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8.xml" ContentType="application/vnd.openxmlformats-officedocument.drawingml.chartshapes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9.xml" ContentType="application/vnd.openxmlformats-officedocument.drawingml.chartshapes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ml.chartshapes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1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2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3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4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15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6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politoit-my.sharepoint.com/personal/matteo_nicoli_polito_it/Documents/MAHTEP - Energy system models/Papers and Conferences/TEMOA-Europe/Results/"/>
    </mc:Choice>
  </mc:AlternateContent>
  <xr:revisionPtr revIDLastSave="13" documentId="13_ncr:1_{71E6C3D4-931E-4A8B-AC27-53D13795BF3B}" xr6:coauthVersionLast="47" xr6:coauthVersionMax="47" xr10:uidLastSave="{6CF247AB-CBDF-46AD-9BC9-9A7CF758E046}"/>
  <bookViews>
    <workbookView xWindow="-110" yWindow="-110" windowWidth="19420" windowHeight="10300" firstSheet="5" activeTab="10" xr2:uid="{00000000-000D-0000-FFFF-FFFF00000000}"/>
  </bookViews>
  <sheets>
    <sheet name="Hydrogen generation" sheetId="16" r:id="rId1"/>
    <sheet name="Hydrogen capacity" sheetId="32" r:id="rId2"/>
    <sheet name="Transport energy cons." sheetId="26" r:id="rId3"/>
    <sheet name="Transport shares" sheetId="21" r:id="rId4"/>
    <sheet name="Transport fuels" sheetId="33" r:id="rId5"/>
    <sheet name="Industry fuels" sheetId="34" r:id="rId6"/>
    <sheet name="Upstream" sheetId="22" r:id="rId7"/>
    <sheet name="Electricity capacity" sheetId="29" r:id="rId8"/>
    <sheet name="Primary energy supply" sheetId="28" r:id="rId9"/>
    <sheet name="Imports" sheetId="17" r:id="rId10"/>
    <sheet name="Emissions" sheetId="23" r:id="rId11"/>
    <sheet name="Electricity generation" sheetId="25" r:id="rId12"/>
    <sheet name="Demand" sheetId="31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xlnm._FilterDatabase" localSheetId="6" hidden="1">Upstream!$O$98:$O$151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3" l="1"/>
  <c r="E9" i="33"/>
  <c r="F9" i="33"/>
  <c r="G9" i="33"/>
  <c r="H9" i="33"/>
  <c r="I9" i="33"/>
  <c r="J9" i="33"/>
  <c r="K9" i="33"/>
  <c r="L9" i="33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D17" i="28"/>
  <c r="E17" i="28"/>
  <c r="F17" i="28"/>
  <c r="G17" i="28"/>
  <c r="D18" i="28"/>
  <c r="E18" i="28"/>
  <c r="F18" i="28"/>
  <c r="G18" i="28"/>
  <c r="D19" i="28"/>
  <c r="E19" i="28"/>
  <c r="F19" i="28"/>
  <c r="G19" i="28"/>
  <c r="D20" i="28"/>
  <c r="E20" i="28"/>
  <c r="F20" i="28"/>
  <c r="G20" i="28"/>
  <c r="D21" i="28"/>
  <c r="E21" i="28"/>
  <c r="F21" i="28"/>
  <c r="G21" i="28"/>
  <c r="D22" i="28"/>
  <c r="E22" i="28"/>
  <c r="F22" i="28"/>
  <c r="G22" i="28"/>
  <c r="D23" i="28"/>
  <c r="E23" i="28"/>
  <c r="F23" i="28"/>
  <c r="G23" i="28"/>
  <c r="D24" i="28"/>
  <c r="E24" i="28"/>
  <c r="F24" i="28"/>
  <c r="G24" i="28"/>
  <c r="D25" i="28"/>
  <c r="E25" i="28"/>
  <c r="F25" i="28"/>
  <c r="G25" i="28"/>
  <c r="D26" i="28"/>
  <c r="E26" i="28"/>
  <c r="F26" i="28"/>
  <c r="G26" i="28"/>
  <c r="D27" i="28"/>
  <c r="E27" i="28"/>
  <c r="F27" i="28"/>
  <c r="G27" i="28"/>
  <c r="D28" i="28"/>
  <c r="E28" i="28"/>
  <c r="F28" i="28"/>
  <c r="G28" i="28"/>
  <c r="D29" i="28"/>
  <c r="E29" i="28"/>
  <c r="F29" i="28"/>
  <c r="G29" i="28"/>
  <c r="D30" i="28"/>
  <c r="E30" i="28"/>
  <c r="F30" i="28"/>
  <c r="G30" i="28"/>
  <c r="D31" i="28"/>
  <c r="E31" i="28"/>
  <c r="F31" i="28"/>
  <c r="G31" i="28"/>
  <c r="D32" i="28"/>
  <c r="E32" i="28"/>
  <c r="F32" i="28"/>
  <c r="G32" i="28"/>
  <c r="D33" i="28"/>
  <c r="E33" i="28"/>
  <c r="F33" i="28"/>
  <c r="G33" i="28"/>
  <c r="AD14" i="28"/>
  <c r="N16" i="17"/>
  <c r="O16" i="17"/>
  <c r="J4" i="17" l="1"/>
  <c r="K4" i="17"/>
  <c r="L4" i="28"/>
  <c r="AD22" i="28" l="1"/>
  <c r="AD10" i="28"/>
  <c r="AD2" i="28"/>
  <c r="AD6" i="28"/>
  <c r="AD20" i="28"/>
  <c r="AD19" i="28"/>
  <c r="AD15" i="28"/>
  <c r="X20" i="29"/>
  <c r="X21" i="29"/>
  <c r="X22" i="29"/>
  <c r="X23" i="29"/>
  <c r="X24" i="29"/>
  <c r="X25" i="29"/>
  <c r="X26" i="29"/>
  <c r="X27" i="29"/>
  <c r="X28" i="29"/>
  <c r="X29" i="29"/>
  <c r="X30" i="29"/>
  <c r="X31" i="29"/>
  <c r="X32" i="29"/>
  <c r="X33" i="29"/>
  <c r="X34" i="29"/>
  <c r="X35" i="29"/>
  <c r="X19" i="29"/>
  <c r="L45" i="31"/>
  <c r="L32" i="31"/>
  <c r="L33" i="31"/>
  <c r="L34" i="31"/>
  <c r="L35" i="31"/>
  <c r="L36" i="31"/>
  <c r="L37" i="31"/>
  <c r="L38" i="31"/>
  <c r="L39" i="31"/>
  <c r="L40" i="31"/>
  <c r="L41" i="31"/>
  <c r="L42" i="31"/>
  <c r="L43" i="31"/>
  <c r="L44" i="31"/>
  <c r="L6" i="31"/>
  <c r="L7" i="31"/>
  <c r="L8" i="31"/>
  <c r="L9" i="31"/>
  <c r="L10" i="31"/>
  <c r="L11" i="31"/>
  <c r="L12" i="31"/>
  <c r="L13" i="31"/>
  <c r="L14" i="31"/>
  <c r="L15" i="31"/>
  <c r="L16" i="31"/>
  <c r="L17" i="31"/>
  <c r="L18" i="31"/>
  <c r="L19" i="31"/>
  <c r="L20" i="31"/>
  <c r="L21" i="31"/>
  <c r="L22" i="31"/>
  <c r="L23" i="31"/>
  <c r="L24" i="31"/>
  <c r="L25" i="31"/>
  <c r="L26" i="31"/>
  <c r="L27" i="31"/>
  <c r="L28" i="31"/>
  <c r="L29" i="31"/>
  <c r="L30" i="31"/>
  <c r="L31" i="31"/>
  <c r="L3" i="31"/>
  <c r="L4" i="31"/>
  <c r="L5" i="31"/>
  <c r="L2" i="31"/>
  <c r="M336" i="23"/>
  <c r="L14" i="28"/>
  <c r="J16" i="21"/>
  <c r="A2" i="34"/>
  <c r="B2" i="34"/>
  <c r="C2" i="34"/>
  <c r="D2" i="34"/>
  <c r="E2" i="34"/>
  <c r="F2" i="34"/>
  <c r="G2" i="34"/>
  <c r="H2" i="34"/>
  <c r="I2" i="34"/>
  <c r="J2" i="34"/>
  <c r="K2" i="34"/>
  <c r="L2" i="34"/>
  <c r="A3" i="34"/>
  <c r="B3" i="34"/>
  <c r="C3" i="34"/>
  <c r="D3" i="34"/>
  <c r="E3" i="34"/>
  <c r="F3" i="34"/>
  <c r="G3" i="34"/>
  <c r="H3" i="34"/>
  <c r="I3" i="34"/>
  <c r="J3" i="34"/>
  <c r="K3" i="34"/>
  <c r="L3" i="34"/>
  <c r="A4" i="34"/>
  <c r="B4" i="34"/>
  <c r="C4" i="34"/>
  <c r="D4" i="34"/>
  <c r="E4" i="34"/>
  <c r="F4" i="34"/>
  <c r="G4" i="34"/>
  <c r="H4" i="34"/>
  <c r="I4" i="34"/>
  <c r="J4" i="34"/>
  <c r="K4" i="34"/>
  <c r="L4" i="34"/>
  <c r="A5" i="34"/>
  <c r="B5" i="34"/>
  <c r="C5" i="34"/>
  <c r="D5" i="34"/>
  <c r="E5" i="34"/>
  <c r="F5" i="34"/>
  <c r="G5" i="34"/>
  <c r="H5" i="34"/>
  <c r="I5" i="34"/>
  <c r="J5" i="34"/>
  <c r="K5" i="34"/>
  <c r="L5" i="34"/>
  <c r="A6" i="34"/>
  <c r="B6" i="34"/>
  <c r="C6" i="34"/>
  <c r="D6" i="34"/>
  <c r="E6" i="34"/>
  <c r="F6" i="34"/>
  <c r="G6" i="34"/>
  <c r="H6" i="34"/>
  <c r="I6" i="34"/>
  <c r="J6" i="34"/>
  <c r="K6" i="34"/>
  <c r="L6" i="34"/>
  <c r="A7" i="34"/>
  <c r="B7" i="34"/>
  <c r="C7" i="34"/>
  <c r="D7" i="34"/>
  <c r="E7" i="34"/>
  <c r="F7" i="34"/>
  <c r="G7" i="34"/>
  <c r="H7" i="34"/>
  <c r="I7" i="34"/>
  <c r="J7" i="34"/>
  <c r="K7" i="34"/>
  <c r="L7" i="34"/>
  <c r="A8" i="34"/>
  <c r="B8" i="34"/>
  <c r="C8" i="34"/>
  <c r="D8" i="34"/>
  <c r="E8" i="34"/>
  <c r="F8" i="34"/>
  <c r="G8" i="34"/>
  <c r="H8" i="34"/>
  <c r="I8" i="34"/>
  <c r="J8" i="34"/>
  <c r="K8" i="34"/>
  <c r="L8" i="34"/>
  <c r="A9" i="34"/>
  <c r="B9" i="34"/>
  <c r="C9" i="34"/>
  <c r="D9" i="34"/>
  <c r="E9" i="34"/>
  <c r="F9" i="34"/>
  <c r="G9" i="34"/>
  <c r="H9" i="34"/>
  <c r="I9" i="34"/>
  <c r="J9" i="34"/>
  <c r="K9" i="34"/>
  <c r="L9" i="34"/>
  <c r="A10" i="34"/>
  <c r="B10" i="34"/>
  <c r="C10" i="34"/>
  <c r="D10" i="34"/>
  <c r="E10" i="34"/>
  <c r="F10" i="34"/>
  <c r="G10" i="34"/>
  <c r="H10" i="34"/>
  <c r="I10" i="34"/>
  <c r="J10" i="34"/>
  <c r="K10" i="34"/>
  <c r="L10" i="34"/>
  <c r="A11" i="34"/>
  <c r="B11" i="34"/>
  <c r="C11" i="34"/>
  <c r="D11" i="34"/>
  <c r="E11" i="34"/>
  <c r="F11" i="34"/>
  <c r="G11" i="34"/>
  <c r="H11" i="34"/>
  <c r="I11" i="34"/>
  <c r="J11" i="34"/>
  <c r="K11" i="34"/>
  <c r="L11" i="34"/>
  <c r="A12" i="34"/>
  <c r="B12" i="34"/>
  <c r="C12" i="34"/>
  <c r="D12" i="34"/>
  <c r="E12" i="34"/>
  <c r="F12" i="34"/>
  <c r="G12" i="34"/>
  <c r="H12" i="34"/>
  <c r="I12" i="34"/>
  <c r="J12" i="34"/>
  <c r="K12" i="34"/>
  <c r="L12" i="34"/>
  <c r="A13" i="34"/>
  <c r="B13" i="34"/>
  <c r="C13" i="34"/>
  <c r="D13" i="34"/>
  <c r="E13" i="34"/>
  <c r="F13" i="34"/>
  <c r="G13" i="34"/>
  <c r="H13" i="34"/>
  <c r="I13" i="34"/>
  <c r="J13" i="34"/>
  <c r="K13" i="34"/>
  <c r="L13" i="34"/>
  <c r="A14" i="34"/>
  <c r="B14" i="34"/>
  <c r="C14" i="34"/>
  <c r="D14" i="34"/>
  <c r="E14" i="34"/>
  <c r="F14" i="34"/>
  <c r="G14" i="34"/>
  <c r="H14" i="34"/>
  <c r="I14" i="34"/>
  <c r="J14" i="34"/>
  <c r="K14" i="34"/>
  <c r="L14" i="34"/>
  <c r="A15" i="34"/>
  <c r="B15" i="34"/>
  <c r="C15" i="34"/>
  <c r="D15" i="34"/>
  <c r="E15" i="34"/>
  <c r="F15" i="34"/>
  <c r="G15" i="34"/>
  <c r="H15" i="34"/>
  <c r="I15" i="34"/>
  <c r="J15" i="34"/>
  <c r="K15" i="34"/>
  <c r="L15" i="34"/>
  <c r="A16" i="34"/>
  <c r="B16" i="34"/>
  <c r="C16" i="34"/>
  <c r="D16" i="34"/>
  <c r="E16" i="34"/>
  <c r="F16" i="34"/>
  <c r="G16" i="34"/>
  <c r="H16" i="34"/>
  <c r="I16" i="34"/>
  <c r="J16" i="34"/>
  <c r="K16" i="34"/>
  <c r="L16" i="34"/>
  <c r="A17" i="34"/>
  <c r="B17" i="34"/>
  <c r="C17" i="34"/>
  <c r="D17" i="34"/>
  <c r="E17" i="34"/>
  <c r="F17" i="34"/>
  <c r="G17" i="34"/>
  <c r="H17" i="34"/>
  <c r="I17" i="34"/>
  <c r="J17" i="34"/>
  <c r="K17" i="34"/>
  <c r="L17" i="34"/>
  <c r="A18" i="34"/>
  <c r="B18" i="34"/>
  <c r="C18" i="34"/>
  <c r="D18" i="34"/>
  <c r="E18" i="34"/>
  <c r="F18" i="34"/>
  <c r="G18" i="34"/>
  <c r="H18" i="34"/>
  <c r="I18" i="34"/>
  <c r="J18" i="34"/>
  <c r="K18" i="34"/>
  <c r="L18" i="34"/>
  <c r="A19" i="34"/>
  <c r="B19" i="34"/>
  <c r="C19" i="34"/>
  <c r="D19" i="34"/>
  <c r="E19" i="34"/>
  <c r="F19" i="34"/>
  <c r="G19" i="34"/>
  <c r="H19" i="34"/>
  <c r="I19" i="34"/>
  <c r="J19" i="34"/>
  <c r="K19" i="34"/>
  <c r="L19" i="34"/>
  <c r="A20" i="34"/>
  <c r="B20" i="34"/>
  <c r="C20" i="34"/>
  <c r="D20" i="34"/>
  <c r="E20" i="34"/>
  <c r="F20" i="34"/>
  <c r="G20" i="34"/>
  <c r="H20" i="34"/>
  <c r="I20" i="34"/>
  <c r="J20" i="34"/>
  <c r="K20" i="34"/>
  <c r="L20" i="34"/>
  <c r="A21" i="34"/>
  <c r="B21" i="34"/>
  <c r="C21" i="34"/>
  <c r="D21" i="34"/>
  <c r="E21" i="34"/>
  <c r="F21" i="34"/>
  <c r="G21" i="34"/>
  <c r="H21" i="34"/>
  <c r="I21" i="34"/>
  <c r="J21" i="34"/>
  <c r="K21" i="34"/>
  <c r="L21" i="34"/>
  <c r="A22" i="34"/>
  <c r="B22" i="34"/>
  <c r="C22" i="34"/>
  <c r="D22" i="34"/>
  <c r="E22" i="34"/>
  <c r="F22" i="34"/>
  <c r="G22" i="34"/>
  <c r="H22" i="34"/>
  <c r="I22" i="34"/>
  <c r="J22" i="34"/>
  <c r="K22" i="34"/>
  <c r="L22" i="34"/>
  <c r="A23" i="34"/>
  <c r="B23" i="34"/>
  <c r="C23" i="34"/>
  <c r="D23" i="34"/>
  <c r="E23" i="34"/>
  <c r="F23" i="34"/>
  <c r="G23" i="34"/>
  <c r="H23" i="34"/>
  <c r="I23" i="34"/>
  <c r="J23" i="34"/>
  <c r="K23" i="34"/>
  <c r="L23" i="34"/>
  <c r="A24" i="34"/>
  <c r="B24" i="34"/>
  <c r="C24" i="34"/>
  <c r="D24" i="34"/>
  <c r="E24" i="34"/>
  <c r="F24" i="34"/>
  <c r="G24" i="34"/>
  <c r="H24" i="34"/>
  <c r="I24" i="34"/>
  <c r="J24" i="34"/>
  <c r="K24" i="34"/>
  <c r="L24" i="34"/>
  <c r="A25" i="34"/>
  <c r="B25" i="34"/>
  <c r="C25" i="34"/>
  <c r="D25" i="34"/>
  <c r="E25" i="34"/>
  <c r="F25" i="34"/>
  <c r="G25" i="34"/>
  <c r="H25" i="34"/>
  <c r="I25" i="34"/>
  <c r="J25" i="34"/>
  <c r="K25" i="34"/>
  <c r="L25" i="34"/>
  <c r="A26" i="34"/>
  <c r="B26" i="34"/>
  <c r="C26" i="34"/>
  <c r="D26" i="34"/>
  <c r="E26" i="34"/>
  <c r="F26" i="34"/>
  <c r="G26" i="34"/>
  <c r="H26" i="34"/>
  <c r="I26" i="34"/>
  <c r="J26" i="34"/>
  <c r="K26" i="34"/>
  <c r="L26" i="34"/>
  <c r="A27" i="34"/>
  <c r="B27" i="34"/>
  <c r="C27" i="34"/>
  <c r="D27" i="34"/>
  <c r="E27" i="34"/>
  <c r="F27" i="34"/>
  <c r="G27" i="34"/>
  <c r="H27" i="34"/>
  <c r="I27" i="34"/>
  <c r="J27" i="34"/>
  <c r="K27" i="34"/>
  <c r="L27" i="34"/>
  <c r="A28" i="34"/>
  <c r="B28" i="34"/>
  <c r="C28" i="34"/>
  <c r="D28" i="34"/>
  <c r="E28" i="34"/>
  <c r="F28" i="34"/>
  <c r="G28" i="34"/>
  <c r="H28" i="34"/>
  <c r="I28" i="34"/>
  <c r="J28" i="34"/>
  <c r="K28" i="34"/>
  <c r="L28" i="34"/>
  <c r="A29" i="34"/>
  <c r="B29" i="34"/>
  <c r="C29" i="34"/>
  <c r="D29" i="34"/>
  <c r="E29" i="34"/>
  <c r="F29" i="34"/>
  <c r="G29" i="34"/>
  <c r="H29" i="34"/>
  <c r="I29" i="34"/>
  <c r="J29" i="34"/>
  <c r="K29" i="34"/>
  <c r="L29" i="34"/>
  <c r="A30" i="34"/>
  <c r="B30" i="34"/>
  <c r="C30" i="34"/>
  <c r="D30" i="34"/>
  <c r="E30" i="34"/>
  <c r="F30" i="34"/>
  <c r="G30" i="34"/>
  <c r="H30" i="34"/>
  <c r="I30" i="34"/>
  <c r="J30" i="34"/>
  <c r="K30" i="34"/>
  <c r="L30" i="34"/>
  <c r="A31" i="34"/>
  <c r="B31" i="34"/>
  <c r="C31" i="34"/>
  <c r="D31" i="34"/>
  <c r="E31" i="34"/>
  <c r="F31" i="34"/>
  <c r="G31" i="34"/>
  <c r="H31" i="34"/>
  <c r="I31" i="34"/>
  <c r="J31" i="34"/>
  <c r="K31" i="34"/>
  <c r="L31" i="34"/>
  <c r="A32" i="34"/>
  <c r="B32" i="34"/>
  <c r="C32" i="34"/>
  <c r="D32" i="34"/>
  <c r="E32" i="34"/>
  <c r="F32" i="34"/>
  <c r="G32" i="34"/>
  <c r="H32" i="34"/>
  <c r="I32" i="34"/>
  <c r="J32" i="34"/>
  <c r="K32" i="34"/>
  <c r="L32" i="34"/>
  <c r="A33" i="34"/>
  <c r="B33" i="34"/>
  <c r="C33" i="34"/>
  <c r="D33" i="34"/>
  <c r="E33" i="34"/>
  <c r="F33" i="34"/>
  <c r="G33" i="34"/>
  <c r="H33" i="34"/>
  <c r="I33" i="34"/>
  <c r="J33" i="34"/>
  <c r="K33" i="34"/>
  <c r="L33" i="34"/>
  <c r="A34" i="34"/>
  <c r="B34" i="34"/>
  <c r="C34" i="34"/>
  <c r="D34" i="34"/>
  <c r="E34" i="34"/>
  <c r="F34" i="34"/>
  <c r="G34" i="34"/>
  <c r="H34" i="34"/>
  <c r="I34" i="34"/>
  <c r="J34" i="34"/>
  <c r="K34" i="34"/>
  <c r="L34" i="34"/>
  <c r="A35" i="34"/>
  <c r="B35" i="34"/>
  <c r="C35" i="34"/>
  <c r="D35" i="34"/>
  <c r="E35" i="34"/>
  <c r="F35" i="34"/>
  <c r="G35" i="34"/>
  <c r="H35" i="34"/>
  <c r="I35" i="34"/>
  <c r="J35" i="34"/>
  <c r="K35" i="34"/>
  <c r="L35" i="34"/>
  <c r="A36" i="34"/>
  <c r="B36" i="34"/>
  <c r="C36" i="34"/>
  <c r="D36" i="34"/>
  <c r="E36" i="34"/>
  <c r="F36" i="34"/>
  <c r="G36" i="34"/>
  <c r="H36" i="34"/>
  <c r="I36" i="34"/>
  <c r="J36" i="34"/>
  <c r="K36" i="34"/>
  <c r="L36" i="34"/>
  <c r="A37" i="34"/>
  <c r="B37" i="34"/>
  <c r="C37" i="34"/>
  <c r="D37" i="34"/>
  <c r="E37" i="34"/>
  <c r="F37" i="34"/>
  <c r="G37" i="34"/>
  <c r="H37" i="34"/>
  <c r="I37" i="34"/>
  <c r="J37" i="34"/>
  <c r="K37" i="34"/>
  <c r="L37" i="34"/>
  <c r="A38" i="34"/>
  <c r="B38" i="34"/>
  <c r="C38" i="34"/>
  <c r="D38" i="34"/>
  <c r="E38" i="34"/>
  <c r="F38" i="34"/>
  <c r="G38" i="34"/>
  <c r="H38" i="34"/>
  <c r="I38" i="34"/>
  <c r="J38" i="34"/>
  <c r="K38" i="34"/>
  <c r="L38" i="34"/>
  <c r="A39" i="34"/>
  <c r="B39" i="34"/>
  <c r="C39" i="34"/>
  <c r="D39" i="34"/>
  <c r="E39" i="34"/>
  <c r="F39" i="34"/>
  <c r="G39" i="34"/>
  <c r="H39" i="34"/>
  <c r="I39" i="34"/>
  <c r="J39" i="34"/>
  <c r="K39" i="34"/>
  <c r="L39" i="34"/>
  <c r="A40" i="34"/>
  <c r="B40" i="34"/>
  <c r="C40" i="34"/>
  <c r="D40" i="34"/>
  <c r="E40" i="34"/>
  <c r="F40" i="34"/>
  <c r="G40" i="34"/>
  <c r="H40" i="34"/>
  <c r="I40" i="34"/>
  <c r="J40" i="34"/>
  <c r="K40" i="34"/>
  <c r="L40" i="34"/>
  <c r="A41" i="34"/>
  <c r="B41" i="34"/>
  <c r="C41" i="34"/>
  <c r="D41" i="34"/>
  <c r="E41" i="34"/>
  <c r="F41" i="34"/>
  <c r="G41" i="34"/>
  <c r="H41" i="34"/>
  <c r="I41" i="34"/>
  <c r="J41" i="34"/>
  <c r="K41" i="34"/>
  <c r="L41" i="34"/>
  <c r="A42" i="34"/>
  <c r="B42" i="34"/>
  <c r="C42" i="34"/>
  <c r="D42" i="34"/>
  <c r="E42" i="34"/>
  <c r="F42" i="34"/>
  <c r="G42" i="34"/>
  <c r="H42" i="34"/>
  <c r="I42" i="34"/>
  <c r="J42" i="34"/>
  <c r="K42" i="34"/>
  <c r="L42" i="34"/>
  <c r="A43" i="34"/>
  <c r="B43" i="34"/>
  <c r="C43" i="34"/>
  <c r="D43" i="34"/>
  <c r="E43" i="34"/>
  <c r="F43" i="34"/>
  <c r="G43" i="34"/>
  <c r="H43" i="34"/>
  <c r="I43" i="34"/>
  <c r="J43" i="34"/>
  <c r="K43" i="34"/>
  <c r="L43" i="34"/>
  <c r="A44" i="34"/>
  <c r="B44" i="34"/>
  <c r="C44" i="34"/>
  <c r="D44" i="34"/>
  <c r="E44" i="34"/>
  <c r="F44" i="34"/>
  <c r="G44" i="34"/>
  <c r="H44" i="34"/>
  <c r="I44" i="34"/>
  <c r="J44" i="34"/>
  <c r="K44" i="34"/>
  <c r="L44" i="34"/>
  <c r="A45" i="34"/>
  <c r="B45" i="34"/>
  <c r="C45" i="34"/>
  <c r="D45" i="34"/>
  <c r="E45" i="34"/>
  <c r="F45" i="34"/>
  <c r="G45" i="34"/>
  <c r="H45" i="34"/>
  <c r="I45" i="34"/>
  <c r="J45" i="34"/>
  <c r="K45" i="34"/>
  <c r="L45" i="34"/>
  <c r="A46" i="34"/>
  <c r="B46" i="34"/>
  <c r="C46" i="34"/>
  <c r="D46" i="34"/>
  <c r="E46" i="34"/>
  <c r="F46" i="34"/>
  <c r="G46" i="34"/>
  <c r="H46" i="34"/>
  <c r="I46" i="34"/>
  <c r="J46" i="34"/>
  <c r="K46" i="34"/>
  <c r="L46" i="34"/>
  <c r="A47" i="34"/>
  <c r="B47" i="34"/>
  <c r="C47" i="34"/>
  <c r="D47" i="34"/>
  <c r="E47" i="34"/>
  <c r="F47" i="34"/>
  <c r="G47" i="34"/>
  <c r="H47" i="34"/>
  <c r="I47" i="34"/>
  <c r="J47" i="34"/>
  <c r="K47" i="34"/>
  <c r="L47" i="34"/>
  <c r="A48" i="34"/>
  <c r="B48" i="34"/>
  <c r="C48" i="34"/>
  <c r="D48" i="34"/>
  <c r="E48" i="34"/>
  <c r="F48" i="34"/>
  <c r="G48" i="34"/>
  <c r="H48" i="34"/>
  <c r="I48" i="34"/>
  <c r="J48" i="34"/>
  <c r="K48" i="34"/>
  <c r="L48" i="34"/>
  <c r="A49" i="34"/>
  <c r="B49" i="34"/>
  <c r="C49" i="34"/>
  <c r="D49" i="34"/>
  <c r="E49" i="34"/>
  <c r="F49" i="34"/>
  <c r="G49" i="34"/>
  <c r="H49" i="34"/>
  <c r="I49" i="34"/>
  <c r="J49" i="34"/>
  <c r="K49" i="34"/>
  <c r="L49" i="34"/>
  <c r="A50" i="34"/>
  <c r="B50" i="34"/>
  <c r="C50" i="34"/>
  <c r="D50" i="34"/>
  <c r="E50" i="34"/>
  <c r="F50" i="34"/>
  <c r="G50" i="34"/>
  <c r="H50" i="34"/>
  <c r="I50" i="34"/>
  <c r="J50" i="34"/>
  <c r="K50" i="34"/>
  <c r="L50" i="34"/>
  <c r="A51" i="34"/>
  <c r="B51" i="34"/>
  <c r="C51" i="34"/>
  <c r="D51" i="34"/>
  <c r="E51" i="34"/>
  <c r="F51" i="34"/>
  <c r="G51" i="34"/>
  <c r="H51" i="34"/>
  <c r="I51" i="34"/>
  <c r="J51" i="34"/>
  <c r="K51" i="34"/>
  <c r="L51" i="34"/>
  <c r="A52" i="34"/>
  <c r="B52" i="34"/>
  <c r="C52" i="34"/>
  <c r="D52" i="34"/>
  <c r="E52" i="34"/>
  <c r="F52" i="34"/>
  <c r="G52" i="34"/>
  <c r="H52" i="34"/>
  <c r="I52" i="34"/>
  <c r="J52" i="34"/>
  <c r="K52" i="34"/>
  <c r="L52" i="34"/>
  <c r="A53" i="34"/>
  <c r="B53" i="34"/>
  <c r="C53" i="34"/>
  <c r="D53" i="34"/>
  <c r="E53" i="34"/>
  <c r="F53" i="34"/>
  <c r="G53" i="34"/>
  <c r="H53" i="34"/>
  <c r="I53" i="34"/>
  <c r="J53" i="34"/>
  <c r="K53" i="34"/>
  <c r="L53" i="34"/>
  <c r="A54" i="34"/>
  <c r="B54" i="34"/>
  <c r="C54" i="34"/>
  <c r="D54" i="34"/>
  <c r="E54" i="34"/>
  <c r="F54" i="34"/>
  <c r="G54" i="34"/>
  <c r="H54" i="34"/>
  <c r="I54" i="34"/>
  <c r="J54" i="34"/>
  <c r="K54" i="34"/>
  <c r="L54" i="34"/>
  <c r="A55" i="34"/>
  <c r="B55" i="34"/>
  <c r="C55" i="34"/>
  <c r="D55" i="34"/>
  <c r="E55" i="34"/>
  <c r="F55" i="34"/>
  <c r="G55" i="34"/>
  <c r="H55" i="34"/>
  <c r="I55" i="34"/>
  <c r="J55" i="34"/>
  <c r="K55" i="34"/>
  <c r="L55" i="34"/>
  <c r="A56" i="34"/>
  <c r="B56" i="34"/>
  <c r="C56" i="34"/>
  <c r="D56" i="34"/>
  <c r="E56" i="34"/>
  <c r="F56" i="34"/>
  <c r="G56" i="34"/>
  <c r="H56" i="34"/>
  <c r="I56" i="34"/>
  <c r="J56" i="34"/>
  <c r="K56" i="34"/>
  <c r="L56" i="34"/>
  <c r="A57" i="34"/>
  <c r="B57" i="34"/>
  <c r="C57" i="34"/>
  <c r="D57" i="34"/>
  <c r="E57" i="34"/>
  <c r="F57" i="34"/>
  <c r="G57" i="34"/>
  <c r="H57" i="34"/>
  <c r="I57" i="34"/>
  <c r="J57" i="34"/>
  <c r="K57" i="34"/>
  <c r="L57" i="34"/>
  <c r="A58" i="34"/>
  <c r="B58" i="34"/>
  <c r="C58" i="34"/>
  <c r="D58" i="34"/>
  <c r="E58" i="34"/>
  <c r="F58" i="34"/>
  <c r="G58" i="34"/>
  <c r="H58" i="34"/>
  <c r="I58" i="34"/>
  <c r="J58" i="34"/>
  <c r="K58" i="34"/>
  <c r="L58" i="34"/>
  <c r="A59" i="34"/>
  <c r="B59" i="34"/>
  <c r="C59" i="34"/>
  <c r="D59" i="34"/>
  <c r="E59" i="34"/>
  <c r="F59" i="34"/>
  <c r="G59" i="34"/>
  <c r="H59" i="34"/>
  <c r="I59" i="34"/>
  <c r="J59" i="34"/>
  <c r="K59" i="34"/>
  <c r="L59" i="34"/>
  <c r="A60" i="34"/>
  <c r="B60" i="34"/>
  <c r="C60" i="34"/>
  <c r="D60" i="34"/>
  <c r="E60" i="34"/>
  <c r="F60" i="34"/>
  <c r="G60" i="34"/>
  <c r="H60" i="34"/>
  <c r="I60" i="34"/>
  <c r="J60" i="34"/>
  <c r="K60" i="34"/>
  <c r="L60" i="34"/>
  <c r="A61" i="34"/>
  <c r="B61" i="34"/>
  <c r="C61" i="34"/>
  <c r="D61" i="34"/>
  <c r="E61" i="34"/>
  <c r="F61" i="34"/>
  <c r="G61" i="34"/>
  <c r="H61" i="34"/>
  <c r="I61" i="34"/>
  <c r="J61" i="34"/>
  <c r="K61" i="34"/>
  <c r="L61" i="34"/>
  <c r="A62" i="34"/>
  <c r="B62" i="34"/>
  <c r="C62" i="34"/>
  <c r="D62" i="34"/>
  <c r="E62" i="34"/>
  <c r="F62" i="34"/>
  <c r="G62" i="34"/>
  <c r="H62" i="34"/>
  <c r="I62" i="34"/>
  <c r="J62" i="34"/>
  <c r="K62" i="34"/>
  <c r="L62" i="34"/>
  <c r="A63" i="34"/>
  <c r="B63" i="34"/>
  <c r="C63" i="34"/>
  <c r="D63" i="34"/>
  <c r="E63" i="34"/>
  <c r="F63" i="34"/>
  <c r="G63" i="34"/>
  <c r="H63" i="34"/>
  <c r="I63" i="34"/>
  <c r="J63" i="34"/>
  <c r="K63" i="34"/>
  <c r="L63" i="34"/>
  <c r="A64" i="34"/>
  <c r="B64" i="34"/>
  <c r="C64" i="34"/>
  <c r="D64" i="34"/>
  <c r="E64" i="34"/>
  <c r="F64" i="34"/>
  <c r="G64" i="34"/>
  <c r="H64" i="34"/>
  <c r="I64" i="34"/>
  <c r="J64" i="34"/>
  <c r="K64" i="34"/>
  <c r="L64" i="34"/>
  <c r="A65" i="34"/>
  <c r="B65" i="34"/>
  <c r="C65" i="34"/>
  <c r="D65" i="34"/>
  <c r="E65" i="34"/>
  <c r="F65" i="34"/>
  <c r="G65" i="34"/>
  <c r="H65" i="34"/>
  <c r="I65" i="34"/>
  <c r="J65" i="34"/>
  <c r="K65" i="34"/>
  <c r="L65" i="34"/>
  <c r="A66" i="34"/>
  <c r="B66" i="34"/>
  <c r="C66" i="34"/>
  <c r="D66" i="34"/>
  <c r="E66" i="34"/>
  <c r="F66" i="34"/>
  <c r="G66" i="34"/>
  <c r="H66" i="34"/>
  <c r="I66" i="34"/>
  <c r="J66" i="34"/>
  <c r="K66" i="34"/>
  <c r="L66" i="34"/>
  <c r="A67" i="34"/>
  <c r="B67" i="34"/>
  <c r="C67" i="34"/>
  <c r="D67" i="34"/>
  <c r="E67" i="34"/>
  <c r="F67" i="34"/>
  <c r="G67" i="34"/>
  <c r="H67" i="34"/>
  <c r="I67" i="34"/>
  <c r="J67" i="34"/>
  <c r="K67" i="34"/>
  <c r="L67" i="34"/>
  <c r="A68" i="34"/>
  <c r="B68" i="34"/>
  <c r="C68" i="34"/>
  <c r="D68" i="34"/>
  <c r="E68" i="34"/>
  <c r="F68" i="34"/>
  <c r="G68" i="34"/>
  <c r="H68" i="34"/>
  <c r="I68" i="34"/>
  <c r="J68" i="34"/>
  <c r="K68" i="34"/>
  <c r="L68" i="34"/>
  <c r="A69" i="34"/>
  <c r="B69" i="34"/>
  <c r="C69" i="34"/>
  <c r="D69" i="34"/>
  <c r="E69" i="34"/>
  <c r="F69" i="34"/>
  <c r="G69" i="34"/>
  <c r="H69" i="34"/>
  <c r="I69" i="34"/>
  <c r="J69" i="34"/>
  <c r="K69" i="34"/>
  <c r="L69" i="34"/>
  <c r="A70" i="34"/>
  <c r="B70" i="34"/>
  <c r="C70" i="34"/>
  <c r="D70" i="34"/>
  <c r="E70" i="34"/>
  <c r="F70" i="34"/>
  <c r="G70" i="34"/>
  <c r="H70" i="34"/>
  <c r="I70" i="34"/>
  <c r="J70" i="34"/>
  <c r="K70" i="34"/>
  <c r="L70" i="34"/>
  <c r="A71" i="34"/>
  <c r="B71" i="34"/>
  <c r="C71" i="34"/>
  <c r="D71" i="34"/>
  <c r="E71" i="34"/>
  <c r="F71" i="34"/>
  <c r="G71" i="34"/>
  <c r="H71" i="34"/>
  <c r="I71" i="34"/>
  <c r="J71" i="34"/>
  <c r="K71" i="34"/>
  <c r="L71" i="34"/>
  <c r="A72" i="34"/>
  <c r="B72" i="34"/>
  <c r="C72" i="34"/>
  <c r="D72" i="34"/>
  <c r="E72" i="34"/>
  <c r="F72" i="34"/>
  <c r="G72" i="34"/>
  <c r="H72" i="34"/>
  <c r="I72" i="34"/>
  <c r="J72" i="34"/>
  <c r="K72" i="34"/>
  <c r="L72" i="34"/>
  <c r="A73" i="34"/>
  <c r="B73" i="34"/>
  <c r="C73" i="34"/>
  <c r="D73" i="34"/>
  <c r="E73" i="34"/>
  <c r="F73" i="34"/>
  <c r="G73" i="34"/>
  <c r="H73" i="34"/>
  <c r="I73" i="34"/>
  <c r="J73" i="34"/>
  <c r="K73" i="34"/>
  <c r="L73" i="34"/>
  <c r="A74" i="34"/>
  <c r="B74" i="34"/>
  <c r="C74" i="34"/>
  <c r="D74" i="34"/>
  <c r="E74" i="34"/>
  <c r="F74" i="34"/>
  <c r="G74" i="34"/>
  <c r="H74" i="34"/>
  <c r="I74" i="34"/>
  <c r="J74" i="34"/>
  <c r="K74" i="34"/>
  <c r="L74" i="34"/>
  <c r="A75" i="34"/>
  <c r="B75" i="34"/>
  <c r="C75" i="34"/>
  <c r="D75" i="34"/>
  <c r="E75" i="34"/>
  <c r="F75" i="34"/>
  <c r="G75" i="34"/>
  <c r="H75" i="34"/>
  <c r="I75" i="34"/>
  <c r="J75" i="34"/>
  <c r="K75" i="34"/>
  <c r="L75" i="34"/>
  <c r="A76" i="34"/>
  <c r="B76" i="34"/>
  <c r="C76" i="34"/>
  <c r="D76" i="34"/>
  <c r="E76" i="34"/>
  <c r="F76" i="34"/>
  <c r="G76" i="34"/>
  <c r="H76" i="34"/>
  <c r="I76" i="34"/>
  <c r="J76" i="34"/>
  <c r="K76" i="34"/>
  <c r="L76" i="34"/>
  <c r="A77" i="34"/>
  <c r="B77" i="34"/>
  <c r="C77" i="34"/>
  <c r="D77" i="34"/>
  <c r="E77" i="34"/>
  <c r="F77" i="34"/>
  <c r="G77" i="34"/>
  <c r="H77" i="34"/>
  <c r="I77" i="34"/>
  <c r="J77" i="34"/>
  <c r="K77" i="34"/>
  <c r="L77" i="34"/>
  <c r="A78" i="34"/>
  <c r="B78" i="34"/>
  <c r="C78" i="34"/>
  <c r="D78" i="34"/>
  <c r="E78" i="34"/>
  <c r="F78" i="34"/>
  <c r="G78" i="34"/>
  <c r="H78" i="34"/>
  <c r="I78" i="34"/>
  <c r="J78" i="34"/>
  <c r="K78" i="34"/>
  <c r="L78" i="34"/>
  <c r="A79" i="34"/>
  <c r="B79" i="34"/>
  <c r="C79" i="34"/>
  <c r="D79" i="34"/>
  <c r="E79" i="34"/>
  <c r="F79" i="34"/>
  <c r="G79" i="34"/>
  <c r="H79" i="34"/>
  <c r="I79" i="34"/>
  <c r="J79" i="34"/>
  <c r="K79" i="34"/>
  <c r="L79" i="34"/>
  <c r="A80" i="34"/>
  <c r="B80" i="34"/>
  <c r="C80" i="34"/>
  <c r="D80" i="34"/>
  <c r="E80" i="34"/>
  <c r="F80" i="34"/>
  <c r="G80" i="34"/>
  <c r="H80" i="34"/>
  <c r="I80" i="34"/>
  <c r="J80" i="34"/>
  <c r="K80" i="34"/>
  <c r="L80" i="34"/>
  <c r="A81" i="34"/>
  <c r="B81" i="34"/>
  <c r="C81" i="34"/>
  <c r="D81" i="34"/>
  <c r="E81" i="34"/>
  <c r="F81" i="34"/>
  <c r="G81" i="34"/>
  <c r="H81" i="34"/>
  <c r="I81" i="34"/>
  <c r="J81" i="34"/>
  <c r="K81" i="34"/>
  <c r="L81" i="34"/>
  <c r="A82" i="34"/>
  <c r="B82" i="34"/>
  <c r="C82" i="34"/>
  <c r="D82" i="34"/>
  <c r="E82" i="34"/>
  <c r="F82" i="34"/>
  <c r="G82" i="34"/>
  <c r="H82" i="34"/>
  <c r="I82" i="34"/>
  <c r="J82" i="34"/>
  <c r="K82" i="34"/>
  <c r="L82" i="34"/>
  <c r="A83" i="34"/>
  <c r="B83" i="34"/>
  <c r="C83" i="34"/>
  <c r="D83" i="34"/>
  <c r="E83" i="34"/>
  <c r="F83" i="34"/>
  <c r="G83" i="34"/>
  <c r="H83" i="34"/>
  <c r="I83" i="34"/>
  <c r="J83" i="34"/>
  <c r="K83" i="34"/>
  <c r="L83" i="34"/>
  <c r="A84" i="34"/>
  <c r="B84" i="34"/>
  <c r="C84" i="34"/>
  <c r="D84" i="34"/>
  <c r="E84" i="34"/>
  <c r="F84" i="34"/>
  <c r="G84" i="34"/>
  <c r="H84" i="34"/>
  <c r="I84" i="34"/>
  <c r="J84" i="34"/>
  <c r="K84" i="34"/>
  <c r="L84" i="34"/>
  <c r="A85" i="34"/>
  <c r="B85" i="34"/>
  <c r="C85" i="34"/>
  <c r="D85" i="34"/>
  <c r="E85" i="34"/>
  <c r="F85" i="34"/>
  <c r="G85" i="34"/>
  <c r="H85" i="34"/>
  <c r="I85" i="34"/>
  <c r="J85" i="34"/>
  <c r="K85" i="34"/>
  <c r="L85" i="34"/>
  <c r="A86" i="34"/>
  <c r="B86" i="34"/>
  <c r="C86" i="34"/>
  <c r="D86" i="34"/>
  <c r="E86" i="34"/>
  <c r="F86" i="34"/>
  <c r="G86" i="34"/>
  <c r="H86" i="34"/>
  <c r="I86" i="34"/>
  <c r="J86" i="34"/>
  <c r="K86" i="34"/>
  <c r="L86" i="34"/>
  <c r="A87" i="34"/>
  <c r="B87" i="34"/>
  <c r="C87" i="34"/>
  <c r="D87" i="34"/>
  <c r="E87" i="34"/>
  <c r="F87" i="34"/>
  <c r="G87" i="34"/>
  <c r="H87" i="34"/>
  <c r="I87" i="34"/>
  <c r="J87" i="34"/>
  <c r="K87" i="34"/>
  <c r="L87" i="34"/>
  <c r="A88" i="34"/>
  <c r="B88" i="34"/>
  <c r="C88" i="34"/>
  <c r="D88" i="34"/>
  <c r="E88" i="34"/>
  <c r="F88" i="34"/>
  <c r="G88" i="34"/>
  <c r="H88" i="34"/>
  <c r="I88" i="34"/>
  <c r="J88" i="34"/>
  <c r="K88" i="34"/>
  <c r="L88" i="34"/>
  <c r="A89" i="34"/>
  <c r="B89" i="34"/>
  <c r="C89" i="34"/>
  <c r="D89" i="34"/>
  <c r="E89" i="34"/>
  <c r="F89" i="34"/>
  <c r="G89" i="34"/>
  <c r="H89" i="34"/>
  <c r="I89" i="34"/>
  <c r="J89" i="34"/>
  <c r="K89" i="34"/>
  <c r="L89" i="34"/>
  <c r="A90" i="34"/>
  <c r="B90" i="34"/>
  <c r="C90" i="34"/>
  <c r="D90" i="34"/>
  <c r="E90" i="34"/>
  <c r="F90" i="34"/>
  <c r="G90" i="34"/>
  <c r="H90" i="34"/>
  <c r="I90" i="34"/>
  <c r="J90" i="34"/>
  <c r="K90" i="34"/>
  <c r="L90" i="34"/>
  <c r="A91" i="34"/>
  <c r="B91" i="34"/>
  <c r="C91" i="34"/>
  <c r="D91" i="34"/>
  <c r="E91" i="34"/>
  <c r="F91" i="34"/>
  <c r="G91" i="34"/>
  <c r="H91" i="34"/>
  <c r="I91" i="34"/>
  <c r="J91" i="34"/>
  <c r="K91" i="34"/>
  <c r="L91" i="34"/>
  <c r="A92" i="34"/>
  <c r="B92" i="34"/>
  <c r="C92" i="34"/>
  <c r="D92" i="34"/>
  <c r="E92" i="34"/>
  <c r="F92" i="34"/>
  <c r="G92" i="34"/>
  <c r="H92" i="34"/>
  <c r="I92" i="34"/>
  <c r="J92" i="34"/>
  <c r="K92" i="34"/>
  <c r="L92" i="34"/>
  <c r="A93" i="34"/>
  <c r="B93" i="34"/>
  <c r="C93" i="34"/>
  <c r="D93" i="34"/>
  <c r="E93" i="34"/>
  <c r="F93" i="34"/>
  <c r="G93" i="34"/>
  <c r="H93" i="34"/>
  <c r="I93" i="34"/>
  <c r="J93" i="34"/>
  <c r="K93" i="34"/>
  <c r="L93" i="34"/>
  <c r="A94" i="34"/>
  <c r="B94" i="34"/>
  <c r="C94" i="34"/>
  <c r="D94" i="34"/>
  <c r="E94" i="34"/>
  <c r="F94" i="34"/>
  <c r="G94" i="34"/>
  <c r="H94" i="34"/>
  <c r="I94" i="34"/>
  <c r="J94" i="34"/>
  <c r="K94" i="34"/>
  <c r="L94" i="34"/>
  <c r="A95" i="34"/>
  <c r="B95" i="34"/>
  <c r="C95" i="34"/>
  <c r="D95" i="34"/>
  <c r="E95" i="34"/>
  <c r="F95" i="34"/>
  <c r="G95" i="34"/>
  <c r="H95" i="34"/>
  <c r="I95" i="34"/>
  <c r="J95" i="34"/>
  <c r="K95" i="34"/>
  <c r="L95" i="34"/>
  <c r="A96" i="34"/>
  <c r="B96" i="34"/>
  <c r="C96" i="34"/>
  <c r="D96" i="34"/>
  <c r="E96" i="34"/>
  <c r="F96" i="34"/>
  <c r="G96" i="34"/>
  <c r="H96" i="34"/>
  <c r="I96" i="34"/>
  <c r="J96" i="34"/>
  <c r="K96" i="34"/>
  <c r="L96" i="34"/>
  <c r="A97" i="34"/>
  <c r="B97" i="34"/>
  <c r="C97" i="34"/>
  <c r="D97" i="34"/>
  <c r="E97" i="34"/>
  <c r="F97" i="34"/>
  <c r="G97" i="34"/>
  <c r="H97" i="34"/>
  <c r="I97" i="34"/>
  <c r="J97" i="34"/>
  <c r="K97" i="34"/>
  <c r="L97" i="34"/>
  <c r="A98" i="34"/>
  <c r="B98" i="34"/>
  <c r="C98" i="34"/>
  <c r="D98" i="34"/>
  <c r="E98" i="34"/>
  <c r="F98" i="34"/>
  <c r="G98" i="34"/>
  <c r="H98" i="34"/>
  <c r="I98" i="34"/>
  <c r="J98" i="34"/>
  <c r="K98" i="34"/>
  <c r="L98" i="34"/>
  <c r="A99" i="34"/>
  <c r="B99" i="34"/>
  <c r="C99" i="34"/>
  <c r="D99" i="34"/>
  <c r="E99" i="34"/>
  <c r="F99" i="34"/>
  <c r="G99" i="34"/>
  <c r="H99" i="34"/>
  <c r="I99" i="34"/>
  <c r="J99" i="34"/>
  <c r="K99" i="34"/>
  <c r="L99" i="34"/>
  <c r="A100" i="34"/>
  <c r="B100" i="34"/>
  <c r="C100" i="34"/>
  <c r="D100" i="34"/>
  <c r="E100" i="34"/>
  <c r="F100" i="34"/>
  <c r="G100" i="34"/>
  <c r="H100" i="34"/>
  <c r="I100" i="34"/>
  <c r="J100" i="34"/>
  <c r="K100" i="34"/>
  <c r="L100" i="34"/>
  <c r="A101" i="34"/>
  <c r="B101" i="34"/>
  <c r="C101" i="34"/>
  <c r="D101" i="34"/>
  <c r="E101" i="34"/>
  <c r="F101" i="34"/>
  <c r="G101" i="34"/>
  <c r="H101" i="34"/>
  <c r="I101" i="34"/>
  <c r="J101" i="34"/>
  <c r="K101" i="34"/>
  <c r="L101" i="34"/>
  <c r="A102" i="34"/>
  <c r="B102" i="34"/>
  <c r="C102" i="34"/>
  <c r="D102" i="34"/>
  <c r="E102" i="34"/>
  <c r="F102" i="34"/>
  <c r="G102" i="34"/>
  <c r="H102" i="34"/>
  <c r="I102" i="34"/>
  <c r="J102" i="34"/>
  <c r="K102" i="34"/>
  <c r="L102" i="34"/>
  <c r="A103" i="34"/>
  <c r="B103" i="34"/>
  <c r="C103" i="34"/>
  <c r="D103" i="34"/>
  <c r="E103" i="34"/>
  <c r="F103" i="34"/>
  <c r="G103" i="34"/>
  <c r="H103" i="34"/>
  <c r="I103" i="34"/>
  <c r="J103" i="34"/>
  <c r="K103" i="34"/>
  <c r="L103" i="34"/>
  <c r="A104" i="34"/>
  <c r="B104" i="34"/>
  <c r="C104" i="34"/>
  <c r="D104" i="34"/>
  <c r="E104" i="34"/>
  <c r="F104" i="34"/>
  <c r="G104" i="34"/>
  <c r="H104" i="34"/>
  <c r="I104" i="34"/>
  <c r="J104" i="34"/>
  <c r="K104" i="34"/>
  <c r="L104" i="34"/>
  <c r="A105" i="34"/>
  <c r="B105" i="34"/>
  <c r="C105" i="34"/>
  <c r="D105" i="34"/>
  <c r="E105" i="34"/>
  <c r="F105" i="34"/>
  <c r="G105" i="34"/>
  <c r="H105" i="34"/>
  <c r="I105" i="34"/>
  <c r="J105" i="34"/>
  <c r="K105" i="34"/>
  <c r="L105" i="34"/>
  <c r="A106" i="34"/>
  <c r="B106" i="34"/>
  <c r="C106" i="34"/>
  <c r="D106" i="34"/>
  <c r="E106" i="34"/>
  <c r="F106" i="34"/>
  <c r="G106" i="34"/>
  <c r="H106" i="34"/>
  <c r="I106" i="34"/>
  <c r="J106" i="34"/>
  <c r="K106" i="34"/>
  <c r="L106" i="34"/>
  <c r="A107" i="34"/>
  <c r="B107" i="34"/>
  <c r="C107" i="34"/>
  <c r="D107" i="34"/>
  <c r="E107" i="34"/>
  <c r="F107" i="34"/>
  <c r="G107" i="34"/>
  <c r="H107" i="34"/>
  <c r="I107" i="34"/>
  <c r="J107" i="34"/>
  <c r="K107" i="34"/>
  <c r="L107" i="34"/>
  <c r="A108" i="34"/>
  <c r="B108" i="34"/>
  <c r="C108" i="34"/>
  <c r="D108" i="34"/>
  <c r="E108" i="34"/>
  <c r="F108" i="34"/>
  <c r="G108" i="34"/>
  <c r="H108" i="34"/>
  <c r="I108" i="34"/>
  <c r="J108" i="34"/>
  <c r="K108" i="34"/>
  <c r="L108" i="34"/>
  <c r="A109" i="34"/>
  <c r="B109" i="34"/>
  <c r="C109" i="34"/>
  <c r="D109" i="34"/>
  <c r="E109" i="34"/>
  <c r="F109" i="34"/>
  <c r="G109" i="34"/>
  <c r="H109" i="34"/>
  <c r="I109" i="34"/>
  <c r="J109" i="34"/>
  <c r="K109" i="34"/>
  <c r="L109" i="34"/>
  <c r="A110" i="34"/>
  <c r="B110" i="34"/>
  <c r="C110" i="34"/>
  <c r="D110" i="34"/>
  <c r="E110" i="34"/>
  <c r="F110" i="34"/>
  <c r="G110" i="34"/>
  <c r="H110" i="34"/>
  <c r="I110" i="34"/>
  <c r="J110" i="34"/>
  <c r="K110" i="34"/>
  <c r="L110" i="34"/>
  <c r="A111" i="34"/>
  <c r="B111" i="34"/>
  <c r="C111" i="34"/>
  <c r="D111" i="34"/>
  <c r="E111" i="34"/>
  <c r="F111" i="34"/>
  <c r="G111" i="34"/>
  <c r="H111" i="34"/>
  <c r="I111" i="34"/>
  <c r="J111" i="34"/>
  <c r="K111" i="34"/>
  <c r="L111" i="34"/>
  <c r="A112" i="34"/>
  <c r="B112" i="34"/>
  <c r="C112" i="34"/>
  <c r="D112" i="34"/>
  <c r="E112" i="34"/>
  <c r="F112" i="34"/>
  <c r="G112" i="34"/>
  <c r="H112" i="34"/>
  <c r="I112" i="34"/>
  <c r="J112" i="34"/>
  <c r="K112" i="34"/>
  <c r="L112" i="34"/>
  <c r="A113" i="34"/>
  <c r="B113" i="34"/>
  <c r="C113" i="34"/>
  <c r="D113" i="34"/>
  <c r="E113" i="34"/>
  <c r="F113" i="34"/>
  <c r="G113" i="34"/>
  <c r="H113" i="34"/>
  <c r="I113" i="34"/>
  <c r="J113" i="34"/>
  <c r="K113" i="34"/>
  <c r="L113" i="34"/>
  <c r="A114" i="34"/>
  <c r="B114" i="34"/>
  <c r="C114" i="34"/>
  <c r="D114" i="34"/>
  <c r="E114" i="34"/>
  <c r="F114" i="34"/>
  <c r="G114" i="34"/>
  <c r="H114" i="34"/>
  <c r="I114" i="34"/>
  <c r="J114" i="34"/>
  <c r="K114" i="34"/>
  <c r="L114" i="34"/>
  <c r="A115" i="34"/>
  <c r="B115" i="34"/>
  <c r="C115" i="34"/>
  <c r="D115" i="34"/>
  <c r="E115" i="34"/>
  <c r="F115" i="34"/>
  <c r="G115" i="34"/>
  <c r="H115" i="34"/>
  <c r="I115" i="34"/>
  <c r="J115" i="34"/>
  <c r="K115" i="34"/>
  <c r="L115" i="34"/>
  <c r="A116" i="34"/>
  <c r="B116" i="34"/>
  <c r="C116" i="34"/>
  <c r="D116" i="34"/>
  <c r="E116" i="34"/>
  <c r="F116" i="34"/>
  <c r="G116" i="34"/>
  <c r="H116" i="34"/>
  <c r="I116" i="34"/>
  <c r="J116" i="34"/>
  <c r="K116" i="34"/>
  <c r="L116" i="34"/>
  <c r="A117" i="34"/>
  <c r="B117" i="34"/>
  <c r="C117" i="34"/>
  <c r="D117" i="34"/>
  <c r="E117" i="34"/>
  <c r="F117" i="34"/>
  <c r="G117" i="34"/>
  <c r="H117" i="34"/>
  <c r="I117" i="34"/>
  <c r="J117" i="34"/>
  <c r="K117" i="34"/>
  <c r="L117" i="34"/>
  <c r="A118" i="34"/>
  <c r="B118" i="34"/>
  <c r="C118" i="34"/>
  <c r="D118" i="34"/>
  <c r="E118" i="34"/>
  <c r="F118" i="34"/>
  <c r="G118" i="34"/>
  <c r="H118" i="34"/>
  <c r="I118" i="34"/>
  <c r="J118" i="34"/>
  <c r="K118" i="34"/>
  <c r="L118" i="34"/>
  <c r="A119" i="34"/>
  <c r="B119" i="34"/>
  <c r="C119" i="34"/>
  <c r="D119" i="34"/>
  <c r="E119" i="34"/>
  <c r="F119" i="34"/>
  <c r="G119" i="34"/>
  <c r="H119" i="34"/>
  <c r="I119" i="34"/>
  <c r="J119" i="34"/>
  <c r="K119" i="34"/>
  <c r="L119" i="34"/>
  <c r="A120" i="34"/>
  <c r="B120" i="34"/>
  <c r="C120" i="34"/>
  <c r="D120" i="34"/>
  <c r="E120" i="34"/>
  <c r="F120" i="34"/>
  <c r="G120" i="34"/>
  <c r="H120" i="34"/>
  <c r="I120" i="34"/>
  <c r="J120" i="34"/>
  <c r="K120" i="34"/>
  <c r="L120" i="34"/>
  <c r="A121" i="34"/>
  <c r="B121" i="34"/>
  <c r="C121" i="34"/>
  <c r="D121" i="34"/>
  <c r="E121" i="34"/>
  <c r="F121" i="34"/>
  <c r="G121" i="34"/>
  <c r="H121" i="34"/>
  <c r="I121" i="34"/>
  <c r="J121" i="34"/>
  <c r="K121" i="34"/>
  <c r="L121" i="34"/>
  <c r="A122" i="34"/>
  <c r="B122" i="34"/>
  <c r="C122" i="34"/>
  <c r="D122" i="34"/>
  <c r="E122" i="34"/>
  <c r="F122" i="34"/>
  <c r="G122" i="34"/>
  <c r="H122" i="34"/>
  <c r="I122" i="34"/>
  <c r="J122" i="34"/>
  <c r="K122" i="34"/>
  <c r="L122" i="34"/>
  <c r="A123" i="34"/>
  <c r="B123" i="34"/>
  <c r="C123" i="34"/>
  <c r="D123" i="34"/>
  <c r="E123" i="34"/>
  <c r="F123" i="34"/>
  <c r="G123" i="34"/>
  <c r="H123" i="34"/>
  <c r="I123" i="34"/>
  <c r="J123" i="34"/>
  <c r="K123" i="34"/>
  <c r="L123" i="34"/>
  <c r="A124" i="34"/>
  <c r="B124" i="34"/>
  <c r="C124" i="34"/>
  <c r="D124" i="34"/>
  <c r="E124" i="34"/>
  <c r="F124" i="34"/>
  <c r="G124" i="34"/>
  <c r="H124" i="34"/>
  <c r="I124" i="34"/>
  <c r="J124" i="34"/>
  <c r="K124" i="34"/>
  <c r="L124" i="34"/>
  <c r="A125" i="34"/>
  <c r="B125" i="34"/>
  <c r="C125" i="34"/>
  <c r="D125" i="34"/>
  <c r="E125" i="34"/>
  <c r="F125" i="34"/>
  <c r="G125" i="34"/>
  <c r="H125" i="34"/>
  <c r="I125" i="34"/>
  <c r="J125" i="34"/>
  <c r="K125" i="34"/>
  <c r="L125" i="34"/>
  <c r="L1" i="34"/>
  <c r="I1" i="34"/>
  <c r="J1" i="34"/>
  <c r="K1" i="34"/>
  <c r="B1" i="34"/>
  <c r="C1" i="34"/>
  <c r="D1" i="34"/>
  <c r="E1" i="34"/>
  <c r="F1" i="34"/>
  <c r="G1" i="34"/>
  <c r="H1" i="34"/>
  <c r="A1" i="34"/>
  <c r="A2" i="33"/>
  <c r="B2" i="33"/>
  <c r="C2" i="33"/>
  <c r="D2" i="33"/>
  <c r="E2" i="33"/>
  <c r="F2" i="33"/>
  <c r="G2" i="33"/>
  <c r="H2" i="33"/>
  <c r="I2" i="33"/>
  <c r="J2" i="33"/>
  <c r="K2" i="33"/>
  <c r="L2" i="33"/>
  <c r="A3" i="33"/>
  <c r="B3" i="33"/>
  <c r="C3" i="33"/>
  <c r="D3" i="33"/>
  <c r="E3" i="33"/>
  <c r="F3" i="33"/>
  <c r="G3" i="33"/>
  <c r="H3" i="33"/>
  <c r="I3" i="33"/>
  <c r="J3" i="33"/>
  <c r="K3" i="33"/>
  <c r="L3" i="33"/>
  <c r="A4" i="33"/>
  <c r="B4" i="33"/>
  <c r="C4" i="33"/>
  <c r="D4" i="33"/>
  <c r="E4" i="33"/>
  <c r="F4" i="33"/>
  <c r="G4" i="33"/>
  <c r="H4" i="33"/>
  <c r="I4" i="33"/>
  <c r="J4" i="33"/>
  <c r="K4" i="33"/>
  <c r="L4" i="33"/>
  <c r="A5" i="33"/>
  <c r="B5" i="33"/>
  <c r="C5" i="33"/>
  <c r="D5" i="33"/>
  <c r="E5" i="33"/>
  <c r="F5" i="33"/>
  <c r="G5" i="33"/>
  <c r="H5" i="33"/>
  <c r="I5" i="33"/>
  <c r="J5" i="33"/>
  <c r="K5" i="33"/>
  <c r="L5" i="33"/>
  <c r="A6" i="33"/>
  <c r="B6" i="33"/>
  <c r="C6" i="33"/>
  <c r="D6" i="33"/>
  <c r="E6" i="33"/>
  <c r="F6" i="33"/>
  <c r="G6" i="33"/>
  <c r="H6" i="33"/>
  <c r="I6" i="33"/>
  <c r="J6" i="33"/>
  <c r="K6" i="33"/>
  <c r="L6" i="33"/>
  <c r="A7" i="33"/>
  <c r="B7" i="33"/>
  <c r="C7" i="33"/>
  <c r="D7" i="33"/>
  <c r="E7" i="33"/>
  <c r="F7" i="33"/>
  <c r="G7" i="33"/>
  <c r="H7" i="33"/>
  <c r="I7" i="33"/>
  <c r="I10" i="33" s="1"/>
  <c r="J7" i="33"/>
  <c r="K7" i="33"/>
  <c r="L7" i="33"/>
  <c r="A8" i="33"/>
  <c r="B8" i="33"/>
  <c r="C8" i="33"/>
  <c r="D8" i="33"/>
  <c r="E8" i="33"/>
  <c r="F8" i="33"/>
  <c r="G8" i="33"/>
  <c r="H8" i="33"/>
  <c r="I8" i="33"/>
  <c r="J8" i="33"/>
  <c r="K8" i="33"/>
  <c r="L8" i="33"/>
  <c r="A9" i="33"/>
  <c r="B9" i="33"/>
  <c r="C9" i="33"/>
  <c r="A10" i="33"/>
  <c r="B10" i="33"/>
  <c r="C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A21" i="33"/>
  <c r="B21" i="33"/>
  <c r="C21" i="33"/>
  <c r="D21" i="33"/>
  <c r="E21" i="33"/>
  <c r="F21" i="33"/>
  <c r="G21" i="33"/>
  <c r="H21" i="33"/>
  <c r="I21" i="33"/>
  <c r="J21" i="33"/>
  <c r="K21" i="33"/>
  <c r="L21" i="33"/>
  <c r="A22" i="33"/>
  <c r="B22" i="33"/>
  <c r="C22" i="33"/>
  <c r="D22" i="33"/>
  <c r="E22" i="33"/>
  <c r="F22" i="33"/>
  <c r="G22" i="33"/>
  <c r="H22" i="33"/>
  <c r="I22" i="33"/>
  <c r="J22" i="33"/>
  <c r="K22" i="33"/>
  <c r="L22" i="33"/>
  <c r="A23" i="33"/>
  <c r="B23" i="33"/>
  <c r="C23" i="33"/>
  <c r="D23" i="33"/>
  <c r="E23" i="33"/>
  <c r="F23" i="33"/>
  <c r="G23" i="33"/>
  <c r="H23" i="33"/>
  <c r="I23" i="33"/>
  <c r="J23" i="33"/>
  <c r="K23" i="33"/>
  <c r="L23" i="33"/>
  <c r="A24" i="33"/>
  <c r="B24" i="33"/>
  <c r="C24" i="33"/>
  <c r="D24" i="33"/>
  <c r="E24" i="33"/>
  <c r="F24" i="33"/>
  <c r="G24" i="33"/>
  <c r="H24" i="33"/>
  <c r="I24" i="33"/>
  <c r="J24" i="33"/>
  <c r="K24" i="33"/>
  <c r="L24" i="33"/>
  <c r="A25" i="33"/>
  <c r="B25" i="33"/>
  <c r="C25" i="33"/>
  <c r="D25" i="33"/>
  <c r="E25" i="33"/>
  <c r="F25" i="33"/>
  <c r="G25" i="33"/>
  <c r="H25" i="33"/>
  <c r="I25" i="33"/>
  <c r="J25" i="33"/>
  <c r="K25" i="33"/>
  <c r="L25" i="33"/>
  <c r="A26" i="33"/>
  <c r="B26" i="33"/>
  <c r="C26" i="33"/>
  <c r="D26" i="33"/>
  <c r="E26" i="33"/>
  <c r="F26" i="33"/>
  <c r="G26" i="33"/>
  <c r="H26" i="33"/>
  <c r="I26" i="33"/>
  <c r="J26" i="33"/>
  <c r="K26" i="33"/>
  <c r="L26" i="33"/>
  <c r="A27" i="33"/>
  <c r="B27" i="33"/>
  <c r="C27" i="33"/>
  <c r="D27" i="33"/>
  <c r="E27" i="33"/>
  <c r="F27" i="33"/>
  <c r="G27" i="33"/>
  <c r="H27" i="33"/>
  <c r="I27" i="33"/>
  <c r="J27" i="33"/>
  <c r="K27" i="33"/>
  <c r="L27" i="33"/>
  <c r="A28" i="33"/>
  <c r="B28" i="33"/>
  <c r="C28" i="33"/>
  <c r="D28" i="33"/>
  <c r="E28" i="33"/>
  <c r="F28" i="33"/>
  <c r="G28" i="33"/>
  <c r="H28" i="33"/>
  <c r="I28" i="33"/>
  <c r="J28" i="33"/>
  <c r="K28" i="33"/>
  <c r="L28" i="33"/>
  <c r="A29" i="33"/>
  <c r="B29" i="33"/>
  <c r="C29" i="33"/>
  <c r="D29" i="33"/>
  <c r="E29" i="33"/>
  <c r="F29" i="33"/>
  <c r="G29" i="33"/>
  <c r="H29" i="33"/>
  <c r="I29" i="33"/>
  <c r="J29" i="33"/>
  <c r="K29" i="33"/>
  <c r="L29" i="33"/>
  <c r="A30" i="33"/>
  <c r="B30" i="33"/>
  <c r="C30" i="33"/>
  <c r="D30" i="33"/>
  <c r="E30" i="33"/>
  <c r="F30" i="33"/>
  <c r="G30" i="33"/>
  <c r="H30" i="33"/>
  <c r="I30" i="33"/>
  <c r="J30" i="33"/>
  <c r="K30" i="33"/>
  <c r="L30" i="33"/>
  <c r="A31" i="33"/>
  <c r="B31" i="33"/>
  <c r="C31" i="33"/>
  <c r="D31" i="33"/>
  <c r="E31" i="33"/>
  <c r="F31" i="33"/>
  <c r="G31" i="33"/>
  <c r="H31" i="33"/>
  <c r="I31" i="33"/>
  <c r="J31" i="33"/>
  <c r="K31" i="33"/>
  <c r="L31" i="33"/>
  <c r="A32" i="33"/>
  <c r="B32" i="33"/>
  <c r="C32" i="33"/>
  <c r="D32" i="33"/>
  <c r="E32" i="33"/>
  <c r="F32" i="33"/>
  <c r="G32" i="33"/>
  <c r="H32" i="33"/>
  <c r="I32" i="33"/>
  <c r="J32" i="33"/>
  <c r="K32" i="33"/>
  <c r="L32" i="33"/>
  <c r="A33" i="33"/>
  <c r="B33" i="33"/>
  <c r="C33" i="33"/>
  <c r="D33" i="33"/>
  <c r="E33" i="33"/>
  <c r="F33" i="33"/>
  <c r="G33" i="33"/>
  <c r="H33" i="33"/>
  <c r="I33" i="33"/>
  <c r="J33" i="33"/>
  <c r="K33" i="33"/>
  <c r="L33" i="33"/>
  <c r="A34" i="33"/>
  <c r="B34" i="33"/>
  <c r="C34" i="33"/>
  <c r="D34" i="33"/>
  <c r="E34" i="33"/>
  <c r="F34" i="33"/>
  <c r="G34" i="33"/>
  <c r="H34" i="33"/>
  <c r="I34" i="33"/>
  <c r="J34" i="33"/>
  <c r="K34" i="33"/>
  <c r="L34" i="33"/>
  <c r="A35" i="33"/>
  <c r="B35" i="33"/>
  <c r="C35" i="33"/>
  <c r="D35" i="33"/>
  <c r="E35" i="33"/>
  <c r="F35" i="33"/>
  <c r="G35" i="33"/>
  <c r="H35" i="33"/>
  <c r="I35" i="33"/>
  <c r="J35" i="33"/>
  <c r="K35" i="33"/>
  <c r="L35" i="33"/>
  <c r="A36" i="33"/>
  <c r="B36" i="33"/>
  <c r="C36" i="33"/>
  <c r="D36" i="33"/>
  <c r="E36" i="33"/>
  <c r="F36" i="33"/>
  <c r="G36" i="33"/>
  <c r="H36" i="33"/>
  <c r="I36" i="33"/>
  <c r="J36" i="33"/>
  <c r="K36" i="33"/>
  <c r="L36" i="33"/>
  <c r="A37" i="33"/>
  <c r="B37" i="33"/>
  <c r="C37" i="33"/>
  <c r="D37" i="33"/>
  <c r="E37" i="33"/>
  <c r="F37" i="33"/>
  <c r="G37" i="33"/>
  <c r="H37" i="33"/>
  <c r="I37" i="33"/>
  <c r="J37" i="33"/>
  <c r="K37" i="33"/>
  <c r="L37" i="33"/>
  <c r="A38" i="33"/>
  <c r="B38" i="33"/>
  <c r="C38" i="33"/>
  <c r="D38" i="33"/>
  <c r="E38" i="33"/>
  <c r="F38" i="33"/>
  <c r="G38" i="33"/>
  <c r="H38" i="33"/>
  <c r="I38" i="33"/>
  <c r="J38" i="33"/>
  <c r="K38" i="33"/>
  <c r="L38" i="33"/>
  <c r="A39" i="33"/>
  <c r="B39" i="33"/>
  <c r="C39" i="33"/>
  <c r="D39" i="33"/>
  <c r="E39" i="33"/>
  <c r="F39" i="33"/>
  <c r="G39" i="33"/>
  <c r="H39" i="33"/>
  <c r="I39" i="33"/>
  <c r="J39" i="33"/>
  <c r="K39" i="33"/>
  <c r="L39" i="33"/>
  <c r="A40" i="33"/>
  <c r="B40" i="33"/>
  <c r="C40" i="33"/>
  <c r="D40" i="33"/>
  <c r="E40" i="33"/>
  <c r="F40" i="33"/>
  <c r="G40" i="33"/>
  <c r="H40" i="33"/>
  <c r="I40" i="33"/>
  <c r="J40" i="33"/>
  <c r="K40" i="33"/>
  <c r="L40" i="33"/>
  <c r="A41" i="33"/>
  <c r="B41" i="33"/>
  <c r="C41" i="33"/>
  <c r="D41" i="33"/>
  <c r="E41" i="33"/>
  <c r="F41" i="33"/>
  <c r="G41" i="33"/>
  <c r="H41" i="33"/>
  <c r="I41" i="33"/>
  <c r="J41" i="33"/>
  <c r="K41" i="33"/>
  <c r="L41" i="33"/>
  <c r="A42" i="33"/>
  <c r="B42" i="33"/>
  <c r="C42" i="33"/>
  <c r="D42" i="33"/>
  <c r="E42" i="33"/>
  <c r="F42" i="33"/>
  <c r="G42" i="33"/>
  <c r="H42" i="33"/>
  <c r="I42" i="33"/>
  <c r="J42" i="33"/>
  <c r="K42" i="33"/>
  <c r="L42" i="33"/>
  <c r="A43" i="33"/>
  <c r="B43" i="33"/>
  <c r="C43" i="33"/>
  <c r="D43" i="33"/>
  <c r="E43" i="33"/>
  <c r="F43" i="33"/>
  <c r="G43" i="33"/>
  <c r="H43" i="33"/>
  <c r="I43" i="33"/>
  <c r="J43" i="33"/>
  <c r="K43" i="33"/>
  <c r="L43" i="33"/>
  <c r="A44" i="33"/>
  <c r="B44" i="33"/>
  <c r="C44" i="33"/>
  <c r="D44" i="33"/>
  <c r="E44" i="33"/>
  <c r="F44" i="33"/>
  <c r="G44" i="33"/>
  <c r="H44" i="33"/>
  <c r="I44" i="33"/>
  <c r="J44" i="33"/>
  <c r="K44" i="33"/>
  <c r="L44" i="33"/>
  <c r="A45" i="33"/>
  <c r="B45" i="33"/>
  <c r="C45" i="33"/>
  <c r="D45" i="33"/>
  <c r="E45" i="33"/>
  <c r="F45" i="33"/>
  <c r="G45" i="33"/>
  <c r="H45" i="33"/>
  <c r="I45" i="33"/>
  <c r="J45" i="33"/>
  <c r="K45" i="33"/>
  <c r="L45" i="33"/>
  <c r="A46" i="33"/>
  <c r="B46" i="33"/>
  <c r="C46" i="33"/>
  <c r="D46" i="33"/>
  <c r="E46" i="33"/>
  <c r="F46" i="33"/>
  <c r="G46" i="33"/>
  <c r="H46" i="33"/>
  <c r="I46" i="33"/>
  <c r="J46" i="33"/>
  <c r="K46" i="33"/>
  <c r="L46" i="33"/>
  <c r="A47" i="33"/>
  <c r="B47" i="33"/>
  <c r="C47" i="33"/>
  <c r="D47" i="33"/>
  <c r="E47" i="33"/>
  <c r="F47" i="33"/>
  <c r="G47" i="33"/>
  <c r="H47" i="33"/>
  <c r="I47" i="33"/>
  <c r="J47" i="33"/>
  <c r="K47" i="33"/>
  <c r="L47" i="33"/>
  <c r="A48" i="33"/>
  <c r="B48" i="33"/>
  <c r="C48" i="33"/>
  <c r="D48" i="33"/>
  <c r="E48" i="33"/>
  <c r="F48" i="33"/>
  <c r="G48" i="33"/>
  <c r="H48" i="33"/>
  <c r="I48" i="33"/>
  <c r="J48" i="33"/>
  <c r="K48" i="33"/>
  <c r="L48" i="33"/>
  <c r="A49" i="33"/>
  <c r="B49" i="33"/>
  <c r="C49" i="33"/>
  <c r="D49" i="33"/>
  <c r="E49" i="33"/>
  <c r="F49" i="33"/>
  <c r="G49" i="33"/>
  <c r="H49" i="33"/>
  <c r="I49" i="33"/>
  <c r="J49" i="33"/>
  <c r="K49" i="33"/>
  <c r="L49" i="33"/>
  <c r="A50" i="33"/>
  <c r="B50" i="33"/>
  <c r="C50" i="33"/>
  <c r="D50" i="33"/>
  <c r="E50" i="33"/>
  <c r="F50" i="33"/>
  <c r="G50" i="33"/>
  <c r="H50" i="33"/>
  <c r="I50" i="33"/>
  <c r="J50" i="33"/>
  <c r="K50" i="33"/>
  <c r="L50" i="33"/>
  <c r="A51" i="33"/>
  <c r="B51" i="33"/>
  <c r="C51" i="33"/>
  <c r="D51" i="33"/>
  <c r="E51" i="33"/>
  <c r="F51" i="33"/>
  <c r="G51" i="33"/>
  <c r="H51" i="33"/>
  <c r="I51" i="33"/>
  <c r="J51" i="33"/>
  <c r="K51" i="33"/>
  <c r="L51" i="33"/>
  <c r="A52" i="33"/>
  <c r="B52" i="33"/>
  <c r="C52" i="33"/>
  <c r="D52" i="33"/>
  <c r="E52" i="33"/>
  <c r="F52" i="33"/>
  <c r="G52" i="33"/>
  <c r="H52" i="33"/>
  <c r="I52" i="33"/>
  <c r="J52" i="33"/>
  <c r="K52" i="33"/>
  <c r="L52" i="33"/>
  <c r="A53" i="33"/>
  <c r="B53" i="33"/>
  <c r="C53" i="33"/>
  <c r="D53" i="33"/>
  <c r="E53" i="33"/>
  <c r="F53" i="33"/>
  <c r="G53" i="33"/>
  <c r="H53" i="33"/>
  <c r="I53" i="33"/>
  <c r="J53" i="33"/>
  <c r="K53" i="33"/>
  <c r="L53" i="33"/>
  <c r="A54" i="33"/>
  <c r="B54" i="33"/>
  <c r="C54" i="33"/>
  <c r="D54" i="33"/>
  <c r="E54" i="33"/>
  <c r="F54" i="33"/>
  <c r="G54" i="33"/>
  <c r="H54" i="33"/>
  <c r="I54" i="33"/>
  <c r="J54" i="33"/>
  <c r="K54" i="33"/>
  <c r="L54" i="33"/>
  <c r="A55" i="33"/>
  <c r="B55" i="33"/>
  <c r="C55" i="33"/>
  <c r="D55" i="33"/>
  <c r="E55" i="33"/>
  <c r="F55" i="33"/>
  <c r="G55" i="33"/>
  <c r="H55" i="33"/>
  <c r="I55" i="33"/>
  <c r="J55" i="33"/>
  <c r="K55" i="33"/>
  <c r="L55" i="33"/>
  <c r="A56" i="33"/>
  <c r="B56" i="33"/>
  <c r="C56" i="33"/>
  <c r="D56" i="33"/>
  <c r="E56" i="33"/>
  <c r="F56" i="33"/>
  <c r="G56" i="33"/>
  <c r="H56" i="33"/>
  <c r="I56" i="33"/>
  <c r="J56" i="33"/>
  <c r="K56" i="33"/>
  <c r="L56" i="33"/>
  <c r="A57" i="33"/>
  <c r="B57" i="33"/>
  <c r="C57" i="33"/>
  <c r="D57" i="33"/>
  <c r="E57" i="33"/>
  <c r="F57" i="33"/>
  <c r="G57" i="33"/>
  <c r="H57" i="33"/>
  <c r="I57" i="33"/>
  <c r="J57" i="33"/>
  <c r="K57" i="33"/>
  <c r="L57" i="33"/>
  <c r="A58" i="33"/>
  <c r="B58" i="33"/>
  <c r="C58" i="33"/>
  <c r="D58" i="33"/>
  <c r="E58" i="33"/>
  <c r="F58" i="33"/>
  <c r="G58" i="33"/>
  <c r="H58" i="33"/>
  <c r="I58" i="33"/>
  <c r="J58" i="33"/>
  <c r="K58" i="33"/>
  <c r="L58" i="33"/>
  <c r="A59" i="33"/>
  <c r="B59" i="33"/>
  <c r="C59" i="33"/>
  <c r="D59" i="33"/>
  <c r="E59" i="33"/>
  <c r="F59" i="33"/>
  <c r="G59" i="33"/>
  <c r="H59" i="33"/>
  <c r="I59" i="33"/>
  <c r="J59" i="33"/>
  <c r="K59" i="33"/>
  <c r="L59" i="33"/>
  <c r="A60" i="33"/>
  <c r="B60" i="33"/>
  <c r="C60" i="33"/>
  <c r="D60" i="33"/>
  <c r="E60" i="33"/>
  <c r="F60" i="33"/>
  <c r="G60" i="33"/>
  <c r="H60" i="33"/>
  <c r="I60" i="33"/>
  <c r="J60" i="33"/>
  <c r="K60" i="33"/>
  <c r="L60" i="33"/>
  <c r="A61" i="33"/>
  <c r="B61" i="33"/>
  <c r="C61" i="33"/>
  <c r="D61" i="33"/>
  <c r="E61" i="33"/>
  <c r="F61" i="33"/>
  <c r="G61" i="33"/>
  <c r="H61" i="33"/>
  <c r="I61" i="33"/>
  <c r="J61" i="33"/>
  <c r="K61" i="33"/>
  <c r="L61" i="33"/>
  <c r="A62" i="33"/>
  <c r="B62" i="33"/>
  <c r="C62" i="33"/>
  <c r="D62" i="33"/>
  <c r="E62" i="33"/>
  <c r="F62" i="33"/>
  <c r="G62" i="33"/>
  <c r="H62" i="33"/>
  <c r="I62" i="33"/>
  <c r="J62" i="33"/>
  <c r="K62" i="33"/>
  <c r="L62" i="33"/>
  <c r="A63" i="33"/>
  <c r="B63" i="33"/>
  <c r="C63" i="33"/>
  <c r="D63" i="33"/>
  <c r="E63" i="33"/>
  <c r="F63" i="33"/>
  <c r="G63" i="33"/>
  <c r="H63" i="33"/>
  <c r="I63" i="33"/>
  <c r="J63" i="33"/>
  <c r="K63" i="33"/>
  <c r="L63" i="33"/>
  <c r="A64" i="33"/>
  <c r="B64" i="33"/>
  <c r="C64" i="33"/>
  <c r="D64" i="33"/>
  <c r="E64" i="33"/>
  <c r="F64" i="33"/>
  <c r="G64" i="33"/>
  <c r="H64" i="33"/>
  <c r="I64" i="33"/>
  <c r="J64" i="33"/>
  <c r="K64" i="33"/>
  <c r="L64" i="33"/>
  <c r="A65" i="33"/>
  <c r="B65" i="33"/>
  <c r="C65" i="33"/>
  <c r="D65" i="33"/>
  <c r="E65" i="33"/>
  <c r="F65" i="33"/>
  <c r="G65" i="33"/>
  <c r="H65" i="33"/>
  <c r="I65" i="33"/>
  <c r="J65" i="33"/>
  <c r="K65" i="33"/>
  <c r="L65" i="33"/>
  <c r="A66" i="33"/>
  <c r="B66" i="33"/>
  <c r="C66" i="33"/>
  <c r="D66" i="33"/>
  <c r="E66" i="33"/>
  <c r="F66" i="33"/>
  <c r="G66" i="33"/>
  <c r="H66" i="33"/>
  <c r="I66" i="33"/>
  <c r="J66" i="33"/>
  <c r="K66" i="33"/>
  <c r="L66" i="33"/>
  <c r="A67" i="33"/>
  <c r="B67" i="33"/>
  <c r="C67" i="33"/>
  <c r="D67" i="33"/>
  <c r="E67" i="33"/>
  <c r="F67" i="33"/>
  <c r="G67" i="33"/>
  <c r="H67" i="33"/>
  <c r="I67" i="33"/>
  <c r="J67" i="33"/>
  <c r="K67" i="33"/>
  <c r="L67" i="33"/>
  <c r="A68" i="33"/>
  <c r="B68" i="33"/>
  <c r="C68" i="33"/>
  <c r="D68" i="33"/>
  <c r="E68" i="33"/>
  <c r="F68" i="33"/>
  <c r="G68" i="33"/>
  <c r="H68" i="33"/>
  <c r="I68" i="33"/>
  <c r="J68" i="33"/>
  <c r="K68" i="33"/>
  <c r="L68" i="33"/>
  <c r="A69" i="33"/>
  <c r="B69" i="33"/>
  <c r="C69" i="33"/>
  <c r="D69" i="33"/>
  <c r="E69" i="33"/>
  <c r="F69" i="33"/>
  <c r="G69" i="33"/>
  <c r="H69" i="33"/>
  <c r="I69" i="33"/>
  <c r="J69" i="33"/>
  <c r="K69" i="33"/>
  <c r="L69" i="33"/>
  <c r="A70" i="33"/>
  <c r="B70" i="33"/>
  <c r="C70" i="33"/>
  <c r="D70" i="33"/>
  <c r="E70" i="33"/>
  <c r="F70" i="33"/>
  <c r="G70" i="33"/>
  <c r="H70" i="33"/>
  <c r="I70" i="33"/>
  <c r="J70" i="33"/>
  <c r="K70" i="33"/>
  <c r="L70" i="33"/>
  <c r="A71" i="33"/>
  <c r="B71" i="33"/>
  <c r="C71" i="33"/>
  <c r="D71" i="33"/>
  <c r="E71" i="33"/>
  <c r="F71" i="33"/>
  <c r="G71" i="33"/>
  <c r="H71" i="33"/>
  <c r="I71" i="33"/>
  <c r="J71" i="33"/>
  <c r="K71" i="33"/>
  <c r="L71" i="33"/>
  <c r="A72" i="33"/>
  <c r="B72" i="33"/>
  <c r="C72" i="33"/>
  <c r="D72" i="33"/>
  <c r="E72" i="33"/>
  <c r="F72" i="33"/>
  <c r="G72" i="33"/>
  <c r="H72" i="33"/>
  <c r="I72" i="33"/>
  <c r="J72" i="33"/>
  <c r="K72" i="33"/>
  <c r="L72" i="33"/>
  <c r="A73" i="33"/>
  <c r="B73" i="33"/>
  <c r="C73" i="33"/>
  <c r="D73" i="33"/>
  <c r="E73" i="33"/>
  <c r="F73" i="33"/>
  <c r="G73" i="33"/>
  <c r="H73" i="33"/>
  <c r="I73" i="33"/>
  <c r="J73" i="33"/>
  <c r="K73" i="33"/>
  <c r="L73" i="33"/>
  <c r="A74" i="33"/>
  <c r="B74" i="33"/>
  <c r="C74" i="33"/>
  <c r="D74" i="33"/>
  <c r="E74" i="33"/>
  <c r="F74" i="33"/>
  <c r="G74" i="33"/>
  <c r="H74" i="33"/>
  <c r="I74" i="33"/>
  <c r="J74" i="33"/>
  <c r="K74" i="33"/>
  <c r="L74" i="33"/>
  <c r="A75" i="33"/>
  <c r="B75" i="33"/>
  <c r="C75" i="33"/>
  <c r="D75" i="33"/>
  <c r="E75" i="33"/>
  <c r="F75" i="33"/>
  <c r="G75" i="33"/>
  <c r="H75" i="33"/>
  <c r="I75" i="33"/>
  <c r="J75" i="33"/>
  <c r="K75" i="33"/>
  <c r="L75" i="33"/>
  <c r="A76" i="33"/>
  <c r="B76" i="33"/>
  <c r="C76" i="33"/>
  <c r="D76" i="33"/>
  <c r="E76" i="33"/>
  <c r="F76" i="33"/>
  <c r="G76" i="33"/>
  <c r="H76" i="33"/>
  <c r="I76" i="33"/>
  <c r="J76" i="33"/>
  <c r="K76" i="33"/>
  <c r="L76" i="33"/>
  <c r="A77" i="33"/>
  <c r="B77" i="33"/>
  <c r="C77" i="33"/>
  <c r="D77" i="33"/>
  <c r="E77" i="33"/>
  <c r="F77" i="33"/>
  <c r="G77" i="33"/>
  <c r="H77" i="33"/>
  <c r="I77" i="33"/>
  <c r="J77" i="33"/>
  <c r="K77" i="33"/>
  <c r="L77" i="33"/>
  <c r="A78" i="33"/>
  <c r="B78" i="33"/>
  <c r="C78" i="33"/>
  <c r="D78" i="33"/>
  <c r="E78" i="33"/>
  <c r="F78" i="33"/>
  <c r="G78" i="33"/>
  <c r="H78" i="33"/>
  <c r="I78" i="33"/>
  <c r="J78" i="33"/>
  <c r="K78" i="33"/>
  <c r="L78" i="33"/>
  <c r="A79" i="33"/>
  <c r="B79" i="33"/>
  <c r="C79" i="33"/>
  <c r="D79" i="33"/>
  <c r="E79" i="33"/>
  <c r="F79" i="33"/>
  <c r="G79" i="33"/>
  <c r="H79" i="33"/>
  <c r="I79" i="33"/>
  <c r="J79" i="33"/>
  <c r="K79" i="33"/>
  <c r="L79" i="33"/>
  <c r="A80" i="33"/>
  <c r="B80" i="33"/>
  <c r="C80" i="33"/>
  <c r="D80" i="33"/>
  <c r="E80" i="33"/>
  <c r="F80" i="33"/>
  <c r="G80" i="33"/>
  <c r="H80" i="33"/>
  <c r="I80" i="33"/>
  <c r="J80" i="33"/>
  <c r="K80" i="33"/>
  <c r="L80" i="33"/>
  <c r="A81" i="33"/>
  <c r="B81" i="33"/>
  <c r="C81" i="33"/>
  <c r="D81" i="33"/>
  <c r="E81" i="33"/>
  <c r="F81" i="33"/>
  <c r="G81" i="33"/>
  <c r="H81" i="33"/>
  <c r="I81" i="33"/>
  <c r="J81" i="33"/>
  <c r="K81" i="33"/>
  <c r="L81" i="33"/>
  <c r="A82" i="33"/>
  <c r="B82" i="33"/>
  <c r="C82" i="33"/>
  <c r="D82" i="33"/>
  <c r="E82" i="33"/>
  <c r="F82" i="33"/>
  <c r="G82" i="33"/>
  <c r="H82" i="33"/>
  <c r="I82" i="33"/>
  <c r="J82" i="33"/>
  <c r="K82" i="33"/>
  <c r="L82" i="33"/>
  <c r="A83" i="33"/>
  <c r="B83" i="33"/>
  <c r="C83" i="33"/>
  <c r="D83" i="33"/>
  <c r="E83" i="33"/>
  <c r="F83" i="33"/>
  <c r="G83" i="33"/>
  <c r="H83" i="33"/>
  <c r="I83" i="33"/>
  <c r="J83" i="33"/>
  <c r="K83" i="33"/>
  <c r="L83" i="33"/>
  <c r="A84" i="33"/>
  <c r="B84" i="33"/>
  <c r="C84" i="33"/>
  <c r="D84" i="33"/>
  <c r="E84" i="33"/>
  <c r="F84" i="33"/>
  <c r="G84" i="33"/>
  <c r="H84" i="33"/>
  <c r="I84" i="33"/>
  <c r="J84" i="33"/>
  <c r="K84" i="33"/>
  <c r="L84" i="33"/>
  <c r="A85" i="33"/>
  <c r="B85" i="33"/>
  <c r="C85" i="33"/>
  <c r="D85" i="33"/>
  <c r="E85" i="33"/>
  <c r="F85" i="33"/>
  <c r="G85" i="33"/>
  <c r="H85" i="33"/>
  <c r="I85" i="33"/>
  <c r="J85" i="33"/>
  <c r="K85" i="33"/>
  <c r="L85" i="33"/>
  <c r="A86" i="33"/>
  <c r="B86" i="33"/>
  <c r="C86" i="33"/>
  <c r="D86" i="33"/>
  <c r="E86" i="33"/>
  <c r="F86" i="33"/>
  <c r="G86" i="33"/>
  <c r="H86" i="33"/>
  <c r="I86" i="33"/>
  <c r="J86" i="33"/>
  <c r="K86" i="33"/>
  <c r="L86" i="33"/>
  <c r="A87" i="33"/>
  <c r="B87" i="33"/>
  <c r="C87" i="33"/>
  <c r="D87" i="33"/>
  <c r="E87" i="33"/>
  <c r="F87" i="33"/>
  <c r="G87" i="33"/>
  <c r="H87" i="33"/>
  <c r="I87" i="33"/>
  <c r="J87" i="33"/>
  <c r="K87" i="33"/>
  <c r="L87" i="33"/>
  <c r="A88" i="33"/>
  <c r="B88" i="33"/>
  <c r="C88" i="33"/>
  <c r="D88" i="33"/>
  <c r="E88" i="33"/>
  <c r="F88" i="33"/>
  <c r="G88" i="33"/>
  <c r="H88" i="33"/>
  <c r="I88" i="33"/>
  <c r="J88" i="33"/>
  <c r="K88" i="33"/>
  <c r="L88" i="33"/>
  <c r="A89" i="33"/>
  <c r="B89" i="33"/>
  <c r="C89" i="33"/>
  <c r="D89" i="33"/>
  <c r="E89" i="33"/>
  <c r="F89" i="33"/>
  <c r="G89" i="33"/>
  <c r="H89" i="33"/>
  <c r="I89" i="33"/>
  <c r="J89" i="33"/>
  <c r="K89" i="33"/>
  <c r="L89" i="33"/>
  <c r="A90" i="33"/>
  <c r="B90" i="33"/>
  <c r="C90" i="33"/>
  <c r="D90" i="33"/>
  <c r="E90" i="33"/>
  <c r="F90" i="33"/>
  <c r="G90" i="33"/>
  <c r="H90" i="33"/>
  <c r="I90" i="33"/>
  <c r="J90" i="33"/>
  <c r="K90" i="33"/>
  <c r="L90" i="33"/>
  <c r="A91" i="33"/>
  <c r="B91" i="33"/>
  <c r="C91" i="33"/>
  <c r="D91" i="33"/>
  <c r="E91" i="33"/>
  <c r="F91" i="33"/>
  <c r="G91" i="33"/>
  <c r="H91" i="33"/>
  <c r="I91" i="33"/>
  <c r="J91" i="33"/>
  <c r="K91" i="33"/>
  <c r="L91" i="33"/>
  <c r="A92" i="33"/>
  <c r="B92" i="33"/>
  <c r="C92" i="33"/>
  <c r="D92" i="33"/>
  <c r="E92" i="33"/>
  <c r="F92" i="33"/>
  <c r="G92" i="33"/>
  <c r="H92" i="33"/>
  <c r="I92" i="33"/>
  <c r="J92" i="33"/>
  <c r="K92" i="33"/>
  <c r="L92" i="33"/>
  <c r="A93" i="33"/>
  <c r="B93" i="33"/>
  <c r="C93" i="33"/>
  <c r="D93" i="33"/>
  <c r="E93" i="33"/>
  <c r="F93" i="33"/>
  <c r="G93" i="33"/>
  <c r="H93" i="33"/>
  <c r="I93" i="33"/>
  <c r="J93" i="33"/>
  <c r="K93" i="33"/>
  <c r="L93" i="33"/>
  <c r="A94" i="33"/>
  <c r="B94" i="33"/>
  <c r="C94" i="33"/>
  <c r="D94" i="33"/>
  <c r="E94" i="33"/>
  <c r="F94" i="33"/>
  <c r="G94" i="33"/>
  <c r="H94" i="33"/>
  <c r="I94" i="33"/>
  <c r="J94" i="33"/>
  <c r="K94" i="33"/>
  <c r="L94" i="33"/>
  <c r="A95" i="33"/>
  <c r="B95" i="33"/>
  <c r="C95" i="33"/>
  <c r="D95" i="33"/>
  <c r="E95" i="33"/>
  <c r="F95" i="33"/>
  <c r="G95" i="33"/>
  <c r="H95" i="33"/>
  <c r="I95" i="33"/>
  <c r="J95" i="33"/>
  <c r="K95" i="33"/>
  <c r="L95" i="33"/>
  <c r="A96" i="33"/>
  <c r="B96" i="33"/>
  <c r="C96" i="33"/>
  <c r="D96" i="33"/>
  <c r="E96" i="33"/>
  <c r="F96" i="33"/>
  <c r="G96" i="33"/>
  <c r="H96" i="33"/>
  <c r="I96" i="33"/>
  <c r="J96" i="33"/>
  <c r="K96" i="33"/>
  <c r="L96" i="33"/>
  <c r="A97" i="33"/>
  <c r="B97" i="33"/>
  <c r="C97" i="33"/>
  <c r="D97" i="33"/>
  <c r="E97" i="33"/>
  <c r="F97" i="33"/>
  <c r="G97" i="33"/>
  <c r="H97" i="33"/>
  <c r="I97" i="33"/>
  <c r="J97" i="33"/>
  <c r="K97" i="33"/>
  <c r="L97" i="33"/>
  <c r="A98" i="33"/>
  <c r="B98" i="33"/>
  <c r="C98" i="33"/>
  <c r="D98" i="33"/>
  <c r="E98" i="33"/>
  <c r="F98" i="33"/>
  <c r="G98" i="33"/>
  <c r="H98" i="33"/>
  <c r="I98" i="33"/>
  <c r="J98" i="33"/>
  <c r="K98" i="33"/>
  <c r="L98" i="33"/>
  <c r="A99" i="33"/>
  <c r="B99" i="33"/>
  <c r="C99" i="33"/>
  <c r="D99" i="33"/>
  <c r="E99" i="33"/>
  <c r="F99" i="33"/>
  <c r="G99" i="33"/>
  <c r="H99" i="33"/>
  <c r="I99" i="33"/>
  <c r="J99" i="33"/>
  <c r="K99" i="33"/>
  <c r="L99" i="33"/>
  <c r="A100" i="33"/>
  <c r="B100" i="33"/>
  <c r="C100" i="33"/>
  <c r="D100" i="33"/>
  <c r="E100" i="33"/>
  <c r="F100" i="33"/>
  <c r="G100" i="33"/>
  <c r="H100" i="33"/>
  <c r="I100" i="33"/>
  <c r="J100" i="33"/>
  <c r="K100" i="33"/>
  <c r="L100" i="33"/>
  <c r="K1" i="33"/>
  <c r="L1" i="33"/>
  <c r="C1" i="33"/>
  <c r="D1" i="33"/>
  <c r="E1" i="33"/>
  <c r="F1" i="33"/>
  <c r="G1" i="33"/>
  <c r="H1" i="33"/>
  <c r="I1" i="33"/>
  <c r="J1" i="33"/>
  <c r="B1" i="33"/>
  <c r="A1" i="33"/>
  <c r="A183" i="22"/>
  <c r="B183" i="22"/>
  <c r="C183" i="22"/>
  <c r="D183" i="22"/>
  <c r="E183" i="22"/>
  <c r="F183" i="22"/>
  <c r="G183" i="22"/>
  <c r="H183" i="22"/>
  <c r="I183" i="22"/>
  <c r="J183" i="22"/>
  <c r="K183" i="22"/>
  <c r="A184" i="22"/>
  <c r="B184" i="22"/>
  <c r="C184" i="22"/>
  <c r="D184" i="22"/>
  <c r="E184" i="22"/>
  <c r="F184" i="22"/>
  <c r="G184" i="22"/>
  <c r="H184" i="22"/>
  <c r="I184" i="22"/>
  <c r="J184" i="22"/>
  <c r="K184" i="22"/>
  <c r="A185" i="22"/>
  <c r="B185" i="22"/>
  <c r="C185" i="22"/>
  <c r="D185" i="22"/>
  <c r="E185" i="22"/>
  <c r="F185" i="22"/>
  <c r="G185" i="22"/>
  <c r="H185" i="22"/>
  <c r="I185" i="22"/>
  <c r="J185" i="22"/>
  <c r="K185" i="22"/>
  <c r="A186" i="22"/>
  <c r="B186" i="22"/>
  <c r="C186" i="22"/>
  <c r="D186" i="22"/>
  <c r="E186" i="22"/>
  <c r="F186" i="22"/>
  <c r="G186" i="22"/>
  <c r="H186" i="22"/>
  <c r="I186" i="22"/>
  <c r="J186" i="22"/>
  <c r="K186" i="22"/>
  <c r="A187" i="22"/>
  <c r="B187" i="22"/>
  <c r="C187" i="22"/>
  <c r="D187" i="22"/>
  <c r="E187" i="22"/>
  <c r="F187" i="22"/>
  <c r="G187" i="22"/>
  <c r="H187" i="22"/>
  <c r="I187" i="22"/>
  <c r="J187" i="22"/>
  <c r="K187" i="22"/>
  <c r="A188" i="22"/>
  <c r="B188" i="22"/>
  <c r="C188" i="22"/>
  <c r="D188" i="22"/>
  <c r="E188" i="22"/>
  <c r="F188" i="22"/>
  <c r="G188" i="22"/>
  <c r="H188" i="22"/>
  <c r="I188" i="22"/>
  <c r="J188" i="22"/>
  <c r="K188" i="22"/>
  <c r="A189" i="22"/>
  <c r="B189" i="22"/>
  <c r="C189" i="22"/>
  <c r="D189" i="22"/>
  <c r="E189" i="22"/>
  <c r="F189" i="22"/>
  <c r="G189" i="22"/>
  <c r="H189" i="22"/>
  <c r="I189" i="22"/>
  <c r="J189" i="22"/>
  <c r="K189" i="22"/>
  <c r="A190" i="22"/>
  <c r="B190" i="22"/>
  <c r="C190" i="22"/>
  <c r="D190" i="22"/>
  <c r="E190" i="22"/>
  <c r="F190" i="22"/>
  <c r="G190" i="22"/>
  <c r="H190" i="22"/>
  <c r="I190" i="22"/>
  <c r="J190" i="22"/>
  <c r="K190" i="22"/>
  <c r="A191" i="22"/>
  <c r="B191" i="22"/>
  <c r="C191" i="22"/>
  <c r="D191" i="22"/>
  <c r="E191" i="22"/>
  <c r="F191" i="22"/>
  <c r="G191" i="22"/>
  <c r="H191" i="22"/>
  <c r="I191" i="22"/>
  <c r="J191" i="22"/>
  <c r="K191" i="22"/>
  <c r="A192" i="22"/>
  <c r="B192" i="22"/>
  <c r="C192" i="22"/>
  <c r="D192" i="22"/>
  <c r="E192" i="22"/>
  <c r="F192" i="22"/>
  <c r="G192" i="22"/>
  <c r="H192" i="22"/>
  <c r="I192" i="22"/>
  <c r="J192" i="22"/>
  <c r="K192" i="22"/>
  <c r="A193" i="22"/>
  <c r="B193" i="22"/>
  <c r="C193" i="22"/>
  <c r="D193" i="22"/>
  <c r="E193" i="22"/>
  <c r="F193" i="22"/>
  <c r="G193" i="22"/>
  <c r="H193" i="22"/>
  <c r="I193" i="22"/>
  <c r="J193" i="22"/>
  <c r="K193" i="22"/>
  <c r="A194" i="22"/>
  <c r="B194" i="22"/>
  <c r="C194" i="22"/>
  <c r="D194" i="22"/>
  <c r="E194" i="22"/>
  <c r="F194" i="22"/>
  <c r="G194" i="22"/>
  <c r="H194" i="22"/>
  <c r="I194" i="22"/>
  <c r="J194" i="22"/>
  <c r="K194" i="22"/>
  <c r="A195" i="22"/>
  <c r="B195" i="22"/>
  <c r="C195" i="22"/>
  <c r="D195" i="22"/>
  <c r="E195" i="22"/>
  <c r="F195" i="22"/>
  <c r="G195" i="22"/>
  <c r="H195" i="22"/>
  <c r="I195" i="22"/>
  <c r="J195" i="22"/>
  <c r="K195" i="22"/>
  <c r="A196" i="22"/>
  <c r="B196" i="22"/>
  <c r="C196" i="22"/>
  <c r="D196" i="22"/>
  <c r="E196" i="22"/>
  <c r="F196" i="22"/>
  <c r="G196" i="22"/>
  <c r="H196" i="22"/>
  <c r="I196" i="22"/>
  <c r="J196" i="22"/>
  <c r="K196" i="22"/>
  <c r="A197" i="22"/>
  <c r="B197" i="22"/>
  <c r="C197" i="22"/>
  <c r="D197" i="22"/>
  <c r="E197" i="22"/>
  <c r="F197" i="22"/>
  <c r="G197" i="22"/>
  <c r="H197" i="22"/>
  <c r="I197" i="22"/>
  <c r="J197" i="22"/>
  <c r="K197" i="22"/>
  <c r="A198" i="22"/>
  <c r="B198" i="22"/>
  <c r="C198" i="22"/>
  <c r="D198" i="22"/>
  <c r="E198" i="22"/>
  <c r="F198" i="22"/>
  <c r="G198" i="22"/>
  <c r="H198" i="22"/>
  <c r="I198" i="22"/>
  <c r="J198" i="22"/>
  <c r="K198" i="22"/>
  <c r="A199" i="22"/>
  <c r="B199" i="22"/>
  <c r="C199" i="22"/>
  <c r="D199" i="22"/>
  <c r="E199" i="22"/>
  <c r="F199" i="22"/>
  <c r="G199" i="22"/>
  <c r="H199" i="22"/>
  <c r="I199" i="22"/>
  <c r="J199" i="22"/>
  <c r="K199" i="22"/>
  <c r="A200" i="22"/>
  <c r="B200" i="22"/>
  <c r="C200" i="22"/>
  <c r="D200" i="22"/>
  <c r="E200" i="22"/>
  <c r="F200" i="22"/>
  <c r="G200" i="22"/>
  <c r="H200" i="22"/>
  <c r="I200" i="22"/>
  <c r="J200" i="22"/>
  <c r="K200" i="22"/>
  <c r="A171" i="22"/>
  <c r="B171" i="22"/>
  <c r="C171" i="22"/>
  <c r="D171" i="22"/>
  <c r="E171" i="22"/>
  <c r="F171" i="22"/>
  <c r="G171" i="22"/>
  <c r="H171" i="22"/>
  <c r="I171" i="22"/>
  <c r="J171" i="22"/>
  <c r="K171" i="22"/>
  <c r="A172" i="22"/>
  <c r="B172" i="22"/>
  <c r="C172" i="22"/>
  <c r="D172" i="22"/>
  <c r="E172" i="22"/>
  <c r="F172" i="22"/>
  <c r="G172" i="22"/>
  <c r="H172" i="22"/>
  <c r="I172" i="22"/>
  <c r="J172" i="22"/>
  <c r="K172" i="22"/>
  <c r="A173" i="22"/>
  <c r="B173" i="22"/>
  <c r="C173" i="22"/>
  <c r="D173" i="22"/>
  <c r="E173" i="22"/>
  <c r="F173" i="22"/>
  <c r="G173" i="22"/>
  <c r="H173" i="22"/>
  <c r="I173" i="22"/>
  <c r="J173" i="22"/>
  <c r="K173" i="22"/>
  <c r="A174" i="22"/>
  <c r="B174" i="22"/>
  <c r="C174" i="22"/>
  <c r="D174" i="22"/>
  <c r="E174" i="22"/>
  <c r="F174" i="22"/>
  <c r="G174" i="22"/>
  <c r="H174" i="22"/>
  <c r="I174" i="22"/>
  <c r="J174" i="22"/>
  <c r="K174" i="22"/>
  <c r="A175" i="22"/>
  <c r="B175" i="22"/>
  <c r="C175" i="22"/>
  <c r="D175" i="22"/>
  <c r="E175" i="22"/>
  <c r="F175" i="22"/>
  <c r="G175" i="22"/>
  <c r="H175" i="22"/>
  <c r="I175" i="22"/>
  <c r="J175" i="22"/>
  <c r="K175" i="22"/>
  <c r="A176" i="22"/>
  <c r="B176" i="22"/>
  <c r="C176" i="22"/>
  <c r="D176" i="22"/>
  <c r="E176" i="22"/>
  <c r="F176" i="22"/>
  <c r="G176" i="22"/>
  <c r="H176" i="22"/>
  <c r="I176" i="22"/>
  <c r="J176" i="22"/>
  <c r="K176" i="22"/>
  <c r="A177" i="22"/>
  <c r="B177" i="22"/>
  <c r="C177" i="22"/>
  <c r="D177" i="22"/>
  <c r="E177" i="22"/>
  <c r="F177" i="22"/>
  <c r="G177" i="22"/>
  <c r="H177" i="22"/>
  <c r="I177" i="22"/>
  <c r="J177" i="22"/>
  <c r="K177" i="22"/>
  <c r="A178" i="22"/>
  <c r="B178" i="22"/>
  <c r="C178" i="22"/>
  <c r="D178" i="22"/>
  <c r="E178" i="22"/>
  <c r="F178" i="22"/>
  <c r="G178" i="22"/>
  <c r="H178" i="22"/>
  <c r="I178" i="22"/>
  <c r="J178" i="22"/>
  <c r="K178" i="22"/>
  <c r="A179" i="22"/>
  <c r="B179" i="22"/>
  <c r="C179" i="22"/>
  <c r="D179" i="22"/>
  <c r="E179" i="22"/>
  <c r="F179" i="22"/>
  <c r="G179" i="22"/>
  <c r="H179" i="22"/>
  <c r="I179" i="22"/>
  <c r="J179" i="22"/>
  <c r="K179" i="22"/>
  <c r="A180" i="22"/>
  <c r="B180" i="22"/>
  <c r="C180" i="22"/>
  <c r="D180" i="22"/>
  <c r="E180" i="22"/>
  <c r="F180" i="22"/>
  <c r="G180" i="22"/>
  <c r="H180" i="22"/>
  <c r="I180" i="22"/>
  <c r="J180" i="22"/>
  <c r="K180" i="22"/>
  <c r="A181" i="22"/>
  <c r="B181" i="22"/>
  <c r="C181" i="22"/>
  <c r="D181" i="22"/>
  <c r="E181" i="22"/>
  <c r="F181" i="22"/>
  <c r="G181" i="22"/>
  <c r="H181" i="22"/>
  <c r="I181" i="22"/>
  <c r="J181" i="22"/>
  <c r="K181" i="22"/>
  <c r="A182" i="22"/>
  <c r="B182" i="22"/>
  <c r="C182" i="22"/>
  <c r="D182" i="22"/>
  <c r="E182" i="22"/>
  <c r="F182" i="22"/>
  <c r="G182" i="22"/>
  <c r="H182" i="22"/>
  <c r="I182" i="22"/>
  <c r="J182" i="22"/>
  <c r="K182" i="22"/>
  <c r="AA6" i="28"/>
  <c r="AC11" i="28"/>
  <c r="AB11" i="28"/>
  <c r="AA11" i="28"/>
  <c r="A43" i="17"/>
  <c r="L10" i="33" l="1"/>
  <c r="H10" i="33"/>
  <c r="G10" i="33"/>
  <c r="F10" i="33"/>
  <c r="E10" i="33"/>
  <c r="D10" i="33"/>
  <c r="K10" i="33"/>
  <c r="J10" i="33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101" i="28"/>
  <c r="A102" i="28"/>
  <c r="A103" i="28"/>
  <c r="A104" i="28"/>
  <c r="A105" i="28"/>
  <c r="A106" i="28"/>
  <c r="A107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A134" i="28"/>
  <c r="A135" i="28"/>
  <c r="A136" i="28"/>
  <c r="A137" i="28"/>
  <c r="A138" i="28"/>
  <c r="A139" i="28"/>
  <c r="A140" i="28"/>
  <c r="A141" i="28"/>
  <c r="A142" i="28"/>
  <c r="A143" i="28"/>
  <c r="A144" i="28"/>
  <c r="A145" i="28"/>
  <c r="A146" i="28"/>
  <c r="A147" i="28"/>
  <c r="A148" i="28"/>
  <c r="A149" i="28"/>
  <c r="A150" i="28"/>
  <c r="A151" i="28"/>
  <c r="A152" i="28"/>
  <c r="A153" i="28"/>
  <c r="A154" i="28"/>
  <c r="A155" i="28"/>
  <c r="A156" i="28"/>
  <c r="A157" i="28"/>
  <c r="A158" i="28"/>
  <c r="A159" i="28"/>
  <c r="A160" i="28"/>
  <c r="A161" i="28"/>
  <c r="A162" i="28"/>
  <c r="A163" i="28"/>
  <c r="A164" i="28"/>
  <c r="A165" i="28"/>
  <c r="A166" i="28"/>
  <c r="A167" i="28"/>
  <c r="A168" i="28"/>
  <c r="A169" i="28"/>
  <c r="A170" i="28"/>
  <c r="A171" i="28"/>
  <c r="A172" i="28"/>
  <c r="A173" i="28"/>
  <c r="A174" i="28"/>
  <c r="A175" i="28"/>
  <c r="A176" i="28"/>
  <c r="A177" i="28"/>
  <c r="A178" i="28"/>
  <c r="A179" i="28"/>
  <c r="A180" i="28"/>
  <c r="A181" i="28"/>
  <c r="A182" i="28"/>
  <c r="A183" i="28"/>
  <c r="A184" i="28"/>
  <c r="A185" i="28"/>
  <c r="A186" i="28"/>
  <c r="A187" i="28"/>
  <c r="A188" i="28"/>
  <c r="A189" i="28"/>
  <c r="A190" i="28"/>
  <c r="A191" i="28"/>
  <c r="A192" i="28"/>
  <c r="A193" i="28"/>
  <c r="A194" i="28"/>
  <c r="A195" i="28"/>
  <c r="A196" i="28"/>
  <c r="A197" i="28"/>
  <c r="A198" i="28"/>
  <c r="A199" i="28"/>
  <c r="A200" i="28"/>
  <c r="A201" i="28"/>
  <c r="A202" i="28"/>
  <c r="A203" i="28"/>
  <c r="A204" i="28"/>
  <c r="A205" i="28"/>
  <c r="A206" i="28"/>
  <c r="A207" i="28"/>
  <c r="A208" i="28"/>
  <c r="A209" i="28"/>
  <c r="A210" i="28"/>
  <c r="A211" i="28"/>
  <c r="A212" i="28"/>
  <c r="A213" i="28"/>
  <c r="A214" i="28"/>
  <c r="A215" i="28"/>
  <c r="A216" i="28"/>
  <c r="A217" i="28"/>
  <c r="A218" i="28"/>
  <c r="A219" i="28"/>
  <c r="A220" i="28"/>
  <c r="A221" i="28"/>
  <c r="A222" i="28"/>
  <c r="A223" i="28"/>
  <c r="A224" i="28"/>
  <c r="A225" i="28"/>
  <c r="A226" i="28"/>
  <c r="A227" i="28"/>
  <c r="A228" i="28"/>
  <c r="A229" i="28"/>
  <c r="A230" i="28"/>
  <c r="A231" i="28"/>
  <c r="A232" i="28"/>
  <c r="A233" i="28"/>
  <c r="A234" i="28"/>
  <c r="A235" i="28"/>
  <c r="A236" i="28"/>
  <c r="A237" i="28"/>
  <c r="A238" i="28"/>
  <c r="A239" i="28"/>
  <c r="A240" i="28"/>
  <c r="A241" i="28"/>
  <c r="A242" i="28"/>
  <c r="A243" i="28"/>
  <c r="A244" i="28"/>
  <c r="A245" i="28"/>
  <c r="A246" i="28"/>
  <c r="A247" i="28"/>
  <c r="A248" i="28"/>
  <c r="A249" i="28"/>
  <c r="A51" i="17"/>
  <c r="B51" i="17"/>
  <c r="C51" i="17"/>
  <c r="D51" i="17"/>
  <c r="E51" i="17"/>
  <c r="F51" i="17"/>
  <c r="G51" i="17"/>
  <c r="H51" i="17"/>
  <c r="I51" i="17"/>
  <c r="J51" i="17"/>
  <c r="K51" i="17"/>
  <c r="A52" i="17"/>
  <c r="B52" i="17"/>
  <c r="C52" i="17"/>
  <c r="D52" i="17"/>
  <c r="E52" i="17"/>
  <c r="F52" i="17"/>
  <c r="G52" i="17"/>
  <c r="H52" i="17"/>
  <c r="I52" i="17"/>
  <c r="J52" i="17"/>
  <c r="K52" i="17"/>
  <c r="A53" i="17"/>
  <c r="B53" i="17"/>
  <c r="C53" i="17"/>
  <c r="D53" i="17"/>
  <c r="E53" i="17"/>
  <c r="F53" i="17"/>
  <c r="G53" i="17"/>
  <c r="H53" i="17"/>
  <c r="I53" i="17"/>
  <c r="J53" i="17"/>
  <c r="K53" i="17"/>
  <c r="A54" i="17"/>
  <c r="B54" i="17"/>
  <c r="C54" i="17"/>
  <c r="D54" i="17"/>
  <c r="E54" i="17"/>
  <c r="F54" i="17"/>
  <c r="G54" i="17"/>
  <c r="H54" i="17"/>
  <c r="I54" i="17"/>
  <c r="J54" i="17"/>
  <c r="K54" i="17"/>
  <c r="A55" i="17"/>
  <c r="B55" i="17"/>
  <c r="C55" i="17"/>
  <c r="D55" i="17"/>
  <c r="E55" i="17"/>
  <c r="F55" i="17"/>
  <c r="G55" i="17"/>
  <c r="H55" i="17"/>
  <c r="I55" i="17"/>
  <c r="J55" i="17"/>
  <c r="K55" i="17"/>
  <c r="A56" i="17"/>
  <c r="B56" i="17"/>
  <c r="C56" i="17"/>
  <c r="D56" i="17"/>
  <c r="E56" i="17"/>
  <c r="F56" i="17"/>
  <c r="G56" i="17"/>
  <c r="H56" i="17"/>
  <c r="I56" i="17"/>
  <c r="J56" i="17"/>
  <c r="K56" i="17"/>
  <c r="A57" i="17"/>
  <c r="B57" i="17"/>
  <c r="C57" i="17"/>
  <c r="D57" i="17"/>
  <c r="E57" i="17"/>
  <c r="F57" i="17"/>
  <c r="G57" i="17"/>
  <c r="H57" i="17"/>
  <c r="I57" i="17"/>
  <c r="J57" i="17"/>
  <c r="K57" i="17"/>
  <c r="A58" i="17"/>
  <c r="B58" i="17"/>
  <c r="C58" i="17"/>
  <c r="D58" i="17"/>
  <c r="E58" i="17"/>
  <c r="F58" i="17"/>
  <c r="G58" i="17"/>
  <c r="H58" i="17"/>
  <c r="I58" i="17"/>
  <c r="J58" i="17"/>
  <c r="K58" i="17"/>
  <c r="A59" i="17"/>
  <c r="B59" i="17"/>
  <c r="C59" i="17"/>
  <c r="D59" i="17"/>
  <c r="E59" i="17"/>
  <c r="F59" i="17"/>
  <c r="G59" i="17"/>
  <c r="H59" i="17"/>
  <c r="I59" i="17"/>
  <c r="J59" i="17"/>
  <c r="K59" i="17"/>
  <c r="A60" i="17"/>
  <c r="B60" i="17"/>
  <c r="C60" i="17"/>
  <c r="D60" i="17"/>
  <c r="E60" i="17"/>
  <c r="F60" i="17"/>
  <c r="G60" i="17"/>
  <c r="H60" i="17"/>
  <c r="I60" i="17"/>
  <c r="J60" i="17"/>
  <c r="K60" i="17"/>
  <c r="A61" i="17"/>
  <c r="B61" i="17"/>
  <c r="C61" i="17"/>
  <c r="D61" i="17"/>
  <c r="E61" i="17"/>
  <c r="F61" i="17"/>
  <c r="G61" i="17"/>
  <c r="H61" i="17"/>
  <c r="I61" i="17"/>
  <c r="J61" i="17"/>
  <c r="K61" i="17"/>
  <c r="A62" i="17"/>
  <c r="B62" i="17"/>
  <c r="C62" i="17"/>
  <c r="D62" i="17"/>
  <c r="E62" i="17"/>
  <c r="F62" i="17"/>
  <c r="G62" i="17"/>
  <c r="H62" i="17"/>
  <c r="I62" i="17"/>
  <c r="J62" i="17"/>
  <c r="K62" i="17"/>
  <c r="A63" i="17"/>
  <c r="B63" i="17"/>
  <c r="C63" i="17"/>
  <c r="D63" i="17"/>
  <c r="E63" i="17"/>
  <c r="F63" i="17"/>
  <c r="G63" i="17"/>
  <c r="H63" i="17"/>
  <c r="I63" i="17"/>
  <c r="J63" i="17"/>
  <c r="K63" i="17"/>
  <c r="A64" i="17"/>
  <c r="B64" i="17"/>
  <c r="C64" i="17"/>
  <c r="D64" i="17"/>
  <c r="E64" i="17"/>
  <c r="F64" i="17"/>
  <c r="G64" i="17"/>
  <c r="H64" i="17"/>
  <c r="I64" i="17"/>
  <c r="J64" i="17"/>
  <c r="K64" i="17"/>
  <c r="A65" i="17"/>
  <c r="B65" i="17"/>
  <c r="C65" i="17"/>
  <c r="D65" i="17"/>
  <c r="E65" i="17"/>
  <c r="F65" i="17"/>
  <c r="G65" i="17"/>
  <c r="H65" i="17"/>
  <c r="I65" i="17"/>
  <c r="J65" i="17"/>
  <c r="K65" i="17"/>
  <c r="A66" i="17"/>
  <c r="B66" i="17"/>
  <c r="C66" i="17"/>
  <c r="D66" i="17"/>
  <c r="E66" i="17"/>
  <c r="F66" i="17"/>
  <c r="G66" i="17"/>
  <c r="H66" i="17"/>
  <c r="I66" i="17"/>
  <c r="J66" i="17"/>
  <c r="K66" i="17"/>
  <c r="A67" i="17"/>
  <c r="B67" i="17"/>
  <c r="C67" i="17"/>
  <c r="D67" i="17"/>
  <c r="E67" i="17"/>
  <c r="F67" i="17"/>
  <c r="G67" i="17"/>
  <c r="H67" i="17"/>
  <c r="I67" i="17"/>
  <c r="J67" i="17"/>
  <c r="K67" i="17"/>
  <c r="A68" i="17"/>
  <c r="B68" i="17"/>
  <c r="C68" i="17"/>
  <c r="D68" i="17"/>
  <c r="E68" i="17"/>
  <c r="F68" i="17"/>
  <c r="G68" i="17"/>
  <c r="H68" i="17"/>
  <c r="I68" i="17"/>
  <c r="J68" i="17"/>
  <c r="K68" i="17"/>
  <c r="A69" i="17"/>
  <c r="B69" i="17"/>
  <c r="C69" i="17"/>
  <c r="D69" i="17"/>
  <c r="E69" i="17"/>
  <c r="F69" i="17"/>
  <c r="G69" i="17"/>
  <c r="H69" i="17"/>
  <c r="I69" i="17"/>
  <c r="J69" i="17"/>
  <c r="K69" i="17"/>
  <c r="A70" i="17"/>
  <c r="B70" i="17"/>
  <c r="C70" i="17"/>
  <c r="D70" i="17"/>
  <c r="E70" i="17"/>
  <c r="F70" i="17"/>
  <c r="G70" i="17"/>
  <c r="H70" i="17"/>
  <c r="I70" i="17"/>
  <c r="J70" i="17"/>
  <c r="K70" i="17"/>
  <c r="A71" i="17"/>
  <c r="B71" i="17"/>
  <c r="C71" i="17"/>
  <c r="D71" i="17"/>
  <c r="E71" i="17"/>
  <c r="F71" i="17"/>
  <c r="G71" i="17"/>
  <c r="H71" i="17"/>
  <c r="I71" i="17"/>
  <c r="J71" i="17"/>
  <c r="K71" i="17"/>
  <c r="A72" i="17"/>
  <c r="B72" i="17"/>
  <c r="C72" i="17"/>
  <c r="D72" i="17"/>
  <c r="E72" i="17"/>
  <c r="F72" i="17"/>
  <c r="G72" i="17"/>
  <c r="H72" i="17"/>
  <c r="I72" i="17"/>
  <c r="J72" i="17"/>
  <c r="K72" i="17"/>
  <c r="A73" i="17"/>
  <c r="B73" i="17"/>
  <c r="C73" i="17"/>
  <c r="D73" i="17"/>
  <c r="E73" i="17"/>
  <c r="F73" i="17"/>
  <c r="G73" i="17"/>
  <c r="H73" i="17"/>
  <c r="I73" i="17"/>
  <c r="J73" i="17"/>
  <c r="K73" i="17"/>
  <c r="A74" i="17"/>
  <c r="B74" i="17"/>
  <c r="C74" i="17"/>
  <c r="D74" i="17"/>
  <c r="E74" i="17"/>
  <c r="F74" i="17"/>
  <c r="G74" i="17"/>
  <c r="H74" i="17"/>
  <c r="I74" i="17"/>
  <c r="J74" i="17"/>
  <c r="K74" i="17"/>
  <c r="A75" i="17"/>
  <c r="B75" i="17"/>
  <c r="C75" i="17"/>
  <c r="D75" i="17"/>
  <c r="E75" i="17"/>
  <c r="F75" i="17"/>
  <c r="G75" i="17"/>
  <c r="H75" i="17"/>
  <c r="I75" i="17"/>
  <c r="J75" i="17"/>
  <c r="K75" i="17"/>
  <c r="A76" i="17"/>
  <c r="B76" i="17"/>
  <c r="C76" i="17"/>
  <c r="D76" i="17"/>
  <c r="E76" i="17"/>
  <c r="F76" i="17"/>
  <c r="G76" i="17"/>
  <c r="H76" i="17"/>
  <c r="I76" i="17"/>
  <c r="J76" i="17"/>
  <c r="K76" i="17"/>
  <c r="A77" i="17"/>
  <c r="B77" i="17"/>
  <c r="C77" i="17"/>
  <c r="D77" i="17"/>
  <c r="E77" i="17"/>
  <c r="F77" i="17"/>
  <c r="G77" i="17"/>
  <c r="H77" i="17"/>
  <c r="I77" i="17"/>
  <c r="J77" i="17"/>
  <c r="K77" i="17"/>
  <c r="A78" i="17"/>
  <c r="B78" i="17"/>
  <c r="C78" i="17"/>
  <c r="D78" i="17"/>
  <c r="E78" i="17"/>
  <c r="F78" i="17"/>
  <c r="G78" i="17"/>
  <c r="H78" i="17"/>
  <c r="I78" i="17"/>
  <c r="J78" i="17"/>
  <c r="K78" i="17"/>
  <c r="A79" i="17"/>
  <c r="B79" i="17"/>
  <c r="C79" i="17"/>
  <c r="D79" i="17"/>
  <c r="E79" i="17"/>
  <c r="F79" i="17"/>
  <c r="G79" i="17"/>
  <c r="H79" i="17"/>
  <c r="I79" i="17"/>
  <c r="J79" i="17"/>
  <c r="K79" i="17"/>
  <c r="A80" i="17"/>
  <c r="B80" i="17"/>
  <c r="C80" i="17"/>
  <c r="D80" i="17"/>
  <c r="E80" i="17"/>
  <c r="F80" i="17"/>
  <c r="G80" i="17"/>
  <c r="H80" i="17"/>
  <c r="I80" i="17"/>
  <c r="J80" i="17"/>
  <c r="K80" i="17"/>
  <c r="A81" i="17"/>
  <c r="B81" i="17"/>
  <c r="C81" i="17"/>
  <c r="D81" i="17"/>
  <c r="E81" i="17"/>
  <c r="F81" i="17"/>
  <c r="G81" i="17"/>
  <c r="H81" i="17"/>
  <c r="I81" i="17"/>
  <c r="J81" i="17"/>
  <c r="K81" i="17"/>
  <c r="A82" i="17"/>
  <c r="B82" i="17"/>
  <c r="C82" i="17"/>
  <c r="D82" i="17"/>
  <c r="E82" i="17"/>
  <c r="F82" i="17"/>
  <c r="G82" i="17"/>
  <c r="H82" i="17"/>
  <c r="I82" i="17"/>
  <c r="J82" i="17"/>
  <c r="K82" i="17"/>
  <c r="A83" i="17"/>
  <c r="B83" i="17"/>
  <c r="C83" i="17"/>
  <c r="D83" i="17"/>
  <c r="E83" i="17"/>
  <c r="F83" i="17"/>
  <c r="G83" i="17"/>
  <c r="H83" i="17"/>
  <c r="I83" i="17"/>
  <c r="J83" i="17"/>
  <c r="K83" i="17"/>
  <c r="A84" i="17"/>
  <c r="B84" i="17"/>
  <c r="C84" i="17"/>
  <c r="D84" i="17"/>
  <c r="E84" i="17"/>
  <c r="F84" i="17"/>
  <c r="G84" i="17"/>
  <c r="H84" i="17"/>
  <c r="I84" i="17"/>
  <c r="J84" i="17"/>
  <c r="K84" i="17"/>
  <c r="A85" i="17"/>
  <c r="B85" i="17"/>
  <c r="C85" i="17"/>
  <c r="D85" i="17"/>
  <c r="E85" i="17"/>
  <c r="F85" i="17"/>
  <c r="G85" i="17"/>
  <c r="H85" i="17"/>
  <c r="I85" i="17"/>
  <c r="J85" i="17"/>
  <c r="K85" i="17"/>
  <c r="A86" i="17"/>
  <c r="B86" i="17"/>
  <c r="C86" i="17"/>
  <c r="D86" i="17"/>
  <c r="E86" i="17"/>
  <c r="F86" i="17"/>
  <c r="G86" i="17"/>
  <c r="H86" i="17"/>
  <c r="I86" i="17"/>
  <c r="J86" i="17"/>
  <c r="K86" i="17"/>
  <c r="A87" i="17"/>
  <c r="B87" i="17"/>
  <c r="C87" i="17"/>
  <c r="D87" i="17"/>
  <c r="E87" i="17"/>
  <c r="F87" i="17"/>
  <c r="G87" i="17"/>
  <c r="H87" i="17"/>
  <c r="I87" i="17"/>
  <c r="J87" i="17"/>
  <c r="K87" i="17"/>
  <c r="A88" i="17"/>
  <c r="B88" i="17"/>
  <c r="C88" i="17"/>
  <c r="D88" i="17"/>
  <c r="E88" i="17"/>
  <c r="F88" i="17"/>
  <c r="G88" i="17"/>
  <c r="H88" i="17"/>
  <c r="I88" i="17"/>
  <c r="J88" i="17"/>
  <c r="K88" i="17"/>
  <c r="A89" i="17"/>
  <c r="B89" i="17"/>
  <c r="C89" i="17"/>
  <c r="D89" i="17"/>
  <c r="E89" i="17"/>
  <c r="F89" i="17"/>
  <c r="G89" i="17"/>
  <c r="H89" i="17"/>
  <c r="I89" i="17"/>
  <c r="J89" i="17"/>
  <c r="K89" i="17"/>
  <c r="A90" i="17"/>
  <c r="B90" i="17"/>
  <c r="C90" i="17"/>
  <c r="D90" i="17"/>
  <c r="E90" i="17"/>
  <c r="F90" i="17"/>
  <c r="G90" i="17"/>
  <c r="H90" i="17"/>
  <c r="I90" i="17"/>
  <c r="J90" i="17"/>
  <c r="K90" i="17"/>
  <c r="A91" i="17"/>
  <c r="B91" i="17"/>
  <c r="C91" i="17"/>
  <c r="D91" i="17"/>
  <c r="E91" i="17"/>
  <c r="F91" i="17"/>
  <c r="G91" i="17"/>
  <c r="H91" i="17"/>
  <c r="I91" i="17"/>
  <c r="J91" i="17"/>
  <c r="K91" i="17"/>
  <c r="A92" i="17"/>
  <c r="B92" i="17"/>
  <c r="C92" i="17"/>
  <c r="D92" i="17"/>
  <c r="E92" i="17"/>
  <c r="F92" i="17"/>
  <c r="G92" i="17"/>
  <c r="H92" i="17"/>
  <c r="I92" i="17"/>
  <c r="J92" i="17"/>
  <c r="K92" i="17"/>
  <c r="A93" i="17"/>
  <c r="B93" i="17"/>
  <c r="C93" i="17"/>
  <c r="D93" i="17"/>
  <c r="E93" i="17"/>
  <c r="F93" i="17"/>
  <c r="G93" i="17"/>
  <c r="H93" i="17"/>
  <c r="I93" i="17"/>
  <c r="J93" i="17"/>
  <c r="K93" i="17"/>
  <c r="A94" i="17"/>
  <c r="B94" i="17"/>
  <c r="C94" i="17"/>
  <c r="D94" i="17"/>
  <c r="E94" i="17"/>
  <c r="F94" i="17"/>
  <c r="G94" i="17"/>
  <c r="H94" i="17"/>
  <c r="I94" i="17"/>
  <c r="J94" i="17"/>
  <c r="K94" i="17"/>
  <c r="A95" i="17"/>
  <c r="B95" i="17"/>
  <c r="C95" i="17"/>
  <c r="D95" i="17"/>
  <c r="E95" i="17"/>
  <c r="F95" i="17"/>
  <c r="G95" i="17"/>
  <c r="H95" i="17"/>
  <c r="I95" i="17"/>
  <c r="J95" i="17"/>
  <c r="K95" i="17"/>
  <c r="A96" i="17"/>
  <c r="B96" i="17"/>
  <c r="C96" i="17"/>
  <c r="D96" i="17"/>
  <c r="E96" i="17"/>
  <c r="F96" i="17"/>
  <c r="G96" i="17"/>
  <c r="H96" i="17"/>
  <c r="I96" i="17"/>
  <c r="J96" i="17"/>
  <c r="K96" i="17"/>
  <c r="A97" i="17"/>
  <c r="B97" i="17"/>
  <c r="C97" i="17"/>
  <c r="D97" i="17"/>
  <c r="E97" i="17"/>
  <c r="F97" i="17"/>
  <c r="G97" i="17"/>
  <c r="H97" i="17"/>
  <c r="I97" i="17"/>
  <c r="J97" i="17"/>
  <c r="K97" i="17"/>
  <c r="A98" i="17"/>
  <c r="B98" i="17"/>
  <c r="C98" i="17"/>
  <c r="D98" i="17"/>
  <c r="E98" i="17"/>
  <c r="F98" i="17"/>
  <c r="G98" i="17"/>
  <c r="H98" i="17"/>
  <c r="I98" i="17"/>
  <c r="J98" i="17"/>
  <c r="K98" i="17"/>
  <c r="A99" i="17"/>
  <c r="B99" i="17"/>
  <c r="C99" i="17"/>
  <c r="D99" i="17"/>
  <c r="E99" i="17"/>
  <c r="F99" i="17"/>
  <c r="G99" i="17"/>
  <c r="H99" i="17"/>
  <c r="I99" i="17"/>
  <c r="J99" i="17"/>
  <c r="K99" i="17"/>
  <c r="A100" i="17"/>
  <c r="B100" i="17"/>
  <c r="C100" i="17"/>
  <c r="D100" i="17"/>
  <c r="E100" i="17"/>
  <c r="F100" i="17"/>
  <c r="G100" i="17"/>
  <c r="H100" i="17"/>
  <c r="I100" i="17"/>
  <c r="J100" i="17"/>
  <c r="K100" i="17"/>
  <c r="B2548" i="23"/>
  <c r="I7" i="26"/>
  <c r="J26" i="21"/>
  <c r="K4" i="22"/>
  <c r="G177" i="28"/>
  <c r="B81" i="28"/>
  <c r="C81" i="28"/>
  <c r="D81" i="28"/>
  <c r="E81" i="28"/>
  <c r="F81" i="28"/>
  <c r="G81" i="28"/>
  <c r="H81" i="28"/>
  <c r="I81" i="28"/>
  <c r="J81" i="28"/>
  <c r="K81" i="28"/>
  <c r="L81" i="28"/>
  <c r="B82" i="28"/>
  <c r="C82" i="28"/>
  <c r="D82" i="28"/>
  <c r="E82" i="28"/>
  <c r="F82" i="28"/>
  <c r="G82" i="28"/>
  <c r="H82" i="28"/>
  <c r="I82" i="28"/>
  <c r="J82" i="28"/>
  <c r="K82" i="28"/>
  <c r="L82" i="28"/>
  <c r="B83" i="28"/>
  <c r="C83" i="28"/>
  <c r="D83" i="28"/>
  <c r="E83" i="28"/>
  <c r="F83" i="28"/>
  <c r="G83" i="28"/>
  <c r="H83" i="28"/>
  <c r="I83" i="28"/>
  <c r="J83" i="28"/>
  <c r="K83" i="28"/>
  <c r="L83" i="28"/>
  <c r="B84" i="28"/>
  <c r="C84" i="28"/>
  <c r="D84" i="28"/>
  <c r="E84" i="28"/>
  <c r="F84" i="28"/>
  <c r="G84" i="28"/>
  <c r="H84" i="28"/>
  <c r="I84" i="28"/>
  <c r="J84" i="28"/>
  <c r="K84" i="28"/>
  <c r="L84" i="28"/>
  <c r="B85" i="28"/>
  <c r="C85" i="28"/>
  <c r="D85" i="28"/>
  <c r="E85" i="28"/>
  <c r="F85" i="28"/>
  <c r="G85" i="28"/>
  <c r="H85" i="28"/>
  <c r="I85" i="28"/>
  <c r="J85" i="28"/>
  <c r="K85" i="28"/>
  <c r="L85" i="28"/>
  <c r="B86" i="28"/>
  <c r="C86" i="28"/>
  <c r="D86" i="28"/>
  <c r="E86" i="28"/>
  <c r="F86" i="28"/>
  <c r="G86" i="28"/>
  <c r="H86" i="28"/>
  <c r="I86" i="28"/>
  <c r="J86" i="28"/>
  <c r="K86" i="28"/>
  <c r="L86" i="28"/>
  <c r="B87" i="28"/>
  <c r="C87" i="28"/>
  <c r="D87" i="28"/>
  <c r="E87" i="28"/>
  <c r="F87" i="28"/>
  <c r="G87" i="28"/>
  <c r="H87" i="28"/>
  <c r="I87" i="28"/>
  <c r="J87" i="28"/>
  <c r="K87" i="28"/>
  <c r="L87" i="28"/>
  <c r="B88" i="28"/>
  <c r="C88" i="28"/>
  <c r="D88" i="28"/>
  <c r="E88" i="28"/>
  <c r="F88" i="28"/>
  <c r="G88" i="28"/>
  <c r="H88" i="28"/>
  <c r="I88" i="28"/>
  <c r="J88" i="28"/>
  <c r="K88" i="28"/>
  <c r="L88" i="28"/>
  <c r="B89" i="28"/>
  <c r="C89" i="28"/>
  <c r="D89" i="28"/>
  <c r="E89" i="28"/>
  <c r="F89" i="28"/>
  <c r="G89" i="28"/>
  <c r="H89" i="28"/>
  <c r="I89" i="28"/>
  <c r="J89" i="28"/>
  <c r="K89" i="28"/>
  <c r="L89" i="28"/>
  <c r="B90" i="28"/>
  <c r="C90" i="28"/>
  <c r="D90" i="28"/>
  <c r="E90" i="28"/>
  <c r="F90" i="28"/>
  <c r="G90" i="28"/>
  <c r="H90" i="28"/>
  <c r="I90" i="28"/>
  <c r="J90" i="28"/>
  <c r="K90" i="28"/>
  <c r="L90" i="28"/>
  <c r="B91" i="28"/>
  <c r="C91" i="28"/>
  <c r="D91" i="28"/>
  <c r="E91" i="28"/>
  <c r="F91" i="28"/>
  <c r="G91" i="28"/>
  <c r="H91" i="28"/>
  <c r="I91" i="28"/>
  <c r="J91" i="28"/>
  <c r="K91" i="28"/>
  <c r="L91" i="28"/>
  <c r="B92" i="28"/>
  <c r="C92" i="28"/>
  <c r="D92" i="28"/>
  <c r="E92" i="28"/>
  <c r="F92" i="28"/>
  <c r="G92" i="28"/>
  <c r="H92" i="28"/>
  <c r="I92" i="28"/>
  <c r="J92" i="28"/>
  <c r="K92" i="28"/>
  <c r="L92" i="28"/>
  <c r="B93" i="28"/>
  <c r="C93" i="28"/>
  <c r="D93" i="28"/>
  <c r="E93" i="28"/>
  <c r="F93" i="28"/>
  <c r="G93" i="28"/>
  <c r="H93" i="28"/>
  <c r="I93" i="28"/>
  <c r="J93" i="28"/>
  <c r="K93" i="28"/>
  <c r="L93" i="28"/>
  <c r="B94" i="28"/>
  <c r="C94" i="28"/>
  <c r="D94" i="28"/>
  <c r="E94" i="28"/>
  <c r="F94" i="28"/>
  <c r="G94" i="28"/>
  <c r="H94" i="28"/>
  <c r="I94" i="28"/>
  <c r="J94" i="28"/>
  <c r="K94" i="28"/>
  <c r="L94" i="28"/>
  <c r="B95" i="28"/>
  <c r="C95" i="28"/>
  <c r="D95" i="28"/>
  <c r="E95" i="28"/>
  <c r="F95" i="28"/>
  <c r="G95" i="28"/>
  <c r="H95" i="28"/>
  <c r="I95" i="28"/>
  <c r="J95" i="28"/>
  <c r="K95" i="28"/>
  <c r="L95" i="28"/>
  <c r="B96" i="28"/>
  <c r="C96" i="28"/>
  <c r="D96" i="28"/>
  <c r="E96" i="28"/>
  <c r="F96" i="28"/>
  <c r="G96" i="28"/>
  <c r="H96" i="28"/>
  <c r="I96" i="28"/>
  <c r="J96" i="28"/>
  <c r="K96" i="28"/>
  <c r="L96" i="28"/>
  <c r="B97" i="28"/>
  <c r="C97" i="28"/>
  <c r="D97" i="28"/>
  <c r="E97" i="28"/>
  <c r="F97" i="28"/>
  <c r="G97" i="28"/>
  <c r="H97" i="28"/>
  <c r="I97" i="28"/>
  <c r="J97" i="28"/>
  <c r="K97" i="28"/>
  <c r="L97" i="28"/>
  <c r="B98" i="28"/>
  <c r="C98" i="28"/>
  <c r="D98" i="28"/>
  <c r="E98" i="28"/>
  <c r="F98" i="28"/>
  <c r="G98" i="28"/>
  <c r="H98" i="28"/>
  <c r="I98" i="28"/>
  <c r="J98" i="28"/>
  <c r="K98" i="28"/>
  <c r="L98" i="28"/>
  <c r="B99" i="28"/>
  <c r="C99" i="28"/>
  <c r="D99" i="28"/>
  <c r="E99" i="28"/>
  <c r="F99" i="28"/>
  <c r="G99" i="28"/>
  <c r="H99" i="28"/>
  <c r="I99" i="28"/>
  <c r="J99" i="28"/>
  <c r="K99" i="28"/>
  <c r="L99" i="28"/>
  <c r="B100" i="28"/>
  <c r="C100" i="28"/>
  <c r="D100" i="28"/>
  <c r="E100" i="28"/>
  <c r="F100" i="28"/>
  <c r="G100" i="28"/>
  <c r="H100" i="28"/>
  <c r="I100" i="28"/>
  <c r="J100" i="28"/>
  <c r="K100" i="28"/>
  <c r="L100" i="28"/>
  <c r="B101" i="28"/>
  <c r="C101" i="28"/>
  <c r="D101" i="28"/>
  <c r="E101" i="28"/>
  <c r="F101" i="28"/>
  <c r="G101" i="28"/>
  <c r="H101" i="28"/>
  <c r="I101" i="28"/>
  <c r="J101" i="28"/>
  <c r="K101" i="28"/>
  <c r="L101" i="28"/>
  <c r="B102" i="28"/>
  <c r="C102" i="28"/>
  <c r="D102" i="28"/>
  <c r="E102" i="28"/>
  <c r="F102" i="28"/>
  <c r="G102" i="28"/>
  <c r="H102" i="28"/>
  <c r="I102" i="28"/>
  <c r="J102" i="28"/>
  <c r="K102" i="28"/>
  <c r="L102" i="28"/>
  <c r="B103" i="28"/>
  <c r="C103" i="28"/>
  <c r="D103" i="28"/>
  <c r="E103" i="28"/>
  <c r="F103" i="28"/>
  <c r="G103" i="28"/>
  <c r="H103" i="28"/>
  <c r="I103" i="28"/>
  <c r="J103" i="28"/>
  <c r="K103" i="28"/>
  <c r="L103" i="28"/>
  <c r="B104" i="28"/>
  <c r="C104" i="28"/>
  <c r="D104" i="28"/>
  <c r="E104" i="28"/>
  <c r="F104" i="28"/>
  <c r="G104" i="28"/>
  <c r="H104" i="28"/>
  <c r="I104" i="28"/>
  <c r="J104" i="28"/>
  <c r="K104" i="28"/>
  <c r="L104" i="28"/>
  <c r="B105" i="28"/>
  <c r="C105" i="28"/>
  <c r="D105" i="28"/>
  <c r="E105" i="28"/>
  <c r="F105" i="28"/>
  <c r="G105" i="28"/>
  <c r="H105" i="28"/>
  <c r="I105" i="28"/>
  <c r="J105" i="28"/>
  <c r="K105" i="28"/>
  <c r="L105" i="28"/>
  <c r="B106" i="28"/>
  <c r="C106" i="28"/>
  <c r="D106" i="28"/>
  <c r="E106" i="28"/>
  <c r="F106" i="28"/>
  <c r="G106" i="28"/>
  <c r="H106" i="28"/>
  <c r="I106" i="28"/>
  <c r="J106" i="28"/>
  <c r="K106" i="28"/>
  <c r="L106" i="28"/>
  <c r="B107" i="28"/>
  <c r="C107" i="28"/>
  <c r="D107" i="28"/>
  <c r="E107" i="28"/>
  <c r="F107" i="28"/>
  <c r="G107" i="28"/>
  <c r="H107" i="28"/>
  <c r="I107" i="28"/>
  <c r="J107" i="28"/>
  <c r="K107" i="28"/>
  <c r="L107" i="28"/>
  <c r="B108" i="28"/>
  <c r="C108" i="28"/>
  <c r="D108" i="28"/>
  <c r="E108" i="28"/>
  <c r="F108" i="28"/>
  <c r="G108" i="28"/>
  <c r="H108" i="28"/>
  <c r="I108" i="28"/>
  <c r="J108" i="28"/>
  <c r="K108" i="28"/>
  <c r="L108" i="28"/>
  <c r="B109" i="28"/>
  <c r="C109" i="28"/>
  <c r="D109" i="28"/>
  <c r="E109" i="28"/>
  <c r="F109" i="28"/>
  <c r="G109" i="28"/>
  <c r="H109" i="28"/>
  <c r="I109" i="28"/>
  <c r="J109" i="28"/>
  <c r="K109" i="28"/>
  <c r="L109" i="28"/>
  <c r="B110" i="28"/>
  <c r="C110" i="28"/>
  <c r="D110" i="28"/>
  <c r="E110" i="28"/>
  <c r="F110" i="28"/>
  <c r="G110" i="28"/>
  <c r="H110" i="28"/>
  <c r="I110" i="28"/>
  <c r="J110" i="28"/>
  <c r="K110" i="28"/>
  <c r="L110" i="28"/>
  <c r="B111" i="28"/>
  <c r="C111" i="28"/>
  <c r="D111" i="28"/>
  <c r="E111" i="28"/>
  <c r="F111" i="28"/>
  <c r="G111" i="28"/>
  <c r="H111" i="28"/>
  <c r="I111" i="28"/>
  <c r="J111" i="28"/>
  <c r="K111" i="28"/>
  <c r="L111" i="28"/>
  <c r="B112" i="28"/>
  <c r="C112" i="28"/>
  <c r="D112" i="28"/>
  <c r="E112" i="28"/>
  <c r="F112" i="28"/>
  <c r="G112" i="28"/>
  <c r="H112" i="28"/>
  <c r="I112" i="28"/>
  <c r="J112" i="28"/>
  <c r="K112" i="28"/>
  <c r="L112" i="28"/>
  <c r="B113" i="28"/>
  <c r="C113" i="28"/>
  <c r="D113" i="28"/>
  <c r="E113" i="28"/>
  <c r="F113" i="28"/>
  <c r="G113" i="28"/>
  <c r="H113" i="28"/>
  <c r="I113" i="28"/>
  <c r="J113" i="28"/>
  <c r="K113" i="28"/>
  <c r="L113" i="28"/>
  <c r="B114" i="28"/>
  <c r="C114" i="28"/>
  <c r="D114" i="28"/>
  <c r="E114" i="28"/>
  <c r="F114" i="28"/>
  <c r="G114" i="28"/>
  <c r="H114" i="28"/>
  <c r="I114" i="28"/>
  <c r="J114" i="28"/>
  <c r="K114" i="28"/>
  <c r="L114" i="28"/>
  <c r="B115" i="28"/>
  <c r="C115" i="28"/>
  <c r="D115" i="28"/>
  <c r="E115" i="28"/>
  <c r="F115" i="28"/>
  <c r="G115" i="28"/>
  <c r="H115" i="28"/>
  <c r="I115" i="28"/>
  <c r="J115" i="28"/>
  <c r="K115" i="28"/>
  <c r="L115" i="28"/>
  <c r="B116" i="28"/>
  <c r="C116" i="28"/>
  <c r="D116" i="28"/>
  <c r="E116" i="28"/>
  <c r="F116" i="28"/>
  <c r="G116" i="28"/>
  <c r="H116" i="28"/>
  <c r="I116" i="28"/>
  <c r="J116" i="28"/>
  <c r="K116" i="28"/>
  <c r="L116" i="28"/>
  <c r="B117" i="28"/>
  <c r="C117" i="28"/>
  <c r="D117" i="28"/>
  <c r="E117" i="28"/>
  <c r="F117" i="28"/>
  <c r="G117" i="28"/>
  <c r="H117" i="28"/>
  <c r="I117" i="28"/>
  <c r="J117" i="28"/>
  <c r="K117" i="28"/>
  <c r="L117" i="28"/>
  <c r="B118" i="28"/>
  <c r="C118" i="28"/>
  <c r="D118" i="28"/>
  <c r="E118" i="28"/>
  <c r="F118" i="28"/>
  <c r="G118" i="28"/>
  <c r="H118" i="28"/>
  <c r="I118" i="28"/>
  <c r="J118" i="28"/>
  <c r="K118" i="28"/>
  <c r="L118" i="28"/>
  <c r="B119" i="28"/>
  <c r="C119" i="28"/>
  <c r="D119" i="28"/>
  <c r="E119" i="28"/>
  <c r="F119" i="28"/>
  <c r="G119" i="28"/>
  <c r="H119" i="28"/>
  <c r="I119" i="28"/>
  <c r="J119" i="28"/>
  <c r="K119" i="28"/>
  <c r="L119" i="28"/>
  <c r="B120" i="28"/>
  <c r="C120" i="28"/>
  <c r="D120" i="28"/>
  <c r="E120" i="28"/>
  <c r="F120" i="28"/>
  <c r="G120" i="28"/>
  <c r="H120" i="28"/>
  <c r="I120" i="28"/>
  <c r="J120" i="28"/>
  <c r="K120" i="28"/>
  <c r="L120" i="28"/>
  <c r="B121" i="28"/>
  <c r="C121" i="28"/>
  <c r="D121" i="28"/>
  <c r="E121" i="28"/>
  <c r="F121" i="28"/>
  <c r="G121" i="28"/>
  <c r="H121" i="28"/>
  <c r="I121" i="28"/>
  <c r="J121" i="28"/>
  <c r="K121" i="28"/>
  <c r="L121" i="28"/>
  <c r="B122" i="28"/>
  <c r="C122" i="28"/>
  <c r="D122" i="28"/>
  <c r="E122" i="28"/>
  <c r="F122" i="28"/>
  <c r="G122" i="28"/>
  <c r="H122" i="28"/>
  <c r="I122" i="28"/>
  <c r="J122" i="28"/>
  <c r="K122" i="28"/>
  <c r="L122" i="28"/>
  <c r="B123" i="28"/>
  <c r="C123" i="28"/>
  <c r="D123" i="28"/>
  <c r="E123" i="28"/>
  <c r="F123" i="28"/>
  <c r="G123" i="28"/>
  <c r="H123" i="28"/>
  <c r="I123" i="28"/>
  <c r="J123" i="28"/>
  <c r="K123" i="28"/>
  <c r="L123" i="28"/>
  <c r="B124" i="28"/>
  <c r="C124" i="28"/>
  <c r="D124" i="28"/>
  <c r="E124" i="28"/>
  <c r="F124" i="28"/>
  <c r="G124" i="28"/>
  <c r="H124" i="28"/>
  <c r="I124" i="28"/>
  <c r="J124" i="28"/>
  <c r="K124" i="28"/>
  <c r="L124" i="28"/>
  <c r="B125" i="28"/>
  <c r="C125" i="28"/>
  <c r="D125" i="28"/>
  <c r="E125" i="28"/>
  <c r="F125" i="28"/>
  <c r="G125" i="28"/>
  <c r="H125" i="28"/>
  <c r="I125" i="28"/>
  <c r="J125" i="28"/>
  <c r="K125" i="28"/>
  <c r="L125" i="28"/>
  <c r="B126" i="28"/>
  <c r="C126" i="28"/>
  <c r="D126" i="28"/>
  <c r="E126" i="28"/>
  <c r="F126" i="28"/>
  <c r="G126" i="28"/>
  <c r="H126" i="28"/>
  <c r="I126" i="28"/>
  <c r="J126" i="28"/>
  <c r="K126" i="28"/>
  <c r="L126" i="28"/>
  <c r="B127" i="28"/>
  <c r="C127" i="28"/>
  <c r="D127" i="28"/>
  <c r="E127" i="28"/>
  <c r="F127" i="28"/>
  <c r="G127" i="28"/>
  <c r="H127" i="28"/>
  <c r="I127" i="28"/>
  <c r="J127" i="28"/>
  <c r="K127" i="28"/>
  <c r="L127" i="28"/>
  <c r="B128" i="28"/>
  <c r="C128" i="28"/>
  <c r="D128" i="28"/>
  <c r="E128" i="28"/>
  <c r="F128" i="28"/>
  <c r="G128" i="28"/>
  <c r="H128" i="28"/>
  <c r="I128" i="28"/>
  <c r="J128" i="28"/>
  <c r="K128" i="28"/>
  <c r="L128" i="28"/>
  <c r="B129" i="28"/>
  <c r="C129" i="28"/>
  <c r="D129" i="28"/>
  <c r="E129" i="28"/>
  <c r="F129" i="28"/>
  <c r="G129" i="28"/>
  <c r="H129" i="28"/>
  <c r="I129" i="28"/>
  <c r="J129" i="28"/>
  <c r="K129" i="28"/>
  <c r="L129" i="28"/>
  <c r="B130" i="28"/>
  <c r="C130" i="28"/>
  <c r="D130" i="28"/>
  <c r="E130" i="28"/>
  <c r="F130" i="28"/>
  <c r="G130" i="28"/>
  <c r="H130" i="28"/>
  <c r="I130" i="28"/>
  <c r="J130" i="28"/>
  <c r="K130" i="28"/>
  <c r="L130" i="28"/>
  <c r="B131" i="28"/>
  <c r="C131" i="28"/>
  <c r="D131" i="28"/>
  <c r="E131" i="28"/>
  <c r="F131" i="28"/>
  <c r="G131" i="28"/>
  <c r="H131" i="28"/>
  <c r="I131" i="28"/>
  <c r="J131" i="28"/>
  <c r="K131" i="28"/>
  <c r="L131" i="28"/>
  <c r="B132" i="28"/>
  <c r="C132" i="28"/>
  <c r="D132" i="28"/>
  <c r="E132" i="28"/>
  <c r="F132" i="28"/>
  <c r="G132" i="28"/>
  <c r="H132" i="28"/>
  <c r="I132" i="28"/>
  <c r="J132" i="28"/>
  <c r="K132" i="28"/>
  <c r="L132" i="28"/>
  <c r="B133" i="28"/>
  <c r="C133" i="28"/>
  <c r="D133" i="28"/>
  <c r="E133" i="28"/>
  <c r="F133" i="28"/>
  <c r="G133" i="28"/>
  <c r="H133" i="28"/>
  <c r="I133" i="28"/>
  <c r="J133" i="28"/>
  <c r="K133" i="28"/>
  <c r="L133" i="28"/>
  <c r="B134" i="28"/>
  <c r="C134" i="28"/>
  <c r="D134" i="28"/>
  <c r="E134" i="28"/>
  <c r="F134" i="28"/>
  <c r="G134" i="28"/>
  <c r="H134" i="28"/>
  <c r="I134" i="28"/>
  <c r="J134" i="28"/>
  <c r="K134" i="28"/>
  <c r="L134" i="28"/>
  <c r="B135" i="28"/>
  <c r="C135" i="28"/>
  <c r="D135" i="28"/>
  <c r="E135" i="28"/>
  <c r="F135" i="28"/>
  <c r="G135" i="28"/>
  <c r="H135" i="28"/>
  <c r="I135" i="28"/>
  <c r="J135" i="28"/>
  <c r="K135" i="28"/>
  <c r="L135" i="28"/>
  <c r="B136" i="28"/>
  <c r="C136" i="28"/>
  <c r="D136" i="28"/>
  <c r="E136" i="28"/>
  <c r="F136" i="28"/>
  <c r="G136" i="28"/>
  <c r="H136" i="28"/>
  <c r="I136" i="28"/>
  <c r="J136" i="28"/>
  <c r="K136" i="28"/>
  <c r="L136" i="28"/>
  <c r="B137" i="28"/>
  <c r="C137" i="28"/>
  <c r="D137" i="28"/>
  <c r="E137" i="28"/>
  <c r="F137" i="28"/>
  <c r="G137" i="28"/>
  <c r="H137" i="28"/>
  <c r="I137" i="28"/>
  <c r="J137" i="28"/>
  <c r="K137" i="28"/>
  <c r="L137" i="28"/>
  <c r="B138" i="28"/>
  <c r="C138" i="28"/>
  <c r="D138" i="28"/>
  <c r="E138" i="28"/>
  <c r="F138" i="28"/>
  <c r="G138" i="28"/>
  <c r="H138" i="28"/>
  <c r="I138" i="28"/>
  <c r="J138" i="28"/>
  <c r="K138" i="28"/>
  <c r="L138" i="28"/>
  <c r="B139" i="28"/>
  <c r="C139" i="28"/>
  <c r="D139" i="28"/>
  <c r="E139" i="28"/>
  <c r="F139" i="28"/>
  <c r="G139" i="28"/>
  <c r="H139" i="28"/>
  <c r="I139" i="28"/>
  <c r="J139" i="28"/>
  <c r="K139" i="28"/>
  <c r="L139" i="28"/>
  <c r="B140" i="28"/>
  <c r="C140" i="28"/>
  <c r="D140" i="28"/>
  <c r="E140" i="28"/>
  <c r="F140" i="28"/>
  <c r="G140" i="28"/>
  <c r="H140" i="28"/>
  <c r="I140" i="28"/>
  <c r="J140" i="28"/>
  <c r="K140" i="28"/>
  <c r="L140" i="28"/>
  <c r="B141" i="28"/>
  <c r="C141" i="28"/>
  <c r="D141" i="28"/>
  <c r="E141" i="28"/>
  <c r="F141" i="28"/>
  <c r="G141" i="28"/>
  <c r="H141" i="28"/>
  <c r="I141" i="28"/>
  <c r="J141" i="28"/>
  <c r="K141" i="28"/>
  <c r="L141" i="28"/>
  <c r="B142" i="28"/>
  <c r="C142" i="28"/>
  <c r="D142" i="28"/>
  <c r="E142" i="28"/>
  <c r="F142" i="28"/>
  <c r="G142" i="28"/>
  <c r="H142" i="28"/>
  <c r="I142" i="28"/>
  <c r="J142" i="28"/>
  <c r="K142" i="28"/>
  <c r="L142" i="28"/>
  <c r="B143" i="28"/>
  <c r="C143" i="28"/>
  <c r="D143" i="28"/>
  <c r="E143" i="28"/>
  <c r="F143" i="28"/>
  <c r="G143" i="28"/>
  <c r="H143" i="28"/>
  <c r="I143" i="28"/>
  <c r="J143" i="28"/>
  <c r="K143" i="28"/>
  <c r="L143" i="28"/>
  <c r="B144" i="28"/>
  <c r="C144" i="28"/>
  <c r="D144" i="28"/>
  <c r="E144" i="28"/>
  <c r="F144" i="28"/>
  <c r="G144" i="28"/>
  <c r="H144" i="28"/>
  <c r="I144" i="28"/>
  <c r="J144" i="28"/>
  <c r="K144" i="28"/>
  <c r="L144" i="28"/>
  <c r="B145" i="28"/>
  <c r="C145" i="28"/>
  <c r="D145" i="28"/>
  <c r="E145" i="28"/>
  <c r="F145" i="28"/>
  <c r="G145" i="28"/>
  <c r="H145" i="28"/>
  <c r="I145" i="28"/>
  <c r="J145" i="28"/>
  <c r="K145" i="28"/>
  <c r="L145" i="28"/>
  <c r="B146" i="28"/>
  <c r="C146" i="28"/>
  <c r="D146" i="28"/>
  <c r="E146" i="28"/>
  <c r="F146" i="28"/>
  <c r="G146" i="28"/>
  <c r="H146" i="28"/>
  <c r="I146" i="28"/>
  <c r="J146" i="28"/>
  <c r="K146" i="28"/>
  <c r="L146" i="28"/>
  <c r="B147" i="28"/>
  <c r="C147" i="28"/>
  <c r="D147" i="28"/>
  <c r="E147" i="28"/>
  <c r="F147" i="28"/>
  <c r="G147" i="28"/>
  <c r="H147" i="28"/>
  <c r="I147" i="28"/>
  <c r="J147" i="28"/>
  <c r="K147" i="28"/>
  <c r="L147" i="28"/>
  <c r="B148" i="28"/>
  <c r="C148" i="28"/>
  <c r="D148" i="28"/>
  <c r="E148" i="28"/>
  <c r="F148" i="28"/>
  <c r="G148" i="28"/>
  <c r="H148" i="28"/>
  <c r="I148" i="28"/>
  <c r="J148" i="28"/>
  <c r="K148" i="28"/>
  <c r="L148" i="28"/>
  <c r="B149" i="28"/>
  <c r="C149" i="28"/>
  <c r="D149" i="28"/>
  <c r="E149" i="28"/>
  <c r="F149" i="28"/>
  <c r="G149" i="28"/>
  <c r="H149" i="28"/>
  <c r="I149" i="28"/>
  <c r="J149" i="28"/>
  <c r="K149" i="28"/>
  <c r="L149" i="28"/>
  <c r="B150" i="28"/>
  <c r="C150" i="28"/>
  <c r="D150" i="28"/>
  <c r="E150" i="28"/>
  <c r="F150" i="28"/>
  <c r="G150" i="28"/>
  <c r="H150" i="28"/>
  <c r="I150" i="28"/>
  <c r="J150" i="28"/>
  <c r="K150" i="28"/>
  <c r="L150" i="28"/>
  <c r="B151" i="28"/>
  <c r="C151" i="28"/>
  <c r="D151" i="28"/>
  <c r="E151" i="28"/>
  <c r="F151" i="28"/>
  <c r="G151" i="28"/>
  <c r="H151" i="28"/>
  <c r="I151" i="28"/>
  <c r="J151" i="28"/>
  <c r="K151" i="28"/>
  <c r="L151" i="28"/>
  <c r="B152" i="28"/>
  <c r="C152" i="28"/>
  <c r="D152" i="28"/>
  <c r="E152" i="28"/>
  <c r="F152" i="28"/>
  <c r="G152" i="28"/>
  <c r="H152" i="28"/>
  <c r="I152" i="28"/>
  <c r="J152" i="28"/>
  <c r="K152" i="28"/>
  <c r="L152" i="28"/>
  <c r="B153" i="28"/>
  <c r="C153" i="28"/>
  <c r="D153" i="28"/>
  <c r="E153" i="28"/>
  <c r="F153" i="28"/>
  <c r="G153" i="28"/>
  <c r="H153" i="28"/>
  <c r="I153" i="28"/>
  <c r="J153" i="28"/>
  <c r="K153" i="28"/>
  <c r="L153" i="28"/>
  <c r="B154" i="28"/>
  <c r="C154" i="28"/>
  <c r="D154" i="28"/>
  <c r="E154" i="28"/>
  <c r="F154" i="28"/>
  <c r="G154" i="28"/>
  <c r="H154" i="28"/>
  <c r="I154" i="28"/>
  <c r="J154" i="28"/>
  <c r="K154" i="28"/>
  <c r="L154" i="28"/>
  <c r="B155" i="28"/>
  <c r="C155" i="28"/>
  <c r="D155" i="28"/>
  <c r="E155" i="28"/>
  <c r="F155" i="28"/>
  <c r="G155" i="28"/>
  <c r="H155" i="28"/>
  <c r="I155" i="28"/>
  <c r="J155" i="28"/>
  <c r="K155" i="28"/>
  <c r="L155" i="28"/>
  <c r="B156" i="28"/>
  <c r="C156" i="28"/>
  <c r="D156" i="28"/>
  <c r="E156" i="28"/>
  <c r="F156" i="28"/>
  <c r="G156" i="28"/>
  <c r="H156" i="28"/>
  <c r="I156" i="28"/>
  <c r="J156" i="28"/>
  <c r="K156" i="28"/>
  <c r="L156" i="28"/>
  <c r="B157" i="28"/>
  <c r="C157" i="28"/>
  <c r="D157" i="28"/>
  <c r="E157" i="28"/>
  <c r="F157" i="28"/>
  <c r="G157" i="28"/>
  <c r="H157" i="28"/>
  <c r="I157" i="28"/>
  <c r="J157" i="28"/>
  <c r="K157" i="28"/>
  <c r="L157" i="28"/>
  <c r="B158" i="28"/>
  <c r="C158" i="28"/>
  <c r="D158" i="28"/>
  <c r="E158" i="28"/>
  <c r="F158" i="28"/>
  <c r="G158" i="28"/>
  <c r="H158" i="28"/>
  <c r="I158" i="28"/>
  <c r="J158" i="28"/>
  <c r="K158" i="28"/>
  <c r="L158" i="28"/>
  <c r="B159" i="28"/>
  <c r="C159" i="28"/>
  <c r="D159" i="28"/>
  <c r="E159" i="28"/>
  <c r="F159" i="28"/>
  <c r="G159" i="28"/>
  <c r="H159" i="28"/>
  <c r="I159" i="28"/>
  <c r="J159" i="28"/>
  <c r="K159" i="28"/>
  <c r="L159" i="28"/>
  <c r="B160" i="28"/>
  <c r="C160" i="28"/>
  <c r="D160" i="28"/>
  <c r="E160" i="28"/>
  <c r="F160" i="28"/>
  <c r="G160" i="28"/>
  <c r="H160" i="28"/>
  <c r="I160" i="28"/>
  <c r="J160" i="28"/>
  <c r="K160" i="28"/>
  <c r="L160" i="28"/>
  <c r="B161" i="28"/>
  <c r="C161" i="28"/>
  <c r="D161" i="28"/>
  <c r="E161" i="28"/>
  <c r="F161" i="28"/>
  <c r="G161" i="28"/>
  <c r="H161" i="28"/>
  <c r="I161" i="28"/>
  <c r="J161" i="28"/>
  <c r="K161" i="28"/>
  <c r="L161" i="28"/>
  <c r="B162" i="28"/>
  <c r="C162" i="28"/>
  <c r="D162" i="28"/>
  <c r="E162" i="28"/>
  <c r="F162" i="28"/>
  <c r="G162" i="28"/>
  <c r="H162" i="28"/>
  <c r="I162" i="28"/>
  <c r="J162" i="28"/>
  <c r="K162" i="28"/>
  <c r="L162" i="28"/>
  <c r="B163" i="28"/>
  <c r="C163" i="28"/>
  <c r="D163" i="28"/>
  <c r="E163" i="28"/>
  <c r="F163" i="28"/>
  <c r="G163" i="28"/>
  <c r="H163" i="28"/>
  <c r="I163" i="28"/>
  <c r="J163" i="28"/>
  <c r="K163" i="28"/>
  <c r="L163" i="28"/>
  <c r="B164" i="28"/>
  <c r="C164" i="28"/>
  <c r="D164" i="28"/>
  <c r="E164" i="28"/>
  <c r="F164" i="28"/>
  <c r="G164" i="28"/>
  <c r="H164" i="28"/>
  <c r="I164" i="28"/>
  <c r="J164" i="28"/>
  <c r="K164" i="28"/>
  <c r="L164" i="28"/>
  <c r="B165" i="28"/>
  <c r="C165" i="28"/>
  <c r="D165" i="28"/>
  <c r="E165" i="28"/>
  <c r="F165" i="28"/>
  <c r="G165" i="28"/>
  <c r="H165" i="28"/>
  <c r="I165" i="28"/>
  <c r="J165" i="28"/>
  <c r="K165" i="28"/>
  <c r="L165" i="28"/>
  <c r="B166" i="28"/>
  <c r="C166" i="28"/>
  <c r="D166" i="28"/>
  <c r="E166" i="28"/>
  <c r="F166" i="28"/>
  <c r="G166" i="28"/>
  <c r="H166" i="28"/>
  <c r="I166" i="28"/>
  <c r="J166" i="28"/>
  <c r="K166" i="28"/>
  <c r="L166" i="28"/>
  <c r="B167" i="28"/>
  <c r="C167" i="28"/>
  <c r="D167" i="28"/>
  <c r="E167" i="28"/>
  <c r="F167" i="28"/>
  <c r="G167" i="28"/>
  <c r="H167" i="28"/>
  <c r="I167" i="28"/>
  <c r="J167" i="28"/>
  <c r="K167" i="28"/>
  <c r="L167" i="28"/>
  <c r="B168" i="28"/>
  <c r="C168" i="28"/>
  <c r="D168" i="28"/>
  <c r="E168" i="28"/>
  <c r="F168" i="28"/>
  <c r="G168" i="28"/>
  <c r="H168" i="28"/>
  <c r="I168" i="28"/>
  <c r="J168" i="28"/>
  <c r="K168" i="28"/>
  <c r="L168" i="28"/>
  <c r="B169" i="28"/>
  <c r="C169" i="28"/>
  <c r="D169" i="28"/>
  <c r="E169" i="28"/>
  <c r="F169" i="28"/>
  <c r="G169" i="28"/>
  <c r="H169" i="28"/>
  <c r="I169" i="28"/>
  <c r="J169" i="28"/>
  <c r="K169" i="28"/>
  <c r="L169" i="28"/>
  <c r="B170" i="28"/>
  <c r="C170" i="28"/>
  <c r="D170" i="28"/>
  <c r="E170" i="28"/>
  <c r="F170" i="28"/>
  <c r="G170" i="28"/>
  <c r="H170" i="28"/>
  <c r="I170" i="28"/>
  <c r="J170" i="28"/>
  <c r="K170" i="28"/>
  <c r="L170" i="28"/>
  <c r="B171" i="28"/>
  <c r="C171" i="28"/>
  <c r="D171" i="28"/>
  <c r="E171" i="28"/>
  <c r="F171" i="28"/>
  <c r="G171" i="28"/>
  <c r="H171" i="28"/>
  <c r="I171" i="28"/>
  <c r="J171" i="28"/>
  <c r="K171" i="28"/>
  <c r="L171" i="28"/>
  <c r="B172" i="28"/>
  <c r="C172" i="28"/>
  <c r="D172" i="28"/>
  <c r="E172" i="28"/>
  <c r="F172" i="28"/>
  <c r="G172" i="28"/>
  <c r="H172" i="28"/>
  <c r="I172" i="28"/>
  <c r="J172" i="28"/>
  <c r="K172" i="28"/>
  <c r="L172" i="28"/>
  <c r="B173" i="28"/>
  <c r="C173" i="28"/>
  <c r="D173" i="28"/>
  <c r="E173" i="28"/>
  <c r="F173" i="28"/>
  <c r="G173" i="28"/>
  <c r="H173" i="28"/>
  <c r="I173" i="28"/>
  <c r="J173" i="28"/>
  <c r="K173" i="28"/>
  <c r="L173" i="28"/>
  <c r="B174" i="28"/>
  <c r="C174" i="28"/>
  <c r="D174" i="28"/>
  <c r="E174" i="28"/>
  <c r="F174" i="28"/>
  <c r="G174" i="28"/>
  <c r="H174" i="28"/>
  <c r="I174" i="28"/>
  <c r="J174" i="28"/>
  <c r="K174" i="28"/>
  <c r="L174" i="28"/>
  <c r="B175" i="28"/>
  <c r="C175" i="28"/>
  <c r="D175" i="28"/>
  <c r="E175" i="28"/>
  <c r="F175" i="28"/>
  <c r="G175" i="28"/>
  <c r="H175" i="28"/>
  <c r="I175" i="28"/>
  <c r="J175" i="28"/>
  <c r="K175" i="28"/>
  <c r="L175" i="28"/>
  <c r="B176" i="28"/>
  <c r="C176" i="28"/>
  <c r="D176" i="28"/>
  <c r="E176" i="28"/>
  <c r="F176" i="28"/>
  <c r="G176" i="28"/>
  <c r="H176" i="28"/>
  <c r="I176" i="28"/>
  <c r="J176" i="28"/>
  <c r="K176" i="28"/>
  <c r="L176" i="28"/>
  <c r="B177" i="28"/>
  <c r="C177" i="28"/>
  <c r="D177" i="28"/>
  <c r="E177" i="28"/>
  <c r="F177" i="28"/>
  <c r="H177" i="28"/>
  <c r="I177" i="28"/>
  <c r="J177" i="28"/>
  <c r="K177" i="28"/>
  <c r="L177" i="28"/>
  <c r="B178" i="28"/>
  <c r="C178" i="28"/>
  <c r="D178" i="28"/>
  <c r="E178" i="28"/>
  <c r="F178" i="28"/>
  <c r="G178" i="28"/>
  <c r="H178" i="28"/>
  <c r="I178" i="28"/>
  <c r="J178" i="28"/>
  <c r="K178" i="28"/>
  <c r="L178" i="28"/>
  <c r="B179" i="28"/>
  <c r="C179" i="28"/>
  <c r="D179" i="28"/>
  <c r="E179" i="28"/>
  <c r="F179" i="28"/>
  <c r="G179" i="28"/>
  <c r="H179" i="28"/>
  <c r="I179" i="28"/>
  <c r="J179" i="28"/>
  <c r="K179" i="28"/>
  <c r="L179" i="28"/>
  <c r="B180" i="28"/>
  <c r="C180" i="28"/>
  <c r="D180" i="28"/>
  <c r="E180" i="28"/>
  <c r="F180" i="28"/>
  <c r="G180" i="28"/>
  <c r="H180" i="28"/>
  <c r="I180" i="28"/>
  <c r="J180" i="28"/>
  <c r="K180" i="28"/>
  <c r="L180" i="28"/>
  <c r="B181" i="28"/>
  <c r="C181" i="28"/>
  <c r="D181" i="28"/>
  <c r="E181" i="28"/>
  <c r="F181" i="28"/>
  <c r="G181" i="28"/>
  <c r="H181" i="28"/>
  <c r="I181" i="28"/>
  <c r="J181" i="28"/>
  <c r="K181" i="28"/>
  <c r="L181" i="28"/>
  <c r="B182" i="28"/>
  <c r="C182" i="28"/>
  <c r="D182" i="28"/>
  <c r="E182" i="28"/>
  <c r="F182" i="28"/>
  <c r="G182" i="28"/>
  <c r="H182" i="28"/>
  <c r="I182" i="28"/>
  <c r="J182" i="28"/>
  <c r="K182" i="28"/>
  <c r="L182" i="28"/>
  <c r="B183" i="28"/>
  <c r="C183" i="28"/>
  <c r="D183" i="28"/>
  <c r="E183" i="28"/>
  <c r="F183" i="28"/>
  <c r="G183" i="28"/>
  <c r="H183" i="28"/>
  <c r="I183" i="28"/>
  <c r="J183" i="28"/>
  <c r="K183" i="28"/>
  <c r="L183" i="28"/>
  <c r="B184" i="28"/>
  <c r="C184" i="28"/>
  <c r="D184" i="28"/>
  <c r="E184" i="28"/>
  <c r="F184" i="28"/>
  <c r="G184" i="28"/>
  <c r="H184" i="28"/>
  <c r="I184" i="28"/>
  <c r="J184" i="28"/>
  <c r="K184" i="28"/>
  <c r="L184" i="28"/>
  <c r="B185" i="28"/>
  <c r="C185" i="28"/>
  <c r="D185" i="28"/>
  <c r="E185" i="28"/>
  <c r="F185" i="28"/>
  <c r="G185" i="28"/>
  <c r="H185" i="28"/>
  <c r="I185" i="28"/>
  <c r="J185" i="28"/>
  <c r="K185" i="28"/>
  <c r="L185" i="28"/>
  <c r="B186" i="28"/>
  <c r="C186" i="28"/>
  <c r="D186" i="28"/>
  <c r="E186" i="28"/>
  <c r="F186" i="28"/>
  <c r="G186" i="28"/>
  <c r="H186" i="28"/>
  <c r="I186" i="28"/>
  <c r="J186" i="28"/>
  <c r="K186" i="28"/>
  <c r="L186" i="28"/>
  <c r="B187" i="28"/>
  <c r="C187" i="28"/>
  <c r="D187" i="28"/>
  <c r="E187" i="28"/>
  <c r="F187" i="28"/>
  <c r="G187" i="28"/>
  <c r="H187" i="28"/>
  <c r="I187" i="28"/>
  <c r="J187" i="28"/>
  <c r="K187" i="28"/>
  <c r="L187" i="28"/>
  <c r="B188" i="28"/>
  <c r="C188" i="28"/>
  <c r="D188" i="28"/>
  <c r="E188" i="28"/>
  <c r="F188" i="28"/>
  <c r="G188" i="28"/>
  <c r="H188" i="28"/>
  <c r="I188" i="28"/>
  <c r="J188" i="28"/>
  <c r="K188" i="28"/>
  <c r="L188" i="28"/>
  <c r="B189" i="28"/>
  <c r="C189" i="28"/>
  <c r="D189" i="28"/>
  <c r="E189" i="28"/>
  <c r="F189" i="28"/>
  <c r="G189" i="28"/>
  <c r="H189" i="28"/>
  <c r="I189" i="28"/>
  <c r="J189" i="28"/>
  <c r="K189" i="28"/>
  <c r="L189" i="28"/>
  <c r="B190" i="28"/>
  <c r="C190" i="28"/>
  <c r="D190" i="28"/>
  <c r="E190" i="28"/>
  <c r="F190" i="28"/>
  <c r="G190" i="28"/>
  <c r="H190" i="28"/>
  <c r="I190" i="28"/>
  <c r="J190" i="28"/>
  <c r="K190" i="28"/>
  <c r="L190" i="28"/>
  <c r="B191" i="28"/>
  <c r="C191" i="28"/>
  <c r="D191" i="28"/>
  <c r="E191" i="28"/>
  <c r="F191" i="28"/>
  <c r="G191" i="28"/>
  <c r="H191" i="28"/>
  <c r="I191" i="28"/>
  <c r="J191" i="28"/>
  <c r="K191" i="28"/>
  <c r="L191" i="28"/>
  <c r="B192" i="28"/>
  <c r="C192" i="28"/>
  <c r="D192" i="28"/>
  <c r="E192" i="28"/>
  <c r="F192" i="28"/>
  <c r="G192" i="28"/>
  <c r="H192" i="28"/>
  <c r="I192" i="28"/>
  <c r="J192" i="28"/>
  <c r="K192" i="28"/>
  <c r="L192" i="28"/>
  <c r="B193" i="28"/>
  <c r="C193" i="28"/>
  <c r="D193" i="28"/>
  <c r="E193" i="28"/>
  <c r="F193" i="28"/>
  <c r="G193" i="28"/>
  <c r="H193" i="28"/>
  <c r="I193" i="28"/>
  <c r="J193" i="28"/>
  <c r="K193" i="28"/>
  <c r="L193" i="28"/>
  <c r="B194" i="28"/>
  <c r="C194" i="28"/>
  <c r="D194" i="28"/>
  <c r="E194" i="28"/>
  <c r="F194" i="28"/>
  <c r="G194" i="28"/>
  <c r="H194" i="28"/>
  <c r="I194" i="28"/>
  <c r="J194" i="28"/>
  <c r="K194" i="28"/>
  <c r="L194" i="28"/>
  <c r="B195" i="28"/>
  <c r="C195" i="28"/>
  <c r="D195" i="28"/>
  <c r="E195" i="28"/>
  <c r="F195" i="28"/>
  <c r="G195" i="28"/>
  <c r="H195" i="28"/>
  <c r="I195" i="28"/>
  <c r="J195" i="28"/>
  <c r="K195" i="28"/>
  <c r="L195" i="28"/>
  <c r="B196" i="28"/>
  <c r="C196" i="28"/>
  <c r="D196" i="28"/>
  <c r="E196" i="28"/>
  <c r="F196" i="28"/>
  <c r="G196" i="28"/>
  <c r="H196" i="28"/>
  <c r="I196" i="28"/>
  <c r="J196" i="28"/>
  <c r="K196" i="28"/>
  <c r="L196" i="28"/>
  <c r="B197" i="28"/>
  <c r="C197" i="28"/>
  <c r="D197" i="28"/>
  <c r="E197" i="28"/>
  <c r="F197" i="28"/>
  <c r="G197" i="28"/>
  <c r="H197" i="28"/>
  <c r="I197" i="28"/>
  <c r="J197" i="28"/>
  <c r="K197" i="28"/>
  <c r="L197" i="28"/>
  <c r="B198" i="28"/>
  <c r="C198" i="28"/>
  <c r="D198" i="28"/>
  <c r="E198" i="28"/>
  <c r="F198" i="28"/>
  <c r="G198" i="28"/>
  <c r="H198" i="28"/>
  <c r="I198" i="28"/>
  <c r="J198" i="28"/>
  <c r="K198" i="28"/>
  <c r="L198" i="28"/>
  <c r="B199" i="28"/>
  <c r="C199" i="28"/>
  <c r="D199" i="28"/>
  <c r="E199" i="28"/>
  <c r="F199" i="28"/>
  <c r="G199" i="28"/>
  <c r="H199" i="28"/>
  <c r="I199" i="28"/>
  <c r="J199" i="28"/>
  <c r="K199" i="28"/>
  <c r="L199" i="28"/>
  <c r="B200" i="28"/>
  <c r="C200" i="28"/>
  <c r="D200" i="28"/>
  <c r="E200" i="28"/>
  <c r="F200" i="28"/>
  <c r="G200" i="28"/>
  <c r="H200" i="28"/>
  <c r="I200" i="28"/>
  <c r="J200" i="28"/>
  <c r="K200" i="28"/>
  <c r="L200" i="28"/>
  <c r="B201" i="28"/>
  <c r="C201" i="28"/>
  <c r="D201" i="28"/>
  <c r="E201" i="28"/>
  <c r="F201" i="28"/>
  <c r="G201" i="28"/>
  <c r="H201" i="28"/>
  <c r="I201" i="28"/>
  <c r="J201" i="28"/>
  <c r="K201" i="28"/>
  <c r="L201" i="28"/>
  <c r="B202" i="28"/>
  <c r="C202" i="28"/>
  <c r="D202" i="28"/>
  <c r="E202" i="28"/>
  <c r="F202" i="28"/>
  <c r="G202" i="28"/>
  <c r="H202" i="28"/>
  <c r="I202" i="28"/>
  <c r="J202" i="28"/>
  <c r="K202" i="28"/>
  <c r="L202" i="28"/>
  <c r="B203" i="28"/>
  <c r="C203" i="28"/>
  <c r="D203" i="28"/>
  <c r="E203" i="28"/>
  <c r="F203" i="28"/>
  <c r="G203" i="28"/>
  <c r="H203" i="28"/>
  <c r="I203" i="28"/>
  <c r="J203" i="28"/>
  <c r="K203" i="28"/>
  <c r="L203" i="28"/>
  <c r="B204" i="28"/>
  <c r="C204" i="28"/>
  <c r="D204" i="28"/>
  <c r="E204" i="28"/>
  <c r="F204" i="28"/>
  <c r="G204" i="28"/>
  <c r="H204" i="28"/>
  <c r="I204" i="28"/>
  <c r="J204" i="28"/>
  <c r="K204" i="28"/>
  <c r="L204" i="28"/>
  <c r="B205" i="28"/>
  <c r="C205" i="28"/>
  <c r="D205" i="28"/>
  <c r="E205" i="28"/>
  <c r="F205" i="28"/>
  <c r="G205" i="28"/>
  <c r="H205" i="28"/>
  <c r="I205" i="28"/>
  <c r="J205" i="28"/>
  <c r="K205" i="28"/>
  <c r="L205" i="28"/>
  <c r="B206" i="28"/>
  <c r="C206" i="28"/>
  <c r="D206" i="28"/>
  <c r="E206" i="28"/>
  <c r="F206" i="28"/>
  <c r="G206" i="28"/>
  <c r="H206" i="28"/>
  <c r="I206" i="28"/>
  <c r="J206" i="28"/>
  <c r="K206" i="28"/>
  <c r="L206" i="28"/>
  <c r="B207" i="28"/>
  <c r="C207" i="28"/>
  <c r="D207" i="28"/>
  <c r="E207" i="28"/>
  <c r="F207" i="28"/>
  <c r="G207" i="28"/>
  <c r="H207" i="28"/>
  <c r="I207" i="28"/>
  <c r="J207" i="28"/>
  <c r="K207" i="28"/>
  <c r="L207" i="28"/>
  <c r="B208" i="28"/>
  <c r="C208" i="28"/>
  <c r="D208" i="28"/>
  <c r="E208" i="28"/>
  <c r="F208" i="28"/>
  <c r="G208" i="28"/>
  <c r="H208" i="28"/>
  <c r="I208" i="28"/>
  <c r="J208" i="28"/>
  <c r="K208" i="28"/>
  <c r="L208" i="28"/>
  <c r="B209" i="28"/>
  <c r="C209" i="28"/>
  <c r="D209" i="28"/>
  <c r="E209" i="28"/>
  <c r="F209" i="28"/>
  <c r="G209" i="28"/>
  <c r="H209" i="28"/>
  <c r="I209" i="28"/>
  <c r="J209" i="28"/>
  <c r="K209" i="28"/>
  <c r="L209" i="28"/>
  <c r="B210" i="28"/>
  <c r="C210" i="28"/>
  <c r="D210" i="28"/>
  <c r="E210" i="28"/>
  <c r="F210" i="28"/>
  <c r="G210" i="28"/>
  <c r="H210" i="28"/>
  <c r="I210" i="28"/>
  <c r="J210" i="28"/>
  <c r="K210" i="28"/>
  <c r="L210" i="28"/>
  <c r="B211" i="28"/>
  <c r="C211" i="28"/>
  <c r="D211" i="28"/>
  <c r="E211" i="28"/>
  <c r="F211" i="28"/>
  <c r="G211" i="28"/>
  <c r="H211" i="28"/>
  <c r="I211" i="28"/>
  <c r="J211" i="28"/>
  <c r="K211" i="28"/>
  <c r="L211" i="28"/>
  <c r="B212" i="28"/>
  <c r="C212" i="28"/>
  <c r="D212" i="28"/>
  <c r="E212" i="28"/>
  <c r="F212" i="28"/>
  <c r="G212" i="28"/>
  <c r="H212" i="28"/>
  <c r="I212" i="28"/>
  <c r="J212" i="28"/>
  <c r="K212" i="28"/>
  <c r="L212" i="28"/>
  <c r="B213" i="28"/>
  <c r="C213" i="28"/>
  <c r="D213" i="28"/>
  <c r="E213" i="28"/>
  <c r="F213" i="28"/>
  <c r="G213" i="28"/>
  <c r="H213" i="28"/>
  <c r="I213" i="28"/>
  <c r="J213" i="28"/>
  <c r="K213" i="28"/>
  <c r="L213" i="28"/>
  <c r="B214" i="28"/>
  <c r="C214" i="28"/>
  <c r="D214" i="28"/>
  <c r="E214" i="28"/>
  <c r="F214" i="28"/>
  <c r="G214" i="28"/>
  <c r="H214" i="28"/>
  <c r="I214" i="28"/>
  <c r="J214" i="28"/>
  <c r="K214" i="28"/>
  <c r="L214" i="28"/>
  <c r="B215" i="28"/>
  <c r="C215" i="28"/>
  <c r="D215" i="28"/>
  <c r="E215" i="28"/>
  <c r="F215" i="28"/>
  <c r="G215" i="28"/>
  <c r="H215" i="28"/>
  <c r="I215" i="28"/>
  <c r="J215" i="28"/>
  <c r="K215" i="28"/>
  <c r="L215" i="28"/>
  <c r="B216" i="28"/>
  <c r="C216" i="28"/>
  <c r="D216" i="28"/>
  <c r="E216" i="28"/>
  <c r="F216" i="28"/>
  <c r="G216" i="28"/>
  <c r="H216" i="28"/>
  <c r="I216" i="28"/>
  <c r="J216" i="28"/>
  <c r="K216" i="28"/>
  <c r="L216" i="28"/>
  <c r="B217" i="28"/>
  <c r="C217" i="28"/>
  <c r="D217" i="28"/>
  <c r="E217" i="28"/>
  <c r="F217" i="28"/>
  <c r="G217" i="28"/>
  <c r="H217" i="28"/>
  <c r="I217" i="28"/>
  <c r="J217" i="28"/>
  <c r="K217" i="28"/>
  <c r="L217" i="28"/>
  <c r="B218" i="28"/>
  <c r="C218" i="28"/>
  <c r="D218" i="28"/>
  <c r="E218" i="28"/>
  <c r="F218" i="28"/>
  <c r="G218" i="28"/>
  <c r="H218" i="28"/>
  <c r="I218" i="28"/>
  <c r="J218" i="28"/>
  <c r="K218" i="28"/>
  <c r="L218" i="28"/>
  <c r="B219" i="28"/>
  <c r="C219" i="28"/>
  <c r="D219" i="28"/>
  <c r="E219" i="28"/>
  <c r="F219" i="28"/>
  <c r="G219" i="28"/>
  <c r="H219" i="28"/>
  <c r="I219" i="28"/>
  <c r="J219" i="28"/>
  <c r="K219" i="28"/>
  <c r="L219" i="28"/>
  <c r="B220" i="28"/>
  <c r="C220" i="28"/>
  <c r="D220" i="28"/>
  <c r="E220" i="28"/>
  <c r="F220" i="28"/>
  <c r="G220" i="28"/>
  <c r="H220" i="28"/>
  <c r="I220" i="28"/>
  <c r="J220" i="28"/>
  <c r="K220" i="28"/>
  <c r="L220" i="28"/>
  <c r="B221" i="28"/>
  <c r="C221" i="28"/>
  <c r="D221" i="28"/>
  <c r="E221" i="28"/>
  <c r="F221" i="28"/>
  <c r="G221" i="28"/>
  <c r="H221" i="28"/>
  <c r="I221" i="28"/>
  <c r="J221" i="28"/>
  <c r="K221" i="28"/>
  <c r="L221" i="28"/>
  <c r="B222" i="28"/>
  <c r="C222" i="28"/>
  <c r="D222" i="28"/>
  <c r="E222" i="28"/>
  <c r="F222" i="28"/>
  <c r="G222" i="28"/>
  <c r="H222" i="28"/>
  <c r="I222" i="28"/>
  <c r="J222" i="28"/>
  <c r="K222" i="28"/>
  <c r="L222" i="28"/>
  <c r="B223" i="28"/>
  <c r="C223" i="28"/>
  <c r="D223" i="28"/>
  <c r="E223" i="28"/>
  <c r="F223" i="28"/>
  <c r="G223" i="28"/>
  <c r="H223" i="28"/>
  <c r="I223" i="28"/>
  <c r="J223" i="28"/>
  <c r="K223" i="28"/>
  <c r="L223" i="28"/>
  <c r="B224" i="28"/>
  <c r="C224" i="28"/>
  <c r="D224" i="28"/>
  <c r="E224" i="28"/>
  <c r="F224" i="28"/>
  <c r="G224" i="28"/>
  <c r="H224" i="28"/>
  <c r="I224" i="28"/>
  <c r="J224" i="28"/>
  <c r="K224" i="28"/>
  <c r="L224" i="28"/>
  <c r="B225" i="28"/>
  <c r="C225" i="28"/>
  <c r="D225" i="28"/>
  <c r="E225" i="28"/>
  <c r="F225" i="28"/>
  <c r="G225" i="28"/>
  <c r="H225" i="28"/>
  <c r="I225" i="28"/>
  <c r="J225" i="28"/>
  <c r="K225" i="28"/>
  <c r="L225" i="28"/>
  <c r="B226" i="28"/>
  <c r="C226" i="28"/>
  <c r="D226" i="28"/>
  <c r="E226" i="28"/>
  <c r="F226" i="28"/>
  <c r="G226" i="28"/>
  <c r="H226" i="28"/>
  <c r="I226" i="28"/>
  <c r="J226" i="28"/>
  <c r="K226" i="28"/>
  <c r="L226" i="28"/>
  <c r="B227" i="28"/>
  <c r="C227" i="28"/>
  <c r="D227" i="28"/>
  <c r="E227" i="28"/>
  <c r="F227" i="28"/>
  <c r="G227" i="28"/>
  <c r="H227" i="28"/>
  <c r="I227" i="28"/>
  <c r="J227" i="28"/>
  <c r="K227" i="28"/>
  <c r="L227" i="28"/>
  <c r="B228" i="28"/>
  <c r="C228" i="28"/>
  <c r="D228" i="28"/>
  <c r="E228" i="28"/>
  <c r="F228" i="28"/>
  <c r="G228" i="28"/>
  <c r="H228" i="28"/>
  <c r="I228" i="28"/>
  <c r="J228" i="28"/>
  <c r="K228" i="28"/>
  <c r="L228" i="28"/>
  <c r="B229" i="28"/>
  <c r="C229" i="28"/>
  <c r="D229" i="28"/>
  <c r="E229" i="28"/>
  <c r="F229" i="28"/>
  <c r="G229" i="28"/>
  <c r="H229" i="28"/>
  <c r="I229" i="28"/>
  <c r="J229" i="28"/>
  <c r="K229" i="28"/>
  <c r="L229" i="28"/>
  <c r="B230" i="28"/>
  <c r="C230" i="28"/>
  <c r="D230" i="28"/>
  <c r="E230" i="28"/>
  <c r="F230" i="28"/>
  <c r="G230" i="28"/>
  <c r="H230" i="28"/>
  <c r="I230" i="28"/>
  <c r="J230" i="28"/>
  <c r="K230" i="28"/>
  <c r="L230" i="28"/>
  <c r="B231" i="28"/>
  <c r="C231" i="28"/>
  <c r="D231" i="28"/>
  <c r="E231" i="28"/>
  <c r="F231" i="28"/>
  <c r="G231" i="28"/>
  <c r="H231" i="28"/>
  <c r="I231" i="28"/>
  <c r="J231" i="28"/>
  <c r="K231" i="28"/>
  <c r="L231" i="28"/>
  <c r="B232" i="28"/>
  <c r="C232" i="28"/>
  <c r="D232" i="28"/>
  <c r="E232" i="28"/>
  <c r="F232" i="28"/>
  <c r="G232" i="28"/>
  <c r="H232" i="28"/>
  <c r="I232" i="28"/>
  <c r="J232" i="28"/>
  <c r="K232" i="28"/>
  <c r="L232" i="28"/>
  <c r="B233" i="28"/>
  <c r="C233" i="28"/>
  <c r="D233" i="28"/>
  <c r="E233" i="28"/>
  <c r="F233" i="28"/>
  <c r="G233" i="28"/>
  <c r="H233" i="28"/>
  <c r="I233" i="28"/>
  <c r="J233" i="28"/>
  <c r="K233" i="28"/>
  <c r="L233" i="28"/>
  <c r="B234" i="28"/>
  <c r="C234" i="28"/>
  <c r="D234" i="28"/>
  <c r="E234" i="28"/>
  <c r="F234" i="28"/>
  <c r="G234" i="28"/>
  <c r="H234" i="28"/>
  <c r="I234" i="28"/>
  <c r="J234" i="28"/>
  <c r="K234" i="28"/>
  <c r="L234" i="28"/>
  <c r="B235" i="28"/>
  <c r="C235" i="28"/>
  <c r="D235" i="28"/>
  <c r="E235" i="28"/>
  <c r="F235" i="28"/>
  <c r="G235" i="28"/>
  <c r="H235" i="28"/>
  <c r="I235" i="28"/>
  <c r="J235" i="28"/>
  <c r="K235" i="28"/>
  <c r="L235" i="28"/>
  <c r="B236" i="28"/>
  <c r="C236" i="28"/>
  <c r="D236" i="28"/>
  <c r="E236" i="28"/>
  <c r="F236" i="28"/>
  <c r="G236" i="28"/>
  <c r="H236" i="28"/>
  <c r="I236" i="28"/>
  <c r="J236" i="28"/>
  <c r="K236" i="28"/>
  <c r="L236" i="28"/>
  <c r="B237" i="28"/>
  <c r="C237" i="28"/>
  <c r="D237" i="28"/>
  <c r="E237" i="28"/>
  <c r="F237" i="28"/>
  <c r="G237" i="28"/>
  <c r="H237" i="28"/>
  <c r="I237" i="28"/>
  <c r="J237" i="28"/>
  <c r="K237" i="28"/>
  <c r="L237" i="28"/>
  <c r="B238" i="28"/>
  <c r="C238" i="28"/>
  <c r="D238" i="28"/>
  <c r="E238" i="28"/>
  <c r="F238" i="28"/>
  <c r="G238" i="28"/>
  <c r="H238" i="28"/>
  <c r="I238" i="28"/>
  <c r="J238" i="28"/>
  <c r="K238" i="28"/>
  <c r="L238" i="28"/>
  <c r="B239" i="28"/>
  <c r="C239" i="28"/>
  <c r="D239" i="28"/>
  <c r="E239" i="28"/>
  <c r="F239" i="28"/>
  <c r="G239" i="28"/>
  <c r="H239" i="28"/>
  <c r="I239" i="28"/>
  <c r="J239" i="28"/>
  <c r="K239" i="28"/>
  <c r="L239" i="28"/>
  <c r="B240" i="28"/>
  <c r="C240" i="28"/>
  <c r="D240" i="28"/>
  <c r="E240" i="28"/>
  <c r="F240" i="28"/>
  <c r="G240" i="28"/>
  <c r="H240" i="28"/>
  <c r="I240" i="28"/>
  <c r="J240" i="28"/>
  <c r="K240" i="28"/>
  <c r="L240" i="28"/>
  <c r="B241" i="28"/>
  <c r="C241" i="28"/>
  <c r="D241" i="28"/>
  <c r="E241" i="28"/>
  <c r="F241" i="28"/>
  <c r="G241" i="28"/>
  <c r="H241" i="28"/>
  <c r="I241" i="28"/>
  <c r="J241" i="28"/>
  <c r="K241" i="28"/>
  <c r="L241" i="28"/>
  <c r="B242" i="28"/>
  <c r="C242" i="28"/>
  <c r="D242" i="28"/>
  <c r="E242" i="28"/>
  <c r="F242" i="28"/>
  <c r="G242" i="28"/>
  <c r="H242" i="28"/>
  <c r="I242" i="28"/>
  <c r="J242" i="28"/>
  <c r="K242" i="28"/>
  <c r="L242" i="28"/>
  <c r="B243" i="28"/>
  <c r="C243" i="28"/>
  <c r="D243" i="28"/>
  <c r="E243" i="28"/>
  <c r="F243" i="28"/>
  <c r="G243" i="28"/>
  <c r="H243" i="28"/>
  <c r="I243" i="28"/>
  <c r="J243" i="28"/>
  <c r="K243" i="28"/>
  <c r="L243" i="28"/>
  <c r="B244" i="28"/>
  <c r="C244" i="28"/>
  <c r="D244" i="28"/>
  <c r="E244" i="28"/>
  <c r="F244" i="28"/>
  <c r="G244" i="28"/>
  <c r="H244" i="28"/>
  <c r="I244" i="28"/>
  <c r="J244" i="28"/>
  <c r="K244" i="28"/>
  <c r="L244" i="28"/>
  <c r="B245" i="28"/>
  <c r="C245" i="28"/>
  <c r="D245" i="28"/>
  <c r="E245" i="28"/>
  <c r="F245" i="28"/>
  <c r="G245" i="28"/>
  <c r="H245" i="28"/>
  <c r="I245" i="28"/>
  <c r="J245" i="28"/>
  <c r="K245" i="28"/>
  <c r="L245" i="28"/>
  <c r="B246" i="28"/>
  <c r="C246" i="28"/>
  <c r="D246" i="28"/>
  <c r="E246" i="28"/>
  <c r="F246" i="28"/>
  <c r="G246" i="28"/>
  <c r="H246" i="28"/>
  <c r="I246" i="28"/>
  <c r="J246" i="28"/>
  <c r="K246" i="28"/>
  <c r="L246" i="28"/>
  <c r="B247" i="28"/>
  <c r="C247" i="28"/>
  <c r="D247" i="28"/>
  <c r="E247" i="28"/>
  <c r="F247" i="28"/>
  <c r="G247" i="28"/>
  <c r="H247" i="28"/>
  <c r="I247" i="28"/>
  <c r="J247" i="28"/>
  <c r="K247" i="28"/>
  <c r="L247" i="28"/>
  <c r="B248" i="28"/>
  <c r="C248" i="28"/>
  <c r="D248" i="28"/>
  <c r="E248" i="28"/>
  <c r="F248" i="28"/>
  <c r="G248" i="28"/>
  <c r="H248" i="28"/>
  <c r="I248" i="28"/>
  <c r="J248" i="28"/>
  <c r="K248" i="28"/>
  <c r="L248" i="28"/>
  <c r="B249" i="28"/>
  <c r="C249" i="28"/>
  <c r="D249" i="28"/>
  <c r="E249" i="28"/>
  <c r="F249" i="28"/>
  <c r="G249" i="28"/>
  <c r="H249" i="28"/>
  <c r="I249" i="28"/>
  <c r="J249" i="28"/>
  <c r="K249" i="28"/>
  <c r="L249" i="28"/>
  <c r="D3" i="21"/>
  <c r="G4" i="26"/>
  <c r="F22" i="32"/>
  <c r="B4" i="16"/>
  <c r="A46" i="17"/>
  <c r="B46" i="17"/>
  <c r="A47" i="17"/>
  <c r="B47" i="17"/>
  <c r="A48" i="17"/>
  <c r="B48" i="17"/>
  <c r="A49" i="17"/>
  <c r="B49" i="17"/>
  <c r="A50" i="17"/>
  <c r="B50" i="17"/>
  <c r="A45" i="17"/>
  <c r="B45" i="17"/>
  <c r="A44" i="17"/>
  <c r="B44" i="17"/>
  <c r="C44" i="17"/>
  <c r="D44" i="17"/>
  <c r="E44" i="17"/>
  <c r="F44" i="17"/>
  <c r="G44" i="17"/>
  <c r="H44" i="17"/>
  <c r="I44" i="17"/>
  <c r="J44" i="17"/>
  <c r="K44" i="17"/>
  <c r="C45" i="17"/>
  <c r="D45" i="17"/>
  <c r="E45" i="17"/>
  <c r="F45" i="17"/>
  <c r="G45" i="17"/>
  <c r="H45" i="17"/>
  <c r="I45" i="17"/>
  <c r="J45" i="17"/>
  <c r="K45" i="17"/>
  <c r="C43" i="17"/>
  <c r="D43" i="17"/>
  <c r="E43" i="17"/>
  <c r="F43" i="17"/>
  <c r="G43" i="17"/>
  <c r="H43" i="17"/>
  <c r="I43" i="17"/>
  <c r="J43" i="17"/>
  <c r="K43" i="17"/>
  <c r="B43" i="17"/>
  <c r="L50" i="16"/>
  <c r="K50" i="16"/>
  <c r="J50" i="16"/>
  <c r="I50" i="16"/>
  <c r="H50" i="16"/>
  <c r="G50" i="16"/>
  <c r="F50" i="16"/>
  <c r="E50" i="16"/>
  <c r="D50" i="16"/>
  <c r="C50" i="16"/>
  <c r="B50" i="16"/>
  <c r="A50" i="16"/>
  <c r="L49" i="16"/>
  <c r="K49" i="16"/>
  <c r="J49" i="16"/>
  <c r="I49" i="16"/>
  <c r="H49" i="16"/>
  <c r="G49" i="16"/>
  <c r="F49" i="16"/>
  <c r="E49" i="16"/>
  <c r="D49" i="16"/>
  <c r="C49" i="16"/>
  <c r="B49" i="16"/>
  <c r="A49" i="16"/>
  <c r="L48" i="16"/>
  <c r="K48" i="16"/>
  <c r="J48" i="16"/>
  <c r="I48" i="16"/>
  <c r="H48" i="16"/>
  <c r="G48" i="16"/>
  <c r="F48" i="16"/>
  <c r="E48" i="16"/>
  <c r="D48" i="16"/>
  <c r="C48" i="16"/>
  <c r="B48" i="16"/>
  <c r="A48" i="16"/>
  <c r="L47" i="16"/>
  <c r="K47" i="16"/>
  <c r="J47" i="16"/>
  <c r="I47" i="16"/>
  <c r="H47" i="16"/>
  <c r="G47" i="16"/>
  <c r="F47" i="16"/>
  <c r="E47" i="16"/>
  <c r="D47" i="16"/>
  <c r="C47" i="16"/>
  <c r="B47" i="16"/>
  <c r="A47" i="16"/>
  <c r="L46" i="16"/>
  <c r="K46" i="16"/>
  <c r="J46" i="16"/>
  <c r="I46" i="16"/>
  <c r="H46" i="16"/>
  <c r="G46" i="16"/>
  <c r="F46" i="16"/>
  <c r="E46" i="16"/>
  <c r="D46" i="16"/>
  <c r="C46" i="16"/>
  <c r="B46" i="16"/>
  <c r="A46" i="16"/>
  <c r="L45" i="16"/>
  <c r="K45" i="16"/>
  <c r="J45" i="16"/>
  <c r="I45" i="16"/>
  <c r="H45" i="16"/>
  <c r="G45" i="16"/>
  <c r="F45" i="16"/>
  <c r="E45" i="16"/>
  <c r="D45" i="16"/>
  <c r="C45" i="16"/>
  <c r="B45" i="16"/>
  <c r="A45" i="16"/>
  <c r="L44" i="16"/>
  <c r="K44" i="16"/>
  <c r="J44" i="16"/>
  <c r="I44" i="16"/>
  <c r="H44" i="16"/>
  <c r="G44" i="16"/>
  <c r="F44" i="16"/>
  <c r="E44" i="16"/>
  <c r="D44" i="16"/>
  <c r="C44" i="16"/>
  <c r="B44" i="16"/>
  <c r="A44" i="16"/>
  <c r="L43" i="16"/>
  <c r="K43" i="16"/>
  <c r="J43" i="16"/>
  <c r="I43" i="16"/>
  <c r="H43" i="16"/>
  <c r="G43" i="16"/>
  <c r="F43" i="16"/>
  <c r="E43" i="16"/>
  <c r="D43" i="16"/>
  <c r="C43" i="16"/>
  <c r="B43" i="16"/>
  <c r="A43" i="16"/>
  <c r="L42" i="16"/>
  <c r="K42" i="16"/>
  <c r="J42" i="16"/>
  <c r="I42" i="16"/>
  <c r="H42" i="16"/>
  <c r="G42" i="16"/>
  <c r="F42" i="16"/>
  <c r="E42" i="16"/>
  <c r="D42" i="16"/>
  <c r="C42" i="16"/>
  <c r="B42" i="16"/>
  <c r="A42" i="16"/>
  <c r="L41" i="16"/>
  <c r="K41" i="16"/>
  <c r="J41" i="16"/>
  <c r="I41" i="16"/>
  <c r="H41" i="16"/>
  <c r="G41" i="16"/>
  <c r="F41" i="16"/>
  <c r="E41" i="16"/>
  <c r="D41" i="16"/>
  <c r="C41" i="16"/>
  <c r="B41" i="16"/>
  <c r="A41" i="16"/>
  <c r="L40" i="16"/>
  <c r="K40" i="16"/>
  <c r="J40" i="16"/>
  <c r="I40" i="16"/>
  <c r="H40" i="16"/>
  <c r="G40" i="16"/>
  <c r="F40" i="16"/>
  <c r="E40" i="16"/>
  <c r="D40" i="16"/>
  <c r="C40" i="16"/>
  <c r="B40" i="16"/>
  <c r="A40" i="16"/>
  <c r="L39" i="16"/>
  <c r="K39" i="16"/>
  <c r="J39" i="16"/>
  <c r="I39" i="16"/>
  <c r="H39" i="16"/>
  <c r="G39" i="16"/>
  <c r="F39" i="16"/>
  <c r="E39" i="16"/>
  <c r="D39" i="16"/>
  <c r="C39" i="16"/>
  <c r="B39" i="16"/>
  <c r="A39" i="16"/>
  <c r="L38" i="16"/>
  <c r="K38" i="16"/>
  <c r="J38" i="16"/>
  <c r="I38" i="16"/>
  <c r="H38" i="16"/>
  <c r="G38" i="16"/>
  <c r="F38" i="16"/>
  <c r="E38" i="16"/>
  <c r="D38" i="16"/>
  <c r="C38" i="16"/>
  <c r="B38" i="16"/>
  <c r="A38" i="16"/>
  <c r="L37" i="16"/>
  <c r="K37" i="16"/>
  <c r="J37" i="16"/>
  <c r="I37" i="16"/>
  <c r="H37" i="16"/>
  <c r="G37" i="16"/>
  <c r="F37" i="16"/>
  <c r="E37" i="16"/>
  <c r="D37" i="16"/>
  <c r="C37" i="16"/>
  <c r="B37" i="16"/>
  <c r="A37" i="16"/>
  <c r="L36" i="16"/>
  <c r="K36" i="16"/>
  <c r="J36" i="16"/>
  <c r="I36" i="16"/>
  <c r="H36" i="16"/>
  <c r="G36" i="16"/>
  <c r="F36" i="16"/>
  <c r="E36" i="16"/>
  <c r="D36" i="16"/>
  <c r="C36" i="16"/>
  <c r="B36" i="16"/>
  <c r="A36" i="16"/>
  <c r="L35" i="16"/>
  <c r="K35" i="16"/>
  <c r="J35" i="16"/>
  <c r="I35" i="16"/>
  <c r="H35" i="16"/>
  <c r="G35" i="16"/>
  <c r="F35" i="16"/>
  <c r="E35" i="16"/>
  <c r="D35" i="16"/>
  <c r="C35" i="16"/>
  <c r="B35" i="16"/>
  <c r="A35" i="16"/>
  <c r="L34" i="16"/>
  <c r="K34" i="16"/>
  <c r="J34" i="16"/>
  <c r="I34" i="16"/>
  <c r="H34" i="16"/>
  <c r="G34" i="16"/>
  <c r="F34" i="16"/>
  <c r="E34" i="16"/>
  <c r="D34" i="16"/>
  <c r="C34" i="16"/>
  <c r="B34" i="16"/>
  <c r="A34" i="16"/>
  <c r="L33" i="16"/>
  <c r="K33" i="16"/>
  <c r="J33" i="16"/>
  <c r="I33" i="16"/>
  <c r="H33" i="16"/>
  <c r="G33" i="16"/>
  <c r="F33" i="16"/>
  <c r="E33" i="16"/>
  <c r="D33" i="16"/>
  <c r="C33" i="16"/>
  <c r="B33" i="16"/>
  <c r="A33" i="16"/>
  <c r="L32" i="16"/>
  <c r="K32" i="16"/>
  <c r="J32" i="16"/>
  <c r="I32" i="16"/>
  <c r="H32" i="16"/>
  <c r="G32" i="16"/>
  <c r="F32" i="16"/>
  <c r="E32" i="16"/>
  <c r="D32" i="16"/>
  <c r="C32" i="16"/>
  <c r="B32" i="16"/>
  <c r="A32" i="16"/>
  <c r="L31" i="16"/>
  <c r="K31" i="16"/>
  <c r="J31" i="16"/>
  <c r="I31" i="16"/>
  <c r="H31" i="16"/>
  <c r="G31" i="16"/>
  <c r="F31" i="16"/>
  <c r="E31" i="16"/>
  <c r="D31" i="16"/>
  <c r="C31" i="16"/>
  <c r="B31" i="16"/>
  <c r="A31" i="16"/>
  <c r="L30" i="16"/>
  <c r="K30" i="16"/>
  <c r="J30" i="16"/>
  <c r="I30" i="16"/>
  <c r="H30" i="16"/>
  <c r="G30" i="16"/>
  <c r="F30" i="16"/>
  <c r="E30" i="16"/>
  <c r="D30" i="16"/>
  <c r="C30" i="16"/>
  <c r="B30" i="16"/>
  <c r="A30" i="16"/>
  <c r="L29" i="16"/>
  <c r="K29" i="16"/>
  <c r="J29" i="16"/>
  <c r="I29" i="16"/>
  <c r="H29" i="16"/>
  <c r="G29" i="16"/>
  <c r="F29" i="16"/>
  <c r="E29" i="16"/>
  <c r="D29" i="16"/>
  <c r="C29" i="16"/>
  <c r="B29" i="16"/>
  <c r="A29" i="16"/>
  <c r="L28" i="16"/>
  <c r="K28" i="16"/>
  <c r="J28" i="16"/>
  <c r="I28" i="16"/>
  <c r="H28" i="16"/>
  <c r="G28" i="16"/>
  <c r="F28" i="16"/>
  <c r="E28" i="16"/>
  <c r="D28" i="16"/>
  <c r="C28" i="16"/>
  <c r="B28" i="16"/>
  <c r="A28" i="16"/>
  <c r="L27" i="16"/>
  <c r="K27" i="16"/>
  <c r="J27" i="16"/>
  <c r="I27" i="16"/>
  <c r="H27" i="16"/>
  <c r="G27" i="16"/>
  <c r="F27" i="16"/>
  <c r="E27" i="16"/>
  <c r="D27" i="16"/>
  <c r="C27" i="16"/>
  <c r="B27" i="16"/>
  <c r="A27" i="16"/>
  <c r="L26" i="16"/>
  <c r="K26" i="16"/>
  <c r="J26" i="16"/>
  <c r="I26" i="16"/>
  <c r="H26" i="16"/>
  <c r="G26" i="16"/>
  <c r="F26" i="16"/>
  <c r="E26" i="16"/>
  <c r="D26" i="16"/>
  <c r="C26" i="16"/>
  <c r="B26" i="16"/>
  <c r="A26" i="16"/>
  <c r="L25" i="16"/>
  <c r="K25" i="16"/>
  <c r="J25" i="16"/>
  <c r="I25" i="16"/>
  <c r="H25" i="16"/>
  <c r="G25" i="16"/>
  <c r="F25" i="16"/>
  <c r="E25" i="16"/>
  <c r="D25" i="16"/>
  <c r="C25" i="16"/>
  <c r="B25" i="16"/>
  <c r="A25" i="16"/>
  <c r="L24" i="16"/>
  <c r="K24" i="16"/>
  <c r="J24" i="16"/>
  <c r="I24" i="16"/>
  <c r="H24" i="16"/>
  <c r="G24" i="16"/>
  <c r="F24" i="16"/>
  <c r="E24" i="16"/>
  <c r="D24" i="16"/>
  <c r="C24" i="16"/>
  <c r="B24" i="16"/>
  <c r="A24" i="16"/>
  <c r="L23" i="16"/>
  <c r="K23" i="16"/>
  <c r="J23" i="16"/>
  <c r="I23" i="16"/>
  <c r="H23" i="16"/>
  <c r="G23" i="16"/>
  <c r="F23" i="16"/>
  <c r="E23" i="16"/>
  <c r="D23" i="16"/>
  <c r="C23" i="16"/>
  <c r="B23" i="16"/>
  <c r="A23" i="16"/>
  <c r="L22" i="16"/>
  <c r="K22" i="16"/>
  <c r="J22" i="16"/>
  <c r="I22" i="16"/>
  <c r="H22" i="16"/>
  <c r="G22" i="16"/>
  <c r="F22" i="16"/>
  <c r="E22" i="16"/>
  <c r="D22" i="16"/>
  <c r="C22" i="16"/>
  <c r="B22" i="16"/>
  <c r="A22" i="16"/>
  <c r="L21" i="16"/>
  <c r="K21" i="16"/>
  <c r="J21" i="16"/>
  <c r="I21" i="16"/>
  <c r="H21" i="16"/>
  <c r="G21" i="16"/>
  <c r="F21" i="16"/>
  <c r="E21" i="16"/>
  <c r="D21" i="16"/>
  <c r="C21" i="16"/>
  <c r="B21" i="16"/>
  <c r="A21" i="16"/>
  <c r="L20" i="16"/>
  <c r="K20" i="16"/>
  <c r="J20" i="16"/>
  <c r="I20" i="16"/>
  <c r="H20" i="16"/>
  <c r="G20" i="16"/>
  <c r="F20" i="16"/>
  <c r="E20" i="16"/>
  <c r="D20" i="16"/>
  <c r="C20" i="16"/>
  <c r="B20" i="16"/>
  <c r="A20" i="16"/>
  <c r="L19" i="16"/>
  <c r="K19" i="16"/>
  <c r="J19" i="16"/>
  <c r="I19" i="16"/>
  <c r="H19" i="16"/>
  <c r="G19" i="16"/>
  <c r="F19" i="16"/>
  <c r="E19" i="16"/>
  <c r="D19" i="16"/>
  <c r="C19" i="16"/>
  <c r="B19" i="16"/>
  <c r="A19" i="16"/>
  <c r="L18" i="16"/>
  <c r="K18" i="16"/>
  <c r="J18" i="16"/>
  <c r="I18" i="16"/>
  <c r="H18" i="16"/>
  <c r="G18" i="16"/>
  <c r="F18" i="16"/>
  <c r="E18" i="16"/>
  <c r="D18" i="16"/>
  <c r="C18" i="16"/>
  <c r="B18" i="16"/>
  <c r="A18" i="16"/>
  <c r="L17" i="16"/>
  <c r="K17" i="16"/>
  <c r="J17" i="16"/>
  <c r="I17" i="16"/>
  <c r="H17" i="16"/>
  <c r="G17" i="16"/>
  <c r="F17" i="16"/>
  <c r="E17" i="16"/>
  <c r="D17" i="16"/>
  <c r="C17" i="16"/>
  <c r="B17" i="16"/>
  <c r="A17" i="16"/>
  <c r="L16" i="16"/>
  <c r="K16" i="16"/>
  <c r="J16" i="16"/>
  <c r="I16" i="16"/>
  <c r="H16" i="16"/>
  <c r="G16" i="16"/>
  <c r="F16" i="16"/>
  <c r="E16" i="16"/>
  <c r="D16" i="16"/>
  <c r="C16" i="16"/>
  <c r="B16" i="16"/>
  <c r="A16" i="16"/>
  <c r="L15" i="16"/>
  <c r="K15" i="16"/>
  <c r="J15" i="16"/>
  <c r="I15" i="16"/>
  <c r="H15" i="16"/>
  <c r="G15" i="16"/>
  <c r="F15" i="16"/>
  <c r="E15" i="16"/>
  <c r="D15" i="16"/>
  <c r="C15" i="16"/>
  <c r="B15" i="16"/>
  <c r="A15" i="16"/>
  <c r="L14" i="16"/>
  <c r="K14" i="16"/>
  <c r="J14" i="16"/>
  <c r="I14" i="16"/>
  <c r="H14" i="16"/>
  <c r="G14" i="16"/>
  <c r="F14" i="16"/>
  <c r="E14" i="16"/>
  <c r="D14" i="16"/>
  <c r="C14" i="16"/>
  <c r="B14" i="16"/>
  <c r="A14" i="16"/>
  <c r="L13" i="16"/>
  <c r="K13" i="16"/>
  <c r="J13" i="16"/>
  <c r="I13" i="16"/>
  <c r="H13" i="16"/>
  <c r="G13" i="16"/>
  <c r="F13" i="16"/>
  <c r="E13" i="16"/>
  <c r="D13" i="16"/>
  <c r="C13" i="16"/>
  <c r="B13" i="16"/>
  <c r="A13" i="16"/>
  <c r="L12" i="16"/>
  <c r="K12" i="16"/>
  <c r="J12" i="16"/>
  <c r="I12" i="16"/>
  <c r="H12" i="16"/>
  <c r="G12" i="16"/>
  <c r="F12" i="16"/>
  <c r="E12" i="16"/>
  <c r="D12" i="16"/>
  <c r="C12" i="16"/>
  <c r="B12" i="16"/>
  <c r="A12" i="16"/>
  <c r="L11" i="16"/>
  <c r="K11" i="16"/>
  <c r="J11" i="16"/>
  <c r="I11" i="16"/>
  <c r="H11" i="16"/>
  <c r="G11" i="16"/>
  <c r="F11" i="16"/>
  <c r="E11" i="16"/>
  <c r="D11" i="16"/>
  <c r="C11" i="16"/>
  <c r="B11" i="16"/>
  <c r="A11" i="16"/>
  <c r="L10" i="16"/>
  <c r="K10" i="16"/>
  <c r="J10" i="16"/>
  <c r="I10" i="16"/>
  <c r="H10" i="16"/>
  <c r="G10" i="16"/>
  <c r="F10" i="16"/>
  <c r="E10" i="16"/>
  <c r="D10" i="16"/>
  <c r="C10" i="16"/>
  <c r="B10" i="16"/>
  <c r="A10" i="16"/>
  <c r="L9" i="16"/>
  <c r="K9" i="16"/>
  <c r="J9" i="16"/>
  <c r="I9" i="16"/>
  <c r="H9" i="16"/>
  <c r="G9" i="16"/>
  <c r="F9" i="16"/>
  <c r="E9" i="16"/>
  <c r="D9" i="16"/>
  <c r="C9" i="16"/>
  <c r="B9" i="16"/>
  <c r="A9" i="16"/>
  <c r="L8" i="16"/>
  <c r="K8" i="16"/>
  <c r="J8" i="16"/>
  <c r="I8" i="16"/>
  <c r="H8" i="16"/>
  <c r="G8" i="16"/>
  <c r="F8" i="16"/>
  <c r="E8" i="16"/>
  <c r="D8" i="16"/>
  <c r="C8" i="16"/>
  <c r="B8" i="16"/>
  <c r="A8" i="16"/>
  <c r="L7" i="16"/>
  <c r="K7" i="16"/>
  <c r="J7" i="16"/>
  <c r="I7" i="16"/>
  <c r="H7" i="16"/>
  <c r="G7" i="16"/>
  <c r="F7" i="16"/>
  <c r="E7" i="16"/>
  <c r="D7" i="16"/>
  <c r="C7" i="16"/>
  <c r="B7" i="16"/>
  <c r="A7" i="16"/>
  <c r="L6" i="16"/>
  <c r="K6" i="16"/>
  <c r="J6" i="16"/>
  <c r="I6" i="16"/>
  <c r="H6" i="16"/>
  <c r="G6" i="16"/>
  <c r="F6" i="16"/>
  <c r="E6" i="16"/>
  <c r="D6" i="16"/>
  <c r="C6" i="16"/>
  <c r="B6" i="16"/>
  <c r="A6" i="16"/>
  <c r="L5" i="16"/>
  <c r="K5" i="16"/>
  <c r="J5" i="16"/>
  <c r="I5" i="16"/>
  <c r="H5" i="16"/>
  <c r="G5" i="16"/>
  <c r="F5" i="16"/>
  <c r="E5" i="16"/>
  <c r="D5" i="16"/>
  <c r="C5" i="16"/>
  <c r="B5" i="16"/>
  <c r="A5" i="16"/>
  <c r="L4" i="16"/>
  <c r="K4" i="16"/>
  <c r="J4" i="16"/>
  <c r="I4" i="16"/>
  <c r="H4" i="16"/>
  <c r="G4" i="16"/>
  <c r="F4" i="16"/>
  <c r="E4" i="16"/>
  <c r="D4" i="16"/>
  <c r="C4" i="16"/>
  <c r="A4" i="16"/>
  <c r="L3" i="16"/>
  <c r="K3" i="16"/>
  <c r="J3" i="16"/>
  <c r="I3" i="16"/>
  <c r="H3" i="16"/>
  <c r="G3" i="16"/>
  <c r="F3" i="16"/>
  <c r="E3" i="16"/>
  <c r="D3" i="16"/>
  <c r="C3" i="16"/>
  <c r="B3" i="16"/>
  <c r="A3" i="16"/>
  <c r="L2" i="16"/>
  <c r="K2" i="16"/>
  <c r="J2" i="16"/>
  <c r="I2" i="16"/>
  <c r="H2" i="16"/>
  <c r="G2" i="16"/>
  <c r="F2" i="16"/>
  <c r="E2" i="16"/>
  <c r="D2" i="16"/>
  <c r="C2" i="16"/>
  <c r="B2" i="16"/>
  <c r="A2" i="16"/>
  <c r="L1" i="16"/>
  <c r="K1" i="16"/>
  <c r="J1" i="16"/>
  <c r="I1" i="16"/>
  <c r="H1" i="16"/>
  <c r="G1" i="16"/>
  <c r="F1" i="16"/>
  <c r="E1" i="16"/>
  <c r="D1" i="16"/>
  <c r="C1" i="16"/>
  <c r="B1" i="16"/>
  <c r="A1" i="16"/>
  <c r="L83" i="25"/>
  <c r="K83" i="25"/>
  <c r="J83" i="25"/>
  <c r="I83" i="25"/>
  <c r="H83" i="25"/>
  <c r="G83" i="25"/>
  <c r="F83" i="25"/>
  <c r="E83" i="25"/>
  <c r="D83" i="25"/>
  <c r="C83" i="25"/>
  <c r="B83" i="25"/>
  <c r="A83" i="25"/>
  <c r="L82" i="25"/>
  <c r="K82" i="25"/>
  <c r="J82" i="25"/>
  <c r="I82" i="25"/>
  <c r="H82" i="25"/>
  <c r="G82" i="25"/>
  <c r="F82" i="25"/>
  <c r="E82" i="25"/>
  <c r="D82" i="25"/>
  <c r="C82" i="25"/>
  <c r="B82" i="25"/>
  <c r="A82" i="25"/>
  <c r="L81" i="25"/>
  <c r="K81" i="25"/>
  <c r="J81" i="25"/>
  <c r="I81" i="25"/>
  <c r="H81" i="25"/>
  <c r="G81" i="25"/>
  <c r="F81" i="25"/>
  <c r="E81" i="25"/>
  <c r="D81" i="25"/>
  <c r="C81" i="25"/>
  <c r="B81" i="25"/>
  <c r="A81" i="25"/>
  <c r="L80" i="25"/>
  <c r="K80" i="25"/>
  <c r="J80" i="25"/>
  <c r="I80" i="25"/>
  <c r="H80" i="25"/>
  <c r="G80" i="25"/>
  <c r="F80" i="25"/>
  <c r="E80" i="25"/>
  <c r="D80" i="25"/>
  <c r="C80" i="25"/>
  <c r="B80" i="25"/>
  <c r="A80" i="25"/>
  <c r="L79" i="25"/>
  <c r="K79" i="25"/>
  <c r="J79" i="25"/>
  <c r="I79" i="25"/>
  <c r="H79" i="25"/>
  <c r="G79" i="25"/>
  <c r="F79" i="25"/>
  <c r="E79" i="25"/>
  <c r="D79" i="25"/>
  <c r="C79" i="25"/>
  <c r="B79" i="25"/>
  <c r="A79" i="25"/>
  <c r="L78" i="25"/>
  <c r="K78" i="25"/>
  <c r="J78" i="25"/>
  <c r="I78" i="25"/>
  <c r="H78" i="25"/>
  <c r="G78" i="25"/>
  <c r="F78" i="25"/>
  <c r="E78" i="25"/>
  <c r="D78" i="25"/>
  <c r="C78" i="25"/>
  <c r="B78" i="25"/>
  <c r="A78" i="25"/>
  <c r="L77" i="25"/>
  <c r="K77" i="25"/>
  <c r="J77" i="25"/>
  <c r="I77" i="25"/>
  <c r="H77" i="25"/>
  <c r="G77" i="25"/>
  <c r="F77" i="25"/>
  <c r="E77" i="25"/>
  <c r="D77" i="25"/>
  <c r="C77" i="25"/>
  <c r="B77" i="25"/>
  <c r="A77" i="25"/>
  <c r="L76" i="25"/>
  <c r="K76" i="25"/>
  <c r="J76" i="25"/>
  <c r="I76" i="25"/>
  <c r="H76" i="25"/>
  <c r="G76" i="25"/>
  <c r="F76" i="25"/>
  <c r="E76" i="25"/>
  <c r="D76" i="25"/>
  <c r="C76" i="25"/>
  <c r="B76" i="25"/>
  <c r="A76" i="25"/>
  <c r="L75" i="25"/>
  <c r="K75" i="25"/>
  <c r="J75" i="25"/>
  <c r="I75" i="25"/>
  <c r="H75" i="25"/>
  <c r="G75" i="25"/>
  <c r="F75" i="25"/>
  <c r="E75" i="25"/>
  <c r="D75" i="25"/>
  <c r="C75" i="25"/>
  <c r="B75" i="25"/>
  <c r="A75" i="25"/>
  <c r="L74" i="25"/>
  <c r="K74" i="25"/>
  <c r="J74" i="25"/>
  <c r="I74" i="25"/>
  <c r="H74" i="25"/>
  <c r="G74" i="25"/>
  <c r="F74" i="25"/>
  <c r="E74" i="25"/>
  <c r="D74" i="25"/>
  <c r="C74" i="25"/>
  <c r="B74" i="25"/>
  <c r="A74" i="25"/>
  <c r="L73" i="25"/>
  <c r="K73" i="25"/>
  <c r="J73" i="25"/>
  <c r="I73" i="25"/>
  <c r="H73" i="25"/>
  <c r="G73" i="25"/>
  <c r="F73" i="25"/>
  <c r="E73" i="25"/>
  <c r="D73" i="25"/>
  <c r="C73" i="25"/>
  <c r="B73" i="25"/>
  <c r="A73" i="25"/>
  <c r="L72" i="25"/>
  <c r="K72" i="25"/>
  <c r="J72" i="25"/>
  <c r="I72" i="25"/>
  <c r="H72" i="25"/>
  <c r="G72" i="25"/>
  <c r="F72" i="25"/>
  <c r="E72" i="25"/>
  <c r="D72" i="25"/>
  <c r="C72" i="25"/>
  <c r="B72" i="25"/>
  <c r="A72" i="25"/>
  <c r="L71" i="25"/>
  <c r="K71" i="25"/>
  <c r="J71" i="25"/>
  <c r="I71" i="25"/>
  <c r="H71" i="25"/>
  <c r="G71" i="25"/>
  <c r="F71" i="25"/>
  <c r="E71" i="25"/>
  <c r="D71" i="25"/>
  <c r="C71" i="25"/>
  <c r="B71" i="25"/>
  <c r="A71" i="25"/>
  <c r="L70" i="25"/>
  <c r="K70" i="25"/>
  <c r="J70" i="25"/>
  <c r="I70" i="25"/>
  <c r="H70" i="25"/>
  <c r="G70" i="25"/>
  <c r="F70" i="25"/>
  <c r="E70" i="25"/>
  <c r="D70" i="25"/>
  <c r="C70" i="25"/>
  <c r="B70" i="25"/>
  <c r="A70" i="25"/>
  <c r="L69" i="25"/>
  <c r="K69" i="25"/>
  <c r="J69" i="25"/>
  <c r="I69" i="25"/>
  <c r="H69" i="25"/>
  <c r="G69" i="25"/>
  <c r="F69" i="25"/>
  <c r="E69" i="25"/>
  <c r="D69" i="25"/>
  <c r="C69" i="25"/>
  <c r="B69" i="25"/>
  <c r="A69" i="25"/>
  <c r="L68" i="25"/>
  <c r="K68" i="25"/>
  <c r="J68" i="25"/>
  <c r="I68" i="25"/>
  <c r="H68" i="25"/>
  <c r="G68" i="25"/>
  <c r="F68" i="25"/>
  <c r="E68" i="25"/>
  <c r="D68" i="25"/>
  <c r="C68" i="25"/>
  <c r="B68" i="25"/>
  <c r="A68" i="25"/>
  <c r="L67" i="25"/>
  <c r="K67" i="25"/>
  <c r="J67" i="25"/>
  <c r="I67" i="25"/>
  <c r="H67" i="25"/>
  <c r="G67" i="25"/>
  <c r="F67" i="25"/>
  <c r="E67" i="25"/>
  <c r="D67" i="25"/>
  <c r="C67" i="25"/>
  <c r="B67" i="25"/>
  <c r="A67" i="25"/>
  <c r="L66" i="25"/>
  <c r="K66" i="25"/>
  <c r="J66" i="25"/>
  <c r="I66" i="25"/>
  <c r="H66" i="25"/>
  <c r="G66" i="25"/>
  <c r="F66" i="25"/>
  <c r="E66" i="25"/>
  <c r="D66" i="25"/>
  <c r="C66" i="25"/>
  <c r="B66" i="25"/>
  <c r="A66" i="25"/>
  <c r="L65" i="25"/>
  <c r="K65" i="25"/>
  <c r="J65" i="25"/>
  <c r="I65" i="25"/>
  <c r="H65" i="25"/>
  <c r="G65" i="25"/>
  <c r="F65" i="25"/>
  <c r="E65" i="25"/>
  <c r="D65" i="25"/>
  <c r="C65" i="25"/>
  <c r="B65" i="25"/>
  <c r="A65" i="25"/>
  <c r="L64" i="25"/>
  <c r="K64" i="25"/>
  <c r="J64" i="25"/>
  <c r="I64" i="25"/>
  <c r="H64" i="25"/>
  <c r="G64" i="25"/>
  <c r="F64" i="25"/>
  <c r="E64" i="25"/>
  <c r="D64" i="25"/>
  <c r="C64" i="25"/>
  <c r="B64" i="25"/>
  <c r="A64" i="25"/>
  <c r="L63" i="25"/>
  <c r="K63" i="25"/>
  <c r="J63" i="25"/>
  <c r="I63" i="25"/>
  <c r="H63" i="25"/>
  <c r="G63" i="25"/>
  <c r="F63" i="25"/>
  <c r="E63" i="25"/>
  <c r="D63" i="25"/>
  <c r="C63" i="25"/>
  <c r="B63" i="25"/>
  <c r="A63" i="25"/>
  <c r="L62" i="25"/>
  <c r="K62" i="25"/>
  <c r="J62" i="25"/>
  <c r="I62" i="25"/>
  <c r="H62" i="25"/>
  <c r="G62" i="25"/>
  <c r="F62" i="25"/>
  <c r="E62" i="25"/>
  <c r="D62" i="25"/>
  <c r="C62" i="25"/>
  <c r="B62" i="25"/>
  <c r="A62" i="25"/>
  <c r="L61" i="25"/>
  <c r="K61" i="25"/>
  <c r="J61" i="25"/>
  <c r="I61" i="25"/>
  <c r="H61" i="25"/>
  <c r="G61" i="25"/>
  <c r="F61" i="25"/>
  <c r="E61" i="25"/>
  <c r="D61" i="25"/>
  <c r="C61" i="25"/>
  <c r="B61" i="25"/>
  <c r="A61" i="25"/>
  <c r="L60" i="25"/>
  <c r="K60" i="25"/>
  <c r="J60" i="25"/>
  <c r="I60" i="25"/>
  <c r="H60" i="25"/>
  <c r="G60" i="25"/>
  <c r="F60" i="25"/>
  <c r="E60" i="25"/>
  <c r="D60" i="25"/>
  <c r="C60" i="25"/>
  <c r="B60" i="25"/>
  <c r="A60" i="25"/>
  <c r="L59" i="25"/>
  <c r="K59" i="25"/>
  <c r="J59" i="25"/>
  <c r="I59" i="25"/>
  <c r="H59" i="25"/>
  <c r="G59" i="25"/>
  <c r="F59" i="25"/>
  <c r="E59" i="25"/>
  <c r="D59" i="25"/>
  <c r="C59" i="25"/>
  <c r="B59" i="25"/>
  <c r="A59" i="25"/>
  <c r="L58" i="25"/>
  <c r="K58" i="25"/>
  <c r="J58" i="25"/>
  <c r="I58" i="25"/>
  <c r="H58" i="25"/>
  <c r="G58" i="25"/>
  <c r="F58" i="25"/>
  <c r="E58" i="25"/>
  <c r="D58" i="25"/>
  <c r="C58" i="25"/>
  <c r="B58" i="25"/>
  <c r="A58" i="25"/>
  <c r="L57" i="25"/>
  <c r="K57" i="25"/>
  <c r="J57" i="25"/>
  <c r="I57" i="25"/>
  <c r="H57" i="25"/>
  <c r="G57" i="25"/>
  <c r="F57" i="25"/>
  <c r="E57" i="25"/>
  <c r="D57" i="25"/>
  <c r="C57" i="25"/>
  <c r="B57" i="25"/>
  <c r="A57" i="25"/>
  <c r="L56" i="25"/>
  <c r="K56" i="25"/>
  <c r="J56" i="25"/>
  <c r="I56" i="25"/>
  <c r="H56" i="25"/>
  <c r="G56" i="25"/>
  <c r="F56" i="25"/>
  <c r="E56" i="25"/>
  <c r="D56" i="25"/>
  <c r="C56" i="25"/>
  <c r="B56" i="25"/>
  <c r="A56" i="25"/>
  <c r="L55" i="25"/>
  <c r="K55" i="25"/>
  <c r="J55" i="25"/>
  <c r="I55" i="25"/>
  <c r="H55" i="25"/>
  <c r="G55" i="25"/>
  <c r="F55" i="25"/>
  <c r="E55" i="25"/>
  <c r="D55" i="25"/>
  <c r="C55" i="25"/>
  <c r="B55" i="25"/>
  <c r="A55" i="25"/>
  <c r="L54" i="25"/>
  <c r="K54" i="25"/>
  <c r="J54" i="25"/>
  <c r="I54" i="25"/>
  <c r="H54" i="25"/>
  <c r="G54" i="25"/>
  <c r="F54" i="25"/>
  <c r="E54" i="25"/>
  <c r="D54" i="25"/>
  <c r="C54" i="25"/>
  <c r="B54" i="25"/>
  <c r="A54" i="25"/>
  <c r="L53" i="25"/>
  <c r="K53" i="25"/>
  <c r="J53" i="25"/>
  <c r="I53" i="25"/>
  <c r="H53" i="25"/>
  <c r="G53" i="25"/>
  <c r="F53" i="25"/>
  <c r="E53" i="25"/>
  <c r="D53" i="25"/>
  <c r="C53" i="25"/>
  <c r="B53" i="25"/>
  <c r="A53" i="25"/>
  <c r="L52" i="25"/>
  <c r="K52" i="25"/>
  <c r="J52" i="25"/>
  <c r="I52" i="25"/>
  <c r="H52" i="25"/>
  <c r="G52" i="25"/>
  <c r="F52" i="25"/>
  <c r="E52" i="25"/>
  <c r="D52" i="25"/>
  <c r="C52" i="25"/>
  <c r="B52" i="25"/>
  <c r="A52" i="25"/>
  <c r="L51" i="25"/>
  <c r="K51" i="25"/>
  <c r="J51" i="25"/>
  <c r="I51" i="25"/>
  <c r="H51" i="25"/>
  <c r="G51" i="25"/>
  <c r="F51" i="25"/>
  <c r="E51" i="25"/>
  <c r="D51" i="25"/>
  <c r="C51" i="25"/>
  <c r="B51" i="25"/>
  <c r="A51" i="25"/>
  <c r="L50" i="25"/>
  <c r="K50" i="25"/>
  <c r="J50" i="25"/>
  <c r="I50" i="25"/>
  <c r="H50" i="25"/>
  <c r="G50" i="25"/>
  <c r="F50" i="25"/>
  <c r="E50" i="25"/>
  <c r="D50" i="25"/>
  <c r="C50" i="25"/>
  <c r="B50" i="25"/>
  <c r="A50" i="25"/>
  <c r="L49" i="25"/>
  <c r="K49" i="25"/>
  <c r="J49" i="25"/>
  <c r="I49" i="25"/>
  <c r="H49" i="25"/>
  <c r="G49" i="25"/>
  <c r="F49" i="25"/>
  <c r="E49" i="25"/>
  <c r="D49" i="25"/>
  <c r="C49" i="25"/>
  <c r="B49" i="25"/>
  <c r="A49" i="25"/>
  <c r="L48" i="25"/>
  <c r="K48" i="25"/>
  <c r="J48" i="25"/>
  <c r="I48" i="25"/>
  <c r="H48" i="25"/>
  <c r="G48" i="25"/>
  <c r="F48" i="25"/>
  <c r="E48" i="25"/>
  <c r="D48" i="25"/>
  <c r="C48" i="25"/>
  <c r="B48" i="25"/>
  <c r="A48" i="25"/>
  <c r="L47" i="25"/>
  <c r="K47" i="25"/>
  <c r="J47" i="25"/>
  <c r="I47" i="25"/>
  <c r="H47" i="25"/>
  <c r="G47" i="25"/>
  <c r="F47" i="25"/>
  <c r="E47" i="25"/>
  <c r="D47" i="25"/>
  <c r="C47" i="25"/>
  <c r="B47" i="25"/>
  <c r="A47" i="25"/>
  <c r="L46" i="25"/>
  <c r="K46" i="25"/>
  <c r="J46" i="25"/>
  <c r="I46" i="25"/>
  <c r="H46" i="25"/>
  <c r="G46" i="25"/>
  <c r="F46" i="25"/>
  <c r="E46" i="25"/>
  <c r="D46" i="25"/>
  <c r="C46" i="25"/>
  <c r="B46" i="25"/>
  <c r="A46" i="25"/>
  <c r="L45" i="25"/>
  <c r="K45" i="25"/>
  <c r="J45" i="25"/>
  <c r="I45" i="25"/>
  <c r="H45" i="25"/>
  <c r="G45" i="25"/>
  <c r="F45" i="25"/>
  <c r="E45" i="25"/>
  <c r="D45" i="25"/>
  <c r="C45" i="25"/>
  <c r="B45" i="25"/>
  <c r="A45" i="25"/>
  <c r="L44" i="25"/>
  <c r="K44" i="25"/>
  <c r="J44" i="25"/>
  <c r="I44" i="25"/>
  <c r="H44" i="25"/>
  <c r="G44" i="25"/>
  <c r="F44" i="25"/>
  <c r="E44" i="25"/>
  <c r="D44" i="25"/>
  <c r="C44" i="25"/>
  <c r="B44" i="25"/>
  <c r="A44" i="25"/>
  <c r="L43" i="25"/>
  <c r="K43" i="25"/>
  <c r="J43" i="25"/>
  <c r="I43" i="25"/>
  <c r="H43" i="25"/>
  <c r="G43" i="25"/>
  <c r="F43" i="25"/>
  <c r="E43" i="25"/>
  <c r="D43" i="25"/>
  <c r="C43" i="25"/>
  <c r="B43" i="25"/>
  <c r="A43" i="25"/>
  <c r="L42" i="25"/>
  <c r="K42" i="25"/>
  <c r="J42" i="25"/>
  <c r="I42" i="25"/>
  <c r="H42" i="25"/>
  <c r="G42" i="25"/>
  <c r="F42" i="25"/>
  <c r="E42" i="25"/>
  <c r="D42" i="25"/>
  <c r="C42" i="25"/>
  <c r="B42" i="25"/>
  <c r="A42" i="25"/>
  <c r="L41" i="25"/>
  <c r="K41" i="25"/>
  <c r="J41" i="25"/>
  <c r="I41" i="25"/>
  <c r="H41" i="25"/>
  <c r="G41" i="25"/>
  <c r="F41" i="25"/>
  <c r="E41" i="25"/>
  <c r="D41" i="25"/>
  <c r="C41" i="25"/>
  <c r="B41" i="25"/>
  <c r="A41" i="25"/>
  <c r="L40" i="25"/>
  <c r="K40" i="25"/>
  <c r="J40" i="25"/>
  <c r="I40" i="25"/>
  <c r="H40" i="25"/>
  <c r="G40" i="25"/>
  <c r="F40" i="25"/>
  <c r="E40" i="25"/>
  <c r="D40" i="25"/>
  <c r="C40" i="25"/>
  <c r="B40" i="25"/>
  <c r="A40" i="25"/>
  <c r="L39" i="25"/>
  <c r="K39" i="25"/>
  <c r="J39" i="25"/>
  <c r="I39" i="25"/>
  <c r="H39" i="25"/>
  <c r="G39" i="25"/>
  <c r="F39" i="25"/>
  <c r="E39" i="25"/>
  <c r="D39" i="25"/>
  <c r="C39" i="25"/>
  <c r="B39" i="25"/>
  <c r="A39" i="25"/>
  <c r="L38" i="25"/>
  <c r="K38" i="25"/>
  <c r="J38" i="25"/>
  <c r="I38" i="25"/>
  <c r="H38" i="25"/>
  <c r="G38" i="25"/>
  <c r="F38" i="25"/>
  <c r="E38" i="25"/>
  <c r="D38" i="25"/>
  <c r="C38" i="25"/>
  <c r="B38" i="25"/>
  <c r="A38" i="25"/>
  <c r="L37" i="25"/>
  <c r="K37" i="25"/>
  <c r="J37" i="25"/>
  <c r="I37" i="25"/>
  <c r="H37" i="25"/>
  <c r="G37" i="25"/>
  <c r="F37" i="25"/>
  <c r="E37" i="25"/>
  <c r="D37" i="25"/>
  <c r="C37" i="25"/>
  <c r="B37" i="25"/>
  <c r="A37" i="25"/>
  <c r="L36" i="25"/>
  <c r="K36" i="25"/>
  <c r="J36" i="25"/>
  <c r="I36" i="25"/>
  <c r="H36" i="25"/>
  <c r="G36" i="25"/>
  <c r="F36" i="25"/>
  <c r="E36" i="25"/>
  <c r="D36" i="25"/>
  <c r="C36" i="25"/>
  <c r="B36" i="25"/>
  <c r="A36" i="25"/>
  <c r="L35" i="25"/>
  <c r="K35" i="25"/>
  <c r="J35" i="25"/>
  <c r="I35" i="25"/>
  <c r="H35" i="25"/>
  <c r="G35" i="25"/>
  <c r="F35" i="25"/>
  <c r="E35" i="25"/>
  <c r="D35" i="25"/>
  <c r="C35" i="25"/>
  <c r="B35" i="25"/>
  <c r="A35" i="25"/>
  <c r="L34" i="25"/>
  <c r="K34" i="25"/>
  <c r="J34" i="25"/>
  <c r="I34" i="25"/>
  <c r="H34" i="25"/>
  <c r="G34" i="25"/>
  <c r="F34" i="25"/>
  <c r="E34" i="25"/>
  <c r="D34" i="25"/>
  <c r="C34" i="25"/>
  <c r="B34" i="25"/>
  <c r="A34" i="25"/>
  <c r="L33" i="25"/>
  <c r="K33" i="25"/>
  <c r="J33" i="25"/>
  <c r="I33" i="25"/>
  <c r="H33" i="25"/>
  <c r="G33" i="25"/>
  <c r="F33" i="25"/>
  <c r="E33" i="25"/>
  <c r="D33" i="25"/>
  <c r="C33" i="25"/>
  <c r="B33" i="25"/>
  <c r="A33" i="25"/>
  <c r="L32" i="25"/>
  <c r="K32" i="25"/>
  <c r="J32" i="25"/>
  <c r="I32" i="25"/>
  <c r="H32" i="25"/>
  <c r="G32" i="25"/>
  <c r="F32" i="25"/>
  <c r="E32" i="25"/>
  <c r="D32" i="25"/>
  <c r="C32" i="25"/>
  <c r="B32" i="25"/>
  <c r="A32" i="25"/>
  <c r="L31" i="25"/>
  <c r="K31" i="25"/>
  <c r="J31" i="25"/>
  <c r="I31" i="25"/>
  <c r="H31" i="25"/>
  <c r="G31" i="25"/>
  <c r="F31" i="25"/>
  <c r="E31" i="25"/>
  <c r="D31" i="25"/>
  <c r="C31" i="25"/>
  <c r="B31" i="25"/>
  <c r="A31" i="25"/>
  <c r="L30" i="25"/>
  <c r="K30" i="25"/>
  <c r="J30" i="25"/>
  <c r="I30" i="25"/>
  <c r="H30" i="25"/>
  <c r="G30" i="25"/>
  <c r="F30" i="25"/>
  <c r="E30" i="25"/>
  <c r="D30" i="25"/>
  <c r="C30" i="25"/>
  <c r="B30" i="25"/>
  <c r="A30" i="25"/>
  <c r="L29" i="25"/>
  <c r="K29" i="25"/>
  <c r="J29" i="25"/>
  <c r="I29" i="25"/>
  <c r="H29" i="25"/>
  <c r="G29" i="25"/>
  <c r="F29" i="25"/>
  <c r="E29" i="25"/>
  <c r="D29" i="25"/>
  <c r="C29" i="25"/>
  <c r="B29" i="25"/>
  <c r="A29" i="25"/>
  <c r="L28" i="25"/>
  <c r="K28" i="25"/>
  <c r="J28" i="25"/>
  <c r="I28" i="25"/>
  <c r="H28" i="25"/>
  <c r="G28" i="25"/>
  <c r="F28" i="25"/>
  <c r="E28" i="25"/>
  <c r="D28" i="25"/>
  <c r="C28" i="25"/>
  <c r="B28" i="25"/>
  <c r="A28" i="25"/>
  <c r="L27" i="25"/>
  <c r="K27" i="25"/>
  <c r="J27" i="25"/>
  <c r="I27" i="25"/>
  <c r="H27" i="25"/>
  <c r="G27" i="25"/>
  <c r="F27" i="25"/>
  <c r="E27" i="25"/>
  <c r="D27" i="25"/>
  <c r="C27" i="25"/>
  <c r="B27" i="25"/>
  <c r="A27" i="25"/>
  <c r="L26" i="25"/>
  <c r="K26" i="25"/>
  <c r="J26" i="25"/>
  <c r="I26" i="25"/>
  <c r="H26" i="25"/>
  <c r="G26" i="25"/>
  <c r="F26" i="25"/>
  <c r="E26" i="25"/>
  <c r="D26" i="25"/>
  <c r="C26" i="25"/>
  <c r="B26" i="25"/>
  <c r="A26" i="25"/>
  <c r="L25" i="25"/>
  <c r="K25" i="25"/>
  <c r="J25" i="25"/>
  <c r="I25" i="25"/>
  <c r="H25" i="25"/>
  <c r="G25" i="25"/>
  <c r="F25" i="25"/>
  <c r="E25" i="25"/>
  <c r="D25" i="25"/>
  <c r="C25" i="25"/>
  <c r="B25" i="25"/>
  <c r="A25" i="25"/>
  <c r="L24" i="25"/>
  <c r="K24" i="25"/>
  <c r="J24" i="25"/>
  <c r="I24" i="25"/>
  <c r="H24" i="25"/>
  <c r="G24" i="25"/>
  <c r="F24" i="25"/>
  <c r="E24" i="25"/>
  <c r="D24" i="25"/>
  <c r="C24" i="25"/>
  <c r="B24" i="25"/>
  <c r="A24" i="25"/>
  <c r="L23" i="25"/>
  <c r="K23" i="25"/>
  <c r="J23" i="25"/>
  <c r="I23" i="25"/>
  <c r="H23" i="25"/>
  <c r="G23" i="25"/>
  <c r="F23" i="25"/>
  <c r="E23" i="25"/>
  <c r="D23" i="25"/>
  <c r="C23" i="25"/>
  <c r="B23" i="25"/>
  <c r="A23" i="25"/>
  <c r="L22" i="25"/>
  <c r="K22" i="25"/>
  <c r="J22" i="25"/>
  <c r="I22" i="25"/>
  <c r="H22" i="25"/>
  <c r="G22" i="25"/>
  <c r="F22" i="25"/>
  <c r="E22" i="25"/>
  <c r="D22" i="25"/>
  <c r="C22" i="25"/>
  <c r="B22" i="25"/>
  <c r="A22" i="25"/>
  <c r="L21" i="25"/>
  <c r="K21" i="25"/>
  <c r="J21" i="25"/>
  <c r="I21" i="25"/>
  <c r="H21" i="25"/>
  <c r="G21" i="25"/>
  <c r="F21" i="25"/>
  <c r="E21" i="25"/>
  <c r="D21" i="25"/>
  <c r="C21" i="25"/>
  <c r="B21" i="25"/>
  <c r="A21" i="25"/>
  <c r="L20" i="25"/>
  <c r="K20" i="25"/>
  <c r="J20" i="25"/>
  <c r="I20" i="25"/>
  <c r="H20" i="25"/>
  <c r="G20" i="25"/>
  <c r="F20" i="25"/>
  <c r="E20" i="25"/>
  <c r="D20" i="25"/>
  <c r="C20" i="25"/>
  <c r="B20" i="25"/>
  <c r="A20" i="25"/>
  <c r="L19" i="25"/>
  <c r="K19" i="25"/>
  <c r="J19" i="25"/>
  <c r="I19" i="25"/>
  <c r="H19" i="25"/>
  <c r="G19" i="25"/>
  <c r="F19" i="25"/>
  <c r="E19" i="25"/>
  <c r="D19" i="25"/>
  <c r="C19" i="25"/>
  <c r="B19" i="25"/>
  <c r="A19" i="25"/>
  <c r="L18" i="25"/>
  <c r="K18" i="25"/>
  <c r="J18" i="25"/>
  <c r="I18" i="25"/>
  <c r="H18" i="25"/>
  <c r="G18" i="25"/>
  <c r="F18" i="25"/>
  <c r="E18" i="25"/>
  <c r="D18" i="25"/>
  <c r="C18" i="25"/>
  <c r="B18" i="25"/>
  <c r="A18" i="25"/>
  <c r="L17" i="25"/>
  <c r="K17" i="25"/>
  <c r="J17" i="25"/>
  <c r="I17" i="25"/>
  <c r="H17" i="25"/>
  <c r="G17" i="25"/>
  <c r="F17" i="25"/>
  <c r="E17" i="25"/>
  <c r="D17" i="25"/>
  <c r="C17" i="25"/>
  <c r="B17" i="25"/>
  <c r="A17" i="25"/>
  <c r="L16" i="25"/>
  <c r="K16" i="25"/>
  <c r="J16" i="25"/>
  <c r="I16" i="25"/>
  <c r="H16" i="25"/>
  <c r="G16" i="25"/>
  <c r="F16" i="25"/>
  <c r="E16" i="25"/>
  <c r="D16" i="25"/>
  <c r="C16" i="25"/>
  <c r="B16" i="25"/>
  <c r="A16" i="25"/>
  <c r="L15" i="25"/>
  <c r="K15" i="25"/>
  <c r="J15" i="25"/>
  <c r="I15" i="25"/>
  <c r="H15" i="25"/>
  <c r="G15" i="25"/>
  <c r="F15" i="25"/>
  <c r="E15" i="25"/>
  <c r="D15" i="25"/>
  <c r="C15" i="25"/>
  <c r="B15" i="25"/>
  <c r="A15" i="25"/>
  <c r="L14" i="25"/>
  <c r="K14" i="25"/>
  <c r="J14" i="25"/>
  <c r="I14" i="25"/>
  <c r="H14" i="25"/>
  <c r="G14" i="25"/>
  <c r="F14" i="25"/>
  <c r="E14" i="25"/>
  <c r="D14" i="25"/>
  <c r="C14" i="25"/>
  <c r="B14" i="25"/>
  <c r="A14" i="25"/>
  <c r="L13" i="25"/>
  <c r="K13" i="25"/>
  <c r="J13" i="25"/>
  <c r="I13" i="25"/>
  <c r="H13" i="25"/>
  <c r="G13" i="25"/>
  <c r="F13" i="25"/>
  <c r="E13" i="25"/>
  <c r="D13" i="25"/>
  <c r="C13" i="25"/>
  <c r="B13" i="25"/>
  <c r="A13" i="25"/>
  <c r="L12" i="25"/>
  <c r="K12" i="25"/>
  <c r="J12" i="25"/>
  <c r="I12" i="25"/>
  <c r="H12" i="25"/>
  <c r="G12" i="25"/>
  <c r="F12" i="25"/>
  <c r="E12" i="25"/>
  <c r="D12" i="25"/>
  <c r="C12" i="25"/>
  <c r="B12" i="25"/>
  <c r="A12" i="25"/>
  <c r="L11" i="25"/>
  <c r="K11" i="25"/>
  <c r="J11" i="25"/>
  <c r="I11" i="25"/>
  <c r="H11" i="25"/>
  <c r="G11" i="25"/>
  <c r="F11" i="25"/>
  <c r="E11" i="25"/>
  <c r="D11" i="25"/>
  <c r="C11" i="25"/>
  <c r="B11" i="25"/>
  <c r="A11" i="25"/>
  <c r="L10" i="25"/>
  <c r="K10" i="25"/>
  <c r="J10" i="25"/>
  <c r="I10" i="25"/>
  <c r="H10" i="25"/>
  <c r="G10" i="25"/>
  <c r="F10" i="25"/>
  <c r="E10" i="25"/>
  <c r="D10" i="25"/>
  <c r="C10" i="25"/>
  <c r="B10" i="25"/>
  <c r="A10" i="25"/>
  <c r="L9" i="25"/>
  <c r="K9" i="25"/>
  <c r="J9" i="25"/>
  <c r="I9" i="25"/>
  <c r="H9" i="25"/>
  <c r="G9" i="25"/>
  <c r="F9" i="25"/>
  <c r="E9" i="25"/>
  <c r="D9" i="25"/>
  <c r="C9" i="25"/>
  <c r="B9" i="25"/>
  <c r="A9" i="25"/>
  <c r="L8" i="25"/>
  <c r="K8" i="25"/>
  <c r="J8" i="25"/>
  <c r="I8" i="25"/>
  <c r="H8" i="25"/>
  <c r="G8" i="25"/>
  <c r="F8" i="25"/>
  <c r="E8" i="25"/>
  <c r="D8" i="25"/>
  <c r="C8" i="25"/>
  <c r="B8" i="25"/>
  <c r="A8" i="25"/>
  <c r="L7" i="25"/>
  <c r="K7" i="25"/>
  <c r="J7" i="25"/>
  <c r="I7" i="25"/>
  <c r="H7" i="25"/>
  <c r="G7" i="25"/>
  <c r="F7" i="25"/>
  <c r="E7" i="25"/>
  <c r="D7" i="25"/>
  <c r="C7" i="25"/>
  <c r="B7" i="25"/>
  <c r="A7" i="25"/>
  <c r="L6" i="25"/>
  <c r="K6" i="25"/>
  <c r="J6" i="25"/>
  <c r="I6" i="25"/>
  <c r="H6" i="25"/>
  <c r="G6" i="25"/>
  <c r="F6" i="25"/>
  <c r="E6" i="25"/>
  <c r="D6" i="25"/>
  <c r="C6" i="25"/>
  <c r="B6" i="25"/>
  <c r="A6" i="25"/>
  <c r="L5" i="25"/>
  <c r="K5" i="25"/>
  <c r="J5" i="25"/>
  <c r="I5" i="25"/>
  <c r="H5" i="25"/>
  <c r="G5" i="25"/>
  <c r="F5" i="25"/>
  <c r="E5" i="25"/>
  <c r="D5" i="25"/>
  <c r="C5" i="25"/>
  <c r="B5" i="25"/>
  <c r="A5" i="25"/>
  <c r="L4" i="25"/>
  <c r="K4" i="25"/>
  <c r="J4" i="25"/>
  <c r="I4" i="25"/>
  <c r="H4" i="25"/>
  <c r="G4" i="25"/>
  <c r="F4" i="25"/>
  <c r="E4" i="25"/>
  <c r="D4" i="25"/>
  <c r="C4" i="25"/>
  <c r="B4" i="25"/>
  <c r="A4" i="25"/>
  <c r="L3" i="25"/>
  <c r="K3" i="25"/>
  <c r="J3" i="25"/>
  <c r="I3" i="25"/>
  <c r="H3" i="25"/>
  <c r="G3" i="25"/>
  <c r="F3" i="25"/>
  <c r="E3" i="25"/>
  <c r="D3" i="25"/>
  <c r="C3" i="25"/>
  <c r="B3" i="25"/>
  <c r="A3" i="25"/>
  <c r="L2" i="25"/>
  <c r="K2" i="25"/>
  <c r="J2" i="25"/>
  <c r="I2" i="25"/>
  <c r="H2" i="25"/>
  <c r="G2" i="25"/>
  <c r="F2" i="25"/>
  <c r="E2" i="25"/>
  <c r="D2" i="25"/>
  <c r="C2" i="25"/>
  <c r="B2" i="25"/>
  <c r="A2" i="25"/>
  <c r="L1" i="25"/>
  <c r="K1" i="25"/>
  <c r="J1" i="25"/>
  <c r="I1" i="25"/>
  <c r="H1" i="25"/>
  <c r="G1" i="25"/>
  <c r="F1" i="25"/>
  <c r="E1" i="25"/>
  <c r="D1" i="25"/>
  <c r="C1" i="25"/>
  <c r="B1" i="25"/>
  <c r="A1" i="25"/>
  <c r="L80" i="28"/>
  <c r="K80" i="28"/>
  <c r="J80" i="28"/>
  <c r="I80" i="28"/>
  <c r="H80" i="28"/>
  <c r="G80" i="28"/>
  <c r="F80" i="28"/>
  <c r="E80" i="28"/>
  <c r="D80" i="28"/>
  <c r="C80" i="28"/>
  <c r="B80" i="28"/>
  <c r="A80" i="28"/>
  <c r="L79" i="28"/>
  <c r="K79" i="28"/>
  <c r="J79" i="28"/>
  <c r="I79" i="28"/>
  <c r="H79" i="28"/>
  <c r="G79" i="28"/>
  <c r="F79" i="28"/>
  <c r="E79" i="28"/>
  <c r="D79" i="28"/>
  <c r="C79" i="28"/>
  <c r="B79" i="28"/>
  <c r="A79" i="28"/>
  <c r="L78" i="28"/>
  <c r="K78" i="28"/>
  <c r="J78" i="28"/>
  <c r="I78" i="28"/>
  <c r="H78" i="28"/>
  <c r="G78" i="28"/>
  <c r="F78" i="28"/>
  <c r="E78" i="28"/>
  <c r="D78" i="28"/>
  <c r="C78" i="28"/>
  <c r="B78" i="28"/>
  <c r="A78" i="28"/>
  <c r="L77" i="28"/>
  <c r="K77" i="28"/>
  <c r="J77" i="28"/>
  <c r="I77" i="28"/>
  <c r="H77" i="28"/>
  <c r="G77" i="28"/>
  <c r="F77" i="28"/>
  <c r="E77" i="28"/>
  <c r="D77" i="28"/>
  <c r="C77" i="28"/>
  <c r="B77" i="28"/>
  <c r="A77" i="28"/>
  <c r="L76" i="28"/>
  <c r="K76" i="28"/>
  <c r="J76" i="28"/>
  <c r="I76" i="28"/>
  <c r="H76" i="28"/>
  <c r="G76" i="28"/>
  <c r="F76" i="28"/>
  <c r="E76" i="28"/>
  <c r="D76" i="28"/>
  <c r="C76" i="28"/>
  <c r="B76" i="28"/>
  <c r="A76" i="28"/>
  <c r="L75" i="28"/>
  <c r="K75" i="28"/>
  <c r="J75" i="28"/>
  <c r="I75" i="28"/>
  <c r="H75" i="28"/>
  <c r="G75" i="28"/>
  <c r="F75" i="28"/>
  <c r="E75" i="28"/>
  <c r="D75" i="28"/>
  <c r="C75" i="28"/>
  <c r="B75" i="28"/>
  <c r="A75" i="28"/>
  <c r="L74" i="28"/>
  <c r="K74" i="28"/>
  <c r="J74" i="28"/>
  <c r="I74" i="28"/>
  <c r="H74" i="28"/>
  <c r="G74" i="28"/>
  <c r="F74" i="28"/>
  <c r="E74" i="28"/>
  <c r="D74" i="28"/>
  <c r="C74" i="28"/>
  <c r="B74" i="28"/>
  <c r="A74" i="28"/>
  <c r="L73" i="28"/>
  <c r="K73" i="28"/>
  <c r="J73" i="28"/>
  <c r="I73" i="28"/>
  <c r="H73" i="28"/>
  <c r="G73" i="28"/>
  <c r="F73" i="28"/>
  <c r="E73" i="28"/>
  <c r="D73" i="28"/>
  <c r="C73" i="28"/>
  <c r="B73" i="28"/>
  <c r="A73" i="28"/>
  <c r="L72" i="28"/>
  <c r="K72" i="28"/>
  <c r="J72" i="28"/>
  <c r="I72" i="28"/>
  <c r="H72" i="28"/>
  <c r="G72" i="28"/>
  <c r="F72" i="28"/>
  <c r="E72" i="28"/>
  <c r="D72" i="28"/>
  <c r="C72" i="28"/>
  <c r="B72" i="28"/>
  <c r="A72" i="28"/>
  <c r="L71" i="28"/>
  <c r="K71" i="28"/>
  <c r="J71" i="28"/>
  <c r="I71" i="28"/>
  <c r="H71" i="28"/>
  <c r="G71" i="28"/>
  <c r="F71" i="28"/>
  <c r="E71" i="28"/>
  <c r="D71" i="28"/>
  <c r="C71" i="28"/>
  <c r="B71" i="28"/>
  <c r="A71" i="28"/>
  <c r="L70" i="28"/>
  <c r="K70" i="28"/>
  <c r="J70" i="28"/>
  <c r="I70" i="28"/>
  <c r="H70" i="28"/>
  <c r="G70" i="28"/>
  <c r="F70" i="28"/>
  <c r="E70" i="28"/>
  <c r="D70" i="28"/>
  <c r="C70" i="28"/>
  <c r="B70" i="28"/>
  <c r="A70" i="28"/>
  <c r="L69" i="28"/>
  <c r="K69" i="28"/>
  <c r="J69" i="28"/>
  <c r="I69" i="28"/>
  <c r="H69" i="28"/>
  <c r="G69" i="28"/>
  <c r="F69" i="28"/>
  <c r="E69" i="28"/>
  <c r="D69" i="28"/>
  <c r="C69" i="28"/>
  <c r="B69" i="28"/>
  <c r="A69" i="28"/>
  <c r="L68" i="28"/>
  <c r="K68" i="28"/>
  <c r="J68" i="28"/>
  <c r="I68" i="28"/>
  <c r="H68" i="28"/>
  <c r="F68" i="28"/>
  <c r="E68" i="28"/>
  <c r="D68" i="28"/>
  <c r="C68" i="28"/>
  <c r="B68" i="28"/>
  <c r="A68" i="28"/>
  <c r="L67" i="28"/>
  <c r="K67" i="28"/>
  <c r="J67" i="28"/>
  <c r="I67" i="28"/>
  <c r="H67" i="28"/>
  <c r="G67" i="28"/>
  <c r="F67" i="28"/>
  <c r="E67" i="28"/>
  <c r="D67" i="28"/>
  <c r="C67" i="28"/>
  <c r="B67" i="28"/>
  <c r="A67" i="28"/>
  <c r="L66" i="28"/>
  <c r="K66" i="28"/>
  <c r="J66" i="28"/>
  <c r="I66" i="28"/>
  <c r="H66" i="28"/>
  <c r="G66" i="28"/>
  <c r="F66" i="28"/>
  <c r="E66" i="28"/>
  <c r="D66" i="28"/>
  <c r="C66" i="28"/>
  <c r="B66" i="28"/>
  <c r="A66" i="28"/>
  <c r="L65" i="28"/>
  <c r="K65" i="28"/>
  <c r="J65" i="28"/>
  <c r="I65" i="28"/>
  <c r="H65" i="28"/>
  <c r="G65" i="28"/>
  <c r="F65" i="28"/>
  <c r="E65" i="28"/>
  <c r="D65" i="28"/>
  <c r="C65" i="28"/>
  <c r="B65" i="28"/>
  <c r="A65" i="28"/>
  <c r="L64" i="28"/>
  <c r="K64" i="28"/>
  <c r="J64" i="28"/>
  <c r="I64" i="28"/>
  <c r="H64" i="28"/>
  <c r="G64" i="28"/>
  <c r="F64" i="28"/>
  <c r="E64" i="28"/>
  <c r="D64" i="28"/>
  <c r="C64" i="28"/>
  <c r="B64" i="28"/>
  <c r="A64" i="28"/>
  <c r="L63" i="28"/>
  <c r="K63" i="28"/>
  <c r="J63" i="28"/>
  <c r="I63" i="28"/>
  <c r="H63" i="28"/>
  <c r="G63" i="28"/>
  <c r="F63" i="28"/>
  <c r="E63" i="28"/>
  <c r="D63" i="28"/>
  <c r="C63" i="28"/>
  <c r="B63" i="28"/>
  <c r="A63" i="28"/>
  <c r="L62" i="28"/>
  <c r="K62" i="28"/>
  <c r="J62" i="28"/>
  <c r="I62" i="28"/>
  <c r="H62" i="28"/>
  <c r="G62" i="28"/>
  <c r="F62" i="28"/>
  <c r="E62" i="28"/>
  <c r="D62" i="28"/>
  <c r="C62" i="28"/>
  <c r="B62" i="28"/>
  <c r="A62" i="28"/>
  <c r="L61" i="28"/>
  <c r="K61" i="28"/>
  <c r="J61" i="28"/>
  <c r="I61" i="28"/>
  <c r="H61" i="28"/>
  <c r="G61" i="28"/>
  <c r="F61" i="28"/>
  <c r="E61" i="28"/>
  <c r="D61" i="28"/>
  <c r="C61" i="28"/>
  <c r="B61" i="28"/>
  <c r="A61" i="28"/>
  <c r="L60" i="28"/>
  <c r="K60" i="28"/>
  <c r="J60" i="28"/>
  <c r="I60" i="28"/>
  <c r="H60" i="28"/>
  <c r="G60" i="28"/>
  <c r="F60" i="28"/>
  <c r="E60" i="28"/>
  <c r="D60" i="28"/>
  <c r="C60" i="28"/>
  <c r="B60" i="28"/>
  <c r="A60" i="28"/>
  <c r="L59" i="28"/>
  <c r="K59" i="28"/>
  <c r="J59" i="28"/>
  <c r="I59" i="28"/>
  <c r="H59" i="28"/>
  <c r="G59" i="28"/>
  <c r="F59" i="28"/>
  <c r="E59" i="28"/>
  <c r="D59" i="28"/>
  <c r="C59" i="28"/>
  <c r="B59" i="28"/>
  <c r="A59" i="28"/>
  <c r="L58" i="28"/>
  <c r="K58" i="28"/>
  <c r="J58" i="28"/>
  <c r="I58" i="28"/>
  <c r="H58" i="28"/>
  <c r="G58" i="28"/>
  <c r="F58" i="28"/>
  <c r="E58" i="28"/>
  <c r="D58" i="28"/>
  <c r="C58" i="28"/>
  <c r="B58" i="28"/>
  <c r="A58" i="28"/>
  <c r="L57" i="28"/>
  <c r="K57" i="28"/>
  <c r="J57" i="28"/>
  <c r="I57" i="28"/>
  <c r="H57" i="28"/>
  <c r="G57" i="28"/>
  <c r="F57" i="28"/>
  <c r="E57" i="28"/>
  <c r="D57" i="28"/>
  <c r="C57" i="28"/>
  <c r="B57" i="28"/>
  <c r="A57" i="28"/>
  <c r="L56" i="28"/>
  <c r="K56" i="28"/>
  <c r="J56" i="28"/>
  <c r="I56" i="28"/>
  <c r="H56" i="28"/>
  <c r="G56" i="28"/>
  <c r="F56" i="28"/>
  <c r="E56" i="28"/>
  <c r="D56" i="28"/>
  <c r="C56" i="28"/>
  <c r="B56" i="28"/>
  <c r="A56" i="28"/>
  <c r="L55" i="28"/>
  <c r="K55" i="28"/>
  <c r="J55" i="28"/>
  <c r="I55" i="28"/>
  <c r="H55" i="28"/>
  <c r="G55" i="28"/>
  <c r="F55" i="28"/>
  <c r="E55" i="28"/>
  <c r="D55" i="28"/>
  <c r="C55" i="28"/>
  <c r="B55" i="28"/>
  <c r="A55" i="28"/>
  <c r="L54" i="28"/>
  <c r="K54" i="28"/>
  <c r="J54" i="28"/>
  <c r="I54" i="28"/>
  <c r="H54" i="28"/>
  <c r="G54" i="28"/>
  <c r="F54" i="28"/>
  <c r="E54" i="28"/>
  <c r="D54" i="28"/>
  <c r="C54" i="28"/>
  <c r="B54" i="28"/>
  <c r="A54" i="28"/>
  <c r="L53" i="28"/>
  <c r="K53" i="28"/>
  <c r="J53" i="28"/>
  <c r="I53" i="28"/>
  <c r="H53" i="28"/>
  <c r="G53" i="28"/>
  <c r="F53" i="28"/>
  <c r="E53" i="28"/>
  <c r="D53" i="28"/>
  <c r="C53" i="28"/>
  <c r="B53" i="28"/>
  <c r="A53" i="28"/>
  <c r="L52" i="28"/>
  <c r="K52" i="28"/>
  <c r="J52" i="28"/>
  <c r="I52" i="28"/>
  <c r="H52" i="28"/>
  <c r="G52" i="28"/>
  <c r="F52" i="28"/>
  <c r="E52" i="28"/>
  <c r="D52" i="28"/>
  <c r="C52" i="28"/>
  <c r="B52" i="28"/>
  <c r="A52" i="28"/>
  <c r="L51" i="28"/>
  <c r="K51" i="28"/>
  <c r="J51" i="28"/>
  <c r="I51" i="28"/>
  <c r="H51" i="28"/>
  <c r="G51" i="28"/>
  <c r="F51" i="28"/>
  <c r="E51" i="28"/>
  <c r="D51" i="28"/>
  <c r="C51" i="28"/>
  <c r="B51" i="28"/>
  <c r="A51" i="28"/>
  <c r="L50" i="28"/>
  <c r="K50" i="28"/>
  <c r="J50" i="28"/>
  <c r="I50" i="28"/>
  <c r="H50" i="28"/>
  <c r="G50" i="28"/>
  <c r="F50" i="28"/>
  <c r="E50" i="28"/>
  <c r="D50" i="28"/>
  <c r="C50" i="28"/>
  <c r="B50" i="28"/>
  <c r="A50" i="28"/>
  <c r="L49" i="28"/>
  <c r="K49" i="28"/>
  <c r="J49" i="28"/>
  <c r="I49" i="28"/>
  <c r="H49" i="28"/>
  <c r="G49" i="28"/>
  <c r="F49" i="28"/>
  <c r="E49" i="28"/>
  <c r="D49" i="28"/>
  <c r="C49" i="28"/>
  <c r="B49" i="28"/>
  <c r="A49" i="28"/>
  <c r="L48" i="28"/>
  <c r="K48" i="28"/>
  <c r="J48" i="28"/>
  <c r="I48" i="28"/>
  <c r="H48" i="28"/>
  <c r="G48" i="28"/>
  <c r="F48" i="28"/>
  <c r="E48" i="28"/>
  <c r="D48" i="28"/>
  <c r="C48" i="28"/>
  <c r="B48" i="28"/>
  <c r="A48" i="28"/>
  <c r="L47" i="28"/>
  <c r="K47" i="28"/>
  <c r="J47" i="28"/>
  <c r="I47" i="28"/>
  <c r="H47" i="28"/>
  <c r="G47" i="28"/>
  <c r="F47" i="28"/>
  <c r="E47" i="28"/>
  <c r="D47" i="28"/>
  <c r="C47" i="28"/>
  <c r="B47" i="28"/>
  <c r="A47" i="28"/>
  <c r="L46" i="28"/>
  <c r="K46" i="28"/>
  <c r="J46" i="28"/>
  <c r="I46" i="28"/>
  <c r="H46" i="28"/>
  <c r="G46" i="28"/>
  <c r="F46" i="28"/>
  <c r="E46" i="28"/>
  <c r="D46" i="28"/>
  <c r="C46" i="28"/>
  <c r="B46" i="28"/>
  <c r="A46" i="28"/>
  <c r="L45" i="28"/>
  <c r="K45" i="28"/>
  <c r="J45" i="28"/>
  <c r="I45" i="28"/>
  <c r="H45" i="28"/>
  <c r="G45" i="28"/>
  <c r="F45" i="28"/>
  <c r="E45" i="28"/>
  <c r="D45" i="28"/>
  <c r="C45" i="28"/>
  <c r="B45" i="28"/>
  <c r="A45" i="28"/>
  <c r="L44" i="28"/>
  <c r="K44" i="28"/>
  <c r="J44" i="28"/>
  <c r="I44" i="28"/>
  <c r="H44" i="28"/>
  <c r="G44" i="28"/>
  <c r="F44" i="28"/>
  <c r="E44" i="28"/>
  <c r="D44" i="28"/>
  <c r="C44" i="28"/>
  <c r="B44" i="28"/>
  <c r="A44" i="28"/>
  <c r="L43" i="28"/>
  <c r="K43" i="28"/>
  <c r="J43" i="28"/>
  <c r="I43" i="28"/>
  <c r="H43" i="28"/>
  <c r="G43" i="28"/>
  <c r="F43" i="28"/>
  <c r="E43" i="28"/>
  <c r="D43" i="28"/>
  <c r="C43" i="28"/>
  <c r="B43" i="28"/>
  <c r="A43" i="28"/>
  <c r="L42" i="28"/>
  <c r="K42" i="28"/>
  <c r="J42" i="28"/>
  <c r="I42" i="28"/>
  <c r="H42" i="28"/>
  <c r="G42" i="28"/>
  <c r="F42" i="28"/>
  <c r="E42" i="28"/>
  <c r="D42" i="28"/>
  <c r="C42" i="28"/>
  <c r="B42" i="28"/>
  <c r="A42" i="28"/>
  <c r="L41" i="28"/>
  <c r="K41" i="28"/>
  <c r="J41" i="28"/>
  <c r="I41" i="28"/>
  <c r="H41" i="28"/>
  <c r="G41" i="28"/>
  <c r="F41" i="28"/>
  <c r="E41" i="28"/>
  <c r="D41" i="28"/>
  <c r="C41" i="28"/>
  <c r="B41" i="28"/>
  <c r="A41" i="28"/>
  <c r="L40" i="28"/>
  <c r="K40" i="28"/>
  <c r="J40" i="28"/>
  <c r="I40" i="28"/>
  <c r="H40" i="28"/>
  <c r="G40" i="28"/>
  <c r="F40" i="28"/>
  <c r="E40" i="28"/>
  <c r="D40" i="28"/>
  <c r="C40" i="28"/>
  <c r="B40" i="28"/>
  <c r="A40" i="28"/>
  <c r="L39" i="28"/>
  <c r="K39" i="28"/>
  <c r="J39" i="28"/>
  <c r="I39" i="28"/>
  <c r="H39" i="28"/>
  <c r="G39" i="28"/>
  <c r="F39" i="28"/>
  <c r="E39" i="28"/>
  <c r="D39" i="28"/>
  <c r="C39" i="28"/>
  <c r="B39" i="28"/>
  <c r="A39" i="28"/>
  <c r="L38" i="28"/>
  <c r="K38" i="28"/>
  <c r="J38" i="28"/>
  <c r="I38" i="28"/>
  <c r="H38" i="28"/>
  <c r="G38" i="28"/>
  <c r="F38" i="28"/>
  <c r="E38" i="28"/>
  <c r="D38" i="28"/>
  <c r="C38" i="28"/>
  <c r="B38" i="28"/>
  <c r="A38" i="28"/>
  <c r="L37" i="28"/>
  <c r="K37" i="28"/>
  <c r="J37" i="28"/>
  <c r="I37" i="28"/>
  <c r="H37" i="28"/>
  <c r="G37" i="28"/>
  <c r="F37" i="28"/>
  <c r="E37" i="28"/>
  <c r="D37" i="28"/>
  <c r="C37" i="28"/>
  <c r="B37" i="28"/>
  <c r="A37" i="28"/>
  <c r="L36" i="28"/>
  <c r="K36" i="28"/>
  <c r="J36" i="28"/>
  <c r="I36" i="28"/>
  <c r="H36" i="28"/>
  <c r="G36" i="28"/>
  <c r="F36" i="28"/>
  <c r="E36" i="28"/>
  <c r="D36" i="28"/>
  <c r="C36" i="28"/>
  <c r="B36" i="28"/>
  <c r="A36" i="28"/>
  <c r="L35" i="28"/>
  <c r="K35" i="28"/>
  <c r="J35" i="28"/>
  <c r="I35" i="28"/>
  <c r="H35" i="28"/>
  <c r="G35" i="28"/>
  <c r="F35" i="28"/>
  <c r="E35" i="28"/>
  <c r="D35" i="28"/>
  <c r="C35" i="28"/>
  <c r="B35" i="28"/>
  <c r="A35" i="28"/>
  <c r="L34" i="28"/>
  <c r="K34" i="28"/>
  <c r="J34" i="28"/>
  <c r="I34" i="28"/>
  <c r="H34" i="28"/>
  <c r="G34" i="28"/>
  <c r="F34" i="28"/>
  <c r="E34" i="28"/>
  <c r="D34" i="28"/>
  <c r="C34" i="28"/>
  <c r="B34" i="28"/>
  <c r="A34" i="28"/>
  <c r="L33" i="28"/>
  <c r="K33" i="28"/>
  <c r="J33" i="28"/>
  <c r="I33" i="28"/>
  <c r="H33" i="28"/>
  <c r="C33" i="28"/>
  <c r="A33" i="28"/>
  <c r="L32" i="28"/>
  <c r="K32" i="28"/>
  <c r="J32" i="28"/>
  <c r="I32" i="28"/>
  <c r="H32" i="28"/>
  <c r="C32" i="28"/>
  <c r="A32" i="28"/>
  <c r="L31" i="28"/>
  <c r="K31" i="28"/>
  <c r="J31" i="28"/>
  <c r="I31" i="28"/>
  <c r="H31" i="28"/>
  <c r="C31" i="28"/>
  <c r="A31" i="28"/>
  <c r="L30" i="28"/>
  <c r="K30" i="28"/>
  <c r="J30" i="28"/>
  <c r="I30" i="28"/>
  <c r="H30" i="28"/>
  <c r="C30" i="28"/>
  <c r="A30" i="28"/>
  <c r="L29" i="28"/>
  <c r="K29" i="28"/>
  <c r="J29" i="28"/>
  <c r="I29" i="28"/>
  <c r="H29" i="28"/>
  <c r="C29" i="28"/>
  <c r="A29" i="28"/>
  <c r="L28" i="28"/>
  <c r="K28" i="28"/>
  <c r="J28" i="28"/>
  <c r="I28" i="28"/>
  <c r="H28" i="28"/>
  <c r="C28" i="28"/>
  <c r="A28" i="28"/>
  <c r="L27" i="28"/>
  <c r="K27" i="28"/>
  <c r="J27" i="28"/>
  <c r="I27" i="28"/>
  <c r="H27" i="28"/>
  <c r="C27" i="28"/>
  <c r="A27" i="28"/>
  <c r="L26" i="28"/>
  <c r="K26" i="28"/>
  <c r="J26" i="28"/>
  <c r="I26" i="28"/>
  <c r="H26" i="28"/>
  <c r="C26" i="28"/>
  <c r="A26" i="28"/>
  <c r="L25" i="28"/>
  <c r="K25" i="28"/>
  <c r="J25" i="28"/>
  <c r="I25" i="28"/>
  <c r="H25" i="28"/>
  <c r="C25" i="28"/>
  <c r="A25" i="28"/>
  <c r="L24" i="28"/>
  <c r="K24" i="28"/>
  <c r="J24" i="28"/>
  <c r="I24" i="28"/>
  <c r="H24" i="28"/>
  <c r="C24" i="28"/>
  <c r="A24" i="28"/>
  <c r="L23" i="28"/>
  <c r="K23" i="28"/>
  <c r="J23" i="28"/>
  <c r="I23" i="28"/>
  <c r="H23" i="28"/>
  <c r="C23" i="28"/>
  <c r="A23" i="28"/>
  <c r="L22" i="28"/>
  <c r="K22" i="28"/>
  <c r="J22" i="28"/>
  <c r="I22" i="28"/>
  <c r="H22" i="28"/>
  <c r="C22" i="28"/>
  <c r="A22" i="28"/>
  <c r="L21" i="28"/>
  <c r="K21" i="28"/>
  <c r="J21" i="28"/>
  <c r="I21" i="28"/>
  <c r="H21" i="28"/>
  <c r="C21" i="28"/>
  <c r="A21" i="28"/>
  <c r="L20" i="28"/>
  <c r="K20" i="28"/>
  <c r="J20" i="28"/>
  <c r="I20" i="28"/>
  <c r="H20" i="28"/>
  <c r="C20" i="28"/>
  <c r="A20" i="28"/>
  <c r="L19" i="28"/>
  <c r="K19" i="28"/>
  <c r="J19" i="28"/>
  <c r="I19" i="28"/>
  <c r="H19" i="28"/>
  <c r="C19" i="28"/>
  <c r="A19" i="28"/>
  <c r="L18" i="28"/>
  <c r="K18" i="28"/>
  <c r="J18" i="28"/>
  <c r="I18" i="28"/>
  <c r="H18" i="28"/>
  <c r="C18" i="28"/>
  <c r="A18" i="28"/>
  <c r="L17" i="28"/>
  <c r="K17" i="28"/>
  <c r="J17" i="28"/>
  <c r="I17" i="28"/>
  <c r="H17" i="28"/>
  <c r="C17" i="28"/>
  <c r="A17" i="28"/>
  <c r="L16" i="28"/>
  <c r="K16" i="28"/>
  <c r="J16" i="28"/>
  <c r="I16" i="28"/>
  <c r="H16" i="28"/>
  <c r="G16" i="28"/>
  <c r="F16" i="28"/>
  <c r="E16" i="28"/>
  <c r="D16" i="28"/>
  <c r="C16" i="28"/>
  <c r="B16" i="28"/>
  <c r="A16" i="28"/>
  <c r="L15" i="28"/>
  <c r="K15" i="28"/>
  <c r="J15" i="28"/>
  <c r="I15" i="28"/>
  <c r="H15" i="28"/>
  <c r="G15" i="28"/>
  <c r="F15" i="28"/>
  <c r="E15" i="28"/>
  <c r="D15" i="28"/>
  <c r="C15" i="28"/>
  <c r="B15" i="28"/>
  <c r="A15" i="28"/>
  <c r="K14" i="28"/>
  <c r="J14" i="28"/>
  <c r="I14" i="28"/>
  <c r="H14" i="28"/>
  <c r="G14" i="28"/>
  <c r="F14" i="28"/>
  <c r="E14" i="28"/>
  <c r="D14" i="28"/>
  <c r="C14" i="28"/>
  <c r="B14" i="28"/>
  <c r="A14" i="28"/>
  <c r="L13" i="28"/>
  <c r="K13" i="28"/>
  <c r="J13" i="28"/>
  <c r="I13" i="28"/>
  <c r="H13" i="28"/>
  <c r="G13" i="28"/>
  <c r="F13" i="28"/>
  <c r="E13" i="28"/>
  <c r="D13" i="28"/>
  <c r="C13" i="28"/>
  <c r="B13" i="28"/>
  <c r="A13" i="28"/>
  <c r="L12" i="28"/>
  <c r="K12" i="28"/>
  <c r="J12" i="28"/>
  <c r="I12" i="28"/>
  <c r="H12" i="28"/>
  <c r="G12" i="28"/>
  <c r="F12" i="28"/>
  <c r="E12" i="28"/>
  <c r="D12" i="28"/>
  <c r="C12" i="28"/>
  <c r="B12" i="28"/>
  <c r="A12" i="28"/>
  <c r="L11" i="28"/>
  <c r="K11" i="28"/>
  <c r="J11" i="28"/>
  <c r="I11" i="28"/>
  <c r="H11" i="28"/>
  <c r="G11" i="28"/>
  <c r="F11" i="28"/>
  <c r="E11" i="28"/>
  <c r="D11" i="28"/>
  <c r="C11" i="28"/>
  <c r="B11" i="28"/>
  <c r="A11" i="28"/>
  <c r="L10" i="28"/>
  <c r="K10" i="28"/>
  <c r="J10" i="28"/>
  <c r="I10" i="28"/>
  <c r="H10" i="28"/>
  <c r="G10" i="28"/>
  <c r="F10" i="28"/>
  <c r="E10" i="28"/>
  <c r="D10" i="28"/>
  <c r="C10" i="28"/>
  <c r="B10" i="28"/>
  <c r="A10" i="28"/>
  <c r="L9" i="28"/>
  <c r="K9" i="28"/>
  <c r="J9" i="28"/>
  <c r="I9" i="28"/>
  <c r="H9" i="28"/>
  <c r="G9" i="28"/>
  <c r="F9" i="28"/>
  <c r="E9" i="28"/>
  <c r="D9" i="28"/>
  <c r="C9" i="28"/>
  <c r="B9" i="28"/>
  <c r="A9" i="28"/>
  <c r="L8" i="28"/>
  <c r="K8" i="28"/>
  <c r="J8" i="28"/>
  <c r="I8" i="28"/>
  <c r="H8" i="28"/>
  <c r="G8" i="28"/>
  <c r="F8" i="28"/>
  <c r="E8" i="28"/>
  <c r="D8" i="28"/>
  <c r="C8" i="28"/>
  <c r="B8" i="28"/>
  <c r="A8" i="28"/>
  <c r="L7" i="28"/>
  <c r="K7" i="28"/>
  <c r="J7" i="28"/>
  <c r="I7" i="28"/>
  <c r="H7" i="28"/>
  <c r="G7" i="28"/>
  <c r="F7" i="28"/>
  <c r="E7" i="28"/>
  <c r="D7" i="28"/>
  <c r="C7" i="28"/>
  <c r="B7" i="28"/>
  <c r="A7" i="28"/>
  <c r="L6" i="28"/>
  <c r="K6" i="28"/>
  <c r="J6" i="28"/>
  <c r="I6" i="28"/>
  <c r="H6" i="28"/>
  <c r="G6" i="28"/>
  <c r="F6" i="28"/>
  <c r="E6" i="28"/>
  <c r="D6" i="28"/>
  <c r="C6" i="28"/>
  <c r="B6" i="28"/>
  <c r="A6" i="28"/>
  <c r="L5" i="28"/>
  <c r="K5" i="28"/>
  <c r="J5" i="28"/>
  <c r="I5" i="28"/>
  <c r="H5" i="28"/>
  <c r="G5" i="28"/>
  <c r="F5" i="28"/>
  <c r="E5" i="28"/>
  <c r="D5" i="28"/>
  <c r="C5" i="28"/>
  <c r="B5" i="28"/>
  <c r="A5" i="28"/>
  <c r="K4" i="28"/>
  <c r="J4" i="28"/>
  <c r="I4" i="28"/>
  <c r="H4" i="28"/>
  <c r="G4" i="28"/>
  <c r="F4" i="28"/>
  <c r="E4" i="28"/>
  <c r="D4" i="28"/>
  <c r="C4" i="28"/>
  <c r="B4" i="28"/>
  <c r="A4" i="28"/>
  <c r="L3" i="28"/>
  <c r="K3" i="28"/>
  <c r="J3" i="28"/>
  <c r="I3" i="28"/>
  <c r="H3" i="28"/>
  <c r="G3" i="28"/>
  <c r="F3" i="28"/>
  <c r="E3" i="28"/>
  <c r="D3" i="28"/>
  <c r="C3" i="28"/>
  <c r="B3" i="28"/>
  <c r="A3" i="28"/>
  <c r="L2" i="28"/>
  <c r="K2" i="28"/>
  <c r="J2" i="28"/>
  <c r="I2" i="28"/>
  <c r="H2" i="28"/>
  <c r="G2" i="28"/>
  <c r="F2" i="28"/>
  <c r="E2" i="28"/>
  <c r="D2" i="28"/>
  <c r="C2" i="28"/>
  <c r="B2" i="28"/>
  <c r="A2" i="28"/>
  <c r="L1" i="28"/>
  <c r="K1" i="28"/>
  <c r="J1" i="28"/>
  <c r="I1" i="28"/>
  <c r="H1" i="28"/>
  <c r="G1" i="28"/>
  <c r="F1" i="28"/>
  <c r="E1" i="28"/>
  <c r="D1" i="28"/>
  <c r="C1" i="28"/>
  <c r="B1" i="28"/>
  <c r="A1" i="28"/>
  <c r="A167" i="22"/>
  <c r="B167" i="22"/>
  <c r="C167" i="22"/>
  <c r="D167" i="22"/>
  <c r="E167" i="22"/>
  <c r="F167" i="22"/>
  <c r="G167" i="22"/>
  <c r="H167" i="22"/>
  <c r="I167" i="22"/>
  <c r="J167" i="22"/>
  <c r="K167" i="22"/>
  <c r="A168" i="22"/>
  <c r="B168" i="22"/>
  <c r="C168" i="22"/>
  <c r="D168" i="22"/>
  <c r="E168" i="22"/>
  <c r="F168" i="22"/>
  <c r="G168" i="22"/>
  <c r="H168" i="22"/>
  <c r="I168" i="22"/>
  <c r="J168" i="22"/>
  <c r="K168" i="22"/>
  <c r="A169" i="22"/>
  <c r="B169" i="22"/>
  <c r="C169" i="22"/>
  <c r="D169" i="22"/>
  <c r="E169" i="22"/>
  <c r="F169" i="22"/>
  <c r="G169" i="22"/>
  <c r="H169" i="22"/>
  <c r="I169" i="22"/>
  <c r="J169" i="22"/>
  <c r="K169" i="22"/>
  <c r="A170" i="22"/>
  <c r="B170" i="22"/>
  <c r="C170" i="22"/>
  <c r="D170" i="22"/>
  <c r="E170" i="22"/>
  <c r="F170" i="22"/>
  <c r="G170" i="22"/>
  <c r="H170" i="22"/>
  <c r="I170" i="22"/>
  <c r="J170" i="22"/>
  <c r="K170" i="22"/>
  <c r="A151" i="22"/>
  <c r="B151" i="22"/>
  <c r="C151" i="22"/>
  <c r="D151" i="22"/>
  <c r="E151" i="22"/>
  <c r="F151" i="22"/>
  <c r="G151" i="22"/>
  <c r="H151" i="22"/>
  <c r="I151" i="22"/>
  <c r="J151" i="22"/>
  <c r="K151" i="22"/>
  <c r="A152" i="22"/>
  <c r="B152" i="22"/>
  <c r="C152" i="22"/>
  <c r="D152" i="22"/>
  <c r="E152" i="22"/>
  <c r="F152" i="22"/>
  <c r="G152" i="22"/>
  <c r="H152" i="22"/>
  <c r="I152" i="22"/>
  <c r="J152" i="22"/>
  <c r="K152" i="22"/>
  <c r="A153" i="22"/>
  <c r="B153" i="22"/>
  <c r="C153" i="22"/>
  <c r="D153" i="22"/>
  <c r="E153" i="22"/>
  <c r="F153" i="22"/>
  <c r="G153" i="22"/>
  <c r="H153" i="22"/>
  <c r="I153" i="22"/>
  <c r="J153" i="22"/>
  <c r="K153" i="22"/>
  <c r="A154" i="22"/>
  <c r="B154" i="22"/>
  <c r="C154" i="22"/>
  <c r="D154" i="22"/>
  <c r="E154" i="22"/>
  <c r="F154" i="22"/>
  <c r="G154" i="22"/>
  <c r="H154" i="22"/>
  <c r="I154" i="22"/>
  <c r="J154" i="22"/>
  <c r="K154" i="22"/>
  <c r="A155" i="22"/>
  <c r="B155" i="22"/>
  <c r="C155" i="22"/>
  <c r="D155" i="22"/>
  <c r="E155" i="22"/>
  <c r="F155" i="22"/>
  <c r="G155" i="22"/>
  <c r="H155" i="22"/>
  <c r="I155" i="22"/>
  <c r="J155" i="22"/>
  <c r="K155" i="22"/>
  <c r="A156" i="22"/>
  <c r="B156" i="22"/>
  <c r="C156" i="22"/>
  <c r="D156" i="22"/>
  <c r="E156" i="22"/>
  <c r="F156" i="22"/>
  <c r="G156" i="22"/>
  <c r="H156" i="22"/>
  <c r="I156" i="22"/>
  <c r="J156" i="22"/>
  <c r="K156" i="22"/>
  <c r="A157" i="22"/>
  <c r="B157" i="22"/>
  <c r="C157" i="22"/>
  <c r="D157" i="22"/>
  <c r="E157" i="22"/>
  <c r="F157" i="22"/>
  <c r="G157" i="22"/>
  <c r="H157" i="22"/>
  <c r="I157" i="22"/>
  <c r="J157" i="22"/>
  <c r="K157" i="22"/>
  <c r="A158" i="22"/>
  <c r="B158" i="22"/>
  <c r="C158" i="22"/>
  <c r="D158" i="22"/>
  <c r="E158" i="22"/>
  <c r="F158" i="22"/>
  <c r="G158" i="22"/>
  <c r="H158" i="22"/>
  <c r="I158" i="22"/>
  <c r="J158" i="22"/>
  <c r="K158" i="22"/>
  <c r="A159" i="22"/>
  <c r="B159" i="22"/>
  <c r="C159" i="22"/>
  <c r="D159" i="22"/>
  <c r="E159" i="22"/>
  <c r="F159" i="22"/>
  <c r="G159" i="22"/>
  <c r="H159" i="22"/>
  <c r="I159" i="22"/>
  <c r="J159" i="22"/>
  <c r="K159" i="22"/>
  <c r="A160" i="22"/>
  <c r="B160" i="22"/>
  <c r="C160" i="22"/>
  <c r="D160" i="22"/>
  <c r="E160" i="22"/>
  <c r="F160" i="22"/>
  <c r="G160" i="22"/>
  <c r="H160" i="22"/>
  <c r="I160" i="22"/>
  <c r="J160" i="22"/>
  <c r="K160" i="22"/>
  <c r="A161" i="22"/>
  <c r="B161" i="22"/>
  <c r="C161" i="22"/>
  <c r="D161" i="22"/>
  <c r="E161" i="22"/>
  <c r="F161" i="22"/>
  <c r="G161" i="22"/>
  <c r="H161" i="22"/>
  <c r="I161" i="22"/>
  <c r="J161" i="22"/>
  <c r="K161" i="22"/>
  <c r="A162" i="22"/>
  <c r="B162" i="22"/>
  <c r="C162" i="22"/>
  <c r="D162" i="22"/>
  <c r="E162" i="22"/>
  <c r="F162" i="22"/>
  <c r="G162" i="22"/>
  <c r="H162" i="22"/>
  <c r="I162" i="22"/>
  <c r="J162" i="22"/>
  <c r="K162" i="22"/>
  <c r="A163" i="22"/>
  <c r="B163" i="22"/>
  <c r="C163" i="22"/>
  <c r="D163" i="22"/>
  <c r="E163" i="22"/>
  <c r="F163" i="22"/>
  <c r="G163" i="22"/>
  <c r="H163" i="22"/>
  <c r="I163" i="22"/>
  <c r="J163" i="22"/>
  <c r="K163" i="22"/>
  <c r="A164" i="22"/>
  <c r="B164" i="22"/>
  <c r="C164" i="22"/>
  <c r="D164" i="22"/>
  <c r="E164" i="22"/>
  <c r="F164" i="22"/>
  <c r="G164" i="22"/>
  <c r="H164" i="22"/>
  <c r="I164" i="22"/>
  <c r="J164" i="22"/>
  <c r="K164" i="22"/>
  <c r="A165" i="22"/>
  <c r="B165" i="22"/>
  <c r="C165" i="22"/>
  <c r="D165" i="22"/>
  <c r="E165" i="22"/>
  <c r="F165" i="22"/>
  <c r="G165" i="22"/>
  <c r="H165" i="22"/>
  <c r="I165" i="22"/>
  <c r="J165" i="22"/>
  <c r="K165" i="22"/>
  <c r="A166" i="22"/>
  <c r="B166" i="22"/>
  <c r="C166" i="22"/>
  <c r="D166" i="22"/>
  <c r="E166" i="22"/>
  <c r="F166" i="22"/>
  <c r="G166" i="22"/>
  <c r="H166" i="22"/>
  <c r="I166" i="22"/>
  <c r="J166" i="22"/>
  <c r="K166" i="22"/>
  <c r="AC20" i="28"/>
  <c r="AB20" i="28"/>
  <c r="AA20" i="28"/>
  <c r="AC19" i="28"/>
  <c r="AB19" i="28"/>
  <c r="AA19" i="28"/>
  <c r="AC15" i="28"/>
  <c r="AB15" i="28"/>
  <c r="AA15" i="28"/>
  <c r="AA14" i="28"/>
  <c r="AB14" i="28"/>
  <c r="AC14" i="28"/>
  <c r="AC10" i="28"/>
  <c r="AB10" i="28"/>
  <c r="AA10" i="28"/>
  <c r="AC6" i="28"/>
  <c r="AB6" i="28"/>
  <c r="AB2" i="28"/>
  <c r="AA2" i="28"/>
  <c r="R4" i="16" l="1"/>
  <c r="S4" i="16"/>
  <c r="T4" i="16"/>
  <c r="U4" i="16"/>
  <c r="V4" i="16"/>
  <c r="W4" i="16"/>
  <c r="X4" i="16"/>
  <c r="Q4" i="16"/>
  <c r="P4" i="16"/>
  <c r="P3" i="28"/>
  <c r="R5" i="28"/>
  <c r="Q8" i="28"/>
  <c r="P11" i="28"/>
  <c r="AF11" i="28" s="1"/>
  <c r="R13" i="28"/>
  <c r="P6" i="28"/>
  <c r="R8" i="28"/>
  <c r="Q11" i="28"/>
  <c r="AG11" i="28" s="1"/>
  <c r="P14" i="28"/>
  <c r="R11" i="28"/>
  <c r="AH11" i="28" s="1"/>
  <c r="Q3" i="28"/>
  <c r="R3" i="28"/>
  <c r="P4" i="28"/>
  <c r="R6" i="28"/>
  <c r="Q9" i="28"/>
  <c r="P12" i="28"/>
  <c r="AF12" i="28" s="1"/>
  <c r="R14" i="28"/>
  <c r="Q20" i="28"/>
  <c r="P7" i="28"/>
  <c r="R9" i="28"/>
  <c r="Q12" i="28"/>
  <c r="P15" i="28"/>
  <c r="R20" i="28"/>
  <c r="Q4" i="28"/>
  <c r="R4" i="28"/>
  <c r="Q7" i="28"/>
  <c r="P10" i="28"/>
  <c r="R12" i="28"/>
  <c r="AH12" i="28" s="1"/>
  <c r="Q15" i="28"/>
  <c r="P2" i="28"/>
  <c r="R10" i="28"/>
  <c r="P9" i="28"/>
  <c r="AF9" i="28" s="1"/>
  <c r="P20" i="28"/>
  <c r="P5" i="28"/>
  <c r="R7" i="28"/>
  <c r="Q10" i="28"/>
  <c r="P13" i="28"/>
  <c r="R15" i="28"/>
  <c r="Q2" i="28"/>
  <c r="P8" i="28"/>
  <c r="Q13" i="28"/>
  <c r="R2" i="28"/>
  <c r="Q6" i="28"/>
  <c r="Q14" i="28"/>
  <c r="Q5" i="28"/>
  <c r="P10" i="25"/>
  <c r="P9" i="25"/>
  <c r="O9" i="25"/>
  <c r="O10" i="25"/>
  <c r="Q10" i="25"/>
  <c r="Q9" i="25"/>
  <c r="O2" i="25"/>
  <c r="S9" i="25"/>
  <c r="R10" i="25"/>
  <c r="R9" i="25"/>
  <c r="S10" i="25"/>
  <c r="T10" i="25"/>
  <c r="T9" i="25"/>
  <c r="V10" i="25"/>
  <c r="W9" i="25"/>
  <c r="U10" i="25"/>
  <c r="U9" i="25"/>
  <c r="V9" i="25"/>
  <c r="W10" i="25"/>
  <c r="S20" i="28"/>
  <c r="T20" i="28"/>
  <c r="U20" i="28"/>
  <c r="V20" i="28"/>
  <c r="W20" i="28"/>
  <c r="X20" i="28"/>
  <c r="W12" i="25"/>
  <c r="W13" i="25"/>
  <c r="P12" i="25"/>
  <c r="P13" i="25"/>
  <c r="O13" i="25"/>
  <c r="Q12" i="25"/>
  <c r="Q13" i="25"/>
  <c r="O12" i="25"/>
  <c r="R12" i="25"/>
  <c r="R13" i="25"/>
  <c r="S12" i="25"/>
  <c r="S13" i="25"/>
  <c r="U13" i="25"/>
  <c r="V13" i="25"/>
  <c r="T12" i="25"/>
  <c r="T13" i="25"/>
  <c r="U12" i="25"/>
  <c r="V12" i="25"/>
  <c r="X8" i="28"/>
  <c r="X6" i="28"/>
  <c r="W9" i="28"/>
  <c r="X9" i="28"/>
  <c r="S8" i="28"/>
  <c r="S6" i="28"/>
  <c r="T6" i="28"/>
  <c r="S9" i="28"/>
  <c r="U6" i="28"/>
  <c r="T9" i="28"/>
  <c r="V6" i="28"/>
  <c r="U9" i="28"/>
  <c r="W6" i="28"/>
  <c r="V9" i="28"/>
  <c r="T8" i="28"/>
  <c r="U8" i="28"/>
  <c r="V8" i="28"/>
  <c r="W8" i="28"/>
  <c r="AB22" i="28"/>
  <c r="AA22" i="28"/>
  <c r="V11" i="28"/>
  <c r="W11" i="28"/>
  <c r="W12" i="28"/>
  <c r="W13" i="28"/>
  <c r="T10" i="28"/>
  <c r="X12" i="28"/>
  <c r="X13" i="28"/>
  <c r="U10" i="28"/>
  <c r="AG12" i="28"/>
  <c r="V10" i="28"/>
  <c r="W10" i="28"/>
  <c r="S12" i="28"/>
  <c r="S13" i="28"/>
  <c r="X10" i="28"/>
  <c r="X11" i="28"/>
  <c r="S11" i="28"/>
  <c r="T11" i="28"/>
  <c r="T12" i="28"/>
  <c r="U11" i="28"/>
  <c r="U12" i="28"/>
  <c r="U13" i="28"/>
  <c r="V12" i="28"/>
  <c r="V13" i="28"/>
  <c r="S10" i="28"/>
  <c r="T13" i="28"/>
  <c r="P20" i="25"/>
  <c r="Q20" i="25"/>
  <c r="O20" i="25"/>
  <c r="W20" i="25"/>
  <c r="V20" i="25"/>
  <c r="U20" i="25"/>
  <c r="T20" i="25"/>
  <c r="S20" i="25"/>
  <c r="R20" i="25"/>
  <c r="AC2" i="28"/>
  <c r="AC22" i="28" s="1"/>
  <c r="N9" i="29" l="1"/>
  <c r="V2" i="32"/>
  <c r="V3" i="32"/>
  <c r="V4" i="32"/>
  <c r="V5" i="32"/>
  <c r="X1" i="16"/>
  <c r="AK1" i="16" s="1"/>
  <c r="AE1" i="32" s="1"/>
  <c r="W1" i="16"/>
  <c r="AJ1" i="16" s="1"/>
  <c r="AD1" i="32" s="1"/>
  <c r="A2" i="32"/>
  <c r="B2" i="32"/>
  <c r="C2" i="32"/>
  <c r="D2" i="32"/>
  <c r="E2" i="32"/>
  <c r="F2" i="32"/>
  <c r="G2" i="32"/>
  <c r="H2" i="32"/>
  <c r="I2" i="32"/>
  <c r="J2" i="32"/>
  <c r="A3" i="32"/>
  <c r="B3" i="32"/>
  <c r="C3" i="32"/>
  <c r="D3" i="32"/>
  <c r="E3" i="32"/>
  <c r="F3" i="32"/>
  <c r="G3" i="32"/>
  <c r="H3" i="32"/>
  <c r="I3" i="32"/>
  <c r="J3" i="32"/>
  <c r="A4" i="32"/>
  <c r="B4" i="32"/>
  <c r="C4" i="32"/>
  <c r="D4" i="32"/>
  <c r="E4" i="32"/>
  <c r="F4" i="32"/>
  <c r="G4" i="32"/>
  <c r="H4" i="32"/>
  <c r="I4" i="32"/>
  <c r="J4" i="32"/>
  <c r="A5" i="32"/>
  <c r="B5" i="32"/>
  <c r="C5" i="32"/>
  <c r="D5" i="32"/>
  <c r="E5" i="32"/>
  <c r="F5" i="32"/>
  <c r="G5" i="32"/>
  <c r="H5" i="32"/>
  <c r="I5" i="32"/>
  <c r="J5" i="32"/>
  <c r="A6" i="32"/>
  <c r="B6" i="32"/>
  <c r="C6" i="32"/>
  <c r="D6" i="32"/>
  <c r="E6" i="32"/>
  <c r="F6" i="32"/>
  <c r="G6" i="32"/>
  <c r="H6" i="32"/>
  <c r="I6" i="32"/>
  <c r="J6" i="32"/>
  <c r="A7" i="32"/>
  <c r="B7" i="32"/>
  <c r="C7" i="32"/>
  <c r="D7" i="32"/>
  <c r="E7" i="32"/>
  <c r="F7" i="32"/>
  <c r="G7" i="32"/>
  <c r="H7" i="32"/>
  <c r="I7" i="32"/>
  <c r="J7" i="32"/>
  <c r="A8" i="32"/>
  <c r="B8" i="32"/>
  <c r="C8" i="32"/>
  <c r="D8" i="32"/>
  <c r="E8" i="32"/>
  <c r="F8" i="32"/>
  <c r="G8" i="32"/>
  <c r="H8" i="32"/>
  <c r="I8" i="32"/>
  <c r="J8" i="32"/>
  <c r="A9" i="32"/>
  <c r="B9" i="32"/>
  <c r="C9" i="32"/>
  <c r="D9" i="32"/>
  <c r="E9" i="32"/>
  <c r="F9" i="32"/>
  <c r="G9" i="32"/>
  <c r="H9" i="32"/>
  <c r="I9" i="32"/>
  <c r="J9" i="32"/>
  <c r="A10" i="32"/>
  <c r="B10" i="32"/>
  <c r="C10" i="32"/>
  <c r="D10" i="32"/>
  <c r="E10" i="32"/>
  <c r="F10" i="32"/>
  <c r="G10" i="32"/>
  <c r="H10" i="32"/>
  <c r="I10" i="32"/>
  <c r="J10" i="32"/>
  <c r="A11" i="32"/>
  <c r="B11" i="32"/>
  <c r="C11" i="32"/>
  <c r="D11" i="32"/>
  <c r="E11" i="32"/>
  <c r="F11" i="32"/>
  <c r="G11" i="32"/>
  <c r="H11" i="32"/>
  <c r="I11" i="32"/>
  <c r="J11" i="32"/>
  <c r="A12" i="32"/>
  <c r="B12" i="32"/>
  <c r="C12" i="32"/>
  <c r="D12" i="32"/>
  <c r="E12" i="32"/>
  <c r="F12" i="32"/>
  <c r="G12" i="32"/>
  <c r="H12" i="32"/>
  <c r="I12" i="32"/>
  <c r="J12" i="32"/>
  <c r="A13" i="32"/>
  <c r="B13" i="32"/>
  <c r="C13" i="32"/>
  <c r="D13" i="32"/>
  <c r="E13" i="32"/>
  <c r="F13" i="32"/>
  <c r="G13" i="32"/>
  <c r="H13" i="32"/>
  <c r="I13" i="32"/>
  <c r="J13" i="32"/>
  <c r="A14" i="32"/>
  <c r="B14" i="32"/>
  <c r="C14" i="32"/>
  <c r="D14" i="32"/>
  <c r="E14" i="32"/>
  <c r="F14" i="32"/>
  <c r="G14" i="32"/>
  <c r="H14" i="32"/>
  <c r="I14" i="32"/>
  <c r="J14" i="32"/>
  <c r="A15" i="32"/>
  <c r="B15" i="32"/>
  <c r="C15" i="32"/>
  <c r="D15" i="32"/>
  <c r="E15" i="32"/>
  <c r="F15" i="32"/>
  <c r="G15" i="32"/>
  <c r="H15" i="32"/>
  <c r="I15" i="32"/>
  <c r="J15" i="32"/>
  <c r="A16" i="32"/>
  <c r="B16" i="32"/>
  <c r="C16" i="32"/>
  <c r="D16" i="32"/>
  <c r="E16" i="32"/>
  <c r="F16" i="32"/>
  <c r="G16" i="32"/>
  <c r="H16" i="32"/>
  <c r="I16" i="32"/>
  <c r="J16" i="32"/>
  <c r="A17" i="32"/>
  <c r="B17" i="32"/>
  <c r="C17" i="32"/>
  <c r="D17" i="32"/>
  <c r="E17" i="32"/>
  <c r="F17" i="32"/>
  <c r="G17" i="32"/>
  <c r="H17" i="32"/>
  <c r="I17" i="32"/>
  <c r="J17" i="32"/>
  <c r="A18" i="32"/>
  <c r="B18" i="32"/>
  <c r="C18" i="32"/>
  <c r="D18" i="32"/>
  <c r="E18" i="32"/>
  <c r="F18" i="32"/>
  <c r="G18" i="32"/>
  <c r="H18" i="32"/>
  <c r="I18" i="32"/>
  <c r="J18" i="32"/>
  <c r="A19" i="32"/>
  <c r="B19" i="32"/>
  <c r="C19" i="32"/>
  <c r="D19" i="32"/>
  <c r="E19" i="32"/>
  <c r="F19" i="32"/>
  <c r="G19" i="32"/>
  <c r="H19" i="32"/>
  <c r="I19" i="32"/>
  <c r="J19" i="32"/>
  <c r="A20" i="32"/>
  <c r="B20" i="32"/>
  <c r="C20" i="32"/>
  <c r="D20" i="32"/>
  <c r="E20" i="32"/>
  <c r="F20" i="32"/>
  <c r="G20" i="32"/>
  <c r="H20" i="32"/>
  <c r="I20" i="32"/>
  <c r="J20" i="32"/>
  <c r="A21" i="32"/>
  <c r="B21" i="32"/>
  <c r="C21" i="32"/>
  <c r="D21" i="32"/>
  <c r="E21" i="32"/>
  <c r="F21" i="32"/>
  <c r="G21" i="32"/>
  <c r="H21" i="32"/>
  <c r="I21" i="32"/>
  <c r="J21" i="32"/>
  <c r="A22" i="32"/>
  <c r="B22" i="32"/>
  <c r="C22" i="32"/>
  <c r="D22" i="32"/>
  <c r="E22" i="32"/>
  <c r="G22" i="32"/>
  <c r="H22" i="32"/>
  <c r="I22" i="32"/>
  <c r="J22" i="32"/>
  <c r="A23" i="32"/>
  <c r="B23" i="32"/>
  <c r="C23" i="32"/>
  <c r="D23" i="32"/>
  <c r="E23" i="32"/>
  <c r="F23" i="32"/>
  <c r="G23" i="32"/>
  <c r="H23" i="32"/>
  <c r="I23" i="32"/>
  <c r="J23" i="32"/>
  <c r="A24" i="32"/>
  <c r="B24" i="32"/>
  <c r="C24" i="32"/>
  <c r="D24" i="32"/>
  <c r="E24" i="32"/>
  <c r="F24" i="32"/>
  <c r="G24" i="32"/>
  <c r="H24" i="32"/>
  <c r="I24" i="32"/>
  <c r="J24" i="32"/>
  <c r="A25" i="32"/>
  <c r="B25" i="32"/>
  <c r="C25" i="32"/>
  <c r="D25" i="32"/>
  <c r="E25" i="32"/>
  <c r="F25" i="32"/>
  <c r="G25" i="32"/>
  <c r="H25" i="32"/>
  <c r="I25" i="32"/>
  <c r="J25" i="32"/>
  <c r="A26" i="32"/>
  <c r="B26" i="32"/>
  <c r="C26" i="32"/>
  <c r="D26" i="32"/>
  <c r="E26" i="32"/>
  <c r="F26" i="32"/>
  <c r="G26" i="32"/>
  <c r="H26" i="32"/>
  <c r="I26" i="32"/>
  <c r="J26" i="32"/>
  <c r="A27" i="32"/>
  <c r="B27" i="32"/>
  <c r="C27" i="32"/>
  <c r="D27" i="32"/>
  <c r="E27" i="32"/>
  <c r="F27" i="32"/>
  <c r="G27" i="32"/>
  <c r="H27" i="32"/>
  <c r="I27" i="32"/>
  <c r="J27" i="32"/>
  <c r="A28" i="32"/>
  <c r="B28" i="32"/>
  <c r="C28" i="32"/>
  <c r="D28" i="32"/>
  <c r="E28" i="32"/>
  <c r="F28" i="32"/>
  <c r="G28" i="32"/>
  <c r="H28" i="32"/>
  <c r="I28" i="32"/>
  <c r="J28" i="32"/>
  <c r="A29" i="32"/>
  <c r="B29" i="32"/>
  <c r="C29" i="32"/>
  <c r="D29" i="32"/>
  <c r="E29" i="32"/>
  <c r="F29" i="32"/>
  <c r="G29" i="32"/>
  <c r="H29" i="32"/>
  <c r="I29" i="32"/>
  <c r="J29" i="32"/>
  <c r="A30" i="32"/>
  <c r="B30" i="32"/>
  <c r="C30" i="32"/>
  <c r="D30" i="32"/>
  <c r="E30" i="32"/>
  <c r="F30" i="32"/>
  <c r="G30" i="32"/>
  <c r="H30" i="32"/>
  <c r="I30" i="32"/>
  <c r="J30" i="32"/>
  <c r="A31" i="32"/>
  <c r="B31" i="32"/>
  <c r="C31" i="32"/>
  <c r="D31" i="32"/>
  <c r="E31" i="32"/>
  <c r="F31" i="32"/>
  <c r="G31" i="32"/>
  <c r="H31" i="32"/>
  <c r="I31" i="32"/>
  <c r="J31" i="32"/>
  <c r="A32" i="32"/>
  <c r="B32" i="32"/>
  <c r="C32" i="32"/>
  <c r="D32" i="32"/>
  <c r="E32" i="32"/>
  <c r="F32" i="32"/>
  <c r="G32" i="32"/>
  <c r="H32" i="32"/>
  <c r="I32" i="32"/>
  <c r="J32" i="32"/>
  <c r="A33" i="32"/>
  <c r="B33" i="32"/>
  <c r="C33" i="32"/>
  <c r="D33" i="32"/>
  <c r="E33" i="32"/>
  <c r="F33" i="32"/>
  <c r="G33" i="32"/>
  <c r="H33" i="32"/>
  <c r="I33" i="32"/>
  <c r="J33" i="32"/>
  <c r="A34" i="32"/>
  <c r="B34" i="32"/>
  <c r="C34" i="32"/>
  <c r="D34" i="32"/>
  <c r="E34" i="32"/>
  <c r="F34" i="32"/>
  <c r="G34" i="32"/>
  <c r="H34" i="32"/>
  <c r="I34" i="32"/>
  <c r="J34" i="32"/>
  <c r="A35" i="32"/>
  <c r="B35" i="32"/>
  <c r="C35" i="32"/>
  <c r="D35" i="32"/>
  <c r="E35" i="32"/>
  <c r="F35" i="32"/>
  <c r="G35" i="32"/>
  <c r="H35" i="32"/>
  <c r="I35" i="32"/>
  <c r="J35" i="32"/>
  <c r="A36" i="32"/>
  <c r="B36" i="32"/>
  <c r="C36" i="32"/>
  <c r="D36" i="32"/>
  <c r="E36" i="32"/>
  <c r="F36" i="32"/>
  <c r="G36" i="32"/>
  <c r="H36" i="32"/>
  <c r="I36" i="32"/>
  <c r="J36" i="32"/>
  <c r="A37" i="32"/>
  <c r="B37" i="32"/>
  <c r="C37" i="32"/>
  <c r="D37" i="32"/>
  <c r="E37" i="32"/>
  <c r="F37" i="32"/>
  <c r="G37" i="32"/>
  <c r="H37" i="32"/>
  <c r="I37" i="32"/>
  <c r="J37" i="32"/>
  <c r="A38" i="32"/>
  <c r="B38" i="32"/>
  <c r="C38" i="32"/>
  <c r="D38" i="32"/>
  <c r="E38" i="32"/>
  <c r="F38" i="32"/>
  <c r="G38" i="32"/>
  <c r="H38" i="32"/>
  <c r="I38" i="32"/>
  <c r="J38" i="32"/>
  <c r="A39" i="32"/>
  <c r="B39" i="32"/>
  <c r="C39" i="32"/>
  <c r="D39" i="32"/>
  <c r="E39" i="32"/>
  <c r="F39" i="32"/>
  <c r="G39" i="32"/>
  <c r="H39" i="32"/>
  <c r="I39" i="32"/>
  <c r="J39" i="32"/>
  <c r="A40" i="32"/>
  <c r="B40" i="32"/>
  <c r="C40" i="32"/>
  <c r="D40" i="32"/>
  <c r="E40" i="32"/>
  <c r="F40" i="32"/>
  <c r="G40" i="32"/>
  <c r="H40" i="32"/>
  <c r="I40" i="32"/>
  <c r="J40" i="32"/>
  <c r="A41" i="32"/>
  <c r="B41" i="32"/>
  <c r="C41" i="32"/>
  <c r="D41" i="32"/>
  <c r="E41" i="32"/>
  <c r="F41" i="32"/>
  <c r="G41" i="32"/>
  <c r="H41" i="32"/>
  <c r="I41" i="32"/>
  <c r="J41" i="32"/>
  <c r="A42" i="32"/>
  <c r="B42" i="32"/>
  <c r="C42" i="32"/>
  <c r="D42" i="32"/>
  <c r="E42" i="32"/>
  <c r="F42" i="32"/>
  <c r="G42" i="32"/>
  <c r="H42" i="32"/>
  <c r="I42" i="32"/>
  <c r="J42" i="32"/>
  <c r="A43" i="32"/>
  <c r="B43" i="32"/>
  <c r="C43" i="32"/>
  <c r="D43" i="32"/>
  <c r="E43" i="32"/>
  <c r="F43" i="32"/>
  <c r="G43" i="32"/>
  <c r="H43" i="32"/>
  <c r="I43" i="32"/>
  <c r="J43" i="32"/>
  <c r="A44" i="32"/>
  <c r="B44" i="32"/>
  <c r="C44" i="32"/>
  <c r="D44" i="32"/>
  <c r="E44" i="32"/>
  <c r="F44" i="32"/>
  <c r="G44" i="32"/>
  <c r="H44" i="32"/>
  <c r="I44" i="32"/>
  <c r="J44" i="32"/>
  <c r="A45" i="32"/>
  <c r="B45" i="32"/>
  <c r="C45" i="32"/>
  <c r="D45" i="32"/>
  <c r="E45" i="32"/>
  <c r="F45" i="32"/>
  <c r="G45" i="32"/>
  <c r="H45" i="32"/>
  <c r="I45" i="32"/>
  <c r="J45" i="32"/>
  <c r="A46" i="32"/>
  <c r="B46" i="32"/>
  <c r="C46" i="32"/>
  <c r="D46" i="32"/>
  <c r="E46" i="32"/>
  <c r="F46" i="32"/>
  <c r="G46" i="32"/>
  <c r="H46" i="32"/>
  <c r="I46" i="32"/>
  <c r="J46" i="32"/>
  <c r="A47" i="32"/>
  <c r="B47" i="32"/>
  <c r="C47" i="32"/>
  <c r="D47" i="32"/>
  <c r="E47" i="32"/>
  <c r="F47" i="32"/>
  <c r="G47" i="32"/>
  <c r="H47" i="32"/>
  <c r="I47" i="32"/>
  <c r="J47" i="32"/>
  <c r="A48" i="32"/>
  <c r="B48" i="32"/>
  <c r="C48" i="32"/>
  <c r="D48" i="32"/>
  <c r="E48" i="32"/>
  <c r="F48" i="32"/>
  <c r="G48" i="32"/>
  <c r="H48" i="32"/>
  <c r="I48" i="32"/>
  <c r="J48" i="32"/>
  <c r="A49" i="32"/>
  <c r="B49" i="32"/>
  <c r="C49" i="32"/>
  <c r="D49" i="32"/>
  <c r="E49" i="32"/>
  <c r="F49" i="32"/>
  <c r="G49" i="32"/>
  <c r="H49" i="32"/>
  <c r="I49" i="32"/>
  <c r="J49" i="32"/>
  <c r="A50" i="32"/>
  <c r="B50" i="32"/>
  <c r="C50" i="32"/>
  <c r="D50" i="32"/>
  <c r="E50" i="32"/>
  <c r="F50" i="32"/>
  <c r="G50" i="32"/>
  <c r="H50" i="32"/>
  <c r="I50" i="32"/>
  <c r="J50" i="32"/>
  <c r="A51" i="32"/>
  <c r="B51" i="32"/>
  <c r="C51" i="32"/>
  <c r="D51" i="32"/>
  <c r="E51" i="32"/>
  <c r="F51" i="32"/>
  <c r="G51" i="32"/>
  <c r="H51" i="32"/>
  <c r="I51" i="32"/>
  <c r="J51" i="32"/>
  <c r="A52" i="32"/>
  <c r="B52" i="32"/>
  <c r="C52" i="32"/>
  <c r="D52" i="32"/>
  <c r="E52" i="32"/>
  <c r="F52" i="32"/>
  <c r="G52" i="32"/>
  <c r="H52" i="32"/>
  <c r="I52" i="32"/>
  <c r="J52" i="32"/>
  <c r="A53" i="32"/>
  <c r="B53" i="32"/>
  <c r="C53" i="32"/>
  <c r="D53" i="32"/>
  <c r="E53" i="32"/>
  <c r="F53" i="32"/>
  <c r="G53" i="32"/>
  <c r="H53" i="32"/>
  <c r="I53" i="32"/>
  <c r="J53" i="32"/>
  <c r="A54" i="32"/>
  <c r="B54" i="32"/>
  <c r="C54" i="32"/>
  <c r="D54" i="32"/>
  <c r="E54" i="32"/>
  <c r="F54" i="32"/>
  <c r="G54" i="32"/>
  <c r="H54" i="32"/>
  <c r="I54" i="32"/>
  <c r="J54" i="32"/>
  <c r="A55" i="32"/>
  <c r="B55" i="32"/>
  <c r="C55" i="32"/>
  <c r="D55" i="32"/>
  <c r="E55" i="32"/>
  <c r="F55" i="32"/>
  <c r="G55" i="32"/>
  <c r="H55" i="32"/>
  <c r="I55" i="32"/>
  <c r="J55" i="32"/>
  <c r="A56" i="32"/>
  <c r="B56" i="32"/>
  <c r="C56" i="32"/>
  <c r="D56" i="32"/>
  <c r="E56" i="32"/>
  <c r="F56" i="32"/>
  <c r="G56" i="32"/>
  <c r="H56" i="32"/>
  <c r="I56" i="32"/>
  <c r="J56" i="32"/>
  <c r="A57" i="32"/>
  <c r="B57" i="32"/>
  <c r="C57" i="32"/>
  <c r="D57" i="32"/>
  <c r="E57" i="32"/>
  <c r="F57" i="32"/>
  <c r="G57" i="32"/>
  <c r="H57" i="32"/>
  <c r="I57" i="32"/>
  <c r="J57" i="32"/>
  <c r="A58" i="32"/>
  <c r="B58" i="32"/>
  <c r="C58" i="32"/>
  <c r="D58" i="32"/>
  <c r="E58" i="32"/>
  <c r="F58" i="32"/>
  <c r="G58" i="32"/>
  <c r="H58" i="32"/>
  <c r="I58" i="32"/>
  <c r="J58" i="32"/>
  <c r="A59" i="32"/>
  <c r="B59" i="32"/>
  <c r="C59" i="32"/>
  <c r="D59" i="32"/>
  <c r="E59" i="32"/>
  <c r="F59" i="32"/>
  <c r="G59" i="32"/>
  <c r="H59" i="32"/>
  <c r="I59" i="32"/>
  <c r="J59" i="32"/>
  <c r="A60" i="32"/>
  <c r="B60" i="32"/>
  <c r="C60" i="32"/>
  <c r="D60" i="32"/>
  <c r="E60" i="32"/>
  <c r="F60" i="32"/>
  <c r="G60" i="32"/>
  <c r="H60" i="32"/>
  <c r="I60" i="32"/>
  <c r="J60" i="32"/>
  <c r="A61" i="32"/>
  <c r="B61" i="32"/>
  <c r="C61" i="32"/>
  <c r="D61" i="32"/>
  <c r="E61" i="32"/>
  <c r="F61" i="32"/>
  <c r="G61" i="32"/>
  <c r="H61" i="32"/>
  <c r="I61" i="32"/>
  <c r="J61" i="32"/>
  <c r="A62" i="32"/>
  <c r="B62" i="32"/>
  <c r="C62" i="32"/>
  <c r="D62" i="32"/>
  <c r="E62" i="32"/>
  <c r="F62" i="32"/>
  <c r="G62" i="32"/>
  <c r="H62" i="32"/>
  <c r="I62" i="32"/>
  <c r="J62" i="32"/>
  <c r="A63" i="32"/>
  <c r="B63" i="32"/>
  <c r="C63" i="32"/>
  <c r="D63" i="32"/>
  <c r="E63" i="32"/>
  <c r="F63" i="32"/>
  <c r="G63" i="32"/>
  <c r="H63" i="32"/>
  <c r="I63" i="32"/>
  <c r="J63" i="32"/>
  <c r="A64" i="32"/>
  <c r="B64" i="32"/>
  <c r="C64" i="32"/>
  <c r="D64" i="32"/>
  <c r="E64" i="32"/>
  <c r="F64" i="32"/>
  <c r="G64" i="32"/>
  <c r="H64" i="32"/>
  <c r="I64" i="32"/>
  <c r="J64" i="32"/>
  <c r="A65" i="32"/>
  <c r="B65" i="32"/>
  <c r="C65" i="32"/>
  <c r="D65" i="32"/>
  <c r="E65" i="32"/>
  <c r="F65" i="32"/>
  <c r="G65" i="32"/>
  <c r="H65" i="32"/>
  <c r="I65" i="32"/>
  <c r="J65" i="32"/>
  <c r="A66" i="32"/>
  <c r="B66" i="32"/>
  <c r="C66" i="32"/>
  <c r="D66" i="32"/>
  <c r="E66" i="32"/>
  <c r="F66" i="32"/>
  <c r="G66" i="32"/>
  <c r="H66" i="32"/>
  <c r="I66" i="32"/>
  <c r="J66" i="32"/>
  <c r="A67" i="32"/>
  <c r="B67" i="32"/>
  <c r="C67" i="32"/>
  <c r="D67" i="32"/>
  <c r="E67" i="32"/>
  <c r="F67" i="32"/>
  <c r="G67" i="32"/>
  <c r="H67" i="32"/>
  <c r="I67" i="32"/>
  <c r="J67" i="32"/>
  <c r="A68" i="32"/>
  <c r="B68" i="32"/>
  <c r="C68" i="32"/>
  <c r="D68" i="32"/>
  <c r="E68" i="32"/>
  <c r="F68" i="32"/>
  <c r="G68" i="32"/>
  <c r="H68" i="32"/>
  <c r="I68" i="32"/>
  <c r="J68" i="32"/>
  <c r="A69" i="32"/>
  <c r="B69" i="32"/>
  <c r="C69" i="32"/>
  <c r="D69" i="32"/>
  <c r="E69" i="32"/>
  <c r="F69" i="32"/>
  <c r="G69" i="32"/>
  <c r="H69" i="32"/>
  <c r="I69" i="32"/>
  <c r="J69" i="32"/>
  <c r="A70" i="32"/>
  <c r="B70" i="32"/>
  <c r="C70" i="32"/>
  <c r="D70" i="32"/>
  <c r="E70" i="32"/>
  <c r="F70" i="32"/>
  <c r="G70" i="32"/>
  <c r="H70" i="32"/>
  <c r="I70" i="32"/>
  <c r="J70" i="32"/>
  <c r="A71" i="32"/>
  <c r="B71" i="32"/>
  <c r="C71" i="32"/>
  <c r="D71" i="32"/>
  <c r="E71" i="32"/>
  <c r="F71" i="32"/>
  <c r="G71" i="32"/>
  <c r="H71" i="32"/>
  <c r="I71" i="32"/>
  <c r="J71" i="32"/>
  <c r="A72" i="32"/>
  <c r="B72" i="32"/>
  <c r="C72" i="32"/>
  <c r="D72" i="32"/>
  <c r="E72" i="32"/>
  <c r="F72" i="32"/>
  <c r="G72" i="32"/>
  <c r="H72" i="32"/>
  <c r="I72" i="32"/>
  <c r="J72" i="32"/>
  <c r="A73" i="32"/>
  <c r="B73" i="32"/>
  <c r="C73" i="32"/>
  <c r="D73" i="32"/>
  <c r="E73" i="32"/>
  <c r="F73" i="32"/>
  <c r="G73" i="32"/>
  <c r="H73" i="32"/>
  <c r="I73" i="32"/>
  <c r="J73" i="32"/>
  <c r="A74" i="32"/>
  <c r="B74" i="32"/>
  <c r="C74" i="32"/>
  <c r="D74" i="32"/>
  <c r="E74" i="32"/>
  <c r="F74" i="32"/>
  <c r="G74" i="32"/>
  <c r="H74" i="32"/>
  <c r="I74" i="32"/>
  <c r="J74" i="32"/>
  <c r="A75" i="32"/>
  <c r="B75" i="32"/>
  <c r="C75" i="32"/>
  <c r="D75" i="32"/>
  <c r="E75" i="32"/>
  <c r="F75" i="32"/>
  <c r="G75" i="32"/>
  <c r="H75" i="32"/>
  <c r="I75" i="32"/>
  <c r="J75" i="32"/>
  <c r="A76" i="32"/>
  <c r="B76" i="32"/>
  <c r="C76" i="32"/>
  <c r="D76" i="32"/>
  <c r="E76" i="32"/>
  <c r="F76" i="32"/>
  <c r="G76" i="32"/>
  <c r="H76" i="32"/>
  <c r="I76" i="32"/>
  <c r="J76" i="32"/>
  <c r="A77" i="32"/>
  <c r="B77" i="32"/>
  <c r="C77" i="32"/>
  <c r="D77" i="32"/>
  <c r="E77" i="32"/>
  <c r="F77" i="32"/>
  <c r="G77" i="32"/>
  <c r="H77" i="32"/>
  <c r="I77" i="32"/>
  <c r="J77" i="32"/>
  <c r="A78" i="32"/>
  <c r="B78" i="32"/>
  <c r="C78" i="32"/>
  <c r="D78" i="32"/>
  <c r="E78" i="32"/>
  <c r="F78" i="32"/>
  <c r="G78" i="32"/>
  <c r="H78" i="32"/>
  <c r="I78" i="32"/>
  <c r="J78" i="32"/>
  <c r="A79" i="32"/>
  <c r="B79" i="32"/>
  <c r="C79" i="32"/>
  <c r="D79" i="32"/>
  <c r="E79" i="32"/>
  <c r="F79" i="32"/>
  <c r="G79" i="32"/>
  <c r="H79" i="32"/>
  <c r="I79" i="32"/>
  <c r="J79" i="32"/>
  <c r="A80" i="32"/>
  <c r="B80" i="32"/>
  <c r="C80" i="32"/>
  <c r="D80" i="32"/>
  <c r="E80" i="32"/>
  <c r="F80" i="32"/>
  <c r="G80" i="32"/>
  <c r="H80" i="32"/>
  <c r="I80" i="32"/>
  <c r="J80" i="32"/>
  <c r="A81" i="32"/>
  <c r="B81" i="32"/>
  <c r="C81" i="32"/>
  <c r="D81" i="32"/>
  <c r="E81" i="32"/>
  <c r="F81" i="32"/>
  <c r="G81" i="32"/>
  <c r="H81" i="32"/>
  <c r="I81" i="32"/>
  <c r="J81" i="32"/>
  <c r="A82" i="32"/>
  <c r="B82" i="32"/>
  <c r="C82" i="32"/>
  <c r="D82" i="32"/>
  <c r="E82" i="32"/>
  <c r="F82" i="32"/>
  <c r="G82" i="32"/>
  <c r="H82" i="32"/>
  <c r="I82" i="32"/>
  <c r="J82" i="32"/>
  <c r="A83" i="32"/>
  <c r="B83" i="32"/>
  <c r="C83" i="32"/>
  <c r="D83" i="32"/>
  <c r="E83" i="32"/>
  <c r="F83" i="32"/>
  <c r="G83" i="32"/>
  <c r="H83" i="32"/>
  <c r="I83" i="32"/>
  <c r="J83" i="32"/>
  <c r="A84" i="32"/>
  <c r="B84" i="32"/>
  <c r="C84" i="32"/>
  <c r="D84" i="32"/>
  <c r="E84" i="32"/>
  <c r="F84" i="32"/>
  <c r="G84" i="32"/>
  <c r="H84" i="32"/>
  <c r="I84" i="32"/>
  <c r="J84" i="32"/>
  <c r="A85" i="32"/>
  <c r="B85" i="32"/>
  <c r="C85" i="32"/>
  <c r="D85" i="32"/>
  <c r="E85" i="32"/>
  <c r="F85" i="32"/>
  <c r="G85" i="32"/>
  <c r="H85" i="32"/>
  <c r="I85" i="32"/>
  <c r="J85" i="32"/>
  <c r="A86" i="32"/>
  <c r="B86" i="32"/>
  <c r="C86" i="32"/>
  <c r="D86" i="32"/>
  <c r="E86" i="32"/>
  <c r="F86" i="32"/>
  <c r="G86" i="32"/>
  <c r="H86" i="32"/>
  <c r="I86" i="32"/>
  <c r="J86" i="32"/>
  <c r="A87" i="32"/>
  <c r="B87" i="32"/>
  <c r="C87" i="32"/>
  <c r="D87" i="32"/>
  <c r="E87" i="32"/>
  <c r="F87" i="32"/>
  <c r="G87" i="32"/>
  <c r="H87" i="32"/>
  <c r="I87" i="32"/>
  <c r="J87" i="32"/>
  <c r="A88" i="32"/>
  <c r="B88" i="32"/>
  <c r="C88" i="32"/>
  <c r="D88" i="32"/>
  <c r="E88" i="32"/>
  <c r="F88" i="32"/>
  <c r="G88" i="32"/>
  <c r="H88" i="32"/>
  <c r="I88" i="32"/>
  <c r="J88" i="32"/>
  <c r="A89" i="32"/>
  <c r="B89" i="32"/>
  <c r="C89" i="32"/>
  <c r="D89" i="32"/>
  <c r="E89" i="32"/>
  <c r="F89" i="32"/>
  <c r="G89" i="32"/>
  <c r="H89" i="32"/>
  <c r="I89" i="32"/>
  <c r="J89" i="32"/>
  <c r="A90" i="32"/>
  <c r="B90" i="32"/>
  <c r="C90" i="32"/>
  <c r="D90" i="32"/>
  <c r="E90" i="32"/>
  <c r="F90" i="32"/>
  <c r="G90" i="32"/>
  <c r="H90" i="32"/>
  <c r="I90" i="32"/>
  <c r="J90" i="32"/>
  <c r="B1" i="32"/>
  <c r="C1" i="32"/>
  <c r="M1" i="32" s="1"/>
  <c r="D1" i="32"/>
  <c r="N1" i="32" s="1"/>
  <c r="E1" i="32"/>
  <c r="O1" i="32" s="1"/>
  <c r="F1" i="32"/>
  <c r="P1" i="32" s="1"/>
  <c r="G1" i="32"/>
  <c r="Q1" i="32" s="1"/>
  <c r="H1" i="32"/>
  <c r="R1" i="32" s="1"/>
  <c r="I1" i="32"/>
  <c r="S1" i="32" s="1"/>
  <c r="J1" i="32"/>
  <c r="T1" i="32" s="1"/>
  <c r="A1" i="32"/>
  <c r="A3607" i="23"/>
  <c r="B3607" i="23"/>
  <c r="C3607" i="23"/>
  <c r="D3607" i="23"/>
  <c r="E3607" i="23"/>
  <c r="F3607" i="23"/>
  <c r="G3607" i="23"/>
  <c r="H3607" i="23"/>
  <c r="I3607" i="23"/>
  <c r="J3607" i="23"/>
  <c r="K3607" i="23"/>
  <c r="L3607" i="23"/>
  <c r="M3607" i="23"/>
  <c r="A3608" i="23"/>
  <c r="B3608" i="23"/>
  <c r="C3608" i="23"/>
  <c r="D3608" i="23"/>
  <c r="E3608" i="23"/>
  <c r="F3608" i="23"/>
  <c r="G3608" i="23"/>
  <c r="H3608" i="23"/>
  <c r="I3608" i="23"/>
  <c r="J3608" i="23"/>
  <c r="K3608" i="23"/>
  <c r="L3608" i="23"/>
  <c r="M3608" i="23"/>
  <c r="A3595" i="23"/>
  <c r="B3595" i="23"/>
  <c r="C3595" i="23"/>
  <c r="D3595" i="23"/>
  <c r="E3595" i="23"/>
  <c r="F3595" i="23"/>
  <c r="G3595" i="23"/>
  <c r="H3595" i="23"/>
  <c r="I3595" i="23"/>
  <c r="J3595" i="23"/>
  <c r="K3595" i="23"/>
  <c r="L3595" i="23"/>
  <c r="M3595" i="23"/>
  <c r="A3596" i="23"/>
  <c r="B3596" i="23"/>
  <c r="C3596" i="23"/>
  <c r="D3596" i="23"/>
  <c r="E3596" i="23"/>
  <c r="F3596" i="23"/>
  <c r="G3596" i="23"/>
  <c r="H3596" i="23"/>
  <c r="I3596" i="23"/>
  <c r="J3596" i="23"/>
  <c r="K3596" i="23"/>
  <c r="L3596" i="23"/>
  <c r="M3596" i="23"/>
  <c r="A3597" i="23"/>
  <c r="B3597" i="23"/>
  <c r="C3597" i="23"/>
  <c r="D3597" i="23"/>
  <c r="E3597" i="23"/>
  <c r="F3597" i="23"/>
  <c r="G3597" i="23"/>
  <c r="H3597" i="23"/>
  <c r="I3597" i="23"/>
  <c r="J3597" i="23"/>
  <c r="K3597" i="23"/>
  <c r="L3597" i="23"/>
  <c r="M3597" i="23"/>
  <c r="A3598" i="23"/>
  <c r="B3598" i="23"/>
  <c r="C3598" i="23"/>
  <c r="D3598" i="23"/>
  <c r="E3598" i="23"/>
  <c r="F3598" i="23"/>
  <c r="G3598" i="23"/>
  <c r="H3598" i="23"/>
  <c r="I3598" i="23"/>
  <c r="J3598" i="23"/>
  <c r="K3598" i="23"/>
  <c r="L3598" i="23"/>
  <c r="M3598" i="23"/>
  <c r="A3599" i="23"/>
  <c r="B3599" i="23"/>
  <c r="C3599" i="23"/>
  <c r="D3599" i="23"/>
  <c r="E3599" i="23"/>
  <c r="F3599" i="23"/>
  <c r="G3599" i="23"/>
  <c r="H3599" i="23"/>
  <c r="I3599" i="23"/>
  <c r="J3599" i="23"/>
  <c r="K3599" i="23"/>
  <c r="L3599" i="23"/>
  <c r="M3599" i="23"/>
  <c r="A3600" i="23"/>
  <c r="B3600" i="23"/>
  <c r="C3600" i="23"/>
  <c r="D3600" i="23"/>
  <c r="E3600" i="23"/>
  <c r="F3600" i="23"/>
  <c r="G3600" i="23"/>
  <c r="H3600" i="23"/>
  <c r="I3600" i="23"/>
  <c r="J3600" i="23"/>
  <c r="K3600" i="23"/>
  <c r="L3600" i="23"/>
  <c r="M3600" i="23"/>
  <c r="A3601" i="23"/>
  <c r="B3601" i="23"/>
  <c r="C3601" i="23"/>
  <c r="D3601" i="23"/>
  <c r="E3601" i="23"/>
  <c r="F3601" i="23"/>
  <c r="G3601" i="23"/>
  <c r="H3601" i="23"/>
  <c r="I3601" i="23"/>
  <c r="J3601" i="23"/>
  <c r="K3601" i="23"/>
  <c r="L3601" i="23"/>
  <c r="M3601" i="23"/>
  <c r="A3588" i="23"/>
  <c r="B3588" i="23"/>
  <c r="C3588" i="23"/>
  <c r="D3588" i="23"/>
  <c r="E3588" i="23"/>
  <c r="F3588" i="23"/>
  <c r="G3588" i="23"/>
  <c r="H3588" i="23"/>
  <c r="I3588" i="23"/>
  <c r="J3588" i="23"/>
  <c r="K3588" i="23"/>
  <c r="L3588" i="23"/>
  <c r="M3588" i="23"/>
  <c r="A3589" i="23"/>
  <c r="B3589" i="23"/>
  <c r="C3589" i="23"/>
  <c r="D3589" i="23"/>
  <c r="E3589" i="23"/>
  <c r="F3589" i="23"/>
  <c r="G3589" i="23"/>
  <c r="H3589" i="23"/>
  <c r="I3589" i="23"/>
  <c r="J3589" i="23"/>
  <c r="K3589" i="23"/>
  <c r="L3589" i="23"/>
  <c r="M3589" i="23"/>
  <c r="A3590" i="23"/>
  <c r="B3590" i="23"/>
  <c r="C3590" i="23"/>
  <c r="D3590" i="23"/>
  <c r="E3590" i="23"/>
  <c r="F3590" i="23"/>
  <c r="G3590" i="23"/>
  <c r="H3590" i="23"/>
  <c r="I3590" i="23"/>
  <c r="J3590" i="23"/>
  <c r="K3590" i="23"/>
  <c r="L3590" i="23"/>
  <c r="M3590" i="23"/>
  <c r="A3591" i="23"/>
  <c r="B3591" i="23"/>
  <c r="C3591" i="23"/>
  <c r="D3591" i="23"/>
  <c r="E3591" i="23"/>
  <c r="F3591" i="23"/>
  <c r="G3591" i="23"/>
  <c r="H3591" i="23"/>
  <c r="I3591" i="23"/>
  <c r="J3591" i="23"/>
  <c r="K3591" i="23"/>
  <c r="L3591" i="23"/>
  <c r="M3591" i="23"/>
  <c r="A3592" i="23"/>
  <c r="B3592" i="23"/>
  <c r="C3592" i="23"/>
  <c r="D3592" i="23"/>
  <c r="E3592" i="23"/>
  <c r="F3592" i="23"/>
  <c r="G3592" i="23"/>
  <c r="H3592" i="23"/>
  <c r="I3592" i="23"/>
  <c r="J3592" i="23"/>
  <c r="K3592" i="23"/>
  <c r="L3592" i="23"/>
  <c r="M3592" i="23"/>
  <c r="A3593" i="23"/>
  <c r="B3593" i="23"/>
  <c r="C3593" i="23"/>
  <c r="D3593" i="23"/>
  <c r="E3593" i="23"/>
  <c r="F3593" i="23"/>
  <c r="G3593" i="23"/>
  <c r="H3593" i="23"/>
  <c r="I3593" i="23"/>
  <c r="J3593" i="23"/>
  <c r="K3593" i="23"/>
  <c r="L3593" i="23"/>
  <c r="M3593" i="23"/>
  <c r="A3594" i="23"/>
  <c r="B3594" i="23"/>
  <c r="C3594" i="23"/>
  <c r="D3594" i="23"/>
  <c r="E3594" i="23"/>
  <c r="F3594" i="23"/>
  <c r="G3594" i="23"/>
  <c r="H3594" i="23"/>
  <c r="I3594" i="23"/>
  <c r="J3594" i="23"/>
  <c r="K3594" i="23"/>
  <c r="L3594" i="23"/>
  <c r="M3594" i="23"/>
  <c r="A3581" i="23"/>
  <c r="B3581" i="23"/>
  <c r="C3581" i="23"/>
  <c r="D3581" i="23"/>
  <c r="E3581" i="23"/>
  <c r="F3581" i="23"/>
  <c r="G3581" i="23"/>
  <c r="H3581" i="23"/>
  <c r="I3581" i="23"/>
  <c r="J3581" i="23"/>
  <c r="K3581" i="23"/>
  <c r="L3581" i="23"/>
  <c r="M3581" i="23"/>
  <c r="A3582" i="23"/>
  <c r="B3582" i="23"/>
  <c r="C3582" i="23"/>
  <c r="D3582" i="23"/>
  <c r="E3582" i="23"/>
  <c r="F3582" i="23"/>
  <c r="G3582" i="23"/>
  <c r="H3582" i="23"/>
  <c r="I3582" i="23"/>
  <c r="J3582" i="23"/>
  <c r="K3582" i="23"/>
  <c r="L3582" i="23"/>
  <c r="M3582" i="23"/>
  <c r="A3583" i="23"/>
  <c r="B3583" i="23"/>
  <c r="C3583" i="23"/>
  <c r="D3583" i="23"/>
  <c r="E3583" i="23"/>
  <c r="F3583" i="23"/>
  <c r="G3583" i="23"/>
  <c r="H3583" i="23"/>
  <c r="I3583" i="23"/>
  <c r="J3583" i="23"/>
  <c r="K3583" i="23"/>
  <c r="L3583" i="23"/>
  <c r="M3583" i="23"/>
  <c r="A3584" i="23"/>
  <c r="B3584" i="23"/>
  <c r="C3584" i="23"/>
  <c r="D3584" i="23"/>
  <c r="E3584" i="23"/>
  <c r="F3584" i="23"/>
  <c r="G3584" i="23"/>
  <c r="H3584" i="23"/>
  <c r="I3584" i="23"/>
  <c r="J3584" i="23"/>
  <c r="K3584" i="23"/>
  <c r="L3584" i="23"/>
  <c r="M3584" i="23"/>
  <c r="A3585" i="23"/>
  <c r="B3585" i="23"/>
  <c r="C3585" i="23"/>
  <c r="D3585" i="23"/>
  <c r="E3585" i="23"/>
  <c r="F3585" i="23"/>
  <c r="G3585" i="23"/>
  <c r="H3585" i="23"/>
  <c r="I3585" i="23"/>
  <c r="J3585" i="23"/>
  <c r="K3585" i="23"/>
  <c r="L3585" i="23"/>
  <c r="M3585" i="23"/>
  <c r="A3586" i="23"/>
  <c r="B3586" i="23"/>
  <c r="C3586" i="23"/>
  <c r="D3586" i="23"/>
  <c r="E3586" i="23"/>
  <c r="F3586" i="23"/>
  <c r="G3586" i="23"/>
  <c r="H3586" i="23"/>
  <c r="I3586" i="23"/>
  <c r="J3586" i="23"/>
  <c r="K3586" i="23"/>
  <c r="L3586" i="23"/>
  <c r="M3586" i="23"/>
  <c r="A3587" i="23"/>
  <c r="B3587" i="23"/>
  <c r="C3587" i="23"/>
  <c r="D3587" i="23"/>
  <c r="E3587" i="23"/>
  <c r="F3587" i="23"/>
  <c r="G3587" i="23"/>
  <c r="H3587" i="23"/>
  <c r="I3587" i="23"/>
  <c r="J3587" i="23"/>
  <c r="K3587" i="23"/>
  <c r="L3587" i="23"/>
  <c r="M3587" i="23"/>
  <c r="A3574" i="23"/>
  <c r="B3574" i="23"/>
  <c r="C3574" i="23"/>
  <c r="D3574" i="23"/>
  <c r="E3574" i="23"/>
  <c r="F3574" i="23"/>
  <c r="G3574" i="23"/>
  <c r="H3574" i="23"/>
  <c r="I3574" i="23"/>
  <c r="J3574" i="23"/>
  <c r="K3574" i="23"/>
  <c r="L3574" i="23"/>
  <c r="M3574" i="23"/>
  <c r="A3575" i="23"/>
  <c r="B3575" i="23"/>
  <c r="C3575" i="23"/>
  <c r="D3575" i="23"/>
  <c r="E3575" i="23"/>
  <c r="F3575" i="23"/>
  <c r="G3575" i="23"/>
  <c r="H3575" i="23"/>
  <c r="I3575" i="23"/>
  <c r="J3575" i="23"/>
  <c r="K3575" i="23"/>
  <c r="L3575" i="23"/>
  <c r="M3575" i="23"/>
  <c r="A3576" i="23"/>
  <c r="B3576" i="23"/>
  <c r="C3576" i="23"/>
  <c r="D3576" i="23"/>
  <c r="E3576" i="23"/>
  <c r="F3576" i="23"/>
  <c r="G3576" i="23"/>
  <c r="H3576" i="23"/>
  <c r="I3576" i="23"/>
  <c r="J3576" i="23"/>
  <c r="K3576" i="23"/>
  <c r="L3576" i="23"/>
  <c r="M3576" i="23"/>
  <c r="A3577" i="23"/>
  <c r="B3577" i="23"/>
  <c r="C3577" i="23"/>
  <c r="D3577" i="23"/>
  <c r="E3577" i="23"/>
  <c r="F3577" i="23"/>
  <c r="G3577" i="23"/>
  <c r="H3577" i="23"/>
  <c r="I3577" i="23"/>
  <c r="J3577" i="23"/>
  <c r="K3577" i="23"/>
  <c r="L3577" i="23"/>
  <c r="M3577" i="23"/>
  <c r="A3578" i="23"/>
  <c r="B3578" i="23"/>
  <c r="C3578" i="23"/>
  <c r="D3578" i="23"/>
  <c r="E3578" i="23"/>
  <c r="F3578" i="23"/>
  <c r="G3578" i="23"/>
  <c r="H3578" i="23"/>
  <c r="I3578" i="23"/>
  <c r="J3578" i="23"/>
  <c r="K3578" i="23"/>
  <c r="L3578" i="23"/>
  <c r="M3578" i="23"/>
  <c r="A3579" i="23"/>
  <c r="B3579" i="23"/>
  <c r="C3579" i="23"/>
  <c r="D3579" i="23"/>
  <c r="E3579" i="23"/>
  <c r="F3579" i="23"/>
  <c r="G3579" i="23"/>
  <c r="H3579" i="23"/>
  <c r="I3579" i="23"/>
  <c r="J3579" i="23"/>
  <c r="K3579" i="23"/>
  <c r="L3579" i="23"/>
  <c r="M3579" i="23"/>
  <c r="A3580" i="23"/>
  <c r="B3580" i="23"/>
  <c r="C3580" i="23"/>
  <c r="D3580" i="23"/>
  <c r="E3580" i="23"/>
  <c r="F3580" i="23"/>
  <c r="G3580" i="23"/>
  <c r="H3580" i="23"/>
  <c r="I3580" i="23"/>
  <c r="J3580" i="23"/>
  <c r="K3580" i="23"/>
  <c r="L3580" i="23"/>
  <c r="M3580" i="23"/>
  <c r="A3571" i="23"/>
  <c r="B3571" i="23"/>
  <c r="C3571" i="23"/>
  <c r="D3571" i="23"/>
  <c r="E3571" i="23"/>
  <c r="F3571" i="23"/>
  <c r="G3571" i="23"/>
  <c r="H3571" i="23"/>
  <c r="I3571" i="23"/>
  <c r="J3571" i="23"/>
  <c r="K3571" i="23"/>
  <c r="L3571" i="23"/>
  <c r="M3571" i="23"/>
  <c r="A3572" i="23"/>
  <c r="B3572" i="23"/>
  <c r="C3572" i="23"/>
  <c r="D3572" i="23"/>
  <c r="E3572" i="23"/>
  <c r="F3572" i="23"/>
  <c r="G3572" i="23"/>
  <c r="H3572" i="23"/>
  <c r="I3572" i="23"/>
  <c r="J3572" i="23"/>
  <c r="K3572" i="23"/>
  <c r="L3572" i="23"/>
  <c r="M3572" i="23"/>
  <c r="A3573" i="23"/>
  <c r="B3573" i="23"/>
  <c r="C3573" i="23"/>
  <c r="D3573" i="23"/>
  <c r="E3573" i="23"/>
  <c r="F3573" i="23"/>
  <c r="G3573" i="23"/>
  <c r="H3573" i="23"/>
  <c r="I3573" i="23"/>
  <c r="J3573" i="23"/>
  <c r="K3573" i="23"/>
  <c r="L3573" i="23"/>
  <c r="M3573" i="23"/>
  <c r="A3564" i="23"/>
  <c r="B3564" i="23"/>
  <c r="C3564" i="23"/>
  <c r="D3564" i="23"/>
  <c r="E3564" i="23"/>
  <c r="F3564" i="23"/>
  <c r="G3564" i="23"/>
  <c r="H3564" i="23"/>
  <c r="I3564" i="23"/>
  <c r="J3564" i="23"/>
  <c r="K3564" i="23"/>
  <c r="L3564" i="23"/>
  <c r="M3564" i="23"/>
  <c r="A3565" i="23"/>
  <c r="B3565" i="23"/>
  <c r="C3565" i="23"/>
  <c r="D3565" i="23"/>
  <c r="E3565" i="23"/>
  <c r="F3565" i="23"/>
  <c r="G3565" i="23"/>
  <c r="H3565" i="23"/>
  <c r="I3565" i="23"/>
  <c r="J3565" i="23"/>
  <c r="K3565" i="23"/>
  <c r="L3565" i="23"/>
  <c r="M3565" i="23"/>
  <c r="A3566" i="23"/>
  <c r="B3566" i="23"/>
  <c r="C3566" i="23"/>
  <c r="D3566" i="23"/>
  <c r="E3566" i="23"/>
  <c r="F3566" i="23"/>
  <c r="G3566" i="23"/>
  <c r="H3566" i="23"/>
  <c r="I3566" i="23"/>
  <c r="J3566" i="23"/>
  <c r="K3566" i="23"/>
  <c r="L3566" i="23"/>
  <c r="M3566" i="23"/>
  <c r="A3567" i="23"/>
  <c r="B3567" i="23"/>
  <c r="C3567" i="23"/>
  <c r="D3567" i="23"/>
  <c r="E3567" i="23"/>
  <c r="F3567" i="23"/>
  <c r="G3567" i="23"/>
  <c r="H3567" i="23"/>
  <c r="I3567" i="23"/>
  <c r="J3567" i="23"/>
  <c r="K3567" i="23"/>
  <c r="L3567" i="23"/>
  <c r="M3567" i="23"/>
  <c r="A3568" i="23"/>
  <c r="B3568" i="23"/>
  <c r="C3568" i="23"/>
  <c r="D3568" i="23"/>
  <c r="E3568" i="23"/>
  <c r="F3568" i="23"/>
  <c r="G3568" i="23"/>
  <c r="H3568" i="23"/>
  <c r="I3568" i="23"/>
  <c r="J3568" i="23"/>
  <c r="K3568" i="23"/>
  <c r="L3568" i="23"/>
  <c r="M3568" i="23"/>
  <c r="A3569" i="23"/>
  <c r="B3569" i="23"/>
  <c r="C3569" i="23"/>
  <c r="D3569" i="23"/>
  <c r="E3569" i="23"/>
  <c r="F3569" i="23"/>
  <c r="G3569" i="23"/>
  <c r="H3569" i="23"/>
  <c r="I3569" i="23"/>
  <c r="J3569" i="23"/>
  <c r="K3569" i="23"/>
  <c r="L3569" i="23"/>
  <c r="M3569" i="23"/>
  <c r="A3570" i="23"/>
  <c r="B3570" i="23"/>
  <c r="C3570" i="23"/>
  <c r="D3570" i="23"/>
  <c r="E3570" i="23"/>
  <c r="F3570" i="23"/>
  <c r="G3570" i="23"/>
  <c r="H3570" i="23"/>
  <c r="I3570" i="23"/>
  <c r="J3570" i="23"/>
  <c r="K3570" i="23"/>
  <c r="L3570" i="23"/>
  <c r="M3570" i="23"/>
  <c r="A3557" i="23"/>
  <c r="B3557" i="23"/>
  <c r="C3557" i="23"/>
  <c r="D3557" i="23"/>
  <c r="E3557" i="23"/>
  <c r="F3557" i="23"/>
  <c r="G3557" i="23"/>
  <c r="H3557" i="23"/>
  <c r="I3557" i="23"/>
  <c r="J3557" i="23"/>
  <c r="K3557" i="23"/>
  <c r="L3557" i="23"/>
  <c r="M3557" i="23"/>
  <c r="A3558" i="23"/>
  <c r="B3558" i="23"/>
  <c r="C3558" i="23"/>
  <c r="D3558" i="23"/>
  <c r="E3558" i="23"/>
  <c r="F3558" i="23"/>
  <c r="G3558" i="23"/>
  <c r="H3558" i="23"/>
  <c r="I3558" i="23"/>
  <c r="J3558" i="23"/>
  <c r="K3558" i="23"/>
  <c r="L3558" i="23"/>
  <c r="M3558" i="23"/>
  <c r="A3559" i="23"/>
  <c r="B3559" i="23"/>
  <c r="C3559" i="23"/>
  <c r="D3559" i="23"/>
  <c r="E3559" i="23"/>
  <c r="F3559" i="23"/>
  <c r="G3559" i="23"/>
  <c r="H3559" i="23"/>
  <c r="I3559" i="23"/>
  <c r="J3559" i="23"/>
  <c r="K3559" i="23"/>
  <c r="L3559" i="23"/>
  <c r="M3559" i="23"/>
  <c r="A3560" i="23"/>
  <c r="B3560" i="23"/>
  <c r="C3560" i="23"/>
  <c r="D3560" i="23"/>
  <c r="E3560" i="23"/>
  <c r="F3560" i="23"/>
  <c r="G3560" i="23"/>
  <c r="H3560" i="23"/>
  <c r="I3560" i="23"/>
  <c r="J3560" i="23"/>
  <c r="K3560" i="23"/>
  <c r="L3560" i="23"/>
  <c r="M3560" i="23"/>
  <c r="A3561" i="23"/>
  <c r="B3561" i="23"/>
  <c r="C3561" i="23"/>
  <c r="D3561" i="23"/>
  <c r="E3561" i="23"/>
  <c r="F3561" i="23"/>
  <c r="G3561" i="23"/>
  <c r="H3561" i="23"/>
  <c r="I3561" i="23"/>
  <c r="J3561" i="23"/>
  <c r="K3561" i="23"/>
  <c r="L3561" i="23"/>
  <c r="M3561" i="23"/>
  <c r="A3562" i="23"/>
  <c r="B3562" i="23"/>
  <c r="C3562" i="23"/>
  <c r="D3562" i="23"/>
  <c r="E3562" i="23"/>
  <c r="F3562" i="23"/>
  <c r="G3562" i="23"/>
  <c r="H3562" i="23"/>
  <c r="I3562" i="23"/>
  <c r="J3562" i="23"/>
  <c r="K3562" i="23"/>
  <c r="L3562" i="23"/>
  <c r="M3562" i="23"/>
  <c r="A3563" i="23"/>
  <c r="B3563" i="23"/>
  <c r="C3563" i="23"/>
  <c r="D3563" i="23"/>
  <c r="E3563" i="23"/>
  <c r="F3563" i="23"/>
  <c r="G3563" i="23"/>
  <c r="H3563" i="23"/>
  <c r="I3563" i="23"/>
  <c r="J3563" i="23"/>
  <c r="K3563" i="23"/>
  <c r="L3563" i="23"/>
  <c r="M3563" i="23"/>
  <c r="A3550" i="23"/>
  <c r="B3550" i="23"/>
  <c r="C3550" i="23"/>
  <c r="D3550" i="23"/>
  <c r="E3550" i="23"/>
  <c r="F3550" i="23"/>
  <c r="G3550" i="23"/>
  <c r="H3550" i="23"/>
  <c r="I3550" i="23"/>
  <c r="J3550" i="23"/>
  <c r="K3550" i="23"/>
  <c r="L3550" i="23"/>
  <c r="M3550" i="23"/>
  <c r="A3551" i="23"/>
  <c r="B3551" i="23"/>
  <c r="C3551" i="23"/>
  <c r="D3551" i="23"/>
  <c r="E3551" i="23"/>
  <c r="F3551" i="23"/>
  <c r="G3551" i="23"/>
  <c r="H3551" i="23"/>
  <c r="I3551" i="23"/>
  <c r="J3551" i="23"/>
  <c r="K3551" i="23"/>
  <c r="L3551" i="23"/>
  <c r="M3551" i="23"/>
  <c r="A3552" i="23"/>
  <c r="B3552" i="23"/>
  <c r="C3552" i="23"/>
  <c r="D3552" i="23"/>
  <c r="E3552" i="23"/>
  <c r="F3552" i="23"/>
  <c r="G3552" i="23"/>
  <c r="H3552" i="23"/>
  <c r="I3552" i="23"/>
  <c r="J3552" i="23"/>
  <c r="K3552" i="23"/>
  <c r="L3552" i="23"/>
  <c r="M3552" i="23"/>
  <c r="A3553" i="23"/>
  <c r="B3553" i="23"/>
  <c r="C3553" i="23"/>
  <c r="D3553" i="23"/>
  <c r="E3553" i="23"/>
  <c r="F3553" i="23"/>
  <c r="G3553" i="23"/>
  <c r="H3553" i="23"/>
  <c r="I3553" i="23"/>
  <c r="J3553" i="23"/>
  <c r="K3553" i="23"/>
  <c r="L3553" i="23"/>
  <c r="M3553" i="23"/>
  <c r="A3554" i="23"/>
  <c r="B3554" i="23"/>
  <c r="C3554" i="23"/>
  <c r="D3554" i="23"/>
  <c r="E3554" i="23"/>
  <c r="F3554" i="23"/>
  <c r="G3554" i="23"/>
  <c r="H3554" i="23"/>
  <c r="I3554" i="23"/>
  <c r="J3554" i="23"/>
  <c r="K3554" i="23"/>
  <c r="L3554" i="23"/>
  <c r="M3554" i="23"/>
  <c r="A3555" i="23"/>
  <c r="B3555" i="23"/>
  <c r="C3555" i="23"/>
  <c r="D3555" i="23"/>
  <c r="E3555" i="23"/>
  <c r="F3555" i="23"/>
  <c r="G3555" i="23"/>
  <c r="H3555" i="23"/>
  <c r="I3555" i="23"/>
  <c r="J3555" i="23"/>
  <c r="K3555" i="23"/>
  <c r="L3555" i="23"/>
  <c r="M3555" i="23"/>
  <c r="A3556" i="23"/>
  <c r="B3556" i="23"/>
  <c r="C3556" i="23"/>
  <c r="D3556" i="23"/>
  <c r="E3556" i="23"/>
  <c r="F3556" i="23"/>
  <c r="G3556" i="23"/>
  <c r="H3556" i="23"/>
  <c r="I3556" i="23"/>
  <c r="J3556" i="23"/>
  <c r="K3556" i="23"/>
  <c r="L3556" i="23"/>
  <c r="M3556" i="23"/>
  <c r="A3543" i="23"/>
  <c r="B3543" i="23"/>
  <c r="C3543" i="23"/>
  <c r="D3543" i="23"/>
  <c r="E3543" i="23"/>
  <c r="F3543" i="23"/>
  <c r="G3543" i="23"/>
  <c r="H3543" i="23"/>
  <c r="I3543" i="23"/>
  <c r="J3543" i="23"/>
  <c r="K3543" i="23"/>
  <c r="L3543" i="23"/>
  <c r="M3543" i="23"/>
  <c r="A3544" i="23"/>
  <c r="B3544" i="23"/>
  <c r="C3544" i="23"/>
  <c r="D3544" i="23"/>
  <c r="E3544" i="23"/>
  <c r="F3544" i="23"/>
  <c r="G3544" i="23"/>
  <c r="H3544" i="23"/>
  <c r="I3544" i="23"/>
  <c r="J3544" i="23"/>
  <c r="K3544" i="23"/>
  <c r="L3544" i="23"/>
  <c r="M3544" i="23"/>
  <c r="A3545" i="23"/>
  <c r="B3545" i="23"/>
  <c r="C3545" i="23"/>
  <c r="D3545" i="23"/>
  <c r="E3545" i="23"/>
  <c r="F3545" i="23"/>
  <c r="G3545" i="23"/>
  <c r="H3545" i="23"/>
  <c r="I3545" i="23"/>
  <c r="J3545" i="23"/>
  <c r="K3545" i="23"/>
  <c r="L3545" i="23"/>
  <c r="M3545" i="23"/>
  <c r="A3546" i="23"/>
  <c r="B3546" i="23"/>
  <c r="C3546" i="23"/>
  <c r="D3546" i="23"/>
  <c r="E3546" i="23"/>
  <c r="F3546" i="23"/>
  <c r="G3546" i="23"/>
  <c r="H3546" i="23"/>
  <c r="I3546" i="23"/>
  <c r="J3546" i="23"/>
  <c r="K3546" i="23"/>
  <c r="L3546" i="23"/>
  <c r="M3546" i="23"/>
  <c r="A3547" i="23"/>
  <c r="B3547" i="23"/>
  <c r="C3547" i="23"/>
  <c r="D3547" i="23"/>
  <c r="E3547" i="23"/>
  <c r="F3547" i="23"/>
  <c r="G3547" i="23"/>
  <c r="H3547" i="23"/>
  <c r="I3547" i="23"/>
  <c r="J3547" i="23"/>
  <c r="K3547" i="23"/>
  <c r="L3547" i="23"/>
  <c r="M3547" i="23"/>
  <c r="A3548" i="23"/>
  <c r="B3548" i="23"/>
  <c r="C3548" i="23"/>
  <c r="D3548" i="23"/>
  <c r="E3548" i="23"/>
  <c r="F3548" i="23"/>
  <c r="G3548" i="23"/>
  <c r="H3548" i="23"/>
  <c r="I3548" i="23"/>
  <c r="J3548" i="23"/>
  <c r="K3548" i="23"/>
  <c r="L3548" i="23"/>
  <c r="M3548" i="23"/>
  <c r="A3549" i="23"/>
  <c r="B3549" i="23"/>
  <c r="C3549" i="23"/>
  <c r="D3549" i="23"/>
  <c r="E3549" i="23"/>
  <c r="F3549" i="23"/>
  <c r="G3549" i="23"/>
  <c r="H3549" i="23"/>
  <c r="I3549" i="23"/>
  <c r="J3549" i="23"/>
  <c r="K3549" i="23"/>
  <c r="L3549" i="23"/>
  <c r="M3549" i="23"/>
  <c r="A3536" i="23"/>
  <c r="B3536" i="23"/>
  <c r="C3536" i="23"/>
  <c r="D3536" i="23"/>
  <c r="E3536" i="23"/>
  <c r="F3536" i="23"/>
  <c r="G3536" i="23"/>
  <c r="H3536" i="23"/>
  <c r="I3536" i="23"/>
  <c r="J3536" i="23"/>
  <c r="K3536" i="23"/>
  <c r="L3536" i="23"/>
  <c r="M3536" i="23"/>
  <c r="A3537" i="23"/>
  <c r="B3537" i="23"/>
  <c r="C3537" i="23"/>
  <c r="D3537" i="23"/>
  <c r="E3537" i="23"/>
  <c r="F3537" i="23"/>
  <c r="G3537" i="23"/>
  <c r="H3537" i="23"/>
  <c r="I3537" i="23"/>
  <c r="J3537" i="23"/>
  <c r="K3537" i="23"/>
  <c r="L3537" i="23"/>
  <c r="M3537" i="23"/>
  <c r="A3538" i="23"/>
  <c r="B3538" i="23"/>
  <c r="C3538" i="23"/>
  <c r="D3538" i="23"/>
  <c r="E3538" i="23"/>
  <c r="F3538" i="23"/>
  <c r="G3538" i="23"/>
  <c r="H3538" i="23"/>
  <c r="I3538" i="23"/>
  <c r="J3538" i="23"/>
  <c r="K3538" i="23"/>
  <c r="L3538" i="23"/>
  <c r="M3538" i="23"/>
  <c r="A3539" i="23"/>
  <c r="B3539" i="23"/>
  <c r="C3539" i="23"/>
  <c r="D3539" i="23"/>
  <c r="E3539" i="23"/>
  <c r="F3539" i="23"/>
  <c r="G3539" i="23"/>
  <c r="H3539" i="23"/>
  <c r="I3539" i="23"/>
  <c r="J3539" i="23"/>
  <c r="K3539" i="23"/>
  <c r="L3539" i="23"/>
  <c r="M3539" i="23"/>
  <c r="A3540" i="23"/>
  <c r="B3540" i="23"/>
  <c r="C3540" i="23"/>
  <c r="D3540" i="23"/>
  <c r="E3540" i="23"/>
  <c r="F3540" i="23"/>
  <c r="G3540" i="23"/>
  <c r="H3540" i="23"/>
  <c r="I3540" i="23"/>
  <c r="J3540" i="23"/>
  <c r="K3540" i="23"/>
  <c r="L3540" i="23"/>
  <c r="M3540" i="23"/>
  <c r="A3541" i="23"/>
  <c r="B3541" i="23"/>
  <c r="C3541" i="23"/>
  <c r="D3541" i="23"/>
  <c r="E3541" i="23"/>
  <c r="F3541" i="23"/>
  <c r="G3541" i="23"/>
  <c r="H3541" i="23"/>
  <c r="I3541" i="23"/>
  <c r="J3541" i="23"/>
  <c r="K3541" i="23"/>
  <c r="L3541" i="23"/>
  <c r="M3541" i="23"/>
  <c r="A3542" i="23"/>
  <c r="B3542" i="23"/>
  <c r="C3542" i="23"/>
  <c r="D3542" i="23"/>
  <c r="E3542" i="23"/>
  <c r="F3542" i="23"/>
  <c r="G3542" i="23"/>
  <c r="H3542" i="23"/>
  <c r="I3542" i="23"/>
  <c r="J3542" i="23"/>
  <c r="K3542" i="23"/>
  <c r="L3542" i="23"/>
  <c r="M3542" i="23"/>
  <c r="A3529" i="23"/>
  <c r="B3529" i="23"/>
  <c r="C3529" i="23"/>
  <c r="D3529" i="23"/>
  <c r="E3529" i="23"/>
  <c r="F3529" i="23"/>
  <c r="G3529" i="23"/>
  <c r="H3529" i="23"/>
  <c r="I3529" i="23"/>
  <c r="J3529" i="23"/>
  <c r="K3529" i="23"/>
  <c r="L3529" i="23"/>
  <c r="M3529" i="23"/>
  <c r="A3530" i="23"/>
  <c r="B3530" i="23"/>
  <c r="C3530" i="23"/>
  <c r="D3530" i="23"/>
  <c r="E3530" i="23"/>
  <c r="F3530" i="23"/>
  <c r="G3530" i="23"/>
  <c r="H3530" i="23"/>
  <c r="I3530" i="23"/>
  <c r="J3530" i="23"/>
  <c r="K3530" i="23"/>
  <c r="L3530" i="23"/>
  <c r="M3530" i="23"/>
  <c r="A3531" i="23"/>
  <c r="B3531" i="23"/>
  <c r="C3531" i="23"/>
  <c r="D3531" i="23"/>
  <c r="E3531" i="23"/>
  <c r="F3531" i="23"/>
  <c r="G3531" i="23"/>
  <c r="H3531" i="23"/>
  <c r="I3531" i="23"/>
  <c r="J3531" i="23"/>
  <c r="K3531" i="23"/>
  <c r="L3531" i="23"/>
  <c r="M3531" i="23"/>
  <c r="A3532" i="23"/>
  <c r="B3532" i="23"/>
  <c r="C3532" i="23"/>
  <c r="D3532" i="23"/>
  <c r="E3532" i="23"/>
  <c r="F3532" i="23"/>
  <c r="G3532" i="23"/>
  <c r="H3532" i="23"/>
  <c r="I3532" i="23"/>
  <c r="J3532" i="23"/>
  <c r="K3532" i="23"/>
  <c r="L3532" i="23"/>
  <c r="M3532" i="23"/>
  <c r="A3533" i="23"/>
  <c r="B3533" i="23"/>
  <c r="C3533" i="23"/>
  <c r="D3533" i="23"/>
  <c r="E3533" i="23"/>
  <c r="F3533" i="23"/>
  <c r="G3533" i="23"/>
  <c r="H3533" i="23"/>
  <c r="I3533" i="23"/>
  <c r="J3533" i="23"/>
  <c r="K3533" i="23"/>
  <c r="L3533" i="23"/>
  <c r="M3533" i="23"/>
  <c r="A3534" i="23"/>
  <c r="B3534" i="23"/>
  <c r="C3534" i="23"/>
  <c r="D3534" i="23"/>
  <c r="E3534" i="23"/>
  <c r="F3534" i="23"/>
  <c r="G3534" i="23"/>
  <c r="H3534" i="23"/>
  <c r="I3534" i="23"/>
  <c r="J3534" i="23"/>
  <c r="K3534" i="23"/>
  <c r="L3534" i="23"/>
  <c r="M3534" i="23"/>
  <c r="A3535" i="23"/>
  <c r="B3535" i="23"/>
  <c r="C3535" i="23"/>
  <c r="D3535" i="23"/>
  <c r="E3535" i="23"/>
  <c r="F3535" i="23"/>
  <c r="G3535" i="23"/>
  <c r="H3535" i="23"/>
  <c r="I3535" i="23"/>
  <c r="J3535" i="23"/>
  <c r="K3535" i="23"/>
  <c r="L3535" i="23"/>
  <c r="M3535" i="23"/>
  <c r="A3522" i="23"/>
  <c r="B3522" i="23"/>
  <c r="C3522" i="23"/>
  <c r="D3522" i="23"/>
  <c r="E3522" i="23"/>
  <c r="F3522" i="23"/>
  <c r="G3522" i="23"/>
  <c r="H3522" i="23"/>
  <c r="I3522" i="23"/>
  <c r="J3522" i="23"/>
  <c r="K3522" i="23"/>
  <c r="L3522" i="23"/>
  <c r="M3522" i="23"/>
  <c r="A3523" i="23"/>
  <c r="B3523" i="23"/>
  <c r="C3523" i="23"/>
  <c r="D3523" i="23"/>
  <c r="E3523" i="23"/>
  <c r="F3523" i="23"/>
  <c r="G3523" i="23"/>
  <c r="H3523" i="23"/>
  <c r="I3523" i="23"/>
  <c r="J3523" i="23"/>
  <c r="K3523" i="23"/>
  <c r="L3523" i="23"/>
  <c r="M3523" i="23"/>
  <c r="A3524" i="23"/>
  <c r="B3524" i="23"/>
  <c r="C3524" i="23"/>
  <c r="D3524" i="23"/>
  <c r="E3524" i="23"/>
  <c r="F3524" i="23"/>
  <c r="G3524" i="23"/>
  <c r="H3524" i="23"/>
  <c r="I3524" i="23"/>
  <c r="J3524" i="23"/>
  <c r="K3524" i="23"/>
  <c r="L3524" i="23"/>
  <c r="M3524" i="23"/>
  <c r="A3525" i="23"/>
  <c r="B3525" i="23"/>
  <c r="C3525" i="23"/>
  <c r="D3525" i="23"/>
  <c r="E3525" i="23"/>
  <c r="F3525" i="23"/>
  <c r="G3525" i="23"/>
  <c r="H3525" i="23"/>
  <c r="I3525" i="23"/>
  <c r="J3525" i="23"/>
  <c r="K3525" i="23"/>
  <c r="L3525" i="23"/>
  <c r="M3525" i="23"/>
  <c r="A3526" i="23"/>
  <c r="B3526" i="23"/>
  <c r="C3526" i="23"/>
  <c r="D3526" i="23"/>
  <c r="E3526" i="23"/>
  <c r="F3526" i="23"/>
  <c r="G3526" i="23"/>
  <c r="H3526" i="23"/>
  <c r="I3526" i="23"/>
  <c r="J3526" i="23"/>
  <c r="K3526" i="23"/>
  <c r="L3526" i="23"/>
  <c r="M3526" i="23"/>
  <c r="A3527" i="23"/>
  <c r="B3527" i="23"/>
  <c r="C3527" i="23"/>
  <c r="D3527" i="23"/>
  <c r="E3527" i="23"/>
  <c r="F3527" i="23"/>
  <c r="G3527" i="23"/>
  <c r="H3527" i="23"/>
  <c r="I3527" i="23"/>
  <c r="J3527" i="23"/>
  <c r="K3527" i="23"/>
  <c r="L3527" i="23"/>
  <c r="M3527" i="23"/>
  <c r="A3528" i="23"/>
  <c r="B3528" i="23"/>
  <c r="C3528" i="23"/>
  <c r="D3528" i="23"/>
  <c r="E3528" i="23"/>
  <c r="F3528" i="23"/>
  <c r="G3528" i="23"/>
  <c r="H3528" i="23"/>
  <c r="I3528" i="23"/>
  <c r="J3528" i="23"/>
  <c r="K3528" i="23"/>
  <c r="L3528" i="23"/>
  <c r="M3528" i="23"/>
  <c r="A3515" i="23"/>
  <c r="B3515" i="23"/>
  <c r="C3515" i="23"/>
  <c r="D3515" i="23"/>
  <c r="E3515" i="23"/>
  <c r="F3515" i="23"/>
  <c r="G3515" i="23"/>
  <c r="H3515" i="23"/>
  <c r="I3515" i="23"/>
  <c r="J3515" i="23"/>
  <c r="K3515" i="23"/>
  <c r="L3515" i="23"/>
  <c r="M3515" i="23"/>
  <c r="A3516" i="23"/>
  <c r="B3516" i="23"/>
  <c r="C3516" i="23"/>
  <c r="D3516" i="23"/>
  <c r="E3516" i="23"/>
  <c r="F3516" i="23"/>
  <c r="G3516" i="23"/>
  <c r="H3516" i="23"/>
  <c r="I3516" i="23"/>
  <c r="J3516" i="23"/>
  <c r="K3516" i="23"/>
  <c r="L3516" i="23"/>
  <c r="M3516" i="23"/>
  <c r="A3517" i="23"/>
  <c r="B3517" i="23"/>
  <c r="C3517" i="23"/>
  <c r="D3517" i="23"/>
  <c r="E3517" i="23"/>
  <c r="F3517" i="23"/>
  <c r="G3517" i="23"/>
  <c r="H3517" i="23"/>
  <c r="I3517" i="23"/>
  <c r="J3517" i="23"/>
  <c r="K3517" i="23"/>
  <c r="L3517" i="23"/>
  <c r="M3517" i="23"/>
  <c r="A3518" i="23"/>
  <c r="B3518" i="23"/>
  <c r="C3518" i="23"/>
  <c r="D3518" i="23"/>
  <c r="E3518" i="23"/>
  <c r="F3518" i="23"/>
  <c r="G3518" i="23"/>
  <c r="H3518" i="23"/>
  <c r="I3518" i="23"/>
  <c r="J3518" i="23"/>
  <c r="K3518" i="23"/>
  <c r="L3518" i="23"/>
  <c r="M3518" i="23"/>
  <c r="A3519" i="23"/>
  <c r="B3519" i="23"/>
  <c r="C3519" i="23"/>
  <c r="D3519" i="23"/>
  <c r="E3519" i="23"/>
  <c r="F3519" i="23"/>
  <c r="G3519" i="23"/>
  <c r="H3519" i="23"/>
  <c r="I3519" i="23"/>
  <c r="J3519" i="23"/>
  <c r="K3519" i="23"/>
  <c r="L3519" i="23"/>
  <c r="M3519" i="23"/>
  <c r="A3520" i="23"/>
  <c r="B3520" i="23"/>
  <c r="C3520" i="23"/>
  <c r="D3520" i="23"/>
  <c r="E3520" i="23"/>
  <c r="F3520" i="23"/>
  <c r="G3520" i="23"/>
  <c r="H3520" i="23"/>
  <c r="I3520" i="23"/>
  <c r="J3520" i="23"/>
  <c r="K3520" i="23"/>
  <c r="L3520" i="23"/>
  <c r="M3520" i="23"/>
  <c r="A3521" i="23"/>
  <c r="B3521" i="23"/>
  <c r="C3521" i="23"/>
  <c r="D3521" i="23"/>
  <c r="E3521" i="23"/>
  <c r="F3521" i="23"/>
  <c r="G3521" i="23"/>
  <c r="H3521" i="23"/>
  <c r="I3521" i="23"/>
  <c r="J3521" i="23"/>
  <c r="K3521" i="23"/>
  <c r="L3521" i="23"/>
  <c r="M3521" i="23"/>
  <c r="A3508" i="23"/>
  <c r="B3508" i="23"/>
  <c r="C3508" i="23"/>
  <c r="D3508" i="23"/>
  <c r="E3508" i="23"/>
  <c r="F3508" i="23"/>
  <c r="G3508" i="23"/>
  <c r="H3508" i="23"/>
  <c r="I3508" i="23"/>
  <c r="J3508" i="23"/>
  <c r="K3508" i="23"/>
  <c r="L3508" i="23"/>
  <c r="M3508" i="23"/>
  <c r="A3509" i="23"/>
  <c r="B3509" i="23"/>
  <c r="C3509" i="23"/>
  <c r="D3509" i="23"/>
  <c r="E3509" i="23"/>
  <c r="F3509" i="23"/>
  <c r="G3509" i="23"/>
  <c r="H3509" i="23"/>
  <c r="I3509" i="23"/>
  <c r="J3509" i="23"/>
  <c r="K3509" i="23"/>
  <c r="L3509" i="23"/>
  <c r="M3509" i="23"/>
  <c r="A3510" i="23"/>
  <c r="B3510" i="23"/>
  <c r="C3510" i="23"/>
  <c r="D3510" i="23"/>
  <c r="E3510" i="23"/>
  <c r="F3510" i="23"/>
  <c r="G3510" i="23"/>
  <c r="H3510" i="23"/>
  <c r="I3510" i="23"/>
  <c r="J3510" i="23"/>
  <c r="K3510" i="23"/>
  <c r="L3510" i="23"/>
  <c r="M3510" i="23"/>
  <c r="A3511" i="23"/>
  <c r="B3511" i="23"/>
  <c r="C3511" i="23"/>
  <c r="D3511" i="23"/>
  <c r="E3511" i="23"/>
  <c r="F3511" i="23"/>
  <c r="G3511" i="23"/>
  <c r="H3511" i="23"/>
  <c r="I3511" i="23"/>
  <c r="J3511" i="23"/>
  <c r="K3511" i="23"/>
  <c r="L3511" i="23"/>
  <c r="M3511" i="23"/>
  <c r="A3512" i="23"/>
  <c r="B3512" i="23"/>
  <c r="C3512" i="23"/>
  <c r="D3512" i="23"/>
  <c r="E3512" i="23"/>
  <c r="F3512" i="23"/>
  <c r="G3512" i="23"/>
  <c r="H3512" i="23"/>
  <c r="I3512" i="23"/>
  <c r="J3512" i="23"/>
  <c r="K3512" i="23"/>
  <c r="L3512" i="23"/>
  <c r="M3512" i="23"/>
  <c r="A3513" i="23"/>
  <c r="B3513" i="23"/>
  <c r="C3513" i="23"/>
  <c r="D3513" i="23"/>
  <c r="E3513" i="23"/>
  <c r="F3513" i="23"/>
  <c r="G3513" i="23"/>
  <c r="H3513" i="23"/>
  <c r="I3513" i="23"/>
  <c r="J3513" i="23"/>
  <c r="K3513" i="23"/>
  <c r="L3513" i="23"/>
  <c r="M3513" i="23"/>
  <c r="A3514" i="23"/>
  <c r="B3514" i="23"/>
  <c r="C3514" i="23"/>
  <c r="D3514" i="23"/>
  <c r="E3514" i="23"/>
  <c r="F3514" i="23"/>
  <c r="G3514" i="23"/>
  <c r="H3514" i="23"/>
  <c r="I3514" i="23"/>
  <c r="J3514" i="23"/>
  <c r="K3514" i="23"/>
  <c r="L3514" i="23"/>
  <c r="M3514" i="23"/>
  <c r="A3501" i="23"/>
  <c r="B3501" i="23"/>
  <c r="C3501" i="23"/>
  <c r="D3501" i="23"/>
  <c r="E3501" i="23"/>
  <c r="F3501" i="23"/>
  <c r="G3501" i="23"/>
  <c r="H3501" i="23"/>
  <c r="I3501" i="23"/>
  <c r="J3501" i="23"/>
  <c r="K3501" i="23"/>
  <c r="L3501" i="23"/>
  <c r="M3501" i="23"/>
  <c r="A3502" i="23"/>
  <c r="B3502" i="23"/>
  <c r="C3502" i="23"/>
  <c r="D3502" i="23"/>
  <c r="E3502" i="23"/>
  <c r="F3502" i="23"/>
  <c r="G3502" i="23"/>
  <c r="H3502" i="23"/>
  <c r="I3502" i="23"/>
  <c r="J3502" i="23"/>
  <c r="K3502" i="23"/>
  <c r="L3502" i="23"/>
  <c r="M3502" i="23"/>
  <c r="A3503" i="23"/>
  <c r="B3503" i="23"/>
  <c r="C3503" i="23"/>
  <c r="D3503" i="23"/>
  <c r="E3503" i="23"/>
  <c r="F3503" i="23"/>
  <c r="G3503" i="23"/>
  <c r="H3503" i="23"/>
  <c r="I3503" i="23"/>
  <c r="J3503" i="23"/>
  <c r="K3503" i="23"/>
  <c r="L3503" i="23"/>
  <c r="M3503" i="23"/>
  <c r="A3504" i="23"/>
  <c r="B3504" i="23"/>
  <c r="C3504" i="23"/>
  <c r="D3504" i="23"/>
  <c r="E3504" i="23"/>
  <c r="F3504" i="23"/>
  <c r="G3504" i="23"/>
  <c r="H3504" i="23"/>
  <c r="I3504" i="23"/>
  <c r="J3504" i="23"/>
  <c r="K3504" i="23"/>
  <c r="L3504" i="23"/>
  <c r="M3504" i="23"/>
  <c r="A3505" i="23"/>
  <c r="B3505" i="23"/>
  <c r="C3505" i="23"/>
  <c r="D3505" i="23"/>
  <c r="E3505" i="23"/>
  <c r="F3505" i="23"/>
  <c r="G3505" i="23"/>
  <c r="H3505" i="23"/>
  <c r="I3505" i="23"/>
  <c r="J3505" i="23"/>
  <c r="K3505" i="23"/>
  <c r="L3505" i="23"/>
  <c r="M3505" i="23"/>
  <c r="A3506" i="23"/>
  <c r="B3506" i="23"/>
  <c r="C3506" i="23"/>
  <c r="D3506" i="23"/>
  <c r="E3506" i="23"/>
  <c r="F3506" i="23"/>
  <c r="G3506" i="23"/>
  <c r="H3506" i="23"/>
  <c r="I3506" i="23"/>
  <c r="J3506" i="23"/>
  <c r="K3506" i="23"/>
  <c r="L3506" i="23"/>
  <c r="M3506" i="23"/>
  <c r="A3507" i="23"/>
  <c r="B3507" i="23"/>
  <c r="C3507" i="23"/>
  <c r="D3507" i="23"/>
  <c r="E3507" i="23"/>
  <c r="F3507" i="23"/>
  <c r="G3507" i="23"/>
  <c r="H3507" i="23"/>
  <c r="I3507" i="23"/>
  <c r="J3507" i="23"/>
  <c r="K3507" i="23"/>
  <c r="L3507" i="23"/>
  <c r="M3507" i="23"/>
  <c r="A3494" i="23"/>
  <c r="B3494" i="23"/>
  <c r="C3494" i="23"/>
  <c r="D3494" i="23"/>
  <c r="E3494" i="23"/>
  <c r="F3494" i="23"/>
  <c r="G3494" i="23"/>
  <c r="H3494" i="23"/>
  <c r="I3494" i="23"/>
  <c r="J3494" i="23"/>
  <c r="K3494" i="23"/>
  <c r="L3494" i="23"/>
  <c r="M3494" i="23"/>
  <c r="A3495" i="23"/>
  <c r="B3495" i="23"/>
  <c r="C3495" i="23"/>
  <c r="D3495" i="23"/>
  <c r="E3495" i="23"/>
  <c r="F3495" i="23"/>
  <c r="G3495" i="23"/>
  <c r="H3495" i="23"/>
  <c r="I3495" i="23"/>
  <c r="J3495" i="23"/>
  <c r="K3495" i="23"/>
  <c r="L3495" i="23"/>
  <c r="M3495" i="23"/>
  <c r="A3496" i="23"/>
  <c r="B3496" i="23"/>
  <c r="C3496" i="23"/>
  <c r="D3496" i="23"/>
  <c r="E3496" i="23"/>
  <c r="F3496" i="23"/>
  <c r="G3496" i="23"/>
  <c r="H3496" i="23"/>
  <c r="I3496" i="23"/>
  <c r="J3496" i="23"/>
  <c r="K3496" i="23"/>
  <c r="L3496" i="23"/>
  <c r="M3496" i="23"/>
  <c r="A3497" i="23"/>
  <c r="B3497" i="23"/>
  <c r="C3497" i="23"/>
  <c r="D3497" i="23"/>
  <c r="E3497" i="23"/>
  <c r="F3497" i="23"/>
  <c r="G3497" i="23"/>
  <c r="H3497" i="23"/>
  <c r="I3497" i="23"/>
  <c r="J3497" i="23"/>
  <c r="K3497" i="23"/>
  <c r="L3497" i="23"/>
  <c r="M3497" i="23"/>
  <c r="A3498" i="23"/>
  <c r="B3498" i="23"/>
  <c r="C3498" i="23"/>
  <c r="D3498" i="23"/>
  <c r="E3498" i="23"/>
  <c r="F3498" i="23"/>
  <c r="G3498" i="23"/>
  <c r="H3498" i="23"/>
  <c r="I3498" i="23"/>
  <c r="J3498" i="23"/>
  <c r="K3498" i="23"/>
  <c r="L3498" i="23"/>
  <c r="M3498" i="23"/>
  <c r="A3499" i="23"/>
  <c r="B3499" i="23"/>
  <c r="C3499" i="23"/>
  <c r="D3499" i="23"/>
  <c r="E3499" i="23"/>
  <c r="F3499" i="23"/>
  <c r="G3499" i="23"/>
  <c r="H3499" i="23"/>
  <c r="I3499" i="23"/>
  <c r="J3499" i="23"/>
  <c r="K3499" i="23"/>
  <c r="L3499" i="23"/>
  <c r="M3499" i="23"/>
  <c r="A3500" i="23"/>
  <c r="B3500" i="23"/>
  <c r="C3500" i="23"/>
  <c r="D3500" i="23"/>
  <c r="E3500" i="23"/>
  <c r="F3500" i="23"/>
  <c r="G3500" i="23"/>
  <c r="H3500" i="23"/>
  <c r="I3500" i="23"/>
  <c r="J3500" i="23"/>
  <c r="K3500" i="23"/>
  <c r="L3500" i="23"/>
  <c r="M3500" i="23"/>
  <c r="A3487" i="23"/>
  <c r="B3487" i="23"/>
  <c r="C3487" i="23"/>
  <c r="D3487" i="23"/>
  <c r="E3487" i="23"/>
  <c r="F3487" i="23"/>
  <c r="G3487" i="23"/>
  <c r="H3487" i="23"/>
  <c r="I3487" i="23"/>
  <c r="J3487" i="23"/>
  <c r="K3487" i="23"/>
  <c r="L3487" i="23"/>
  <c r="M3487" i="23"/>
  <c r="A3488" i="23"/>
  <c r="B3488" i="23"/>
  <c r="C3488" i="23"/>
  <c r="D3488" i="23"/>
  <c r="E3488" i="23"/>
  <c r="F3488" i="23"/>
  <c r="G3488" i="23"/>
  <c r="H3488" i="23"/>
  <c r="I3488" i="23"/>
  <c r="J3488" i="23"/>
  <c r="K3488" i="23"/>
  <c r="L3488" i="23"/>
  <c r="M3488" i="23"/>
  <c r="A3489" i="23"/>
  <c r="B3489" i="23"/>
  <c r="C3489" i="23"/>
  <c r="D3489" i="23"/>
  <c r="E3489" i="23"/>
  <c r="F3489" i="23"/>
  <c r="G3489" i="23"/>
  <c r="H3489" i="23"/>
  <c r="I3489" i="23"/>
  <c r="J3489" i="23"/>
  <c r="K3489" i="23"/>
  <c r="L3489" i="23"/>
  <c r="M3489" i="23"/>
  <c r="A3490" i="23"/>
  <c r="B3490" i="23"/>
  <c r="C3490" i="23"/>
  <c r="D3490" i="23"/>
  <c r="E3490" i="23"/>
  <c r="F3490" i="23"/>
  <c r="G3490" i="23"/>
  <c r="H3490" i="23"/>
  <c r="I3490" i="23"/>
  <c r="J3490" i="23"/>
  <c r="K3490" i="23"/>
  <c r="L3490" i="23"/>
  <c r="M3490" i="23"/>
  <c r="A3491" i="23"/>
  <c r="B3491" i="23"/>
  <c r="C3491" i="23"/>
  <c r="D3491" i="23"/>
  <c r="E3491" i="23"/>
  <c r="F3491" i="23"/>
  <c r="G3491" i="23"/>
  <c r="H3491" i="23"/>
  <c r="I3491" i="23"/>
  <c r="J3491" i="23"/>
  <c r="K3491" i="23"/>
  <c r="L3491" i="23"/>
  <c r="M3491" i="23"/>
  <c r="A3492" i="23"/>
  <c r="B3492" i="23"/>
  <c r="C3492" i="23"/>
  <c r="D3492" i="23"/>
  <c r="E3492" i="23"/>
  <c r="F3492" i="23"/>
  <c r="G3492" i="23"/>
  <c r="H3492" i="23"/>
  <c r="I3492" i="23"/>
  <c r="J3492" i="23"/>
  <c r="K3492" i="23"/>
  <c r="L3492" i="23"/>
  <c r="M3492" i="23"/>
  <c r="A3493" i="23"/>
  <c r="B3493" i="23"/>
  <c r="C3493" i="23"/>
  <c r="D3493" i="23"/>
  <c r="E3493" i="23"/>
  <c r="F3493" i="23"/>
  <c r="G3493" i="23"/>
  <c r="H3493" i="23"/>
  <c r="I3493" i="23"/>
  <c r="J3493" i="23"/>
  <c r="K3493" i="23"/>
  <c r="L3493" i="23"/>
  <c r="M3493" i="23"/>
  <c r="A3480" i="23"/>
  <c r="B3480" i="23"/>
  <c r="C3480" i="23"/>
  <c r="D3480" i="23"/>
  <c r="E3480" i="23"/>
  <c r="F3480" i="23"/>
  <c r="G3480" i="23"/>
  <c r="H3480" i="23"/>
  <c r="I3480" i="23"/>
  <c r="J3480" i="23"/>
  <c r="K3480" i="23"/>
  <c r="L3480" i="23"/>
  <c r="M3480" i="23"/>
  <c r="A3481" i="23"/>
  <c r="B3481" i="23"/>
  <c r="C3481" i="23"/>
  <c r="D3481" i="23"/>
  <c r="E3481" i="23"/>
  <c r="F3481" i="23"/>
  <c r="G3481" i="23"/>
  <c r="H3481" i="23"/>
  <c r="I3481" i="23"/>
  <c r="J3481" i="23"/>
  <c r="K3481" i="23"/>
  <c r="L3481" i="23"/>
  <c r="M3481" i="23"/>
  <c r="A3482" i="23"/>
  <c r="B3482" i="23"/>
  <c r="C3482" i="23"/>
  <c r="D3482" i="23"/>
  <c r="E3482" i="23"/>
  <c r="F3482" i="23"/>
  <c r="G3482" i="23"/>
  <c r="H3482" i="23"/>
  <c r="I3482" i="23"/>
  <c r="J3482" i="23"/>
  <c r="K3482" i="23"/>
  <c r="L3482" i="23"/>
  <c r="M3482" i="23"/>
  <c r="A3483" i="23"/>
  <c r="B3483" i="23"/>
  <c r="C3483" i="23"/>
  <c r="D3483" i="23"/>
  <c r="E3483" i="23"/>
  <c r="F3483" i="23"/>
  <c r="G3483" i="23"/>
  <c r="H3483" i="23"/>
  <c r="I3483" i="23"/>
  <c r="J3483" i="23"/>
  <c r="K3483" i="23"/>
  <c r="L3483" i="23"/>
  <c r="M3483" i="23"/>
  <c r="A3484" i="23"/>
  <c r="B3484" i="23"/>
  <c r="C3484" i="23"/>
  <c r="D3484" i="23"/>
  <c r="E3484" i="23"/>
  <c r="F3484" i="23"/>
  <c r="G3484" i="23"/>
  <c r="H3484" i="23"/>
  <c r="I3484" i="23"/>
  <c r="J3484" i="23"/>
  <c r="K3484" i="23"/>
  <c r="L3484" i="23"/>
  <c r="M3484" i="23"/>
  <c r="A3485" i="23"/>
  <c r="B3485" i="23"/>
  <c r="C3485" i="23"/>
  <c r="D3485" i="23"/>
  <c r="E3485" i="23"/>
  <c r="F3485" i="23"/>
  <c r="G3485" i="23"/>
  <c r="H3485" i="23"/>
  <c r="I3485" i="23"/>
  <c r="J3485" i="23"/>
  <c r="K3485" i="23"/>
  <c r="L3485" i="23"/>
  <c r="M3485" i="23"/>
  <c r="A3486" i="23"/>
  <c r="B3486" i="23"/>
  <c r="C3486" i="23"/>
  <c r="D3486" i="23"/>
  <c r="E3486" i="23"/>
  <c r="F3486" i="23"/>
  <c r="G3486" i="23"/>
  <c r="H3486" i="23"/>
  <c r="I3486" i="23"/>
  <c r="J3486" i="23"/>
  <c r="K3486" i="23"/>
  <c r="L3486" i="23"/>
  <c r="M3486" i="23"/>
  <c r="A3473" i="23"/>
  <c r="B3473" i="23"/>
  <c r="C3473" i="23"/>
  <c r="D3473" i="23"/>
  <c r="E3473" i="23"/>
  <c r="F3473" i="23"/>
  <c r="G3473" i="23"/>
  <c r="H3473" i="23"/>
  <c r="I3473" i="23"/>
  <c r="J3473" i="23"/>
  <c r="K3473" i="23"/>
  <c r="L3473" i="23"/>
  <c r="M3473" i="23"/>
  <c r="A3474" i="23"/>
  <c r="B3474" i="23"/>
  <c r="C3474" i="23"/>
  <c r="D3474" i="23"/>
  <c r="E3474" i="23"/>
  <c r="F3474" i="23"/>
  <c r="G3474" i="23"/>
  <c r="H3474" i="23"/>
  <c r="I3474" i="23"/>
  <c r="J3474" i="23"/>
  <c r="K3474" i="23"/>
  <c r="L3474" i="23"/>
  <c r="M3474" i="23"/>
  <c r="A3475" i="23"/>
  <c r="B3475" i="23"/>
  <c r="C3475" i="23"/>
  <c r="D3475" i="23"/>
  <c r="E3475" i="23"/>
  <c r="F3475" i="23"/>
  <c r="G3475" i="23"/>
  <c r="H3475" i="23"/>
  <c r="I3475" i="23"/>
  <c r="J3475" i="23"/>
  <c r="K3475" i="23"/>
  <c r="L3475" i="23"/>
  <c r="M3475" i="23"/>
  <c r="A3476" i="23"/>
  <c r="B3476" i="23"/>
  <c r="C3476" i="23"/>
  <c r="D3476" i="23"/>
  <c r="E3476" i="23"/>
  <c r="F3476" i="23"/>
  <c r="G3476" i="23"/>
  <c r="H3476" i="23"/>
  <c r="I3476" i="23"/>
  <c r="J3476" i="23"/>
  <c r="K3476" i="23"/>
  <c r="L3476" i="23"/>
  <c r="M3476" i="23"/>
  <c r="A3477" i="23"/>
  <c r="B3477" i="23"/>
  <c r="C3477" i="23"/>
  <c r="D3477" i="23"/>
  <c r="E3477" i="23"/>
  <c r="F3477" i="23"/>
  <c r="G3477" i="23"/>
  <c r="H3477" i="23"/>
  <c r="I3477" i="23"/>
  <c r="J3477" i="23"/>
  <c r="K3477" i="23"/>
  <c r="L3477" i="23"/>
  <c r="M3477" i="23"/>
  <c r="A3478" i="23"/>
  <c r="B3478" i="23"/>
  <c r="C3478" i="23"/>
  <c r="D3478" i="23"/>
  <c r="E3478" i="23"/>
  <c r="F3478" i="23"/>
  <c r="G3478" i="23"/>
  <c r="H3478" i="23"/>
  <c r="I3478" i="23"/>
  <c r="J3478" i="23"/>
  <c r="K3478" i="23"/>
  <c r="L3478" i="23"/>
  <c r="M3478" i="23"/>
  <c r="A3479" i="23"/>
  <c r="B3479" i="23"/>
  <c r="C3479" i="23"/>
  <c r="D3479" i="23"/>
  <c r="E3479" i="23"/>
  <c r="F3479" i="23"/>
  <c r="G3479" i="23"/>
  <c r="H3479" i="23"/>
  <c r="I3479" i="23"/>
  <c r="J3479" i="23"/>
  <c r="K3479" i="23"/>
  <c r="L3479" i="23"/>
  <c r="M3479" i="23"/>
  <c r="A3466" i="23"/>
  <c r="B3466" i="23"/>
  <c r="C3466" i="23"/>
  <c r="D3466" i="23"/>
  <c r="E3466" i="23"/>
  <c r="F3466" i="23"/>
  <c r="G3466" i="23"/>
  <c r="H3466" i="23"/>
  <c r="I3466" i="23"/>
  <c r="J3466" i="23"/>
  <c r="K3466" i="23"/>
  <c r="L3466" i="23"/>
  <c r="M3466" i="23"/>
  <c r="A3467" i="23"/>
  <c r="B3467" i="23"/>
  <c r="C3467" i="23"/>
  <c r="D3467" i="23"/>
  <c r="E3467" i="23"/>
  <c r="F3467" i="23"/>
  <c r="G3467" i="23"/>
  <c r="H3467" i="23"/>
  <c r="I3467" i="23"/>
  <c r="J3467" i="23"/>
  <c r="K3467" i="23"/>
  <c r="L3467" i="23"/>
  <c r="M3467" i="23"/>
  <c r="A3468" i="23"/>
  <c r="B3468" i="23"/>
  <c r="C3468" i="23"/>
  <c r="D3468" i="23"/>
  <c r="E3468" i="23"/>
  <c r="F3468" i="23"/>
  <c r="G3468" i="23"/>
  <c r="H3468" i="23"/>
  <c r="I3468" i="23"/>
  <c r="J3468" i="23"/>
  <c r="K3468" i="23"/>
  <c r="L3468" i="23"/>
  <c r="M3468" i="23"/>
  <c r="A3469" i="23"/>
  <c r="B3469" i="23"/>
  <c r="C3469" i="23"/>
  <c r="D3469" i="23"/>
  <c r="E3469" i="23"/>
  <c r="F3469" i="23"/>
  <c r="G3469" i="23"/>
  <c r="H3469" i="23"/>
  <c r="I3469" i="23"/>
  <c r="J3469" i="23"/>
  <c r="K3469" i="23"/>
  <c r="L3469" i="23"/>
  <c r="M3469" i="23"/>
  <c r="A3470" i="23"/>
  <c r="B3470" i="23"/>
  <c r="C3470" i="23"/>
  <c r="D3470" i="23"/>
  <c r="E3470" i="23"/>
  <c r="F3470" i="23"/>
  <c r="G3470" i="23"/>
  <c r="H3470" i="23"/>
  <c r="I3470" i="23"/>
  <c r="J3470" i="23"/>
  <c r="K3470" i="23"/>
  <c r="L3470" i="23"/>
  <c r="M3470" i="23"/>
  <c r="A3471" i="23"/>
  <c r="B3471" i="23"/>
  <c r="C3471" i="23"/>
  <c r="D3471" i="23"/>
  <c r="E3471" i="23"/>
  <c r="F3471" i="23"/>
  <c r="G3471" i="23"/>
  <c r="H3471" i="23"/>
  <c r="I3471" i="23"/>
  <c r="J3471" i="23"/>
  <c r="K3471" i="23"/>
  <c r="L3471" i="23"/>
  <c r="M3471" i="23"/>
  <c r="A3472" i="23"/>
  <c r="B3472" i="23"/>
  <c r="C3472" i="23"/>
  <c r="D3472" i="23"/>
  <c r="E3472" i="23"/>
  <c r="F3472" i="23"/>
  <c r="G3472" i="23"/>
  <c r="H3472" i="23"/>
  <c r="I3472" i="23"/>
  <c r="J3472" i="23"/>
  <c r="K3472" i="23"/>
  <c r="L3472" i="23"/>
  <c r="M3472" i="23"/>
  <c r="A3459" i="23"/>
  <c r="B3459" i="23"/>
  <c r="C3459" i="23"/>
  <c r="D3459" i="23"/>
  <c r="E3459" i="23"/>
  <c r="F3459" i="23"/>
  <c r="G3459" i="23"/>
  <c r="H3459" i="23"/>
  <c r="I3459" i="23"/>
  <c r="J3459" i="23"/>
  <c r="K3459" i="23"/>
  <c r="L3459" i="23"/>
  <c r="M3459" i="23"/>
  <c r="A3460" i="23"/>
  <c r="B3460" i="23"/>
  <c r="C3460" i="23"/>
  <c r="D3460" i="23"/>
  <c r="E3460" i="23"/>
  <c r="F3460" i="23"/>
  <c r="G3460" i="23"/>
  <c r="H3460" i="23"/>
  <c r="I3460" i="23"/>
  <c r="J3460" i="23"/>
  <c r="K3460" i="23"/>
  <c r="L3460" i="23"/>
  <c r="M3460" i="23"/>
  <c r="A3461" i="23"/>
  <c r="B3461" i="23"/>
  <c r="C3461" i="23"/>
  <c r="D3461" i="23"/>
  <c r="E3461" i="23"/>
  <c r="F3461" i="23"/>
  <c r="G3461" i="23"/>
  <c r="H3461" i="23"/>
  <c r="I3461" i="23"/>
  <c r="J3461" i="23"/>
  <c r="K3461" i="23"/>
  <c r="L3461" i="23"/>
  <c r="M3461" i="23"/>
  <c r="A3462" i="23"/>
  <c r="B3462" i="23"/>
  <c r="C3462" i="23"/>
  <c r="D3462" i="23"/>
  <c r="E3462" i="23"/>
  <c r="F3462" i="23"/>
  <c r="G3462" i="23"/>
  <c r="H3462" i="23"/>
  <c r="I3462" i="23"/>
  <c r="J3462" i="23"/>
  <c r="K3462" i="23"/>
  <c r="L3462" i="23"/>
  <c r="M3462" i="23"/>
  <c r="A3463" i="23"/>
  <c r="B3463" i="23"/>
  <c r="C3463" i="23"/>
  <c r="D3463" i="23"/>
  <c r="E3463" i="23"/>
  <c r="F3463" i="23"/>
  <c r="G3463" i="23"/>
  <c r="H3463" i="23"/>
  <c r="I3463" i="23"/>
  <c r="J3463" i="23"/>
  <c r="K3463" i="23"/>
  <c r="L3463" i="23"/>
  <c r="M3463" i="23"/>
  <c r="A3464" i="23"/>
  <c r="B3464" i="23"/>
  <c r="C3464" i="23"/>
  <c r="D3464" i="23"/>
  <c r="E3464" i="23"/>
  <c r="F3464" i="23"/>
  <c r="G3464" i="23"/>
  <c r="H3464" i="23"/>
  <c r="I3464" i="23"/>
  <c r="J3464" i="23"/>
  <c r="K3464" i="23"/>
  <c r="L3464" i="23"/>
  <c r="M3464" i="23"/>
  <c r="A3465" i="23"/>
  <c r="B3465" i="23"/>
  <c r="C3465" i="23"/>
  <c r="D3465" i="23"/>
  <c r="E3465" i="23"/>
  <c r="F3465" i="23"/>
  <c r="G3465" i="23"/>
  <c r="H3465" i="23"/>
  <c r="I3465" i="23"/>
  <c r="J3465" i="23"/>
  <c r="K3465" i="23"/>
  <c r="L3465" i="23"/>
  <c r="M3465" i="23"/>
  <c r="A3451" i="23"/>
  <c r="B3451" i="23"/>
  <c r="C3451" i="23"/>
  <c r="D3451" i="23"/>
  <c r="E3451" i="23"/>
  <c r="F3451" i="23"/>
  <c r="G3451" i="23"/>
  <c r="H3451" i="23"/>
  <c r="I3451" i="23"/>
  <c r="J3451" i="23"/>
  <c r="K3451" i="23"/>
  <c r="L3451" i="23"/>
  <c r="M3451" i="23"/>
  <c r="A3452" i="23"/>
  <c r="B3452" i="23"/>
  <c r="C3452" i="23"/>
  <c r="D3452" i="23"/>
  <c r="E3452" i="23"/>
  <c r="F3452" i="23"/>
  <c r="G3452" i="23"/>
  <c r="H3452" i="23"/>
  <c r="I3452" i="23"/>
  <c r="J3452" i="23"/>
  <c r="K3452" i="23"/>
  <c r="L3452" i="23"/>
  <c r="M3452" i="23"/>
  <c r="A3453" i="23"/>
  <c r="B3453" i="23"/>
  <c r="C3453" i="23"/>
  <c r="D3453" i="23"/>
  <c r="E3453" i="23"/>
  <c r="F3453" i="23"/>
  <c r="G3453" i="23"/>
  <c r="H3453" i="23"/>
  <c r="I3453" i="23"/>
  <c r="J3453" i="23"/>
  <c r="K3453" i="23"/>
  <c r="L3453" i="23"/>
  <c r="M3453" i="23"/>
  <c r="A3454" i="23"/>
  <c r="B3454" i="23"/>
  <c r="C3454" i="23"/>
  <c r="D3454" i="23"/>
  <c r="E3454" i="23"/>
  <c r="F3454" i="23"/>
  <c r="G3454" i="23"/>
  <c r="H3454" i="23"/>
  <c r="I3454" i="23"/>
  <c r="J3454" i="23"/>
  <c r="K3454" i="23"/>
  <c r="L3454" i="23"/>
  <c r="M3454" i="23"/>
  <c r="A3455" i="23"/>
  <c r="B3455" i="23"/>
  <c r="C3455" i="23"/>
  <c r="D3455" i="23"/>
  <c r="E3455" i="23"/>
  <c r="F3455" i="23"/>
  <c r="G3455" i="23"/>
  <c r="H3455" i="23"/>
  <c r="I3455" i="23"/>
  <c r="J3455" i="23"/>
  <c r="K3455" i="23"/>
  <c r="L3455" i="23"/>
  <c r="M3455" i="23"/>
  <c r="A3456" i="23"/>
  <c r="B3456" i="23"/>
  <c r="C3456" i="23"/>
  <c r="D3456" i="23"/>
  <c r="E3456" i="23"/>
  <c r="F3456" i="23"/>
  <c r="G3456" i="23"/>
  <c r="H3456" i="23"/>
  <c r="I3456" i="23"/>
  <c r="J3456" i="23"/>
  <c r="K3456" i="23"/>
  <c r="L3456" i="23"/>
  <c r="M3456" i="23"/>
  <c r="A3457" i="23"/>
  <c r="B3457" i="23"/>
  <c r="C3457" i="23"/>
  <c r="D3457" i="23"/>
  <c r="E3457" i="23"/>
  <c r="F3457" i="23"/>
  <c r="G3457" i="23"/>
  <c r="H3457" i="23"/>
  <c r="I3457" i="23"/>
  <c r="J3457" i="23"/>
  <c r="K3457" i="23"/>
  <c r="L3457" i="23"/>
  <c r="M3457" i="23"/>
  <c r="A3458" i="23"/>
  <c r="B3458" i="23"/>
  <c r="C3458" i="23"/>
  <c r="D3458" i="23"/>
  <c r="E3458" i="23"/>
  <c r="F3458" i="23"/>
  <c r="G3458" i="23"/>
  <c r="H3458" i="23"/>
  <c r="I3458" i="23"/>
  <c r="J3458" i="23"/>
  <c r="K3458" i="23"/>
  <c r="L3458" i="23"/>
  <c r="M3458" i="23"/>
  <c r="A3448" i="23"/>
  <c r="B3448" i="23"/>
  <c r="C3448" i="23"/>
  <c r="D3448" i="23"/>
  <c r="E3448" i="23"/>
  <c r="F3448" i="23"/>
  <c r="G3448" i="23"/>
  <c r="H3448" i="23"/>
  <c r="I3448" i="23"/>
  <c r="J3448" i="23"/>
  <c r="K3448" i="23"/>
  <c r="L3448" i="23"/>
  <c r="M3448" i="23"/>
  <c r="A3449" i="23"/>
  <c r="B3449" i="23"/>
  <c r="C3449" i="23"/>
  <c r="D3449" i="23"/>
  <c r="E3449" i="23"/>
  <c r="F3449" i="23"/>
  <c r="G3449" i="23"/>
  <c r="H3449" i="23"/>
  <c r="I3449" i="23"/>
  <c r="J3449" i="23"/>
  <c r="K3449" i="23"/>
  <c r="L3449" i="23"/>
  <c r="M3449" i="23"/>
  <c r="A3450" i="23"/>
  <c r="B3450" i="23"/>
  <c r="C3450" i="23"/>
  <c r="D3450" i="23"/>
  <c r="E3450" i="23"/>
  <c r="F3450" i="23"/>
  <c r="G3450" i="23"/>
  <c r="H3450" i="23"/>
  <c r="I3450" i="23"/>
  <c r="J3450" i="23"/>
  <c r="K3450" i="23"/>
  <c r="L3450" i="23"/>
  <c r="M3450" i="23"/>
  <c r="A3441" i="23"/>
  <c r="B3441" i="23"/>
  <c r="C3441" i="23"/>
  <c r="D3441" i="23"/>
  <c r="E3441" i="23"/>
  <c r="F3441" i="23"/>
  <c r="G3441" i="23"/>
  <c r="H3441" i="23"/>
  <c r="I3441" i="23"/>
  <c r="J3441" i="23"/>
  <c r="K3441" i="23"/>
  <c r="L3441" i="23"/>
  <c r="M3441" i="23"/>
  <c r="A3442" i="23"/>
  <c r="B3442" i="23"/>
  <c r="C3442" i="23"/>
  <c r="D3442" i="23"/>
  <c r="E3442" i="23"/>
  <c r="F3442" i="23"/>
  <c r="G3442" i="23"/>
  <c r="H3442" i="23"/>
  <c r="I3442" i="23"/>
  <c r="J3442" i="23"/>
  <c r="K3442" i="23"/>
  <c r="L3442" i="23"/>
  <c r="M3442" i="23"/>
  <c r="A3443" i="23"/>
  <c r="B3443" i="23"/>
  <c r="C3443" i="23"/>
  <c r="D3443" i="23"/>
  <c r="E3443" i="23"/>
  <c r="F3443" i="23"/>
  <c r="G3443" i="23"/>
  <c r="H3443" i="23"/>
  <c r="I3443" i="23"/>
  <c r="J3443" i="23"/>
  <c r="K3443" i="23"/>
  <c r="L3443" i="23"/>
  <c r="M3443" i="23"/>
  <c r="A3444" i="23"/>
  <c r="B3444" i="23"/>
  <c r="C3444" i="23"/>
  <c r="D3444" i="23"/>
  <c r="E3444" i="23"/>
  <c r="F3444" i="23"/>
  <c r="G3444" i="23"/>
  <c r="H3444" i="23"/>
  <c r="I3444" i="23"/>
  <c r="J3444" i="23"/>
  <c r="K3444" i="23"/>
  <c r="L3444" i="23"/>
  <c r="M3444" i="23"/>
  <c r="A3445" i="23"/>
  <c r="B3445" i="23"/>
  <c r="C3445" i="23"/>
  <c r="D3445" i="23"/>
  <c r="E3445" i="23"/>
  <c r="F3445" i="23"/>
  <c r="G3445" i="23"/>
  <c r="H3445" i="23"/>
  <c r="I3445" i="23"/>
  <c r="J3445" i="23"/>
  <c r="K3445" i="23"/>
  <c r="L3445" i="23"/>
  <c r="M3445" i="23"/>
  <c r="A3446" i="23"/>
  <c r="B3446" i="23"/>
  <c r="C3446" i="23"/>
  <c r="D3446" i="23"/>
  <c r="E3446" i="23"/>
  <c r="F3446" i="23"/>
  <c r="G3446" i="23"/>
  <c r="H3446" i="23"/>
  <c r="I3446" i="23"/>
  <c r="J3446" i="23"/>
  <c r="K3446" i="23"/>
  <c r="L3446" i="23"/>
  <c r="M3446" i="23"/>
  <c r="A3447" i="23"/>
  <c r="B3447" i="23"/>
  <c r="C3447" i="23"/>
  <c r="D3447" i="23"/>
  <c r="E3447" i="23"/>
  <c r="F3447" i="23"/>
  <c r="G3447" i="23"/>
  <c r="H3447" i="23"/>
  <c r="I3447" i="23"/>
  <c r="J3447" i="23"/>
  <c r="K3447" i="23"/>
  <c r="L3447" i="23"/>
  <c r="M3447" i="23"/>
  <c r="A3434" i="23"/>
  <c r="B3434" i="23"/>
  <c r="C3434" i="23"/>
  <c r="D3434" i="23"/>
  <c r="E3434" i="23"/>
  <c r="F3434" i="23"/>
  <c r="G3434" i="23"/>
  <c r="H3434" i="23"/>
  <c r="I3434" i="23"/>
  <c r="J3434" i="23"/>
  <c r="K3434" i="23"/>
  <c r="L3434" i="23"/>
  <c r="M3434" i="23"/>
  <c r="A3435" i="23"/>
  <c r="B3435" i="23"/>
  <c r="C3435" i="23"/>
  <c r="D3435" i="23"/>
  <c r="E3435" i="23"/>
  <c r="F3435" i="23"/>
  <c r="G3435" i="23"/>
  <c r="H3435" i="23"/>
  <c r="I3435" i="23"/>
  <c r="J3435" i="23"/>
  <c r="K3435" i="23"/>
  <c r="L3435" i="23"/>
  <c r="M3435" i="23"/>
  <c r="A3436" i="23"/>
  <c r="B3436" i="23"/>
  <c r="C3436" i="23"/>
  <c r="D3436" i="23"/>
  <c r="E3436" i="23"/>
  <c r="F3436" i="23"/>
  <c r="G3436" i="23"/>
  <c r="H3436" i="23"/>
  <c r="I3436" i="23"/>
  <c r="J3436" i="23"/>
  <c r="K3436" i="23"/>
  <c r="L3436" i="23"/>
  <c r="M3436" i="23"/>
  <c r="A3437" i="23"/>
  <c r="B3437" i="23"/>
  <c r="C3437" i="23"/>
  <c r="D3437" i="23"/>
  <c r="E3437" i="23"/>
  <c r="F3437" i="23"/>
  <c r="G3437" i="23"/>
  <c r="H3437" i="23"/>
  <c r="I3437" i="23"/>
  <c r="J3437" i="23"/>
  <c r="K3437" i="23"/>
  <c r="L3437" i="23"/>
  <c r="M3437" i="23"/>
  <c r="A3438" i="23"/>
  <c r="B3438" i="23"/>
  <c r="C3438" i="23"/>
  <c r="D3438" i="23"/>
  <c r="E3438" i="23"/>
  <c r="F3438" i="23"/>
  <c r="G3438" i="23"/>
  <c r="H3438" i="23"/>
  <c r="I3438" i="23"/>
  <c r="J3438" i="23"/>
  <c r="K3438" i="23"/>
  <c r="L3438" i="23"/>
  <c r="M3438" i="23"/>
  <c r="A3439" i="23"/>
  <c r="B3439" i="23"/>
  <c r="C3439" i="23"/>
  <c r="D3439" i="23"/>
  <c r="E3439" i="23"/>
  <c r="F3439" i="23"/>
  <c r="G3439" i="23"/>
  <c r="H3439" i="23"/>
  <c r="I3439" i="23"/>
  <c r="J3439" i="23"/>
  <c r="K3439" i="23"/>
  <c r="L3439" i="23"/>
  <c r="M3439" i="23"/>
  <c r="A3440" i="23"/>
  <c r="B3440" i="23"/>
  <c r="C3440" i="23"/>
  <c r="D3440" i="23"/>
  <c r="E3440" i="23"/>
  <c r="F3440" i="23"/>
  <c r="G3440" i="23"/>
  <c r="H3440" i="23"/>
  <c r="I3440" i="23"/>
  <c r="J3440" i="23"/>
  <c r="K3440" i="23"/>
  <c r="L3440" i="23"/>
  <c r="M3440" i="23"/>
  <c r="A3728" i="23"/>
  <c r="B3728" i="23"/>
  <c r="C3728" i="23"/>
  <c r="D3728" i="23"/>
  <c r="E3728" i="23"/>
  <c r="F3728" i="23"/>
  <c r="G3728" i="23"/>
  <c r="H3728" i="23"/>
  <c r="I3728" i="23"/>
  <c r="J3728" i="23"/>
  <c r="K3728" i="23"/>
  <c r="L3728" i="23"/>
  <c r="M3728" i="23"/>
  <c r="A3729" i="23"/>
  <c r="B3729" i="23"/>
  <c r="C3729" i="23"/>
  <c r="D3729" i="23"/>
  <c r="E3729" i="23"/>
  <c r="F3729" i="23"/>
  <c r="G3729" i="23"/>
  <c r="H3729" i="23"/>
  <c r="I3729" i="23"/>
  <c r="J3729" i="23"/>
  <c r="K3729" i="23"/>
  <c r="L3729" i="23"/>
  <c r="M3729" i="23"/>
  <c r="A3730" i="23"/>
  <c r="B3730" i="23"/>
  <c r="C3730" i="23"/>
  <c r="D3730" i="23"/>
  <c r="E3730" i="23"/>
  <c r="F3730" i="23"/>
  <c r="G3730" i="23"/>
  <c r="H3730" i="23"/>
  <c r="I3730" i="23"/>
  <c r="J3730" i="23"/>
  <c r="K3730" i="23"/>
  <c r="L3730" i="23"/>
  <c r="M3730" i="23"/>
  <c r="A3731" i="23"/>
  <c r="B3731" i="23"/>
  <c r="C3731" i="23"/>
  <c r="D3731" i="23"/>
  <c r="E3731" i="23"/>
  <c r="F3731" i="23"/>
  <c r="G3731" i="23"/>
  <c r="H3731" i="23"/>
  <c r="I3731" i="23"/>
  <c r="J3731" i="23"/>
  <c r="K3731" i="23"/>
  <c r="L3731" i="23"/>
  <c r="M3731" i="23"/>
  <c r="A3732" i="23"/>
  <c r="B3732" i="23"/>
  <c r="C3732" i="23"/>
  <c r="D3732" i="23"/>
  <c r="E3732" i="23"/>
  <c r="F3732" i="23"/>
  <c r="G3732" i="23"/>
  <c r="H3732" i="23"/>
  <c r="I3732" i="23"/>
  <c r="J3732" i="23"/>
  <c r="K3732" i="23"/>
  <c r="L3732" i="23"/>
  <c r="M3732" i="23"/>
  <c r="A3733" i="23"/>
  <c r="B3733" i="23"/>
  <c r="C3733" i="23"/>
  <c r="D3733" i="23"/>
  <c r="E3733" i="23"/>
  <c r="F3733" i="23"/>
  <c r="G3733" i="23"/>
  <c r="H3733" i="23"/>
  <c r="I3733" i="23"/>
  <c r="J3733" i="23"/>
  <c r="K3733" i="23"/>
  <c r="L3733" i="23"/>
  <c r="M3733" i="23"/>
  <c r="A3734" i="23"/>
  <c r="B3734" i="23"/>
  <c r="C3734" i="23"/>
  <c r="D3734" i="23"/>
  <c r="E3734" i="23"/>
  <c r="F3734" i="23"/>
  <c r="G3734" i="23"/>
  <c r="H3734" i="23"/>
  <c r="I3734" i="23"/>
  <c r="J3734" i="23"/>
  <c r="K3734" i="23"/>
  <c r="L3734" i="23"/>
  <c r="M3734" i="23"/>
  <c r="A3735" i="23"/>
  <c r="B3735" i="23"/>
  <c r="C3735" i="23"/>
  <c r="D3735" i="23"/>
  <c r="E3735" i="23"/>
  <c r="F3735" i="23"/>
  <c r="G3735" i="23"/>
  <c r="H3735" i="23"/>
  <c r="I3735" i="23"/>
  <c r="J3735" i="23"/>
  <c r="K3735" i="23"/>
  <c r="L3735" i="23"/>
  <c r="M3735" i="23"/>
  <c r="A3736" i="23"/>
  <c r="B3736" i="23"/>
  <c r="C3736" i="23"/>
  <c r="D3736" i="23"/>
  <c r="E3736" i="23"/>
  <c r="F3736" i="23"/>
  <c r="G3736" i="23"/>
  <c r="H3736" i="23"/>
  <c r="I3736" i="23"/>
  <c r="J3736" i="23"/>
  <c r="K3736" i="23"/>
  <c r="L3736" i="23"/>
  <c r="M3736" i="23"/>
  <c r="A3737" i="23"/>
  <c r="B3737" i="23"/>
  <c r="C3737" i="23"/>
  <c r="D3737" i="23"/>
  <c r="E3737" i="23"/>
  <c r="F3737" i="23"/>
  <c r="G3737" i="23"/>
  <c r="H3737" i="23"/>
  <c r="I3737" i="23"/>
  <c r="J3737" i="23"/>
  <c r="K3737" i="23"/>
  <c r="L3737" i="23"/>
  <c r="M3737" i="23"/>
  <c r="A3738" i="23"/>
  <c r="B3738" i="23"/>
  <c r="C3738" i="23"/>
  <c r="D3738" i="23"/>
  <c r="E3738" i="23"/>
  <c r="F3738" i="23"/>
  <c r="G3738" i="23"/>
  <c r="H3738" i="23"/>
  <c r="I3738" i="23"/>
  <c r="J3738" i="23"/>
  <c r="K3738" i="23"/>
  <c r="L3738" i="23"/>
  <c r="M3738" i="23"/>
  <c r="A3739" i="23"/>
  <c r="B3739" i="23"/>
  <c r="C3739" i="23"/>
  <c r="D3739" i="23"/>
  <c r="E3739" i="23"/>
  <c r="F3739" i="23"/>
  <c r="G3739" i="23"/>
  <c r="H3739" i="23"/>
  <c r="I3739" i="23"/>
  <c r="J3739" i="23"/>
  <c r="K3739" i="23"/>
  <c r="L3739" i="23"/>
  <c r="M3739" i="23"/>
  <c r="A3740" i="23"/>
  <c r="B3740" i="23"/>
  <c r="C3740" i="23"/>
  <c r="D3740" i="23"/>
  <c r="E3740" i="23"/>
  <c r="F3740" i="23"/>
  <c r="G3740" i="23"/>
  <c r="H3740" i="23"/>
  <c r="I3740" i="23"/>
  <c r="J3740" i="23"/>
  <c r="K3740" i="23"/>
  <c r="L3740" i="23"/>
  <c r="M3740" i="23"/>
  <c r="A3741" i="23"/>
  <c r="B3741" i="23"/>
  <c r="C3741" i="23"/>
  <c r="D3741" i="23"/>
  <c r="E3741" i="23"/>
  <c r="F3741" i="23"/>
  <c r="G3741" i="23"/>
  <c r="H3741" i="23"/>
  <c r="I3741" i="23"/>
  <c r="J3741" i="23"/>
  <c r="K3741" i="23"/>
  <c r="L3741" i="23"/>
  <c r="M3741" i="23"/>
  <c r="A3742" i="23"/>
  <c r="B3742" i="23"/>
  <c r="C3742" i="23"/>
  <c r="D3742" i="23"/>
  <c r="E3742" i="23"/>
  <c r="F3742" i="23"/>
  <c r="G3742" i="23"/>
  <c r="H3742" i="23"/>
  <c r="I3742" i="23"/>
  <c r="J3742" i="23"/>
  <c r="K3742" i="23"/>
  <c r="L3742" i="23"/>
  <c r="M3742" i="23"/>
  <c r="A3743" i="23"/>
  <c r="B3743" i="23"/>
  <c r="C3743" i="23"/>
  <c r="D3743" i="23"/>
  <c r="E3743" i="23"/>
  <c r="F3743" i="23"/>
  <c r="G3743" i="23"/>
  <c r="H3743" i="23"/>
  <c r="I3743" i="23"/>
  <c r="J3743" i="23"/>
  <c r="K3743" i="23"/>
  <c r="L3743" i="23"/>
  <c r="M3743" i="23"/>
  <c r="A3744" i="23"/>
  <c r="B3744" i="23"/>
  <c r="C3744" i="23"/>
  <c r="D3744" i="23"/>
  <c r="E3744" i="23"/>
  <c r="F3744" i="23"/>
  <c r="G3744" i="23"/>
  <c r="H3744" i="23"/>
  <c r="I3744" i="23"/>
  <c r="J3744" i="23"/>
  <c r="K3744" i="23"/>
  <c r="L3744" i="23"/>
  <c r="M3744" i="23"/>
  <c r="A3745" i="23"/>
  <c r="B3745" i="23"/>
  <c r="C3745" i="23"/>
  <c r="D3745" i="23"/>
  <c r="E3745" i="23"/>
  <c r="F3745" i="23"/>
  <c r="G3745" i="23"/>
  <c r="H3745" i="23"/>
  <c r="I3745" i="23"/>
  <c r="J3745" i="23"/>
  <c r="K3745" i="23"/>
  <c r="L3745" i="23"/>
  <c r="M3745" i="23"/>
  <c r="A3746" i="23"/>
  <c r="B3746" i="23"/>
  <c r="C3746" i="23"/>
  <c r="D3746" i="23"/>
  <c r="E3746" i="23"/>
  <c r="F3746" i="23"/>
  <c r="G3746" i="23"/>
  <c r="H3746" i="23"/>
  <c r="I3746" i="23"/>
  <c r="J3746" i="23"/>
  <c r="K3746" i="23"/>
  <c r="L3746" i="23"/>
  <c r="M3746" i="23"/>
  <c r="A3747" i="23"/>
  <c r="B3747" i="23"/>
  <c r="C3747" i="23"/>
  <c r="D3747" i="23"/>
  <c r="E3747" i="23"/>
  <c r="F3747" i="23"/>
  <c r="G3747" i="23"/>
  <c r="H3747" i="23"/>
  <c r="I3747" i="23"/>
  <c r="J3747" i="23"/>
  <c r="K3747" i="23"/>
  <c r="L3747" i="23"/>
  <c r="M3747" i="23"/>
  <c r="A3748" i="23"/>
  <c r="B3748" i="23"/>
  <c r="C3748" i="23"/>
  <c r="D3748" i="23"/>
  <c r="E3748" i="23"/>
  <c r="F3748" i="23"/>
  <c r="G3748" i="23"/>
  <c r="H3748" i="23"/>
  <c r="I3748" i="23"/>
  <c r="J3748" i="23"/>
  <c r="K3748" i="23"/>
  <c r="L3748" i="23"/>
  <c r="M3748" i="23"/>
  <c r="A3749" i="23"/>
  <c r="B3749" i="23"/>
  <c r="C3749" i="23"/>
  <c r="D3749" i="23"/>
  <c r="E3749" i="23"/>
  <c r="F3749" i="23"/>
  <c r="G3749" i="23"/>
  <c r="H3749" i="23"/>
  <c r="I3749" i="23"/>
  <c r="J3749" i="23"/>
  <c r="K3749" i="23"/>
  <c r="L3749" i="23"/>
  <c r="M3749" i="23"/>
  <c r="A3750" i="23"/>
  <c r="B3750" i="23"/>
  <c r="C3750" i="23"/>
  <c r="D3750" i="23"/>
  <c r="E3750" i="23"/>
  <c r="F3750" i="23"/>
  <c r="G3750" i="23"/>
  <c r="H3750" i="23"/>
  <c r="I3750" i="23"/>
  <c r="J3750" i="23"/>
  <c r="K3750" i="23"/>
  <c r="L3750" i="23"/>
  <c r="M3750" i="23"/>
  <c r="A3751" i="23"/>
  <c r="B3751" i="23"/>
  <c r="C3751" i="23"/>
  <c r="D3751" i="23"/>
  <c r="E3751" i="23"/>
  <c r="F3751" i="23"/>
  <c r="G3751" i="23"/>
  <c r="H3751" i="23"/>
  <c r="I3751" i="23"/>
  <c r="J3751" i="23"/>
  <c r="K3751" i="23"/>
  <c r="L3751" i="23"/>
  <c r="M3751" i="23"/>
  <c r="A3752" i="23"/>
  <c r="B3752" i="23"/>
  <c r="C3752" i="23"/>
  <c r="D3752" i="23"/>
  <c r="E3752" i="23"/>
  <c r="F3752" i="23"/>
  <c r="G3752" i="23"/>
  <c r="H3752" i="23"/>
  <c r="I3752" i="23"/>
  <c r="J3752" i="23"/>
  <c r="K3752" i="23"/>
  <c r="L3752" i="23"/>
  <c r="M3752" i="23"/>
  <c r="A3753" i="23"/>
  <c r="B3753" i="23"/>
  <c r="C3753" i="23"/>
  <c r="D3753" i="23"/>
  <c r="E3753" i="23"/>
  <c r="F3753" i="23"/>
  <c r="G3753" i="23"/>
  <c r="H3753" i="23"/>
  <c r="I3753" i="23"/>
  <c r="J3753" i="23"/>
  <c r="K3753" i="23"/>
  <c r="L3753" i="23"/>
  <c r="M3753" i="23"/>
  <c r="A3754" i="23"/>
  <c r="B3754" i="23"/>
  <c r="C3754" i="23"/>
  <c r="D3754" i="23"/>
  <c r="E3754" i="23"/>
  <c r="F3754" i="23"/>
  <c r="G3754" i="23"/>
  <c r="H3754" i="23"/>
  <c r="I3754" i="23"/>
  <c r="J3754" i="23"/>
  <c r="K3754" i="23"/>
  <c r="L3754" i="23"/>
  <c r="M3754" i="23"/>
  <c r="A3755" i="23"/>
  <c r="B3755" i="23"/>
  <c r="C3755" i="23"/>
  <c r="D3755" i="23"/>
  <c r="E3755" i="23"/>
  <c r="F3755" i="23"/>
  <c r="G3755" i="23"/>
  <c r="H3755" i="23"/>
  <c r="I3755" i="23"/>
  <c r="J3755" i="23"/>
  <c r="K3755" i="23"/>
  <c r="L3755" i="23"/>
  <c r="M3755" i="23"/>
  <c r="A3756" i="23"/>
  <c r="B3756" i="23"/>
  <c r="C3756" i="23"/>
  <c r="D3756" i="23"/>
  <c r="E3756" i="23"/>
  <c r="F3756" i="23"/>
  <c r="G3756" i="23"/>
  <c r="H3756" i="23"/>
  <c r="I3756" i="23"/>
  <c r="J3756" i="23"/>
  <c r="K3756" i="23"/>
  <c r="L3756" i="23"/>
  <c r="M3756" i="23"/>
  <c r="A3757" i="23"/>
  <c r="B3757" i="23"/>
  <c r="C3757" i="23"/>
  <c r="D3757" i="23"/>
  <c r="E3757" i="23"/>
  <c r="F3757" i="23"/>
  <c r="G3757" i="23"/>
  <c r="H3757" i="23"/>
  <c r="I3757" i="23"/>
  <c r="J3757" i="23"/>
  <c r="K3757" i="23"/>
  <c r="L3757" i="23"/>
  <c r="M3757" i="23"/>
  <c r="A3758" i="23"/>
  <c r="B3758" i="23"/>
  <c r="C3758" i="23"/>
  <c r="D3758" i="23"/>
  <c r="E3758" i="23"/>
  <c r="F3758" i="23"/>
  <c r="G3758" i="23"/>
  <c r="H3758" i="23"/>
  <c r="I3758" i="23"/>
  <c r="J3758" i="23"/>
  <c r="K3758" i="23"/>
  <c r="L3758" i="23"/>
  <c r="M3758" i="23"/>
  <c r="A3759" i="23"/>
  <c r="B3759" i="23"/>
  <c r="C3759" i="23"/>
  <c r="D3759" i="23"/>
  <c r="E3759" i="23"/>
  <c r="F3759" i="23"/>
  <c r="G3759" i="23"/>
  <c r="H3759" i="23"/>
  <c r="I3759" i="23"/>
  <c r="J3759" i="23"/>
  <c r="K3759" i="23"/>
  <c r="L3759" i="23"/>
  <c r="M3759" i="23"/>
  <c r="A3760" i="23"/>
  <c r="B3760" i="23"/>
  <c r="C3760" i="23"/>
  <c r="D3760" i="23"/>
  <c r="E3760" i="23"/>
  <c r="F3760" i="23"/>
  <c r="G3760" i="23"/>
  <c r="H3760" i="23"/>
  <c r="I3760" i="23"/>
  <c r="J3760" i="23"/>
  <c r="K3760" i="23"/>
  <c r="L3760" i="23"/>
  <c r="M3760" i="23"/>
  <c r="A3761" i="23"/>
  <c r="B3761" i="23"/>
  <c r="C3761" i="23"/>
  <c r="D3761" i="23"/>
  <c r="E3761" i="23"/>
  <c r="F3761" i="23"/>
  <c r="G3761" i="23"/>
  <c r="H3761" i="23"/>
  <c r="I3761" i="23"/>
  <c r="J3761" i="23"/>
  <c r="K3761" i="23"/>
  <c r="L3761" i="23"/>
  <c r="M3761" i="23"/>
  <c r="A3762" i="23"/>
  <c r="B3762" i="23"/>
  <c r="C3762" i="23"/>
  <c r="D3762" i="23"/>
  <c r="E3762" i="23"/>
  <c r="F3762" i="23"/>
  <c r="G3762" i="23"/>
  <c r="H3762" i="23"/>
  <c r="I3762" i="23"/>
  <c r="J3762" i="23"/>
  <c r="K3762" i="23"/>
  <c r="L3762" i="23"/>
  <c r="M3762" i="23"/>
  <c r="A3763" i="23"/>
  <c r="B3763" i="23"/>
  <c r="C3763" i="23"/>
  <c r="D3763" i="23"/>
  <c r="E3763" i="23"/>
  <c r="F3763" i="23"/>
  <c r="G3763" i="23"/>
  <c r="H3763" i="23"/>
  <c r="I3763" i="23"/>
  <c r="J3763" i="23"/>
  <c r="K3763" i="23"/>
  <c r="L3763" i="23"/>
  <c r="M3763" i="23"/>
  <c r="A3764" i="23"/>
  <c r="B3764" i="23"/>
  <c r="C3764" i="23"/>
  <c r="D3764" i="23"/>
  <c r="E3764" i="23"/>
  <c r="F3764" i="23"/>
  <c r="G3764" i="23"/>
  <c r="H3764" i="23"/>
  <c r="I3764" i="23"/>
  <c r="J3764" i="23"/>
  <c r="K3764" i="23"/>
  <c r="L3764" i="23"/>
  <c r="M3764" i="23"/>
  <c r="A3765" i="23"/>
  <c r="B3765" i="23"/>
  <c r="C3765" i="23"/>
  <c r="D3765" i="23"/>
  <c r="E3765" i="23"/>
  <c r="F3765" i="23"/>
  <c r="G3765" i="23"/>
  <c r="H3765" i="23"/>
  <c r="I3765" i="23"/>
  <c r="J3765" i="23"/>
  <c r="K3765" i="23"/>
  <c r="L3765" i="23"/>
  <c r="M3765" i="23"/>
  <c r="A3766" i="23"/>
  <c r="B3766" i="23"/>
  <c r="C3766" i="23"/>
  <c r="D3766" i="23"/>
  <c r="E3766" i="23"/>
  <c r="F3766" i="23"/>
  <c r="G3766" i="23"/>
  <c r="H3766" i="23"/>
  <c r="I3766" i="23"/>
  <c r="J3766" i="23"/>
  <c r="K3766" i="23"/>
  <c r="L3766" i="23"/>
  <c r="M3766" i="23"/>
  <c r="A3767" i="23"/>
  <c r="B3767" i="23"/>
  <c r="C3767" i="23"/>
  <c r="D3767" i="23"/>
  <c r="E3767" i="23"/>
  <c r="F3767" i="23"/>
  <c r="G3767" i="23"/>
  <c r="H3767" i="23"/>
  <c r="I3767" i="23"/>
  <c r="J3767" i="23"/>
  <c r="K3767" i="23"/>
  <c r="L3767" i="23"/>
  <c r="M3767" i="23"/>
  <c r="A3768" i="23"/>
  <c r="B3768" i="23"/>
  <c r="C3768" i="23"/>
  <c r="D3768" i="23"/>
  <c r="E3768" i="23"/>
  <c r="F3768" i="23"/>
  <c r="G3768" i="23"/>
  <c r="H3768" i="23"/>
  <c r="I3768" i="23"/>
  <c r="J3768" i="23"/>
  <c r="K3768" i="23"/>
  <c r="L3768" i="23"/>
  <c r="M3768" i="23"/>
  <c r="A3769" i="23"/>
  <c r="B3769" i="23"/>
  <c r="C3769" i="23"/>
  <c r="D3769" i="23"/>
  <c r="E3769" i="23"/>
  <c r="F3769" i="23"/>
  <c r="G3769" i="23"/>
  <c r="H3769" i="23"/>
  <c r="I3769" i="23"/>
  <c r="J3769" i="23"/>
  <c r="K3769" i="23"/>
  <c r="L3769" i="23"/>
  <c r="M3769" i="23"/>
  <c r="A3770" i="23"/>
  <c r="B3770" i="23"/>
  <c r="C3770" i="23"/>
  <c r="D3770" i="23"/>
  <c r="E3770" i="23"/>
  <c r="F3770" i="23"/>
  <c r="G3770" i="23"/>
  <c r="H3770" i="23"/>
  <c r="I3770" i="23"/>
  <c r="J3770" i="23"/>
  <c r="K3770" i="23"/>
  <c r="L3770" i="23"/>
  <c r="M3770" i="23"/>
  <c r="A3771" i="23"/>
  <c r="B3771" i="23"/>
  <c r="C3771" i="23"/>
  <c r="D3771" i="23"/>
  <c r="E3771" i="23"/>
  <c r="F3771" i="23"/>
  <c r="G3771" i="23"/>
  <c r="H3771" i="23"/>
  <c r="I3771" i="23"/>
  <c r="J3771" i="23"/>
  <c r="K3771" i="23"/>
  <c r="L3771" i="23"/>
  <c r="M3771" i="23"/>
  <c r="A3772" i="23"/>
  <c r="B3772" i="23"/>
  <c r="C3772" i="23"/>
  <c r="D3772" i="23"/>
  <c r="E3772" i="23"/>
  <c r="F3772" i="23"/>
  <c r="G3772" i="23"/>
  <c r="H3772" i="23"/>
  <c r="I3772" i="23"/>
  <c r="J3772" i="23"/>
  <c r="K3772" i="23"/>
  <c r="L3772" i="23"/>
  <c r="M3772" i="23"/>
  <c r="A3773" i="23"/>
  <c r="B3773" i="23"/>
  <c r="C3773" i="23"/>
  <c r="D3773" i="23"/>
  <c r="E3773" i="23"/>
  <c r="F3773" i="23"/>
  <c r="G3773" i="23"/>
  <c r="H3773" i="23"/>
  <c r="I3773" i="23"/>
  <c r="J3773" i="23"/>
  <c r="K3773" i="23"/>
  <c r="L3773" i="23"/>
  <c r="M3773" i="23"/>
  <c r="A3774" i="23"/>
  <c r="B3774" i="23"/>
  <c r="C3774" i="23"/>
  <c r="D3774" i="23"/>
  <c r="E3774" i="23"/>
  <c r="F3774" i="23"/>
  <c r="G3774" i="23"/>
  <c r="H3774" i="23"/>
  <c r="I3774" i="23"/>
  <c r="J3774" i="23"/>
  <c r="K3774" i="23"/>
  <c r="L3774" i="23"/>
  <c r="M3774" i="23"/>
  <c r="A3775" i="23"/>
  <c r="B3775" i="23"/>
  <c r="C3775" i="23"/>
  <c r="D3775" i="23"/>
  <c r="E3775" i="23"/>
  <c r="F3775" i="23"/>
  <c r="G3775" i="23"/>
  <c r="H3775" i="23"/>
  <c r="I3775" i="23"/>
  <c r="J3775" i="23"/>
  <c r="K3775" i="23"/>
  <c r="L3775" i="23"/>
  <c r="M3775" i="23"/>
  <c r="A3776" i="23"/>
  <c r="B3776" i="23"/>
  <c r="C3776" i="23"/>
  <c r="D3776" i="23"/>
  <c r="E3776" i="23"/>
  <c r="F3776" i="23"/>
  <c r="G3776" i="23"/>
  <c r="H3776" i="23"/>
  <c r="I3776" i="23"/>
  <c r="J3776" i="23"/>
  <c r="K3776" i="23"/>
  <c r="L3776" i="23"/>
  <c r="M3776" i="23"/>
  <c r="A3777" i="23"/>
  <c r="B3777" i="23"/>
  <c r="C3777" i="23"/>
  <c r="D3777" i="23"/>
  <c r="E3777" i="23"/>
  <c r="F3777" i="23"/>
  <c r="G3777" i="23"/>
  <c r="H3777" i="23"/>
  <c r="I3777" i="23"/>
  <c r="J3777" i="23"/>
  <c r="K3777" i="23"/>
  <c r="L3777" i="23"/>
  <c r="M3777" i="23"/>
  <c r="A3778" i="23"/>
  <c r="B3778" i="23"/>
  <c r="C3778" i="23"/>
  <c r="D3778" i="23"/>
  <c r="E3778" i="23"/>
  <c r="F3778" i="23"/>
  <c r="G3778" i="23"/>
  <c r="H3778" i="23"/>
  <c r="I3778" i="23"/>
  <c r="J3778" i="23"/>
  <c r="K3778" i="23"/>
  <c r="L3778" i="23"/>
  <c r="M3778" i="23"/>
  <c r="A3779" i="23"/>
  <c r="B3779" i="23"/>
  <c r="C3779" i="23"/>
  <c r="D3779" i="23"/>
  <c r="E3779" i="23"/>
  <c r="F3779" i="23"/>
  <c r="G3779" i="23"/>
  <c r="H3779" i="23"/>
  <c r="I3779" i="23"/>
  <c r="J3779" i="23"/>
  <c r="K3779" i="23"/>
  <c r="L3779" i="23"/>
  <c r="M3779" i="23"/>
  <c r="A3780" i="23"/>
  <c r="B3780" i="23"/>
  <c r="C3780" i="23"/>
  <c r="D3780" i="23"/>
  <c r="E3780" i="23"/>
  <c r="F3780" i="23"/>
  <c r="G3780" i="23"/>
  <c r="H3780" i="23"/>
  <c r="I3780" i="23"/>
  <c r="J3780" i="23"/>
  <c r="K3780" i="23"/>
  <c r="L3780" i="23"/>
  <c r="M3780" i="23"/>
  <c r="A3781" i="23"/>
  <c r="B3781" i="23"/>
  <c r="C3781" i="23"/>
  <c r="D3781" i="23"/>
  <c r="E3781" i="23"/>
  <c r="F3781" i="23"/>
  <c r="G3781" i="23"/>
  <c r="H3781" i="23"/>
  <c r="I3781" i="23"/>
  <c r="J3781" i="23"/>
  <c r="K3781" i="23"/>
  <c r="L3781" i="23"/>
  <c r="M3781" i="23"/>
  <c r="A3782" i="23"/>
  <c r="B3782" i="23"/>
  <c r="C3782" i="23"/>
  <c r="D3782" i="23"/>
  <c r="E3782" i="23"/>
  <c r="F3782" i="23"/>
  <c r="G3782" i="23"/>
  <c r="H3782" i="23"/>
  <c r="I3782" i="23"/>
  <c r="J3782" i="23"/>
  <c r="K3782" i="23"/>
  <c r="L3782" i="23"/>
  <c r="M3782" i="23"/>
  <c r="A3783" i="23"/>
  <c r="B3783" i="23"/>
  <c r="C3783" i="23"/>
  <c r="D3783" i="23"/>
  <c r="E3783" i="23"/>
  <c r="F3783" i="23"/>
  <c r="G3783" i="23"/>
  <c r="H3783" i="23"/>
  <c r="I3783" i="23"/>
  <c r="J3783" i="23"/>
  <c r="K3783" i="23"/>
  <c r="L3783" i="23"/>
  <c r="M3783" i="23"/>
  <c r="A3784" i="23"/>
  <c r="B3784" i="23"/>
  <c r="C3784" i="23"/>
  <c r="D3784" i="23"/>
  <c r="E3784" i="23"/>
  <c r="F3784" i="23"/>
  <c r="G3784" i="23"/>
  <c r="H3784" i="23"/>
  <c r="I3784" i="23"/>
  <c r="J3784" i="23"/>
  <c r="K3784" i="23"/>
  <c r="L3784" i="23"/>
  <c r="M3784" i="23"/>
  <c r="A3785" i="23"/>
  <c r="B3785" i="23"/>
  <c r="C3785" i="23"/>
  <c r="D3785" i="23"/>
  <c r="E3785" i="23"/>
  <c r="F3785" i="23"/>
  <c r="G3785" i="23"/>
  <c r="H3785" i="23"/>
  <c r="I3785" i="23"/>
  <c r="J3785" i="23"/>
  <c r="K3785" i="23"/>
  <c r="L3785" i="23"/>
  <c r="M3785" i="23"/>
  <c r="A3786" i="23"/>
  <c r="B3786" i="23"/>
  <c r="C3786" i="23"/>
  <c r="D3786" i="23"/>
  <c r="E3786" i="23"/>
  <c r="F3786" i="23"/>
  <c r="G3786" i="23"/>
  <c r="H3786" i="23"/>
  <c r="I3786" i="23"/>
  <c r="J3786" i="23"/>
  <c r="K3786" i="23"/>
  <c r="L3786" i="23"/>
  <c r="M3786" i="23"/>
  <c r="A3787" i="23"/>
  <c r="B3787" i="23"/>
  <c r="C3787" i="23"/>
  <c r="D3787" i="23"/>
  <c r="E3787" i="23"/>
  <c r="F3787" i="23"/>
  <c r="G3787" i="23"/>
  <c r="H3787" i="23"/>
  <c r="I3787" i="23"/>
  <c r="J3787" i="23"/>
  <c r="K3787" i="23"/>
  <c r="L3787" i="23"/>
  <c r="M3787" i="23"/>
  <c r="A3788" i="23"/>
  <c r="B3788" i="23"/>
  <c r="C3788" i="23"/>
  <c r="D3788" i="23"/>
  <c r="E3788" i="23"/>
  <c r="F3788" i="23"/>
  <c r="G3788" i="23"/>
  <c r="H3788" i="23"/>
  <c r="I3788" i="23"/>
  <c r="J3788" i="23"/>
  <c r="K3788" i="23"/>
  <c r="L3788" i="23"/>
  <c r="M3788" i="23"/>
  <c r="A3789" i="23"/>
  <c r="B3789" i="23"/>
  <c r="C3789" i="23"/>
  <c r="D3789" i="23"/>
  <c r="E3789" i="23"/>
  <c r="F3789" i="23"/>
  <c r="G3789" i="23"/>
  <c r="H3789" i="23"/>
  <c r="I3789" i="23"/>
  <c r="J3789" i="23"/>
  <c r="K3789" i="23"/>
  <c r="L3789" i="23"/>
  <c r="M3789" i="23"/>
  <c r="A3790" i="23"/>
  <c r="B3790" i="23"/>
  <c r="C3790" i="23"/>
  <c r="D3790" i="23"/>
  <c r="E3790" i="23"/>
  <c r="F3790" i="23"/>
  <c r="G3790" i="23"/>
  <c r="H3790" i="23"/>
  <c r="I3790" i="23"/>
  <c r="J3790" i="23"/>
  <c r="K3790" i="23"/>
  <c r="L3790" i="23"/>
  <c r="M3790" i="23"/>
  <c r="A3791" i="23"/>
  <c r="B3791" i="23"/>
  <c r="C3791" i="23"/>
  <c r="D3791" i="23"/>
  <c r="E3791" i="23"/>
  <c r="F3791" i="23"/>
  <c r="G3791" i="23"/>
  <c r="H3791" i="23"/>
  <c r="I3791" i="23"/>
  <c r="J3791" i="23"/>
  <c r="K3791" i="23"/>
  <c r="L3791" i="23"/>
  <c r="M3791" i="23"/>
  <c r="A3792" i="23"/>
  <c r="B3792" i="23"/>
  <c r="C3792" i="23"/>
  <c r="D3792" i="23"/>
  <c r="E3792" i="23"/>
  <c r="F3792" i="23"/>
  <c r="G3792" i="23"/>
  <c r="H3792" i="23"/>
  <c r="I3792" i="23"/>
  <c r="J3792" i="23"/>
  <c r="K3792" i="23"/>
  <c r="L3792" i="23"/>
  <c r="M3792" i="23"/>
  <c r="A3793" i="23"/>
  <c r="B3793" i="23"/>
  <c r="C3793" i="23"/>
  <c r="D3793" i="23"/>
  <c r="E3793" i="23"/>
  <c r="F3793" i="23"/>
  <c r="G3793" i="23"/>
  <c r="H3793" i="23"/>
  <c r="I3793" i="23"/>
  <c r="J3793" i="23"/>
  <c r="K3793" i="23"/>
  <c r="L3793" i="23"/>
  <c r="M3793" i="23"/>
  <c r="A3794" i="23"/>
  <c r="B3794" i="23"/>
  <c r="C3794" i="23"/>
  <c r="D3794" i="23"/>
  <c r="E3794" i="23"/>
  <c r="F3794" i="23"/>
  <c r="G3794" i="23"/>
  <c r="H3794" i="23"/>
  <c r="I3794" i="23"/>
  <c r="J3794" i="23"/>
  <c r="K3794" i="23"/>
  <c r="L3794" i="23"/>
  <c r="M3794" i="23"/>
  <c r="A3795" i="23"/>
  <c r="B3795" i="23"/>
  <c r="C3795" i="23"/>
  <c r="D3795" i="23"/>
  <c r="E3795" i="23"/>
  <c r="F3795" i="23"/>
  <c r="G3795" i="23"/>
  <c r="H3795" i="23"/>
  <c r="I3795" i="23"/>
  <c r="J3795" i="23"/>
  <c r="K3795" i="23"/>
  <c r="L3795" i="23"/>
  <c r="M3795" i="23"/>
  <c r="A3796" i="23"/>
  <c r="B3796" i="23"/>
  <c r="C3796" i="23"/>
  <c r="D3796" i="23"/>
  <c r="E3796" i="23"/>
  <c r="F3796" i="23"/>
  <c r="G3796" i="23"/>
  <c r="H3796" i="23"/>
  <c r="I3796" i="23"/>
  <c r="J3796" i="23"/>
  <c r="K3796" i="23"/>
  <c r="L3796" i="23"/>
  <c r="M3796" i="23"/>
  <c r="A3797" i="23"/>
  <c r="B3797" i="23"/>
  <c r="C3797" i="23"/>
  <c r="D3797" i="23"/>
  <c r="E3797" i="23"/>
  <c r="F3797" i="23"/>
  <c r="G3797" i="23"/>
  <c r="H3797" i="23"/>
  <c r="I3797" i="23"/>
  <c r="J3797" i="23"/>
  <c r="K3797" i="23"/>
  <c r="L3797" i="23"/>
  <c r="M3797" i="23"/>
  <c r="A3798" i="23"/>
  <c r="B3798" i="23"/>
  <c r="C3798" i="23"/>
  <c r="D3798" i="23"/>
  <c r="E3798" i="23"/>
  <c r="F3798" i="23"/>
  <c r="G3798" i="23"/>
  <c r="H3798" i="23"/>
  <c r="I3798" i="23"/>
  <c r="J3798" i="23"/>
  <c r="K3798" i="23"/>
  <c r="L3798" i="23"/>
  <c r="M3798" i="23"/>
  <c r="A3799" i="23"/>
  <c r="B3799" i="23"/>
  <c r="C3799" i="23"/>
  <c r="D3799" i="23"/>
  <c r="E3799" i="23"/>
  <c r="F3799" i="23"/>
  <c r="G3799" i="23"/>
  <c r="H3799" i="23"/>
  <c r="I3799" i="23"/>
  <c r="J3799" i="23"/>
  <c r="K3799" i="23"/>
  <c r="L3799" i="23"/>
  <c r="M3799" i="23"/>
  <c r="A3800" i="23"/>
  <c r="B3800" i="23"/>
  <c r="C3800" i="23"/>
  <c r="D3800" i="23"/>
  <c r="E3800" i="23"/>
  <c r="F3800" i="23"/>
  <c r="G3800" i="23"/>
  <c r="H3800" i="23"/>
  <c r="I3800" i="23"/>
  <c r="J3800" i="23"/>
  <c r="K3800" i="23"/>
  <c r="L3800" i="23"/>
  <c r="M3800" i="23"/>
  <c r="A3801" i="23"/>
  <c r="B3801" i="23"/>
  <c r="C3801" i="23"/>
  <c r="D3801" i="23"/>
  <c r="E3801" i="23"/>
  <c r="F3801" i="23"/>
  <c r="G3801" i="23"/>
  <c r="H3801" i="23"/>
  <c r="I3801" i="23"/>
  <c r="J3801" i="23"/>
  <c r="K3801" i="23"/>
  <c r="L3801" i="23"/>
  <c r="M3801" i="23"/>
  <c r="A3802" i="23"/>
  <c r="B3802" i="23"/>
  <c r="C3802" i="23"/>
  <c r="D3802" i="23"/>
  <c r="E3802" i="23"/>
  <c r="F3802" i="23"/>
  <c r="G3802" i="23"/>
  <c r="H3802" i="23"/>
  <c r="I3802" i="23"/>
  <c r="J3802" i="23"/>
  <c r="K3802" i="23"/>
  <c r="L3802" i="23"/>
  <c r="M3802" i="23"/>
  <c r="A3803" i="23"/>
  <c r="B3803" i="23"/>
  <c r="C3803" i="23"/>
  <c r="D3803" i="23"/>
  <c r="E3803" i="23"/>
  <c r="F3803" i="23"/>
  <c r="G3803" i="23"/>
  <c r="H3803" i="23"/>
  <c r="I3803" i="23"/>
  <c r="J3803" i="23"/>
  <c r="K3803" i="23"/>
  <c r="L3803" i="23"/>
  <c r="M3803" i="23"/>
  <c r="A3804" i="23"/>
  <c r="B3804" i="23"/>
  <c r="C3804" i="23"/>
  <c r="D3804" i="23"/>
  <c r="E3804" i="23"/>
  <c r="F3804" i="23"/>
  <c r="G3804" i="23"/>
  <c r="H3804" i="23"/>
  <c r="I3804" i="23"/>
  <c r="J3804" i="23"/>
  <c r="K3804" i="23"/>
  <c r="L3804" i="23"/>
  <c r="M3804" i="23"/>
  <c r="A3805" i="23"/>
  <c r="B3805" i="23"/>
  <c r="C3805" i="23"/>
  <c r="D3805" i="23"/>
  <c r="E3805" i="23"/>
  <c r="F3805" i="23"/>
  <c r="G3805" i="23"/>
  <c r="H3805" i="23"/>
  <c r="I3805" i="23"/>
  <c r="J3805" i="23"/>
  <c r="K3805" i="23"/>
  <c r="L3805" i="23"/>
  <c r="M3805" i="23"/>
  <c r="A3806" i="23"/>
  <c r="B3806" i="23"/>
  <c r="C3806" i="23"/>
  <c r="D3806" i="23"/>
  <c r="E3806" i="23"/>
  <c r="F3806" i="23"/>
  <c r="G3806" i="23"/>
  <c r="H3806" i="23"/>
  <c r="I3806" i="23"/>
  <c r="J3806" i="23"/>
  <c r="K3806" i="23"/>
  <c r="L3806" i="23"/>
  <c r="M3806" i="23"/>
  <c r="A3807" i="23"/>
  <c r="B3807" i="23"/>
  <c r="C3807" i="23"/>
  <c r="D3807" i="23"/>
  <c r="E3807" i="23"/>
  <c r="F3807" i="23"/>
  <c r="G3807" i="23"/>
  <c r="H3807" i="23"/>
  <c r="I3807" i="23"/>
  <c r="J3807" i="23"/>
  <c r="K3807" i="23"/>
  <c r="L3807" i="23"/>
  <c r="M3807" i="23"/>
  <c r="A3808" i="23"/>
  <c r="B3808" i="23"/>
  <c r="C3808" i="23"/>
  <c r="D3808" i="23"/>
  <c r="E3808" i="23"/>
  <c r="F3808" i="23"/>
  <c r="G3808" i="23"/>
  <c r="H3808" i="23"/>
  <c r="I3808" i="23"/>
  <c r="J3808" i="23"/>
  <c r="K3808" i="23"/>
  <c r="L3808" i="23"/>
  <c r="M3808" i="23"/>
  <c r="A3809" i="23"/>
  <c r="B3809" i="23"/>
  <c r="C3809" i="23"/>
  <c r="D3809" i="23"/>
  <c r="E3809" i="23"/>
  <c r="F3809" i="23"/>
  <c r="G3809" i="23"/>
  <c r="H3809" i="23"/>
  <c r="I3809" i="23"/>
  <c r="J3809" i="23"/>
  <c r="K3809" i="23"/>
  <c r="L3809" i="23"/>
  <c r="M3809" i="23"/>
  <c r="A3810" i="23"/>
  <c r="B3810" i="23"/>
  <c r="C3810" i="23"/>
  <c r="D3810" i="23"/>
  <c r="E3810" i="23"/>
  <c r="F3810" i="23"/>
  <c r="G3810" i="23"/>
  <c r="H3810" i="23"/>
  <c r="I3810" i="23"/>
  <c r="J3810" i="23"/>
  <c r="K3810" i="23"/>
  <c r="L3810" i="23"/>
  <c r="M3810" i="23"/>
  <c r="A3811" i="23"/>
  <c r="B3811" i="23"/>
  <c r="C3811" i="23"/>
  <c r="D3811" i="23"/>
  <c r="E3811" i="23"/>
  <c r="F3811" i="23"/>
  <c r="G3811" i="23"/>
  <c r="H3811" i="23"/>
  <c r="I3811" i="23"/>
  <c r="J3811" i="23"/>
  <c r="K3811" i="23"/>
  <c r="L3811" i="23"/>
  <c r="M3811" i="23"/>
  <c r="A3812" i="23"/>
  <c r="B3812" i="23"/>
  <c r="C3812" i="23"/>
  <c r="D3812" i="23"/>
  <c r="E3812" i="23"/>
  <c r="F3812" i="23"/>
  <c r="G3812" i="23"/>
  <c r="H3812" i="23"/>
  <c r="I3812" i="23"/>
  <c r="J3812" i="23"/>
  <c r="K3812" i="23"/>
  <c r="L3812" i="23"/>
  <c r="M3812" i="23"/>
  <c r="A3813" i="23"/>
  <c r="B3813" i="23"/>
  <c r="C3813" i="23"/>
  <c r="D3813" i="23"/>
  <c r="E3813" i="23"/>
  <c r="F3813" i="23"/>
  <c r="G3813" i="23"/>
  <c r="H3813" i="23"/>
  <c r="I3813" i="23"/>
  <c r="J3813" i="23"/>
  <c r="K3813" i="23"/>
  <c r="L3813" i="23"/>
  <c r="M3813" i="23"/>
  <c r="A3814" i="23"/>
  <c r="B3814" i="23"/>
  <c r="C3814" i="23"/>
  <c r="D3814" i="23"/>
  <c r="E3814" i="23"/>
  <c r="F3814" i="23"/>
  <c r="G3814" i="23"/>
  <c r="H3814" i="23"/>
  <c r="I3814" i="23"/>
  <c r="J3814" i="23"/>
  <c r="K3814" i="23"/>
  <c r="L3814" i="23"/>
  <c r="M3814" i="23"/>
  <c r="A3815" i="23"/>
  <c r="B3815" i="23"/>
  <c r="C3815" i="23"/>
  <c r="D3815" i="23"/>
  <c r="E3815" i="23"/>
  <c r="F3815" i="23"/>
  <c r="G3815" i="23"/>
  <c r="H3815" i="23"/>
  <c r="I3815" i="23"/>
  <c r="J3815" i="23"/>
  <c r="K3815" i="23"/>
  <c r="L3815" i="23"/>
  <c r="M3815" i="23"/>
  <c r="A3816" i="23"/>
  <c r="B3816" i="23"/>
  <c r="C3816" i="23"/>
  <c r="D3816" i="23"/>
  <c r="E3816" i="23"/>
  <c r="F3816" i="23"/>
  <c r="G3816" i="23"/>
  <c r="H3816" i="23"/>
  <c r="I3816" i="23"/>
  <c r="J3816" i="23"/>
  <c r="K3816" i="23"/>
  <c r="L3816" i="23"/>
  <c r="M3816" i="23"/>
  <c r="A3817" i="23"/>
  <c r="B3817" i="23"/>
  <c r="C3817" i="23"/>
  <c r="D3817" i="23"/>
  <c r="E3817" i="23"/>
  <c r="F3817" i="23"/>
  <c r="G3817" i="23"/>
  <c r="H3817" i="23"/>
  <c r="I3817" i="23"/>
  <c r="J3817" i="23"/>
  <c r="K3817" i="23"/>
  <c r="L3817" i="23"/>
  <c r="M3817" i="23"/>
  <c r="A3818" i="23"/>
  <c r="B3818" i="23"/>
  <c r="C3818" i="23"/>
  <c r="D3818" i="23"/>
  <c r="E3818" i="23"/>
  <c r="F3818" i="23"/>
  <c r="G3818" i="23"/>
  <c r="H3818" i="23"/>
  <c r="I3818" i="23"/>
  <c r="J3818" i="23"/>
  <c r="K3818" i="23"/>
  <c r="L3818" i="23"/>
  <c r="M3818" i="23"/>
  <c r="A3819" i="23"/>
  <c r="B3819" i="23"/>
  <c r="C3819" i="23"/>
  <c r="D3819" i="23"/>
  <c r="E3819" i="23"/>
  <c r="F3819" i="23"/>
  <c r="G3819" i="23"/>
  <c r="H3819" i="23"/>
  <c r="I3819" i="23"/>
  <c r="J3819" i="23"/>
  <c r="K3819" i="23"/>
  <c r="L3819" i="23"/>
  <c r="M3819" i="23"/>
  <c r="A3820" i="23"/>
  <c r="B3820" i="23"/>
  <c r="C3820" i="23"/>
  <c r="D3820" i="23"/>
  <c r="E3820" i="23"/>
  <c r="F3820" i="23"/>
  <c r="G3820" i="23"/>
  <c r="H3820" i="23"/>
  <c r="I3820" i="23"/>
  <c r="J3820" i="23"/>
  <c r="K3820" i="23"/>
  <c r="L3820" i="23"/>
  <c r="M3820" i="23"/>
  <c r="A3821" i="23"/>
  <c r="B3821" i="23"/>
  <c r="C3821" i="23"/>
  <c r="D3821" i="23"/>
  <c r="E3821" i="23"/>
  <c r="F3821" i="23"/>
  <c r="G3821" i="23"/>
  <c r="H3821" i="23"/>
  <c r="I3821" i="23"/>
  <c r="J3821" i="23"/>
  <c r="K3821" i="23"/>
  <c r="L3821" i="23"/>
  <c r="M3821" i="23"/>
  <c r="A3822" i="23"/>
  <c r="B3822" i="23"/>
  <c r="C3822" i="23"/>
  <c r="D3822" i="23"/>
  <c r="E3822" i="23"/>
  <c r="F3822" i="23"/>
  <c r="G3822" i="23"/>
  <c r="H3822" i="23"/>
  <c r="I3822" i="23"/>
  <c r="J3822" i="23"/>
  <c r="K3822" i="23"/>
  <c r="L3822" i="23"/>
  <c r="M3822" i="23"/>
  <c r="A3823" i="23"/>
  <c r="B3823" i="23"/>
  <c r="C3823" i="23"/>
  <c r="D3823" i="23"/>
  <c r="E3823" i="23"/>
  <c r="F3823" i="23"/>
  <c r="G3823" i="23"/>
  <c r="H3823" i="23"/>
  <c r="I3823" i="23"/>
  <c r="J3823" i="23"/>
  <c r="K3823" i="23"/>
  <c r="L3823" i="23"/>
  <c r="M3823" i="23"/>
  <c r="A3824" i="23"/>
  <c r="B3824" i="23"/>
  <c r="C3824" i="23"/>
  <c r="D3824" i="23"/>
  <c r="E3824" i="23"/>
  <c r="F3824" i="23"/>
  <c r="G3824" i="23"/>
  <c r="H3824" i="23"/>
  <c r="I3824" i="23"/>
  <c r="J3824" i="23"/>
  <c r="K3824" i="23"/>
  <c r="L3824" i="23"/>
  <c r="M3824" i="23"/>
  <c r="A3825" i="23"/>
  <c r="B3825" i="23"/>
  <c r="C3825" i="23"/>
  <c r="D3825" i="23"/>
  <c r="E3825" i="23"/>
  <c r="F3825" i="23"/>
  <c r="G3825" i="23"/>
  <c r="H3825" i="23"/>
  <c r="I3825" i="23"/>
  <c r="J3825" i="23"/>
  <c r="K3825" i="23"/>
  <c r="L3825" i="23"/>
  <c r="M3825" i="23"/>
  <c r="A3826" i="23"/>
  <c r="B3826" i="23"/>
  <c r="C3826" i="23"/>
  <c r="D3826" i="23"/>
  <c r="E3826" i="23"/>
  <c r="F3826" i="23"/>
  <c r="G3826" i="23"/>
  <c r="H3826" i="23"/>
  <c r="I3826" i="23"/>
  <c r="J3826" i="23"/>
  <c r="K3826" i="23"/>
  <c r="L3826" i="23"/>
  <c r="M3826" i="23"/>
  <c r="A3827" i="23"/>
  <c r="B3827" i="23"/>
  <c r="C3827" i="23"/>
  <c r="D3827" i="23"/>
  <c r="E3827" i="23"/>
  <c r="F3827" i="23"/>
  <c r="G3827" i="23"/>
  <c r="H3827" i="23"/>
  <c r="I3827" i="23"/>
  <c r="J3827" i="23"/>
  <c r="K3827" i="23"/>
  <c r="L3827" i="23"/>
  <c r="M3827" i="23"/>
  <c r="A3828" i="23"/>
  <c r="B3828" i="23"/>
  <c r="C3828" i="23"/>
  <c r="D3828" i="23"/>
  <c r="E3828" i="23"/>
  <c r="F3828" i="23"/>
  <c r="G3828" i="23"/>
  <c r="H3828" i="23"/>
  <c r="I3828" i="23"/>
  <c r="J3828" i="23"/>
  <c r="K3828" i="23"/>
  <c r="L3828" i="23"/>
  <c r="M3828" i="23"/>
  <c r="A3829" i="23"/>
  <c r="B3829" i="23"/>
  <c r="C3829" i="23"/>
  <c r="D3829" i="23"/>
  <c r="E3829" i="23"/>
  <c r="F3829" i="23"/>
  <c r="G3829" i="23"/>
  <c r="H3829" i="23"/>
  <c r="I3829" i="23"/>
  <c r="J3829" i="23"/>
  <c r="K3829" i="23"/>
  <c r="L3829" i="23"/>
  <c r="M3829" i="23"/>
  <c r="A3830" i="23"/>
  <c r="B3830" i="23"/>
  <c r="C3830" i="23"/>
  <c r="D3830" i="23"/>
  <c r="E3830" i="23"/>
  <c r="F3830" i="23"/>
  <c r="G3830" i="23"/>
  <c r="H3830" i="23"/>
  <c r="I3830" i="23"/>
  <c r="J3830" i="23"/>
  <c r="K3830" i="23"/>
  <c r="L3830" i="23"/>
  <c r="M3830" i="23"/>
  <c r="A3831" i="23"/>
  <c r="B3831" i="23"/>
  <c r="C3831" i="23"/>
  <c r="D3831" i="23"/>
  <c r="E3831" i="23"/>
  <c r="F3831" i="23"/>
  <c r="G3831" i="23"/>
  <c r="H3831" i="23"/>
  <c r="I3831" i="23"/>
  <c r="J3831" i="23"/>
  <c r="K3831" i="23"/>
  <c r="L3831" i="23"/>
  <c r="M3831" i="23"/>
  <c r="A3832" i="23"/>
  <c r="B3832" i="23"/>
  <c r="C3832" i="23"/>
  <c r="D3832" i="23"/>
  <c r="E3832" i="23"/>
  <c r="F3832" i="23"/>
  <c r="G3832" i="23"/>
  <c r="H3832" i="23"/>
  <c r="I3832" i="23"/>
  <c r="J3832" i="23"/>
  <c r="K3832" i="23"/>
  <c r="L3832" i="23"/>
  <c r="M3832" i="23"/>
  <c r="A3833" i="23"/>
  <c r="B3833" i="23"/>
  <c r="C3833" i="23"/>
  <c r="D3833" i="23"/>
  <c r="E3833" i="23"/>
  <c r="F3833" i="23"/>
  <c r="G3833" i="23"/>
  <c r="H3833" i="23"/>
  <c r="I3833" i="23"/>
  <c r="J3833" i="23"/>
  <c r="K3833" i="23"/>
  <c r="L3833" i="23"/>
  <c r="M3833" i="23"/>
  <c r="A3834" i="23"/>
  <c r="B3834" i="23"/>
  <c r="C3834" i="23"/>
  <c r="D3834" i="23"/>
  <c r="E3834" i="23"/>
  <c r="F3834" i="23"/>
  <c r="G3834" i="23"/>
  <c r="H3834" i="23"/>
  <c r="I3834" i="23"/>
  <c r="J3834" i="23"/>
  <c r="K3834" i="23"/>
  <c r="L3834" i="23"/>
  <c r="M3834" i="23"/>
  <c r="A3835" i="23"/>
  <c r="B3835" i="23"/>
  <c r="C3835" i="23"/>
  <c r="D3835" i="23"/>
  <c r="E3835" i="23"/>
  <c r="F3835" i="23"/>
  <c r="G3835" i="23"/>
  <c r="H3835" i="23"/>
  <c r="I3835" i="23"/>
  <c r="J3835" i="23"/>
  <c r="K3835" i="23"/>
  <c r="L3835" i="23"/>
  <c r="M3835" i="23"/>
  <c r="A3836" i="23"/>
  <c r="B3836" i="23"/>
  <c r="C3836" i="23"/>
  <c r="D3836" i="23"/>
  <c r="E3836" i="23"/>
  <c r="F3836" i="23"/>
  <c r="G3836" i="23"/>
  <c r="H3836" i="23"/>
  <c r="I3836" i="23"/>
  <c r="J3836" i="23"/>
  <c r="K3836" i="23"/>
  <c r="L3836" i="23"/>
  <c r="M3836" i="23"/>
  <c r="A3837" i="23"/>
  <c r="B3837" i="23"/>
  <c r="C3837" i="23"/>
  <c r="D3837" i="23"/>
  <c r="E3837" i="23"/>
  <c r="F3837" i="23"/>
  <c r="G3837" i="23"/>
  <c r="H3837" i="23"/>
  <c r="I3837" i="23"/>
  <c r="J3837" i="23"/>
  <c r="K3837" i="23"/>
  <c r="L3837" i="23"/>
  <c r="M3837" i="23"/>
  <c r="A3838" i="23"/>
  <c r="B3838" i="23"/>
  <c r="C3838" i="23"/>
  <c r="D3838" i="23"/>
  <c r="E3838" i="23"/>
  <c r="F3838" i="23"/>
  <c r="G3838" i="23"/>
  <c r="H3838" i="23"/>
  <c r="I3838" i="23"/>
  <c r="J3838" i="23"/>
  <c r="K3838" i="23"/>
  <c r="L3838" i="23"/>
  <c r="M3838" i="23"/>
  <c r="A3839" i="23"/>
  <c r="B3839" i="23"/>
  <c r="C3839" i="23"/>
  <c r="D3839" i="23"/>
  <c r="E3839" i="23"/>
  <c r="F3839" i="23"/>
  <c r="G3839" i="23"/>
  <c r="H3839" i="23"/>
  <c r="I3839" i="23"/>
  <c r="J3839" i="23"/>
  <c r="K3839" i="23"/>
  <c r="L3839" i="23"/>
  <c r="M3839" i="23"/>
  <c r="A3840" i="23"/>
  <c r="B3840" i="23"/>
  <c r="C3840" i="23"/>
  <c r="D3840" i="23"/>
  <c r="E3840" i="23"/>
  <c r="F3840" i="23"/>
  <c r="G3840" i="23"/>
  <c r="H3840" i="23"/>
  <c r="I3840" i="23"/>
  <c r="J3840" i="23"/>
  <c r="K3840" i="23"/>
  <c r="L3840" i="23"/>
  <c r="M3840" i="23"/>
  <c r="A3841" i="23"/>
  <c r="B3841" i="23"/>
  <c r="C3841" i="23"/>
  <c r="D3841" i="23"/>
  <c r="E3841" i="23"/>
  <c r="F3841" i="23"/>
  <c r="G3841" i="23"/>
  <c r="H3841" i="23"/>
  <c r="I3841" i="23"/>
  <c r="J3841" i="23"/>
  <c r="K3841" i="23"/>
  <c r="L3841" i="23"/>
  <c r="M3841" i="23"/>
  <c r="A3842" i="23"/>
  <c r="B3842" i="23"/>
  <c r="C3842" i="23"/>
  <c r="D3842" i="23"/>
  <c r="E3842" i="23"/>
  <c r="F3842" i="23"/>
  <c r="G3842" i="23"/>
  <c r="H3842" i="23"/>
  <c r="I3842" i="23"/>
  <c r="J3842" i="23"/>
  <c r="K3842" i="23"/>
  <c r="L3842" i="23"/>
  <c r="M3842" i="23"/>
  <c r="A3843" i="23"/>
  <c r="B3843" i="23"/>
  <c r="C3843" i="23"/>
  <c r="D3843" i="23"/>
  <c r="E3843" i="23"/>
  <c r="F3843" i="23"/>
  <c r="G3843" i="23"/>
  <c r="H3843" i="23"/>
  <c r="I3843" i="23"/>
  <c r="J3843" i="23"/>
  <c r="K3843" i="23"/>
  <c r="L3843" i="23"/>
  <c r="M3843" i="23"/>
  <c r="A3844" i="23"/>
  <c r="B3844" i="23"/>
  <c r="C3844" i="23"/>
  <c r="D3844" i="23"/>
  <c r="E3844" i="23"/>
  <c r="F3844" i="23"/>
  <c r="G3844" i="23"/>
  <c r="H3844" i="23"/>
  <c r="I3844" i="23"/>
  <c r="J3844" i="23"/>
  <c r="K3844" i="23"/>
  <c r="L3844" i="23"/>
  <c r="M3844" i="23"/>
  <c r="A3845" i="23"/>
  <c r="B3845" i="23"/>
  <c r="C3845" i="23"/>
  <c r="D3845" i="23"/>
  <c r="E3845" i="23"/>
  <c r="F3845" i="23"/>
  <c r="G3845" i="23"/>
  <c r="H3845" i="23"/>
  <c r="I3845" i="23"/>
  <c r="J3845" i="23"/>
  <c r="K3845" i="23"/>
  <c r="L3845" i="23"/>
  <c r="M3845" i="23"/>
  <c r="A3846" i="23"/>
  <c r="B3846" i="23"/>
  <c r="C3846" i="23"/>
  <c r="D3846" i="23"/>
  <c r="E3846" i="23"/>
  <c r="F3846" i="23"/>
  <c r="G3846" i="23"/>
  <c r="H3846" i="23"/>
  <c r="I3846" i="23"/>
  <c r="J3846" i="23"/>
  <c r="K3846" i="23"/>
  <c r="L3846" i="23"/>
  <c r="M3846" i="23"/>
  <c r="A3847" i="23"/>
  <c r="B3847" i="23"/>
  <c r="C3847" i="23"/>
  <c r="D3847" i="23"/>
  <c r="E3847" i="23"/>
  <c r="F3847" i="23"/>
  <c r="G3847" i="23"/>
  <c r="H3847" i="23"/>
  <c r="I3847" i="23"/>
  <c r="J3847" i="23"/>
  <c r="K3847" i="23"/>
  <c r="L3847" i="23"/>
  <c r="M3847" i="23"/>
  <c r="A3848" i="23"/>
  <c r="B3848" i="23"/>
  <c r="C3848" i="23"/>
  <c r="D3848" i="23"/>
  <c r="E3848" i="23"/>
  <c r="F3848" i="23"/>
  <c r="G3848" i="23"/>
  <c r="H3848" i="23"/>
  <c r="I3848" i="23"/>
  <c r="J3848" i="23"/>
  <c r="K3848" i="23"/>
  <c r="L3848" i="23"/>
  <c r="M3848" i="23"/>
  <c r="A3849" i="23"/>
  <c r="B3849" i="23"/>
  <c r="C3849" i="23"/>
  <c r="D3849" i="23"/>
  <c r="E3849" i="23"/>
  <c r="F3849" i="23"/>
  <c r="G3849" i="23"/>
  <c r="H3849" i="23"/>
  <c r="I3849" i="23"/>
  <c r="J3849" i="23"/>
  <c r="K3849" i="23"/>
  <c r="L3849" i="23"/>
  <c r="M3849" i="23"/>
  <c r="A3850" i="23"/>
  <c r="B3850" i="23"/>
  <c r="C3850" i="23"/>
  <c r="D3850" i="23"/>
  <c r="E3850" i="23"/>
  <c r="F3850" i="23"/>
  <c r="G3850" i="23"/>
  <c r="H3850" i="23"/>
  <c r="I3850" i="23"/>
  <c r="J3850" i="23"/>
  <c r="K3850" i="23"/>
  <c r="L3850" i="23"/>
  <c r="M3850" i="23"/>
  <c r="A3851" i="23"/>
  <c r="B3851" i="23"/>
  <c r="C3851" i="23"/>
  <c r="D3851" i="23"/>
  <c r="E3851" i="23"/>
  <c r="F3851" i="23"/>
  <c r="G3851" i="23"/>
  <c r="H3851" i="23"/>
  <c r="I3851" i="23"/>
  <c r="J3851" i="23"/>
  <c r="K3851" i="23"/>
  <c r="L3851" i="23"/>
  <c r="M3851" i="23"/>
  <c r="A3852" i="23"/>
  <c r="B3852" i="23"/>
  <c r="C3852" i="23"/>
  <c r="D3852" i="23"/>
  <c r="E3852" i="23"/>
  <c r="F3852" i="23"/>
  <c r="G3852" i="23"/>
  <c r="H3852" i="23"/>
  <c r="I3852" i="23"/>
  <c r="J3852" i="23"/>
  <c r="K3852" i="23"/>
  <c r="L3852" i="23"/>
  <c r="M3852" i="23"/>
  <c r="A3853" i="23"/>
  <c r="B3853" i="23"/>
  <c r="C3853" i="23"/>
  <c r="D3853" i="23"/>
  <c r="E3853" i="23"/>
  <c r="F3853" i="23"/>
  <c r="G3853" i="23"/>
  <c r="H3853" i="23"/>
  <c r="I3853" i="23"/>
  <c r="J3853" i="23"/>
  <c r="K3853" i="23"/>
  <c r="L3853" i="23"/>
  <c r="M3853" i="23"/>
  <c r="A3854" i="23"/>
  <c r="B3854" i="23"/>
  <c r="C3854" i="23"/>
  <c r="D3854" i="23"/>
  <c r="E3854" i="23"/>
  <c r="F3854" i="23"/>
  <c r="G3854" i="23"/>
  <c r="H3854" i="23"/>
  <c r="I3854" i="23"/>
  <c r="J3854" i="23"/>
  <c r="K3854" i="23"/>
  <c r="L3854" i="23"/>
  <c r="M3854" i="23"/>
  <c r="A3855" i="23"/>
  <c r="B3855" i="23"/>
  <c r="C3855" i="23"/>
  <c r="D3855" i="23"/>
  <c r="E3855" i="23"/>
  <c r="F3855" i="23"/>
  <c r="G3855" i="23"/>
  <c r="H3855" i="23"/>
  <c r="I3855" i="23"/>
  <c r="J3855" i="23"/>
  <c r="K3855" i="23"/>
  <c r="L3855" i="23"/>
  <c r="M3855" i="23"/>
  <c r="A3856" i="23"/>
  <c r="B3856" i="23"/>
  <c r="C3856" i="23"/>
  <c r="D3856" i="23"/>
  <c r="E3856" i="23"/>
  <c r="F3856" i="23"/>
  <c r="G3856" i="23"/>
  <c r="H3856" i="23"/>
  <c r="I3856" i="23"/>
  <c r="J3856" i="23"/>
  <c r="K3856" i="23"/>
  <c r="L3856" i="23"/>
  <c r="M3856" i="23"/>
  <c r="A3857" i="23"/>
  <c r="B3857" i="23"/>
  <c r="C3857" i="23"/>
  <c r="D3857" i="23"/>
  <c r="E3857" i="23"/>
  <c r="F3857" i="23"/>
  <c r="G3857" i="23"/>
  <c r="H3857" i="23"/>
  <c r="I3857" i="23"/>
  <c r="J3857" i="23"/>
  <c r="K3857" i="23"/>
  <c r="L3857" i="23"/>
  <c r="M3857" i="23"/>
  <c r="A3858" i="23"/>
  <c r="B3858" i="23"/>
  <c r="C3858" i="23"/>
  <c r="D3858" i="23"/>
  <c r="E3858" i="23"/>
  <c r="F3858" i="23"/>
  <c r="G3858" i="23"/>
  <c r="H3858" i="23"/>
  <c r="I3858" i="23"/>
  <c r="J3858" i="23"/>
  <c r="K3858" i="23"/>
  <c r="L3858" i="23"/>
  <c r="M3858" i="23"/>
  <c r="A3859" i="23"/>
  <c r="B3859" i="23"/>
  <c r="C3859" i="23"/>
  <c r="D3859" i="23"/>
  <c r="E3859" i="23"/>
  <c r="F3859" i="23"/>
  <c r="G3859" i="23"/>
  <c r="H3859" i="23"/>
  <c r="I3859" i="23"/>
  <c r="J3859" i="23"/>
  <c r="K3859" i="23"/>
  <c r="L3859" i="23"/>
  <c r="M3859" i="23"/>
  <c r="A3860" i="23"/>
  <c r="B3860" i="23"/>
  <c r="C3860" i="23"/>
  <c r="D3860" i="23"/>
  <c r="E3860" i="23"/>
  <c r="F3860" i="23"/>
  <c r="G3860" i="23"/>
  <c r="H3860" i="23"/>
  <c r="I3860" i="23"/>
  <c r="J3860" i="23"/>
  <c r="K3860" i="23"/>
  <c r="L3860" i="23"/>
  <c r="M3860" i="23"/>
  <c r="A3861" i="23"/>
  <c r="B3861" i="23"/>
  <c r="C3861" i="23"/>
  <c r="D3861" i="23"/>
  <c r="E3861" i="23"/>
  <c r="F3861" i="23"/>
  <c r="G3861" i="23"/>
  <c r="H3861" i="23"/>
  <c r="I3861" i="23"/>
  <c r="J3861" i="23"/>
  <c r="K3861" i="23"/>
  <c r="L3861" i="23"/>
  <c r="M3861" i="23"/>
  <c r="A3862" i="23"/>
  <c r="B3862" i="23"/>
  <c r="C3862" i="23"/>
  <c r="D3862" i="23"/>
  <c r="E3862" i="23"/>
  <c r="F3862" i="23"/>
  <c r="G3862" i="23"/>
  <c r="H3862" i="23"/>
  <c r="I3862" i="23"/>
  <c r="J3862" i="23"/>
  <c r="K3862" i="23"/>
  <c r="L3862" i="23"/>
  <c r="M3862" i="23"/>
  <c r="A3863" i="23"/>
  <c r="B3863" i="23"/>
  <c r="C3863" i="23"/>
  <c r="D3863" i="23"/>
  <c r="E3863" i="23"/>
  <c r="F3863" i="23"/>
  <c r="G3863" i="23"/>
  <c r="H3863" i="23"/>
  <c r="I3863" i="23"/>
  <c r="J3863" i="23"/>
  <c r="K3863" i="23"/>
  <c r="L3863" i="23"/>
  <c r="M3863" i="23"/>
  <c r="A3864" i="23"/>
  <c r="B3864" i="23"/>
  <c r="C3864" i="23"/>
  <c r="D3864" i="23"/>
  <c r="E3864" i="23"/>
  <c r="F3864" i="23"/>
  <c r="G3864" i="23"/>
  <c r="H3864" i="23"/>
  <c r="I3864" i="23"/>
  <c r="J3864" i="23"/>
  <c r="K3864" i="23"/>
  <c r="L3864" i="23"/>
  <c r="M3864" i="23"/>
  <c r="A3865" i="23"/>
  <c r="B3865" i="23"/>
  <c r="C3865" i="23"/>
  <c r="D3865" i="23"/>
  <c r="E3865" i="23"/>
  <c r="F3865" i="23"/>
  <c r="G3865" i="23"/>
  <c r="H3865" i="23"/>
  <c r="I3865" i="23"/>
  <c r="J3865" i="23"/>
  <c r="K3865" i="23"/>
  <c r="L3865" i="23"/>
  <c r="M3865" i="23"/>
  <c r="A3866" i="23"/>
  <c r="B3866" i="23"/>
  <c r="C3866" i="23"/>
  <c r="D3866" i="23"/>
  <c r="E3866" i="23"/>
  <c r="F3866" i="23"/>
  <c r="G3866" i="23"/>
  <c r="H3866" i="23"/>
  <c r="I3866" i="23"/>
  <c r="J3866" i="23"/>
  <c r="K3866" i="23"/>
  <c r="L3866" i="23"/>
  <c r="M3866" i="23"/>
  <c r="A3867" i="23"/>
  <c r="B3867" i="23"/>
  <c r="C3867" i="23"/>
  <c r="D3867" i="23"/>
  <c r="E3867" i="23"/>
  <c r="F3867" i="23"/>
  <c r="G3867" i="23"/>
  <c r="H3867" i="23"/>
  <c r="I3867" i="23"/>
  <c r="J3867" i="23"/>
  <c r="K3867" i="23"/>
  <c r="L3867" i="23"/>
  <c r="M3867" i="23"/>
  <c r="A3868" i="23"/>
  <c r="B3868" i="23"/>
  <c r="C3868" i="23"/>
  <c r="D3868" i="23"/>
  <c r="E3868" i="23"/>
  <c r="F3868" i="23"/>
  <c r="G3868" i="23"/>
  <c r="H3868" i="23"/>
  <c r="I3868" i="23"/>
  <c r="J3868" i="23"/>
  <c r="K3868" i="23"/>
  <c r="L3868" i="23"/>
  <c r="M3868" i="23"/>
  <c r="A3869" i="23"/>
  <c r="B3869" i="23"/>
  <c r="C3869" i="23"/>
  <c r="D3869" i="23"/>
  <c r="E3869" i="23"/>
  <c r="F3869" i="23"/>
  <c r="G3869" i="23"/>
  <c r="H3869" i="23"/>
  <c r="I3869" i="23"/>
  <c r="J3869" i="23"/>
  <c r="K3869" i="23"/>
  <c r="L3869" i="23"/>
  <c r="M3869" i="23"/>
  <c r="A3870" i="23"/>
  <c r="B3870" i="23"/>
  <c r="C3870" i="23"/>
  <c r="D3870" i="23"/>
  <c r="E3870" i="23"/>
  <c r="F3870" i="23"/>
  <c r="G3870" i="23"/>
  <c r="H3870" i="23"/>
  <c r="I3870" i="23"/>
  <c r="J3870" i="23"/>
  <c r="K3870" i="23"/>
  <c r="L3870" i="23"/>
  <c r="M3870" i="23"/>
  <c r="A3871" i="23"/>
  <c r="B3871" i="23"/>
  <c r="C3871" i="23"/>
  <c r="D3871" i="23"/>
  <c r="E3871" i="23"/>
  <c r="F3871" i="23"/>
  <c r="G3871" i="23"/>
  <c r="H3871" i="23"/>
  <c r="I3871" i="23"/>
  <c r="J3871" i="23"/>
  <c r="K3871" i="23"/>
  <c r="L3871" i="23"/>
  <c r="M3871" i="23"/>
  <c r="A3872" i="23"/>
  <c r="B3872" i="23"/>
  <c r="C3872" i="23"/>
  <c r="D3872" i="23"/>
  <c r="E3872" i="23"/>
  <c r="F3872" i="23"/>
  <c r="G3872" i="23"/>
  <c r="H3872" i="23"/>
  <c r="I3872" i="23"/>
  <c r="J3872" i="23"/>
  <c r="K3872" i="23"/>
  <c r="L3872" i="23"/>
  <c r="M3872" i="23"/>
  <c r="A3873" i="23"/>
  <c r="B3873" i="23"/>
  <c r="C3873" i="23"/>
  <c r="D3873" i="23"/>
  <c r="E3873" i="23"/>
  <c r="F3873" i="23"/>
  <c r="G3873" i="23"/>
  <c r="H3873" i="23"/>
  <c r="I3873" i="23"/>
  <c r="J3873" i="23"/>
  <c r="K3873" i="23"/>
  <c r="L3873" i="23"/>
  <c r="M3873" i="23"/>
  <c r="A3874" i="23"/>
  <c r="B3874" i="23"/>
  <c r="C3874" i="23"/>
  <c r="D3874" i="23"/>
  <c r="E3874" i="23"/>
  <c r="F3874" i="23"/>
  <c r="G3874" i="23"/>
  <c r="H3874" i="23"/>
  <c r="I3874" i="23"/>
  <c r="J3874" i="23"/>
  <c r="K3874" i="23"/>
  <c r="L3874" i="23"/>
  <c r="M3874" i="23"/>
  <c r="A3875" i="23"/>
  <c r="B3875" i="23"/>
  <c r="C3875" i="23"/>
  <c r="D3875" i="23"/>
  <c r="E3875" i="23"/>
  <c r="F3875" i="23"/>
  <c r="G3875" i="23"/>
  <c r="H3875" i="23"/>
  <c r="I3875" i="23"/>
  <c r="J3875" i="23"/>
  <c r="K3875" i="23"/>
  <c r="L3875" i="23"/>
  <c r="M3875" i="23"/>
  <c r="A3876" i="23"/>
  <c r="B3876" i="23"/>
  <c r="C3876" i="23"/>
  <c r="D3876" i="23"/>
  <c r="E3876" i="23"/>
  <c r="F3876" i="23"/>
  <c r="G3876" i="23"/>
  <c r="H3876" i="23"/>
  <c r="I3876" i="23"/>
  <c r="J3876" i="23"/>
  <c r="K3876" i="23"/>
  <c r="L3876" i="23"/>
  <c r="M3876" i="23"/>
  <c r="A3877" i="23"/>
  <c r="B3877" i="23"/>
  <c r="C3877" i="23"/>
  <c r="D3877" i="23"/>
  <c r="E3877" i="23"/>
  <c r="F3877" i="23"/>
  <c r="G3877" i="23"/>
  <c r="H3877" i="23"/>
  <c r="I3877" i="23"/>
  <c r="J3877" i="23"/>
  <c r="K3877" i="23"/>
  <c r="L3877" i="23"/>
  <c r="M3877" i="23"/>
  <c r="A3878" i="23"/>
  <c r="B3878" i="23"/>
  <c r="C3878" i="23"/>
  <c r="D3878" i="23"/>
  <c r="E3878" i="23"/>
  <c r="F3878" i="23"/>
  <c r="G3878" i="23"/>
  <c r="H3878" i="23"/>
  <c r="I3878" i="23"/>
  <c r="J3878" i="23"/>
  <c r="K3878" i="23"/>
  <c r="L3878" i="23"/>
  <c r="M3878" i="23"/>
  <c r="A3879" i="23"/>
  <c r="B3879" i="23"/>
  <c r="C3879" i="23"/>
  <c r="D3879" i="23"/>
  <c r="E3879" i="23"/>
  <c r="F3879" i="23"/>
  <c r="G3879" i="23"/>
  <c r="H3879" i="23"/>
  <c r="I3879" i="23"/>
  <c r="J3879" i="23"/>
  <c r="K3879" i="23"/>
  <c r="L3879" i="23"/>
  <c r="M3879" i="23"/>
  <c r="A3880" i="23"/>
  <c r="B3880" i="23"/>
  <c r="C3880" i="23"/>
  <c r="D3880" i="23"/>
  <c r="E3880" i="23"/>
  <c r="F3880" i="23"/>
  <c r="G3880" i="23"/>
  <c r="H3880" i="23"/>
  <c r="I3880" i="23"/>
  <c r="J3880" i="23"/>
  <c r="K3880" i="23"/>
  <c r="L3880" i="23"/>
  <c r="M3880" i="23"/>
  <c r="A3881" i="23"/>
  <c r="B3881" i="23"/>
  <c r="C3881" i="23"/>
  <c r="D3881" i="23"/>
  <c r="E3881" i="23"/>
  <c r="F3881" i="23"/>
  <c r="G3881" i="23"/>
  <c r="H3881" i="23"/>
  <c r="I3881" i="23"/>
  <c r="J3881" i="23"/>
  <c r="K3881" i="23"/>
  <c r="L3881" i="23"/>
  <c r="M3881" i="23"/>
  <c r="A3882" i="23"/>
  <c r="B3882" i="23"/>
  <c r="C3882" i="23"/>
  <c r="D3882" i="23"/>
  <c r="E3882" i="23"/>
  <c r="F3882" i="23"/>
  <c r="G3882" i="23"/>
  <c r="H3882" i="23"/>
  <c r="I3882" i="23"/>
  <c r="J3882" i="23"/>
  <c r="K3882" i="23"/>
  <c r="L3882" i="23"/>
  <c r="M3882" i="23"/>
  <c r="A3883" i="23"/>
  <c r="B3883" i="23"/>
  <c r="C3883" i="23"/>
  <c r="D3883" i="23"/>
  <c r="E3883" i="23"/>
  <c r="F3883" i="23"/>
  <c r="G3883" i="23"/>
  <c r="H3883" i="23"/>
  <c r="I3883" i="23"/>
  <c r="J3883" i="23"/>
  <c r="K3883" i="23"/>
  <c r="L3883" i="23"/>
  <c r="M3883" i="23"/>
  <c r="A3884" i="23"/>
  <c r="B3884" i="23"/>
  <c r="C3884" i="23"/>
  <c r="D3884" i="23"/>
  <c r="E3884" i="23"/>
  <c r="F3884" i="23"/>
  <c r="G3884" i="23"/>
  <c r="H3884" i="23"/>
  <c r="I3884" i="23"/>
  <c r="J3884" i="23"/>
  <c r="K3884" i="23"/>
  <c r="L3884" i="23"/>
  <c r="M3884" i="23"/>
  <c r="A3885" i="23"/>
  <c r="B3885" i="23"/>
  <c r="C3885" i="23"/>
  <c r="D3885" i="23"/>
  <c r="E3885" i="23"/>
  <c r="F3885" i="23"/>
  <c r="G3885" i="23"/>
  <c r="H3885" i="23"/>
  <c r="I3885" i="23"/>
  <c r="J3885" i="23"/>
  <c r="K3885" i="23"/>
  <c r="L3885" i="23"/>
  <c r="M3885" i="23"/>
  <c r="A3886" i="23"/>
  <c r="B3886" i="23"/>
  <c r="C3886" i="23"/>
  <c r="D3886" i="23"/>
  <c r="E3886" i="23"/>
  <c r="F3886" i="23"/>
  <c r="G3886" i="23"/>
  <c r="H3886" i="23"/>
  <c r="I3886" i="23"/>
  <c r="J3886" i="23"/>
  <c r="K3886" i="23"/>
  <c r="L3886" i="23"/>
  <c r="M3886" i="23"/>
  <c r="A3887" i="23"/>
  <c r="B3887" i="23"/>
  <c r="C3887" i="23"/>
  <c r="D3887" i="23"/>
  <c r="E3887" i="23"/>
  <c r="F3887" i="23"/>
  <c r="G3887" i="23"/>
  <c r="H3887" i="23"/>
  <c r="I3887" i="23"/>
  <c r="J3887" i="23"/>
  <c r="K3887" i="23"/>
  <c r="L3887" i="23"/>
  <c r="M3887" i="23"/>
  <c r="A3888" i="23"/>
  <c r="B3888" i="23"/>
  <c r="C3888" i="23"/>
  <c r="D3888" i="23"/>
  <c r="E3888" i="23"/>
  <c r="F3888" i="23"/>
  <c r="G3888" i="23"/>
  <c r="H3888" i="23"/>
  <c r="I3888" i="23"/>
  <c r="J3888" i="23"/>
  <c r="K3888" i="23"/>
  <c r="L3888" i="23"/>
  <c r="M3888" i="23"/>
  <c r="A3889" i="23"/>
  <c r="B3889" i="23"/>
  <c r="C3889" i="23"/>
  <c r="D3889" i="23"/>
  <c r="E3889" i="23"/>
  <c r="F3889" i="23"/>
  <c r="G3889" i="23"/>
  <c r="H3889" i="23"/>
  <c r="I3889" i="23"/>
  <c r="J3889" i="23"/>
  <c r="K3889" i="23"/>
  <c r="L3889" i="23"/>
  <c r="M3889" i="23"/>
  <c r="A3890" i="23"/>
  <c r="B3890" i="23"/>
  <c r="C3890" i="23"/>
  <c r="D3890" i="23"/>
  <c r="E3890" i="23"/>
  <c r="F3890" i="23"/>
  <c r="G3890" i="23"/>
  <c r="H3890" i="23"/>
  <c r="I3890" i="23"/>
  <c r="J3890" i="23"/>
  <c r="K3890" i="23"/>
  <c r="L3890" i="23"/>
  <c r="M3890" i="23"/>
  <c r="A3891" i="23"/>
  <c r="B3891" i="23"/>
  <c r="C3891" i="23"/>
  <c r="D3891" i="23"/>
  <c r="E3891" i="23"/>
  <c r="F3891" i="23"/>
  <c r="G3891" i="23"/>
  <c r="H3891" i="23"/>
  <c r="I3891" i="23"/>
  <c r="J3891" i="23"/>
  <c r="K3891" i="23"/>
  <c r="L3891" i="23"/>
  <c r="M3891" i="23"/>
  <c r="A3892" i="23"/>
  <c r="B3892" i="23"/>
  <c r="C3892" i="23"/>
  <c r="D3892" i="23"/>
  <c r="E3892" i="23"/>
  <c r="F3892" i="23"/>
  <c r="G3892" i="23"/>
  <c r="H3892" i="23"/>
  <c r="I3892" i="23"/>
  <c r="J3892" i="23"/>
  <c r="K3892" i="23"/>
  <c r="L3892" i="23"/>
  <c r="M3892" i="23"/>
  <c r="A3893" i="23"/>
  <c r="B3893" i="23"/>
  <c r="C3893" i="23"/>
  <c r="D3893" i="23"/>
  <c r="E3893" i="23"/>
  <c r="F3893" i="23"/>
  <c r="G3893" i="23"/>
  <c r="H3893" i="23"/>
  <c r="I3893" i="23"/>
  <c r="J3893" i="23"/>
  <c r="K3893" i="23"/>
  <c r="L3893" i="23"/>
  <c r="M3893" i="23"/>
  <c r="A3894" i="23"/>
  <c r="B3894" i="23"/>
  <c r="C3894" i="23"/>
  <c r="D3894" i="23"/>
  <c r="E3894" i="23"/>
  <c r="F3894" i="23"/>
  <c r="G3894" i="23"/>
  <c r="H3894" i="23"/>
  <c r="I3894" i="23"/>
  <c r="J3894" i="23"/>
  <c r="K3894" i="23"/>
  <c r="L3894" i="23"/>
  <c r="M3894" i="23"/>
  <c r="A3895" i="23"/>
  <c r="B3895" i="23"/>
  <c r="C3895" i="23"/>
  <c r="D3895" i="23"/>
  <c r="E3895" i="23"/>
  <c r="F3895" i="23"/>
  <c r="G3895" i="23"/>
  <c r="H3895" i="23"/>
  <c r="I3895" i="23"/>
  <c r="J3895" i="23"/>
  <c r="K3895" i="23"/>
  <c r="L3895" i="23"/>
  <c r="M3895" i="23"/>
  <c r="A3896" i="23"/>
  <c r="B3896" i="23"/>
  <c r="C3896" i="23"/>
  <c r="D3896" i="23"/>
  <c r="E3896" i="23"/>
  <c r="F3896" i="23"/>
  <c r="G3896" i="23"/>
  <c r="H3896" i="23"/>
  <c r="I3896" i="23"/>
  <c r="J3896" i="23"/>
  <c r="K3896" i="23"/>
  <c r="L3896" i="23"/>
  <c r="M3896" i="23"/>
  <c r="A3897" i="23"/>
  <c r="B3897" i="23"/>
  <c r="C3897" i="23"/>
  <c r="D3897" i="23"/>
  <c r="E3897" i="23"/>
  <c r="F3897" i="23"/>
  <c r="G3897" i="23"/>
  <c r="H3897" i="23"/>
  <c r="I3897" i="23"/>
  <c r="J3897" i="23"/>
  <c r="K3897" i="23"/>
  <c r="L3897" i="23"/>
  <c r="M3897" i="23"/>
  <c r="A3898" i="23"/>
  <c r="B3898" i="23"/>
  <c r="C3898" i="23"/>
  <c r="D3898" i="23"/>
  <c r="E3898" i="23"/>
  <c r="F3898" i="23"/>
  <c r="G3898" i="23"/>
  <c r="H3898" i="23"/>
  <c r="I3898" i="23"/>
  <c r="J3898" i="23"/>
  <c r="K3898" i="23"/>
  <c r="L3898" i="23"/>
  <c r="M3898" i="23"/>
  <c r="A3899" i="23"/>
  <c r="B3899" i="23"/>
  <c r="C3899" i="23"/>
  <c r="D3899" i="23"/>
  <c r="E3899" i="23"/>
  <c r="F3899" i="23"/>
  <c r="G3899" i="23"/>
  <c r="H3899" i="23"/>
  <c r="I3899" i="23"/>
  <c r="J3899" i="23"/>
  <c r="K3899" i="23"/>
  <c r="L3899" i="23"/>
  <c r="M3899" i="23"/>
  <c r="A3900" i="23"/>
  <c r="B3900" i="23"/>
  <c r="C3900" i="23"/>
  <c r="D3900" i="23"/>
  <c r="E3900" i="23"/>
  <c r="F3900" i="23"/>
  <c r="G3900" i="23"/>
  <c r="H3900" i="23"/>
  <c r="I3900" i="23"/>
  <c r="J3900" i="23"/>
  <c r="K3900" i="23"/>
  <c r="L3900" i="23"/>
  <c r="M3900" i="23"/>
  <c r="A3901" i="23"/>
  <c r="B3901" i="23"/>
  <c r="C3901" i="23"/>
  <c r="D3901" i="23"/>
  <c r="E3901" i="23"/>
  <c r="F3901" i="23"/>
  <c r="G3901" i="23"/>
  <c r="H3901" i="23"/>
  <c r="I3901" i="23"/>
  <c r="J3901" i="23"/>
  <c r="K3901" i="23"/>
  <c r="L3901" i="23"/>
  <c r="M3901" i="23"/>
  <c r="A3902" i="23"/>
  <c r="B3902" i="23"/>
  <c r="C3902" i="23"/>
  <c r="D3902" i="23"/>
  <c r="E3902" i="23"/>
  <c r="F3902" i="23"/>
  <c r="G3902" i="23"/>
  <c r="H3902" i="23"/>
  <c r="I3902" i="23"/>
  <c r="J3902" i="23"/>
  <c r="K3902" i="23"/>
  <c r="L3902" i="23"/>
  <c r="M3902" i="23"/>
  <c r="A3903" i="23"/>
  <c r="B3903" i="23"/>
  <c r="C3903" i="23"/>
  <c r="D3903" i="23"/>
  <c r="E3903" i="23"/>
  <c r="F3903" i="23"/>
  <c r="G3903" i="23"/>
  <c r="H3903" i="23"/>
  <c r="I3903" i="23"/>
  <c r="J3903" i="23"/>
  <c r="K3903" i="23"/>
  <c r="L3903" i="23"/>
  <c r="M3903" i="23"/>
  <c r="A3904" i="23"/>
  <c r="B3904" i="23"/>
  <c r="C3904" i="23"/>
  <c r="D3904" i="23"/>
  <c r="E3904" i="23"/>
  <c r="F3904" i="23"/>
  <c r="G3904" i="23"/>
  <c r="H3904" i="23"/>
  <c r="I3904" i="23"/>
  <c r="J3904" i="23"/>
  <c r="K3904" i="23"/>
  <c r="L3904" i="23"/>
  <c r="M3904" i="23"/>
  <c r="A3905" i="23"/>
  <c r="B3905" i="23"/>
  <c r="C3905" i="23"/>
  <c r="D3905" i="23"/>
  <c r="E3905" i="23"/>
  <c r="F3905" i="23"/>
  <c r="G3905" i="23"/>
  <c r="H3905" i="23"/>
  <c r="I3905" i="23"/>
  <c r="J3905" i="23"/>
  <c r="K3905" i="23"/>
  <c r="L3905" i="23"/>
  <c r="M3905" i="23"/>
  <c r="A3906" i="23"/>
  <c r="B3906" i="23"/>
  <c r="C3906" i="23"/>
  <c r="D3906" i="23"/>
  <c r="E3906" i="23"/>
  <c r="F3906" i="23"/>
  <c r="G3906" i="23"/>
  <c r="H3906" i="23"/>
  <c r="I3906" i="23"/>
  <c r="J3906" i="23"/>
  <c r="K3906" i="23"/>
  <c r="L3906" i="23"/>
  <c r="M3906" i="23"/>
  <c r="A3907" i="23"/>
  <c r="B3907" i="23"/>
  <c r="C3907" i="23"/>
  <c r="D3907" i="23"/>
  <c r="E3907" i="23"/>
  <c r="F3907" i="23"/>
  <c r="G3907" i="23"/>
  <c r="H3907" i="23"/>
  <c r="I3907" i="23"/>
  <c r="J3907" i="23"/>
  <c r="K3907" i="23"/>
  <c r="L3907" i="23"/>
  <c r="M3907" i="23"/>
  <c r="A3908" i="23"/>
  <c r="B3908" i="23"/>
  <c r="C3908" i="23"/>
  <c r="D3908" i="23"/>
  <c r="E3908" i="23"/>
  <c r="F3908" i="23"/>
  <c r="G3908" i="23"/>
  <c r="H3908" i="23"/>
  <c r="I3908" i="23"/>
  <c r="J3908" i="23"/>
  <c r="K3908" i="23"/>
  <c r="L3908" i="23"/>
  <c r="M3908" i="23"/>
  <c r="A3909" i="23"/>
  <c r="B3909" i="23"/>
  <c r="C3909" i="23"/>
  <c r="D3909" i="23"/>
  <c r="E3909" i="23"/>
  <c r="F3909" i="23"/>
  <c r="G3909" i="23"/>
  <c r="H3909" i="23"/>
  <c r="I3909" i="23"/>
  <c r="J3909" i="23"/>
  <c r="K3909" i="23"/>
  <c r="L3909" i="23"/>
  <c r="M3909" i="23"/>
  <c r="A3910" i="23"/>
  <c r="B3910" i="23"/>
  <c r="C3910" i="23"/>
  <c r="D3910" i="23"/>
  <c r="E3910" i="23"/>
  <c r="F3910" i="23"/>
  <c r="G3910" i="23"/>
  <c r="H3910" i="23"/>
  <c r="I3910" i="23"/>
  <c r="J3910" i="23"/>
  <c r="K3910" i="23"/>
  <c r="L3910" i="23"/>
  <c r="M3910" i="23"/>
  <c r="A3911" i="23"/>
  <c r="B3911" i="23"/>
  <c r="C3911" i="23"/>
  <c r="D3911" i="23"/>
  <c r="E3911" i="23"/>
  <c r="F3911" i="23"/>
  <c r="G3911" i="23"/>
  <c r="H3911" i="23"/>
  <c r="I3911" i="23"/>
  <c r="J3911" i="23"/>
  <c r="K3911" i="23"/>
  <c r="L3911" i="23"/>
  <c r="M3911" i="23"/>
  <c r="A3912" i="23"/>
  <c r="B3912" i="23"/>
  <c r="C3912" i="23"/>
  <c r="D3912" i="23"/>
  <c r="E3912" i="23"/>
  <c r="F3912" i="23"/>
  <c r="G3912" i="23"/>
  <c r="H3912" i="23"/>
  <c r="I3912" i="23"/>
  <c r="J3912" i="23"/>
  <c r="K3912" i="23"/>
  <c r="L3912" i="23"/>
  <c r="M3912" i="23"/>
  <c r="A3913" i="23"/>
  <c r="B3913" i="23"/>
  <c r="C3913" i="23"/>
  <c r="D3913" i="23"/>
  <c r="E3913" i="23"/>
  <c r="F3913" i="23"/>
  <c r="G3913" i="23"/>
  <c r="H3913" i="23"/>
  <c r="I3913" i="23"/>
  <c r="J3913" i="23"/>
  <c r="K3913" i="23"/>
  <c r="L3913" i="23"/>
  <c r="M3913" i="23"/>
  <c r="A3914" i="23"/>
  <c r="B3914" i="23"/>
  <c r="C3914" i="23"/>
  <c r="D3914" i="23"/>
  <c r="E3914" i="23"/>
  <c r="F3914" i="23"/>
  <c r="G3914" i="23"/>
  <c r="H3914" i="23"/>
  <c r="I3914" i="23"/>
  <c r="J3914" i="23"/>
  <c r="K3914" i="23"/>
  <c r="L3914" i="23"/>
  <c r="M3914" i="23"/>
  <c r="A3915" i="23"/>
  <c r="B3915" i="23"/>
  <c r="C3915" i="23"/>
  <c r="D3915" i="23"/>
  <c r="E3915" i="23"/>
  <c r="F3915" i="23"/>
  <c r="G3915" i="23"/>
  <c r="H3915" i="23"/>
  <c r="I3915" i="23"/>
  <c r="J3915" i="23"/>
  <c r="K3915" i="23"/>
  <c r="L3915" i="23"/>
  <c r="M3915" i="23"/>
  <c r="A3916" i="23"/>
  <c r="B3916" i="23"/>
  <c r="C3916" i="23"/>
  <c r="D3916" i="23"/>
  <c r="E3916" i="23"/>
  <c r="F3916" i="23"/>
  <c r="G3916" i="23"/>
  <c r="H3916" i="23"/>
  <c r="I3916" i="23"/>
  <c r="J3916" i="23"/>
  <c r="K3916" i="23"/>
  <c r="L3916" i="23"/>
  <c r="M3916" i="23"/>
  <c r="A3917" i="23"/>
  <c r="B3917" i="23"/>
  <c r="C3917" i="23"/>
  <c r="D3917" i="23"/>
  <c r="E3917" i="23"/>
  <c r="F3917" i="23"/>
  <c r="G3917" i="23"/>
  <c r="H3917" i="23"/>
  <c r="I3917" i="23"/>
  <c r="J3917" i="23"/>
  <c r="K3917" i="23"/>
  <c r="L3917" i="23"/>
  <c r="M3917" i="23"/>
  <c r="A3918" i="23"/>
  <c r="B3918" i="23"/>
  <c r="C3918" i="23"/>
  <c r="D3918" i="23"/>
  <c r="E3918" i="23"/>
  <c r="F3918" i="23"/>
  <c r="G3918" i="23"/>
  <c r="H3918" i="23"/>
  <c r="I3918" i="23"/>
  <c r="J3918" i="23"/>
  <c r="K3918" i="23"/>
  <c r="L3918" i="23"/>
  <c r="M3918" i="23"/>
  <c r="A3919" i="23"/>
  <c r="B3919" i="23"/>
  <c r="C3919" i="23"/>
  <c r="D3919" i="23"/>
  <c r="E3919" i="23"/>
  <c r="F3919" i="23"/>
  <c r="G3919" i="23"/>
  <c r="H3919" i="23"/>
  <c r="I3919" i="23"/>
  <c r="J3919" i="23"/>
  <c r="K3919" i="23"/>
  <c r="L3919" i="23"/>
  <c r="M3919" i="23"/>
  <c r="A3920" i="23"/>
  <c r="B3920" i="23"/>
  <c r="C3920" i="23"/>
  <c r="D3920" i="23"/>
  <c r="E3920" i="23"/>
  <c r="F3920" i="23"/>
  <c r="G3920" i="23"/>
  <c r="H3920" i="23"/>
  <c r="I3920" i="23"/>
  <c r="J3920" i="23"/>
  <c r="K3920" i="23"/>
  <c r="L3920" i="23"/>
  <c r="M3920" i="23"/>
  <c r="A3921" i="23"/>
  <c r="B3921" i="23"/>
  <c r="C3921" i="23"/>
  <c r="D3921" i="23"/>
  <c r="E3921" i="23"/>
  <c r="F3921" i="23"/>
  <c r="G3921" i="23"/>
  <c r="H3921" i="23"/>
  <c r="I3921" i="23"/>
  <c r="J3921" i="23"/>
  <c r="K3921" i="23"/>
  <c r="L3921" i="23"/>
  <c r="M3921" i="23"/>
  <c r="A3922" i="23"/>
  <c r="B3922" i="23"/>
  <c r="C3922" i="23"/>
  <c r="D3922" i="23"/>
  <c r="E3922" i="23"/>
  <c r="F3922" i="23"/>
  <c r="G3922" i="23"/>
  <c r="H3922" i="23"/>
  <c r="I3922" i="23"/>
  <c r="J3922" i="23"/>
  <c r="K3922" i="23"/>
  <c r="L3922" i="23"/>
  <c r="M3922" i="23"/>
  <c r="A3923" i="23"/>
  <c r="B3923" i="23"/>
  <c r="C3923" i="23"/>
  <c r="D3923" i="23"/>
  <c r="E3923" i="23"/>
  <c r="F3923" i="23"/>
  <c r="G3923" i="23"/>
  <c r="H3923" i="23"/>
  <c r="I3923" i="23"/>
  <c r="J3923" i="23"/>
  <c r="K3923" i="23"/>
  <c r="L3923" i="23"/>
  <c r="M3923" i="23"/>
  <c r="A3924" i="23"/>
  <c r="B3924" i="23"/>
  <c r="C3924" i="23"/>
  <c r="D3924" i="23"/>
  <c r="E3924" i="23"/>
  <c r="F3924" i="23"/>
  <c r="G3924" i="23"/>
  <c r="H3924" i="23"/>
  <c r="I3924" i="23"/>
  <c r="J3924" i="23"/>
  <c r="K3924" i="23"/>
  <c r="L3924" i="23"/>
  <c r="M3924" i="23"/>
  <c r="A3925" i="23"/>
  <c r="B3925" i="23"/>
  <c r="C3925" i="23"/>
  <c r="D3925" i="23"/>
  <c r="E3925" i="23"/>
  <c r="F3925" i="23"/>
  <c r="G3925" i="23"/>
  <c r="H3925" i="23"/>
  <c r="I3925" i="23"/>
  <c r="J3925" i="23"/>
  <c r="K3925" i="23"/>
  <c r="L3925" i="23"/>
  <c r="M3925" i="23"/>
  <c r="A3926" i="23"/>
  <c r="B3926" i="23"/>
  <c r="C3926" i="23"/>
  <c r="D3926" i="23"/>
  <c r="E3926" i="23"/>
  <c r="F3926" i="23"/>
  <c r="G3926" i="23"/>
  <c r="H3926" i="23"/>
  <c r="I3926" i="23"/>
  <c r="J3926" i="23"/>
  <c r="K3926" i="23"/>
  <c r="L3926" i="23"/>
  <c r="M3926" i="23"/>
  <c r="A3927" i="23"/>
  <c r="B3927" i="23"/>
  <c r="C3927" i="23"/>
  <c r="D3927" i="23"/>
  <c r="E3927" i="23"/>
  <c r="F3927" i="23"/>
  <c r="G3927" i="23"/>
  <c r="H3927" i="23"/>
  <c r="I3927" i="23"/>
  <c r="J3927" i="23"/>
  <c r="K3927" i="23"/>
  <c r="L3927" i="23"/>
  <c r="M3927" i="23"/>
  <c r="A3928" i="23"/>
  <c r="B3928" i="23"/>
  <c r="C3928" i="23"/>
  <c r="D3928" i="23"/>
  <c r="E3928" i="23"/>
  <c r="F3928" i="23"/>
  <c r="G3928" i="23"/>
  <c r="H3928" i="23"/>
  <c r="I3928" i="23"/>
  <c r="J3928" i="23"/>
  <c r="K3928" i="23"/>
  <c r="L3928" i="23"/>
  <c r="M3928" i="23"/>
  <c r="A3929" i="23"/>
  <c r="B3929" i="23"/>
  <c r="C3929" i="23"/>
  <c r="D3929" i="23"/>
  <c r="E3929" i="23"/>
  <c r="F3929" i="23"/>
  <c r="G3929" i="23"/>
  <c r="H3929" i="23"/>
  <c r="I3929" i="23"/>
  <c r="J3929" i="23"/>
  <c r="K3929" i="23"/>
  <c r="L3929" i="23"/>
  <c r="M3929" i="23"/>
  <c r="A3930" i="23"/>
  <c r="B3930" i="23"/>
  <c r="C3930" i="23"/>
  <c r="D3930" i="23"/>
  <c r="E3930" i="23"/>
  <c r="F3930" i="23"/>
  <c r="G3930" i="23"/>
  <c r="H3930" i="23"/>
  <c r="I3930" i="23"/>
  <c r="J3930" i="23"/>
  <c r="K3930" i="23"/>
  <c r="L3930" i="23"/>
  <c r="M3930" i="23"/>
  <c r="A3931" i="23"/>
  <c r="B3931" i="23"/>
  <c r="C3931" i="23"/>
  <c r="D3931" i="23"/>
  <c r="E3931" i="23"/>
  <c r="F3931" i="23"/>
  <c r="G3931" i="23"/>
  <c r="H3931" i="23"/>
  <c r="I3931" i="23"/>
  <c r="J3931" i="23"/>
  <c r="K3931" i="23"/>
  <c r="L3931" i="23"/>
  <c r="M3931" i="23"/>
  <c r="A3932" i="23"/>
  <c r="B3932" i="23"/>
  <c r="C3932" i="23"/>
  <c r="D3932" i="23"/>
  <c r="E3932" i="23"/>
  <c r="F3932" i="23"/>
  <c r="G3932" i="23"/>
  <c r="H3932" i="23"/>
  <c r="I3932" i="23"/>
  <c r="J3932" i="23"/>
  <c r="K3932" i="23"/>
  <c r="L3932" i="23"/>
  <c r="M3932" i="23"/>
  <c r="A3933" i="23"/>
  <c r="B3933" i="23"/>
  <c r="C3933" i="23"/>
  <c r="D3933" i="23"/>
  <c r="E3933" i="23"/>
  <c r="F3933" i="23"/>
  <c r="G3933" i="23"/>
  <c r="H3933" i="23"/>
  <c r="I3933" i="23"/>
  <c r="J3933" i="23"/>
  <c r="K3933" i="23"/>
  <c r="L3933" i="23"/>
  <c r="M3933" i="23"/>
  <c r="A3934" i="23"/>
  <c r="B3934" i="23"/>
  <c r="C3934" i="23"/>
  <c r="D3934" i="23"/>
  <c r="E3934" i="23"/>
  <c r="F3934" i="23"/>
  <c r="G3934" i="23"/>
  <c r="H3934" i="23"/>
  <c r="I3934" i="23"/>
  <c r="J3934" i="23"/>
  <c r="K3934" i="23"/>
  <c r="L3934" i="23"/>
  <c r="M3934" i="23"/>
  <c r="A3935" i="23"/>
  <c r="B3935" i="23"/>
  <c r="C3935" i="23"/>
  <c r="D3935" i="23"/>
  <c r="E3935" i="23"/>
  <c r="F3935" i="23"/>
  <c r="G3935" i="23"/>
  <c r="H3935" i="23"/>
  <c r="I3935" i="23"/>
  <c r="J3935" i="23"/>
  <c r="K3935" i="23"/>
  <c r="L3935" i="23"/>
  <c r="M3935" i="23"/>
  <c r="A3936" i="23"/>
  <c r="B3936" i="23"/>
  <c r="C3936" i="23"/>
  <c r="D3936" i="23"/>
  <c r="E3936" i="23"/>
  <c r="F3936" i="23"/>
  <c r="G3936" i="23"/>
  <c r="H3936" i="23"/>
  <c r="I3936" i="23"/>
  <c r="J3936" i="23"/>
  <c r="K3936" i="23"/>
  <c r="L3936" i="23"/>
  <c r="M3936" i="23"/>
  <c r="A3937" i="23"/>
  <c r="B3937" i="23"/>
  <c r="C3937" i="23"/>
  <c r="D3937" i="23"/>
  <c r="E3937" i="23"/>
  <c r="F3937" i="23"/>
  <c r="G3937" i="23"/>
  <c r="H3937" i="23"/>
  <c r="I3937" i="23"/>
  <c r="J3937" i="23"/>
  <c r="K3937" i="23"/>
  <c r="L3937" i="23"/>
  <c r="M3937" i="23"/>
  <c r="A3938" i="23"/>
  <c r="B3938" i="23"/>
  <c r="C3938" i="23"/>
  <c r="D3938" i="23"/>
  <c r="E3938" i="23"/>
  <c r="F3938" i="23"/>
  <c r="G3938" i="23"/>
  <c r="H3938" i="23"/>
  <c r="I3938" i="23"/>
  <c r="J3938" i="23"/>
  <c r="K3938" i="23"/>
  <c r="L3938" i="23"/>
  <c r="M3938" i="23"/>
  <c r="A3939" i="23"/>
  <c r="B3939" i="23"/>
  <c r="C3939" i="23"/>
  <c r="D3939" i="23"/>
  <c r="E3939" i="23"/>
  <c r="F3939" i="23"/>
  <c r="G3939" i="23"/>
  <c r="H3939" i="23"/>
  <c r="I3939" i="23"/>
  <c r="J3939" i="23"/>
  <c r="K3939" i="23"/>
  <c r="L3939" i="23"/>
  <c r="M3939" i="23"/>
  <c r="A3940" i="23"/>
  <c r="B3940" i="23"/>
  <c r="C3940" i="23"/>
  <c r="D3940" i="23"/>
  <c r="E3940" i="23"/>
  <c r="F3940" i="23"/>
  <c r="G3940" i="23"/>
  <c r="H3940" i="23"/>
  <c r="I3940" i="23"/>
  <c r="J3940" i="23"/>
  <c r="K3940" i="23"/>
  <c r="L3940" i="23"/>
  <c r="M3940" i="23"/>
  <c r="A3941" i="23"/>
  <c r="B3941" i="23"/>
  <c r="C3941" i="23"/>
  <c r="D3941" i="23"/>
  <c r="E3941" i="23"/>
  <c r="F3941" i="23"/>
  <c r="G3941" i="23"/>
  <c r="H3941" i="23"/>
  <c r="I3941" i="23"/>
  <c r="J3941" i="23"/>
  <c r="K3941" i="23"/>
  <c r="L3941" i="23"/>
  <c r="M3941" i="23"/>
  <c r="A3942" i="23"/>
  <c r="B3942" i="23"/>
  <c r="C3942" i="23"/>
  <c r="D3942" i="23"/>
  <c r="E3942" i="23"/>
  <c r="F3942" i="23"/>
  <c r="G3942" i="23"/>
  <c r="H3942" i="23"/>
  <c r="I3942" i="23"/>
  <c r="J3942" i="23"/>
  <c r="K3942" i="23"/>
  <c r="L3942" i="23"/>
  <c r="M3942" i="23"/>
  <c r="A3943" i="23"/>
  <c r="B3943" i="23"/>
  <c r="C3943" i="23"/>
  <c r="D3943" i="23"/>
  <c r="E3943" i="23"/>
  <c r="F3943" i="23"/>
  <c r="G3943" i="23"/>
  <c r="H3943" i="23"/>
  <c r="I3943" i="23"/>
  <c r="J3943" i="23"/>
  <c r="K3943" i="23"/>
  <c r="L3943" i="23"/>
  <c r="M3943" i="23"/>
  <c r="A3944" i="23"/>
  <c r="B3944" i="23"/>
  <c r="C3944" i="23"/>
  <c r="D3944" i="23"/>
  <c r="E3944" i="23"/>
  <c r="F3944" i="23"/>
  <c r="G3944" i="23"/>
  <c r="H3944" i="23"/>
  <c r="I3944" i="23"/>
  <c r="J3944" i="23"/>
  <c r="K3944" i="23"/>
  <c r="L3944" i="23"/>
  <c r="M3944" i="23"/>
  <c r="A3945" i="23"/>
  <c r="B3945" i="23"/>
  <c r="C3945" i="23"/>
  <c r="D3945" i="23"/>
  <c r="E3945" i="23"/>
  <c r="F3945" i="23"/>
  <c r="G3945" i="23"/>
  <c r="H3945" i="23"/>
  <c r="I3945" i="23"/>
  <c r="J3945" i="23"/>
  <c r="K3945" i="23"/>
  <c r="L3945" i="23"/>
  <c r="M3945" i="23"/>
  <c r="A3946" i="23"/>
  <c r="B3946" i="23"/>
  <c r="C3946" i="23"/>
  <c r="D3946" i="23"/>
  <c r="E3946" i="23"/>
  <c r="F3946" i="23"/>
  <c r="G3946" i="23"/>
  <c r="H3946" i="23"/>
  <c r="I3946" i="23"/>
  <c r="J3946" i="23"/>
  <c r="K3946" i="23"/>
  <c r="L3946" i="23"/>
  <c r="M3946" i="23"/>
  <c r="A3947" i="23"/>
  <c r="B3947" i="23"/>
  <c r="C3947" i="23"/>
  <c r="D3947" i="23"/>
  <c r="E3947" i="23"/>
  <c r="F3947" i="23"/>
  <c r="G3947" i="23"/>
  <c r="H3947" i="23"/>
  <c r="I3947" i="23"/>
  <c r="J3947" i="23"/>
  <c r="K3947" i="23"/>
  <c r="L3947" i="23"/>
  <c r="M3947" i="23"/>
  <c r="A3948" i="23"/>
  <c r="B3948" i="23"/>
  <c r="C3948" i="23"/>
  <c r="D3948" i="23"/>
  <c r="E3948" i="23"/>
  <c r="F3948" i="23"/>
  <c r="G3948" i="23"/>
  <c r="H3948" i="23"/>
  <c r="I3948" i="23"/>
  <c r="J3948" i="23"/>
  <c r="K3948" i="23"/>
  <c r="L3948" i="23"/>
  <c r="M3948" i="23"/>
  <c r="A3949" i="23"/>
  <c r="B3949" i="23"/>
  <c r="C3949" i="23"/>
  <c r="D3949" i="23"/>
  <c r="E3949" i="23"/>
  <c r="F3949" i="23"/>
  <c r="G3949" i="23"/>
  <c r="H3949" i="23"/>
  <c r="I3949" i="23"/>
  <c r="J3949" i="23"/>
  <c r="K3949" i="23"/>
  <c r="L3949" i="23"/>
  <c r="M3949" i="23"/>
  <c r="A3950" i="23"/>
  <c r="B3950" i="23"/>
  <c r="C3950" i="23"/>
  <c r="D3950" i="23"/>
  <c r="E3950" i="23"/>
  <c r="F3950" i="23"/>
  <c r="G3950" i="23"/>
  <c r="H3950" i="23"/>
  <c r="I3950" i="23"/>
  <c r="J3950" i="23"/>
  <c r="K3950" i="23"/>
  <c r="L3950" i="23"/>
  <c r="M3950" i="23"/>
  <c r="A3951" i="23"/>
  <c r="B3951" i="23"/>
  <c r="C3951" i="23"/>
  <c r="D3951" i="23"/>
  <c r="E3951" i="23"/>
  <c r="F3951" i="23"/>
  <c r="G3951" i="23"/>
  <c r="H3951" i="23"/>
  <c r="I3951" i="23"/>
  <c r="J3951" i="23"/>
  <c r="K3951" i="23"/>
  <c r="L3951" i="23"/>
  <c r="M3951" i="23"/>
  <c r="A3952" i="23"/>
  <c r="B3952" i="23"/>
  <c r="C3952" i="23"/>
  <c r="D3952" i="23"/>
  <c r="E3952" i="23"/>
  <c r="F3952" i="23"/>
  <c r="G3952" i="23"/>
  <c r="H3952" i="23"/>
  <c r="I3952" i="23"/>
  <c r="J3952" i="23"/>
  <c r="K3952" i="23"/>
  <c r="L3952" i="23"/>
  <c r="M3952" i="23"/>
  <c r="A3953" i="23"/>
  <c r="B3953" i="23"/>
  <c r="C3953" i="23"/>
  <c r="D3953" i="23"/>
  <c r="E3953" i="23"/>
  <c r="F3953" i="23"/>
  <c r="G3953" i="23"/>
  <c r="H3953" i="23"/>
  <c r="I3953" i="23"/>
  <c r="J3953" i="23"/>
  <c r="K3953" i="23"/>
  <c r="L3953" i="23"/>
  <c r="M3953" i="23"/>
  <c r="A3954" i="23"/>
  <c r="B3954" i="23"/>
  <c r="C3954" i="23"/>
  <c r="D3954" i="23"/>
  <c r="E3954" i="23"/>
  <c r="F3954" i="23"/>
  <c r="G3954" i="23"/>
  <c r="H3954" i="23"/>
  <c r="I3954" i="23"/>
  <c r="J3954" i="23"/>
  <c r="K3954" i="23"/>
  <c r="L3954" i="23"/>
  <c r="M3954" i="23"/>
  <c r="A3955" i="23"/>
  <c r="B3955" i="23"/>
  <c r="C3955" i="23"/>
  <c r="D3955" i="23"/>
  <c r="E3955" i="23"/>
  <c r="F3955" i="23"/>
  <c r="G3955" i="23"/>
  <c r="H3955" i="23"/>
  <c r="I3955" i="23"/>
  <c r="J3955" i="23"/>
  <c r="K3955" i="23"/>
  <c r="L3955" i="23"/>
  <c r="M3955" i="23"/>
  <c r="A3956" i="23"/>
  <c r="B3956" i="23"/>
  <c r="C3956" i="23"/>
  <c r="D3956" i="23"/>
  <c r="E3956" i="23"/>
  <c r="F3956" i="23"/>
  <c r="G3956" i="23"/>
  <c r="H3956" i="23"/>
  <c r="I3956" i="23"/>
  <c r="J3956" i="23"/>
  <c r="K3956" i="23"/>
  <c r="L3956" i="23"/>
  <c r="M3956" i="23"/>
  <c r="A3957" i="23"/>
  <c r="B3957" i="23"/>
  <c r="C3957" i="23"/>
  <c r="D3957" i="23"/>
  <c r="E3957" i="23"/>
  <c r="F3957" i="23"/>
  <c r="G3957" i="23"/>
  <c r="H3957" i="23"/>
  <c r="I3957" i="23"/>
  <c r="J3957" i="23"/>
  <c r="K3957" i="23"/>
  <c r="L3957" i="23"/>
  <c r="M3957" i="23"/>
  <c r="A3958" i="23"/>
  <c r="B3958" i="23"/>
  <c r="C3958" i="23"/>
  <c r="D3958" i="23"/>
  <c r="E3958" i="23"/>
  <c r="F3958" i="23"/>
  <c r="G3958" i="23"/>
  <c r="H3958" i="23"/>
  <c r="I3958" i="23"/>
  <c r="J3958" i="23"/>
  <c r="K3958" i="23"/>
  <c r="L3958" i="23"/>
  <c r="M3958" i="23"/>
  <c r="A3959" i="23"/>
  <c r="B3959" i="23"/>
  <c r="C3959" i="23"/>
  <c r="D3959" i="23"/>
  <c r="E3959" i="23"/>
  <c r="F3959" i="23"/>
  <c r="G3959" i="23"/>
  <c r="H3959" i="23"/>
  <c r="I3959" i="23"/>
  <c r="J3959" i="23"/>
  <c r="K3959" i="23"/>
  <c r="L3959" i="23"/>
  <c r="M3959" i="23"/>
  <c r="A3960" i="23"/>
  <c r="B3960" i="23"/>
  <c r="C3960" i="23"/>
  <c r="D3960" i="23"/>
  <c r="E3960" i="23"/>
  <c r="F3960" i="23"/>
  <c r="G3960" i="23"/>
  <c r="H3960" i="23"/>
  <c r="I3960" i="23"/>
  <c r="J3960" i="23"/>
  <c r="K3960" i="23"/>
  <c r="L3960" i="23"/>
  <c r="M3960" i="23"/>
  <c r="A3961" i="23"/>
  <c r="B3961" i="23"/>
  <c r="C3961" i="23"/>
  <c r="D3961" i="23"/>
  <c r="E3961" i="23"/>
  <c r="F3961" i="23"/>
  <c r="G3961" i="23"/>
  <c r="H3961" i="23"/>
  <c r="I3961" i="23"/>
  <c r="J3961" i="23"/>
  <c r="K3961" i="23"/>
  <c r="L3961" i="23"/>
  <c r="M3961" i="23"/>
  <c r="A3962" i="23"/>
  <c r="B3962" i="23"/>
  <c r="C3962" i="23"/>
  <c r="D3962" i="23"/>
  <c r="E3962" i="23"/>
  <c r="F3962" i="23"/>
  <c r="G3962" i="23"/>
  <c r="H3962" i="23"/>
  <c r="I3962" i="23"/>
  <c r="J3962" i="23"/>
  <c r="K3962" i="23"/>
  <c r="L3962" i="23"/>
  <c r="M3962" i="23"/>
  <c r="A3963" i="23"/>
  <c r="B3963" i="23"/>
  <c r="C3963" i="23"/>
  <c r="D3963" i="23"/>
  <c r="E3963" i="23"/>
  <c r="F3963" i="23"/>
  <c r="G3963" i="23"/>
  <c r="H3963" i="23"/>
  <c r="I3963" i="23"/>
  <c r="J3963" i="23"/>
  <c r="K3963" i="23"/>
  <c r="L3963" i="23"/>
  <c r="M3963" i="23"/>
  <c r="A3964" i="23"/>
  <c r="B3964" i="23"/>
  <c r="C3964" i="23"/>
  <c r="D3964" i="23"/>
  <c r="E3964" i="23"/>
  <c r="F3964" i="23"/>
  <c r="G3964" i="23"/>
  <c r="H3964" i="23"/>
  <c r="I3964" i="23"/>
  <c r="J3964" i="23"/>
  <c r="K3964" i="23"/>
  <c r="L3964" i="23"/>
  <c r="M3964" i="23"/>
  <c r="A3965" i="23"/>
  <c r="B3965" i="23"/>
  <c r="C3965" i="23"/>
  <c r="D3965" i="23"/>
  <c r="E3965" i="23"/>
  <c r="F3965" i="23"/>
  <c r="G3965" i="23"/>
  <c r="H3965" i="23"/>
  <c r="I3965" i="23"/>
  <c r="J3965" i="23"/>
  <c r="K3965" i="23"/>
  <c r="L3965" i="23"/>
  <c r="M3965" i="23"/>
  <c r="A3966" i="23"/>
  <c r="B3966" i="23"/>
  <c r="C3966" i="23"/>
  <c r="D3966" i="23"/>
  <c r="E3966" i="23"/>
  <c r="F3966" i="23"/>
  <c r="G3966" i="23"/>
  <c r="H3966" i="23"/>
  <c r="I3966" i="23"/>
  <c r="J3966" i="23"/>
  <c r="K3966" i="23"/>
  <c r="L3966" i="23"/>
  <c r="M3966" i="23"/>
  <c r="A3967" i="23"/>
  <c r="B3967" i="23"/>
  <c r="C3967" i="23"/>
  <c r="D3967" i="23"/>
  <c r="E3967" i="23"/>
  <c r="F3967" i="23"/>
  <c r="G3967" i="23"/>
  <c r="H3967" i="23"/>
  <c r="I3967" i="23"/>
  <c r="J3967" i="23"/>
  <c r="K3967" i="23"/>
  <c r="L3967" i="23"/>
  <c r="M3967" i="23"/>
  <c r="A3968" i="23"/>
  <c r="B3968" i="23"/>
  <c r="C3968" i="23"/>
  <c r="D3968" i="23"/>
  <c r="E3968" i="23"/>
  <c r="F3968" i="23"/>
  <c r="G3968" i="23"/>
  <c r="H3968" i="23"/>
  <c r="I3968" i="23"/>
  <c r="J3968" i="23"/>
  <c r="K3968" i="23"/>
  <c r="L3968" i="23"/>
  <c r="M3968" i="23"/>
  <c r="A3969" i="23"/>
  <c r="B3969" i="23"/>
  <c r="C3969" i="23"/>
  <c r="D3969" i="23"/>
  <c r="E3969" i="23"/>
  <c r="F3969" i="23"/>
  <c r="G3969" i="23"/>
  <c r="H3969" i="23"/>
  <c r="I3969" i="23"/>
  <c r="J3969" i="23"/>
  <c r="K3969" i="23"/>
  <c r="L3969" i="23"/>
  <c r="M3969" i="23"/>
  <c r="A3970" i="23"/>
  <c r="B3970" i="23"/>
  <c r="C3970" i="23"/>
  <c r="D3970" i="23"/>
  <c r="E3970" i="23"/>
  <c r="F3970" i="23"/>
  <c r="G3970" i="23"/>
  <c r="H3970" i="23"/>
  <c r="I3970" i="23"/>
  <c r="J3970" i="23"/>
  <c r="K3970" i="23"/>
  <c r="L3970" i="23"/>
  <c r="M3970" i="23"/>
  <c r="A3971" i="23"/>
  <c r="B3971" i="23"/>
  <c r="C3971" i="23"/>
  <c r="D3971" i="23"/>
  <c r="E3971" i="23"/>
  <c r="F3971" i="23"/>
  <c r="G3971" i="23"/>
  <c r="H3971" i="23"/>
  <c r="I3971" i="23"/>
  <c r="J3971" i="23"/>
  <c r="K3971" i="23"/>
  <c r="L3971" i="23"/>
  <c r="M3971" i="23"/>
  <c r="A3972" i="23"/>
  <c r="B3972" i="23"/>
  <c r="C3972" i="23"/>
  <c r="D3972" i="23"/>
  <c r="E3972" i="23"/>
  <c r="F3972" i="23"/>
  <c r="G3972" i="23"/>
  <c r="H3972" i="23"/>
  <c r="I3972" i="23"/>
  <c r="J3972" i="23"/>
  <c r="K3972" i="23"/>
  <c r="L3972" i="23"/>
  <c r="M3972" i="23"/>
  <c r="A3973" i="23"/>
  <c r="B3973" i="23"/>
  <c r="C3973" i="23"/>
  <c r="D3973" i="23"/>
  <c r="E3973" i="23"/>
  <c r="F3973" i="23"/>
  <c r="G3973" i="23"/>
  <c r="H3973" i="23"/>
  <c r="I3973" i="23"/>
  <c r="J3973" i="23"/>
  <c r="K3973" i="23"/>
  <c r="L3973" i="23"/>
  <c r="M3973" i="23"/>
  <c r="A3974" i="23"/>
  <c r="B3974" i="23"/>
  <c r="C3974" i="23"/>
  <c r="D3974" i="23"/>
  <c r="E3974" i="23"/>
  <c r="F3974" i="23"/>
  <c r="G3974" i="23"/>
  <c r="H3974" i="23"/>
  <c r="I3974" i="23"/>
  <c r="J3974" i="23"/>
  <c r="K3974" i="23"/>
  <c r="L3974" i="23"/>
  <c r="M3974" i="23"/>
  <c r="A3975" i="23"/>
  <c r="B3975" i="23"/>
  <c r="C3975" i="23"/>
  <c r="D3975" i="23"/>
  <c r="E3975" i="23"/>
  <c r="F3975" i="23"/>
  <c r="G3975" i="23"/>
  <c r="H3975" i="23"/>
  <c r="I3975" i="23"/>
  <c r="J3975" i="23"/>
  <c r="K3975" i="23"/>
  <c r="L3975" i="23"/>
  <c r="M3975" i="23"/>
  <c r="A3976" i="23"/>
  <c r="B3976" i="23"/>
  <c r="C3976" i="23"/>
  <c r="D3976" i="23"/>
  <c r="E3976" i="23"/>
  <c r="F3976" i="23"/>
  <c r="G3976" i="23"/>
  <c r="H3976" i="23"/>
  <c r="I3976" i="23"/>
  <c r="J3976" i="23"/>
  <c r="K3976" i="23"/>
  <c r="L3976" i="23"/>
  <c r="M3976" i="23"/>
  <c r="A3977" i="23"/>
  <c r="B3977" i="23"/>
  <c r="C3977" i="23"/>
  <c r="D3977" i="23"/>
  <c r="E3977" i="23"/>
  <c r="F3977" i="23"/>
  <c r="G3977" i="23"/>
  <c r="H3977" i="23"/>
  <c r="I3977" i="23"/>
  <c r="J3977" i="23"/>
  <c r="K3977" i="23"/>
  <c r="L3977" i="23"/>
  <c r="M3977" i="23"/>
  <c r="A3978" i="23"/>
  <c r="B3978" i="23"/>
  <c r="C3978" i="23"/>
  <c r="D3978" i="23"/>
  <c r="E3978" i="23"/>
  <c r="F3978" i="23"/>
  <c r="G3978" i="23"/>
  <c r="H3978" i="23"/>
  <c r="I3978" i="23"/>
  <c r="J3978" i="23"/>
  <c r="K3978" i="23"/>
  <c r="L3978" i="23"/>
  <c r="M3978" i="23"/>
  <c r="A3979" i="23"/>
  <c r="B3979" i="23"/>
  <c r="C3979" i="23"/>
  <c r="D3979" i="23"/>
  <c r="E3979" i="23"/>
  <c r="F3979" i="23"/>
  <c r="G3979" i="23"/>
  <c r="H3979" i="23"/>
  <c r="I3979" i="23"/>
  <c r="J3979" i="23"/>
  <c r="K3979" i="23"/>
  <c r="L3979" i="23"/>
  <c r="M3979" i="23"/>
  <c r="A3980" i="23"/>
  <c r="B3980" i="23"/>
  <c r="C3980" i="23"/>
  <c r="D3980" i="23"/>
  <c r="E3980" i="23"/>
  <c r="F3980" i="23"/>
  <c r="G3980" i="23"/>
  <c r="H3980" i="23"/>
  <c r="I3980" i="23"/>
  <c r="J3980" i="23"/>
  <c r="K3980" i="23"/>
  <c r="L3980" i="23"/>
  <c r="M3980" i="23"/>
  <c r="A3981" i="23"/>
  <c r="B3981" i="23"/>
  <c r="C3981" i="23"/>
  <c r="D3981" i="23"/>
  <c r="E3981" i="23"/>
  <c r="F3981" i="23"/>
  <c r="G3981" i="23"/>
  <c r="H3981" i="23"/>
  <c r="I3981" i="23"/>
  <c r="J3981" i="23"/>
  <c r="K3981" i="23"/>
  <c r="L3981" i="23"/>
  <c r="M3981" i="23"/>
  <c r="A3982" i="23"/>
  <c r="B3982" i="23"/>
  <c r="C3982" i="23"/>
  <c r="D3982" i="23"/>
  <c r="E3982" i="23"/>
  <c r="F3982" i="23"/>
  <c r="G3982" i="23"/>
  <c r="H3982" i="23"/>
  <c r="I3982" i="23"/>
  <c r="J3982" i="23"/>
  <c r="K3982" i="23"/>
  <c r="L3982" i="23"/>
  <c r="M3982" i="23"/>
  <c r="A3983" i="23"/>
  <c r="B3983" i="23"/>
  <c r="C3983" i="23"/>
  <c r="D3983" i="23"/>
  <c r="E3983" i="23"/>
  <c r="F3983" i="23"/>
  <c r="G3983" i="23"/>
  <c r="H3983" i="23"/>
  <c r="I3983" i="23"/>
  <c r="J3983" i="23"/>
  <c r="K3983" i="23"/>
  <c r="L3983" i="23"/>
  <c r="M3983" i="23"/>
  <c r="A3984" i="23"/>
  <c r="B3984" i="23"/>
  <c r="C3984" i="23"/>
  <c r="D3984" i="23"/>
  <c r="E3984" i="23"/>
  <c r="F3984" i="23"/>
  <c r="G3984" i="23"/>
  <c r="H3984" i="23"/>
  <c r="I3984" i="23"/>
  <c r="J3984" i="23"/>
  <c r="K3984" i="23"/>
  <c r="L3984" i="23"/>
  <c r="M3984" i="23"/>
  <c r="A3985" i="23"/>
  <c r="B3985" i="23"/>
  <c r="C3985" i="23"/>
  <c r="D3985" i="23"/>
  <c r="E3985" i="23"/>
  <c r="F3985" i="23"/>
  <c r="G3985" i="23"/>
  <c r="H3985" i="23"/>
  <c r="I3985" i="23"/>
  <c r="J3985" i="23"/>
  <c r="K3985" i="23"/>
  <c r="L3985" i="23"/>
  <c r="M3985" i="23"/>
  <c r="A3986" i="23"/>
  <c r="B3986" i="23"/>
  <c r="C3986" i="23"/>
  <c r="D3986" i="23"/>
  <c r="E3986" i="23"/>
  <c r="F3986" i="23"/>
  <c r="G3986" i="23"/>
  <c r="H3986" i="23"/>
  <c r="I3986" i="23"/>
  <c r="J3986" i="23"/>
  <c r="K3986" i="23"/>
  <c r="L3986" i="23"/>
  <c r="M3986" i="23"/>
  <c r="A3987" i="23"/>
  <c r="B3987" i="23"/>
  <c r="C3987" i="23"/>
  <c r="D3987" i="23"/>
  <c r="E3987" i="23"/>
  <c r="F3987" i="23"/>
  <c r="G3987" i="23"/>
  <c r="H3987" i="23"/>
  <c r="I3987" i="23"/>
  <c r="J3987" i="23"/>
  <c r="K3987" i="23"/>
  <c r="L3987" i="23"/>
  <c r="M3987" i="23"/>
  <c r="A3988" i="23"/>
  <c r="B3988" i="23"/>
  <c r="C3988" i="23"/>
  <c r="D3988" i="23"/>
  <c r="E3988" i="23"/>
  <c r="F3988" i="23"/>
  <c r="G3988" i="23"/>
  <c r="H3988" i="23"/>
  <c r="I3988" i="23"/>
  <c r="J3988" i="23"/>
  <c r="K3988" i="23"/>
  <c r="L3988" i="23"/>
  <c r="M3988" i="23"/>
  <c r="A3989" i="23"/>
  <c r="B3989" i="23"/>
  <c r="C3989" i="23"/>
  <c r="D3989" i="23"/>
  <c r="E3989" i="23"/>
  <c r="F3989" i="23"/>
  <c r="G3989" i="23"/>
  <c r="H3989" i="23"/>
  <c r="I3989" i="23"/>
  <c r="J3989" i="23"/>
  <c r="K3989" i="23"/>
  <c r="L3989" i="23"/>
  <c r="M3989" i="23"/>
  <c r="A3990" i="23"/>
  <c r="B3990" i="23"/>
  <c r="C3990" i="23"/>
  <c r="D3990" i="23"/>
  <c r="E3990" i="23"/>
  <c r="F3990" i="23"/>
  <c r="G3990" i="23"/>
  <c r="H3990" i="23"/>
  <c r="I3990" i="23"/>
  <c r="J3990" i="23"/>
  <c r="K3990" i="23"/>
  <c r="L3990" i="23"/>
  <c r="M3990" i="23"/>
  <c r="A3991" i="23"/>
  <c r="B3991" i="23"/>
  <c r="C3991" i="23"/>
  <c r="D3991" i="23"/>
  <c r="E3991" i="23"/>
  <c r="F3991" i="23"/>
  <c r="G3991" i="23"/>
  <c r="H3991" i="23"/>
  <c r="I3991" i="23"/>
  <c r="J3991" i="23"/>
  <c r="K3991" i="23"/>
  <c r="L3991" i="23"/>
  <c r="M3991" i="23"/>
  <c r="A3992" i="23"/>
  <c r="B3992" i="23"/>
  <c r="C3992" i="23"/>
  <c r="D3992" i="23"/>
  <c r="E3992" i="23"/>
  <c r="F3992" i="23"/>
  <c r="G3992" i="23"/>
  <c r="H3992" i="23"/>
  <c r="I3992" i="23"/>
  <c r="J3992" i="23"/>
  <c r="K3992" i="23"/>
  <c r="L3992" i="23"/>
  <c r="M3992" i="23"/>
  <c r="A3993" i="23"/>
  <c r="B3993" i="23"/>
  <c r="C3993" i="23"/>
  <c r="D3993" i="23"/>
  <c r="E3993" i="23"/>
  <c r="F3993" i="23"/>
  <c r="G3993" i="23"/>
  <c r="H3993" i="23"/>
  <c r="I3993" i="23"/>
  <c r="J3993" i="23"/>
  <c r="K3993" i="23"/>
  <c r="L3993" i="23"/>
  <c r="M3993" i="23"/>
  <c r="A3994" i="23"/>
  <c r="B3994" i="23"/>
  <c r="C3994" i="23"/>
  <c r="D3994" i="23"/>
  <c r="E3994" i="23"/>
  <c r="F3994" i="23"/>
  <c r="G3994" i="23"/>
  <c r="H3994" i="23"/>
  <c r="I3994" i="23"/>
  <c r="J3994" i="23"/>
  <c r="K3994" i="23"/>
  <c r="L3994" i="23"/>
  <c r="M3994" i="23"/>
  <c r="A3995" i="23"/>
  <c r="B3995" i="23"/>
  <c r="C3995" i="23"/>
  <c r="D3995" i="23"/>
  <c r="E3995" i="23"/>
  <c r="F3995" i="23"/>
  <c r="G3995" i="23"/>
  <c r="H3995" i="23"/>
  <c r="I3995" i="23"/>
  <c r="J3995" i="23"/>
  <c r="K3995" i="23"/>
  <c r="L3995" i="23"/>
  <c r="M3995" i="23"/>
  <c r="A3996" i="23"/>
  <c r="B3996" i="23"/>
  <c r="C3996" i="23"/>
  <c r="D3996" i="23"/>
  <c r="E3996" i="23"/>
  <c r="F3996" i="23"/>
  <c r="G3996" i="23"/>
  <c r="H3996" i="23"/>
  <c r="I3996" i="23"/>
  <c r="J3996" i="23"/>
  <c r="K3996" i="23"/>
  <c r="L3996" i="23"/>
  <c r="M3996" i="23"/>
  <c r="A3997" i="23"/>
  <c r="B3997" i="23"/>
  <c r="C3997" i="23"/>
  <c r="D3997" i="23"/>
  <c r="E3997" i="23"/>
  <c r="F3997" i="23"/>
  <c r="G3997" i="23"/>
  <c r="H3997" i="23"/>
  <c r="I3997" i="23"/>
  <c r="J3997" i="23"/>
  <c r="K3997" i="23"/>
  <c r="L3997" i="23"/>
  <c r="M3997" i="23"/>
  <c r="A3998" i="23"/>
  <c r="B3998" i="23"/>
  <c r="C3998" i="23"/>
  <c r="D3998" i="23"/>
  <c r="E3998" i="23"/>
  <c r="F3998" i="23"/>
  <c r="G3998" i="23"/>
  <c r="H3998" i="23"/>
  <c r="I3998" i="23"/>
  <c r="J3998" i="23"/>
  <c r="K3998" i="23"/>
  <c r="L3998" i="23"/>
  <c r="M3998" i="23"/>
  <c r="A3999" i="23"/>
  <c r="B3999" i="23"/>
  <c r="C3999" i="23"/>
  <c r="D3999" i="23"/>
  <c r="E3999" i="23"/>
  <c r="F3999" i="23"/>
  <c r="G3999" i="23"/>
  <c r="H3999" i="23"/>
  <c r="I3999" i="23"/>
  <c r="J3999" i="23"/>
  <c r="K3999" i="23"/>
  <c r="L3999" i="23"/>
  <c r="M3999" i="23"/>
  <c r="A4000" i="23"/>
  <c r="B4000" i="23"/>
  <c r="C4000" i="23"/>
  <c r="D4000" i="23"/>
  <c r="E4000" i="23"/>
  <c r="F4000" i="23"/>
  <c r="G4000" i="23"/>
  <c r="H4000" i="23"/>
  <c r="I4000" i="23"/>
  <c r="J4000" i="23"/>
  <c r="K4000" i="23"/>
  <c r="L4000" i="23"/>
  <c r="M4000" i="23"/>
  <c r="A2829" i="23"/>
  <c r="B2829" i="23"/>
  <c r="C2829" i="23"/>
  <c r="D2829" i="23"/>
  <c r="E2829" i="23"/>
  <c r="F2829" i="23"/>
  <c r="G2829" i="23"/>
  <c r="H2829" i="23"/>
  <c r="I2829" i="23"/>
  <c r="J2829" i="23"/>
  <c r="K2829" i="23"/>
  <c r="L2829" i="23"/>
  <c r="M2829" i="23"/>
  <c r="A2960" i="23"/>
  <c r="B2960" i="23"/>
  <c r="C2960" i="23"/>
  <c r="D2960" i="23"/>
  <c r="E2960" i="23"/>
  <c r="F2960" i="23"/>
  <c r="G2960" i="23"/>
  <c r="H2960" i="23"/>
  <c r="I2960" i="23"/>
  <c r="J2960" i="23"/>
  <c r="K2960" i="23"/>
  <c r="L2960" i="23"/>
  <c r="M2960" i="23"/>
  <c r="A3078" i="23"/>
  <c r="B3078" i="23"/>
  <c r="C3078" i="23"/>
  <c r="D3078" i="23"/>
  <c r="E3078" i="23"/>
  <c r="F3078" i="23"/>
  <c r="G3078" i="23"/>
  <c r="H3078" i="23"/>
  <c r="I3078" i="23"/>
  <c r="J3078" i="23"/>
  <c r="K3078" i="23"/>
  <c r="L3078" i="23"/>
  <c r="M3078" i="23"/>
  <c r="A3179" i="23"/>
  <c r="B3179" i="23"/>
  <c r="C3179" i="23"/>
  <c r="D3179" i="23"/>
  <c r="E3179" i="23"/>
  <c r="F3179" i="23"/>
  <c r="G3179" i="23"/>
  <c r="H3179" i="23"/>
  <c r="I3179" i="23"/>
  <c r="J3179" i="23"/>
  <c r="K3179" i="23"/>
  <c r="L3179" i="23"/>
  <c r="M3179" i="23"/>
  <c r="A3270" i="23"/>
  <c r="B3270" i="23"/>
  <c r="C3270" i="23"/>
  <c r="D3270" i="23"/>
  <c r="E3270" i="23"/>
  <c r="F3270" i="23"/>
  <c r="G3270" i="23"/>
  <c r="H3270" i="23"/>
  <c r="I3270" i="23"/>
  <c r="J3270" i="23"/>
  <c r="K3270" i="23"/>
  <c r="L3270" i="23"/>
  <c r="M3270" i="23"/>
  <c r="A3356" i="23"/>
  <c r="B3356" i="23"/>
  <c r="C3356" i="23"/>
  <c r="D3356" i="23"/>
  <c r="E3356" i="23"/>
  <c r="F3356" i="23"/>
  <c r="G3356" i="23"/>
  <c r="H3356" i="23"/>
  <c r="I3356" i="23"/>
  <c r="J3356" i="23"/>
  <c r="K3356" i="23"/>
  <c r="L3356" i="23"/>
  <c r="M3356" i="23"/>
  <c r="A2702" i="23"/>
  <c r="B2702" i="23"/>
  <c r="C2702" i="23"/>
  <c r="D2702" i="23"/>
  <c r="E2702" i="23"/>
  <c r="F2702" i="23"/>
  <c r="G2702" i="23"/>
  <c r="H2702" i="23"/>
  <c r="I2702" i="23"/>
  <c r="J2702" i="23"/>
  <c r="K2702" i="23"/>
  <c r="L2702" i="23"/>
  <c r="M2702" i="23"/>
  <c r="A2828" i="23"/>
  <c r="B2828" i="23"/>
  <c r="C2828" i="23"/>
  <c r="D2828" i="23"/>
  <c r="E2828" i="23"/>
  <c r="F2828" i="23"/>
  <c r="G2828" i="23"/>
  <c r="H2828" i="23"/>
  <c r="I2828" i="23"/>
  <c r="J2828" i="23"/>
  <c r="K2828" i="23"/>
  <c r="L2828" i="23"/>
  <c r="M2828" i="23"/>
  <c r="A2959" i="23"/>
  <c r="B2959" i="23"/>
  <c r="C2959" i="23"/>
  <c r="D2959" i="23"/>
  <c r="E2959" i="23"/>
  <c r="F2959" i="23"/>
  <c r="G2959" i="23"/>
  <c r="H2959" i="23"/>
  <c r="I2959" i="23"/>
  <c r="J2959" i="23"/>
  <c r="K2959" i="23"/>
  <c r="L2959" i="23"/>
  <c r="M2959" i="23"/>
  <c r="A3077" i="23"/>
  <c r="B3077" i="23"/>
  <c r="C3077" i="23"/>
  <c r="D3077" i="23"/>
  <c r="E3077" i="23"/>
  <c r="F3077" i="23"/>
  <c r="G3077" i="23"/>
  <c r="H3077" i="23"/>
  <c r="I3077" i="23"/>
  <c r="J3077" i="23"/>
  <c r="K3077" i="23"/>
  <c r="L3077" i="23"/>
  <c r="M3077" i="23"/>
  <c r="A3178" i="23"/>
  <c r="B3178" i="23"/>
  <c r="C3178" i="23"/>
  <c r="D3178" i="23"/>
  <c r="E3178" i="23"/>
  <c r="F3178" i="23"/>
  <c r="G3178" i="23"/>
  <c r="H3178" i="23"/>
  <c r="I3178" i="23"/>
  <c r="J3178" i="23"/>
  <c r="K3178" i="23"/>
  <c r="L3178" i="23"/>
  <c r="M3178" i="23"/>
  <c r="A3269" i="23"/>
  <c r="B3269" i="23"/>
  <c r="C3269" i="23"/>
  <c r="D3269" i="23"/>
  <c r="E3269" i="23"/>
  <c r="F3269" i="23"/>
  <c r="G3269" i="23"/>
  <c r="H3269" i="23"/>
  <c r="I3269" i="23"/>
  <c r="J3269" i="23"/>
  <c r="K3269" i="23"/>
  <c r="L3269" i="23"/>
  <c r="M3269" i="23"/>
  <c r="A3355" i="23"/>
  <c r="B3355" i="23"/>
  <c r="C3355" i="23"/>
  <c r="D3355" i="23"/>
  <c r="E3355" i="23"/>
  <c r="F3355" i="23"/>
  <c r="G3355" i="23"/>
  <c r="H3355" i="23"/>
  <c r="I3355" i="23"/>
  <c r="J3355" i="23"/>
  <c r="K3355" i="23"/>
  <c r="L3355" i="23"/>
  <c r="M3355" i="23"/>
  <c r="A2701" i="23"/>
  <c r="B2701" i="23"/>
  <c r="C2701" i="23"/>
  <c r="D2701" i="23"/>
  <c r="E2701" i="23"/>
  <c r="F2701" i="23"/>
  <c r="G2701" i="23"/>
  <c r="H2701" i="23"/>
  <c r="I2701" i="23"/>
  <c r="J2701" i="23"/>
  <c r="K2701" i="23"/>
  <c r="L2701" i="23"/>
  <c r="M2701" i="23"/>
  <c r="A2827" i="23"/>
  <c r="B2827" i="23"/>
  <c r="C2827" i="23"/>
  <c r="D2827" i="23"/>
  <c r="E2827" i="23"/>
  <c r="F2827" i="23"/>
  <c r="G2827" i="23"/>
  <c r="H2827" i="23"/>
  <c r="I2827" i="23"/>
  <c r="J2827" i="23"/>
  <c r="K2827" i="23"/>
  <c r="L2827" i="23"/>
  <c r="M2827" i="23"/>
  <c r="A2958" i="23"/>
  <c r="B2958" i="23"/>
  <c r="C2958" i="23"/>
  <c r="D2958" i="23"/>
  <c r="E2958" i="23"/>
  <c r="F2958" i="23"/>
  <c r="G2958" i="23"/>
  <c r="H2958" i="23"/>
  <c r="I2958" i="23"/>
  <c r="J2958" i="23"/>
  <c r="K2958" i="23"/>
  <c r="L2958" i="23"/>
  <c r="M2958" i="23"/>
  <c r="A3076" i="23"/>
  <c r="B3076" i="23"/>
  <c r="C3076" i="23"/>
  <c r="D3076" i="23"/>
  <c r="E3076" i="23"/>
  <c r="F3076" i="23"/>
  <c r="G3076" i="23"/>
  <c r="H3076" i="23"/>
  <c r="I3076" i="23"/>
  <c r="J3076" i="23"/>
  <c r="K3076" i="23"/>
  <c r="L3076" i="23"/>
  <c r="M3076" i="23"/>
  <c r="A3177" i="23"/>
  <c r="B3177" i="23"/>
  <c r="C3177" i="23"/>
  <c r="D3177" i="23"/>
  <c r="E3177" i="23"/>
  <c r="F3177" i="23"/>
  <c r="G3177" i="23"/>
  <c r="H3177" i="23"/>
  <c r="I3177" i="23"/>
  <c r="J3177" i="23"/>
  <c r="K3177" i="23"/>
  <c r="L3177" i="23"/>
  <c r="M3177" i="23"/>
  <c r="A3268" i="23"/>
  <c r="B3268" i="23"/>
  <c r="C3268" i="23"/>
  <c r="D3268" i="23"/>
  <c r="E3268" i="23"/>
  <c r="F3268" i="23"/>
  <c r="G3268" i="23"/>
  <c r="H3268" i="23"/>
  <c r="I3268" i="23"/>
  <c r="J3268" i="23"/>
  <c r="K3268" i="23"/>
  <c r="L3268" i="23"/>
  <c r="M3268" i="23"/>
  <c r="A3354" i="23"/>
  <c r="B3354" i="23"/>
  <c r="C3354" i="23"/>
  <c r="D3354" i="23"/>
  <c r="E3354" i="23"/>
  <c r="F3354" i="23"/>
  <c r="G3354" i="23"/>
  <c r="H3354" i="23"/>
  <c r="I3354" i="23"/>
  <c r="J3354" i="23"/>
  <c r="K3354" i="23"/>
  <c r="L3354" i="23"/>
  <c r="M3354" i="23"/>
  <c r="A2700" i="23"/>
  <c r="B2700" i="23"/>
  <c r="C2700" i="23"/>
  <c r="D2700" i="23"/>
  <c r="E2700" i="23"/>
  <c r="F2700" i="23"/>
  <c r="G2700" i="23"/>
  <c r="H2700" i="23"/>
  <c r="I2700" i="23"/>
  <c r="J2700" i="23"/>
  <c r="K2700" i="23"/>
  <c r="L2700" i="23"/>
  <c r="M2700" i="23"/>
  <c r="A2826" i="23"/>
  <c r="B2826" i="23"/>
  <c r="C2826" i="23"/>
  <c r="D2826" i="23"/>
  <c r="E2826" i="23"/>
  <c r="F2826" i="23"/>
  <c r="G2826" i="23"/>
  <c r="H2826" i="23"/>
  <c r="I2826" i="23"/>
  <c r="J2826" i="23"/>
  <c r="K2826" i="23"/>
  <c r="L2826" i="23"/>
  <c r="M2826" i="23"/>
  <c r="A2957" i="23"/>
  <c r="B2957" i="23"/>
  <c r="C2957" i="23"/>
  <c r="D2957" i="23"/>
  <c r="E2957" i="23"/>
  <c r="F2957" i="23"/>
  <c r="G2957" i="23"/>
  <c r="H2957" i="23"/>
  <c r="I2957" i="23"/>
  <c r="J2957" i="23"/>
  <c r="K2957" i="23"/>
  <c r="L2957" i="23"/>
  <c r="M2957" i="23"/>
  <c r="A3075" i="23"/>
  <c r="B3075" i="23"/>
  <c r="C3075" i="23"/>
  <c r="D3075" i="23"/>
  <c r="E3075" i="23"/>
  <c r="F3075" i="23"/>
  <c r="G3075" i="23"/>
  <c r="H3075" i="23"/>
  <c r="I3075" i="23"/>
  <c r="J3075" i="23"/>
  <c r="K3075" i="23"/>
  <c r="L3075" i="23"/>
  <c r="M3075" i="23"/>
  <c r="A3176" i="23"/>
  <c r="B3176" i="23"/>
  <c r="C3176" i="23"/>
  <c r="D3176" i="23"/>
  <c r="E3176" i="23"/>
  <c r="F3176" i="23"/>
  <c r="G3176" i="23"/>
  <c r="H3176" i="23"/>
  <c r="I3176" i="23"/>
  <c r="J3176" i="23"/>
  <c r="K3176" i="23"/>
  <c r="L3176" i="23"/>
  <c r="M3176" i="23"/>
  <c r="A3267" i="23"/>
  <c r="B3267" i="23"/>
  <c r="C3267" i="23"/>
  <c r="D3267" i="23"/>
  <c r="E3267" i="23"/>
  <c r="F3267" i="23"/>
  <c r="G3267" i="23"/>
  <c r="H3267" i="23"/>
  <c r="I3267" i="23"/>
  <c r="J3267" i="23"/>
  <c r="K3267" i="23"/>
  <c r="L3267" i="23"/>
  <c r="M3267" i="23"/>
  <c r="A3353" i="23"/>
  <c r="B3353" i="23"/>
  <c r="C3353" i="23"/>
  <c r="D3353" i="23"/>
  <c r="E3353" i="23"/>
  <c r="F3353" i="23"/>
  <c r="G3353" i="23"/>
  <c r="H3353" i="23"/>
  <c r="I3353" i="23"/>
  <c r="J3353" i="23"/>
  <c r="K3353" i="23"/>
  <c r="L3353" i="23"/>
  <c r="M3353" i="23"/>
  <c r="A2699" i="23"/>
  <c r="B2699" i="23"/>
  <c r="C2699" i="23"/>
  <c r="D2699" i="23"/>
  <c r="E2699" i="23"/>
  <c r="F2699" i="23"/>
  <c r="G2699" i="23"/>
  <c r="H2699" i="23"/>
  <c r="I2699" i="23"/>
  <c r="J2699" i="23"/>
  <c r="K2699" i="23"/>
  <c r="L2699" i="23"/>
  <c r="M2699" i="23"/>
  <c r="A2825" i="23"/>
  <c r="B2825" i="23"/>
  <c r="C2825" i="23"/>
  <c r="D2825" i="23"/>
  <c r="E2825" i="23"/>
  <c r="F2825" i="23"/>
  <c r="G2825" i="23"/>
  <c r="H2825" i="23"/>
  <c r="I2825" i="23"/>
  <c r="J2825" i="23"/>
  <c r="K2825" i="23"/>
  <c r="L2825" i="23"/>
  <c r="M2825" i="23"/>
  <c r="A2956" i="23"/>
  <c r="B2956" i="23"/>
  <c r="C2956" i="23"/>
  <c r="D2956" i="23"/>
  <c r="E2956" i="23"/>
  <c r="F2956" i="23"/>
  <c r="G2956" i="23"/>
  <c r="H2956" i="23"/>
  <c r="I2956" i="23"/>
  <c r="J2956" i="23"/>
  <c r="K2956" i="23"/>
  <c r="L2956" i="23"/>
  <c r="M2956" i="23"/>
  <c r="A3074" i="23"/>
  <c r="B3074" i="23"/>
  <c r="C3074" i="23"/>
  <c r="D3074" i="23"/>
  <c r="E3074" i="23"/>
  <c r="F3074" i="23"/>
  <c r="G3074" i="23"/>
  <c r="H3074" i="23"/>
  <c r="I3074" i="23"/>
  <c r="J3074" i="23"/>
  <c r="K3074" i="23"/>
  <c r="L3074" i="23"/>
  <c r="M3074" i="23"/>
  <c r="A3175" i="23"/>
  <c r="B3175" i="23"/>
  <c r="C3175" i="23"/>
  <c r="D3175" i="23"/>
  <c r="E3175" i="23"/>
  <c r="F3175" i="23"/>
  <c r="G3175" i="23"/>
  <c r="H3175" i="23"/>
  <c r="I3175" i="23"/>
  <c r="J3175" i="23"/>
  <c r="K3175" i="23"/>
  <c r="L3175" i="23"/>
  <c r="M3175" i="23"/>
  <c r="A3266" i="23"/>
  <c r="B3266" i="23"/>
  <c r="C3266" i="23"/>
  <c r="D3266" i="23"/>
  <c r="E3266" i="23"/>
  <c r="F3266" i="23"/>
  <c r="G3266" i="23"/>
  <c r="H3266" i="23"/>
  <c r="I3266" i="23"/>
  <c r="J3266" i="23"/>
  <c r="K3266" i="23"/>
  <c r="L3266" i="23"/>
  <c r="M3266" i="23"/>
  <c r="A3352" i="23"/>
  <c r="B3352" i="23"/>
  <c r="C3352" i="23"/>
  <c r="D3352" i="23"/>
  <c r="E3352" i="23"/>
  <c r="F3352" i="23"/>
  <c r="G3352" i="23"/>
  <c r="H3352" i="23"/>
  <c r="I3352" i="23"/>
  <c r="J3352" i="23"/>
  <c r="K3352" i="23"/>
  <c r="L3352" i="23"/>
  <c r="M3352" i="23"/>
  <c r="A2698" i="23"/>
  <c r="B2698" i="23"/>
  <c r="C2698" i="23"/>
  <c r="D2698" i="23"/>
  <c r="E2698" i="23"/>
  <c r="F2698" i="23"/>
  <c r="G2698" i="23"/>
  <c r="H2698" i="23"/>
  <c r="I2698" i="23"/>
  <c r="J2698" i="23"/>
  <c r="K2698" i="23"/>
  <c r="L2698" i="23"/>
  <c r="M2698" i="23"/>
  <c r="A2824" i="23"/>
  <c r="B2824" i="23"/>
  <c r="C2824" i="23"/>
  <c r="D2824" i="23"/>
  <c r="E2824" i="23"/>
  <c r="F2824" i="23"/>
  <c r="G2824" i="23"/>
  <c r="H2824" i="23"/>
  <c r="I2824" i="23"/>
  <c r="J2824" i="23"/>
  <c r="K2824" i="23"/>
  <c r="L2824" i="23"/>
  <c r="M2824" i="23"/>
  <c r="A2955" i="23"/>
  <c r="B2955" i="23"/>
  <c r="C2955" i="23"/>
  <c r="D2955" i="23"/>
  <c r="E2955" i="23"/>
  <c r="F2955" i="23"/>
  <c r="G2955" i="23"/>
  <c r="H2955" i="23"/>
  <c r="I2955" i="23"/>
  <c r="J2955" i="23"/>
  <c r="K2955" i="23"/>
  <c r="L2955" i="23"/>
  <c r="M2955" i="23"/>
  <c r="A3073" i="23"/>
  <c r="B3073" i="23"/>
  <c r="C3073" i="23"/>
  <c r="D3073" i="23"/>
  <c r="E3073" i="23"/>
  <c r="F3073" i="23"/>
  <c r="G3073" i="23"/>
  <c r="H3073" i="23"/>
  <c r="I3073" i="23"/>
  <c r="J3073" i="23"/>
  <c r="K3073" i="23"/>
  <c r="L3073" i="23"/>
  <c r="M3073" i="23"/>
  <c r="A3174" i="23"/>
  <c r="B3174" i="23"/>
  <c r="C3174" i="23"/>
  <c r="D3174" i="23"/>
  <c r="E3174" i="23"/>
  <c r="F3174" i="23"/>
  <c r="G3174" i="23"/>
  <c r="H3174" i="23"/>
  <c r="I3174" i="23"/>
  <c r="J3174" i="23"/>
  <c r="K3174" i="23"/>
  <c r="L3174" i="23"/>
  <c r="M3174" i="23"/>
  <c r="A3265" i="23"/>
  <c r="B3265" i="23"/>
  <c r="C3265" i="23"/>
  <c r="D3265" i="23"/>
  <c r="E3265" i="23"/>
  <c r="F3265" i="23"/>
  <c r="G3265" i="23"/>
  <c r="H3265" i="23"/>
  <c r="I3265" i="23"/>
  <c r="J3265" i="23"/>
  <c r="K3265" i="23"/>
  <c r="L3265" i="23"/>
  <c r="M3265" i="23"/>
  <c r="A3351" i="23"/>
  <c r="B3351" i="23"/>
  <c r="C3351" i="23"/>
  <c r="D3351" i="23"/>
  <c r="E3351" i="23"/>
  <c r="F3351" i="23"/>
  <c r="G3351" i="23"/>
  <c r="H3351" i="23"/>
  <c r="I3351" i="23"/>
  <c r="J3351" i="23"/>
  <c r="K3351" i="23"/>
  <c r="L3351" i="23"/>
  <c r="M3351" i="23"/>
  <c r="A2697" i="23"/>
  <c r="B2697" i="23"/>
  <c r="C2697" i="23"/>
  <c r="D2697" i="23"/>
  <c r="E2697" i="23"/>
  <c r="F2697" i="23"/>
  <c r="G2697" i="23"/>
  <c r="H2697" i="23"/>
  <c r="I2697" i="23"/>
  <c r="J2697" i="23"/>
  <c r="K2697" i="23"/>
  <c r="L2697" i="23"/>
  <c r="M2697" i="23"/>
  <c r="A2823" i="23"/>
  <c r="B2823" i="23"/>
  <c r="C2823" i="23"/>
  <c r="D2823" i="23"/>
  <c r="E2823" i="23"/>
  <c r="F2823" i="23"/>
  <c r="G2823" i="23"/>
  <c r="H2823" i="23"/>
  <c r="I2823" i="23"/>
  <c r="J2823" i="23"/>
  <c r="K2823" i="23"/>
  <c r="L2823" i="23"/>
  <c r="M2823" i="23"/>
  <c r="A2954" i="23"/>
  <c r="B2954" i="23"/>
  <c r="C2954" i="23"/>
  <c r="D2954" i="23"/>
  <c r="E2954" i="23"/>
  <c r="F2954" i="23"/>
  <c r="G2954" i="23"/>
  <c r="H2954" i="23"/>
  <c r="I2954" i="23"/>
  <c r="J2954" i="23"/>
  <c r="K2954" i="23"/>
  <c r="L2954" i="23"/>
  <c r="M2954" i="23"/>
  <c r="A3072" i="23"/>
  <c r="B3072" i="23"/>
  <c r="C3072" i="23"/>
  <c r="D3072" i="23"/>
  <c r="E3072" i="23"/>
  <c r="F3072" i="23"/>
  <c r="G3072" i="23"/>
  <c r="H3072" i="23"/>
  <c r="I3072" i="23"/>
  <c r="J3072" i="23"/>
  <c r="K3072" i="23"/>
  <c r="L3072" i="23"/>
  <c r="M3072" i="23"/>
  <c r="A3173" i="23"/>
  <c r="B3173" i="23"/>
  <c r="C3173" i="23"/>
  <c r="D3173" i="23"/>
  <c r="E3173" i="23"/>
  <c r="F3173" i="23"/>
  <c r="G3173" i="23"/>
  <c r="H3173" i="23"/>
  <c r="I3173" i="23"/>
  <c r="J3173" i="23"/>
  <c r="K3173" i="23"/>
  <c r="L3173" i="23"/>
  <c r="M3173" i="23"/>
  <c r="A3264" i="23"/>
  <c r="B3264" i="23"/>
  <c r="C3264" i="23"/>
  <c r="D3264" i="23"/>
  <c r="E3264" i="23"/>
  <c r="F3264" i="23"/>
  <c r="G3264" i="23"/>
  <c r="H3264" i="23"/>
  <c r="I3264" i="23"/>
  <c r="J3264" i="23"/>
  <c r="K3264" i="23"/>
  <c r="L3264" i="23"/>
  <c r="M3264" i="23"/>
  <c r="A3350" i="23"/>
  <c r="B3350" i="23"/>
  <c r="C3350" i="23"/>
  <c r="D3350" i="23"/>
  <c r="E3350" i="23"/>
  <c r="F3350" i="23"/>
  <c r="G3350" i="23"/>
  <c r="H3350" i="23"/>
  <c r="I3350" i="23"/>
  <c r="J3350" i="23"/>
  <c r="K3350" i="23"/>
  <c r="L3350" i="23"/>
  <c r="M3350" i="23"/>
  <c r="A2696" i="23"/>
  <c r="B2696" i="23"/>
  <c r="C2696" i="23"/>
  <c r="D2696" i="23"/>
  <c r="E2696" i="23"/>
  <c r="F2696" i="23"/>
  <c r="G2696" i="23"/>
  <c r="H2696" i="23"/>
  <c r="I2696" i="23"/>
  <c r="J2696" i="23"/>
  <c r="K2696" i="23"/>
  <c r="L2696" i="23"/>
  <c r="M2696" i="23"/>
  <c r="A2822" i="23"/>
  <c r="B2822" i="23"/>
  <c r="C2822" i="23"/>
  <c r="D2822" i="23"/>
  <c r="E2822" i="23"/>
  <c r="F2822" i="23"/>
  <c r="G2822" i="23"/>
  <c r="H2822" i="23"/>
  <c r="I2822" i="23"/>
  <c r="J2822" i="23"/>
  <c r="K2822" i="23"/>
  <c r="L2822" i="23"/>
  <c r="M2822" i="23"/>
  <c r="A2953" i="23"/>
  <c r="B2953" i="23"/>
  <c r="C2953" i="23"/>
  <c r="D2953" i="23"/>
  <c r="E2953" i="23"/>
  <c r="F2953" i="23"/>
  <c r="G2953" i="23"/>
  <c r="H2953" i="23"/>
  <c r="I2953" i="23"/>
  <c r="J2953" i="23"/>
  <c r="K2953" i="23"/>
  <c r="L2953" i="23"/>
  <c r="M2953" i="23"/>
  <c r="A3071" i="23"/>
  <c r="B3071" i="23"/>
  <c r="C3071" i="23"/>
  <c r="D3071" i="23"/>
  <c r="E3071" i="23"/>
  <c r="F3071" i="23"/>
  <c r="G3071" i="23"/>
  <c r="H3071" i="23"/>
  <c r="I3071" i="23"/>
  <c r="J3071" i="23"/>
  <c r="K3071" i="23"/>
  <c r="L3071" i="23"/>
  <c r="M3071" i="23"/>
  <c r="A3172" i="23"/>
  <c r="B3172" i="23"/>
  <c r="C3172" i="23"/>
  <c r="D3172" i="23"/>
  <c r="E3172" i="23"/>
  <c r="F3172" i="23"/>
  <c r="G3172" i="23"/>
  <c r="H3172" i="23"/>
  <c r="I3172" i="23"/>
  <c r="J3172" i="23"/>
  <c r="K3172" i="23"/>
  <c r="L3172" i="23"/>
  <c r="M3172" i="23"/>
  <c r="A3263" i="23"/>
  <c r="B3263" i="23"/>
  <c r="C3263" i="23"/>
  <c r="D3263" i="23"/>
  <c r="E3263" i="23"/>
  <c r="F3263" i="23"/>
  <c r="G3263" i="23"/>
  <c r="H3263" i="23"/>
  <c r="I3263" i="23"/>
  <c r="J3263" i="23"/>
  <c r="K3263" i="23"/>
  <c r="L3263" i="23"/>
  <c r="M3263" i="23"/>
  <c r="A3349" i="23"/>
  <c r="B3349" i="23"/>
  <c r="C3349" i="23"/>
  <c r="D3349" i="23"/>
  <c r="E3349" i="23"/>
  <c r="F3349" i="23"/>
  <c r="G3349" i="23"/>
  <c r="H3349" i="23"/>
  <c r="I3349" i="23"/>
  <c r="J3349" i="23"/>
  <c r="K3349" i="23"/>
  <c r="L3349" i="23"/>
  <c r="M3349" i="23"/>
  <c r="A2695" i="23"/>
  <c r="B2695" i="23"/>
  <c r="C2695" i="23"/>
  <c r="D2695" i="23"/>
  <c r="E2695" i="23"/>
  <c r="F2695" i="23"/>
  <c r="G2695" i="23"/>
  <c r="H2695" i="23"/>
  <c r="I2695" i="23"/>
  <c r="J2695" i="23"/>
  <c r="K2695" i="23"/>
  <c r="L2695" i="23"/>
  <c r="M2695" i="23"/>
  <c r="A2821" i="23"/>
  <c r="B2821" i="23"/>
  <c r="C2821" i="23"/>
  <c r="D2821" i="23"/>
  <c r="E2821" i="23"/>
  <c r="F2821" i="23"/>
  <c r="G2821" i="23"/>
  <c r="H2821" i="23"/>
  <c r="I2821" i="23"/>
  <c r="J2821" i="23"/>
  <c r="K2821" i="23"/>
  <c r="L2821" i="23"/>
  <c r="M2821" i="23"/>
  <c r="A2952" i="23"/>
  <c r="B2952" i="23"/>
  <c r="C2952" i="23"/>
  <c r="D2952" i="23"/>
  <c r="E2952" i="23"/>
  <c r="F2952" i="23"/>
  <c r="G2952" i="23"/>
  <c r="H2952" i="23"/>
  <c r="I2952" i="23"/>
  <c r="J2952" i="23"/>
  <c r="K2952" i="23"/>
  <c r="L2952" i="23"/>
  <c r="M2952" i="23"/>
  <c r="A3070" i="23"/>
  <c r="B3070" i="23"/>
  <c r="C3070" i="23"/>
  <c r="D3070" i="23"/>
  <c r="E3070" i="23"/>
  <c r="F3070" i="23"/>
  <c r="G3070" i="23"/>
  <c r="H3070" i="23"/>
  <c r="I3070" i="23"/>
  <c r="J3070" i="23"/>
  <c r="K3070" i="23"/>
  <c r="L3070" i="23"/>
  <c r="M3070" i="23"/>
  <c r="A3171" i="23"/>
  <c r="B3171" i="23"/>
  <c r="C3171" i="23"/>
  <c r="D3171" i="23"/>
  <c r="E3171" i="23"/>
  <c r="F3171" i="23"/>
  <c r="G3171" i="23"/>
  <c r="H3171" i="23"/>
  <c r="I3171" i="23"/>
  <c r="J3171" i="23"/>
  <c r="K3171" i="23"/>
  <c r="L3171" i="23"/>
  <c r="M3171" i="23"/>
  <c r="A3262" i="23"/>
  <c r="B3262" i="23"/>
  <c r="C3262" i="23"/>
  <c r="D3262" i="23"/>
  <c r="E3262" i="23"/>
  <c r="F3262" i="23"/>
  <c r="G3262" i="23"/>
  <c r="H3262" i="23"/>
  <c r="I3262" i="23"/>
  <c r="J3262" i="23"/>
  <c r="K3262" i="23"/>
  <c r="L3262" i="23"/>
  <c r="M3262" i="23"/>
  <c r="A3348" i="23"/>
  <c r="B3348" i="23"/>
  <c r="C3348" i="23"/>
  <c r="D3348" i="23"/>
  <c r="E3348" i="23"/>
  <c r="F3348" i="23"/>
  <c r="G3348" i="23"/>
  <c r="H3348" i="23"/>
  <c r="I3348" i="23"/>
  <c r="J3348" i="23"/>
  <c r="K3348" i="23"/>
  <c r="L3348" i="23"/>
  <c r="M3348" i="23"/>
  <c r="A2694" i="23"/>
  <c r="B2694" i="23"/>
  <c r="C2694" i="23"/>
  <c r="D2694" i="23"/>
  <c r="E2694" i="23"/>
  <c r="F2694" i="23"/>
  <c r="G2694" i="23"/>
  <c r="H2694" i="23"/>
  <c r="I2694" i="23"/>
  <c r="J2694" i="23"/>
  <c r="K2694" i="23"/>
  <c r="L2694" i="23"/>
  <c r="M2694" i="23"/>
  <c r="A2820" i="23"/>
  <c r="B2820" i="23"/>
  <c r="C2820" i="23"/>
  <c r="D2820" i="23"/>
  <c r="E2820" i="23"/>
  <c r="F2820" i="23"/>
  <c r="G2820" i="23"/>
  <c r="H2820" i="23"/>
  <c r="I2820" i="23"/>
  <c r="J2820" i="23"/>
  <c r="K2820" i="23"/>
  <c r="L2820" i="23"/>
  <c r="M2820" i="23"/>
  <c r="A2951" i="23"/>
  <c r="B2951" i="23"/>
  <c r="C2951" i="23"/>
  <c r="D2951" i="23"/>
  <c r="E2951" i="23"/>
  <c r="F2951" i="23"/>
  <c r="G2951" i="23"/>
  <c r="H2951" i="23"/>
  <c r="I2951" i="23"/>
  <c r="J2951" i="23"/>
  <c r="K2951" i="23"/>
  <c r="L2951" i="23"/>
  <c r="M2951" i="23"/>
  <c r="A3069" i="23"/>
  <c r="B3069" i="23"/>
  <c r="C3069" i="23"/>
  <c r="D3069" i="23"/>
  <c r="E3069" i="23"/>
  <c r="F3069" i="23"/>
  <c r="G3069" i="23"/>
  <c r="H3069" i="23"/>
  <c r="I3069" i="23"/>
  <c r="J3069" i="23"/>
  <c r="K3069" i="23"/>
  <c r="L3069" i="23"/>
  <c r="M3069" i="23"/>
  <c r="A3170" i="23"/>
  <c r="B3170" i="23"/>
  <c r="C3170" i="23"/>
  <c r="D3170" i="23"/>
  <c r="E3170" i="23"/>
  <c r="F3170" i="23"/>
  <c r="G3170" i="23"/>
  <c r="H3170" i="23"/>
  <c r="I3170" i="23"/>
  <c r="J3170" i="23"/>
  <c r="K3170" i="23"/>
  <c r="L3170" i="23"/>
  <c r="M3170" i="23"/>
  <c r="A3261" i="23"/>
  <c r="B3261" i="23"/>
  <c r="C3261" i="23"/>
  <c r="D3261" i="23"/>
  <c r="E3261" i="23"/>
  <c r="F3261" i="23"/>
  <c r="G3261" i="23"/>
  <c r="H3261" i="23"/>
  <c r="I3261" i="23"/>
  <c r="J3261" i="23"/>
  <c r="K3261" i="23"/>
  <c r="L3261" i="23"/>
  <c r="M3261" i="23"/>
  <c r="A3347" i="23"/>
  <c r="B3347" i="23"/>
  <c r="C3347" i="23"/>
  <c r="D3347" i="23"/>
  <c r="E3347" i="23"/>
  <c r="F3347" i="23"/>
  <c r="G3347" i="23"/>
  <c r="H3347" i="23"/>
  <c r="I3347" i="23"/>
  <c r="J3347" i="23"/>
  <c r="K3347" i="23"/>
  <c r="L3347" i="23"/>
  <c r="M3347" i="23"/>
  <c r="A2693" i="23"/>
  <c r="B2693" i="23"/>
  <c r="C2693" i="23"/>
  <c r="D2693" i="23"/>
  <c r="E2693" i="23"/>
  <c r="F2693" i="23"/>
  <c r="G2693" i="23"/>
  <c r="H2693" i="23"/>
  <c r="I2693" i="23"/>
  <c r="J2693" i="23"/>
  <c r="K2693" i="23"/>
  <c r="L2693" i="23"/>
  <c r="M2693" i="23"/>
  <c r="A2819" i="23"/>
  <c r="B2819" i="23"/>
  <c r="C2819" i="23"/>
  <c r="D2819" i="23"/>
  <c r="E2819" i="23"/>
  <c r="F2819" i="23"/>
  <c r="G2819" i="23"/>
  <c r="H2819" i="23"/>
  <c r="I2819" i="23"/>
  <c r="J2819" i="23"/>
  <c r="K2819" i="23"/>
  <c r="L2819" i="23"/>
  <c r="M2819" i="23"/>
  <c r="A2950" i="23"/>
  <c r="B2950" i="23"/>
  <c r="C2950" i="23"/>
  <c r="D2950" i="23"/>
  <c r="E2950" i="23"/>
  <c r="F2950" i="23"/>
  <c r="G2950" i="23"/>
  <c r="H2950" i="23"/>
  <c r="I2950" i="23"/>
  <c r="J2950" i="23"/>
  <c r="K2950" i="23"/>
  <c r="L2950" i="23"/>
  <c r="M2950" i="23"/>
  <c r="A3068" i="23"/>
  <c r="B3068" i="23"/>
  <c r="C3068" i="23"/>
  <c r="D3068" i="23"/>
  <c r="E3068" i="23"/>
  <c r="F3068" i="23"/>
  <c r="G3068" i="23"/>
  <c r="H3068" i="23"/>
  <c r="I3068" i="23"/>
  <c r="J3068" i="23"/>
  <c r="K3068" i="23"/>
  <c r="L3068" i="23"/>
  <c r="M3068" i="23"/>
  <c r="A3169" i="23"/>
  <c r="B3169" i="23"/>
  <c r="C3169" i="23"/>
  <c r="D3169" i="23"/>
  <c r="E3169" i="23"/>
  <c r="F3169" i="23"/>
  <c r="G3169" i="23"/>
  <c r="H3169" i="23"/>
  <c r="I3169" i="23"/>
  <c r="J3169" i="23"/>
  <c r="K3169" i="23"/>
  <c r="L3169" i="23"/>
  <c r="M3169" i="23"/>
  <c r="A3260" i="23"/>
  <c r="B3260" i="23"/>
  <c r="C3260" i="23"/>
  <c r="D3260" i="23"/>
  <c r="E3260" i="23"/>
  <c r="F3260" i="23"/>
  <c r="G3260" i="23"/>
  <c r="H3260" i="23"/>
  <c r="I3260" i="23"/>
  <c r="J3260" i="23"/>
  <c r="K3260" i="23"/>
  <c r="L3260" i="23"/>
  <c r="M3260" i="23"/>
  <c r="A3346" i="23"/>
  <c r="B3346" i="23"/>
  <c r="C3346" i="23"/>
  <c r="D3346" i="23"/>
  <c r="E3346" i="23"/>
  <c r="F3346" i="23"/>
  <c r="G3346" i="23"/>
  <c r="H3346" i="23"/>
  <c r="I3346" i="23"/>
  <c r="J3346" i="23"/>
  <c r="K3346" i="23"/>
  <c r="L3346" i="23"/>
  <c r="M3346" i="23"/>
  <c r="A2692" i="23"/>
  <c r="B2692" i="23"/>
  <c r="C2692" i="23"/>
  <c r="D2692" i="23"/>
  <c r="E2692" i="23"/>
  <c r="F2692" i="23"/>
  <c r="G2692" i="23"/>
  <c r="H2692" i="23"/>
  <c r="I2692" i="23"/>
  <c r="J2692" i="23"/>
  <c r="K2692" i="23"/>
  <c r="L2692" i="23"/>
  <c r="M2692" i="23"/>
  <c r="A2818" i="23"/>
  <c r="B2818" i="23"/>
  <c r="C2818" i="23"/>
  <c r="D2818" i="23"/>
  <c r="E2818" i="23"/>
  <c r="F2818" i="23"/>
  <c r="G2818" i="23"/>
  <c r="H2818" i="23"/>
  <c r="I2818" i="23"/>
  <c r="J2818" i="23"/>
  <c r="K2818" i="23"/>
  <c r="L2818" i="23"/>
  <c r="M2818" i="23"/>
  <c r="A2949" i="23"/>
  <c r="B2949" i="23"/>
  <c r="C2949" i="23"/>
  <c r="D2949" i="23"/>
  <c r="E2949" i="23"/>
  <c r="F2949" i="23"/>
  <c r="G2949" i="23"/>
  <c r="H2949" i="23"/>
  <c r="I2949" i="23"/>
  <c r="J2949" i="23"/>
  <c r="K2949" i="23"/>
  <c r="L2949" i="23"/>
  <c r="M2949" i="23"/>
  <c r="A3167" i="23"/>
  <c r="B3167" i="23"/>
  <c r="C3167" i="23"/>
  <c r="D3167" i="23"/>
  <c r="E3167" i="23"/>
  <c r="F3167" i="23"/>
  <c r="G3167" i="23"/>
  <c r="H3167" i="23"/>
  <c r="I3167" i="23"/>
  <c r="J3167" i="23"/>
  <c r="K3167" i="23"/>
  <c r="L3167" i="23"/>
  <c r="M3167" i="23"/>
  <c r="A3259" i="23"/>
  <c r="B3259" i="23"/>
  <c r="C3259" i="23"/>
  <c r="D3259" i="23"/>
  <c r="E3259" i="23"/>
  <c r="F3259" i="23"/>
  <c r="G3259" i="23"/>
  <c r="H3259" i="23"/>
  <c r="I3259" i="23"/>
  <c r="J3259" i="23"/>
  <c r="K3259" i="23"/>
  <c r="L3259" i="23"/>
  <c r="M3259" i="23"/>
  <c r="A2691" i="23"/>
  <c r="B2691" i="23"/>
  <c r="C2691" i="23"/>
  <c r="D2691" i="23"/>
  <c r="E2691" i="23"/>
  <c r="F2691" i="23"/>
  <c r="G2691" i="23"/>
  <c r="H2691" i="23"/>
  <c r="I2691" i="23"/>
  <c r="J2691" i="23"/>
  <c r="K2691" i="23"/>
  <c r="L2691" i="23"/>
  <c r="M2691" i="23"/>
  <c r="A2817" i="23"/>
  <c r="B2817" i="23"/>
  <c r="C2817" i="23"/>
  <c r="D2817" i="23"/>
  <c r="E2817" i="23"/>
  <c r="F2817" i="23"/>
  <c r="G2817" i="23"/>
  <c r="H2817" i="23"/>
  <c r="I2817" i="23"/>
  <c r="J2817" i="23"/>
  <c r="K2817" i="23"/>
  <c r="L2817" i="23"/>
  <c r="M2817" i="23"/>
  <c r="A2948" i="23"/>
  <c r="B2948" i="23"/>
  <c r="C2948" i="23"/>
  <c r="D2948" i="23"/>
  <c r="E2948" i="23"/>
  <c r="F2948" i="23"/>
  <c r="G2948" i="23"/>
  <c r="H2948" i="23"/>
  <c r="I2948" i="23"/>
  <c r="J2948" i="23"/>
  <c r="K2948" i="23"/>
  <c r="L2948" i="23"/>
  <c r="M2948" i="23"/>
  <c r="A3067" i="23"/>
  <c r="B3067" i="23"/>
  <c r="C3067" i="23"/>
  <c r="D3067" i="23"/>
  <c r="E3067" i="23"/>
  <c r="F3067" i="23"/>
  <c r="G3067" i="23"/>
  <c r="H3067" i="23"/>
  <c r="I3067" i="23"/>
  <c r="J3067" i="23"/>
  <c r="K3067" i="23"/>
  <c r="L3067" i="23"/>
  <c r="M3067" i="23"/>
  <c r="A3168" i="23"/>
  <c r="B3168" i="23"/>
  <c r="C3168" i="23"/>
  <c r="D3168" i="23"/>
  <c r="E3168" i="23"/>
  <c r="F3168" i="23"/>
  <c r="G3168" i="23"/>
  <c r="H3168" i="23"/>
  <c r="I3168" i="23"/>
  <c r="J3168" i="23"/>
  <c r="K3168" i="23"/>
  <c r="L3168" i="23"/>
  <c r="M3168" i="23"/>
  <c r="A3258" i="23"/>
  <c r="B3258" i="23"/>
  <c r="C3258" i="23"/>
  <c r="D3258" i="23"/>
  <c r="E3258" i="23"/>
  <c r="F3258" i="23"/>
  <c r="G3258" i="23"/>
  <c r="H3258" i="23"/>
  <c r="I3258" i="23"/>
  <c r="J3258" i="23"/>
  <c r="K3258" i="23"/>
  <c r="L3258" i="23"/>
  <c r="M3258" i="23"/>
  <c r="A3345" i="23"/>
  <c r="B3345" i="23"/>
  <c r="C3345" i="23"/>
  <c r="D3345" i="23"/>
  <c r="E3345" i="23"/>
  <c r="F3345" i="23"/>
  <c r="G3345" i="23"/>
  <c r="H3345" i="23"/>
  <c r="I3345" i="23"/>
  <c r="J3345" i="23"/>
  <c r="K3345" i="23"/>
  <c r="L3345" i="23"/>
  <c r="M3345" i="23"/>
  <c r="A2690" i="23"/>
  <c r="B2690" i="23"/>
  <c r="C2690" i="23"/>
  <c r="D2690" i="23"/>
  <c r="E2690" i="23"/>
  <c r="F2690" i="23"/>
  <c r="G2690" i="23"/>
  <c r="H2690" i="23"/>
  <c r="I2690" i="23"/>
  <c r="J2690" i="23"/>
  <c r="K2690" i="23"/>
  <c r="L2690" i="23"/>
  <c r="M2690" i="23"/>
  <c r="A2816" i="23"/>
  <c r="B2816" i="23"/>
  <c r="C2816" i="23"/>
  <c r="D2816" i="23"/>
  <c r="E2816" i="23"/>
  <c r="F2816" i="23"/>
  <c r="G2816" i="23"/>
  <c r="H2816" i="23"/>
  <c r="I2816" i="23"/>
  <c r="J2816" i="23"/>
  <c r="K2816" i="23"/>
  <c r="L2816" i="23"/>
  <c r="M2816" i="23"/>
  <c r="A2947" i="23"/>
  <c r="B2947" i="23"/>
  <c r="C2947" i="23"/>
  <c r="D2947" i="23"/>
  <c r="E2947" i="23"/>
  <c r="F2947" i="23"/>
  <c r="G2947" i="23"/>
  <c r="H2947" i="23"/>
  <c r="I2947" i="23"/>
  <c r="J2947" i="23"/>
  <c r="K2947" i="23"/>
  <c r="L2947" i="23"/>
  <c r="M2947" i="23"/>
  <c r="A3066" i="23"/>
  <c r="B3066" i="23"/>
  <c r="C3066" i="23"/>
  <c r="D3066" i="23"/>
  <c r="E3066" i="23"/>
  <c r="F3066" i="23"/>
  <c r="G3066" i="23"/>
  <c r="H3066" i="23"/>
  <c r="I3066" i="23"/>
  <c r="J3066" i="23"/>
  <c r="K3066" i="23"/>
  <c r="L3066" i="23"/>
  <c r="M3066" i="23"/>
  <c r="A3166" i="23"/>
  <c r="B3166" i="23"/>
  <c r="C3166" i="23"/>
  <c r="D3166" i="23"/>
  <c r="E3166" i="23"/>
  <c r="F3166" i="23"/>
  <c r="G3166" i="23"/>
  <c r="H3166" i="23"/>
  <c r="I3166" i="23"/>
  <c r="J3166" i="23"/>
  <c r="K3166" i="23"/>
  <c r="L3166" i="23"/>
  <c r="M3166" i="23"/>
  <c r="A3257" i="23"/>
  <c r="B3257" i="23"/>
  <c r="C3257" i="23"/>
  <c r="D3257" i="23"/>
  <c r="E3257" i="23"/>
  <c r="F3257" i="23"/>
  <c r="G3257" i="23"/>
  <c r="H3257" i="23"/>
  <c r="I3257" i="23"/>
  <c r="J3257" i="23"/>
  <c r="K3257" i="23"/>
  <c r="L3257" i="23"/>
  <c r="M3257" i="23"/>
  <c r="A3344" i="23"/>
  <c r="B3344" i="23"/>
  <c r="C3344" i="23"/>
  <c r="D3344" i="23"/>
  <c r="E3344" i="23"/>
  <c r="F3344" i="23"/>
  <c r="G3344" i="23"/>
  <c r="H3344" i="23"/>
  <c r="I3344" i="23"/>
  <c r="J3344" i="23"/>
  <c r="K3344" i="23"/>
  <c r="L3344" i="23"/>
  <c r="M3344" i="23"/>
  <c r="A2689" i="23"/>
  <c r="B2689" i="23"/>
  <c r="C2689" i="23"/>
  <c r="D2689" i="23"/>
  <c r="E2689" i="23"/>
  <c r="F2689" i="23"/>
  <c r="G2689" i="23"/>
  <c r="H2689" i="23"/>
  <c r="I2689" i="23"/>
  <c r="J2689" i="23"/>
  <c r="K2689" i="23"/>
  <c r="L2689" i="23"/>
  <c r="M2689" i="23"/>
  <c r="A2815" i="23"/>
  <c r="B2815" i="23"/>
  <c r="C2815" i="23"/>
  <c r="D2815" i="23"/>
  <c r="E2815" i="23"/>
  <c r="F2815" i="23"/>
  <c r="G2815" i="23"/>
  <c r="H2815" i="23"/>
  <c r="I2815" i="23"/>
  <c r="J2815" i="23"/>
  <c r="K2815" i="23"/>
  <c r="L2815" i="23"/>
  <c r="M2815" i="23"/>
  <c r="A2946" i="23"/>
  <c r="B2946" i="23"/>
  <c r="C2946" i="23"/>
  <c r="D2946" i="23"/>
  <c r="E2946" i="23"/>
  <c r="F2946" i="23"/>
  <c r="G2946" i="23"/>
  <c r="H2946" i="23"/>
  <c r="I2946" i="23"/>
  <c r="J2946" i="23"/>
  <c r="K2946" i="23"/>
  <c r="L2946" i="23"/>
  <c r="M2946" i="23"/>
  <c r="A3065" i="23"/>
  <c r="B3065" i="23"/>
  <c r="C3065" i="23"/>
  <c r="D3065" i="23"/>
  <c r="E3065" i="23"/>
  <c r="F3065" i="23"/>
  <c r="G3065" i="23"/>
  <c r="H3065" i="23"/>
  <c r="I3065" i="23"/>
  <c r="J3065" i="23"/>
  <c r="K3065" i="23"/>
  <c r="L3065" i="23"/>
  <c r="M3065" i="23"/>
  <c r="A3165" i="23"/>
  <c r="B3165" i="23"/>
  <c r="C3165" i="23"/>
  <c r="D3165" i="23"/>
  <c r="E3165" i="23"/>
  <c r="F3165" i="23"/>
  <c r="G3165" i="23"/>
  <c r="H3165" i="23"/>
  <c r="I3165" i="23"/>
  <c r="J3165" i="23"/>
  <c r="K3165" i="23"/>
  <c r="L3165" i="23"/>
  <c r="M3165" i="23"/>
  <c r="A3256" i="23"/>
  <c r="B3256" i="23"/>
  <c r="C3256" i="23"/>
  <c r="D3256" i="23"/>
  <c r="E3256" i="23"/>
  <c r="F3256" i="23"/>
  <c r="G3256" i="23"/>
  <c r="H3256" i="23"/>
  <c r="I3256" i="23"/>
  <c r="J3256" i="23"/>
  <c r="K3256" i="23"/>
  <c r="L3256" i="23"/>
  <c r="M3256" i="23"/>
  <c r="A3343" i="23"/>
  <c r="B3343" i="23"/>
  <c r="C3343" i="23"/>
  <c r="D3343" i="23"/>
  <c r="E3343" i="23"/>
  <c r="F3343" i="23"/>
  <c r="G3343" i="23"/>
  <c r="H3343" i="23"/>
  <c r="I3343" i="23"/>
  <c r="J3343" i="23"/>
  <c r="K3343" i="23"/>
  <c r="L3343" i="23"/>
  <c r="M3343" i="23"/>
  <c r="A2688" i="23"/>
  <c r="B2688" i="23"/>
  <c r="C2688" i="23"/>
  <c r="D2688" i="23"/>
  <c r="E2688" i="23"/>
  <c r="F2688" i="23"/>
  <c r="G2688" i="23"/>
  <c r="H2688" i="23"/>
  <c r="I2688" i="23"/>
  <c r="J2688" i="23"/>
  <c r="K2688" i="23"/>
  <c r="L2688" i="23"/>
  <c r="M2688" i="23"/>
  <c r="A2814" i="23"/>
  <c r="B2814" i="23"/>
  <c r="C2814" i="23"/>
  <c r="D2814" i="23"/>
  <c r="E2814" i="23"/>
  <c r="F2814" i="23"/>
  <c r="G2814" i="23"/>
  <c r="H2814" i="23"/>
  <c r="I2814" i="23"/>
  <c r="J2814" i="23"/>
  <c r="K2814" i="23"/>
  <c r="L2814" i="23"/>
  <c r="M2814" i="23"/>
  <c r="A2945" i="23"/>
  <c r="B2945" i="23"/>
  <c r="C2945" i="23"/>
  <c r="D2945" i="23"/>
  <c r="E2945" i="23"/>
  <c r="F2945" i="23"/>
  <c r="G2945" i="23"/>
  <c r="H2945" i="23"/>
  <c r="I2945" i="23"/>
  <c r="J2945" i="23"/>
  <c r="K2945" i="23"/>
  <c r="L2945" i="23"/>
  <c r="M2945" i="23"/>
  <c r="A3064" i="23"/>
  <c r="B3064" i="23"/>
  <c r="C3064" i="23"/>
  <c r="D3064" i="23"/>
  <c r="E3064" i="23"/>
  <c r="F3064" i="23"/>
  <c r="G3064" i="23"/>
  <c r="H3064" i="23"/>
  <c r="I3064" i="23"/>
  <c r="J3064" i="23"/>
  <c r="K3064" i="23"/>
  <c r="L3064" i="23"/>
  <c r="M3064" i="23"/>
  <c r="A3164" i="23"/>
  <c r="B3164" i="23"/>
  <c r="C3164" i="23"/>
  <c r="D3164" i="23"/>
  <c r="E3164" i="23"/>
  <c r="F3164" i="23"/>
  <c r="G3164" i="23"/>
  <c r="H3164" i="23"/>
  <c r="I3164" i="23"/>
  <c r="J3164" i="23"/>
  <c r="K3164" i="23"/>
  <c r="L3164" i="23"/>
  <c r="M3164" i="23"/>
  <c r="A3255" i="23"/>
  <c r="B3255" i="23"/>
  <c r="C3255" i="23"/>
  <c r="D3255" i="23"/>
  <c r="E3255" i="23"/>
  <c r="F3255" i="23"/>
  <c r="G3255" i="23"/>
  <c r="H3255" i="23"/>
  <c r="I3255" i="23"/>
  <c r="J3255" i="23"/>
  <c r="K3255" i="23"/>
  <c r="L3255" i="23"/>
  <c r="M3255" i="23"/>
  <c r="A3342" i="23"/>
  <c r="B3342" i="23"/>
  <c r="C3342" i="23"/>
  <c r="D3342" i="23"/>
  <c r="E3342" i="23"/>
  <c r="F3342" i="23"/>
  <c r="G3342" i="23"/>
  <c r="H3342" i="23"/>
  <c r="I3342" i="23"/>
  <c r="J3342" i="23"/>
  <c r="K3342" i="23"/>
  <c r="L3342" i="23"/>
  <c r="M3342" i="23"/>
  <c r="A2687" i="23"/>
  <c r="B2687" i="23"/>
  <c r="C2687" i="23"/>
  <c r="D2687" i="23"/>
  <c r="E2687" i="23"/>
  <c r="F2687" i="23"/>
  <c r="G2687" i="23"/>
  <c r="H2687" i="23"/>
  <c r="I2687" i="23"/>
  <c r="J2687" i="23"/>
  <c r="K2687" i="23"/>
  <c r="L2687" i="23"/>
  <c r="M2687" i="23"/>
  <c r="A2813" i="23"/>
  <c r="B2813" i="23"/>
  <c r="C2813" i="23"/>
  <c r="D2813" i="23"/>
  <c r="E2813" i="23"/>
  <c r="F2813" i="23"/>
  <c r="G2813" i="23"/>
  <c r="H2813" i="23"/>
  <c r="I2813" i="23"/>
  <c r="J2813" i="23"/>
  <c r="K2813" i="23"/>
  <c r="L2813" i="23"/>
  <c r="M2813" i="23"/>
  <c r="A2944" i="23"/>
  <c r="B2944" i="23"/>
  <c r="C2944" i="23"/>
  <c r="D2944" i="23"/>
  <c r="E2944" i="23"/>
  <c r="F2944" i="23"/>
  <c r="G2944" i="23"/>
  <c r="H2944" i="23"/>
  <c r="I2944" i="23"/>
  <c r="J2944" i="23"/>
  <c r="K2944" i="23"/>
  <c r="L2944" i="23"/>
  <c r="M2944" i="23"/>
  <c r="A3063" i="23"/>
  <c r="B3063" i="23"/>
  <c r="C3063" i="23"/>
  <c r="D3063" i="23"/>
  <c r="E3063" i="23"/>
  <c r="F3063" i="23"/>
  <c r="G3063" i="23"/>
  <c r="H3063" i="23"/>
  <c r="I3063" i="23"/>
  <c r="J3063" i="23"/>
  <c r="K3063" i="23"/>
  <c r="L3063" i="23"/>
  <c r="M3063" i="23"/>
  <c r="A3163" i="23"/>
  <c r="B3163" i="23"/>
  <c r="C3163" i="23"/>
  <c r="D3163" i="23"/>
  <c r="E3163" i="23"/>
  <c r="F3163" i="23"/>
  <c r="G3163" i="23"/>
  <c r="H3163" i="23"/>
  <c r="I3163" i="23"/>
  <c r="J3163" i="23"/>
  <c r="K3163" i="23"/>
  <c r="L3163" i="23"/>
  <c r="M3163" i="23"/>
  <c r="A3254" i="23"/>
  <c r="B3254" i="23"/>
  <c r="C3254" i="23"/>
  <c r="D3254" i="23"/>
  <c r="E3254" i="23"/>
  <c r="F3254" i="23"/>
  <c r="G3254" i="23"/>
  <c r="H3254" i="23"/>
  <c r="I3254" i="23"/>
  <c r="J3254" i="23"/>
  <c r="K3254" i="23"/>
  <c r="L3254" i="23"/>
  <c r="M3254" i="23"/>
  <c r="A3341" i="23"/>
  <c r="B3341" i="23"/>
  <c r="C3341" i="23"/>
  <c r="D3341" i="23"/>
  <c r="E3341" i="23"/>
  <c r="F3341" i="23"/>
  <c r="G3341" i="23"/>
  <c r="H3341" i="23"/>
  <c r="I3341" i="23"/>
  <c r="J3341" i="23"/>
  <c r="K3341" i="23"/>
  <c r="L3341" i="23"/>
  <c r="M3341" i="23"/>
  <c r="A2686" i="23"/>
  <c r="B2686" i="23"/>
  <c r="C2686" i="23"/>
  <c r="D2686" i="23"/>
  <c r="E2686" i="23"/>
  <c r="F2686" i="23"/>
  <c r="G2686" i="23"/>
  <c r="H2686" i="23"/>
  <c r="I2686" i="23"/>
  <c r="J2686" i="23"/>
  <c r="K2686" i="23"/>
  <c r="L2686" i="23"/>
  <c r="M2686" i="23"/>
  <c r="A2812" i="23"/>
  <c r="B2812" i="23"/>
  <c r="C2812" i="23"/>
  <c r="D2812" i="23"/>
  <c r="E2812" i="23"/>
  <c r="F2812" i="23"/>
  <c r="G2812" i="23"/>
  <c r="H2812" i="23"/>
  <c r="I2812" i="23"/>
  <c r="J2812" i="23"/>
  <c r="K2812" i="23"/>
  <c r="L2812" i="23"/>
  <c r="M2812" i="23"/>
  <c r="A2943" i="23"/>
  <c r="B2943" i="23"/>
  <c r="C2943" i="23"/>
  <c r="D2943" i="23"/>
  <c r="E2943" i="23"/>
  <c r="F2943" i="23"/>
  <c r="G2943" i="23"/>
  <c r="H2943" i="23"/>
  <c r="I2943" i="23"/>
  <c r="J2943" i="23"/>
  <c r="K2943" i="23"/>
  <c r="L2943" i="23"/>
  <c r="M2943" i="23"/>
  <c r="A3062" i="23"/>
  <c r="B3062" i="23"/>
  <c r="C3062" i="23"/>
  <c r="D3062" i="23"/>
  <c r="E3062" i="23"/>
  <c r="F3062" i="23"/>
  <c r="G3062" i="23"/>
  <c r="H3062" i="23"/>
  <c r="I3062" i="23"/>
  <c r="J3062" i="23"/>
  <c r="K3062" i="23"/>
  <c r="L3062" i="23"/>
  <c r="M3062" i="23"/>
  <c r="A3162" i="23"/>
  <c r="B3162" i="23"/>
  <c r="C3162" i="23"/>
  <c r="D3162" i="23"/>
  <c r="E3162" i="23"/>
  <c r="F3162" i="23"/>
  <c r="G3162" i="23"/>
  <c r="H3162" i="23"/>
  <c r="I3162" i="23"/>
  <c r="J3162" i="23"/>
  <c r="K3162" i="23"/>
  <c r="L3162" i="23"/>
  <c r="M3162" i="23"/>
  <c r="A3253" i="23"/>
  <c r="B3253" i="23"/>
  <c r="C3253" i="23"/>
  <c r="D3253" i="23"/>
  <c r="E3253" i="23"/>
  <c r="F3253" i="23"/>
  <c r="G3253" i="23"/>
  <c r="H3253" i="23"/>
  <c r="I3253" i="23"/>
  <c r="J3253" i="23"/>
  <c r="K3253" i="23"/>
  <c r="L3253" i="23"/>
  <c r="M3253" i="23"/>
  <c r="A3340" i="23"/>
  <c r="B3340" i="23"/>
  <c r="C3340" i="23"/>
  <c r="D3340" i="23"/>
  <c r="E3340" i="23"/>
  <c r="F3340" i="23"/>
  <c r="G3340" i="23"/>
  <c r="H3340" i="23"/>
  <c r="I3340" i="23"/>
  <c r="J3340" i="23"/>
  <c r="K3340" i="23"/>
  <c r="L3340" i="23"/>
  <c r="M3340" i="23"/>
  <c r="A2685" i="23"/>
  <c r="B2685" i="23"/>
  <c r="C2685" i="23"/>
  <c r="D2685" i="23"/>
  <c r="E2685" i="23"/>
  <c r="F2685" i="23"/>
  <c r="G2685" i="23"/>
  <c r="H2685" i="23"/>
  <c r="I2685" i="23"/>
  <c r="J2685" i="23"/>
  <c r="K2685" i="23"/>
  <c r="L2685" i="23"/>
  <c r="M2685" i="23"/>
  <c r="A2810" i="23"/>
  <c r="B2810" i="23"/>
  <c r="C2810" i="23"/>
  <c r="D2810" i="23"/>
  <c r="E2810" i="23"/>
  <c r="F2810" i="23"/>
  <c r="G2810" i="23"/>
  <c r="H2810" i="23"/>
  <c r="I2810" i="23"/>
  <c r="J2810" i="23"/>
  <c r="K2810" i="23"/>
  <c r="L2810" i="23"/>
  <c r="M2810" i="23"/>
  <c r="A2941" i="23"/>
  <c r="B2941" i="23"/>
  <c r="C2941" i="23"/>
  <c r="D2941" i="23"/>
  <c r="E2941" i="23"/>
  <c r="F2941" i="23"/>
  <c r="G2941" i="23"/>
  <c r="H2941" i="23"/>
  <c r="I2941" i="23"/>
  <c r="J2941" i="23"/>
  <c r="K2941" i="23"/>
  <c r="L2941" i="23"/>
  <c r="M2941" i="23"/>
  <c r="A3161" i="23"/>
  <c r="B3161" i="23"/>
  <c r="C3161" i="23"/>
  <c r="D3161" i="23"/>
  <c r="E3161" i="23"/>
  <c r="F3161" i="23"/>
  <c r="G3161" i="23"/>
  <c r="H3161" i="23"/>
  <c r="I3161" i="23"/>
  <c r="J3161" i="23"/>
  <c r="K3161" i="23"/>
  <c r="L3161" i="23"/>
  <c r="M3161" i="23"/>
  <c r="A3252" i="23"/>
  <c r="B3252" i="23"/>
  <c r="C3252" i="23"/>
  <c r="D3252" i="23"/>
  <c r="E3252" i="23"/>
  <c r="F3252" i="23"/>
  <c r="G3252" i="23"/>
  <c r="H3252" i="23"/>
  <c r="I3252" i="23"/>
  <c r="J3252" i="23"/>
  <c r="K3252" i="23"/>
  <c r="L3252" i="23"/>
  <c r="M3252" i="23"/>
  <c r="A2684" i="23"/>
  <c r="B2684" i="23"/>
  <c r="C2684" i="23"/>
  <c r="D2684" i="23"/>
  <c r="E2684" i="23"/>
  <c r="F2684" i="23"/>
  <c r="G2684" i="23"/>
  <c r="H2684" i="23"/>
  <c r="I2684" i="23"/>
  <c r="J2684" i="23"/>
  <c r="K2684" i="23"/>
  <c r="L2684" i="23"/>
  <c r="M2684" i="23"/>
  <c r="A2811" i="23"/>
  <c r="B2811" i="23"/>
  <c r="C2811" i="23"/>
  <c r="D2811" i="23"/>
  <c r="E2811" i="23"/>
  <c r="F2811" i="23"/>
  <c r="G2811" i="23"/>
  <c r="H2811" i="23"/>
  <c r="I2811" i="23"/>
  <c r="J2811" i="23"/>
  <c r="K2811" i="23"/>
  <c r="L2811" i="23"/>
  <c r="M2811" i="23"/>
  <c r="A2942" i="23"/>
  <c r="B2942" i="23"/>
  <c r="C2942" i="23"/>
  <c r="D2942" i="23"/>
  <c r="E2942" i="23"/>
  <c r="F2942" i="23"/>
  <c r="G2942" i="23"/>
  <c r="H2942" i="23"/>
  <c r="I2942" i="23"/>
  <c r="J2942" i="23"/>
  <c r="K2942" i="23"/>
  <c r="L2942" i="23"/>
  <c r="M2942" i="23"/>
  <c r="A3061" i="23"/>
  <c r="B3061" i="23"/>
  <c r="C3061" i="23"/>
  <c r="D3061" i="23"/>
  <c r="E3061" i="23"/>
  <c r="F3061" i="23"/>
  <c r="G3061" i="23"/>
  <c r="H3061" i="23"/>
  <c r="I3061" i="23"/>
  <c r="J3061" i="23"/>
  <c r="K3061" i="23"/>
  <c r="L3061" i="23"/>
  <c r="M3061" i="23"/>
  <c r="A3160" i="23"/>
  <c r="B3160" i="23"/>
  <c r="C3160" i="23"/>
  <c r="D3160" i="23"/>
  <c r="E3160" i="23"/>
  <c r="F3160" i="23"/>
  <c r="G3160" i="23"/>
  <c r="H3160" i="23"/>
  <c r="I3160" i="23"/>
  <c r="J3160" i="23"/>
  <c r="K3160" i="23"/>
  <c r="L3160" i="23"/>
  <c r="M3160" i="23"/>
  <c r="A3251" i="23"/>
  <c r="B3251" i="23"/>
  <c r="C3251" i="23"/>
  <c r="D3251" i="23"/>
  <c r="E3251" i="23"/>
  <c r="F3251" i="23"/>
  <c r="G3251" i="23"/>
  <c r="H3251" i="23"/>
  <c r="I3251" i="23"/>
  <c r="J3251" i="23"/>
  <c r="K3251" i="23"/>
  <c r="L3251" i="23"/>
  <c r="M3251" i="23"/>
  <c r="A3339" i="23"/>
  <c r="B3339" i="23"/>
  <c r="C3339" i="23"/>
  <c r="D3339" i="23"/>
  <c r="E3339" i="23"/>
  <c r="F3339" i="23"/>
  <c r="G3339" i="23"/>
  <c r="H3339" i="23"/>
  <c r="I3339" i="23"/>
  <c r="J3339" i="23"/>
  <c r="K3339" i="23"/>
  <c r="L3339" i="23"/>
  <c r="M3339" i="23"/>
  <c r="A2683" i="23"/>
  <c r="B2683" i="23"/>
  <c r="C2683" i="23"/>
  <c r="D2683" i="23"/>
  <c r="E2683" i="23"/>
  <c r="F2683" i="23"/>
  <c r="G2683" i="23"/>
  <c r="H2683" i="23"/>
  <c r="I2683" i="23"/>
  <c r="J2683" i="23"/>
  <c r="K2683" i="23"/>
  <c r="L2683" i="23"/>
  <c r="M2683" i="23"/>
  <c r="A2809" i="23"/>
  <c r="B2809" i="23"/>
  <c r="C2809" i="23"/>
  <c r="D2809" i="23"/>
  <c r="E2809" i="23"/>
  <c r="F2809" i="23"/>
  <c r="G2809" i="23"/>
  <c r="H2809" i="23"/>
  <c r="I2809" i="23"/>
  <c r="J2809" i="23"/>
  <c r="K2809" i="23"/>
  <c r="L2809" i="23"/>
  <c r="M2809" i="23"/>
  <c r="A2940" i="23"/>
  <c r="B2940" i="23"/>
  <c r="C2940" i="23"/>
  <c r="D2940" i="23"/>
  <c r="E2940" i="23"/>
  <c r="F2940" i="23"/>
  <c r="G2940" i="23"/>
  <c r="H2940" i="23"/>
  <c r="I2940" i="23"/>
  <c r="J2940" i="23"/>
  <c r="K2940" i="23"/>
  <c r="L2940" i="23"/>
  <c r="M2940" i="23"/>
  <c r="A3060" i="23"/>
  <c r="B3060" i="23"/>
  <c r="C3060" i="23"/>
  <c r="D3060" i="23"/>
  <c r="E3060" i="23"/>
  <c r="F3060" i="23"/>
  <c r="G3060" i="23"/>
  <c r="H3060" i="23"/>
  <c r="I3060" i="23"/>
  <c r="J3060" i="23"/>
  <c r="K3060" i="23"/>
  <c r="L3060" i="23"/>
  <c r="M3060" i="23"/>
  <c r="A3159" i="23"/>
  <c r="B3159" i="23"/>
  <c r="C3159" i="23"/>
  <c r="D3159" i="23"/>
  <c r="E3159" i="23"/>
  <c r="F3159" i="23"/>
  <c r="G3159" i="23"/>
  <c r="H3159" i="23"/>
  <c r="I3159" i="23"/>
  <c r="J3159" i="23"/>
  <c r="K3159" i="23"/>
  <c r="L3159" i="23"/>
  <c r="M3159" i="23"/>
  <c r="A3250" i="23"/>
  <c r="B3250" i="23"/>
  <c r="C3250" i="23"/>
  <c r="D3250" i="23"/>
  <c r="E3250" i="23"/>
  <c r="F3250" i="23"/>
  <c r="G3250" i="23"/>
  <c r="H3250" i="23"/>
  <c r="I3250" i="23"/>
  <c r="J3250" i="23"/>
  <c r="K3250" i="23"/>
  <c r="L3250" i="23"/>
  <c r="M3250" i="23"/>
  <c r="A3338" i="23"/>
  <c r="B3338" i="23"/>
  <c r="C3338" i="23"/>
  <c r="D3338" i="23"/>
  <c r="E3338" i="23"/>
  <c r="F3338" i="23"/>
  <c r="G3338" i="23"/>
  <c r="H3338" i="23"/>
  <c r="I3338" i="23"/>
  <c r="J3338" i="23"/>
  <c r="K3338" i="23"/>
  <c r="L3338" i="23"/>
  <c r="M3338" i="23"/>
  <c r="A2682" i="23"/>
  <c r="B2682" i="23"/>
  <c r="C2682" i="23"/>
  <c r="D2682" i="23"/>
  <c r="E2682" i="23"/>
  <c r="F2682" i="23"/>
  <c r="G2682" i="23"/>
  <c r="H2682" i="23"/>
  <c r="I2682" i="23"/>
  <c r="J2682" i="23"/>
  <c r="K2682" i="23"/>
  <c r="L2682" i="23"/>
  <c r="M2682" i="23"/>
  <c r="A2808" i="23"/>
  <c r="B2808" i="23"/>
  <c r="C2808" i="23"/>
  <c r="D2808" i="23"/>
  <c r="E2808" i="23"/>
  <c r="F2808" i="23"/>
  <c r="G2808" i="23"/>
  <c r="H2808" i="23"/>
  <c r="I2808" i="23"/>
  <c r="J2808" i="23"/>
  <c r="K2808" i="23"/>
  <c r="L2808" i="23"/>
  <c r="M2808" i="23"/>
  <c r="A2939" i="23"/>
  <c r="B2939" i="23"/>
  <c r="C2939" i="23"/>
  <c r="D2939" i="23"/>
  <c r="E2939" i="23"/>
  <c r="F2939" i="23"/>
  <c r="G2939" i="23"/>
  <c r="H2939" i="23"/>
  <c r="I2939" i="23"/>
  <c r="J2939" i="23"/>
  <c r="K2939" i="23"/>
  <c r="L2939" i="23"/>
  <c r="M2939" i="23"/>
  <c r="A3059" i="23"/>
  <c r="B3059" i="23"/>
  <c r="C3059" i="23"/>
  <c r="D3059" i="23"/>
  <c r="E3059" i="23"/>
  <c r="F3059" i="23"/>
  <c r="G3059" i="23"/>
  <c r="H3059" i="23"/>
  <c r="I3059" i="23"/>
  <c r="J3059" i="23"/>
  <c r="K3059" i="23"/>
  <c r="L3059" i="23"/>
  <c r="M3059" i="23"/>
  <c r="A3158" i="23"/>
  <c r="B3158" i="23"/>
  <c r="C3158" i="23"/>
  <c r="D3158" i="23"/>
  <c r="E3158" i="23"/>
  <c r="F3158" i="23"/>
  <c r="G3158" i="23"/>
  <c r="H3158" i="23"/>
  <c r="I3158" i="23"/>
  <c r="J3158" i="23"/>
  <c r="K3158" i="23"/>
  <c r="L3158" i="23"/>
  <c r="M3158" i="23"/>
  <c r="A3249" i="23"/>
  <c r="B3249" i="23"/>
  <c r="C3249" i="23"/>
  <c r="D3249" i="23"/>
  <c r="E3249" i="23"/>
  <c r="F3249" i="23"/>
  <c r="G3249" i="23"/>
  <c r="H3249" i="23"/>
  <c r="I3249" i="23"/>
  <c r="J3249" i="23"/>
  <c r="K3249" i="23"/>
  <c r="L3249" i="23"/>
  <c r="M3249" i="23"/>
  <c r="A3337" i="23"/>
  <c r="B3337" i="23"/>
  <c r="C3337" i="23"/>
  <c r="D3337" i="23"/>
  <c r="E3337" i="23"/>
  <c r="F3337" i="23"/>
  <c r="G3337" i="23"/>
  <c r="H3337" i="23"/>
  <c r="I3337" i="23"/>
  <c r="J3337" i="23"/>
  <c r="K3337" i="23"/>
  <c r="L3337" i="23"/>
  <c r="M3337" i="23"/>
  <c r="A2681" i="23"/>
  <c r="B2681" i="23"/>
  <c r="C2681" i="23"/>
  <c r="D2681" i="23"/>
  <c r="E2681" i="23"/>
  <c r="F2681" i="23"/>
  <c r="G2681" i="23"/>
  <c r="H2681" i="23"/>
  <c r="I2681" i="23"/>
  <c r="J2681" i="23"/>
  <c r="K2681" i="23"/>
  <c r="L2681" i="23"/>
  <c r="M2681" i="23"/>
  <c r="A2807" i="23"/>
  <c r="B2807" i="23"/>
  <c r="C2807" i="23"/>
  <c r="D2807" i="23"/>
  <c r="E2807" i="23"/>
  <c r="F2807" i="23"/>
  <c r="G2807" i="23"/>
  <c r="H2807" i="23"/>
  <c r="I2807" i="23"/>
  <c r="J2807" i="23"/>
  <c r="K2807" i="23"/>
  <c r="L2807" i="23"/>
  <c r="M2807" i="23"/>
  <c r="A2938" i="23"/>
  <c r="B2938" i="23"/>
  <c r="C2938" i="23"/>
  <c r="D2938" i="23"/>
  <c r="E2938" i="23"/>
  <c r="F2938" i="23"/>
  <c r="G2938" i="23"/>
  <c r="H2938" i="23"/>
  <c r="I2938" i="23"/>
  <c r="J2938" i="23"/>
  <c r="K2938" i="23"/>
  <c r="L2938" i="23"/>
  <c r="M2938" i="23"/>
  <c r="A3058" i="23"/>
  <c r="B3058" i="23"/>
  <c r="C3058" i="23"/>
  <c r="D3058" i="23"/>
  <c r="E3058" i="23"/>
  <c r="F3058" i="23"/>
  <c r="G3058" i="23"/>
  <c r="H3058" i="23"/>
  <c r="I3058" i="23"/>
  <c r="J3058" i="23"/>
  <c r="K3058" i="23"/>
  <c r="L3058" i="23"/>
  <c r="M3058" i="23"/>
  <c r="A3157" i="23"/>
  <c r="B3157" i="23"/>
  <c r="C3157" i="23"/>
  <c r="D3157" i="23"/>
  <c r="E3157" i="23"/>
  <c r="F3157" i="23"/>
  <c r="G3157" i="23"/>
  <c r="H3157" i="23"/>
  <c r="I3157" i="23"/>
  <c r="J3157" i="23"/>
  <c r="K3157" i="23"/>
  <c r="L3157" i="23"/>
  <c r="M3157" i="23"/>
  <c r="A3248" i="23"/>
  <c r="B3248" i="23"/>
  <c r="C3248" i="23"/>
  <c r="D3248" i="23"/>
  <c r="E3248" i="23"/>
  <c r="F3248" i="23"/>
  <c r="G3248" i="23"/>
  <c r="H3248" i="23"/>
  <c r="I3248" i="23"/>
  <c r="J3248" i="23"/>
  <c r="K3248" i="23"/>
  <c r="L3248" i="23"/>
  <c r="M3248" i="23"/>
  <c r="A3336" i="23"/>
  <c r="B3336" i="23"/>
  <c r="C3336" i="23"/>
  <c r="D3336" i="23"/>
  <c r="E3336" i="23"/>
  <c r="F3336" i="23"/>
  <c r="G3336" i="23"/>
  <c r="H3336" i="23"/>
  <c r="I3336" i="23"/>
  <c r="J3336" i="23"/>
  <c r="K3336" i="23"/>
  <c r="L3336" i="23"/>
  <c r="M3336" i="23"/>
  <c r="A2680" i="23"/>
  <c r="B2680" i="23"/>
  <c r="C2680" i="23"/>
  <c r="D2680" i="23"/>
  <c r="E2680" i="23"/>
  <c r="F2680" i="23"/>
  <c r="G2680" i="23"/>
  <c r="H2680" i="23"/>
  <c r="I2680" i="23"/>
  <c r="J2680" i="23"/>
  <c r="K2680" i="23"/>
  <c r="L2680" i="23"/>
  <c r="M2680" i="23"/>
  <c r="A2806" i="23"/>
  <c r="B2806" i="23"/>
  <c r="C2806" i="23"/>
  <c r="D2806" i="23"/>
  <c r="E2806" i="23"/>
  <c r="F2806" i="23"/>
  <c r="G2806" i="23"/>
  <c r="H2806" i="23"/>
  <c r="I2806" i="23"/>
  <c r="J2806" i="23"/>
  <c r="K2806" i="23"/>
  <c r="L2806" i="23"/>
  <c r="M2806" i="23"/>
  <c r="A2937" i="23"/>
  <c r="B2937" i="23"/>
  <c r="C2937" i="23"/>
  <c r="D2937" i="23"/>
  <c r="E2937" i="23"/>
  <c r="F2937" i="23"/>
  <c r="G2937" i="23"/>
  <c r="H2937" i="23"/>
  <c r="I2937" i="23"/>
  <c r="J2937" i="23"/>
  <c r="K2937" i="23"/>
  <c r="L2937" i="23"/>
  <c r="M2937" i="23"/>
  <c r="A3057" i="23"/>
  <c r="B3057" i="23"/>
  <c r="C3057" i="23"/>
  <c r="D3057" i="23"/>
  <c r="E3057" i="23"/>
  <c r="F3057" i="23"/>
  <c r="G3057" i="23"/>
  <c r="H3057" i="23"/>
  <c r="I3057" i="23"/>
  <c r="J3057" i="23"/>
  <c r="K3057" i="23"/>
  <c r="L3057" i="23"/>
  <c r="M3057" i="23"/>
  <c r="A3156" i="23"/>
  <c r="B3156" i="23"/>
  <c r="C3156" i="23"/>
  <c r="D3156" i="23"/>
  <c r="E3156" i="23"/>
  <c r="F3156" i="23"/>
  <c r="G3156" i="23"/>
  <c r="H3156" i="23"/>
  <c r="I3156" i="23"/>
  <c r="J3156" i="23"/>
  <c r="K3156" i="23"/>
  <c r="L3156" i="23"/>
  <c r="M3156" i="23"/>
  <c r="A3247" i="23"/>
  <c r="B3247" i="23"/>
  <c r="C3247" i="23"/>
  <c r="D3247" i="23"/>
  <c r="E3247" i="23"/>
  <c r="F3247" i="23"/>
  <c r="G3247" i="23"/>
  <c r="H3247" i="23"/>
  <c r="I3247" i="23"/>
  <c r="J3247" i="23"/>
  <c r="K3247" i="23"/>
  <c r="L3247" i="23"/>
  <c r="M3247" i="23"/>
  <c r="A3335" i="23"/>
  <c r="B3335" i="23"/>
  <c r="C3335" i="23"/>
  <c r="D3335" i="23"/>
  <c r="E3335" i="23"/>
  <c r="F3335" i="23"/>
  <c r="G3335" i="23"/>
  <c r="H3335" i="23"/>
  <c r="I3335" i="23"/>
  <c r="J3335" i="23"/>
  <c r="K3335" i="23"/>
  <c r="L3335" i="23"/>
  <c r="M3335" i="23"/>
  <c r="A2679" i="23"/>
  <c r="B2679" i="23"/>
  <c r="C2679" i="23"/>
  <c r="D2679" i="23"/>
  <c r="E2679" i="23"/>
  <c r="F2679" i="23"/>
  <c r="G2679" i="23"/>
  <c r="H2679" i="23"/>
  <c r="I2679" i="23"/>
  <c r="J2679" i="23"/>
  <c r="K2679" i="23"/>
  <c r="L2679" i="23"/>
  <c r="M2679" i="23"/>
  <c r="A2805" i="23"/>
  <c r="B2805" i="23"/>
  <c r="C2805" i="23"/>
  <c r="D2805" i="23"/>
  <c r="E2805" i="23"/>
  <c r="F2805" i="23"/>
  <c r="G2805" i="23"/>
  <c r="H2805" i="23"/>
  <c r="I2805" i="23"/>
  <c r="J2805" i="23"/>
  <c r="K2805" i="23"/>
  <c r="L2805" i="23"/>
  <c r="M2805" i="23"/>
  <c r="A2936" i="23"/>
  <c r="B2936" i="23"/>
  <c r="C2936" i="23"/>
  <c r="D2936" i="23"/>
  <c r="E2936" i="23"/>
  <c r="F2936" i="23"/>
  <c r="G2936" i="23"/>
  <c r="H2936" i="23"/>
  <c r="I2936" i="23"/>
  <c r="J2936" i="23"/>
  <c r="K2936" i="23"/>
  <c r="L2936" i="23"/>
  <c r="M2936" i="23"/>
  <c r="A3056" i="23"/>
  <c r="B3056" i="23"/>
  <c r="C3056" i="23"/>
  <c r="D3056" i="23"/>
  <c r="E3056" i="23"/>
  <c r="F3056" i="23"/>
  <c r="G3056" i="23"/>
  <c r="H3056" i="23"/>
  <c r="I3056" i="23"/>
  <c r="J3056" i="23"/>
  <c r="K3056" i="23"/>
  <c r="L3056" i="23"/>
  <c r="M3056" i="23"/>
  <c r="A3155" i="23"/>
  <c r="B3155" i="23"/>
  <c r="C3155" i="23"/>
  <c r="D3155" i="23"/>
  <c r="E3155" i="23"/>
  <c r="F3155" i="23"/>
  <c r="G3155" i="23"/>
  <c r="H3155" i="23"/>
  <c r="I3155" i="23"/>
  <c r="J3155" i="23"/>
  <c r="K3155" i="23"/>
  <c r="L3155" i="23"/>
  <c r="M3155" i="23"/>
  <c r="A3246" i="23"/>
  <c r="B3246" i="23"/>
  <c r="C3246" i="23"/>
  <c r="D3246" i="23"/>
  <c r="E3246" i="23"/>
  <c r="F3246" i="23"/>
  <c r="G3246" i="23"/>
  <c r="H3246" i="23"/>
  <c r="I3246" i="23"/>
  <c r="J3246" i="23"/>
  <c r="K3246" i="23"/>
  <c r="L3246" i="23"/>
  <c r="M3246" i="23"/>
  <c r="A3334" i="23"/>
  <c r="B3334" i="23"/>
  <c r="C3334" i="23"/>
  <c r="D3334" i="23"/>
  <c r="E3334" i="23"/>
  <c r="F3334" i="23"/>
  <c r="G3334" i="23"/>
  <c r="H3334" i="23"/>
  <c r="I3334" i="23"/>
  <c r="J3334" i="23"/>
  <c r="K3334" i="23"/>
  <c r="L3334" i="23"/>
  <c r="M3334" i="23"/>
  <c r="A2678" i="23"/>
  <c r="B2678" i="23"/>
  <c r="C2678" i="23"/>
  <c r="D2678" i="23"/>
  <c r="E2678" i="23"/>
  <c r="F2678" i="23"/>
  <c r="G2678" i="23"/>
  <c r="H2678" i="23"/>
  <c r="I2678" i="23"/>
  <c r="J2678" i="23"/>
  <c r="K2678" i="23"/>
  <c r="L2678" i="23"/>
  <c r="M2678" i="23"/>
  <c r="A2804" i="23"/>
  <c r="B2804" i="23"/>
  <c r="C2804" i="23"/>
  <c r="D2804" i="23"/>
  <c r="E2804" i="23"/>
  <c r="F2804" i="23"/>
  <c r="G2804" i="23"/>
  <c r="H2804" i="23"/>
  <c r="I2804" i="23"/>
  <c r="J2804" i="23"/>
  <c r="K2804" i="23"/>
  <c r="L2804" i="23"/>
  <c r="M2804" i="23"/>
  <c r="A2935" i="23"/>
  <c r="B2935" i="23"/>
  <c r="C2935" i="23"/>
  <c r="D2935" i="23"/>
  <c r="E2935" i="23"/>
  <c r="F2935" i="23"/>
  <c r="G2935" i="23"/>
  <c r="H2935" i="23"/>
  <c r="I2935" i="23"/>
  <c r="J2935" i="23"/>
  <c r="K2935" i="23"/>
  <c r="L2935" i="23"/>
  <c r="M2935" i="23"/>
  <c r="A3055" i="23"/>
  <c r="B3055" i="23"/>
  <c r="C3055" i="23"/>
  <c r="D3055" i="23"/>
  <c r="E3055" i="23"/>
  <c r="F3055" i="23"/>
  <c r="G3055" i="23"/>
  <c r="H3055" i="23"/>
  <c r="I3055" i="23"/>
  <c r="J3055" i="23"/>
  <c r="K3055" i="23"/>
  <c r="L3055" i="23"/>
  <c r="M3055" i="23"/>
  <c r="A3154" i="23"/>
  <c r="B3154" i="23"/>
  <c r="C3154" i="23"/>
  <c r="D3154" i="23"/>
  <c r="E3154" i="23"/>
  <c r="F3154" i="23"/>
  <c r="G3154" i="23"/>
  <c r="H3154" i="23"/>
  <c r="I3154" i="23"/>
  <c r="J3154" i="23"/>
  <c r="K3154" i="23"/>
  <c r="L3154" i="23"/>
  <c r="M3154" i="23"/>
  <c r="A3245" i="23"/>
  <c r="B3245" i="23"/>
  <c r="C3245" i="23"/>
  <c r="D3245" i="23"/>
  <c r="E3245" i="23"/>
  <c r="F3245" i="23"/>
  <c r="G3245" i="23"/>
  <c r="H3245" i="23"/>
  <c r="I3245" i="23"/>
  <c r="J3245" i="23"/>
  <c r="K3245" i="23"/>
  <c r="L3245" i="23"/>
  <c r="M3245" i="23"/>
  <c r="A3333" i="23"/>
  <c r="B3333" i="23"/>
  <c r="C3333" i="23"/>
  <c r="D3333" i="23"/>
  <c r="E3333" i="23"/>
  <c r="F3333" i="23"/>
  <c r="G3333" i="23"/>
  <c r="H3333" i="23"/>
  <c r="I3333" i="23"/>
  <c r="J3333" i="23"/>
  <c r="K3333" i="23"/>
  <c r="L3333" i="23"/>
  <c r="M3333" i="23"/>
  <c r="A2677" i="23"/>
  <c r="B2677" i="23"/>
  <c r="C2677" i="23"/>
  <c r="D2677" i="23"/>
  <c r="E2677" i="23"/>
  <c r="F2677" i="23"/>
  <c r="G2677" i="23"/>
  <c r="H2677" i="23"/>
  <c r="I2677" i="23"/>
  <c r="J2677" i="23"/>
  <c r="K2677" i="23"/>
  <c r="L2677" i="23"/>
  <c r="M2677" i="23"/>
  <c r="A2803" i="23"/>
  <c r="B2803" i="23"/>
  <c r="C2803" i="23"/>
  <c r="D2803" i="23"/>
  <c r="E2803" i="23"/>
  <c r="F2803" i="23"/>
  <c r="G2803" i="23"/>
  <c r="H2803" i="23"/>
  <c r="I2803" i="23"/>
  <c r="J2803" i="23"/>
  <c r="K2803" i="23"/>
  <c r="L2803" i="23"/>
  <c r="M2803" i="23"/>
  <c r="A2934" i="23"/>
  <c r="B2934" i="23"/>
  <c r="C2934" i="23"/>
  <c r="D2934" i="23"/>
  <c r="E2934" i="23"/>
  <c r="F2934" i="23"/>
  <c r="G2934" i="23"/>
  <c r="H2934" i="23"/>
  <c r="I2934" i="23"/>
  <c r="J2934" i="23"/>
  <c r="K2934" i="23"/>
  <c r="L2934" i="23"/>
  <c r="M2934" i="23"/>
  <c r="A3054" i="23"/>
  <c r="B3054" i="23"/>
  <c r="C3054" i="23"/>
  <c r="D3054" i="23"/>
  <c r="E3054" i="23"/>
  <c r="F3054" i="23"/>
  <c r="G3054" i="23"/>
  <c r="H3054" i="23"/>
  <c r="I3054" i="23"/>
  <c r="J3054" i="23"/>
  <c r="K3054" i="23"/>
  <c r="L3054" i="23"/>
  <c r="M3054" i="23"/>
  <c r="A3153" i="23"/>
  <c r="B3153" i="23"/>
  <c r="C3153" i="23"/>
  <c r="D3153" i="23"/>
  <c r="E3153" i="23"/>
  <c r="F3153" i="23"/>
  <c r="G3153" i="23"/>
  <c r="H3153" i="23"/>
  <c r="I3153" i="23"/>
  <c r="J3153" i="23"/>
  <c r="K3153" i="23"/>
  <c r="L3153" i="23"/>
  <c r="M3153" i="23"/>
  <c r="A3244" i="23"/>
  <c r="B3244" i="23"/>
  <c r="C3244" i="23"/>
  <c r="D3244" i="23"/>
  <c r="E3244" i="23"/>
  <c r="F3244" i="23"/>
  <c r="G3244" i="23"/>
  <c r="H3244" i="23"/>
  <c r="I3244" i="23"/>
  <c r="J3244" i="23"/>
  <c r="K3244" i="23"/>
  <c r="L3244" i="23"/>
  <c r="M3244" i="23"/>
  <c r="A3332" i="23"/>
  <c r="B3332" i="23"/>
  <c r="C3332" i="23"/>
  <c r="D3332" i="23"/>
  <c r="E3332" i="23"/>
  <c r="F3332" i="23"/>
  <c r="G3332" i="23"/>
  <c r="H3332" i="23"/>
  <c r="I3332" i="23"/>
  <c r="J3332" i="23"/>
  <c r="K3332" i="23"/>
  <c r="L3332" i="23"/>
  <c r="M3332" i="23"/>
  <c r="A2676" i="23"/>
  <c r="B2676" i="23"/>
  <c r="C2676" i="23"/>
  <c r="D2676" i="23"/>
  <c r="E2676" i="23"/>
  <c r="F2676" i="23"/>
  <c r="G2676" i="23"/>
  <c r="H2676" i="23"/>
  <c r="I2676" i="23"/>
  <c r="J2676" i="23"/>
  <c r="K2676" i="23"/>
  <c r="L2676" i="23"/>
  <c r="M2676" i="23"/>
  <c r="A2802" i="23"/>
  <c r="B2802" i="23"/>
  <c r="C2802" i="23"/>
  <c r="D2802" i="23"/>
  <c r="E2802" i="23"/>
  <c r="F2802" i="23"/>
  <c r="G2802" i="23"/>
  <c r="H2802" i="23"/>
  <c r="I2802" i="23"/>
  <c r="J2802" i="23"/>
  <c r="K2802" i="23"/>
  <c r="L2802" i="23"/>
  <c r="M2802" i="23"/>
  <c r="A2933" i="23"/>
  <c r="B2933" i="23"/>
  <c r="C2933" i="23"/>
  <c r="D2933" i="23"/>
  <c r="E2933" i="23"/>
  <c r="F2933" i="23"/>
  <c r="G2933" i="23"/>
  <c r="H2933" i="23"/>
  <c r="I2933" i="23"/>
  <c r="J2933" i="23"/>
  <c r="K2933" i="23"/>
  <c r="L2933" i="23"/>
  <c r="M2933" i="23"/>
  <c r="A3053" i="23"/>
  <c r="B3053" i="23"/>
  <c r="C3053" i="23"/>
  <c r="D3053" i="23"/>
  <c r="E3053" i="23"/>
  <c r="F3053" i="23"/>
  <c r="G3053" i="23"/>
  <c r="H3053" i="23"/>
  <c r="I3053" i="23"/>
  <c r="J3053" i="23"/>
  <c r="K3053" i="23"/>
  <c r="L3053" i="23"/>
  <c r="M3053" i="23"/>
  <c r="A3152" i="23"/>
  <c r="B3152" i="23"/>
  <c r="C3152" i="23"/>
  <c r="D3152" i="23"/>
  <c r="E3152" i="23"/>
  <c r="F3152" i="23"/>
  <c r="G3152" i="23"/>
  <c r="H3152" i="23"/>
  <c r="I3152" i="23"/>
  <c r="J3152" i="23"/>
  <c r="K3152" i="23"/>
  <c r="L3152" i="23"/>
  <c r="M3152" i="23"/>
  <c r="A3243" i="23"/>
  <c r="B3243" i="23"/>
  <c r="C3243" i="23"/>
  <c r="D3243" i="23"/>
  <c r="E3243" i="23"/>
  <c r="F3243" i="23"/>
  <c r="G3243" i="23"/>
  <c r="H3243" i="23"/>
  <c r="I3243" i="23"/>
  <c r="J3243" i="23"/>
  <c r="K3243" i="23"/>
  <c r="L3243" i="23"/>
  <c r="M3243" i="23"/>
  <c r="A3331" i="23"/>
  <c r="B3331" i="23"/>
  <c r="C3331" i="23"/>
  <c r="D3331" i="23"/>
  <c r="E3331" i="23"/>
  <c r="F3331" i="23"/>
  <c r="G3331" i="23"/>
  <c r="H3331" i="23"/>
  <c r="I3331" i="23"/>
  <c r="J3331" i="23"/>
  <c r="K3331" i="23"/>
  <c r="L3331" i="23"/>
  <c r="M3331" i="23"/>
  <c r="A2675" i="23"/>
  <c r="B2675" i="23"/>
  <c r="C2675" i="23"/>
  <c r="D2675" i="23"/>
  <c r="E2675" i="23"/>
  <c r="F2675" i="23"/>
  <c r="G2675" i="23"/>
  <c r="H2675" i="23"/>
  <c r="I2675" i="23"/>
  <c r="J2675" i="23"/>
  <c r="K2675" i="23"/>
  <c r="L2675" i="23"/>
  <c r="M2675" i="23"/>
  <c r="A2801" i="23"/>
  <c r="B2801" i="23"/>
  <c r="C2801" i="23"/>
  <c r="D2801" i="23"/>
  <c r="E2801" i="23"/>
  <c r="F2801" i="23"/>
  <c r="G2801" i="23"/>
  <c r="H2801" i="23"/>
  <c r="I2801" i="23"/>
  <c r="J2801" i="23"/>
  <c r="K2801" i="23"/>
  <c r="L2801" i="23"/>
  <c r="M2801" i="23"/>
  <c r="A2932" i="23"/>
  <c r="B2932" i="23"/>
  <c r="C2932" i="23"/>
  <c r="D2932" i="23"/>
  <c r="E2932" i="23"/>
  <c r="F2932" i="23"/>
  <c r="G2932" i="23"/>
  <c r="H2932" i="23"/>
  <c r="I2932" i="23"/>
  <c r="J2932" i="23"/>
  <c r="K2932" i="23"/>
  <c r="L2932" i="23"/>
  <c r="M2932" i="23"/>
  <c r="A3052" i="23"/>
  <c r="B3052" i="23"/>
  <c r="C3052" i="23"/>
  <c r="D3052" i="23"/>
  <c r="E3052" i="23"/>
  <c r="F3052" i="23"/>
  <c r="G3052" i="23"/>
  <c r="H3052" i="23"/>
  <c r="I3052" i="23"/>
  <c r="J3052" i="23"/>
  <c r="K3052" i="23"/>
  <c r="L3052" i="23"/>
  <c r="M3052" i="23"/>
  <c r="A3151" i="23"/>
  <c r="B3151" i="23"/>
  <c r="C3151" i="23"/>
  <c r="D3151" i="23"/>
  <c r="E3151" i="23"/>
  <c r="F3151" i="23"/>
  <c r="G3151" i="23"/>
  <c r="H3151" i="23"/>
  <c r="I3151" i="23"/>
  <c r="J3151" i="23"/>
  <c r="K3151" i="23"/>
  <c r="L3151" i="23"/>
  <c r="M3151" i="23"/>
  <c r="A3242" i="23"/>
  <c r="B3242" i="23"/>
  <c r="C3242" i="23"/>
  <c r="D3242" i="23"/>
  <c r="E3242" i="23"/>
  <c r="F3242" i="23"/>
  <c r="G3242" i="23"/>
  <c r="H3242" i="23"/>
  <c r="I3242" i="23"/>
  <c r="J3242" i="23"/>
  <c r="K3242" i="23"/>
  <c r="L3242" i="23"/>
  <c r="M3242" i="23"/>
  <c r="A3330" i="23"/>
  <c r="B3330" i="23"/>
  <c r="C3330" i="23"/>
  <c r="D3330" i="23"/>
  <c r="E3330" i="23"/>
  <c r="F3330" i="23"/>
  <c r="G3330" i="23"/>
  <c r="H3330" i="23"/>
  <c r="I3330" i="23"/>
  <c r="J3330" i="23"/>
  <c r="K3330" i="23"/>
  <c r="L3330" i="23"/>
  <c r="M3330" i="23"/>
  <c r="A2674" i="23"/>
  <c r="B2674" i="23"/>
  <c r="C2674" i="23"/>
  <c r="D2674" i="23"/>
  <c r="E2674" i="23"/>
  <c r="F2674" i="23"/>
  <c r="G2674" i="23"/>
  <c r="H2674" i="23"/>
  <c r="I2674" i="23"/>
  <c r="J2674" i="23"/>
  <c r="K2674" i="23"/>
  <c r="L2674" i="23"/>
  <c r="M2674" i="23"/>
  <c r="A2800" i="23"/>
  <c r="B2800" i="23"/>
  <c r="C2800" i="23"/>
  <c r="D2800" i="23"/>
  <c r="E2800" i="23"/>
  <c r="F2800" i="23"/>
  <c r="G2800" i="23"/>
  <c r="H2800" i="23"/>
  <c r="I2800" i="23"/>
  <c r="J2800" i="23"/>
  <c r="K2800" i="23"/>
  <c r="L2800" i="23"/>
  <c r="M2800" i="23"/>
  <c r="A2931" i="23"/>
  <c r="B2931" i="23"/>
  <c r="C2931" i="23"/>
  <c r="D2931" i="23"/>
  <c r="E2931" i="23"/>
  <c r="F2931" i="23"/>
  <c r="G2931" i="23"/>
  <c r="H2931" i="23"/>
  <c r="I2931" i="23"/>
  <c r="J2931" i="23"/>
  <c r="K2931" i="23"/>
  <c r="L2931" i="23"/>
  <c r="M2931" i="23"/>
  <c r="A3051" i="23"/>
  <c r="B3051" i="23"/>
  <c r="C3051" i="23"/>
  <c r="D3051" i="23"/>
  <c r="E3051" i="23"/>
  <c r="F3051" i="23"/>
  <c r="G3051" i="23"/>
  <c r="H3051" i="23"/>
  <c r="I3051" i="23"/>
  <c r="J3051" i="23"/>
  <c r="K3051" i="23"/>
  <c r="L3051" i="23"/>
  <c r="M3051" i="23"/>
  <c r="A3150" i="23"/>
  <c r="B3150" i="23"/>
  <c r="C3150" i="23"/>
  <c r="D3150" i="23"/>
  <c r="E3150" i="23"/>
  <c r="F3150" i="23"/>
  <c r="G3150" i="23"/>
  <c r="H3150" i="23"/>
  <c r="I3150" i="23"/>
  <c r="J3150" i="23"/>
  <c r="K3150" i="23"/>
  <c r="L3150" i="23"/>
  <c r="M3150" i="23"/>
  <c r="A3241" i="23"/>
  <c r="B3241" i="23"/>
  <c r="C3241" i="23"/>
  <c r="D3241" i="23"/>
  <c r="E3241" i="23"/>
  <c r="F3241" i="23"/>
  <c r="G3241" i="23"/>
  <c r="H3241" i="23"/>
  <c r="I3241" i="23"/>
  <c r="J3241" i="23"/>
  <c r="K3241" i="23"/>
  <c r="L3241" i="23"/>
  <c r="M3241" i="23"/>
  <c r="A3329" i="23"/>
  <c r="B3329" i="23"/>
  <c r="C3329" i="23"/>
  <c r="D3329" i="23"/>
  <c r="E3329" i="23"/>
  <c r="F3329" i="23"/>
  <c r="G3329" i="23"/>
  <c r="H3329" i="23"/>
  <c r="I3329" i="23"/>
  <c r="J3329" i="23"/>
  <c r="K3329" i="23"/>
  <c r="L3329" i="23"/>
  <c r="M3329" i="23"/>
  <c r="A2673" i="23"/>
  <c r="B2673" i="23"/>
  <c r="C2673" i="23"/>
  <c r="D2673" i="23"/>
  <c r="E2673" i="23"/>
  <c r="F2673" i="23"/>
  <c r="G2673" i="23"/>
  <c r="H2673" i="23"/>
  <c r="I2673" i="23"/>
  <c r="J2673" i="23"/>
  <c r="K2673" i="23"/>
  <c r="L2673" i="23"/>
  <c r="M2673" i="23"/>
  <c r="A2799" i="23"/>
  <c r="B2799" i="23"/>
  <c r="C2799" i="23"/>
  <c r="D2799" i="23"/>
  <c r="E2799" i="23"/>
  <c r="F2799" i="23"/>
  <c r="G2799" i="23"/>
  <c r="H2799" i="23"/>
  <c r="I2799" i="23"/>
  <c r="J2799" i="23"/>
  <c r="K2799" i="23"/>
  <c r="L2799" i="23"/>
  <c r="M2799" i="23"/>
  <c r="A2930" i="23"/>
  <c r="B2930" i="23"/>
  <c r="C2930" i="23"/>
  <c r="D2930" i="23"/>
  <c r="E2930" i="23"/>
  <c r="F2930" i="23"/>
  <c r="G2930" i="23"/>
  <c r="H2930" i="23"/>
  <c r="I2930" i="23"/>
  <c r="J2930" i="23"/>
  <c r="K2930" i="23"/>
  <c r="L2930" i="23"/>
  <c r="M2930" i="23"/>
  <c r="A3050" i="23"/>
  <c r="B3050" i="23"/>
  <c r="C3050" i="23"/>
  <c r="D3050" i="23"/>
  <c r="E3050" i="23"/>
  <c r="F3050" i="23"/>
  <c r="G3050" i="23"/>
  <c r="H3050" i="23"/>
  <c r="I3050" i="23"/>
  <c r="J3050" i="23"/>
  <c r="K3050" i="23"/>
  <c r="L3050" i="23"/>
  <c r="M3050" i="23"/>
  <c r="A3149" i="23"/>
  <c r="B3149" i="23"/>
  <c r="C3149" i="23"/>
  <c r="D3149" i="23"/>
  <c r="E3149" i="23"/>
  <c r="F3149" i="23"/>
  <c r="G3149" i="23"/>
  <c r="H3149" i="23"/>
  <c r="I3149" i="23"/>
  <c r="J3149" i="23"/>
  <c r="K3149" i="23"/>
  <c r="L3149" i="23"/>
  <c r="M3149" i="23"/>
  <c r="A3240" i="23"/>
  <c r="B3240" i="23"/>
  <c r="C3240" i="23"/>
  <c r="D3240" i="23"/>
  <c r="E3240" i="23"/>
  <c r="F3240" i="23"/>
  <c r="G3240" i="23"/>
  <c r="H3240" i="23"/>
  <c r="I3240" i="23"/>
  <c r="J3240" i="23"/>
  <c r="K3240" i="23"/>
  <c r="L3240" i="23"/>
  <c r="M3240" i="23"/>
  <c r="A3328" i="23"/>
  <c r="B3328" i="23"/>
  <c r="C3328" i="23"/>
  <c r="D3328" i="23"/>
  <c r="E3328" i="23"/>
  <c r="F3328" i="23"/>
  <c r="G3328" i="23"/>
  <c r="H3328" i="23"/>
  <c r="I3328" i="23"/>
  <c r="J3328" i="23"/>
  <c r="K3328" i="23"/>
  <c r="L3328" i="23"/>
  <c r="M3328" i="23"/>
  <c r="A2672" i="23"/>
  <c r="B2672" i="23"/>
  <c r="C2672" i="23"/>
  <c r="D2672" i="23"/>
  <c r="E2672" i="23"/>
  <c r="F2672" i="23"/>
  <c r="G2672" i="23"/>
  <c r="H2672" i="23"/>
  <c r="I2672" i="23"/>
  <c r="J2672" i="23"/>
  <c r="K2672" i="23"/>
  <c r="L2672" i="23"/>
  <c r="M2672" i="23"/>
  <c r="A2798" i="23"/>
  <c r="B2798" i="23"/>
  <c r="C2798" i="23"/>
  <c r="D2798" i="23"/>
  <c r="E2798" i="23"/>
  <c r="F2798" i="23"/>
  <c r="G2798" i="23"/>
  <c r="H2798" i="23"/>
  <c r="I2798" i="23"/>
  <c r="J2798" i="23"/>
  <c r="K2798" i="23"/>
  <c r="L2798" i="23"/>
  <c r="M2798" i="23"/>
  <c r="A2929" i="23"/>
  <c r="B2929" i="23"/>
  <c r="C2929" i="23"/>
  <c r="D2929" i="23"/>
  <c r="E2929" i="23"/>
  <c r="F2929" i="23"/>
  <c r="G2929" i="23"/>
  <c r="H2929" i="23"/>
  <c r="I2929" i="23"/>
  <c r="J2929" i="23"/>
  <c r="K2929" i="23"/>
  <c r="L2929" i="23"/>
  <c r="M2929" i="23"/>
  <c r="A3049" i="23"/>
  <c r="B3049" i="23"/>
  <c r="C3049" i="23"/>
  <c r="D3049" i="23"/>
  <c r="E3049" i="23"/>
  <c r="F3049" i="23"/>
  <c r="G3049" i="23"/>
  <c r="H3049" i="23"/>
  <c r="I3049" i="23"/>
  <c r="J3049" i="23"/>
  <c r="K3049" i="23"/>
  <c r="L3049" i="23"/>
  <c r="M3049" i="23"/>
  <c r="A3148" i="23"/>
  <c r="B3148" i="23"/>
  <c r="C3148" i="23"/>
  <c r="D3148" i="23"/>
  <c r="E3148" i="23"/>
  <c r="F3148" i="23"/>
  <c r="G3148" i="23"/>
  <c r="H3148" i="23"/>
  <c r="I3148" i="23"/>
  <c r="J3148" i="23"/>
  <c r="K3148" i="23"/>
  <c r="L3148" i="23"/>
  <c r="M3148" i="23"/>
  <c r="A3239" i="23"/>
  <c r="B3239" i="23"/>
  <c r="C3239" i="23"/>
  <c r="D3239" i="23"/>
  <c r="E3239" i="23"/>
  <c r="F3239" i="23"/>
  <c r="G3239" i="23"/>
  <c r="H3239" i="23"/>
  <c r="I3239" i="23"/>
  <c r="J3239" i="23"/>
  <c r="K3239" i="23"/>
  <c r="L3239" i="23"/>
  <c r="M3239" i="23"/>
  <c r="A3327" i="23"/>
  <c r="B3327" i="23"/>
  <c r="C3327" i="23"/>
  <c r="D3327" i="23"/>
  <c r="E3327" i="23"/>
  <c r="F3327" i="23"/>
  <c r="G3327" i="23"/>
  <c r="H3327" i="23"/>
  <c r="I3327" i="23"/>
  <c r="J3327" i="23"/>
  <c r="K3327" i="23"/>
  <c r="L3327" i="23"/>
  <c r="M3327" i="23"/>
  <c r="A2671" i="23"/>
  <c r="B2671" i="23"/>
  <c r="C2671" i="23"/>
  <c r="D2671" i="23"/>
  <c r="E2671" i="23"/>
  <c r="F2671" i="23"/>
  <c r="G2671" i="23"/>
  <c r="H2671" i="23"/>
  <c r="I2671" i="23"/>
  <c r="J2671" i="23"/>
  <c r="K2671" i="23"/>
  <c r="L2671" i="23"/>
  <c r="M2671" i="23"/>
  <c r="A2797" i="23"/>
  <c r="B2797" i="23"/>
  <c r="C2797" i="23"/>
  <c r="D2797" i="23"/>
  <c r="E2797" i="23"/>
  <c r="F2797" i="23"/>
  <c r="G2797" i="23"/>
  <c r="H2797" i="23"/>
  <c r="I2797" i="23"/>
  <c r="J2797" i="23"/>
  <c r="K2797" i="23"/>
  <c r="L2797" i="23"/>
  <c r="M2797" i="23"/>
  <c r="A2928" i="23"/>
  <c r="B2928" i="23"/>
  <c r="C2928" i="23"/>
  <c r="D2928" i="23"/>
  <c r="E2928" i="23"/>
  <c r="F2928" i="23"/>
  <c r="G2928" i="23"/>
  <c r="H2928" i="23"/>
  <c r="I2928" i="23"/>
  <c r="J2928" i="23"/>
  <c r="K2928" i="23"/>
  <c r="L2928" i="23"/>
  <c r="M2928" i="23"/>
  <c r="A3048" i="23"/>
  <c r="B3048" i="23"/>
  <c r="C3048" i="23"/>
  <c r="D3048" i="23"/>
  <c r="E3048" i="23"/>
  <c r="F3048" i="23"/>
  <c r="G3048" i="23"/>
  <c r="H3048" i="23"/>
  <c r="I3048" i="23"/>
  <c r="J3048" i="23"/>
  <c r="K3048" i="23"/>
  <c r="L3048" i="23"/>
  <c r="M3048" i="23"/>
  <c r="A3147" i="23"/>
  <c r="B3147" i="23"/>
  <c r="C3147" i="23"/>
  <c r="D3147" i="23"/>
  <c r="E3147" i="23"/>
  <c r="F3147" i="23"/>
  <c r="G3147" i="23"/>
  <c r="H3147" i="23"/>
  <c r="I3147" i="23"/>
  <c r="J3147" i="23"/>
  <c r="K3147" i="23"/>
  <c r="L3147" i="23"/>
  <c r="M3147" i="23"/>
  <c r="A3238" i="23"/>
  <c r="B3238" i="23"/>
  <c r="C3238" i="23"/>
  <c r="D3238" i="23"/>
  <c r="E3238" i="23"/>
  <c r="F3238" i="23"/>
  <c r="G3238" i="23"/>
  <c r="H3238" i="23"/>
  <c r="I3238" i="23"/>
  <c r="J3238" i="23"/>
  <c r="K3238" i="23"/>
  <c r="L3238" i="23"/>
  <c r="M3238" i="23"/>
  <c r="A3326" i="23"/>
  <c r="B3326" i="23"/>
  <c r="C3326" i="23"/>
  <c r="D3326" i="23"/>
  <c r="E3326" i="23"/>
  <c r="F3326" i="23"/>
  <c r="G3326" i="23"/>
  <c r="H3326" i="23"/>
  <c r="I3326" i="23"/>
  <c r="J3326" i="23"/>
  <c r="K3326" i="23"/>
  <c r="L3326" i="23"/>
  <c r="M3326" i="23"/>
  <c r="A2670" i="23"/>
  <c r="B2670" i="23"/>
  <c r="C2670" i="23"/>
  <c r="D2670" i="23"/>
  <c r="E2670" i="23"/>
  <c r="F2670" i="23"/>
  <c r="G2670" i="23"/>
  <c r="H2670" i="23"/>
  <c r="I2670" i="23"/>
  <c r="J2670" i="23"/>
  <c r="K2670" i="23"/>
  <c r="L2670" i="23"/>
  <c r="M2670" i="23"/>
  <c r="A2796" i="23"/>
  <c r="B2796" i="23"/>
  <c r="C2796" i="23"/>
  <c r="D2796" i="23"/>
  <c r="E2796" i="23"/>
  <c r="F2796" i="23"/>
  <c r="G2796" i="23"/>
  <c r="H2796" i="23"/>
  <c r="I2796" i="23"/>
  <c r="J2796" i="23"/>
  <c r="K2796" i="23"/>
  <c r="L2796" i="23"/>
  <c r="M2796" i="23"/>
  <c r="A2927" i="23"/>
  <c r="B2927" i="23"/>
  <c r="C2927" i="23"/>
  <c r="D2927" i="23"/>
  <c r="E2927" i="23"/>
  <c r="F2927" i="23"/>
  <c r="G2927" i="23"/>
  <c r="H2927" i="23"/>
  <c r="I2927" i="23"/>
  <c r="J2927" i="23"/>
  <c r="K2927" i="23"/>
  <c r="L2927" i="23"/>
  <c r="M2927" i="23"/>
  <c r="A3047" i="23"/>
  <c r="B3047" i="23"/>
  <c r="C3047" i="23"/>
  <c r="D3047" i="23"/>
  <c r="E3047" i="23"/>
  <c r="F3047" i="23"/>
  <c r="G3047" i="23"/>
  <c r="H3047" i="23"/>
  <c r="I3047" i="23"/>
  <c r="J3047" i="23"/>
  <c r="K3047" i="23"/>
  <c r="L3047" i="23"/>
  <c r="M3047" i="23"/>
  <c r="A3146" i="23"/>
  <c r="B3146" i="23"/>
  <c r="C3146" i="23"/>
  <c r="D3146" i="23"/>
  <c r="E3146" i="23"/>
  <c r="F3146" i="23"/>
  <c r="G3146" i="23"/>
  <c r="H3146" i="23"/>
  <c r="I3146" i="23"/>
  <c r="J3146" i="23"/>
  <c r="K3146" i="23"/>
  <c r="L3146" i="23"/>
  <c r="M3146" i="23"/>
  <c r="A3237" i="23"/>
  <c r="B3237" i="23"/>
  <c r="C3237" i="23"/>
  <c r="D3237" i="23"/>
  <c r="E3237" i="23"/>
  <c r="F3237" i="23"/>
  <c r="G3237" i="23"/>
  <c r="H3237" i="23"/>
  <c r="I3237" i="23"/>
  <c r="J3237" i="23"/>
  <c r="K3237" i="23"/>
  <c r="L3237" i="23"/>
  <c r="M3237" i="23"/>
  <c r="A3325" i="23"/>
  <c r="B3325" i="23"/>
  <c r="C3325" i="23"/>
  <c r="D3325" i="23"/>
  <c r="E3325" i="23"/>
  <c r="F3325" i="23"/>
  <c r="G3325" i="23"/>
  <c r="H3325" i="23"/>
  <c r="I3325" i="23"/>
  <c r="J3325" i="23"/>
  <c r="K3325" i="23"/>
  <c r="L3325" i="23"/>
  <c r="M3325" i="23"/>
  <c r="A2669" i="23"/>
  <c r="B2669" i="23"/>
  <c r="C2669" i="23"/>
  <c r="D2669" i="23"/>
  <c r="E2669" i="23"/>
  <c r="F2669" i="23"/>
  <c r="G2669" i="23"/>
  <c r="H2669" i="23"/>
  <c r="I2669" i="23"/>
  <c r="J2669" i="23"/>
  <c r="K2669" i="23"/>
  <c r="L2669" i="23"/>
  <c r="M2669" i="23"/>
  <c r="A2795" i="23"/>
  <c r="B2795" i="23"/>
  <c r="C2795" i="23"/>
  <c r="D2795" i="23"/>
  <c r="E2795" i="23"/>
  <c r="F2795" i="23"/>
  <c r="G2795" i="23"/>
  <c r="H2795" i="23"/>
  <c r="I2795" i="23"/>
  <c r="J2795" i="23"/>
  <c r="K2795" i="23"/>
  <c r="L2795" i="23"/>
  <c r="M2795" i="23"/>
  <c r="A2926" i="23"/>
  <c r="B2926" i="23"/>
  <c r="C2926" i="23"/>
  <c r="D2926" i="23"/>
  <c r="E2926" i="23"/>
  <c r="F2926" i="23"/>
  <c r="G2926" i="23"/>
  <c r="H2926" i="23"/>
  <c r="I2926" i="23"/>
  <c r="J2926" i="23"/>
  <c r="K2926" i="23"/>
  <c r="L2926" i="23"/>
  <c r="M2926" i="23"/>
  <c r="A3046" i="23"/>
  <c r="B3046" i="23"/>
  <c r="C3046" i="23"/>
  <c r="D3046" i="23"/>
  <c r="E3046" i="23"/>
  <c r="F3046" i="23"/>
  <c r="G3046" i="23"/>
  <c r="H3046" i="23"/>
  <c r="I3046" i="23"/>
  <c r="J3046" i="23"/>
  <c r="K3046" i="23"/>
  <c r="L3046" i="23"/>
  <c r="M3046" i="23"/>
  <c r="A3145" i="23"/>
  <c r="B3145" i="23"/>
  <c r="C3145" i="23"/>
  <c r="D3145" i="23"/>
  <c r="E3145" i="23"/>
  <c r="F3145" i="23"/>
  <c r="G3145" i="23"/>
  <c r="H3145" i="23"/>
  <c r="I3145" i="23"/>
  <c r="J3145" i="23"/>
  <c r="K3145" i="23"/>
  <c r="L3145" i="23"/>
  <c r="M3145" i="23"/>
  <c r="A3236" i="23"/>
  <c r="B3236" i="23"/>
  <c r="C3236" i="23"/>
  <c r="D3236" i="23"/>
  <c r="E3236" i="23"/>
  <c r="F3236" i="23"/>
  <c r="G3236" i="23"/>
  <c r="H3236" i="23"/>
  <c r="I3236" i="23"/>
  <c r="J3236" i="23"/>
  <c r="K3236" i="23"/>
  <c r="L3236" i="23"/>
  <c r="M3236" i="23"/>
  <c r="A3324" i="23"/>
  <c r="B3324" i="23"/>
  <c r="C3324" i="23"/>
  <c r="D3324" i="23"/>
  <c r="E3324" i="23"/>
  <c r="F3324" i="23"/>
  <c r="G3324" i="23"/>
  <c r="H3324" i="23"/>
  <c r="I3324" i="23"/>
  <c r="J3324" i="23"/>
  <c r="K3324" i="23"/>
  <c r="L3324" i="23"/>
  <c r="M3324" i="23"/>
  <c r="A2668" i="23"/>
  <c r="B2668" i="23"/>
  <c r="C2668" i="23"/>
  <c r="D2668" i="23"/>
  <c r="E2668" i="23"/>
  <c r="F2668" i="23"/>
  <c r="G2668" i="23"/>
  <c r="H2668" i="23"/>
  <c r="I2668" i="23"/>
  <c r="J2668" i="23"/>
  <c r="K2668" i="23"/>
  <c r="L2668" i="23"/>
  <c r="M2668" i="23"/>
  <c r="A2794" i="23"/>
  <c r="B2794" i="23"/>
  <c r="C2794" i="23"/>
  <c r="D2794" i="23"/>
  <c r="E2794" i="23"/>
  <c r="F2794" i="23"/>
  <c r="G2794" i="23"/>
  <c r="H2794" i="23"/>
  <c r="I2794" i="23"/>
  <c r="J2794" i="23"/>
  <c r="K2794" i="23"/>
  <c r="L2794" i="23"/>
  <c r="M2794" i="23"/>
  <c r="A2925" i="23"/>
  <c r="B2925" i="23"/>
  <c r="C2925" i="23"/>
  <c r="D2925" i="23"/>
  <c r="E2925" i="23"/>
  <c r="F2925" i="23"/>
  <c r="G2925" i="23"/>
  <c r="H2925" i="23"/>
  <c r="I2925" i="23"/>
  <c r="J2925" i="23"/>
  <c r="K2925" i="23"/>
  <c r="L2925" i="23"/>
  <c r="M2925" i="23"/>
  <c r="A3045" i="23"/>
  <c r="B3045" i="23"/>
  <c r="C3045" i="23"/>
  <c r="D3045" i="23"/>
  <c r="E3045" i="23"/>
  <c r="F3045" i="23"/>
  <c r="G3045" i="23"/>
  <c r="H3045" i="23"/>
  <c r="I3045" i="23"/>
  <c r="J3045" i="23"/>
  <c r="K3045" i="23"/>
  <c r="L3045" i="23"/>
  <c r="M3045" i="23"/>
  <c r="A3144" i="23"/>
  <c r="B3144" i="23"/>
  <c r="C3144" i="23"/>
  <c r="D3144" i="23"/>
  <c r="E3144" i="23"/>
  <c r="F3144" i="23"/>
  <c r="G3144" i="23"/>
  <c r="H3144" i="23"/>
  <c r="I3144" i="23"/>
  <c r="J3144" i="23"/>
  <c r="K3144" i="23"/>
  <c r="L3144" i="23"/>
  <c r="M3144" i="23"/>
  <c r="A3235" i="23"/>
  <c r="B3235" i="23"/>
  <c r="C3235" i="23"/>
  <c r="D3235" i="23"/>
  <c r="E3235" i="23"/>
  <c r="F3235" i="23"/>
  <c r="G3235" i="23"/>
  <c r="H3235" i="23"/>
  <c r="I3235" i="23"/>
  <c r="J3235" i="23"/>
  <c r="K3235" i="23"/>
  <c r="L3235" i="23"/>
  <c r="M3235" i="23"/>
  <c r="A3323" i="23"/>
  <c r="B3323" i="23"/>
  <c r="C3323" i="23"/>
  <c r="D3323" i="23"/>
  <c r="E3323" i="23"/>
  <c r="F3323" i="23"/>
  <c r="G3323" i="23"/>
  <c r="H3323" i="23"/>
  <c r="I3323" i="23"/>
  <c r="J3323" i="23"/>
  <c r="K3323" i="23"/>
  <c r="L3323" i="23"/>
  <c r="M3323" i="23"/>
  <c r="A2667" i="23"/>
  <c r="B2667" i="23"/>
  <c r="C2667" i="23"/>
  <c r="D2667" i="23"/>
  <c r="E2667" i="23"/>
  <c r="F2667" i="23"/>
  <c r="G2667" i="23"/>
  <c r="H2667" i="23"/>
  <c r="I2667" i="23"/>
  <c r="J2667" i="23"/>
  <c r="K2667" i="23"/>
  <c r="L2667" i="23"/>
  <c r="M2667" i="23"/>
  <c r="A2793" i="23"/>
  <c r="B2793" i="23"/>
  <c r="C2793" i="23"/>
  <c r="D2793" i="23"/>
  <c r="E2793" i="23"/>
  <c r="F2793" i="23"/>
  <c r="G2793" i="23"/>
  <c r="H2793" i="23"/>
  <c r="I2793" i="23"/>
  <c r="J2793" i="23"/>
  <c r="K2793" i="23"/>
  <c r="L2793" i="23"/>
  <c r="M2793" i="23"/>
  <c r="A2923" i="23"/>
  <c r="B2923" i="23"/>
  <c r="C2923" i="23"/>
  <c r="D2923" i="23"/>
  <c r="E2923" i="23"/>
  <c r="F2923" i="23"/>
  <c r="G2923" i="23"/>
  <c r="H2923" i="23"/>
  <c r="I2923" i="23"/>
  <c r="J2923" i="23"/>
  <c r="K2923" i="23"/>
  <c r="L2923" i="23"/>
  <c r="M2923" i="23"/>
  <c r="A3143" i="23"/>
  <c r="B3143" i="23"/>
  <c r="C3143" i="23"/>
  <c r="D3143" i="23"/>
  <c r="E3143" i="23"/>
  <c r="F3143" i="23"/>
  <c r="G3143" i="23"/>
  <c r="H3143" i="23"/>
  <c r="I3143" i="23"/>
  <c r="J3143" i="23"/>
  <c r="K3143" i="23"/>
  <c r="L3143" i="23"/>
  <c r="M3143" i="23"/>
  <c r="A3234" i="23"/>
  <c r="B3234" i="23"/>
  <c r="C3234" i="23"/>
  <c r="D3234" i="23"/>
  <c r="E3234" i="23"/>
  <c r="F3234" i="23"/>
  <c r="G3234" i="23"/>
  <c r="H3234" i="23"/>
  <c r="I3234" i="23"/>
  <c r="J3234" i="23"/>
  <c r="K3234" i="23"/>
  <c r="L3234" i="23"/>
  <c r="M3234" i="23"/>
  <c r="A2666" i="23"/>
  <c r="B2666" i="23"/>
  <c r="C2666" i="23"/>
  <c r="D2666" i="23"/>
  <c r="E2666" i="23"/>
  <c r="F2666" i="23"/>
  <c r="G2666" i="23"/>
  <c r="H2666" i="23"/>
  <c r="I2666" i="23"/>
  <c r="J2666" i="23"/>
  <c r="K2666" i="23"/>
  <c r="L2666" i="23"/>
  <c r="M2666" i="23"/>
  <c r="A2792" i="23"/>
  <c r="B2792" i="23"/>
  <c r="C2792" i="23"/>
  <c r="D2792" i="23"/>
  <c r="E2792" i="23"/>
  <c r="F2792" i="23"/>
  <c r="G2792" i="23"/>
  <c r="H2792" i="23"/>
  <c r="I2792" i="23"/>
  <c r="J2792" i="23"/>
  <c r="K2792" i="23"/>
  <c r="L2792" i="23"/>
  <c r="M2792" i="23"/>
  <c r="A2924" i="23"/>
  <c r="B2924" i="23"/>
  <c r="C2924" i="23"/>
  <c r="D2924" i="23"/>
  <c r="E2924" i="23"/>
  <c r="F2924" i="23"/>
  <c r="G2924" i="23"/>
  <c r="H2924" i="23"/>
  <c r="I2924" i="23"/>
  <c r="J2924" i="23"/>
  <c r="K2924" i="23"/>
  <c r="L2924" i="23"/>
  <c r="M2924" i="23"/>
  <c r="A3044" i="23"/>
  <c r="B3044" i="23"/>
  <c r="C3044" i="23"/>
  <c r="D3044" i="23"/>
  <c r="E3044" i="23"/>
  <c r="F3044" i="23"/>
  <c r="G3044" i="23"/>
  <c r="H3044" i="23"/>
  <c r="I3044" i="23"/>
  <c r="J3044" i="23"/>
  <c r="K3044" i="23"/>
  <c r="L3044" i="23"/>
  <c r="M3044" i="23"/>
  <c r="A3142" i="23"/>
  <c r="B3142" i="23"/>
  <c r="C3142" i="23"/>
  <c r="D3142" i="23"/>
  <c r="E3142" i="23"/>
  <c r="F3142" i="23"/>
  <c r="G3142" i="23"/>
  <c r="H3142" i="23"/>
  <c r="I3142" i="23"/>
  <c r="J3142" i="23"/>
  <c r="K3142" i="23"/>
  <c r="L3142" i="23"/>
  <c r="M3142" i="23"/>
  <c r="A3233" i="23"/>
  <c r="B3233" i="23"/>
  <c r="C3233" i="23"/>
  <c r="D3233" i="23"/>
  <c r="E3233" i="23"/>
  <c r="F3233" i="23"/>
  <c r="G3233" i="23"/>
  <c r="H3233" i="23"/>
  <c r="I3233" i="23"/>
  <c r="J3233" i="23"/>
  <c r="K3233" i="23"/>
  <c r="L3233" i="23"/>
  <c r="M3233" i="23"/>
  <c r="A3322" i="23"/>
  <c r="B3322" i="23"/>
  <c r="C3322" i="23"/>
  <c r="D3322" i="23"/>
  <c r="E3322" i="23"/>
  <c r="F3322" i="23"/>
  <c r="G3322" i="23"/>
  <c r="H3322" i="23"/>
  <c r="I3322" i="23"/>
  <c r="J3322" i="23"/>
  <c r="K3322" i="23"/>
  <c r="L3322" i="23"/>
  <c r="M3322" i="23"/>
  <c r="A2665" i="23"/>
  <c r="B2665" i="23"/>
  <c r="C2665" i="23"/>
  <c r="D2665" i="23"/>
  <c r="E2665" i="23"/>
  <c r="F2665" i="23"/>
  <c r="G2665" i="23"/>
  <c r="H2665" i="23"/>
  <c r="I2665" i="23"/>
  <c r="J2665" i="23"/>
  <c r="K2665" i="23"/>
  <c r="L2665" i="23"/>
  <c r="M2665" i="23"/>
  <c r="A2791" i="23"/>
  <c r="B2791" i="23"/>
  <c r="C2791" i="23"/>
  <c r="D2791" i="23"/>
  <c r="E2791" i="23"/>
  <c r="F2791" i="23"/>
  <c r="G2791" i="23"/>
  <c r="H2791" i="23"/>
  <c r="I2791" i="23"/>
  <c r="J2791" i="23"/>
  <c r="K2791" i="23"/>
  <c r="L2791" i="23"/>
  <c r="M2791" i="23"/>
  <c r="A2922" i="23"/>
  <c r="B2922" i="23"/>
  <c r="C2922" i="23"/>
  <c r="D2922" i="23"/>
  <c r="E2922" i="23"/>
  <c r="F2922" i="23"/>
  <c r="G2922" i="23"/>
  <c r="H2922" i="23"/>
  <c r="I2922" i="23"/>
  <c r="J2922" i="23"/>
  <c r="K2922" i="23"/>
  <c r="L2922" i="23"/>
  <c r="M2922" i="23"/>
  <c r="A3043" i="23"/>
  <c r="B3043" i="23"/>
  <c r="C3043" i="23"/>
  <c r="D3043" i="23"/>
  <c r="E3043" i="23"/>
  <c r="F3043" i="23"/>
  <c r="G3043" i="23"/>
  <c r="H3043" i="23"/>
  <c r="I3043" i="23"/>
  <c r="J3043" i="23"/>
  <c r="K3043" i="23"/>
  <c r="L3043" i="23"/>
  <c r="M3043" i="23"/>
  <c r="A3141" i="23"/>
  <c r="B3141" i="23"/>
  <c r="C3141" i="23"/>
  <c r="D3141" i="23"/>
  <c r="E3141" i="23"/>
  <c r="F3141" i="23"/>
  <c r="G3141" i="23"/>
  <c r="H3141" i="23"/>
  <c r="I3141" i="23"/>
  <c r="J3141" i="23"/>
  <c r="K3141" i="23"/>
  <c r="L3141" i="23"/>
  <c r="M3141" i="23"/>
  <c r="A3232" i="23"/>
  <c r="B3232" i="23"/>
  <c r="C3232" i="23"/>
  <c r="D3232" i="23"/>
  <c r="E3232" i="23"/>
  <c r="F3232" i="23"/>
  <c r="G3232" i="23"/>
  <c r="H3232" i="23"/>
  <c r="I3232" i="23"/>
  <c r="J3232" i="23"/>
  <c r="K3232" i="23"/>
  <c r="L3232" i="23"/>
  <c r="M3232" i="23"/>
  <c r="A3321" i="23"/>
  <c r="B3321" i="23"/>
  <c r="C3321" i="23"/>
  <c r="D3321" i="23"/>
  <c r="E3321" i="23"/>
  <c r="F3321" i="23"/>
  <c r="G3321" i="23"/>
  <c r="H3321" i="23"/>
  <c r="I3321" i="23"/>
  <c r="J3321" i="23"/>
  <c r="K3321" i="23"/>
  <c r="L3321" i="23"/>
  <c r="M3321" i="23"/>
  <c r="A2664" i="23"/>
  <c r="B2664" i="23"/>
  <c r="C2664" i="23"/>
  <c r="D2664" i="23"/>
  <c r="E2664" i="23"/>
  <c r="F2664" i="23"/>
  <c r="G2664" i="23"/>
  <c r="H2664" i="23"/>
  <c r="I2664" i="23"/>
  <c r="J2664" i="23"/>
  <c r="K2664" i="23"/>
  <c r="L2664" i="23"/>
  <c r="M2664" i="23"/>
  <c r="A2790" i="23"/>
  <c r="B2790" i="23"/>
  <c r="C2790" i="23"/>
  <c r="D2790" i="23"/>
  <c r="E2790" i="23"/>
  <c r="F2790" i="23"/>
  <c r="G2790" i="23"/>
  <c r="H2790" i="23"/>
  <c r="I2790" i="23"/>
  <c r="J2790" i="23"/>
  <c r="K2790" i="23"/>
  <c r="L2790" i="23"/>
  <c r="M2790" i="23"/>
  <c r="A2921" i="23"/>
  <c r="B2921" i="23"/>
  <c r="C2921" i="23"/>
  <c r="D2921" i="23"/>
  <c r="E2921" i="23"/>
  <c r="F2921" i="23"/>
  <c r="G2921" i="23"/>
  <c r="H2921" i="23"/>
  <c r="I2921" i="23"/>
  <c r="J2921" i="23"/>
  <c r="K2921" i="23"/>
  <c r="L2921" i="23"/>
  <c r="M2921" i="23"/>
  <c r="A3042" i="23"/>
  <c r="B3042" i="23"/>
  <c r="C3042" i="23"/>
  <c r="D3042" i="23"/>
  <c r="E3042" i="23"/>
  <c r="F3042" i="23"/>
  <c r="G3042" i="23"/>
  <c r="H3042" i="23"/>
  <c r="I3042" i="23"/>
  <c r="J3042" i="23"/>
  <c r="K3042" i="23"/>
  <c r="L3042" i="23"/>
  <c r="M3042" i="23"/>
  <c r="A3140" i="23"/>
  <c r="B3140" i="23"/>
  <c r="C3140" i="23"/>
  <c r="D3140" i="23"/>
  <c r="E3140" i="23"/>
  <c r="F3140" i="23"/>
  <c r="G3140" i="23"/>
  <c r="H3140" i="23"/>
  <c r="I3140" i="23"/>
  <c r="J3140" i="23"/>
  <c r="K3140" i="23"/>
  <c r="L3140" i="23"/>
  <c r="M3140" i="23"/>
  <c r="A3231" i="23"/>
  <c r="B3231" i="23"/>
  <c r="C3231" i="23"/>
  <c r="D3231" i="23"/>
  <c r="E3231" i="23"/>
  <c r="F3231" i="23"/>
  <c r="G3231" i="23"/>
  <c r="H3231" i="23"/>
  <c r="I3231" i="23"/>
  <c r="J3231" i="23"/>
  <c r="K3231" i="23"/>
  <c r="L3231" i="23"/>
  <c r="M3231" i="23"/>
  <c r="A3320" i="23"/>
  <c r="B3320" i="23"/>
  <c r="C3320" i="23"/>
  <c r="D3320" i="23"/>
  <c r="E3320" i="23"/>
  <c r="F3320" i="23"/>
  <c r="G3320" i="23"/>
  <c r="H3320" i="23"/>
  <c r="I3320" i="23"/>
  <c r="J3320" i="23"/>
  <c r="K3320" i="23"/>
  <c r="L3320" i="23"/>
  <c r="M3320" i="23"/>
  <c r="A2663" i="23"/>
  <c r="B2663" i="23"/>
  <c r="C2663" i="23"/>
  <c r="D2663" i="23"/>
  <c r="E2663" i="23"/>
  <c r="F2663" i="23"/>
  <c r="G2663" i="23"/>
  <c r="H2663" i="23"/>
  <c r="I2663" i="23"/>
  <c r="J2663" i="23"/>
  <c r="K2663" i="23"/>
  <c r="L2663" i="23"/>
  <c r="M2663" i="23"/>
  <c r="A2789" i="23"/>
  <c r="B2789" i="23"/>
  <c r="C2789" i="23"/>
  <c r="D2789" i="23"/>
  <c r="E2789" i="23"/>
  <c r="F2789" i="23"/>
  <c r="G2789" i="23"/>
  <c r="H2789" i="23"/>
  <c r="I2789" i="23"/>
  <c r="J2789" i="23"/>
  <c r="K2789" i="23"/>
  <c r="L2789" i="23"/>
  <c r="M2789" i="23"/>
  <c r="A2920" i="23"/>
  <c r="B2920" i="23"/>
  <c r="C2920" i="23"/>
  <c r="D2920" i="23"/>
  <c r="E2920" i="23"/>
  <c r="F2920" i="23"/>
  <c r="G2920" i="23"/>
  <c r="H2920" i="23"/>
  <c r="I2920" i="23"/>
  <c r="J2920" i="23"/>
  <c r="K2920" i="23"/>
  <c r="L2920" i="23"/>
  <c r="M2920" i="23"/>
  <c r="A3041" i="23"/>
  <c r="B3041" i="23"/>
  <c r="C3041" i="23"/>
  <c r="D3041" i="23"/>
  <c r="E3041" i="23"/>
  <c r="F3041" i="23"/>
  <c r="G3041" i="23"/>
  <c r="H3041" i="23"/>
  <c r="I3041" i="23"/>
  <c r="J3041" i="23"/>
  <c r="K3041" i="23"/>
  <c r="L3041" i="23"/>
  <c r="M3041" i="23"/>
  <c r="A3139" i="23"/>
  <c r="B3139" i="23"/>
  <c r="C3139" i="23"/>
  <c r="D3139" i="23"/>
  <c r="E3139" i="23"/>
  <c r="F3139" i="23"/>
  <c r="G3139" i="23"/>
  <c r="H3139" i="23"/>
  <c r="I3139" i="23"/>
  <c r="J3139" i="23"/>
  <c r="K3139" i="23"/>
  <c r="L3139" i="23"/>
  <c r="M3139" i="23"/>
  <c r="A3230" i="23"/>
  <c r="B3230" i="23"/>
  <c r="C3230" i="23"/>
  <c r="D3230" i="23"/>
  <c r="E3230" i="23"/>
  <c r="F3230" i="23"/>
  <c r="G3230" i="23"/>
  <c r="H3230" i="23"/>
  <c r="I3230" i="23"/>
  <c r="J3230" i="23"/>
  <c r="K3230" i="23"/>
  <c r="L3230" i="23"/>
  <c r="M3230" i="23"/>
  <c r="A3319" i="23"/>
  <c r="B3319" i="23"/>
  <c r="C3319" i="23"/>
  <c r="D3319" i="23"/>
  <c r="E3319" i="23"/>
  <c r="F3319" i="23"/>
  <c r="G3319" i="23"/>
  <c r="H3319" i="23"/>
  <c r="I3319" i="23"/>
  <c r="J3319" i="23"/>
  <c r="K3319" i="23"/>
  <c r="L3319" i="23"/>
  <c r="M3319" i="23"/>
  <c r="A2662" i="23"/>
  <c r="B2662" i="23"/>
  <c r="C2662" i="23"/>
  <c r="D2662" i="23"/>
  <c r="E2662" i="23"/>
  <c r="F2662" i="23"/>
  <c r="G2662" i="23"/>
  <c r="H2662" i="23"/>
  <c r="I2662" i="23"/>
  <c r="J2662" i="23"/>
  <c r="K2662" i="23"/>
  <c r="L2662" i="23"/>
  <c r="M2662" i="23"/>
  <c r="A2788" i="23"/>
  <c r="B2788" i="23"/>
  <c r="C2788" i="23"/>
  <c r="D2788" i="23"/>
  <c r="E2788" i="23"/>
  <c r="F2788" i="23"/>
  <c r="G2788" i="23"/>
  <c r="H2788" i="23"/>
  <c r="I2788" i="23"/>
  <c r="J2788" i="23"/>
  <c r="K2788" i="23"/>
  <c r="L2788" i="23"/>
  <c r="M2788" i="23"/>
  <c r="A2919" i="23"/>
  <c r="B2919" i="23"/>
  <c r="C2919" i="23"/>
  <c r="D2919" i="23"/>
  <c r="E2919" i="23"/>
  <c r="F2919" i="23"/>
  <c r="G2919" i="23"/>
  <c r="H2919" i="23"/>
  <c r="I2919" i="23"/>
  <c r="J2919" i="23"/>
  <c r="K2919" i="23"/>
  <c r="L2919" i="23"/>
  <c r="M2919" i="23"/>
  <c r="A3040" i="23"/>
  <c r="B3040" i="23"/>
  <c r="C3040" i="23"/>
  <c r="D3040" i="23"/>
  <c r="E3040" i="23"/>
  <c r="F3040" i="23"/>
  <c r="G3040" i="23"/>
  <c r="H3040" i="23"/>
  <c r="I3040" i="23"/>
  <c r="J3040" i="23"/>
  <c r="K3040" i="23"/>
  <c r="L3040" i="23"/>
  <c r="M3040" i="23"/>
  <c r="A3138" i="23"/>
  <c r="B3138" i="23"/>
  <c r="C3138" i="23"/>
  <c r="D3138" i="23"/>
  <c r="E3138" i="23"/>
  <c r="F3138" i="23"/>
  <c r="G3138" i="23"/>
  <c r="H3138" i="23"/>
  <c r="I3138" i="23"/>
  <c r="J3138" i="23"/>
  <c r="K3138" i="23"/>
  <c r="L3138" i="23"/>
  <c r="M3138" i="23"/>
  <c r="A3229" i="23"/>
  <c r="B3229" i="23"/>
  <c r="C3229" i="23"/>
  <c r="D3229" i="23"/>
  <c r="E3229" i="23"/>
  <c r="F3229" i="23"/>
  <c r="G3229" i="23"/>
  <c r="H3229" i="23"/>
  <c r="I3229" i="23"/>
  <c r="J3229" i="23"/>
  <c r="K3229" i="23"/>
  <c r="L3229" i="23"/>
  <c r="M3229" i="23"/>
  <c r="A3318" i="23"/>
  <c r="B3318" i="23"/>
  <c r="C3318" i="23"/>
  <c r="D3318" i="23"/>
  <c r="E3318" i="23"/>
  <c r="F3318" i="23"/>
  <c r="G3318" i="23"/>
  <c r="H3318" i="23"/>
  <c r="I3318" i="23"/>
  <c r="J3318" i="23"/>
  <c r="K3318" i="23"/>
  <c r="L3318" i="23"/>
  <c r="M3318" i="23"/>
  <c r="A2661" i="23"/>
  <c r="B2661" i="23"/>
  <c r="C2661" i="23"/>
  <c r="D2661" i="23"/>
  <c r="E2661" i="23"/>
  <c r="F2661" i="23"/>
  <c r="G2661" i="23"/>
  <c r="H2661" i="23"/>
  <c r="I2661" i="23"/>
  <c r="J2661" i="23"/>
  <c r="K2661" i="23"/>
  <c r="L2661" i="23"/>
  <c r="M2661" i="23"/>
  <c r="A2787" i="23"/>
  <c r="B2787" i="23"/>
  <c r="C2787" i="23"/>
  <c r="D2787" i="23"/>
  <c r="E2787" i="23"/>
  <c r="F2787" i="23"/>
  <c r="G2787" i="23"/>
  <c r="H2787" i="23"/>
  <c r="I2787" i="23"/>
  <c r="J2787" i="23"/>
  <c r="K2787" i="23"/>
  <c r="L2787" i="23"/>
  <c r="M2787" i="23"/>
  <c r="A2918" i="23"/>
  <c r="B2918" i="23"/>
  <c r="C2918" i="23"/>
  <c r="D2918" i="23"/>
  <c r="E2918" i="23"/>
  <c r="F2918" i="23"/>
  <c r="G2918" i="23"/>
  <c r="H2918" i="23"/>
  <c r="I2918" i="23"/>
  <c r="J2918" i="23"/>
  <c r="K2918" i="23"/>
  <c r="L2918" i="23"/>
  <c r="M2918" i="23"/>
  <c r="A3039" i="23"/>
  <c r="B3039" i="23"/>
  <c r="C3039" i="23"/>
  <c r="D3039" i="23"/>
  <c r="E3039" i="23"/>
  <c r="F3039" i="23"/>
  <c r="G3039" i="23"/>
  <c r="H3039" i="23"/>
  <c r="I3039" i="23"/>
  <c r="J3039" i="23"/>
  <c r="K3039" i="23"/>
  <c r="L3039" i="23"/>
  <c r="M3039" i="23"/>
  <c r="A3137" i="23"/>
  <c r="B3137" i="23"/>
  <c r="C3137" i="23"/>
  <c r="D3137" i="23"/>
  <c r="E3137" i="23"/>
  <c r="F3137" i="23"/>
  <c r="G3137" i="23"/>
  <c r="H3137" i="23"/>
  <c r="I3137" i="23"/>
  <c r="J3137" i="23"/>
  <c r="K3137" i="23"/>
  <c r="L3137" i="23"/>
  <c r="M3137" i="23"/>
  <c r="A3228" i="23"/>
  <c r="B3228" i="23"/>
  <c r="C3228" i="23"/>
  <c r="D3228" i="23"/>
  <c r="E3228" i="23"/>
  <c r="F3228" i="23"/>
  <c r="G3228" i="23"/>
  <c r="H3228" i="23"/>
  <c r="I3228" i="23"/>
  <c r="J3228" i="23"/>
  <c r="K3228" i="23"/>
  <c r="L3228" i="23"/>
  <c r="M3228" i="23"/>
  <c r="A3317" i="23"/>
  <c r="B3317" i="23"/>
  <c r="C3317" i="23"/>
  <c r="D3317" i="23"/>
  <c r="E3317" i="23"/>
  <c r="F3317" i="23"/>
  <c r="G3317" i="23"/>
  <c r="H3317" i="23"/>
  <c r="I3317" i="23"/>
  <c r="J3317" i="23"/>
  <c r="K3317" i="23"/>
  <c r="L3317" i="23"/>
  <c r="M3317" i="23"/>
  <c r="A2660" i="23"/>
  <c r="B2660" i="23"/>
  <c r="C2660" i="23"/>
  <c r="D2660" i="23"/>
  <c r="E2660" i="23"/>
  <c r="F2660" i="23"/>
  <c r="G2660" i="23"/>
  <c r="H2660" i="23"/>
  <c r="I2660" i="23"/>
  <c r="J2660" i="23"/>
  <c r="K2660" i="23"/>
  <c r="L2660" i="23"/>
  <c r="M2660" i="23"/>
  <c r="A2786" i="23"/>
  <c r="B2786" i="23"/>
  <c r="C2786" i="23"/>
  <c r="D2786" i="23"/>
  <c r="E2786" i="23"/>
  <c r="F2786" i="23"/>
  <c r="G2786" i="23"/>
  <c r="H2786" i="23"/>
  <c r="I2786" i="23"/>
  <c r="J2786" i="23"/>
  <c r="K2786" i="23"/>
  <c r="L2786" i="23"/>
  <c r="M2786" i="23"/>
  <c r="A2917" i="23"/>
  <c r="B2917" i="23"/>
  <c r="C2917" i="23"/>
  <c r="D2917" i="23"/>
  <c r="E2917" i="23"/>
  <c r="F2917" i="23"/>
  <c r="G2917" i="23"/>
  <c r="H2917" i="23"/>
  <c r="I2917" i="23"/>
  <c r="J2917" i="23"/>
  <c r="K2917" i="23"/>
  <c r="L2917" i="23"/>
  <c r="M2917" i="23"/>
  <c r="A3038" i="23"/>
  <c r="B3038" i="23"/>
  <c r="C3038" i="23"/>
  <c r="D3038" i="23"/>
  <c r="E3038" i="23"/>
  <c r="F3038" i="23"/>
  <c r="G3038" i="23"/>
  <c r="H3038" i="23"/>
  <c r="I3038" i="23"/>
  <c r="J3038" i="23"/>
  <c r="K3038" i="23"/>
  <c r="L3038" i="23"/>
  <c r="M3038" i="23"/>
  <c r="A3136" i="23"/>
  <c r="B3136" i="23"/>
  <c r="C3136" i="23"/>
  <c r="D3136" i="23"/>
  <c r="E3136" i="23"/>
  <c r="F3136" i="23"/>
  <c r="G3136" i="23"/>
  <c r="H3136" i="23"/>
  <c r="I3136" i="23"/>
  <c r="J3136" i="23"/>
  <c r="K3136" i="23"/>
  <c r="L3136" i="23"/>
  <c r="M3136" i="23"/>
  <c r="A3227" i="23"/>
  <c r="B3227" i="23"/>
  <c r="C3227" i="23"/>
  <c r="D3227" i="23"/>
  <c r="E3227" i="23"/>
  <c r="F3227" i="23"/>
  <c r="G3227" i="23"/>
  <c r="H3227" i="23"/>
  <c r="I3227" i="23"/>
  <c r="J3227" i="23"/>
  <c r="K3227" i="23"/>
  <c r="L3227" i="23"/>
  <c r="M3227" i="23"/>
  <c r="A3316" i="23"/>
  <c r="B3316" i="23"/>
  <c r="C3316" i="23"/>
  <c r="D3316" i="23"/>
  <c r="E3316" i="23"/>
  <c r="F3316" i="23"/>
  <c r="G3316" i="23"/>
  <c r="H3316" i="23"/>
  <c r="I3316" i="23"/>
  <c r="J3316" i="23"/>
  <c r="K3316" i="23"/>
  <c r="L3316" i="23"/>
  <c r="M3316" i="23"/>
  <c r="A2659" i="23"/>
  <c r="B2659" i="23"/>
  <c r="C2659" i="23"/>
  <c r="D2659" i="23"/>
  <c r="E2659" i="23"/>
  <c r="F2659" i="23"/>
  <c r="G2659" i="23"/>
  <c r="H2659" i="23"/>
  <c r="I2659" i="23"/>
  <c r="J2659" i="23"/>
  <c r="K2659" i="23"/>
  <c r="L2659" i="23"/>
  <c r="M2659" i="23"/>
  <c r="A2785" i="23"/>
  <c r="B2785" i="23"/>
  <c r="C2785" i="23"/>
  <c r="D2785" i="23"/>
  <c r="E2785" i="23"/>
  <c r="F2785" i="23"/>
  <c r="G2785" i="23"/>
  <c r="H2785" i="23"/>
  <c r="I2785" i="23"/>
  <c r="J2785" i="23"/>
  <c r="K2785" i="23"/>
  <c r="L2785" i="23"/>
  <c r="M2785" i="23"/>
  <c r="A2916" i="23"/>
  <c r="B2916" i="23"/>
  <c r="C2916" i="23"/>
  <c r="D2916" i="23"/>
  <c r="E2916" i="23"/>
  <c r="F2916" i="23"/>
  <c r="G2916" i="23"/>
  <c r="H2916" i="23"/>
  <c r="I2916" i="23"/>
  <c r="J2916" i="23"/>
  <c r="K2916" i="23"/>
  <c r="L2916" i="23"/>
  <c r="M2916" i="23"/>
  <c r="A3037" i="23"/>
  <c r="B3037" i="23"/>
  <c r="C3037" i="23"/>
  <c r="D3037" i="23"/>
  <c r="E3037" i="23"/>
  <c r="F3037" i="23"/>
  <c r="G3037" i="23"/>
  <c r="H3037" i="23"/>
  <c r="I3037" i="23"/>
  <c r="J3037" i="23"/>
  <c r="K3037" i="23"/>
  <c r="L3037" i="23"/>
  <c r="M3037" i="23"/>
  <c r="A3135" i="23"/>
  <c r="B3135" i="23"/>
  <c r="C3135" i="23"/>
  <c r="D3135" i="23"/>
  <c r="E3135" i="23"/>
  <c r="F3135" i="23"/>
  <c r="G3135" i="23"/>
  <c r="H3135" i="23"/>
  <c r="I3135" i="23"/>
  <c r="J3135" i="23"/>
  <c r="K3135" i="23"/>
  <c r="L3135" i="23"/>
  <c r="M3135" i="23"/>
  <c r="A3226" i="23"/>
  <c r="B3226" i="23"/>
  <c r="C3226" i="23"/>
  <c r="D3226" i="23"/>
  <c r="E3226" i="23"/>
  <c r="F3226" i="23"/>
  <c r="G3226" i="23"/>
  <c r="H3226" i="23"/>
  <c r="I3226" i="23"/>
  <c r="J3226" i="23"/>
  <c r="K3226" i="23"/>
  <c r="L3226" i="23"/>
  <c r="M3226" i="23"/>
  <c r="A3315" i="23"/>
  <c r="B3315" i="23"/>
  <c r="C3315" i="23"/>
  <c r="D3315" i="23"/>
  <c r="E3315" i="23"/>
  <c r="F3315" i="23"/>
  <c r="G3315" i="23"/>
  <c r="H3315" i="23"/>
  <c r="I3315" i="23"/>
  <c r="J3315" i="23"/>
  <c r="K3315" i="23"/>
  <c r="L3315" i="23"/>
  <c r="M3315" i="23"/>
  <c r="A2658" i="23"/>
  <c r="B2658" i="23"/>
  <c r="C2658" i="23"/>
  <c r="D2658" i="23"/>
  <c r="E2658" i="23"/>
  <c r="F2658" i="23"/>
  <c r="G2658" i="23"/>
  <c r="H2658" i="23"/>
  <c r="I2658" i="23"/>
  <c r="J2658" i="23"/>
  <c r="K2658" i="23"/>
  <c r="L2658" i="23"/>
  <c r="M2658" i="23"/>
  <c r="A2784" i="23"/>
  <c r="B2784" i="23"/>
  <c r="C2784" i="23"/>
  <c r="D2784" i="23"/>
  <c r="E2784" i="23"/>
  <c r="F2784" i="23"/>
  <c r="G2784" i="23"/>
  <c r="H2784" i="23"/>
  <c r="I2784" i="23"/>
  <c r="J2784" i="23"/>
  <c r="K2784" i="23"/>
  <c r="L2784" i="23"/>
  <c r="M2784" i="23"/>
  <c r="A2915" i="23"/>
  <c r="B2915" i="23"/>
  <c r="C2915" i="23"/>
  <c r="D2915" i="23"/>
  <c r="E2915" i="23"/>
  <c r="F2915" i="23"/>
  <c r="G2915" i="23"/>
  <c r="H2915" i="23"/>
  <c r="I2915" i="23"/>
  <c r="J2915" i="23"/>
  <c r="K2915" i="23"/>
  <c r="L2915" i="23"/>
  <c r="M2915" i="23"/>
  <c r="A3036" i="23"/>
  <c r="B3036" i="23"/>
  <c r="C3036" i="23"/>
  <c r="D3036" i="23"/>
  <c r="E3036" i="23"/>
  <c r="F3036" i="23"/>
  <c r="G3036" i="23"/>
  <c r="H3036" i="23"/>
  <c r="I3036" i="23"/>
  <c r="J3036" i="23"/>
  <c r="K3036" i="23"/>
  <c r="L3036" i="23"/>
  <c r="M3036" i="23"/>
  <c r="A3134" i="23"/>
  <c r="B3134" i="23"/>
  <c r="C3134" i="23"/>
  <c r="D3134" i="23"/>
  <c r="E3134" i="23"/>
  <c r="F3134" i="23"/>
  <c r="G3134" i="23"/>
  <c r="H3134" i="23"/>
  <c r="I3134" i="23"/>
  <c r="J3134" i="23"/>
  <c r="K3134" i="23"/>
  <c r="L3134" i="23"/>
  <c r="M3134" i="23"/>
  <c r="A3225" i="23"/>
  <c r="B3225" i="23"/>
  <c r="C3225" i="23"/>
  <c r="D3225" i="23"/>
  <c r="E3225" i="23"/>
  <c r="F3225" i="23"/>
  <c r="G3225" i="23"/>
  <c r="H3225" i="23"/>
  <c r="I3225" i="23"/>
  <c r="J3225" i="23"/>
  <c r="K3225" i="23"/>
  <c r="L3225" i="23"/>
  <c r="M3225" i="23"/>
  <c r="A3314" i="23"/>
  <c r="B3314" i="23"/>
  <c r="C3314" i="23"/>
  <c r="D3314" i="23"/>
  <c r="E3314" i="23"/>
  <c r="F3314" i="23"/>
  <c r="G3314" i="23"/>
  <c r="H3314" i="23"/>
  <c r="I3314" i="23"/>
  <c r="J3314" i="23"/>
  <c r="K3314" i="23"/>
  <c r="L3314" i="23"/>
  <c r="M3314" i="23"/>
  <c r="A2657" i="23"/>
  <c r="B2657" i="23"/>
  <c r="C2657" i="23"/>
  <c r="D2657" i="23"/>
  <c r="E2657" i="23"/>
  <c r="F2657" i="23"/>
  <c r="G2657" i="23"/>
  <c r="H2657" i="23"/>
  <c r="I2657" i="23"/>
  <c r="J2657" i="23"/>
  <c r="K2657" i="23"/>
  <c r="L2657" i="23"/>
  <c r="M2657" i="23"/>
  <c r="A2783" i="23"/>
  <c r="B2783" i="23"/>
  <c r="C2783" i="23"/>
  <c r="D2783" i="23"/>
  <c r="E2783" i="23"/>
  <c r="F2783" i="23"/>
  <c r="G2783" i="23"/>
  <c r="H2783" i="23"/>
  <c r="I2783" i="23"/>
  <c r="J2783" i="23"/>
  <c r="K2783" i="23"/>
  <c r="L2783" i="23"/>
  <c r="M2783" i="23"/>
  <c r="A2914" i="23"/>
  <c r="B2914" i="23"/>
  <c r="C2914" i="23"/>
  <c r="D2914" i="23"/>
  <c r="E2914" i="23"/>
  <c r="F2914" i="23"/>
  <c r="G2914" i="23"/>
  <c r="H2914" i="23"/>
  <c r="I2914" i="23"/>
  <c r="J2914" i="23"/>
  <c r="K2914" i="23"/>
  <c r="L2914" i="23"/>
  <c r="M2914" i="23"/>
  <c r="A3035" i="23"/>
  <c r="B3035" i="23"/>
  <c r="C3035" i="23"/>
  <c r="D3035" i="23"/>
  <c r="E3035" i="23"/>
  <c r="F3035" i="23"/>
  <c r="G3035" i="23"/>
  <c r="H3035" i="23"/>
  <c r="I3035" i="23"/>
  <c r="J3035" i="23"/>
  <c r="K3035" i="23"/>
  <c r="L3035" i="23"/>
  <c r="M3035" i="23"/>
  <c r="A3133" i="23"/>
  <c r="B3133" i="23"/>
  <c r="C3133" i="23"/>
  <c r="D3133" i="23"/>
  <c r="E3133" i="23"/>
  <c r="F3133" i="23"/>
  <c r="G3133" i="23"/>
  <c r="H3133" i="23"/>
  <c r="I3133" i="23"/>
  <c r="J3133" i="23"/>
  <c r="K3133" i="23"/>
  <c r="L3133" i="23"/>
  <c r="M3133" i="23"/>
  <c r="A3224" i="23"/>
  <c r="B3224" i="23"/>
  <c r="C3224" i="23"/>
  <c r="D3224" i="23"/>
  <c r="E3224" i="23"/>
  <c r="F3224" i="23"/>
  <c r="G3224" i="23"/>
  <c r="H3224" i="23"/>
  <c r="I3224" i="23"/>
  <c r="J3224" i="23"/>
  <c r="K3224" i="23"/>
  <c r="L3224" i="23"/>
  <c r="M3224" i="23"/>
  <c r="A3313" i="23"/>
  <c r="B3313" i="23"/>
  <c r="C3313" i="23"/>
  <c r="D3313" i="23"/>
  <c r="E3313" i="23"/>
  <c r="F3313" i="23"/>
  <c r="G3313" i="23"/>
  <c r="H3313" i="23"/>
  <c r="I3313" i="23"/>
  <c r="J3313" i="23"/>
  <c r="K3313" i="23"/>
  <c r="L3313" i="23"/>
  <c r="M3313" i="23"/>
  <c r="A2656" i="23"/>
  <c r="B2656" i="23"/>
  <c r="C2656" i="23"/>
  <c r="D2656" i="23"/>
  <c r="E2656" i="23"/>
  <c r="F2656" i="23"/>
  <c r="G2656" i="23"/>
  <c r="H2656" i="23"/>
  <c r="I2656" i="23"/>
  <c r="J2656" i="23"/>
  <c r="K2656" i="23"/>
  <c r="L2656" i="23"/>
  <c r="M2656" i="23"/>
  <c r="A2782" i="23"/>
  <c r="B2782" i="23"/>
  <c r="C2782" i="23"/>
  <c r="D2782" i="23"/>
  <c r="E2782" i="23"/>
  <c r="F2782" i="23"/>
  <c r="G2782" i="23"/>
  <c r="H2782" i="23"/>
  <c r="I2782" i="23"/>
  <c r="J2782" i="23"/>
  <c r="K2782" i="23"/>
  <c r="L2782" i="23"/>
  <c r="M2782" i="23"/>
  <c r="A2913" i="23"/>
  <c r="B2913" i="23"/>
  <c r="C2913" i="23"/>
  <c r="D2913" i="23"/>
  <c r="E2913" i="23"/>
  <c r="F2913" i="23"/>
  <c r="G2913" i="23"/>
  <c r="H2913" i="23"/>
  <c r="I2913" i="23"/>
  <c r="J2913" i="23"/>
  <c r="K2913" i="23"/>
  <c r="L2913" i="23"/>
  <c r="M2913" i="23"/>
  <c r="A3034" i="23"/>
  <c r="B3034" i="23"/>
  <c r="C3034" i="23"/>
  <c r="D3034" i="23"/>
  <c r="E3034" i="23"/>
  <c r="F3034" i="23"/>
  <c r="G3034" i="23"/>
  <c r="H3034" i="23"/>
  <c r="I3034" i="23"/>
  <c r="J3034" i="23"/>
  <c r="K3034" i="23"/>
  <c r="L3034" i="23"/>
  <c r="M3034" i="23"/>
  <c r="A3132" i="23"/>
  <c r="B3132" i="23"/>
  <c r="C3132" i="23"/>
  <c r="D3132" i="23"/>
  <c r="E3132" i="23"/>
  <c r="F3132" i="23"/>
  <c r="G3132" i="23"/>
  <c r="H3132" i="23"/>
  <c r="I3132" i="23"/>
  <c r="J3132" i="23"/>
  <c r="K3132" i="23"/>
  <c r="L3132" i="23"/>
  <c r="M3132" i="23"/>
  <c r="A3223" i="23"/>
  <c r="B3223" i="23"/>
  <c r="C3223" i="23"/>
  <c r="D3223" i="23"/>
  <c r="E3223" i="23"/>
  <c r="F3223" i="23"/>
  <c r="G3223" i="23"/>
  <c r="H3223" i="23"/>
  <c r="I3223" i="23"/>
  <c r="J3223" i="23"/>
  <c r="K3223" i="23"/>
  <c r="L3223" i="23"/>
  <c r="M3223" i="23"/>
  <c r="A3312" i="23"/>
  <c r="B3312" i="23"/>
  <c r="C3312" i="23"/>
  <c r="D3312" i="23"/>
  <c r="E3312" i="23"/>
  <c r="F3312" i="23"/>
  <c r="G3312" i="23"/>
  <c r="H3312" i="23"/>
  <c r="I3312" i="23"/>
  <c r="J3312" i="23"/>
  <c r="K3312" i="23"/>
  <c r="L3312" i="23"/>
  <c r="M3312" i="23"/>
  <c r="A2655" i="23"/>
  <c r="B2655" i="23"/>
  <c r="C2655" i="23"/>
  <c r="D2655" i="23"/>
  <c r="E2655" i="23"/>
  <c r="F2655" i="23"/>
  <c r="G2655" i="23"/>
  <c r="H2655" i="23"/>
  <c r="I2655" i="23"/>
  <c r="J2655" i="23"/>
  <c r="K2655" i="23"/>
  <c r="L2655" i="23"/>
  <c r="M2655" i="23"/>
  <c r="A2781" i="23"/>
  <c r="B2781" i="23"/>
  <c r="C2781" i="23"/>
  <c r="D2781" i="23"/>
  <c r="E2781" i="23"/>
  <c r="F2781" i="23"/>
  <c r="G2781" i="23"/>
  <c r="H2781" i="23"/>
  <c r="I2781" i="23"/>
  <c r="J2781" i="23"/>
  <c r="K2781" i="23"/>
  <c r="L2781" i="23"/>
  <c r="M2781" i="23"/>
  <c r="A2912" i="23"/>
  <c r="B2912" i="23"/>
  <c r="C2912" i="23"/>
  <c r="D2912" i="23"/>
  <c r="E2912" i="23"/>
  <c r="F2912" i="23"/>
  <c r="G2912" i="23"/>
  <c r="H2912" i="23"/>
  <c r="I2912" i="23"/>
  <c r="J2912" i="23"/>
  <c r="K2912" i="23"/>
  <c r="L2912" i="23"/>
  <c r="M2912" i="23"/>
  <c r="A3033" i="23"/>
  <c r="B3033" i="23"/>
  <c r="C3033" i="23"/>
  <c r="D3033" i="23"/>
  <c r="E3033" i="23"/>
  <c r="F3033" i="23"/>
  <c r="G3033" i="23"/>
  <c r="H3033" i="23"/>
  <c r="I3033" i="23"/>
  <c r="J3033" i="23"/>
  <c r="K3033" i="23"/>
  <c r="L3033" i="23"/>
  <c r="M3033" i="23"/>
  <c r="A3131" i="23"/>
  <c r="B3131" i="23"/>
  <c r="C3131" i="23"/>
  <c r="D3131" i="23"/>
  <c r="E3131" i="23"/>
  <c r="F3131" i="23"/>
  <c r="G3131" i="23"/>
  <c r="H3131" i="23"/>
  <c r="I3131" i="23"/>
  <c r="J3131" i="23"/>
  <c r="K3131" i="23"/>
  <c r="L3131" i="23"/>
  <c r="M3131" i="23"/>
  <c r="A3222" i="23"/>
  <c r="B3222" i="23"/>
  <c r="C3222" i="23"/>
  <c r="D3222" i="23"/>
  <c r="E3222" i="23"/>
  <c r="F3222" i="23"/>
  <c r="G3222" i="23"/>
  <c r="H3222" i="23"/>
  <c r="I3222" i="23"/>
  <c r="J3222" i="23"/>
  <c r="K3222" i="23"/>
  <c r="L3222" i="23"/>
  <c r="M3222" i="23"/>
  <c r="A3311" i="23"/>
  <c r="B3311" i="23"/>
  <c r="C3311" i="23"/>
  <c r="D3311" i="23"/>
  <c r="E3311" i="23"/>
  <c r="F3311" i="23"/>
  <c r="G3311" i="23"/>
  <c r="H3311" i="23"/>
  <c r="I3311" i="23"/>
  <c r="J3311" i="23"/>
  <c r="K3311" i="23"/>
  <c r="L3311" i="23"/>
  <c r="M3311" i="23"/>
  <c r="A2654" i="23"/>
  <c r="B2654" i="23"/>
  <c r="C2654" i="23"/>
  <c r="D2654" i="23"/>
  <c r="E2654" i="23"/>
  <c r="F2654" i="23"/>
  <c r="G2654" i="23"/>
  <c r="H2654" i="23"/>
  <c r="I2654" i="23"/>
  <c r="J2654" i="23"/>
  <c r="K2654" i="23"/>
  <c r="L2654" i="23"/>
  <c r="M2654" i="23"/>
  <c r="A2780" i="23"/>
  <c r="B2780" i="23"/>
  <c r="C2780" i="23"/>
  <c r="D2780" i="23"/>
  <c r="E2780" i="23"/>
  <c r="F2780" i="23"/>
  <c r="G2780" i="23"/>
  <c r="H2780" i="23"/>
  <c r="I2780" i="23"/>
  <c r="J2780" i="23"/>
  <c r="K2780" i="23"/>
  <c r="L2780" i="23"/>
  <c r="M2780" i="23"/>
  <c r="A2911" i="23"/>
  <c r="B2911" i="23"/>
  <c r="C2911" i="23"/>
  <c r="D2911" i="23"/>
  <c r="E2911" i="23"/>
  <c r="F2911" i="23"/>
  <c r="G2911" i="23"/>
  <c r="H2911" i="23"/>
  <c r="I2911" i="23"/>
  <c r="J2911" i="23"/>
  <c r="K2911" i="23"/>
  <c r="L2911" i="23"/>
  <c r="M2911" i="23"/>
  <c r="A3032" i="23"/>
  <c r="B3032" i="23"/>
  <c r="C3032" i="23"/>
  <c r="D3032" i="23"/>
  <c r="E3032" i="23"/>
  <c r="F3032" i="23"/>
  <c r="G3032" i="23"/>
  <c r="H3032" i="23"/>
  <c r="I3032" i="23"/>
  <c r="J3032" i="23"/>
  <c r="K3032" i="23"/>
  <c r="L3032" i="23"/>
  <c r="M3032" i="23"/>
  <c r="A3130" i="23"/>
  <c r="B3130" i="23"/>
  <c r="C3130" i="23"/>
  <c r="D3130" i="23"/>
  <c r="E3130" i="23"/>
  <c r="F3130" i="23"/>
  <c r="G3130" i="23"/>
  <c r="H3130" i="23"/>
  <c r="I3130" i="23"/>
  <c r="J3130" i="23"/>
  <c r="K3130" i="23"/>
  <c r="L3130" i="23"/>
  <c r="M3130" i="23"/>
  <c r="A3221" i="23"/>
  <c r="B3221" i="23"/>
  <c r="C3221" i="23"/>
  <c r="D3221" i="23"/>
  <c r="E3221" i="23"/>
  <c r="F3221" i="23"/>
  <c r="G3221" i="23"/>
  <c r="H3221" i="23"/>
  <c r="I3221" i="23"/>
  <c r="J3221" i="23"/>
  <c r="K3221" i="23"/>
  <c r="L3221" i="23"/>
  <c r="M3221" i="23"/>
  <c r="A3310" i="23"/>
  <c r="B3310" i="23"/>
  <c r="C3310" i="23"/>
  <c r="D3310" i="23"/>
  <c r="E3310" i="23"/>
  <c r="F3310" i="23"/>
  <c r="G3310" i="23"/>
  <c r="H3310" i="23"/>
  <c r="I3310" i="23"/>
  <c r="J3310" i="23"/>
  <c r="K3310" i="23"/>
  <c r="L3310" i="23"/>
  <c r="M3310" i="23"/>
  <c r="A2653" i="23"/>
  <c r="B2653" i="23"/>
  <c r="C2653" i="23"/>
  <c r="D2653" i="23"/>
  <c r="E2653" i="23"/>
  <c r="F2653" i="23"/>
  <c r="G2653" i="23"/>
  <c r="H2653" i="23"/>
  <c r="I2653" i="23"/>
  <c r="J2653" i="23"/>
  <c r="K2653" i="23"/>
  <c r="L2653" i="23"/>
  <c r="M2653" i="23"/>
  <c r="A2779" i="23"/>
  <c r="B2779" i="23"/>
  <c r="C2779" i="23"/>
  <c r="D2779" i="23"/>
  <c r="E2779" i="23"/>
  <c r="F2779" i="23"/>
  <c r="G2779" i="23"/>
  <c r="H2779" i="23"/>
  <c r="I2779" i="23"/>
  <c r="J2779" i="23"/>
  <c r="K2779" i="23"/>
  <c r="L2779" i="23"/>
  <c r="M2779" i="23"/>
  <c r="A2910" i="23"/>
  <c r="B2910" i="23"/>
  <c r="C2910" i="23"/>
  <c r="D2910" i="23"/>
  <c r="E2910" i="23"/>
  <c r="F2910" i="23"/>
  <c r="G2910" i="23"/>
  <c r="H2910" i="23"/>
  <c r="I2910" i="23"/>
  <c r="J2910" i="23"/>
  <c r="K2910" i="23"/>
  <c r="L2910" i="23"/>
  <c r="M2910" i="23"/>
  <c r="A3031" i="23"/>
  <c r="B3031" i="23"/>
  <c r="C3031" i="23"/>
  <c r="D3031" i="23"/>
  <c r="E3031" i="23"/>
  <c r="F3031" i="23"/>
  <c r="G3031" i="23"/>
  <c r="H3031" i="23"/>
  <c r="I3031" i="23"/>
  <c r="J3031" i="23"/>
  <c r="K3031" i="23"/>
  <c r="L3031" i="23"/>
  <c r="M3031" i="23"/>
  <c r="A3129" i="23"/>
  <c r="B3129" i="23"/>
  <c r="C3129" i="23"/>
  <c r="D3129" i="23"/>
  <c r="E3129" i="23"/>
  <c r="F3129" i="23"/>
  <c r="G3129" i="23"/>
  <c r="H3129" i="23"/>
  <c r="I3129" i="23"/>
  <c r="J3129" i="23"/>
  <c r="K3129" i="23"/>
  <c r="L3129" i="23"/>
  <c r="M3129" i="23"/>
  <c r="A3220" i="23"/>
  <c r="B3220" i="23"/>
  <c r="C3220" i="23"/>
  <c r="D3220" i="23"/>
  <c r="E3220" i="23"/>
  <c r="F3220" i="23"/>
  <c r="G3220" i="23"/>
  <c r="H3220" i="23"/>
  <c r="I3220" i="23"/>
  <c r="J3220" i="23"/>
  <c r="K3220" i="23"/>
  <c r="L3220" i="23"/>
  <c r="M3220" i="23"/>
  <c r="A3309" i="23"/>
  <c r="B3309" i="23"/>
  <c r="C3309" i="23"/>
  <c r="D3309" i="23"/>
  <c r="E3309" i="23"/>
  <c r="F3309" i="23"/>
  <c r="G3309" i="23"/>
  <c r="H3309" i="23"/>
  <c r="I3309" i="23"/>
  <c r="J3309" i="23"/>
  <c r="K3309" i="23"/>
  <c r="L3309" i="23"/>
  <c r="M3309" i="23"/>
  <c r="A2652" i="23"/>
  <c r="B2652" i="23"/>
  <c r="C2652" i="23"/>
  <c r="D2652" i="23"/>
  <c r="E2652" i="23"/>
  <c r="F2652" i="23"/>
  <c r="G2652" i="23"/>
  <c r="H2652" i="23"/>
  <c r="I2652" i="23"/>
  <c r="J2652" i="23"/>
  <c r="K2652" i="23"/>
  <c r="L2652" i="23"/>
  <c r="M2652" i="23"/>
  <c r="A2778" i="23"/>
  <c r="B2778" i="23"/>
  <c r="C2778" i="23"/>
  <c r="D2778" i="23"/>
  <c r="E2778" i="23"/>
  <c r="F2778" i="23"/>
  <c r="G2778" i="23"/>
  <c r="H2778" i="23"/>
  <c r="I2778" i="23"/>
  <c r="J2778" i="23"/>
  <c r="K2778" i="23"/>
  <c r="L2778" i="23"/>
  <c r="M2778" i="23"/>
  <c r="A2909" i="23"/>
  <c r="B2909" i="23"/>
  <c r="C2909" i="23"/>
  <c r="D2909" i="23"/>
  <c r="E2909" i="23"/>
  <c r="F2909" i="23"/>
  <c r="G2909" i="23"/>
  <c r="H2909" i="23"/>
  <c r="I2909" i="23"/>
  <c r="J2909" i="23"/>
  <c r="K2909" i="23"/>
  <c r="L2909" i="23"/>
  <c r="M2909" i="23"/>
  <c r="A3030" i="23"/>
  <c r="B3030" i="23"/>
  <c r="C3030" i="23"/>
  <c r="D3030" i="23"/>
  <c r="E3030" i="23"/>
  <c r="F3030" i="23"/>
  <c r="G3030" i="23"/>
  <c r="H3030" i="23"/>
  <c r="I3030" i="23"/>
  <c r="J3030" i="23"/>
  <c r="K3030" i="23"/>
  <c r="L3030" i="23"/>
  <c r="M3030" i="23"/>
  <c r="A3128" i="23"/>
  <c r="B3128" i="23"/>
  <c r="C3128" i="23"/>
  <c r="D3128" i="23"/>
  <c r="E3128" i="23"/>
  <c r="F3128" i="23"/>
  <c r="G3128" i="23"/>
  <c r="H3128" i="23"/>
  <c r="I3128" i="23"/>
  <c r="J3128" i="23"/>
  <c r="K3128" i="23"/>
  <c r="L3128" i="23"/>
  <c r="M3128" i="23"/>
  <c r="A3219" i="23"/>
  <c r="B3219" i="23"/>
  <c r="C3219" i="23"/>
  <c r="D3219" i="23"/>
  <c r="E3219" i="23"/>
  <c r="F3219" i="23"/>
  <c r="G3219" i="23"/>
  <c r="H3219" i="23"/>
  <c r="I3219" i="23"/>
  <c r="J3219" i="23"/>
  <c r="K3219" i="23"/>
  <c r="L3219" i="23"/>
  <c r="M3219" i="23"/>
  <c r="A3308" i="23"/>
  <c r="B3308" i="23"/>
  <c r="C3308" i="23"/>
  <c r="D3308" i="23"/>
  <c r="E3308" i="23"/>
  <c r="F3308" i="23"/>
  <c r="G3308" i="23"/>
  <c r="H3308" i="23"/>
  <c r="I3308" i="23"/>
  <c r="J3308" i="23"/>
  <c r="K3308" i="23"/>
  <c r="L3308" i="23"/>
  <c r="M3308" i="23"/>
  <c r="A2651" i="23"/>
  <c r="B2651" i="23"/>
  <c r="C2651" i="23"/>
  <c r="D2651" i="23"/>
  <c r="E2651" i="23"/>
  <c r="F2651" i="23"/>
  <c r="G2651" i="23"/>
  <c r="H2651" i="23"/>
  <c r="I2651" i="23"/>
  <c r="J2651" i="23"/>
  <c r="K2651" i="23"/>
  <c r="L2651" i="23"/>
  <c r="M2651" i="23"/>
  <c r="A2777" i="23"/>
  <c r="B2777" i="23"/>
  <c r="C2777" i="23"/>
  <c r="D2777" i="23"/>
  <c r="E2777" i="23"/>
  <c r="F2777" i="23"/>
  <c r="G2777" i="23"/>
  <c r="H2777" i="23"/>
  <c r="I2777" i="23"/>
  <c r="J2777" i="23"/>
  <c r="K2777" i="23"/>
  <c r="L2777" i="23"/>
  <c r="M2777" i="23"/>
  <c r="A2908" i="23"/>
  <c r="B2908" i="23"/>
  <c r="C2908" i="23"/>
  <c r="D2908" i="23"/>
  <c r="E2908" i="23"/>
  <c r="F2908" i="23"/>
  <c r="G2908" i="23"/>
  <c r="H2908" i="23"/>
  <c r="I2908" i="23"/>
  <c r="J2908" i="23"/>
  <c r="K2908" i="23"/>
  <c r="L2908" i="23"/>
  <c r="M2908" i="23"/>
  <c r="A3029" i="23"/>
  <c r="B3029" i="23"/>
  <c r="C3029" i="23"/>
  <c r="D3029" i="23"/>
  <c r="E3029" i="23"/>
  <c r="F3029" i="23"/>
  <c r="G3029" i="23"/>
  <c r="H3029" i="23"/>
  <c r="I3029" i="23"/>
  <c r="J3029" i="23"/>
  <c r="K3029" i="23"/>
  <c r="L3029" i="23"/>
  <c r="M3029" i="23"/>
  <c r="A3127" i="23"/>
  <c r="B3127" i="23"/>
  <c r="C3127" i="23"/>
  <c r="D3127" i="23"/>
  <c r="E3127" i="23"/>
  <c r="F3127" i="23"/>
  <c r="G3127" i="23"/>
  <c r="H3127" i="23"/>
  <c r="I3127" i="23"/>
  <c r="J3127" i="23"/>
  <c r="K3127" i="23"/>
  <c r="L3127" i="23"/>
  <c r="M3127" i="23"/>
  <c r="A3218" i="23"/>
  <c r="B3218" i="23"/>
  <c r="C3218" i="23"/>
  <c r="D3218" i="23"/>
  <c r="E3218" i="23"/>
  <c r="F3218" i="23"/>
  <c r="G3218" i="23"/>
  <c r="H3218" i="23"/>
  <c r="I3218" i="23"/>
  <c r="J3218" i="23"/>
  <c r="K3218" i="23"/>
  <c r="L3218" i="23"/>
  <c r="M3218" i="23"/>
  <c r="A3307" i="23"/>
  <c r="B3307" i="23"/>
  <c r="C3307" i="23"/>
  <c r="D3307" i="23"/>
  <c r="E3307" i="23"/>
  <c r="F3307" i="23"/>
  <c r="G3307" i="23"/>
  <c r="H3307" i="23"/>
  <c r="I3307" i="23"/>
  <c r="J3307" i="23"/>
  <c r="K3307" i="23"/>
  <c r="L3307" i="23"/>
  <c r="M3307" i="23"/>
  <c r="A2650" i="23"/>
  <c r="B2650" i="23"/>
  <c r="C2650" i="23"/>
  <c r="D2650" i="23"/>
  <c r="E2650" i="23"/>
  <c r="F2650" i="23"/>
  <c r="G2650" i="23"/>
  <c r="H2650" i="23"/>
  <c r="I2650" i="23"/>
  <c r="J2650" i="23"/>
  <c r="K2650" i="23"/>
  <c r="L2650" i="23"/>
  <c r="M2650" i="23"/>
  <c r="A2776" i="23"/>
  <c r="B2776" i="23"/>
  <c r="C2776" i="23"/>
  <c r="D2776" i="23"/>
  <c r="E2776" i="23"/>
  <c r="F2776" i="23"/>
  <c r="G2776" i="23"/>
  <c r="H2776" i="23"/>
  <c r="I2776" i="23"/>
  <c r="J2776" i="23"/>
  <c r="K2776" i="23"/>
  <c r="L2776" i="23"/>
  <c r="M2776" i="23"/>
  <c r="A2907" i="23"/>
  <c r="B2907" i="23"/>
  <c r="C2907" i="23"/>
  <c r="D2907" i="23"/>
  <c r="E2907" i="23"/>
  <c r="F2907" i="23"/>
  <c r="G2907" i="23"/>
  <c r="H2907" i="23"/>
  <c r="I2907" i="23"/>
  <c r="J2907" i="23"/>
  <c r="K2907" i="23"/>
  <c r="L2907" i="23"/>
  <c r="M2907" i="23"/>
  <c r="A3028" i="23"/>
  <c r="B3028" i="23"/>
  <c r="C3028" i="23"/>
  <c r="D3028" i="23"/>
  <c r="E3028" i="23"/>
  <c r="F3028" i="23"/>
  <c r="G3028" i="23"/>
  <c r="H3028" i="23"/>
  <c r="I3028" i="23"/>
  <c r="J3028" i="23"/>
  <c r="K3028" i="23"/>
  <c r="L3028" i="23"/>
  <c r="M3028" i="23"/>
  <c r="A3126" i="23"/>
  <c r="B3126" i="23"/>
  <c r="C3126" i="23"/>
  <c r="D3126" i="23"/>
  <c r="E3126" i="23"/>
  <c r="F3126" i="23"/>
  <c r="G3126" i="23"/>
  <c r="H3126" i="23"/>
  <c r="I3126" i="23"/>
  <c r="J3126" i="23"/>
  <c r="K3126" i="23"/>
  <c r="L3126" i="23"/>
  <c r="M3126" i="23"/>
  <c r="A3217" i="23"/>
  <c r="B3217" i="23"/>
  <c r="C3217" i="23"/>
  <c r="D3217" i="23"/>
  <c r="E3217" i="23"/>
  <c r="F3217" i="23"/>
  <c r="G3217" i="23"/>
  <c r="H3217" i="23"/>
  <c r="I3217" i="23"/>
  <c r="J3217" i="23"/>
  <c r="K3217" i="23"/>
  <c r="L3217" i="23"/>
  <c r="M3217" i="23"/>
  <c r="A3306" i="23"/>
  <c r="B3306" i="23"/>
  <c r="C3306" i="23"/>
  <c r="D3306" i="23"/>
  <c r="E3306" i="23"/>
  <c r="F3306" i="23"/>
  <c r="G3306" i="23"/>
  <c r="H3306" i="23"/>
  <c r="I3306" i="23"/>
  <c r="J3306" i="23"/>
  <c r="K3306" i="23"/>
  <c r="L3306" i="23"/>
  <c r="M3306" i="23"/>
  <c r="A2649" i="23"/>
  <c r="B2649" i="23"/>
  <c r="C2649" i="23"/>
  <c r="D2649" i="23"/>
  <c r="E2649" i="23"/>
  <c r="F2649" i="23"/>
  <c r="G2649" i="23"/>
  <c r="H2649" i="23"/>
  <c r="I2649" i="23"/>
  <c r="J2649" i="23"/>
  <c r="K2649" i="23"/>
  <c r="L2649" i="23"/>
  <c r="M2649" i="23"/>
  <c r="A2775" i="23"/>
  <c r="B2775" i="23"/>
  <c r="C2775" i="23"/>
  <c r="D2775" i="23"/>
  <c r="E2775" i="23"/>
  <c r="F2775" i="23"/>
  <c r="G2775" i="23"/>
  <c r="H2775" i="23"/>
  <c r="I2775" i="23"/>
  <c r="J2775" i="23"/>
  <c r="K2775" i="23"/>
  <c r="L2775" i="23"/>
  <c r="M2775" i="23"/>
  <c r="A2905" i="23"/>
  <c r="B2905" i="23"/>
  <c r="C2905" i="23"/>
  <c r="D2905" i="23"/>
  <c r="E2905" i="23"/>
  <c r="F2905" i="23"/>
  <c r="G2905" i="23"/>
  <c r="H2905" i="23"/>
  <c r="I2905" i="23"/>
  <c r="J2905" i="23"/>
  <c r="K2905" i="23"/>
  <c r="L2905" i="23"/>
  <c r="M2905" i="23"/>
  <c r="A3125" i="23"/>
  <c r="B3125" i="23"/>
  <c r="C3125" i="23"/>
  <c r="D3125" i="23"/>
  <c r="E3125" i="23"/>
  <c r="F3125" i="23"/>
  <c r="G3125" i="23"/>
  <c r="H3125" i="23"/>
  <c r="I3125" i="23"/>
  <c r="J3125" i="23"/>
  <c r="K3125" i="23"/>
  <c r="L3125" i="23"/>
  <c r="M3125" i="23"/>
  <c r="A3216" i="23"/>
  <c r="B3216" i="23"/>
  <c r="C3216" i="23"/>
  <c r="D3216" i="23"/>
  <c r="E3216" i="23"/>
  <c r="F3216" i="23"/>
  <c r="G3216" i="23"/>
  <c r="H3216" i="23"/>
  <c r="I3216" i="23"/>
  <c r="J3216" i="23"/>
  <c r="K3216" i="23"/>
  <c r="L3216" i="23"/>
  <c r="M3216" i="23"/>
  <c r="A2648" i="23"/>
  <c r="B2648" i="23"/>
  <c r="C2648" i="23"/>
  <c r="D2648" i="23"/>
  <c r="E2648" i="23"/>
  <c r="F2648" i="23"/>
  <c r="G2648" i="23"/>
  <c r="H2648" i="23"/>
  <c r="I2648" i="23"/>
  <c r="J2648" i="23"/>
  <c r="K2648" i="23"/>
  <c r="L2648" i="23"/>
  <c r="M2648" i="23"/>
  <c r="A2774" i="23"/>
  <c r="B2774" i="23"/>
  <c r="C2774" i="23"/>
  <c r="D2774" i="23"/>
  <c r="E2774" i="23"/>
  <c r="F2774" i="23"/>
  <c r="G2774" i="23"/>
  <c r="H2774" i="23"/>
  <c r="I2774" i="23"/>
  <c r="J2774" i="23"/>
  <c r="K2774" i="23"/>
  <c r="L2774" i="23"/>
  <c r="M2774" i="23"/>
  <c r="A2906" i="23"/>
  <c r="B2906" i="23"/>
  <c r="C2906" i="23"/>
  <c r="D2906" i="23"/>
  <c r="E2906" i="23"/>
  <c r="F2906" i="23"/>
  <c r="G2906" i="23"/>
  <c r="H2906" i="23"/>
  <c r="I2906" i="23"/>
  <c r="J2906" i="23"/>
  <c r="K2906" i="23"/>
  <c r="L2906" i="23"/>
  <c r="M2906" i="23"/>
  <c r="A3027" i="23"/>
  <c r="B3027" i="23"/>
  <c r="C3027" i="23"/>
  <c r="D3027" i="23"/>
  <c r="E3027" i="23"/>
  <c r="F3027" i="23"/>
  <c r="G3027" i="23"/>
  <c r="H3027" i="23"/>
  <c r="I3027" i="23"/>
  <c r="J3027" i="23"/>
  <c r="K3027" i="23"/>
  <c r="L3027" i="23"/>
  <c r="M3027" i="23"/>
  <c r="A3124" i="23"/>
  <c r="B3124" i="23"/>
  <c r="C3124" i="23"/>
  <c r="D3124" i="23"/>
  <c r="E3124" i="23"/>
  <c r="F3124" i="23"/>
  <c r="G3124" i="23"/>
  <c r="H3124" i="23"/>
  <c r="I3124" i="23"/>
  <c r="J3124" i="23"/>
  <c r="K3124" i="23"/>
  <c r="L3124" i="23"/>
  <c r="M3124" i="23"/>
  <c r="A3215" i="23"/>
  <c r="B3215" i="23"/>
  <c r="C3215" i="23"/>
  <c r="D3215" i="23"/>
  <c r="E3215" i="23"/>
  <c r="F3215" i="23"/>
  <c r="G3215" i="23"/>
  <c r="H3215" i="23"/>
  <c r="I3215" i="23"/>
  <c r="J3215" i="23"/>
  <c r="K3215" i="23"/>
  <c r="L3215" i="23"/>
  <c r="M3215" i="23"/>
  <c r="A3305" i="23"/>
  <c r="B3305" i="23"/>
  <c r="C3305" i="23"/>
  <c r="D3305" i="23"/>
  <c r="E3305" i="23"/>
  <c r="F3305" i="23"/>
  <c r="G3305" i="23"/>
  <c r="H3305" i="23"/>
  <c r="I3305" i="23"/>
  <c r="J3305" i="23"/>
  <c r="K3305" i="23"/>
  <c r="L3305" i="23"/>
  <c r="M3305" i="23"/>
  <c r="A2647" i="23"/>
  <c r="B2647" i="23"/>
  <c r="C2647" i="23"/>
  <c r="D2647" i="23"/>
  <c r="E2647" i="23"/>
  <c r="F2647" i="23"/>
  <c r="G2647" i="23"/>
  <c r="H2647" i="23"/>
  <c r="I2647" i="23"/>
  <c r="J2647" i="23"/>
  <c r="K2647" i="23"/>
  <c r="L2647" i="23"/>
  <c r="M2647" i="23"/>
  <c r="A2773" i="23"/>
  <c r="B2773" i="23"/>
  <c r="C2773" i="23"/>
  <c r="D2773" i="23"/>
  <c r="E2773" i="23"/>
  <c r="F2773" i="23"/>
  <c r="G2773" i="23"/>
  <c r="H2773" i="23"/>
  <c r="I2773" i="23"/>
  <c r="J2773" i="23"/>
  <c r="K2773" i="23"/>
  <c r="L2773" i="23"/>
  <c r="M2773" i="23"/>
  <c r="A2904" i="23"/>
  <c r="B2904" i="23"/>
  <c r="C2904" i="23"/>
  <c r="D2904" i="23"/>
  <c r="E2904" i="23"/>
  <c r="F2904" i="23"/>
  <c r="G2904" i="23"/>
  <c r="H2904" i="23"/>
  <c r="I2904" i="23"/>
  <c r="J2904" i="23"/>
  <c r="K2904" i="23"/>
  <c r="L2904" i="23"/>
  <c r="M2904" i="23"/>
  <c r="A3026" i="23"/>
  <c r="B3026" i="23"/>
  <c r="C3026" i="23"/>
  <c r="D3026" i="23"/>
  <c r="E3026" i="23"/>
  <c r="F3026" i="23"/>
  <c r="G3026" i="23"/>
  <c r="H3026" i="23"/>
  <c r="I3026" i="23"/>
  <c r="J3026" i="23"/>
  <c r="K3026" i="23"/>
  <c r="L3026" i="23"/>
  <c r="M3026" i="23"/>
  <c r="A3123" i="23"/>
  <c r="B3123" i="23"/>
  <c r="C3123" i="23"/>
  <c r="D3123" i="23"/>
  <c r="E3123" i="23"/>
  <c r="F3123" i="23"/>
  <c r="G3123" i="23"/>
  <c r="H3123" i="23"/>
  <c r="I3123" i="23"/>
  <c r="J3123" i="23"/>
  <c r="K3123" i="23"/>
  <c r="L3123" i="23"/>
  <c r="M3123" i="23"/>
  <c r="A3214" i="23"/>
  <c r="B3214" i="23"/>
  <c r="C3214" i="23"/>
  <c r="D3214" i="23"/>
  <c r="E3214" i="23"/>
  <c r="F3214" i="23"/>
  <c r="G3214" i="23"/>
  <c r="H3214" i="23"/>
  <c r="I3214" i="23"/>
  <c r="J3214" i="23"/>
  <c r="K3214" i="23"/>
  <c r="L3214" i="23"/>
  <c r="M3214" i="23"/>
  <c r="A3304" i="23"/>
  <c r="B3304" i="23"/>
  <c r="C3304" i="23"/>
  <c r="D3304" i="23"/>
  <c r="E3304" i="23"/>
  <c r="F3304" i="23"/>
  <c r="G3304" i="23"/>
  <c r="H3304" i="23"/>
  <c r="I3304" i="23"/>
  <c r="J3304" i="23"/>
  <c r="K3304" i="23"/>
  <c r="L3304" i="23"/>
  <c r="M3304" i="23"/>
  <c r="A2646" i="23"/>
  <c r="B2646" i="23"/>
  <c r="C2646" i="23"/>
  <c r="D2646" i="23"/>
  <c r="E2646" i="23"/>
  <c r="F2646" i="23"/>
  <c r="G2646" i="23"/>
  <c r="H2646" i="23"/>
  <c r="I2646" i="23"/>
  <c r="J2646" i="23"/>
  <c r="K2646" i="23"/>
  <c r="L2646" i="23"/>
  <c r="M2646" i="23"/>
  <c r="A2772" i="23"/>
  <c r="B2772" i="23"/>
  <c r="C2772" i="23"/>
  <c r="D2772" i="23"/>
  <c r="E2772" i="23"/>
  <c r="F2772" i="23"/>
  <c r="G2772" i="23"/>
  <c r="H2772" i="23"/>
  <c r="I2772" i="23"/>
  <c r="J2772" i="23"/>
  <c r="K2772" i="23"/>
  <c r="L2772" i="23"/>
  <c r="M2772" i="23"/>
  <c r="A2903" i="23"/>
  <c r="B2903" i="23"/>
  <c r="C2903" i="23"/>
  <c r="D2903" i="23"/>
  <c r="E2903" i="23"/>
  <c r="F2903" i="23"/>
  <c r="G2903" i="23"/>
  <c r="H2903" i="23"/>
  <c r="I2903" i="23"/>
  <c r="J2903" i="23"/>
  <c r="K2903" i="23"/>
  <c r="L2903" i="23"/>
  <c r="M2903" i="23"/>
  <c r="A3025" i="23"/>
  <c r="B3025" i="23"/>
  <c r="C3025" i="23"/>
  <c r="D3025" i="23"/>
  <c r="E3025" i="23"/>
  <c r="F3025" i="23"/>
  <c r="G3025" i="23"/>
  <c r="H3025" i="23"/>
  <c r="I3025" i="23"/>
  <c r="J3025" i="23"/>
  <c r="K3025" i="23"/>
  <c r="L3025" i="23"/>
  <c r="M3025" i="23"/>
  <c r="A3122" i="23"/>
  <c r="B3122" i="23"/>
  <c r="C3122" i="23"/>
  <c r="D3122" i="23"/>
  <c r="E3122" i="23"/>
  <c r="F3122" i="23"/>
  <c r="G3122" i="23"/>
  <c r="H3122" i="23"/>
  <c r="I3122" i="23"/>
  <c r="J3122" i="23"/>
  <c r="K3122" i="23"/>
  <c r="L3122" i="23"/>
  <c r="M3122" i="23"/>
  <c r="A3213" i="23"/>
  <c r="B3213" i="23"/>
  <c r="C3213" i="23"/>
  <c r="D3213" i="23"/>
  <c r="E3213" i="23"/>
  <c r="F3213" i="23"/>
  <c r="G3213" i="23"/>
  <c r="H3213" i="23"/>
  <c r="I3213" i="23"/>
  <c r="J3213" i="23"/>
  <c r="K3213" i="23"/>
  <c r="L3213" i="23"/>
  <c r="M3213" i="23"/>
  <c r="A3303" i="23"/>
  <c r="B3303" i="23"/>
  <c r="C3303" i="23"/>
  <c r="D3303" i="23"/>
  <c r="E3303" i="23"/>
  <c r="F3303" i="23"/>
  <c r="G3303" i="23"/>
  <c r="H3303" i="23"/>
  <c r="I3303" i="23"/>
  <c r="J3303" i="23"/>
  <c r="K3303" i="23"/>
  <c r="L3303" i="23"/>
  <c r="M3303" i="23"/>
  <c r="A2645" i="23"/>
  <c r="B2645" i="23"/>
  <c r="C2645" i="23"/>
  <c r="D2645" i="23"/>
  <c r="E2645" i="23"/>
  <c r="F2645" i="23"/>
  <c r="G2645" i="23"/>
  <c r="H2645" i="23"/>
  <c r="I2645" i="23"/>
  <c r="J2645" i="23"/>
  <c r="K2645" i="23"/>
  <c r="L2645" i="23"/>
  <c r="M2645" i="23"/>
  <c r="A2771" i="23"/>
  <c r="B2771" i="23"/>
  <c r="C2771" i="23"/>
  <c r="D2771" i="23"/>
  <c r="E2771" i="23"/>
  <c r="F2771" i="23"/>
  <c r="G2771" i="23"/>
  <c r="H2771" i="23"/>
  <c r="I2771" i="23"/>
  <c r="J2771" i="23"/>
  <c r="K2771" i="23"/>
  <c r="L2771" i="23"/>
  <c r="M2771" i="23"/>
  <c r="A2902" i="23"/>
  <c r="B2902" i="23"/>
  <c r="C2902" i="23"/>
  <c r="D2902" i="23"/>
  <c r="E2902" i="23"/>
  <c r="F2902" i="23"/>
  <c r="G2902" i="23"/>
  <c r="H2902" i="23"/>
  <c r="I2902" i="23"/>
  <c r="J2902" i="23"/>
  <c r="K2902" i="23"/>
  <c r="L2902" i="23"/>
  <c r="M2902" i="23"/>
  <c r="A3024" i="23"/>
  <c r="B3024" i="23"/>
  <c r="C3024" i="23"/>
  <c r="D3024" i="23"/>
  <c r="E3024" i="23"/>
  <c r="F3024" i="23"/>
  <c r="G3024" i="23"/>
  <c r="H3024" i="23"/>
  <c r="I3024" i="23"/>
  <c r="J3024" i="23"/>
  <c r="K3024" i="23"/>
  <c r="L3024" i="23"/>
  <c r="M3024" i="23"/>
  <c r="A3121" i="23"/>
  <c r="B3121" i="23"/>
  <c r="C3121" i="23"/>
  <c r="D3121" i="23"/>
  <c r="E3121" i="23"/>
  <c r="F3121" i="23"/>
  <c r="G3121" i="23"/>
  <c r="H3121" i="23"/>
  <c r="I3121" i="23"/>
  <c r="J3121" i="23"/>
  <c r="K3121" i="23"/>
  <c r="L3121" i="23"/>
  <c r="M3121" i="23"/>
  <c r="A3212" i="23"/>
  <c r="B3212" i="23"/>
  <c r="C3212" i="23"/>
  <c r="D3212" i="23"/>
  <c r="E3212" i="23"/>
  <c r="F3212" i="23"/>
  <c r="G3212" i="23"/>
  <c r="H3212" i="23"/>
  <c r="I3212" i="23"/>
  <c r="J3212" i="23"/>
  <c r="K3212" i="23"/>
  <c r="L3212" i="23"/>
  <c r="M3212" i="23"/>
  <c r="A3302" i="23"/>
  <c r="B3302" i="23"/>
  <c r="C3302" i="23"/>
  <c r="D3302" i="23"/>
  <c r="E3302" i="23"/>
  <c r="F3302" i="23"/>
  <c r="G3302" i="23"/>
  <c r="H3302" i="23"/>
  <c r="I3302" i="23"/>
  <c r="J3302" i="23"/>
  <c r="K3302" i="23"/>
  <c r="L3302" i="23"/>
  <c r="M3302" i="23"/>
  <c r="A2644" i="23"/>
  <c r="B2644" i="23"/>
  <c r="C2644" i="23"/>
  <c r="D2644" i="23"/>
  <c r="E2644" i="23"/>
  <c r="F2644" i="23"/>
  <c r="G2644" i="23"/>
  <c r="H2644" i="23"/>
  <c r="I2644" i="23"/>
  <c r="J2644" i="23"/>
  <c r="K2644" i="23"/>
  <c r="L2644" i="23"/>
  <c r="M2644" i="23"/>
  <c r="A2770" i="23"/>
  <c r="B2770" i="23"/>
  <c r="C2770" i="23"/>
  <c r="D2770" i="23"/>
  <c r="E2770" i="23"/>
  <c r="F2770" i="23"/>
  <c r="G2770" i="23"/>
  <c r="H2770" i="23"/>
  <c r="I2770" i="23"/>
  <c r="J2770" i="23"/>
  <c r="K2770" i="23"/>
  <c r="L2770" i="23"/>
  <c r="M2770" i="23"/>
  <c r="A2901" i="23"/>
  <c r="B2901" i="23"/>
  <c r="C2901" i="23"/>
  <c r="D2901" i="23"/>
  <c r="E2901" i="23"/>
  <c r="F2901" i="23"/>
  <c r="G2901" i="23"/>
  <c r="H2901" i="23"/>
  <c r="I2901" i="23"/>
  <c r="J2901" i="23"/>
  <c r="K2901" i="23"/>
  <c r="L2901" i="23"/>
  <c r="M2901" i="23"/>
  <c r="A3023" i="23"/>
  <c r="B3023" i="23"/>
  <c r="C3023" i="23"/>
  <c r="D3023" i="23"/>
  <c r="E3023" i="23"/>
  <c r="F3023" i="23"/>
  <c r="G3023" i="23"/>
  <c r="H3023" i="23"/>
  <c r="I3023" i="23"/>
  <c r="J3023" i="23"/>
  <c r="K3023" i="23"/>
  <c r="L3023" i="23"/>
  <c r="M3023" i="23"/>
  <c r="A3120" i="23"/>
  <c r="B3120" i="23"/>
  <c r="C3120" i="23"/>
  <c r="D3120" i="23"/>
  <c r="E3120" i="23"/>
  <c r="F3120" i="23"/>
  <c r="G3120" i="23"/>
  <c r="H3120" i="23"/>
  <c r="I3120" i="23"/>
  <c r="J3120" i="23"/>
  <c r="K3120" i="23"/>
  <c r="L3120" i="23"/>
  <c r="M3120" i="23"/>
  <c r="A3211" i="23"/>
  <c r="B3211" i="23"/>
  <c r="C3211" i="23"/>
  <c r="D3211" i="23"/>
  <c r="E3211" i="23"/>
  <c r="F3211" i="23"/>
  <c r="G3211" i="23"/>
  <c r="H3211" i="23"/>
  <c r="I3211" i="23"/>
  <c r="J3211" i="23"/>
  <c r="K3211" i="23"/>
  <c r="L3211" i="23"/>
  <c r="M3211" i="23"/>
  <c r="A3301" i="23"/>
  <c r="B3301" i="23"/>
  <c r="C3301" i="23"/>
  <c r="D3301" i="23"/>
  <c r="E3301" i="23"/>
  <c r="F3301" i="23"/>
  <c r="G3301" i="23"/>
  <c r="H3301" i="23"/>
  <c r="I3301" i="23"/>
  <c r="J3301" i="23"/>
  <c r="K3301" i="23"/>
  <c r="L3301" i="23"/>
  <c r="M3301" i="23"/>
  <c r="A2643" i="23"/>
  <c r="B2643" i="23"/>
  <c r="C2643" i="23"/>
  <c r="D2643" i="23"/>
  <c r="E2643" i="23"/>
  <c r="F2643" i="23"/>
  <c r="G2643" i="23"/>
  <c r="H2643" i="23"/>
  <c r="I2643" i="23"/>
  <c r="J2643" i="23"/>
  <c r="K2643" i="23"/>
  <c r="L2643" i="23"/>
  <c r="M2643" i="23"/>
  <c r="A2769" i="23"/>
  <c r="B2769" i="23"/>
  <c r="C2769" i="23"/>
  <c r="D2769" i="23"/>
  <c r="E2769" i="23"/>
  <c r="F2769" i="23"/>
  <c r="G2769" i="23"/>
  <c r="H2769" i="23"/>
  <c r="I2769" i="23"/>
  <c r="J2769" i="23"/>
  <c r="K2769" i="23"/>
  <c r="L2769" i="23"/>
  <c r="M2769" i="23"/>
  <c r="A2900" i="23"/>
  <c r="B2900" i="23"/>
  <c r="C2900" i="23"/>
  <c r="D2900" i="23"/>
  <c r="E2900" i="23"/>
  <c r="F2900" i="23"/>
  <c r="G2900" i="23"/>
  <c r="H2900" i="23"/>
  <c r="I2900" i="23"/>
  <c r="J2900" i="23"/>
  <c r="K2900" i="23"/>
  <c r="L2900" i="23"/>
  <c r="M2900" i="23"/>
  <c r="A3022" i="23"/>
  <c r="B3022" i="23"/>
  <c r="C3022" i="23"/>
  <c r="D3022" i="23"/>
  <c r="E3022" i="23"/>
  <c r="F3022" i="23"/>
  <c r="G3022" i="23"/>
  <c r="H3022" i="23"/>
  <c r="I3022" i="23"/>
  <c r="J3022" i="23"/>
  <c r="K3022" i="23"/>
  <c r="L3022" i="23"/>
  <c r="M3022" i="23"/>
  <c r="A3119" i="23"/>
  <c r="B3119" i="23"/>
  <c r="C3119" i="23"/>
  <c r="D3119" i="23"/>
  <c r="E3119" i="23"/>
  <c r="F3119" i="23"/>
  <c r="G3119" i="23"/>
  <c r="H3119" i="23"/>
  <c r="I3119" i="23"/>
  <c r="J3119" i="23"/>
  <c r="K3119" i="23"/>
  <c r="L3119" i="23"/>
  <c r="M3119" i="23"/>
  <c r="A3210" i="23"/>
  <c r="B3210" i="23"/>
  <c r="C3210" i="23"/>
  <c r="D3210" i="23"/>
  <c r="E3210" i="23"/>
  <c r="F3210" i="23"/>
  <c r="G3210" i="23"/>
  <c r="H3210" i="23"/>
  <c r="I3210" i="23"/>
  <c r="J3210" i="23"/>
  <c r="K3210" i="23"/>
  <c r="L3210" i="23"/>
  <c r="M3210" i="23"/>
  <c r="A3300" i="23"/>
  <c r="B3300" i="23"/>
  <c r="C3300" i="23"/>
  <c r="D3300" i="23"/>
  <c r="E3300" i="23"/>
  <c r="F3300" i="23"/>
  <c r="G3300" i="23"/>
  <c r="H3300" i="23"/>
  <c r="I3300" i="23"/>
  <c r="J3300" i="23"/>
  <c r="K3300" i="23"/>
  <c r="L3300" i="23"/>
  <c r="M3300" i="23"/>
  <c r="A2642" i="23"/>
  <c r="B2642" i="23"/>
  <c r="C2642" i="23"/>
  <c r="D2642" i="23"/>
  <c r="E2642" i="23"/>
  <c r="F2642" i="23"/>
  <c r="G2642" i="23"/>
  <c r="H2642" i="23"/>
  <c r="I2642" i="23"/>
  <c r="J2642" i="23"/>
  <c r="K2642" i="23"/>
  <c r="L2642" i="23"/>
  <c r="M2642" i="23"/>
  <c r="A2768" i="23"/>
  <c r="B2768" i="23"/>
  <c r="C2768" i="23"/>
  <c r="D2768" i="23"/>
  <c r="E2768" i="23"/>
  <c r="F2768" i="23"/>
  <c r="G2768" i="23"/>
  <c r="H2768" i="23"/>
  <c r="I2768" i="23"/>
  <c r="J2768" i="23"/>
  <c r="K2768" i="23"/>
  <c r="L2768" i="23"/>
  <c r="M2768" i="23"/>
  <c r="A2899" i="23"/>
  <c r="B2899" i="23"/>
  <c r="C2899" i="23"/>
  <c r="D2899" i="23"/>
  <c r="E2899" i="23"/>
  <c r="F2899" i="23"/>
  <c r="G2899" i="23"/>
  <c r="H2899" i="23"/>
  <c r="I2899" i="23"/>
  <c r="J2899" i="23"/>
  <c r="K2899" i="23"/>
  <c r="L2899" i="23"/>
  <c r="M2899" i="23"/>
  <c r="A3021" i="23"/>
  <c r="B3021" i="23"/>
  <c r="C3021" i="23"/>
  <c r="D3021" i="23"/>
  <c r="E3021" i="23"/>
  <c r="F3021" i="23"/>
  <c r="G3021" i="23"/>
  <c r="H3021" i="23"/>
  <c r="I3021" i="23"/>
  <c r="J3021" i="23"/>
  <c r="K3021" i="23"/>
  <c r="L3021" i="23"/>
  <c r="M3021" i="23"/>
  <c r="A3118" i="23"/>
  <c r="B3118" i="23"/>
  <c r="C3118" i="23"/>
  <c r="D3118" i="23"/>
  <c r="E3118" i="23"/>
  <c r="F3118" i="23"/>
  <c r="G3118" i="23"/>
  <c r="H3118" i="23"/>
  <c r="I3118" i="23"/>
  <c r="J3118" i="23"/>
  <c r="K3118" i="23"/>
  <c r="L3118" i="23"/>
  <c r="M3118" i="23"/>
  <c r="A3209" i="23"/>
  <c r="B3209" i="23"/>
  <c r="C3209" i="23"/>
  <c r="D3209" i="23"/>
  <c r="E3209" i="23"/>
  <c r="F3209" i="23"/>
  <c r="G3209" i="23"/>
  <c r="H3209" i="23"/>
  <c r="I3209" i="23"/>
  <c r="J3209" i="23"/>
  <c r="K3209" i="23"/>
  <c r="L3209" i="23"/>
  <c r="M3209" i="23"/>
  <c r="A3299" i="23"/>
  <c r="B3299" i="23"/>
  <c r="C3299" i="23"/>
  <c r="D3299" i="23"/>
  <c r="E3299" i="23"/>
  <c r="F3299" i="23"/>
  <c r="G3299" i="23"/>
  <c r="H3299" i="23"/>
  <c r="I3299" i="23"/>
  <c r="J3299" i="23"/>
  <c r="K3299" i="23"/>
  <c r="L3299" i="23"/>
  <c r="M3299" i="23"/>
  <c r="A2641" i="23"/>
  <c r="B2641" i="23"/>
  <c r="C2641" i="23"/>
  <c r="D2641" i="23"/>
  <c r="E2641" i="23"/>
  <c r="F2641" i="23"/>
  <c r="G2641" i="23"/>
  <c r="H2641" i="23"/>
  <c r="I2641" i="23"/>
  <c r="J2641" i="23"/>
  <c r="K2641" i="23"/>
  <c r="L2641" i="23"/>
  <c r="M2641" i="23"/>
  <c r="A2767" i="23"/>
  <c r="B2767" i="23"/>
  <c r="C2767" i="23"/>
  <c r="D2767" i="23"/>
  <c r="E2767" i="23"/>
  <c r="F2767" i="23"/>
  <c r="G2767" i="23"/>
  <c r="H2767" i="23"/>
  <c r="I2767" i="23"/>
  <c r="J2767" i="23"/>
  <c r="K2767" i="23"/>
  <c r="L2767" i="23"/>
  <c r="M2767" i="23"/>
  <c r="A2898" i="23"/>
  <c r="B2898" i="23"/>
  <c r="C2898" i="23"/>
  <c r="D2898" i="23"/>
  <c r="E2898" i="23"/>
  <c r="F2898" i="23"/>
  <c r="G2898" i="23"/>
  <c r="H2898" i="23"/>
  <c r="I2898" i="23"/>
  <c r="J2898" i="23"/>
  <c r="K2898" i="23"/>
  <c r="L2898" i="23"/>
  <c r="M2898" i="23"/>
  <c r="A3020" i="23"/>
  <c r="B3020" i="23"/>
  <c r="C3020" i="23"/>
  <c r="D3020" i="23"/>
  <c r="E3020" i="23"/>
  <c r="F3020" i="23"/>
  <c r="G3020" i="23"/>
  <c r="H3020" i="23"/>
  <c r="I3020" i="23"/>
  <c r="J3020" i="23"/>
  <c r="K3020" i="23"/>
  <c r="L3020" i="23"/>
  <c r="M3020" i="23"/>
  <c r="A3117" i="23"/>
  <c r="B3117" i="23"/>
  <c r="C3117" i="23"/>
  <c r="D3117" i="23"/>
  <c r="E3117" i="23"/>
  <c r="F3117" i="23"/>
  <c r="G3117" i="23"/>
  <c r="H3117" i="23"/>
  <c r="I3117" i="23"/>
  <c r="J3117" i="23"/>
  <c r="K3117" i="23"/>
  <c r="L3117" i="23"/>
  <c r="M3117" i="23"/>
  <c r="A3208" i="23"/>
  <c r="B3208" i="23"/>
  <c r="C3208" i="23"/>
  <c r="D3208" i="23"/>
  <c r="E3208" i="23"/>
  <c r="F3208" i="23"/>
  <c r="G3208" i="23"/>
  <c r="H3208" i="23"/>
  <c r="I3208" i="23"/>
  <c r="J3208" i="23"/>
  <c r="K3208" i="23"/>
  <c r="L3208" i="23"/>
  <c r="M3208" i="23"/>
  <c r="A3298" i="23"/>
  <c r="B3298" i="23"/>
  <c r="C3298" i="23"/>
  <c r="D3298" i="23"/>
  <c r="E3298" i="23"/>
  <c r="F3298" i="23"/>
  <c r="G3298" i="23"/>
  <c r="H3298" i="23"/>
  <c r="I3298" i="23"/>
  <c r="J3298" i="23"/>
  <c r="K3298" i="23"/>
  <c r="L3298" i="23"/>
  <c r="M3298" i="23"/>
  <c r="A2640" i="23"/>
  <c r="B2640" i="23"/>
  <c r="C2640" i="23"/>
  <c r="D2640" i="23"/>
  <c r="E2640" i="23"/>
  <c r="F2640" i="23"/>
  <c r="G2640" i="23"/>
  <c r="H2640" i="23"/>
  <c r="I2640" i="23"/>
  <c r="J2640" i="23"/>
  <c r="K2640" i="23"/>
  <c r="L2640" i="23"/>
  <c r="M2640" i="23"/>
  <c r="A2766" i="23"/>
  <c r="B2766" i="23"/>
  <c r="C2766" i="23"/>
  <c r="D2766" i="23"/>
  <c r="E2766" i="23"/>
  <c r="F2766" i="23"/>
  <c r="G2766" i="23"/>
  <c r="H2766" i="23"/>
  <c r="I2766" i="23"/>
  <c r="J2766" i="23"/>
  <c r="K2766" i="23"/>
  <c r="L2766" i="23"/>
  <c r="M2766" i="23"/>
  <c r="A2897" i="23"/>
  <c r="B2897" i="23"/>
  <c r="C2897" i="23"/>
  <c r="D2897" i="23"/>
  <c r="E2897" i="23"/>
  <c r="F2897" i="23"/>
  <c r="G2897" i="23"/>
  <c r="H2897" i="23"/>
  <c r="I2897" i="23"/>
  <c r="J2897" i="23"/>
  <c r="K2897" i="23"/>
  <c r="L2897" i="23"/>
  <c r="M2897" i="23"/>
  <c r="A3019" i="23"/>
  <c r="B3019" i="23"/>
  <c r="C3019" i="23"/>
  <c r="D3019" i="23"/>
  <c r="E3019" i="23"/>
  <c r="F3019" i="23"/>
  <c r="G3019" i="23"/>
  <c r="H3019" i="23"/>
  <c r="I3019" i="23"/>
  <c r="J3019" i="23"/>
  <c r="K3019" i="23"/>
  <c r="L3019" i="23"/>
  <c r="M3019" i="23"/>
  <c r="A3116" i="23"/>
  <c r="B3116" i="23"/>
  <c r="C3116" i="23"/>
  <c r="D3116" i="23"/>
  <c r="E3116" i="23"/>
  <c r="F3116" i="23"/>
  <c r="G3116" i="23"/>
  <c r="H3116" i="23"/>
  <c r="I3116" i="23"/>
  <c r="J3116" i="23"/>
  <c r="K3116" i="23"/>
  <c r="L3116" i="23"/>
  <c r="M3116" i="23"/>
  <c r="A3207" i="23"/>
  <c r="B3207" i="23"/>
  <c r="C3207" i="23"/>
  <c r="D3207" i="23"/>
  <c r="E3207" i="23"/>
  <c r="F3207" i="23"/>
  <c r="G3207" i="23"/>
  <c r="H3207" i="23"/>
  <c r="I3207" i="23"/>
  <c r="J3207" i="23"/>
  <c r="K3207" i="23"/>
  <c r="L3207" i="23"/>
  <c r="M3207" i="23"/>
  <c r="A3297" i="23"/>
  <c r="B3297" i="23"/>
  <c r="C3297" i="23"/>
  <c r="D3297" i="23"/>
  <c r="E3297" i="23"/>
  <c r="F3297" i="23"/>
  <c r="G3297" i="23"/>
  <c r="H3297" i="23"/>
  <c r="I3297" i="23"/>
  <c r="J3297" i="23"/>
  <c r="K3297" i="23"/>
  <c r="L3297" i="23"/>
  <c r="M3297" i="23"/>
  <c r="A2639" i="23"/>
  <c r="B2639" i="23"/>
  <c r="C2639" i="23"/>
  <c r="D2639" i="23"/>
  <c r="E2639" i="23"/>
  <c r="F2639" i="23"/>
  <c r="G2639" i="23"/>
  <c r="H2639" i="23"/>
  <c r="I2639" i="23"/>
  <c r="J2639" i="23"/>
  <c r="K2639" i="23"/>
  <c r="L2639" i="23"/>
  <c r="M2639" i="23"/>
  <c r="A2765" i="23"/>
  <c r="B2765" i="23"/>
  <c r="C2765" i="23"/>
  <c r="D2765" i="23"/>
  <c r="E2765" i="23"/>
  <c r="F2765" i="23"/>
  <c r="G2765" i="23"/>
  <c r="H2765" i="23"/>
  <c r="I2765" i="23"/>
  <c r="J2765" i="23"/>
  <c r="K2765" i="23"/>
  <c r="L2765" i="23"/>
  <c r="M2765" i="23"/>
  <c r="A2896" i="23"/>
  <c r="B2896" i="23"/>
  <c r="C2896" i="23"/>
  <c r="D2896" i="23"/>
  <c r="E2896" i="23"/>
  <c r="F2896" i="23"/>
  <c r="G2896" i="23"/>
  <c r="H2896" i="23"/>
  <c r="I2896" i="23"/>
  <c r="J2896" i="23"/>
  <c r="K2896" i="23"/>
  <c r="L2896" i="23"/>
  <c r="M2896" i="23"/>
  <c r="A3018" i="23"/>
  <c r="B3018" i="23"/>
  <c r="C3018" i="23"/>
  <c r="D3018" i="23"/>
  <c r="E3018" i="23"/>
  <c r="F3018" i="23"/>
  <c r="G3018" i="23"/>
  <c r="H3018" i="23"/>
  <c r="I3018" i="23"/>
  <c r="J3018" i="23"/>
  <c r="K3018" i="23"/>
  <c r="L3018" i="23"/>
  <c r="M3018" i="23"/>
  <c r="A3115" i="23"/>
  <c r="B3115" i="23"/>
  <c r="C3115" i="23"/>
  <c r="D3115" i="23"/>
  <c r="E3115" i="23"/>
  <c r="F3115" i="23"/>
  <c r="G3115" i="23"/>
  <c r="H3115" i="23"/>
  <c r="I3115" i="23"/>
  <c r="J3115" i="23"/>
  <c r="K3115" i="23"/>
  <c r="L3115" i="23"/>
  <c r="M3115" i="23"/>
  <c r="A3206" i="23"/>
  <c r="B3206" i="23"/>
  <c r="C3206" i="23"/>
  <c r="D3206" i="23"/>
  <c r="E3206" i="23"/>
  <c r="F3206" i="23"/>
  <c r="G3206" i="23"/>
  <c r="H3206" i="23"/>
  <c r="I3206" i="23"/>
  <c r="J3206" i="23"/>
  <c r="K3206" i="23"/>
  <c r="L3206" i="23"/>
  <c r="M3206" i="23"/>
  <c r="A3296" i="23"/>
  <c r="B3296" i="23"/>
  <c r="C3296" i="23"/>
  <c r="D3296" i="23"/>
  <c r="E3296" i="23"/>
  <c r="F3296" i="23"/>
  <c r="G3296" i="23"/>
  <c r="H3296" i="23"/>
  <c r="I3296" i="23"/>
  <c r="J3296" i="23"/>
  <c r="K3296" i="23"/>
  <c r="L3296" i="23"/>
  <c r="M3296" i="23"/>
  <c r="A2638" i="23"/>
  <c r="B2638" i="23"/>
  <c r="C2638" i="23"/>
  <c r="D2638" i="23"/>
  <c r="E2638" i="23"/>
  <c r="F2638" i="23"/>
  <c r="G2638" i="23"/>
  <c r="H2638" i="23"/>
  <c r="I2638" i="23"/>
  <c r="J2638" i="23"/>
  <c r="K2638" i="23"/>
  <c r="L2638" i="23"/>
  <c r="M2638" i="23"/>
  <c r="A2764" i="23"/>
  <c r="B2764" i="23"/>
  <c r="C2764" i="23"/>
  <c r="D2764" i="23"/>
  <c r="E2764" i="23"/>
  <c r="F2764" i="23"/>
  <c r="G2764" i="23"/>
  <c r="H2764" i="23"/>
  <c r="I2764" i="23"/>
  <c r="J2764" i="23"/>
  <c r="K2764" i="23"/>
  <c r="L2764" i="23"/>
  <c r="M2764" i="23"/>
  <c r="A2895" i="23"/>
  <c r="B2895" i="23"/>
  <c r="C2895" i="23"/>
  <c r="D2895" i="23"/>
  <c r="E2895" i="23"/>
  <c r="F2895" i="23"/>
  <c r="G2895" i="23"/>
  <c r="H2895" i="23"/>
  <c r="I2895" i="23"/>
  <c r="J2895" i="23"/>
  <c r="K2895" i="23"/>
  <c r="L2895" i="23"/>
  <c r="M2895" i="23"/>
  <c r="A3017" i="23"/>
  <c r="B3017" i="23"/>
  <c r="C3017" i="23"/>
  <c r="D3017" i="23"/>
  <c r="E3017" i="23"/>
  <c r="F3017" i="23"/>
  <c r="G3017" i="23"/>
  <c r="H3017" i="23"/>
  <c r="I3017" i="23"/>
  <c r="J3017" i="23"/>
  <c r="K3017" i="23"/>
  <c r="L3017" i="23"/>
  <c r="M3017" i="23"/>
  <c r="A3114" i="23"/>
  <c r="B3114" i="23"/>
  <c r="C3114" i="23"/>
  <c r="D3114" i="23"/>
  <c r="E3114" i="23"/>
  <c r="F3114" i="23"/>
  <c r="G3114" i="23"/>
  <c r="H3114" i="23"/>
  <c r="I3114" i="23"/>
  <c r="J3114" i="23"/>
  <c r="K3114" i="23"/>
  <c r="L3114" i="23"/>
  <c r="M3114" i="23"/>
  <c r="A3205" i="23"/>
  <c r="B3205" i="23"/>
  <c r="C3205" i="23"/>
  <c r="D3205" i="23"/>
  <c r="E3205" i="23"/>
  <c r="F3205" i="23"/>
  <c r="G3205" i="23"/>
  <c r="H3205" i="23"/>
  <c r="I3205" i="23"/>
  <c r="J3205" i="23"/>
  <c r="K3205" i="23"/>
  <c r="L3205" i="23"/>
  <c r="M3205" i="23"/>
  <c r="A3295" i="23"/>
  <c r="B3295" i="23"/>
  <c r="C3295" i="23"/>
  <c r="D3295" i="23"/>
  <c r="E3295" i="23"/>
  <c r="F3295" i="23"/>
  <c r="G3295" i="23"/>
  <c r="H3295" i="23"/>
  <c r="I3295" i="23"/>
  <c r="J3295" i="23"/>
  <c r="K3295" i="23"/>
  <c r="L3295" i="23"/>
  <c r="M3295" i="23"/>
  <c r="A2637" i="23"/>
  <c r="B2637" i="23"/>
  <c r="C2637" i="23"/>
  <c r="D2637" i="23"/>
  <c r="E2637" i="23"/>
  <c r="F2637" i="23"/>
  <c r="G2637" i="23"/>
  <c r="H2637" i="23"/>
  <c r="I2637" i="23"/>
  <c r="J2637" i="23"/>
  <c r="K2637" i="23"/>
  <c r="L2637" i="23"/>
  <c r="M2637" i="23"/>
  <c r="A2763" i="23"/>
  <c r="B2763" i="23"/>
  <c r="C2763" i="23"/>
  <c r="D2763" i="23"/>
  <c r="E2763" i="23"/>
  <c r="F2763" i="23"/>
  <c r="G2763" i="23"/>
  <c r="H2763" i="23"/>
  <c r="I2763" i="23"/>
  <c r="J2763" i="23"/>
  <c r="K2763" i="23"/>
  <c r="L2763" i="23"/>
  <c r="M2763" i="23"/>
  <c r="A2894" i="23"/>
  <c r="B2894" i="23"/>
  <c r="C2894" i="23"/>
  <c r="D2894" i="23"/>
  <c r="E2894" i="23"/>
  <c r="F2894" i="23"/>
  <c r="G2894" i="23"/>
  <c r="H2894" i="23"/>
  <c r="I2894" i="23"/>
  <c r="J2894" i="23"/>
  <c r="K2894" i="23"/>
  <c r="L2894" i="23"/>
  <c r="M2894" i="23"/>
  <c r="A3016" i="23"/>
  <c r="B3016" i="23"/>
  <c r="C3016" i="23"/>
  <c r="D3016" i="23"/>
  <c r="E3016" i="23"/>
  <c r="F3016" i="23"/>
  <c r="G3016" i="23"/>
  <c r="H3016" i="23"/>
  <c r="I3016" i="23"/>
  <c r="J3016" i="23"/>
  <c r="K3016" i="23"/>
  <c r="L3016" i="23"/>
  <c r="M3016" i="23"/>
  <c r="A3113" i="23"/>
  <c r="B3113" i="23"/>
  <c r="C3113" i="23"/>
  <c r="D3113" i="23"/>
  <c r="E3113" i="23"/>
  <c r="F3113" i="23"/>
  <c r="G3113" i="23"/>
  <c r="H3113" i="23"/>
  <c r="I3113" i="23"/>
  <c r="J3113" i="23"/>
  <c r="K3113" i="23"/>
  <c r="L3113" i="23"/>
  <c r="M3113" i="23"/>
  <c r="A3204" i="23"/>
  <c r="B3204" i="23"/>
  <c r="C3204" i="23"/>
  <c r="D3204" i="23"/>
  <c r="E3204" i="23"/>
  <c r="F3204" i="23"/>
  <c r="G3204" i="23"/>
  <c r="H3204" i="23"/>
  <c r="I3204" i="23"/>
  <c r="J3204" i="23"/>
  <c r="K3204" i="23"/>
  <c r="L3204" i="23"/>
  <c r="M3204" i="23"/>
  <c r="A3294" i="23"/>
  <c r="B3294" i="23"/>
  <c r="C3294" i="23"/>
  <c r="D3294" i="23"/>
  <c r="E3294" i="23"/>
  <c r="F3294" i="23"/>
  <c r="G3294" i="23"/>
  <c r="H3294" i="23"/>
  <c r="I3294" i="23"/>
  <c r="J3294" i="23"/>
  <c r="K3294" i="23"/>
  <c r="L3294" i="23"/>
  <c r="M3294" i="23"/>
  <c r="A2636" i="23"/>
  <c r="B2636" i="23"/>
  <c r="C2636" i="23"/>
  <c r="D2636" i="23"/>
  <c r="E2636" i="23"/>
  <c r="F2636" i="23"/>
  <c r="G2636" i="23"/>
  <c r="H2636" i="23"/>
  <c r="I2636" i="23"/>
  <c r="J2636" i="23"/>
  <c r="K2636" i="23"/>
  <c r="L2636" i="23"/>
  <c r="M2636" i="23"/>
  <c r="A2762" i="23"/>
  <c r="B2762" i="23"/>
  <c r="C2762" i="23"/>
  <c r="D2762" i="23"/>
  <c r="E2762" i="23"/>
  <c r="F2762" i="23"/>
  <c r="G2762" i="23"/>
  <c r="H2762" i="23"/>
  <c r="I2762" i="23"/>
  <c r="J2762" i="23"/>
  <c r="K2762" i="23"/>
  <c r="L2762" i="23"/>
  <c r="M2762" i="23"/>
  <c r="A2893" i="23"/>
  <c r="B2893" i="23"/>
  <c r="C2893" i="23"/>
  <c r="D2893" i="23"/>
  <c r="E2893" i="23"/>
  <c r="F2893" i="23"/>
  <c r="G2893" i="23"/>
  <c r="H2893" i="23"/>
  <c r="I2893" i="23"/>
  <c r="J2893" i="23"/>
  <c r="K2893" i="23"/>
  <c r="L2893" i="23"/>
  <c r="M2893" i="23"/>
  <c r="A3015" i="23"/>
  <c r="B3015" i="23"/>
  <c r="C3015" i="23"/>
  <c r="D3015" i="23"/>
  <c r="E3015" i="23"/>
  <c r="F3015" i="23"/>
  <c r="G3015" i="23"/>
  <c r="H3015" i="23"/>
  <c r="I3015" i="23"/>
  <c r="J3015" i="23"/>
  <c r="K3015" i="23"/>
  <c r="L3015" i="23"/>
  <c r="M3015" i="23"/>
  <c r="A3112" i="23"/>
  <c r="B3112" i="23"/>
  <c r="C3112" i="23"/>
  <c r="D3112" i="23"/>
  <c r="E3112" i="23"/>
  <c r="F3112" i="23"/>
  <c r="G3112" i="23"/>
  <c r="H3112" i="23"/>
  <c r="I3112" i="23"/>
  <c r="J3112" i="23"/>
  <c r="K3112" i="23"/>
  <c r="L3112" i="23"/>
  <c r="M3112" i="23"/>
  <c r="A3203" i="23"/>
  <c r="B3203" i="23"/>
  <c r="C3203" i="23"/>
  <c r="D3203" i="23"/>
  <c r="E3203" i="23"/>
  <c r="F3203" i="23"/>
  <c r="G3203" i="23"/>
  <c r="H3203" i="23"/>
  <c r="I3203" i="23"/>
  <c r="J3203" i="23"/>
  <c r="K3203" i="23"/>
  <c r="L3203" i="23"/>
  <c r="M3203" i="23"/>
  <c r="A3293" i="23"/>
  <c r="B3293" i="23"/>
  <c r="C3293" i="23"/>
  <c r="D3293" i="23"/>
  <c r="E3293" i="23"/>
  <c r="F3293" i="23"/>
  <c r="G3293" i="23"/>
  <c r="H3293" i="23"/>
  <c r="I3293" i="23"/>
  <c r="J3293" i="23"/>
  <c r="K3293" i="23"/>
  <c r="L3293" i="23"/>
  <c r="M3293" i="23"/>
  <c r="A2635" i="23"/>
  <c r="B2635" i="23"/>
  <c r="C2635" i="23"/>
  <c r="D2635" i="23"/>
  <c r="E2635" i="23"/>
  <c r="F2635" i="23"/>
  <c r="G2635" i="23"/>
  <c r="H2635" i="23"/>
  <c r="I2635" i="23"/>
  <c r="J2635" i="23"/>
  <c r="K2635" i="23"/>
  <c r="L2635" i="23"/>
  <c r="M2635" i="23"/>
  <c r="A2761" i="23"/>
  <c r="B2761" i="23"/>
  <c r="C2761" i="23"/>
  <c r="D2761" i="23"/>
  <c r="E2761" i="23"/>
  <c r="F2761" i="23"/>
  <c r="G2761" i="23"/>
  <c r="H2761" i="23"/>
  <c r="I2761" i="23"/>
  <c r="J2761" i="23"/>
  <c r="K2761" i="23"/>
  <c r="L2761" i="23"/>
  <c r="M2761" i="23"/>
  <c r="A2892" i="23"/>
  <c r="B2892" i="23"/>
  <c r="C2892" i="23"/>
  <c r="D2892" i="23"/>
  <c r="E2892" i="23"/>
  <c r="F2892" i="23"/>
  <c r="G2892" i="23"/>
  <c r="H2892" i="23"/>
  <c r="I2892" i="23"/>
  <c r="J2892" i="23"/>
  <c r="K2892" i="23"/>
  <c r="L2892" i="23"/>
  <c r="M2892" i="23"/>
  <c r="A3014" i="23"/>
  <c r="B3014" i="23"/>
  <c r="C3014" i="23"/>
  <c r="D3014" i="23"/>
  <c r="E3014" i="23"/>
  <c r="F3014" i="23"/>
  <c r="G3014" i="23"/>
  <c r="H3014" i="23"/>
  <c r="I3014" i="23"/>
  <c r="J3014" i="23"/>
  <c r="K3014" i="23"/>
  <c r="L3014" i="23"/>
  <c r="M3014" i="23"/>
  <c r="A3111" i="23"/>
  <c r="B3111" i="23"/>
  <c r="C3111" i="23"/>
  <c r="D3111" i="23"/>
  <c r="E3111" i="23"/>
  <c r="F3111" i="23"/>
  <c r="G3111" i="23"/>
  <c r="H3111" i="23"/>
  <c r="I3111" i="23"/>
  <c r="J3111" i="23"/>
  <c r="K3111" i="23"/>
  <c r="L3111" i="23"/>
  <c r="M3111" i="23"/>
  <c r="A3202" i="23"/>
  <c r="B3202" i="23"/>
  <c r="C3202" i="23"/>
  <c r="D3202" i="23"/>
  <c r="E3202" i="23"/>
  <c r="F3202" i="23"/>
  <c r="G3202" i="23"/>
  <c r="H3202" i="23"/>
  <c r="I3202" i="23"/>
  <c r="J3202" i="23"/>
  <c r="K3202" i="23"/>
  <c r="L3202" i="23"/>
  <c r="M3202" i="23"/>
  <c r="A3292" i="23"/>
  <c r="B3292" i="23"/>
  <c r="C3292" i="23"/>
  <c r="D3292" i="23"/>
  <c r="E3292" i="23"/>
  <c r="F3292" i="23"/>
  <c r="G3292" i="23"/>
  <c r="H3292" i="23"/>
  <c r="I3292" i="23"/>
  <c r="J3292" i="23"/>
  <c r="K3292" i="23"/>
  <c r="L3292" i="23"/>
  <c r="M3292" i="23"/>
  <c r="A2634" i="23"/>
  <c r="B2634" i="23"/>
  <c r="C2634" i="23"/>
  <c r="D2634" i="23"/>
  <c r="E2634" i="23"/>
  <c r="F2634" i="23"/>
  <c r="G2634" i="23"/>
  <c r="H2634" i="23"/>
  <c r="I2634" i="23"/>
  <c r="J2634" i="23"/>
  <c r="K2634" i="23"/>
  <c r="L2634" i="23"/>
  <c r="M2634" i="23"/>
  <c r="A2760" i="23"/>
  <c r="B2760" i="23"/>
  <c r="C2760" i="23"/>
  <c r="D2760" i="23"/>
  <c r="E2760" i="23"/>
  <c r="F2760" i="23"/>
  <c r="G2760" i="23"/>
  <c r="H2760" i="23"/>
  <c r="I2760" i="23"/>
  <c r="J2760" i="23"/>
  <c r="K2760" i="23"/>
  <c r="L2760" i="23"/>
  <c r="M2760" i="23"/>
  <c r="A2891" i="23"/>
  <c r="B2891" i="23"/>
  <c r="C2891" i="23"/>
  <c r="D2891" i="23"/>
  <c r="E2891" i="23"/>
  <c r="F2891" i="23"/>
  <c r="G2891" i="23"/>
  <c r="H2891" i="23"/>
  <c r="I2891" i="23"/>
  <c r="J2891" i="23"/>
  <c r="K2891" i="23"/>
  <c r="L2891" i="23"/>
  <c r="M2891" i="23"/>
  <c r="A3013" i="23"/>
  <c r="B3013" i="23"/>
  <c r="C3013" i="23"/>
  <c r="D3013" i="23"/>
  <c r="E3013" i="23"/>
  <c r="F3013" i="23"/>
  <c r="G3013" i="23"/>
  <c r="H3013" i="23"/>
  <c r="I3013" i="23"/>
  <c r="J3013" i="23"/>
  <c r="K3013" i="23"/>
  <c r="L3013" i="23"/>
  <c r="M3013" i="23"/>
  <c r="A3110" i="23"/>
  <c r="B3110" i="23"/>
  <c r="C3110" i="23"/>
  <c r="D3110" i="23"/>
  <c r="E3110" i="23"/>
  <c r="F3110" i="23"/>
  <c r="G3110" i="23"/>
  <c r="H3110" i="23"/>
  <c r="I3110" i="23"/>
  <c r="J3110" i="23"/>
  <c r="K3110" i="23"/>
  <c r="L3110" i="23"/>
  <c r="M3110" i="23"/>
  <c r="A3201" i="23"/>
  <c r="B3201" i="23"/>
  <c r="C3201" i="23"/>
  <c r="D3201" i="23"/>
  <c r="E3201" i="23"/>
  <c r="F3201" i="23"/>
  <c r="G3201" i="23"/>
  <c r="H3201" i="23"/>
  <c r="I3201" i="23"/>
  <c r="J3201" i="23"/>
  <c r="K3201" i="23"/>
  <c r="L3201" i="23"/>
  <c r="M3201" i="23"/>
  <c r="A3291" i="23"/>
  <c r="B3291" i="23"/>
  <c r="C3291" i="23"/>
  <c r="D3291" i="23"/>
  <c r="E3291" i="23"/>
  <c r="F3291" i="23"/>
  <c r="G3291" i="23"/>
  <c r="H3291" i="23"/>
  <c r="I3291" i="23"/>
  <c r="J3291" i="23"/>
  <c r="K3291" i="23"/>
  <c r="L3291" i="23"/>
  <c r="M3291" i="23"/>
  <c r="A2633" i="23"/>
  <c r="B2633" i="23"/>
  <c r="C2633" i="23"/>
  <c r="D2633" i="23"/>
  <c r="E2633" i="23"/>
  <c r="F2633" i="23"/>
  <c r="G2633" i="23"/>
  <c r="H2633" i="23"/>
  <c r="I2633" i="23"/>
  <c r="J2633" i="23"/>
  <c r="K2633" i="23"/>
  <c r="L2633" i="23"/>
  <c r="M2633" i="23"/>
  <c r="A2759" i="23"/>
  <c r="B2759" i="23"/>
  <c r="C2759" i="23"/>
  <c r="D2759" i="23"/>
  <c r="E2759" i="23"/>
  <c r="F2759" i="23"/>
  <c r="G2759" i="23"/>
  <c r="H2759" i="23"/>
  <c r="I2759" i="23"/>
  <c r="J2759" i="23"/>
  <c r="K2759" i="23"/>
  <c r="L2759" i="23"/>
  <c r="M2759" i="23"/>
  <c r="A2890" i="23"/>
  <c r="B2890" i="23"/>
  <c r="C2890" i="23"/>
  <c r="D2890" i="23"/>
  <c r="E2890" i="23"/>
  <c r="F2890" i="23"/>
  <c r="G2890" i="23"/>
  <c r="H2890" i="23"/>
  <c r="I2890" i="23"/>
  <c r="J2890" i="23"/>
  <c r="K2890" i="23"/>
  <c r="L2890" i="23"/>
  <c r="M2890" i="23"/>
  <c r="A3012" i="23"/>
  <c r="B3012" i="23"/>
  <c r="C3012" i="23"/>
  <c r="D3012" i="23"/>
  <c r="E3012" i="23"/>
  <c r="F3012" i="23"/>
  <c r="G3012" i="23"/>
  <c r="H3012" i="23"/>
  <c r="I3012" i="23"/>
  <c r="J3012" i="23"/>
  <c r="K3012" i="23"/>
  <c r="L3012" i="23"/>
  <c r="M3012" i="23"/>
  <c r="A3109" i="23"/>
  <c r="B3109" i="23"/>
  <c r="C3109" i="23"/>
  <c r="D3109" i="23"/>
  <c r="E3109" i="23"/>
  <c r="F3109" i="23"/>
  <c r="G3109" i="23"/>
  <c r="H3109" i="23"/>
  <c r="I3109" i="23"/>
  <c r="J3109" i="23"/>
  <c r="K3109" i="23"/>
  <c r="L3109" i="23"/>
  <c r="M3109" i="23"/>
  <c r="A3200" i="23"/>
  <c r="B3200" i="23"/>
  <c r="C3200" i="23"/>
  <c r="D3200" i="23"/>
  <c r="E3200" i="23"/>
  <c r="F3200" i="23"/>
  <c r="G3200" i="23"/>
  <c r="H3200" i="23"/>
  <c r="I3200" i="23"/>
  <c r="J3200" i="23"/>
  <c r="K3200" i="23"/>
  <c r="L3200" i="23"/>
  <c r="M3200" i="23"/>
  <c r="A3290" i="23"/>
  <c r="B3290" i="23"/>
  <c r="C3290" i="23"/>
  <c r="D3290" i="23"/>
  <c r="E3290" i="23"/>
  <c r="F3290" i="23"/>
  <c r="G3290" i="23"/>
  <c r="H3290" i="23"/>
  <c r="I3290" i="23"/>
  <c r="J3290" i="23"/>
  <c r="K3290" i="23"/>
  <c r="L3290" i="23"/>
  <c r="M3290" i="23"/>
  <c r="A2632" i="23"/>
  <c r="B2632" i="23"/>
  <c r="C2632" i="23"/>
  <c r="D2632" i="23"/>
  <c r="E2632" i="23"/>
  <c r="F2632" i="23"/>
  <c r="G2632" i="23"/>
  <c r="H2632" i="23"/>
  <c r="I2632" i="23"/>
  <c r="J2632" i="23"/>
  <c r="K2632" i="23"/>
  <c r="L2632" i="23"/>
  <c r="M2632" i="23"/>
  <c r="A2758" i="23"/>
  <c r="B2758" i="23"/>
  <c r="C2758" i="23"/>
  <c r="D2758" i="23"/>
  <c r="E2758" i="23"/>
  <c r="F2758" i="23"/>
  <c r="G2758" i="23"/>
  <c r="H2758" i="23"/>
  <c r="I2758" i="23"/>
  <c r="J2758" i="23"/>
  <c r="K2758" i="23"/>
  <c r="L2758" i="23"/>
  <c r="M2758" i="23"/>
  <c r="A2889" i="23"/>
  <c r="B2889" i="23"/>
  <c r="C2889" i="23"/>
  <c r="D2889" i="23"/>
  <c r="E2889" i="23"/>
  <c r="F2889" i="23"/>
  <c r="G2889" i="23"/>
  <c r="H2889" i="23"/>
  <c r="I2889" i="23"/>
  <c r="J2889" i="23"/>
  <c r="K2889" i="23"/>
  <c r="L2889" i="23"/>
  <c r="M2889" i="23"/>
  <c r="A3011" i="23"/>
  <c r="B3011" i="23"/>
  <c r="C3011" i="23"/>
  <c r="D3011" i="23"/>
  <c r="E3011" i="23"/>
  <c r="F3011" i="23"/>
  <c r="G3011" i="23"/>
  <c r="H3011" i="23"/>
  <c r="I3011" i="23"/>
  <c r="J3011" i="23"/>
  <c r="K3011" i="23"/>
  <c r="L3011" i="23"/>
  <c r="M3011" i="23"/>
  <c r="A3108" i="23"/>
  <c r="B3108" i="23"/>
  <c r="C3108" i="23"/>
  <c r="D3108" i="23"/>
  <c r="E3108" i="23"/>
  <c r="F3108" i="23"/>
  <c r="G3108" i="23"/>
  <c r="H3108" i="23"/>
  <c r="I3108" i="23"/>
  <c r="J3108" i="23"/>
  <c r="K3108" i="23"/>
  <c r="L3108" i="23"/>
  <c r="M3108" i="23"/>
  <c r="A3199" i="23"/>
  <c r="B3199" i="23"/>
  <c r="C3199" i="23"/>
  <c r="D3199" i="23"/>
  <c r="E3199" i="23"/>
  <c r="F3199" i="23"/>
  <c r="G3199" i="23"/>
  <c r="H3199" i="23"/>
  <c r="I3199" i="23"/>
  <c r="J3199" i="23"/>
  <c r="K3199" i="23"/>
  <c r="L3199" i="23"/>
  <c r="M3199" i="23"/>
  <c r="A3289" i="23"/>
  <c r="B3289" i="23"/>
  <c r="C3289" i="23"/>
  <c r="D3289" i="23"/>
  <c r="E3289" i="23"/>
  <c r="F3289" i="23"/>
  <c r="G3289" i="23"/>
  <c r="H3289" i="23"/>
  <c r="I3289" i="23"/>
  <c r="J3289" i="23"/>
  <c r="K3289" i="23"/>
  <c r="L3289" i="23"/>
  <c r="M3289" i="23"/>
  <c r="A2631" i="23"/>
  <c r="B2631" i="23"/>
  <c r="C2631" i="23"/>
  <c r="D2631" i="23"/>
  <c r="E2631" i="23"/>
  <c r="F2631" i="23"/>
  <c r="G2631" i="23"/>
  <c r="H2631" i="23"/>
  <c r="I2631" i="23"/>
  <c r="J2631" i="23"/>
  <c r="K2631" i="23"/>
  <c r="L2631" i="23"/>
  <c r="M2631" i="23"/>
  <c r="A2757" i="23"/>
  <c r="B2757" i="23"/>
  <c r="C2757" i="23"/>
  <c r="D2757" i="23"/>
  <c r="E2757" i="23"/>
  <c r="F2757" i="23"/>
  <c r="G2757" i="23"/>
  <c r="H2757" i="23"/>
  <c r="I2757" i="23"/>
  <c r="J2757" i="23"/>
  <c r="K2757" i="23"/>
  <c r="L2757" i="23"/>
  <c r="M2757" i="23"/>
  <c r="A2888" i="23"/>
  <c r="B2888" i="23"/>
  <c r="C2888" i="23"/>
  <c r="D2888" i="23"/>
  <c r="E2888" i="23"/>
  <c r="F2888" i="23"/>
  <c r="G2888" i="23"/>
  <c r="H2888" i="23"/>
  <c r="I2888" i="23"/>
  <c r="J2888" i="23"/>
  <c r="K2888" i="23"/>
  <c r="L2888" i="23"/>
  <c r="M2888" i="23"/>
  <c r="A3010" i="23"/>
  <c r="B3010" i="23"/>
  <c r="C3010" i="23"/>
  <c r="D3010" i="23"/>
  <c r="E3010" i="23"/>
  <c r="F3010" i="23"/>
  <c r="G3010" i="23"/>
  <c r="H3010" i="23"/>
  <c r="I3010" i="23"/>
  <c r="J3010" i="23"/>
  <c r="K3010" i="23"/>
  <c r="L3010" i="23"/>
  <c r="M3010" i="23"/>
  <c r="A3107" i="23"/>
  <c r="B3107" i="23"/>
  <c r="C3107" i="23"/>
  <c r="D3107" i="23"/>
  <c r="E3107" i="23"/>
  <c r="F3107" i="23"/>
  <c r="G3107" i="23"/>
  <c r="H3107" i="23"/>
  <c r="I3107" i="23"/>
  <c r="J3107" i="23"/>
  <c r="K3107" i="23"/>
  <c r="L3107" i="23"/>
  <c r="M3107" i="23"/>
  <c r="A3198" i="23"/>
  <c r="B3198" i="23"/>
  <c r="C3198" i="23"/>
  <c r="D3198" i="23"/>
  <c r="E3198" i="23"/>
  <c r="F3198" i="23"/>
  <c r="G3198" i="23"/>
  <c r="H3198" i="23"/>
  <c r="I3198" i="23"/>
  <c r="J3198" i="23"/>
  <c r="K3198" i="23"/>
  <c r="L3198" i="23"/>
  <c r="M3198" i="23"/>
  <c r="A3288" i="23"/>
  <c r="B3288" i="23"/>
  <c r="C3288" i="23"/>
  <c r="D3288" i="23"/>
  <c r="E3288" i="23"/>
  <c r="F3288" i="23"/>
  <c r="G3288" i="23"/>
  <c r="H3288" i="23"/>
  <c r="I3288" i="23"/>
  <c r="J3288" i="23"/>
  <c r="K3288" i="23"/>
  <c r="L3288" i="23"/>
  <c r="M3288" i="23"/>
  <c r="A2630" i="23"/>
  <c r="B2630" i="23"/>
  <c r="C2630" i="23"/>
  <c r="D2630" i="23"/>
  <c r="E2630" i="23"/>
  <c r="F2630" i="23"/>
  <c r="G2630" i="23"/>
  <c r="H2630" i="23"/>
  <c r="I2630" i="23"/>
  <c r="J2630" i="23"/>
  <c r="K2630" i="23"/>
  <c r="L2630" i="23"/>
  <c r="M2630" i="23"/>
  <c r="A2756" i="23"/>
  <c r="B2756" i="23"/>
  <c r="C2756" i="23"/>
  <c r="D2756" i="23"/>
  <c r="E2756" i="23"/>
  <c r="F2756" i="23"/>
  <c r="G2756" i="23"/>
  <c r="H2756" i="23"/>
  <c r="I2756" i="23"/>
  <c r="J2756" i="23"/>
  <c r="K2756" i="23"/>
  <c r="L2756" i="23"/>
  <c r="M2756" i="23"/>
  <c r="A2887" i="23"/>
  <c r="B2887" i="23"/>
  <c r="C2887" i="23"/>
  <c r="D2887" i="23"/>
  <c r="E2887" i="23"/>
  <c r="F2887" i="23"/>
  <c r="G2887" i="23"/>
  <c r="H2887" i="23"/>
  <c r="I2887" i="23"/>
  <c r="J2887" i="23"/>
  <c r="K2887" i="23"/>
  <c r="L2887" i="23"/>
  <c r="M2887" i="23"/>
  <c r="A3009" i="23"/>
  <c r="B3009" i="23"/>
  <c r="C3009" i="23"/>
  <c r="D3009" i="23"/>
  <c r="E3009" i="23"/>
  <c r="F3009" i="23"/>
  <c r="G3009" i="23"/>
  <c r="H3009" i="23"/>
  <c r="I3009" i="23"/>
  <c r="J3009" i="23"/>
  <c r="K3009" i="23"/>
  <c r="L3009" i="23"/>
  <c r="M3009" i="23"/>
  <c r="A3106" i="23"/>
  <c r="B3106" i="23"/>
  <c r="C3106" i="23"/>
  <c r="D3106" i="23"/>
  <c r="E3106" i="23"/>
  <c r="F3106" i="23"/>
  <c r="G3106" i="23"/>
  <c r="H3106" i="23"/>
  <c r="I3106" i="23"/>
  <c r="J3106" i="23"/>
  <c r="K3106" i="23"/>
  <c r="L3106" i="23"/>
  <c r="M3106" i="23"/>
  <c r="A3197" i="23"/>
  <c r="B3197" i="23"/>
  <c r="C3197" i="23"/>
  <c r="D3197" i="23"/>
  <c r="E3197" i="23"/>
  <c r="F3197" i="23"/>
  <c r="G3197" i="23"/>
  <c r="H3197" i="23"/>
  <c r="I3197" i="23"/>
  <c r="J3197" i="23"/>
  <c r="K3197" i="23"/>
  <c r="L3197" i="23"/>
  <c r="M3197" i="23"/>
  <c r="A3287" i="23"/>
  <c r="B3287" i="23"/>
  <c r="C3287" i="23"/>
  <c r="D3287" i="23"/>
  <c r="E3287" i="23"/>
  <c r="F3287" i="23"/>
  <c r="G3287" i="23"/>
  <c r="H3287" i="23"/>
  <c r="I3287" i="23"/>
  <c r="J3287" i="23"/>
  <c r="K3287" i="23"/>
  <c r="L3287" i="23"/>
  <c r="M3287" i="23"/>
  <c r="A2629" i="23"/>
  <c r="B2629" i="23"/>
  <c r="C2629" i="23"/>
  <c r="D2629" i="23"/>
  <c r="E2629" i="23"/>
  <c r="F2629" i="23"/>
  <c r="G2629" i="23"/>
  <c r="H2629" i="23"/>
  <c r="I2629" i="23"/>
  <c r="J2629" i="23"/>
  <c r="K2629" i="23"/>
  <c r="L2629" i="23"/>
  <c r="M2629" i="23"/>
  <c r="A2755" i="23"/>
  <c r="B2755" i="23"/>
  <c r="C2755" i="23"/>
  <c r="D2755" i="23"/>
  <c r="E2755" i="23"/>
  <c r="F2755" i="23"/>
  <c r="G2755" i="23"/>
  <c r="H2755" i="23"/>
  <c r="I2755" i="23"/>
  <c r="J2755" i="23"/>
  <c r="K2755" i="23"/>
  <c r="L2755" i="23"/>
  <c r="M2755" i="23"/>
  <c r="A2886" i="23"/>
  <c r="B2886" i="23"/>
  <c r="C2886" i="23"/>
  <c r="D2886" i="23"/>
  <c r="E2886" i="23"/>
  <c r="F2886" i="23"/>
  <c r="G2886" i="23"/>
  <c r="H2886" i="23"/>
  <c r="I2886" i="23"/>
  <c r="J2886" i="23"/>
  <c r="K2886" i="23"/>
  <c r="L2886" i="23"/>
  <c r="M2886" i="23"/>
  <c r="A3008" i="23"/>
  <c r="B3008" i="23"/>
  <c r="C3008" i="23"/>
  <c r="D3008" i="23"/>
  <c r="E3008" i="23"/>
  <c r="F3008" i="23"/>
  <c r="G3008" i="23"/>
  <c r="H3008" i="23"/>
  <c r="I3008" i="23"/>
  <c r="J3008" i="23"/>
  <c r="K3008" i="23"/>
  <c r="L3008" i="23"/>
  <c r="M3008" i="23"/>
  <c r="A3105" i="23"/>
  <c r="B3105" i="23"/>
  <c r="C3105" i="23"/>
  <c r="D3105" i="23"/>
  <c r="E3105" i="23"/>
  <c r="F3105" i="23"/>
  <c r="G3105" i="23"/>
  <c r="H3105" i="23"/>
  <c r="I3105" i="23"/>
  <c r="J3105" i="23"/>
  <c r="K3105" i="23"/>
  <c r="L3105" i="23"/>
  <c r="M3105" i="23"/>
  <c r="A3196" i="23"/>
  <c r="B3196" i="23"/>
  <c r="C3196" i="23"/>
  <c r="D3196" i="23"/>
  <c r="E3196" i="23"/>
  <c r="F3196" i="23"/>
  <c r="G3196" i="23"/>
  <c r="H3196" i="23"/>
  <c r="I3196" i="23"/>
  <c r="J3196" i="23"/>
  <c r="K3196" i="23"/>
  <c r="L3196" i="23"/>
  <c r="M3196" i="23"/>
  <c r="A3286" i="23"/>
  <c r="B3286" i="23"/>
  <c r="C3286" i="23"/>
  <c r="D3286" i="23"/>
  <c r="E3286" i="23"/>
  <c r="F3286" i="23"/>
  <c r="G3286" i="23"/>
  <c r="H3286" i="23"/>
  <c r="I3286" i="23"/>
  <c r="J3286" i="23"/>
  <c r="K3286" i="23"/>
  <c r="L3286" i="23"/>
  <c r="M3286" i="23"/>
  <c r="A2628" i="23"/>
  <c r="B2628" i="23"/>
  <c r="C2628" i="23"/>
  <c r="D2628" i="23"/>
  <c r="E2628" i="23"/>
  <c r="F2628" i="23"/>
  <c r="G2628" i="23"/>
  <c r="H2628" i="23"/>
  <c r="I2628" i="23"/>
  <c r="J2628" i="23"/>
  <c r="K2628" i="23"/>
  <c r="L2628" i="23"/>
  <c r="M2628" i="23"/>
  <c r="A2754" i="23"/>
  <c r="B2754" i="23"/>
  <c r="C2754" i="23"/>
  <c r="D2754" i="23"/>
  <c r="E2754" i="23"/>
  <c r="F2754" i="23"/>
  <c r="G2754" i="23"/>
  <c r="H2754" i="23"/>
  <c r="I2754" i="23"/>
  <c r="J2754" i="23"/>
  <c r="K2754" i="23"/>
  <c r="L2754" i="23"/>
  <c r="M2754" i="23"/>
  <c r="A2885" i="23"/>
  <c r="B2885" i="23"/>
  <c r="C2885" i="23"/>
  <c r="D2885" i="23"/>
  <c r="E2885" i="23"/>
  <c r="F2885" i="23"/>
  <c r="G2885" i="23"/>
  <c r="H2885" i="23"/>
  <c r="I2885" i="23"/>
  <c r="J2885" i="23"/>
  <c r="K2885" i="23"/>
  <c r="L2885" i="23"/>
  <c r="M2885" i="23"/>
  <c r="A3007" i="23"/>
  <c r="B3007" i="23"/>
  <c r="C3007" i="23"/>
  <c r="D3007" i="23"/>
  <c r="E3007" i="23"/>
  <c r="F3007" i="23"/>
  <c r="G3007" i="23"/>
  <c r="H3007" i="23"/>
  <c r="I3007" i="23"/>
  <c r="J3007" i="23"/>
  <c r="K3007" i="23"/>
  <c r="L3007" i="23"/>
  <c r="M3007" i="23"/>
  <c r="A3104" i="23"/>
  <c r="B3104" i="23"/>
  <c r="C3104" i="23"/>
  <c r="D3104" i="23"/>
  <c r="E3104" i="23"/>
  <c r="F3104" i="23"/>
  <c r="G3104" i="23"/>
  <c r="H3104" i="23"/>
  <c r="I3104" i="23"/>
  <c r="J3104" i="23"/>
  <c r="K3104" i="23"/>
  <c r="L3104" i="23"/>
  <c r="M3104" i="23"/>
  <c r="A3195" i="23"/>
  <c r="B3195" i="23"/>
  <c r="C3195" i="23"/>
  <c r="D3195" i="23"/>
  <c r="E3195" i="23"/>
  <c r="F3195" i="23"/>
  <c r="G3195" i="23"/>
  <c r="H3195" i="23"/>
  <c r="I3195" i="23"/>
  <c r="J3195" i="23"/>
  <c r="K3195" i="23"/>
  <c r="L3195" i="23"/>
  <c r="M3195" i="23"/>
  <c r="A3285" i="23"/>
  <c r="B3285" i="23"/>
  <c r="C3285" i="23"/>
  <c r="D3285" i="23"/>
  <c r="E3285" i="23"/>
  <c r="F3285" i="23"/>
  <c r="G3285" i="23"/>
  <c r="H3285" i="23"/>
  <c r="I3285" i="23"/>
  <c r="J3285" i="23"/>
  <c r="K3285" i="23"/>
  <c r="L3285" i="23"/>
  <c r="M3285" i="23"/>
  <c r="A2627" i="23"/>
  <c r="B2627" i="23"/>
  <c r="C2627" i="23"/>
  <c r="D2627" i="23"/>
  <c r="E2627" i="23"/>
  <c r="F2627" i="23"/>
  <c r="G2627" i="23"/>
  <c r="H2627" i="23"/>
  <c r="I2627" i="23"/>
  <c r="J2627" i="23"/>
  <c r="K2627" i="23"/>
  <c r="L2627" i="23"/>
  <c r="M2627" i="23"/>
  <c r="A2753" i="23"/>
  <c r="B2753" i="23"/>
  <c r="C2753" i="23"/>
  <c r="D2753" i="23"/>
  <c r="E2753" i="23"/>
  <c r="F2753" i="23"/>
  <c r="G2753" i="23"/>
  <c r="H2753" i="23"/>
  <c r="I2753" i="23"/>
  <c r="J2753" i="23"/>
  <c r="K2753" i="23"/>
  <c r="L2753" i="23"/>
  <c r="M2753" i="23"/>
  <c r="A2884" i="23"/>
  <c r="B2884" i="23"/>
  <c r="C2884" i="23"/>
  <c r="D2884" i="23"/>
  <c r="E2884" i="23"/>
  <c r="F2884" i="23"/>
  <c r="G2884" i="23"/>
  <c r="H2884" i="23"/>
  <c r="I2884" i="23"/>
  <c r="J2884" i="23"/>
  <c r="K2884" i="23"/>
  <c r="L2884" i="23"/>
  <c r="M2884" i="23"/>
  <c r="A3006" i="23"/>
  <c r="B3006" i="23"/>
  <c r="C3006" i="23"/>
  <c r="D3006" i="23"/>
  <c r="E3006" i="23"/>
  <c r="F3006" i="23"/>
  <c r="G3006" i="23"/>
  <c r="H3006" i="23"/>
  <c r="I3006" i="23"/>
  <c r="J3006" i="23"/>
  <c r="K3006" i="23"/>
  <c r="L3006" i="23"/>
  <c r="M3006" i="23"/>
  <c r="A3103" i="23"/>
  <c r="B3103" i="23"/>
  <c r="C3103" i="23"/>
  <c r="D3103" i="23"/>
  <c r="E3103" i="23"/>
  <c r="F3103" i="23"/>
  <c r="G3103" i="23"/>
  <c r="H3103" i="23"/>
  <c r="I3103" i="23"/>
  <c r="J3103" i="23"/>
  <c r="K3103" i="23"/>
  <c r="L3103" i="23"/>
  <c r="M3103" i="23"/>
  <c r="A3194" i="23"/>
  <c r="B3194" i="23"/>
  <c r="C3194" i="23"/>
  <c r="D3194" i="23"/>
  <c r="E3194" i="23"/>
  <c r="F3194" i="23"/>
  <c r="G3194" i="23"/>
  <c r="H3194" i="23"/>
  <c r="I3194" i="23"/>
  <c r="J3194" i="23"/>
  <c r="K3194" i="23"/>
  <c r="L3194" i="23"/>
  <c r="M3194" i="23"/>
  <c r="A3284" i="23"/>
  <c r="B3284" i="23"/>
  <c r="C3284" i="23"/>
  <c r="D3284" i="23"/>
  <c r="E3284" i="23"/>
  <c r="F3284" i="23"/>
  <c r="G3284" i="23"/>
  <c r="H3284" i="23"/>
  <c r="I3284" i="23"/>
  <c r="J3284" i="23"/>
  <c r="K3284" i="23"/>
  <c r="L3284" i="23"/>
  <c r="M3284" i="23"/>
  <c r="A2626" i="23"/>
  <c r="B2626" i="23"/>
  <c r="C2626" i="23"/>
  <c r="D2626" i="23"/>
  <c r="E2626" i="23"/>
  <c r="F2626" i="23"/>
  <c r="G2626" i="23"/>
  <c r="H2626" i="23"/>
  <c r="I2626" i="23"/>
  <c r="J2626" i="23"/>
  <c r="K2626" i="23"/>
  <c r="L2626" i="23"/>
  <c r="M2626" i="23"/>
  <c r="A2752" i="23"/>
  <c r="B2752" i="23"/>
  <c r="C2752" i="23"/>
  <c r="D2752" i="23"/>
  <c r="E2752" i="23"/>
  <c r="F2752" i="23"/>
  <c r="G2752" i="23"/>
  <c r="H2752" i="23"/>
  <c r="I2752" i="23"/>
  <c r="J2752" i="23"/>
  <c r="K2752" i="23"/>
  <c r="L2752" i="23"/>
  <c r="M2752" i="23"/>
  <c r="A2883" i="23"/>
  <c r="B2883" i="23"/>
  <c r="C2883" i="23"/>
  <c r="D2883" i="23"/>
  <c r="E2883" i="23"/>
  <c r="F2883" i="23"/>
  <c r="G2883" i="23"/>
  <c r="H2883" i="23"/>
  <c r="I2883" i="23"/>
  <c r="J2883" i="23"/>
  <c r="K2883" i="23"/>
  <c r="L2883" i="23"/>
  <c r="M2883" i="23"/>
  <c r="A3005" i="23"/>
  <c r="B3005" i="23"/>
  <c r="C3005" i="23"/>
  <c r="D3005" i="23"/>
  <c r="E3005" i="23"/>
  <c r="F3005" i="23"/>
  <c r="G3005" i="23"/>
  <c r="H3005" i="23"/>
  <c r="I3005" i="23"/>
  <c r="J3005" i="23"/>
  <c r="K3005" i="23"/>
  <c r="L3005" i="23"/>
  <c r="M3005" i="23"/>
  <c r="A3102" i="23"/>
  <c r="B3102" i="23"/>
  <c r="C3102" i="23"/>
  <c r="D3102" i="23"/>
  <c r="E3102" i="23"/>
  <c r="F3102" i="23"/>
  <c r="G3102" i="23"/>
  <c r="H3102" i="23"/>
  <c r="I3102" i="23"/>
  <c r="J3102" i="23"/>
  <c r="K3102" i="23"/>
  <c r="L3102" i="23"/>
  <c r="M3102" i="23"/>
  <c r="A3193" i="23"/>
  <c r="B3193" i="23"/>
  <c r="C3193" i="23"/>
  <c r="D3193" i="23"/>
  <c r="E3193" i="23"/>
  <c r="F3193" i="23"/>
  <c r="G3193" i="23"/>
  <c r="H3193" i="23"/>
  <c r="I3193" i="23"/>
  <c r="J3193" i="23"/>
  <c r="K3193" i="23"/>
  <c r="L3193" i="23"/>
  <c r="M3193" i="23"/>
  <c r="A3283" i="23"/>
  <c r="B3283" i="23"/>
  <c r="C3283" i="23"/>
  <c r="D3283" i="23"/>
  <c r="E3283" i="23"/>
  <c r="F3283" i="23"/>
  <c r="G3283" i="23"/>
  <c r="H3283" i="23"/>
  <c r="I3283" i="23"/>
  <c r="J3283" i="23"/>
  <c r="K3283" i="23"/>
  <c r="L3283" i="23"/>
  <c r="M3283" i="23"/>
  <c r="A2625" i="23"/>
  <c r="B2625" i="23"/>
  <c r="C2625" i="23"/>
  <c r="D2625" i="23"/>
  <c r="E2625" i="23"/>
  <c r="F2625" i="23"/>
  <c r="G2625" i="23"/>
  <c r="H2625" i="23"/>
  <c r="I2625" i="23"/>
  <c r="J2625" i="23"/>
  <c r="K2625" i="23"/>
  <c r="L2625" i="23"/>
  <c r="M2625" i="23"/>
  <c r="A2751" i="23"/>
  <c r="B2751" i="23"/>
  <c r="C2751" i="23"/>
  <c r="D2751" i="23"/>
  <c r="E2751" i="23"/>
  <c r="F2751" i="23"/>
  <c r="G2751" i="23"/>
  <c r="H2751" i="23"/>
  <c r="I2751" i="23"/>
  <c r="J2751" i="23"/>
  <c r="K2751" i="23"/>
  <c r="L2751" i="23"/>
  <c r="M2751" i="23"/>
  <c r="A2882" i="23"/>
  <c r="B2882" i="23"/>
  <c r="C2882" i="23"/>
  <c r="D2882" i="23"/>
  <c r="E2882" i="23"/>
  <c r="F2882" i="23"/>
  <c r="G2882" i="23"/>
  <c r="H2882" i="23"/>
  <c r="I2882" i="23"/>
  <c r="J2882" i="23"/>
  <c r="K2882" i="23"/>
  <c r="L2882" i="23"/>
  <c r="M2882" i="23"/>
  <c r="A3004" i="23"/>
  <c r="B3004" i="23"/>
  <c r="C3004" i="23"/>
  <c r="D3004" i="23"/>
  <c r="E3004" i="23"/>
  <c r="F3004" i="23"/>
  <c r="G3004" i="23"/>
  <c r="H3004" i="23"/>
  <c r="I3004" i="23"/>
  <c r="J3004" i="23"/>
  <c r="K3004" i="23"/>
  <c r="L3004" i="23"/>
  <c r="M3004" i="23"/>
  <c r="A3101" i="23"/>
  <c r="B3101" i="23"/>
  <c r="C3101" i="23"/>
  <c r="D3101" i="23"/>
  <c r="E3101" i="23"/>
  <c r="F3101" i="23"/>
  <c r="G3101" i="23"/>
  <c r="H3101" i="23"/>
  <c r="I3101" i="23"/>
  <c r="J3101" i="23"/>
  <c r="K3101" i="23"/>
  <c r="L3101" i="23"/>
  <c r="M3101" i="23"/>
  <c r="A3192" i="23"/>
  <c r="B3192" i="23"/>
  <c r="C3192" i="23"/>
  <c r="D3192" i="23"/>
  <c r="E3192" i="23"/>
  <c r="F3192" i="23"/>
  <c r="G3192" i="23"/>
  <c r="H3192" i="23"/>
  <c r="I3192" i="23"/>
  <c r="J3192" i="23"/>
  <c r="K3192" i="23"/>
  <c r="L3192" i="23"/>
  <c r="M3192" i="23"/>
  <c r="A3282" i="23"/>
  <c r="B3282" i="23"/>
  <c r="C3282" i="23"/>
  <c r="D3282" i="23"/>
  <c r="E3282" i="23"/>
  <c r="F3282" i="23"/>
  <c r="G3282" i="23"/>
  <c r="H3282" i="23"/>
  <c r="I3282" i="23"/>
  <c r="J3282" i="23"/>
  <c r="K3282" i="23"/>
  <c r="L3282" i="23"/>
  <c r="M3282" i="23"/>
  <c r="A2624" i="23"/>
  <c r="B2624" i="23"/>
  <c r="C2624" i="23"/>
  <c r="D2624" i="23"/>
  <c r="E2624" i="23"/>
  <c r="F2624" i="23"/>
  <c r="G2624" i="23"/>
  <c r="H2624" i="23"/>
  <c r="I2624" i="23"/>
  <c r="J2624" i="23"/>
  <c r="K2624" i="23"/>
  <c r="L2624" i="23"/>
  <c r="M2624" i="23"/>
  <c r="A2750" i="23"/>
  <c r="B2750" i="23"/>
  <c r="C2750" i="23"/>
  <c r="D2750" i="23"/>
  <c r="E2750" i="23"/>
  <c r="F2750" i="23"/>
  <c r="G2750" i="23"/>
  <c r="H2750" i="23"/>
  <c r="I2750" i="23"/>
  <c r="J2750" i="23"/>
  <c r="K2750" i="23"/>
  <c r="L2750" i="23"/>
  <c r="M2750" i="23"/>
  <c r="A2881" i="23"/>
  <c r="B2881" i="23"/>
  <c r="C2881" i="23"/>
  <c r="D2881" i="23"/>
  <c r="E2881" i="23"/>
  <c r="F2881" i="23"/>
  <c r="G2881" i="23"/>
  <c r="H2881" i="23"/>
  <c r="I2881" i="23"/>
  <c r="J2881" i="23"/>
  <c r="K2881" i="23"/>
  <c r="L2881" i="23"/>
  <c r="M2881" i="23"/>
  <c r="A3003" i="23"/>
  <c r="B3003" i="23"/>
  <c r="C3003" i="23"/>
  <c r="D3003" i="23"/>
  <c r="E3003" i="23"/>
  <c r="F3003" i="23"/>
  <c r="G3003" i="23"/>
  <c r="H3003" i="23"/>
  <c r="I3003" i="23"/>
  <c r="J3003" i="23"/>
  <c r="K3003" i="23"/>
  <c r="L3003" i="23"/>
  <c r="M3003" i="23"/>
  <c r="A3100" i="23"/>
  <c r="B3100" i="23"/>
  <c r="C3100" i="23"/>
  <c r="D3100" i="23"/>
  <c r="E3100" i="23"/>
  <c r="F3100" i="23"/>
  <c r="G3100" i="23"/>
  <c r="H3100" i="23"/>
  <c r="I3100" i="23"/>
  <c r="J3100" i="23"/>
  <c r="K3100" i="23"/>
  <c r="L3100" i="23"/>
  <c r="M3100" i="23"/>
  <c r="A3191" i="23"/>
  <c r="B3191" i="23"/>
  <c r="C3191" i="23"/>
  <c r="D3191" i="23"/>
  <c r="E3191" i="23"/>
  <c r="F3191" i="23"/>
  <c r="G3191" i="23"/>
  <c r="H3191" i="23"/>
  <c r="I3191" i="23"/>
  <c r="J3191" i="23"/>
  <c r="K3191" i="23"/>
  <c r="L3191" i="23"/>
  <c r="M3191" i="23"/>
  <c r="A3281" i="23"/>
  <c r="B3281" i="23"/>
  <c r="C3281" i="23"/>
  <c r="D3281" i="23"/>
  <c r="E3281" i="23"/>
  <c r="F3281" i="23"/>
  <c r="G3281" i="23"/>
  <c r="H3281" i="23"/>
  <c r="I3281" i="23"/>
  <c r="J3281" i="23"/>
  <c r="K3281" i="23"/>
  <c r="L3281" i="23"/>
  <c r="M3281" i="23"/>
  <c r="A2623" i="23"/>
  <c r="B2623" i="23"/>
  <c r="C2623" i="23"/>
  <c r="D2623" i="23"/>
  <c r="E2623" i="23"/>
  <c r="F2623" i="23"/>
  <c r="G2623" i="23"/>
  <c r="H2623" i="23"/>
  <c r="I2623" i="23"/>
  <c r="J2623" i="23"/>
  <c r="K2623" i="23"/>
  <c r="L2623" i="23"/>
  <c r="M2623" i="23"/>
  <c r="A2749" i="23"/>
  <c r="B2749" i="23"/>
  <c r="C2749" i="23"/>
  <c r="D2749" i="23"/>
  <c r="E2749" i="23"/>
  <c r="F2749" i="23"/>
  <c r="G2749" i="23"/>
  <c r="H2749" i="23"/>
  <c r="I2749" i="23"/>
  <c r="J2749" i="23"/>
  <c r="K2749" i="23"/>
  <c r="L2749" i="23"/>
  <c r="M2749" i="23"/>
  <c r="A2880" i="23"/>
  <c r="B2880" i="23"/>
  <c r="C2880" i="23"/>
  <c r="D2880" i="23"/>
  <c r="E2880" i="23"/>
  <c r="F2880" i="23"/>
  <c r="G2880" i="23"/>
  <c r="H2880" i="23"/>
  <c r="I2880" i="23"/>
  <c r="J2880" i="23"/>
  <c r="K2880" i="23"/>
  <c r="L2880" i="23"/>
  <c r="M2880" i="23"/>
  <c r="A3002" i="23"/>
  <c r="B3002" i="23"/>
  <c r="C3002" i="23"/>
  <c r="D3002" i="23"/>
  <c r="E3002" i="23"/>
  <c r="F3002" i="23"/>
  <c r="G3002" i="23"/>
  <c r="H3002" i="23"/>
  <c r="I3002" i="23"/>
  <c r="J3002" i="23"/>
  <c r="K3002" i="23"/>
  <c r="L3002" i="23"/>
  <c r="M3002" i="23"/>
  <c r="A3099" i="23"/>
  <c r="B3099" i="23"/>
  <c r="C3099" i="23"/>
  <c r="D3099" i="23"/>
  <c r="E3099" i="23"/>
  <c r="F3099" i="23"/>
  <c r="G3099" i="23"/>
  <c r="H3099" i="23"/>
  <c r="I3099" i="23"/>
  <c r="J3099" i="23"/>
  <c r="K3099" i="23"/>
  <c r="L3099" i="23"/>
  <c r="M3099" i="23"/>
  <c r="A3190" i="23"/>
  <c r="B3190" i="23"/>
  <c r="C3190" i="23"/>
  <c r="D3190" i="23"/>
  <c r="E3190" i="23"/>
  <c r="F3190" i="23"/>
  <c r="G3190" i="23"/>
  <c r="H3190" i="23"/>
  <c r="I3190" i="23"/>
  <c r="J3190" i="23"/>
  <c r="K3190" i="23"/>
  <c r="L3190" i="23"/>
  <c r="M3190" i="23"/>
  <c r="A3280" i="23"/>
  <c r="B3280" i="23"/>
  <c r="C3280" i="23"/>
  <c r="D3280" i="23"/>
  <c r="E3280" i="23"/>
  <c r="F3280" i="23"/>
  <c r="G3280" i="23"/>
  <c r="H3280" i="23"/>
  <c r="I3280" i="23"/>
  <c r="J3280" i="23"/>
  <c r="K3280" i="23"/>
  <c r="L3280" i="23"/>
  <c r="M3280" i="23"/>
  <c r="A2622" i="23"/>
  <c r="B2622" i="23"/>
  <c r="C2622" i="23"/>
  <c r="D2622" i="23"/>
  <c r="E2622" i="23"/>
  <c r="F2622" i="23"/>
  <c r="G2622" i="23"/>
  <c r="H2622" i="23"/>
  <c r="I2622" i="23"/>
  <c r="J2622" i="23"/>
  <c r="K2622" i="23"/>
  <c r="L2622" i="23"/>
  <c r="M2622" i="23"/>
  <c r="A2748" i="23"/>
  <c r="B2748" i="23"/>
  <c r="C2748" i="23"/>
  <c r="D2748" i="23"/>
  <c r="E2748" i="23"/>
  <c r="F2748" i="23"/>
  <c r="G2748" i="23"/>
  <c r="H2748" i="23"/>
  <c r="I2748" i="23"/>
  <c r="J2748" i="23"/>
  <c r="K2748" i="23"/>
  <c r="L2748" i="23"/>
  <c r="M2748" i="23"/>
  <c r="A2879" i="23"/>
  <c r="B2879" i="23"/>
  <c r="C2879" i="23"/>
  <c r="D2879" i="23"/>
  <c r="E2879" i="23"/>
  <c r="F2879" i="23"/>
  <c r="G2879" i="23"/>
  <c r="H2879" i="23"/>
  <c r="I2879" i="23"/>
  <c r="J2879" i="23"/>
  <c r="K2879" i="23"/>
  <c r="L2879" i="23"/>
  <c r="M2879" i="23"/>
  <c r="A3097" i="23"/>
  <c r="B3097" i="23"/>
  <c r="C3097" i="23"/>
  <c r="D3097" i="23"/>
  <c r="E3097" i="23"/>
  <c r="F3097" i="23"/>
  <c r="G3097" i="23"/>
  <c r="H3097" i="23"/>
  <c r="I3097" i="23"/>
  <c r="J3097" i="23"/>
  <c r="K3097" i="23"/>
  <c r="L3097" i="23"/>
  <c r="M3097" i="23"/>
  <c r="A3189" i="23"/>
  <c r="B3189" i="23"/>
  <c r="C3189" i="23"/>
  <c r="D3189" i="23"/>
  <c r="E3189" i="23"/>
  <c r="F3189" i="23"/>
  <c r="G3189" i="23"/>
  <c r="H3189" i="23"/>
  <c r="I3189" i="23"/>
  <c r="J3189" i="23"/>
  <c r="K3189" i="23"/>
  <c r="L3189" i="23"/>
  <c r="M3189" i="23"/>
  <c r="A2621" i="23"/>
  <c r="B2621" i="23"/>
  <c r="C2621" i="23"/>
  <c r="D2621" i="23"/>
  <c r="E2621" i="23"/>
  <c r="F2621" i="23"/>
  <c r="G2621" i="23"/>
  <c r="H2621" i="23"/>
  <c r="I2621" i="23"/>
  <c r="J2621" i="23"/>
  <c r="K2621" i="23"/>
  <c r="L2621" i="23"/>
  <c r="M2621" i="23"/>
  <c r="A2747" i="23"/>
  <c r="B2747" i="23"/>
  <c r="C2747" i="23"/>
  <c r="D2747" i="23"/>
  <c r="E2747" i="23"/>
  <c r="F2747" i="23"/>
  <c r="G2747" i="23"/>
  <c r="H2747" i="23"/>
  <c r="I2747" i="23"/>
  <c r="J2747" i="23"/>
  <c r="K2747" i="23"/>
  <c r="L2747" i="23"/>
  <c r="M2747" i="23"/>
  <c r="A2878" i="23"/>
  <c r="B2878" i="23"/>
  <c r="C2878" i="23"/>
  <c r="D2878" i="23"/>
  <c r="E2878" i="23"/>
  <c r="F2878" i="23"/>
  <c r="G2878" i="23"/>
  <c r="H2878" i="23"/>
  <c r="I2878" i="23"/>
  <c r="J2878" i="23"/>
  <c r="K2878" i="23"/>
  <c r="L2878" i="23"/>
  <c r="M2878" i="23"/>
  <c r="A3001" i="23"/>
  <c r="B3001" i="23"/>
  <c r="C3001" i="23"/>
  <c r="D3001" i="23"/>
  <c r="E3001" i="23"/>
  <c r="F3001" i="23"/>
  <c r="G3001" i="23"/>
  <c r="H3001" i="23"/>
  <c r="I3001" i="23"/>
  <c r="J3001" i="23"/>
  <c r="K3001" i="23"/>
  <c r="L3001" i="23"/>
  <c r="M3001" i="23"/>
  <c r="A3098" i="23"/>
  <c r="B3098" i="23"/>
  <c r="C3098" i="23"/>
  <c r="D3098" i="23"/>
  <c r="E3098" i="23"/>
  <c r="F3098" i="23"/>
  <c r="G3098" i="23"/>
  <c r="H3098" i="23"/>
  <c r="I3098" i="23"/>
  <c r="J3098" i="23"/>
  <c r="K3098" i="23"/>
  <c r="L3098" i="23"/>
  <c r="M3098" i="23"/>
  <c r="A3188" i="23"/>
  <c r="B3188" i="23"/>
  <c r="C3188" i="23"/>
  <c r="D3188" i="23"/>
  <c r="E3188" i="23"/>
  <c r="F3188" i="23"/>
  <c r="G3188" i="23"/>
  <c r="H3188" i="23"/>
  <c r="I3188" i="23"/>
  <c r="J3188" i="23"/>
  <c r="K3188" i="23"/>
  <c r="L3188" i="23"/>
  <c r="M3188" i="23"/>
  <c r="A3279" i="23"/>
  <c r="B3279" i="23"/>
  <c r="C3279" i="23"/>
  <c r="D3279" i="23"/>
  <c r="E3279" i="23"/>
  <c r="F3279" i="23"/>
  <c r="G3279" i="23"/>
  <c r="H3279" i="23"/>
  <c r="I3279" i="23"/>
  <c r="J3279" i="23"/>
  <c r="K3279" i="23"/>
  <c r="L3279" i="23"/>
  <c r="M3279" i="23"/>
  <c r="A2620" i="23"/>
  <c r="B2620" i="23"/>
  <c r="C2620" i="23"/>
  <c r="D2620" i="23"/>
  <c r="E2620" i="23"/>
  <c r="F2620" i="23"/>
  <c r="G2620" i="23"/>
  <c r="H2620" i="23"/>
  <c r="I2620" i="23"/>
  <c r="J2620" i="23"/>
  <c r="K2620" i="23"/>
  <c r="L2620" i="23"/>
  <c r="M2620" i="23"/>
  <c r="A2746" i="23"/>
  <c r="B2746" i="23"/>
  <c r="C2746" i="23"/>
  <c r="D2746" i="23"/>
  <c r="E2746" i="23"/>
  <c r="F2746" i="23"/>
  <c r="G2746" i="23"/>
  <c r="H2746" i="23"/>
  <c r="I2746" i="23"/>
  <c r="J2746" i="23"/>
  <c r="K2746" i="23"/>
  <c r="L2746" i="23"/>
  <c r="M2746" i="23"/>
  <c r="A2877" i="23"/>
  <c r="B2877" i="23"/>
  <c r="C2877" i="23"/>
  <c r="D2877" i="23"/>
  <c r="E2877" i="23"/>
  <c r="F2877" i="23"/>
  <c r="G2877" i="23"/>
  <c r="H2877" i="23"/>
  <c r="I2877" i="23"/>
  <c r="J2877" i="23"/>
  <c r="K2877" i="23"/>
  <c r="L2877" i="23"/>
  <c r="M2877" i="23"/>
  <c r="A3000" i="23"/>
  <c r="B3000" i="23"/>
  <c r="C3000" i="23"/>
  <c r="D3000" i="23"/>
  <c r="E3000" i="23"/>
  <c r="F3000" i="23"/>
  <c r="G3000" i="23"/>
  <c r="H3000" i="23"/>
  <c r="I3000" i="23"/>
  <c r="J3000" i="23"/>
  <c r="K3000" i="23"/>
  <c r="L3000" i="23"/>
  <c r="M3000" i="23"/>
  <c r="A3096" i="23"/>
  <c r="B3096" i="23"/>
  <c r="C3096" i="23"/>
  <c r="D3096" i="23"/>
  <c r="E3096" i="23"/>
  <c r="F3096" i="23"/>
  <c r="G3096" i="23"/>
  <c r="H3096" i="23"/>
  <c r="I3096" i="23"/>
  <c r="J3096" i="23"/>
  <c r="K3096" i="23"/>
  <c r="L3096" i="23"/>
  <c r="M3096" i="23"/>
  <c r="A3187" i="23"/>
  <c r="B3187" i="23"/>
  <c r="C3187" i="23"/>
  <c r="D3187" i="23"/>
  <c r="E3187" i="23"/>
  <c r="F3187" i="23"/>
  <c r="G3187" i="23"/>
  <c r="H3187" i="23"/>
  <c r="I3187" i="23"/>
  <c r="J3187" i="23"/>
  <c r="K3187" i="23"/>
  <c r="L3187" i="23"/>
  <c r="M3187" i="23"/>
  <c r="A3278" i="23"/>
  <c r="B3278" i="23"/>
  <c r="C3278" i="23"/>
  <c r="D3278" i="23"/>
  <c r="E3278" i="23"/>
  <c r="F3278" i="23"/>
  <c r="G3278" i="23"/>
  <c r="H3278" i="23"/>
  <c r="I3278" i="23"/>
  <c r="J3278" i="23"/>
  <c r="K3278" i="23"/>
  <c r="L3278" i="23"/>
  <c r="M3278" i="23"/>
  <c r="A2619" i="23"/>
  <c r="B2619" i="23"/>
  <c r="C2619" i="23"/>
  <c r="D2619" i="23"/>
  <c r="E2619" i="23"/>
  <c r="F2619" i="23"/>
  <c r="G2619" i="23"/>
  <c r="H2619" i="23"/>
  <c r="I2619" i="23"/>
  <c r="J2619" i="23"/>
  <c r="K2619" i="23"/>
  <c r="L2619" i="23"/>
  <c r="M2619" i="23"/>
  <c r="A2745" i="23"/>
  <c r="B2745" i="23"/>
  <c r="C2745" i="23"/>
  <c r="D2745" i="23"/>
  <c r="E2745" i="23"/>
  <c r="F2745" i="23"/>
  <c r="G2745" i="23"/>
  <c r="H2745" i="23"/>
  <c r="I2745" i="23"/>
  <c r="J2745" i="23"/>
  <c r="K2745" i="23"/>
  <c r="L2745" i="23"/>
  <c r="M2745" i="23"/>
  <c r="A2876" i="23"/>
  <c r="B2876" i="23"/>
  <c r="C2876" i="23"/>
  <c r="D2876" i="23"/>
  <c r="E2876" i="23"/>
  <c r="F2876" i="23"/>
  <c r="G2876" i="23"/>
  <c r="H2876" i="23"/>
  <c r="I2876" i="23"/>
  <c r="J2876" i="23"/>
  <c r="K2876" i="23"/>
  <c r="L2876" i="23"/>
  <c r="M2876" i="23"/>
  <c r="A2999" i="23"/>
  <c r="B2999" i="23"/>
  <c r="C2999" i="23"/>
  <c r="D2999" i="23"/>
  <c r="E2999" i="23"/>
  <c r="F2999" i="23"/>
  <c r="G2999" i="23"/>
  <c r="H2999" i="23"/>
  <c r="I2999" i="23"/>
  <c r="J2999" i="23"/>
  <c r="K2999" i="23"/>
  <c r="L2999" i="23"/>
  <c r="M2999" i="23"/>
  <c r="A3095" i="23"/>
  <c r="B3095" i="23"/>
  <c r="C3095" i="23"/>
  <c r="D3095" i="23"/>
  <c r="E3095" i="23"/>
  <c r="F3095" i="23"/>
  <c r="G3095" i="23"/>
  <c r="H3095" i="23"/>
  <c r="I3095" i="23"/>
  <c r="J3095" i="23"/>
  <c r="K3095" i="23"/>
  <c r="L3095" i="23"/>
  <c r="M3095" i="23"/>
  <c r="A3186" i="23"/>
  <c r="B3186" i="23"/>
  <c r="C3186" i="23"/>
  <c r="D3186" i="23"/>
  <c r="E3186" i="23"/>
  <c r="F3186" i="23"/>
  <c r="G3186" i="23"/>
  <c r="H3186" i="23"/>
  <c r="I3186" i="23"/>
  <c r="J3186" i="23"/>
  <c r="K3186" i="23"/>
  <c r="L3186" i="23"/>
  <c r="M3186" i="23"/>
  <c r="A3277" i="23"/>
  <c r="B3277" i="23"/>
  <c r="C3277" i="23"/>
  <c r="D3277" i="23"/>
  <c r="E3277" i="23"/>
  <c r="F3277" i="23"/>
  <c r="G3277" i="23"/>
  <c r="H3277" i="23"/>
  <c r="I3277" i="23"/>
  <c r="J3277" i="23"/>
  <c r="K3277" i="23"/>
  <c r="L3277" i="23"/>
  <c r="M3277" i="23"/>
  <c r="A2618" i="23"/>
  <c r="B2618" i="23"/>
  <c r="C2618" i="23"/>
  <c r="D2618" i="23"/>
  <c r="E2618" i="23"/>
  <c r="F2618" i="23"/>
  <c r="G2618" i="23"/>
  <c r="H2618" i="23"/>
  <c r="I2618" i="23"/>
  <c r="J2618" i="23"/>
  <c r="K2618" i="23"/>
  <c r="L2618" i="23"/>
  <c r="M2618" i="23"/>
  <c r="A2744" i="23"/>
  <c r="B2744" i="23"/>
  <c r="C2744" i="23"/>
  <c r="D2744" i="23"/>
  <c r="E2744" i="23"/>
  <c r="F2744" i="23"/>
  <c r="G2744" i="23"/>
  <c r="H2744" i="23"/>
  <c r="I2744" i="23"/>
  <c r="J2744" i="23"/>
  <c r="K2744" i="23"/>
  <c r="L2744" i="23"/>
  <c r="M2744" i="23"/>
  <c r="A2875" i="23"/>
  <c r="B2875" i="23"/>
  <c r="C2875" i="23"/>
  <c r="D2875" i="23"/>
  <c r="E2875" i="23"/>
  <c r="F2875" i="23"/>
  <c r="G2875" i="23"/>
  <c r="H2875" i="23"/>
  <c r="I2875" i="23"/>
  <c r="J2875" i="23"/>
  <c r="K2875" i="23"/>
  <c r="L2875" i="23"/>
  <c r="M2875" i="23"/>
  <c r="A2998" i="23"/>
  <c r="B2998" i="23"/>
  <c r="C2998" i="23"/>
  <c r="D2998" i="23"/>
  <c r="E2998" i="23"/>
  <c r="F2998" i="23"/>
  <c r="G2998" i="23"/>
  <c r="H2998" i="23"/>
  <c r="I2998" i="23"/>
  <c r="J2998" i="23"/>
  <c r="K2998" i="23"/>
  <c r="L2998" i="23"/>
  <c r="M2998" i="23"/>
  <c r="A3094" i="23"/>
  <c r="B3094" i="23"/>
  <c r="C3094" i="23"/>
  <c r="D3094" i="23"/>
  <c r="E3094" i="23"/>
  <c r="F3094" i="23"/>
  <c r="G3094" i="23"/>
  <c r="H3094" i="23"/>
  <c r="I3094" i="23"/>
  <c r="J3094" i="23"/>
  <c r="K3094" i="23"/>
  <c r="L3094" i="23"/>
  <c r="M3094" i="23"/>
  <c r="A3185" i="23"/>
  <c r="B3185" i="23"/>
  <c r="C3185" i="23"/>
  <c r="D3185" i="23"/>
  <c r="E3185" i="23"/>
  <c r="F3185" i="23"/>
  <c r="G3185" i="23"/>
  <c r="H3185" i="23"/>
  <c r="I3185" i="23"/>
  <c r="J3185" i="23"/>
  <c r="K3185" i="23"/>
  <c r="L3185" i="23"/>
  <c r="M3185" i="23"/>
  <c r="A3276" i="23"/>
  <c r="B3276" i="23"/>
  <c r="C3276" i="23"/>
  <c r="D3276" i="23"/>
  <c r="E3276" i="23"/>
  <c r="F3276" i="23"/>
  <c r="G3276" i="23"/>
  <c r="H3276" i="23"/>
  <c r="I3276" i="23"/>
  <c r="J3276" i="23"/>
  <c r="K3276" i="23"/>
  <c r="L3276" i="23"/>
  <c r="M3276" i="23"/>
  <c r="A2617" i="23"/>
  <c r="B2617" i="23"/>
  <c r="C2617" i="23"/>
  <c r="D2617" i="23"/>
  <c r="E2617" i="23"/>
  <c r="F2617" i="23"/>
  <c r="G2617" i="23"/>
  <c r="H2617" i="23"/>
  <c r="I2617" i="23"/>
  <c r="J2617" i="23"/>
  <c r="K2617" i="23"/>
  <c r="L2617" i="23"/>
  <c r="M2617" i="23"/>
  <c r="A2743" i="23"/>
  <c r="B2743" i="23"/>
  <c r="C2743" i="23"/>
  <c r="D2743" i="23"/>
  <c r="E2743" i="23"/>
  <c r="F2743" i="23"/>
  <c r="G2743" i="23"/>
  <c r="H2743" i="23"/>
  <c r="I2743" i="23"/>
  <c r="J2743" i="23"/>
  <c r="K2743" i="23"/>
  <c r="L2743" i="23"/>
  <c r="M2743" i="23"/>
  <c r="A2874" i="23"/>
  <c r="B2874" i="23"/>
  <c r="C2874" i="23"/>
  <c r="D2874" i="23"/>
  <c r="E2874" i="23"/>
  <c r="F2874" i="23"/>
  <c r="G2874" i="23"/>
  <c r="H2874" i="23"/>
  <c r="I2874" i="23"/>
  <c r="J2874" i="23"/>
  <c r="K2874" i="23"/>
  <c r="L2874" i="23"/>
  <c r="M2874" i="23"/>
  <c r="A2997" i="23"/>
  <c r="B2997" i="23"/>
  <c r="C2997" i="23"/>
  <c r="D2997" i="23"/>
  <c r="E2997" i="23"/>
  <c r="F2997" i="23"/>
  <c r="G2997" i="23"/>
  <c r="H2997" i="23"/>
  <c r="I2997" i="23"/>
  <c r="J2997" i="23"/>
  <c r="K2997" i="23"/>
  <c r="L2997" i="23"/>
  <c r="M2997" i="23"/>
  <c r="A3384" i="23"/>
  <c r="B3384" i="23"/>
  <c r="C3384" i="23"/>
  <c r="D3384" i="23"/>
  <c r="E3384" i="23"/>
  <c r="F3384" i="23"/>
  <c r="G3384" i="23"/>
  <c r="H3384" i="23"/>
  <c r="I3384" i="23"/>
  <c r="J3384" i="23"/>
  <c r="K3384" i="23"/>
  <c r="L3384" i="23"/>
  <c r="M3384" i="23"/>
  <c r="A3408" i="23"/>
  <c r="B3408" i="23"/>
  <c r="C3408" i="23"/>
  <c r="D3408" i="23"/>
  <c r="E3408" i="23"/>
  <c r="F3408" i="23"/>
  <c r="G3408" i="23"/>
  <c r="H3408" i="23"/>
  <c r="I3408" i="23"/>
  <c r="J3408" i="23"/>
  <c r="K3408" i="23"/>
  <c r="L3408" i="23"/>
  <c r="M3408" i="23"/>
  <c r="A3433" i="23"/>
  <c r="B3433" i="23"/>
  <c r="C3433" i="23"/>
  <c r="D3433" i="23"/>
  <c r="E3433" i="23"/>
  <c r="F3433" i="23"/>
  <c r="G3433" i="23"/>
  <c r="H3433" i="23"/>
  <c r="I3433" i="23"/>
  <c r="J3433" i="23"/>
  <c r="K3433" i="23"/>
  <c r="L3433" i="23"/>
  <c r="M3433" i="23"/>
  <c r="A2616" i="23"/>
  <c r="B2616" i="23"/>
  <c r="C2616" i="23"/>
  <c r="D2616" i="23"/>
  <c r="E2616" i="23"/>
  <c r="F2616" i="23"/>
  <c r="G2616" i="23"/>
  <c r="H2616" i="23"/>
  <c r="I2616" i="23"/>
  <c r="J2616" i="23"/>
  <c r="K2616" i="23"/>
  <c r="L2616" i="23"/>
  <c r="M2616" i="23"/>
  <c r="A2742" i="23"/>
  <c r="B2742" i="23"/>
  <c r="C2742" i="23"/>
  <c r="D2742" i="23"/>
  <c r="E2742" i="23"/>
  <c r="F2742" i="23"/>
  <c r="G2742" i="23"/>
  <c r="H2742" i="23"/>
  <c r="I2742" i="23"/>
  <c r="J2742" i="23"/>
  <c r="K2742" i="23"/>
  <c r="L2742" i="23"/>
  <c r="M2742" i="23"/>
  <c r="A2873" i="23"/>
  <c r="B2873" i="23"/>
  <c r="C2873" i="23"/>
  <c r="D2873" i="23"/>
  <c r="E2873" i="23"/>
  <c r="F2873" i="23"/>
  <c r="G2873" i="23"/>
  <c r="H2873" i="23"/>
  <c r="I2873" i="23"/>
  <c r="J2873" i="23"/>
  <c r="K2873" i="23"/>
  <c r="L2873" i="23"/>
  <c r="M2873" i="23"/>
  <c r="A2996" i="23"/>
  <c r="B2996" i="23"/>
  <c r="C2996" i="23"/>
  <c r="D2996" i="23"/>
  <c r="E2996" i="23"/>
  <c r="F2996" i="23"/>
  <c r="G2996" i="23"/>
  <c r="H2996" i="23"/>
  <c r="I2996" i="23"/>
  <c r="J2996" i="23"/>
  <c r="K2996" i="23"/>
  <c r="L2996" i="23"/>
  <c r="M2996" i="23"/>
  <c r="A3383" i="23"/>
  <c r="B3383" i="23"/>
  <c r="C3383" i="23"/>
  <c r="D3383" i="23"/>
  <c r="E3383" i="23"/>
  <c r="F3383" i="23"/>
  <c r="G3383" i="23"/>
  <c r="H3383" i="23"/>
  <c r="I3383" i="23"/>
  <c r="J3383" i="23"/>
  <c r="K3383" i="23"/>
  <c r="L3383" i="23"/>
  <c r="M3383" i="23"/>
  <c r="A3407" i="23"/>
  <c r="B3407" i="23"/>
  <c r="C3407" i="23"/>
  <c r="D3407" i="23"/>
  <c r="E3407" i="23"/>
  <c r="F3407" i="23"/>
  <c r="G3407" i="23"/>
  <c r="H3407" i="23"/>
  <c r="I3407" i="23"/>
  <c r="J3407" i="23"/>
  <c r="K3407" i="23"/>
  <c r="L3407" i="23"/>
  <c r="M3407" i="23"/>
  <c r="A3432" i="23"/>
  <c r="B3432" i="23"/>
  <c r="C3432" i="23"/>
  <c r="D3432" i="23"/>
  <c r="E3432" i="23"/>
  <c r="F3432" i="23"/>
  <c r="G3432" i="23"/>
  <c r="H3432" i="23"/>
  <c r="I3432" i="23"/>
  <c r="J3432" i="23"/>
  <c r="K3432" i="23"/>
  <c r="L3432" i="23"/>
  <c r="M3432" i="23"/>
  <c r="A2615" i="23"/>
  <c r="B2615" i="23"/>
  <c r="C2615" i="23"/>
  <c r="D2615" i="23"/>
  <c r="E2615" i="23"/>
  <c r="F2615" i="23"/>
  <c r="G2615" i="23"/>
  <c r="H2615" i="23"/>
  <c r="I2615" i="23"/>
  <c r="J2615" i="23"/>
  <c r="K2615" i="23"/>
  <c r="L2615" i="23"/>
  <c r="M2615" i="23"/>
  <c r="A2741" i="23"/>
  <c r="B2741" i="23"/>
  <c r="C2741" i="23"/>
  <c r="D2741" i="23"/>
  <c r="E2741" i="23"/>
  <c r="F2741" i="23"/>
  <c r="G2741" i="23"/>
  <c r="H2741" i="23"/>
  <c r="I2741" i="23"/>
  <c r="J2741" i="23"/>
  <c r="K2741" i="23"/>
  <c r="L2741" i="23"/>
  <c r="M2741" i="23"/>
  <c r="A2872" i="23"/>
  <c r="B2872" i="23"/>
  <c r="C2872" i="23"/>
  <c r="D2872" i="23"/>
  <c r="E2872" i="23"/>
  <c r="F2872" i="23"/>
  <c r="G2872" i="23"/>
  <c r="H2872" i="23"/>
  <c r="I2872" i="23"/>
  <c r="J2872" i="23"/>
  <c r="K2872" i="23"/>
  <c r="L2872" i="23"/>
  <c r="M2872" i="23"/>
  <c r="A2995" i="23"/>
  <c r="B2995" i="23"/>
  <c r="C2995" i="23"/>
  <c r="D2995" i="23"/>
  <c r="E2995" i="23"/>
  <c r="F2995" i="23"/>
  <c r="G2995" i="23"/>
  <c r="H2995" i="23"/>
  <c r="I2995" i="23"/>
  <c r="J2995" i="23"/>
  <c r="K2995" i="23"/>
  <c r="L2995" i="23"/>
  <c r="M2995" i="23"/>
  <c r="A3382" i="23"/>
  <c r="B3382" i="23"/>
  <c r="C3382" i="23"/>
  <c r="D3382" i="23"/>
  <c r="E3382" i="23"/>
  <c r="F3382" i="23"/>
  <c r="G3382" i="23"/>
  <c r="H3382" i="23"/>
  <c r="I3382" i="23"/>
  <c r="J3382" i="23"/>
  <c r="K3382" i="23"/>
  <c r="L3382" i="23"/>
  <c r="M3382" i="23"/>
  <c r="A3406" i="23"/>
  <c r="B3406" i="23"/>
  <c r="C3406" i="23"/>
  <c r="D3406" i="23"/>
  <c r="E3406" i="23"/>
  <c r="F3406" i="23"/>
  <c r="G3406" i="23"/>
  <c r="H3406" i="23"/>
  <c r="I3406" i="23"/>
  <c r="J3406" i="23"/>
  <c r="K3406" i="23"/>
  <c r="L3406" i="23"/>
  <c r="M3406" i="23"/>
  <c r="A3431" i="23"/>
  <c r="B3431" i="23"/>
  <c r="C3431" i="23"/>
  <c r="D3431" i="23"/>
  <c r="E3431" i="23"/>
  <c r="F3431" i="23"/>
  <c r="G3431" i="23"/>
  <c r="H3431" i="23"/>
  <c r="I3431" i="23"/>
  <c r="J3431" i="23"/>
  <c r="K3431" i="23"/>
  <c r="L3431" i="23"/>
  <c r="M3431" i="23"/>
  <c r="A2614" i="23"/>
  <c r="B2614" i="23"/>
  <c r="C2614" i="23"/>
  <c r="D2614" i="23"/>
  <c r="E2614" i="23"/>
  <c r="F2614" i="23"/>
  <c r="G2614" i="23"/>
  <c r="H2614" i="23"/>
  <c r="I2614" i="23"/>
  <c r="J2614" i="23"/>
  <c r="K2614" i="23"/>
  <c r="L2614" i="23"/>
  <c r="M2614" i="23"/>
  <c r="A2740" i="23"/>
  <c r="B2740" i="23"/>
  <c r="C2740" i="23"/>
  <c r="D2740" i="23"/>
  <c r="E2740" i="23"/>
  <c r="F2740" i="23"/>
  <c r="G2740" i="23"/>
  <c r="H2740" i="23"/>
  <c r="I2740" i="23"/>
  <c r="J2740" i="23"/>
  <c r="K2740" i="23"/>
  <c r="L2740" i="23"/>
  <c r="M2740" i="23"/>
  <c r="A2871" i="23"/>
  <c r="B2871" i="23"/>
  <c r="C2871" i="23"/>
  <c r="D2871" i="23"/>
  <c r="E2871" i="23"/>
  <c r="F2871" i="23"/>
  <c r="G2871" i="23"/>
  <c r="H2871" i="23"/>
  <c r="I2871" i="23"/>
  <c r="J2871" i="23"/>
  <c r="K2871" i="23"/>
  <c r="L2871" i="23"/>
  <c r="M2871" i="23"/>
  <c r="A2994" i="23"/>
  <c r="B2994" i="23"/>
  <c r="C2994" i="23"/>
  <c r="D2994" i="23"/>
  <c r="E2994" i="23"/>
  <c r="F2994" i="23"/>
  <c r="G2994" i="23"/>
  <c r="H2994" i="23"/>
  <c r="I2994" i="23"/>
  <c r="J2994" i="23"/>
  <c r="K2994" i="23"/>
  <c r="L2994" i="23"/>
  <c r="M2994" i="23"/>
  <c r="A3381" i="23"/>
  <c r="B3381" i="23"/>
  <c r="C3381" i="23"/>
  <c r="D3381" i="23"/>
  <c r="E3381" i="23"/>
  <c r="F3381" i="23"/>
  <c r="G3381" i="23"/>
  <c r="H3381" i="23"/>
  <c r="I3381" i="23"/>
  <c r="J3381" i="23"/>
  <c r="K3381" i="23"/>
  <c r="L3381" i="23"/>
  <c r="M3381" i="23"/>
  <c r="A3405" i="23"/>
  <c r="B3405" i="23"/>
  <c r="C3405" i="23"/>
  <c r="D3405" i="23"/>
  <c r="E3405" i="23"/>
  <c r="F3405" i="23"/>
  <c r="G3405" i="23"/>
  <c r="H3405" i="23"/>
  <c r="I3405" i="23"/>
  <c r="J3405" i="23"/>
  <c r="K3405" i="23"/>
  <c r="L3405" i="23"/>
  <c r="M3405" i="23"/>
  <c r="A3430" i="23"/>
  <c r="B3430" i="23"/>
  <c r="C3430" i="23"/>
  <c r="D3430" i="23"/>
  <c r="E3430" i="23"/>
  <c r="F3430" i="23"/>
  <c r="G3430" i="23"/>
  <c r="H3430" i="23"/>
  <c r="I3430" i="23"/>
  <c r="J3430" i="23"/>
  <c r="K3430" i="23"/>
  <c r="L3430" i="23"/>
  <c r="M3430" i="23"/>
  <c r="A2739" i="23"/>
  <c r="B2739" i="23"/>
  <c r="C2739" i="23"/>
  <c r="D2739" i="23"/>
  <c r="E2739" i="23"/>
  <c r="F2739" i="23"/>
  <c r="G2739" i="23"/>
  <c r="H2739" i="23"/>
  <c r="I2739" i="23"/>
  <c r="J2739" i="23"/>
  <c r="K2739" i="23"/>
  <c r="L2739" i="23"/>
  <c r="M2739" i="23"/>
  <c r="A2870" i="23"/>
  <c r="B2870" i="23"/>
  <c r="C2870" i="23"/>
  <c r="D2870" i="23"/>
  <c r="E2870" i="23"/>
  <c r="F2870" i="23"/>
  <c r="G2870" i="23"/>
  <c r="H2870" i="23"/>
  <c r="I2870" i="23"/>
  <c r="J2870" i="23"/>
  <c r="K2870" i="23"/>
  <c r="L2870" i="23"/>
  <c r="M2870" i="23"/>
  <c r="A3410" i="23"/>
  <c r="B3410" i="23"/>
  <c r="C3410" i="23"/>
  <c r="D3410" i="23"/>
  <c r="E3410" i="23"/>
  <c r="F3410" i="23"/>
  <c r="G3410" i="23"/>
  <c r="H3410" i="23"/>
  <c r="I3410" i="23"/>
  <c r="J3410" i="23"/>
  <c r="K3410" i="23"/>
  <c r="L3410" i="23"/>
  <c r="M3410" i="23"/>
  <c r="A2613" i="23"/>
  <c r="B2613" i="23"/>
  <c r="C2613" i="23"/>
  <c r="D2613" i="23"/>
  <c r="E2613" i="23"/>
  <c r="F2613" i="23"/>
  <c r="G2613" i="23"/>
  <c r="H2613" i="23"/>
  <c r="I2613" i="23"/>
  <c r="J2613" i="23"/>
  <c r="K2613" i="23"/>
  <c r="L2613" i="23"/>
  <c r="M2613" i="23"/>
  <c r="A2738" i="23"/>
  <c r="B2738" i="23"/>
  <c r="C2738" i="23"/>
  <c r="D2738" i="23"/>
  <c r="E2738" i="23"/>
  <c r="F2738" i="23"/>
  <c r="G2738" i="23"/>
  <c r="H2738" i="23"/>
  <c r="I2738" i="23"/>
  <c r="J2738" i="23"/>
  <c r="K2738" i="23"/>
  <c r="L2738" i="23"/>
  <c r="M2738" i="23"/>
  <c r="A2869" i="23"/>
  <c r="B2869" i="23"/>
  <c r="C2869" i="23"/>
  <c r="D2869" i="23"/>
  <c r="E2869" i="23"/>
  <c r="F2869" i="23"/>
  <c r="G2869" i="23"/>
  <c r="H2869" i="23"/>
  <c r="I2869" i="23"/>
  <c r="J2869" i="23"/>
  <c r="K2869" i="23"/>
  <c r="L2869" i="23"/>
  <c r="M2869" i="23"/>
  <c r="A2993" i="23"/>
  <c r="B2993" i="23"/>
  <c r="C2993" i="23"/>
  <c r="D2993" i="23"/>
  <c r="E2993" i="23"/>
  <c r="F2993" i="23"/>
  <c r="G2993" i="23"/>
  <c r="H2993" i="23"/>
  <c r="I2993" i="23"/>
  <c r="J2993" i="23"/>
  <c r="K2993" i="23"/>
  <c r="L2993" i="23"/>
  <c r="M2993" i="23"/>
  <c r="A3380" i="23"/>
  <c r="B3380" i="23"/>
  <c r="C3380" i="23"/>
  <c r="D3380" i="23"/>
  <c r="E3380" i="23"/>
  <c r="F3380" i="23"/>
  <c r="G3380" i="23"/>
  <c r="H3380" i="23"/>
  <c r="I3380" i="23"/>
  <c r="J3380" i="23"/>
  <c r="K3380" i="23"/>
  <c r="L3380" i="23"/>
  <c r="M3380" i="23"/>
  <c r="A3404" i="23"/>
  <c r="B3404" i="23"/>
  <c r="C3404" i="23"/>
  <c r="D3404" i="23"/>
  <c r="E3404" i="23"/>
  <c r="F3404" i="23"/>
  <c r="G3404" i="23"/>
  <c r="H3404" i="23"/>
  <c r="I3404" i="23"/>
  <c r="J3404" i="23"/>
  <c r="K3404" i="23"/>
  <c r="L3404" i="23"/>
  <c r="M3404" i="23"/>
  <c r="A3429" i="23"/>
  <c r="B3429" i="23"/>
  <c r="C3429" i="23"/>
  <c r="D3429" i="23"/>
  <c r="E3429" i="23"/>
  <c r="F3429" i="23"/>
  <c r="G3429" i="23"/>
  <c r="H3429" i="23"/>
  <c r="I3429" i="23"/>
  <c r="J3429" i="23"/>
  <c r="K3429" i="23"/>
  <c r="L3429" i="23"/>
  <c r="M3429" i="23"/>
  <c r="A2612" i="23"/>
  <c r="B2612" i="23"/>
  <c r="C2612" i="23"/>
  <c r="D2612" i="23"/>
  <c r="E2612" i="23"/>
  <c r="F2612" i="23"/>
  <c r="G2612" i="23"/>
  <c r="H2612" i="23"/>
  <c r="I2612" i="23"/>
  <c r="J2612" i="23"/>
  <c r="K2612" i="23"/>
  <c r="L2612" i="23"/>
  <c r="M2612" i="23"/>
  <c r="A2737" i="23"/>
  <c r="B2737" i="23"/>
  <c r="C2737" i="23"/>
  <c r="D2737" i="23"/>
  <c r="E2737" i="23"/>
  <c r="F2737" i="23"/>
  <c r="G2737" i="23"/>
  <c r="H2737" i="23"/>
  <c r="I2737" i="23"/>
  <c r="J2737" i="23"/>
  <c r="K2737" i="23"/>
  <c r="L2737" i="23"/>
  <c r="M2737" i="23"/>
  <c r="A2868" i="23"/>
  <c r="B2868" i="23"/>
  <c r="C2868" i="23"/>
  <c r="D2868" i="23"/>
  <c r="E2868" i="23"/>
  <c r="F2868" i="23"/>
  <c r="G2868" i="23"/>
  <c r="H2868" i="23"/>
  <c r="I2868" i="23"/>
  <c r="J2868" i="23"/>
  <c r="K2868" i="23"/>
  <c r="L2868" i="23"/>
  <c r="M2868" i="23"/>
  <c r="A2992" i="23"/>
  <c r="B2992" i="23"/>
  <c r="C2992" i="23"/>
  <c r="D2992" i="23"/>
  <c r="E2992" i="23"/>
  <c r="F2992" i="23"/>
  <c r="G2992" i="23"/>
  <c r="H2992" i="23"/>
  <c r="I2992" i="23"/>
  <c r="J2992" i="23"/>
  <c r="K2992" i="23"/>
  <c r="L2992" i="23"/>
  <c r="M2992" i="23"/>
  <c r="A3379" i="23"/>
  <c r="B3379" i="23"/>
  <c r="C3379" i="23"/>
  <c r="D3379" i="23"/>
  <c r="E3379" i="23"/>
  <c r="F3379" i="23"/>
  <c r="G3379" i="23"/>
  <c r="H3379" i="23"/>
  <c r="I3379" i="23"/>
  <c r="J3379" i="23"/>
  <c r="K3379" i="23"/>
  <c r="L3379" i="23"/>
  <c r="M3379" i="23"/>
  <c r="A3403" i="23"/>
  <c r="B3403" i="23"/>
  <c r="C3403" i="23"/>
  <c r="D3403" i="23"/>
  <c r="E3403" i="23"/>
  <c r="F3403" i="23"/>
  <c r="G3403" i="23"/>
  <c r="H3403" i="23"/>
  <c r="I3403" i="23"/>
  <c r="J3403" i="23"/>
  <c r="K3403" i="23"/>
  <c r="L3403" i="23"/>
  <c r="M3403" i="23"/>
  <c r="A3428" i="23"/>
  <c r="B3428" i="23"/>
  <c r="C3428" i="23"/>
  <c r="D3428" i="23"/>
  <c r="E3428" i="23"/>
  <c r="F3428" i="23"/>
  <c r="G3428" i="23"/>
  <c r="H3428" i="23"/>
  <c r="I3428" i="23"/>
  <c r="J3428" i="23"/>
  <c r="K3428" i="23"/>
  <c r="L3428" i="23"/>
  <c r="M3428" i="23"/>
  <c r="A2611" i="23"/>
  <c r="B2611" i="23"/>
  <c r="C2611" i="23"/>
  <c r="D2611" i="23"/>
  <c r="E2611" i="23"/>
  <c r="F2611" i="23"/>
  <c r="G2611" i="23"/>
  <c r="H2611" i="23"/>
  <c r="I2611" i="23"/>
  <c r="J2611" i="23"/>
  <c r="K2611" i="23"/>
  <c r="L2611" i="23"/>
  <c r="M2611" i="23"/>
  <c r="A2736" i="23"/>
  <c r="B2736" i="23"/>
  <c r="C2736" i="23"/>
  <c r="D2736" i="23"/>
  <c r="E2736" i="23"/>
  <c r="F2736" i="23"/>
  <c r="G2736" i="23"/>
  <c r="H2736" i="23"/>
  <c r="I2736" i="23"/>
  <c r="J2736" i="23"/>
  <c r="K2736" i="23"/>
  <c r="L2736" i="23"/>
  <c r="M2736" i="23"/>
  <c r="A2867" i="23"/>
  <c r="B2867" i="23"/>
  <c r="C2867" i="23"/>
  <c r="D2867" i="23"/>
  <c r="E2867" i="23"/>
  <c r="F2867" i="23"/>
  <c r="G2867" i="23"/>
  <c r="H2867" i="23"/>
  <c r="I2867" i="23"/>
  <c r="J2867" i="23"/>
  <c r="K2867" i="23"/>
  <c r="L2867" i="23"/>
  <c r="M2867" i="23"/>
  <c r="A2991" i="23"/>
  <c r="B2991" i="23"/>
  <c r="C2991" i="23"/>
  <c r="D2991" i="23"/>
  <c r="E2991" i="23"/>
  <c r="F2991" i="23"/>
  <c r="G2991" i="23"/>
  <c r="H2991" i="23"/>
  <c r="I2991" i="23"/>
  <c r="J2991" i="23"/>
  <c r="K2991" i="23"/>
  <c r="L2991" i="23"/>
  <c r="M2991" i="23"/>
  <c r="A3378" i="23"/>
  <c r="B3378" i="23"/>
  <c r="C3378" i="23"/>
  <c r="D3378" i="23"/>
  <c r="E3378" i="23"/>
  <c r="F3378" i="23"/>
  <c r="G3378" i="23"/>
  <c r="H3378" i="23"/>
  <c r="I3378" i="23"/>
  <c r="J3378" i="23"/>
  <c r="K3378" i="23"/>
  <c r="L3378" i="23"/>
  <c r="M3378" i="23"/>
  <c r="A3402" i="23"/>
  <c r="B3402" i="23"/>
  <c r="C3402" i="23"/>
  <c r="D3402" i="23"/>
  <c r="E3402" i="23"/>
  <c r="F3402" i="23"/>
  <c r="G3402" i="23"/>
  <c r="H3402" i="23"/>
  <c r="I3402" i="23"/>
  <c r="J3402" i="23"/>
  <c r="K3402" i="23"/>
  <c r="L3402" i="23"/>
  <c r="M3402" i="23"/>
  <c r="A3427" i="23"/>
  <c r="B3427" i="23"/>
  <c r="C3427" i="23"/>
  <c r="D3427" i="23"/>
  <c r="E3427" i="23"/>
  <c r="F3427" i="23"/>
  <c r="G3427" i="23"/>
  <c r="H3427" i="23"/>
  <c r="I3427" i="23"/>
  <c r="J3427" i="23"/>
  <c r="K3427" i="23"/>
  <c r="L3427" i="23"/>
  <c r="M3427" i="23"/>
  <c r="A2610" i="23"/>
  <c r="B2610" i="23"/>
  <c r="C2610" i="23"/>
  <c r="D2610" i="23"/>
  <c r="E2610" i="23"/>
  <c r="F2610" i="23"/>
  <c r="G2610" i="23"/>
  <c r="H2610" i="23"/>
  <c r="I2610" i="23"/>
  <c r="J2610" i="23"/>
  <c r="K2610" i="23"/>
  <c r="L2610" i="23"/>
  <c r="M2610" i="23"/>
  <c r="A2735" i="23"/>
  <c r="B2735" i="23"/>
  <c r="C2735" i="23"/>
  <c r="D2735" i="23"/>
  <c r="E2735" i="23"/>
  <c r="F2735" i="23"/>
  <c r="G2735" i="23"/>
  <c r="H2735" i="23"/>
  <c r="I2735" i="23"/>
  <c r="J2735" i="23"/>
  <c r="K2735" i="23"/>
  <c r="L2735" i="23"/>
  <c r="M2735" i="23"/>
  <c r="A2866" i="23"/>
  <c r="B2866" i="23"/>
  <c r="C2866" i="23"/>
  <c r="D2866" i="23"/>
  <c r="E2866" i="23"/>
  <c r="F2866" i="23"/>
  <c r="G2866" i="23"/>
  <c r="H2866" i="23"/>
  <c r="I2866" i="23"/>
  <c r="J2866" i="23"/>
  <c r="K2866" i="23"/>
  <c r="L2866" i="23"/>
  <c r="M2866" i="23"/>
  <c r="A2990" i="23"/>
  <c r="B2990" i="23"/>
  <c r="C2990" i="23"/>
  <c r="D2990" i="23"/>
  <c r="E2990" i="23"/>
  <c r="F2990" i="23"/>
  <c r="G2990" i="23"/>
  <c r="H2990" i="23"/>
  <c r="I2990" i="23"/>
  <c r="J2990" i="23"/>
  <c r="K2990" i="23"/>
  <c r="L2990" i="23"/>
  <c r="M2990" i="23"/>
  <c r="A3377" i="23"/>
  <c r="B3377" i="23"/>
  <c r="C3377" i="23"/>
  <c r="D3377" i="23"/>
  <c r="E3377" i="23"/>
  <c r="F3377" i="23"/>
  <c r="G3377" i="23"/>
  <c r="H3377" i="23"/>
  <c r="I3377" i="23"/>
  <c r="J3377" i="23"/>
  <c r="K3377" i="23"/>
  <c r="L3377" i="23"/>
  <c r="M3377" i="23"/>
  <c r="A3401" i="23"/>
  <c r="B3401" i="23"/>
  <c r="C3401" i="23"/>
  <c r="D3401" i="23"/>
  <c r="E3401" i="23"/>
  <c r="F3401" i="23"/>
  <c r="G3401" i="23"/>
  <c r="H3401" i="23"/>
  <c r="I3401" i="23"/>
  <c r="J3401" i="23"/>
  <c r="K3401" i="23"/>
  <c r="L3401" i="23"/>
  <c r="M3401" i="23"/>
  <c r="A3426" i="23"/>
  <c r="B3426" i="23"/>
  <c r="C3426" i="23"/>
  <c r="D3426" i="23"/>
  <c r="E3426" i="23"/>
  <c r="F3426" i="23"/>
  <c r="G3426" i="23"/>
  <c r="H3426" i="23"/>
  <c r="I3426" i="23"/>
  <c r="J3426" i="23"/>
  <c r="K3426" i="23"/>
  <c r="L3426" i="23"/>
  <c r="M3426" i="23"/>
  <c r="A2609" i="23"/>
  <c r="B2609" i="23"/>
  <c r="C2609" i="23"/>
  <c r="D2609" i="23"/>
  <c r="E2609" i="23"/>
  <c r="F2609" i="23"/>
  <c r="G2609" i="23"/>
  <c r="H2609" i="23"/>
  <c r="I2609" i="23"/>
  <c r="J2609" i="23"/>
  <c r="K2609" i="23"/>
  <c r="L2609" i="23"/>
  <c r="M2609" i="23"/>
  <c r="A2734" i="23"/>
  <c r="B2734" i="23"/>
  <c r="C2734" i="23"/>
  <c r="D2734" i="23"/>
  <c r="E2734" i="23"/>
  <c r="F2734" i="23"/>
  <c r="G2734" i="23"/>
  <c r="H2734" i="23"/>
  <c r="I2734" i="23"/>
  <c r="J2734" i="23"/>
  <c r="K2734" i="23"/>
  <c r="L2734" i="23"/>
  <c r="M2734" i="23"/>
  <c r="A2865" i="23"/>
  <c r="B2865" i="23"/>
  <c r="C2865" i="23"/>
  <c r="D2865" i="23"/>
  <c r="E2865" i="23"/>
  <c r="F2865" i="23"/>
  <c r="G2865" i="23"/>
  <c r="H2865" i="23"/>
  <c r="I2865" i="23"/>
  <c r="J2865" i="23"/>
  <c r="K2865" i="23"/>
  <c r="L2865" i="23"/>
  <c r="M2865" i="23"/>
  <c r="A2989" i="23"/>
  <c r="B2989" i="23"/>
  <c r="C2989" i="23"/>
  <c r="D2989" i="23"/>
  <c r="E2989" i="23"/>
  <c r="F2989" i="23"/>
  <c r="G2989" i="23"/>
  <c r="H2989" i="23"/>
  <c r="I2989" i="23"/>
  <c r="J2989" i="23"/>
  <c r="K2989" i="23"/>
  <c r="L2989" i="23"/>
  <c r="M2989" i="23"/>
  <c r="A3376" i="23"/>
  <c r="B3376" i="23"/>
  <c r="C3376" i="23"/>
  <c r="D3376" i="23"/>
  <c r="E3376" i="23"/>
  <c r="F3376" i="23"/>
  <c r="G3376" i="23"/>
  <c r="H3376" i="23"/>
  <c r="I3376" i="23"/>
  <c r="J3376" i="23"/>
  <c r="K3376" i="23"/>
  <c r="L3376" i="23"/>
  <c r="M3376" i="23"/>
  <c r="A3400" i="23"/>
  <c r="B3400" i="23"/>
  <c r="C3400" i="23"/>
  <c r="D3400" i="23"/>
  <c r="E3400" i="23"/>
  <c r="F3400" i="23"/>
  <c r="G3400" i="23"/>
  <c r="H3400" i="23"/>
  <c r="I3400" i="23"/>
  <c r="J3400" i="23"/>
  <c r="K3400" i="23"/>
  <c r="L3400" i="23"/>
  <c r="M3400" i="23"/>
  <c r="A3425" i="23"/>
  <c r="B3425" i="23"/>
  <c r="C3425" i="23"/>
  <c r="D3425" i="23"/>
  <c r="E3425" i="23"/>
  <c r="F3425" i="23"/>
  <c r="G3425" i="23"/>
  <c r="H3425" i="23"/>
  <c r="I3425" i="23"/>
  <c r="J3425" i="23"/>
  <c r="K3425" i="23"/>
  <c r="L3425" i="23"/>
  <c r="M3425" i="23"/>
  <c r="A2608" i="23"/>
  <c r="B2608" i="23"/>
  <c r="C2608" i="23"/>
  <c r="D2608" i="23"/>
  <c r="E2608" i="23"/>
  <c r="F2608" i="23"/>
  <c r="G2608" i="23"/>
  <c r="H2608" i="23"/>
  <c r="I2608" i="23"/>
  <c r="J2608" i="23"/>
  <c r="K2608" i="23"/>
  <c r="L2608" i="23"/>
  <c r="M2608" i="23"/>
  <c r="A2733" i="23"/>
  <c r="B2733" i="23"/>
  <c r="C2733" i="23"/>
  <c r="D2733" i="23"/>
  <c r="E2733" i="23"/>
  <c r="F2733" i="23"/>
  <c r="G2733" i="23"/>
  <c r="H2733" i="23"/>
  <c r="I2733" i="23"/>
  <c r="J2733" i="23"/>
  <c r="K2733" i="23"/>
  <c r="L2733" i="23"/>
  <c r="M2733" i="23"/>
  <c r="A2864" i="23"/>
  <c r="B2864" i="23"/>
  <c r="C2864" i="23"/>
  <c r="D2864" i="23"/>
  <c r="E2864" i="23"/>
  <c r="F2864" i="23"/>
  <c r="G2864" i="23"/>
  <c r="H2864" i="23"/>
  <c r="I2864" i="23"/>
  <c r="J2864" i="23"/>
  <c r="K2864" i="23"/>
  <c r="L2864" i="23"/>
  <c r="M2864" i="23"/>
  <c r="A2988" i="23"/>
  <c r="B2988" i="23"/>
  <c r="C2988" i="23"/>
  <c r="D2988" i="23"/>
  <c r="E2988" i="23"/>
  <c r="F2988" i="23"/>
  <c r="G2988" i="23"/>
  <c r="H2988" i="23"/>
  <c r="I2988" i="23"/>
  <c r="J2988" i="23"/>
  <c r="K2988" i="23"/>
  <c r="L2988" i="23"/>
  <c r="M2988" i="23"/>
  <c r="A3375" i="23"/>
  <c r="B3375" i="23"/>
  <c r="C3375" i="23"/>
  <c r="D3375" i="23"/>
  <c r="E3375" i="23"/>
  <c r="F3375" i="23"/>
  <c r="G3375" i="23"/>
  <c r="H3375" i="23"/>
  <c r="I3375" i="23"/>
  <c r="J3375" i="23"/>
  <c r="K3375" i="23"/>
  <c r="L3375" i="23"/>
  <c r="M3375" i="23"/>
  <c r="A3399" i="23"/>
  <c r="B3399" i="23"/>
  <c r="C3399" i="23"/>
  <c r="D3399" i="23"/>
  <c r="E3399" i="23"/>
  <c r="F3399" i="23"/>
  <c r="G3399" i="23"/>
  <c r="H3399" i="23"/>
  <c r="I3399" i="23"/>
  <c r="J3399" i="23"/>
  <c r="K3399" i="23"/>
  <c r="L3399" i="23"/>
  <c r="M3399" i="23"/>
  <c r="A3424" i="23"/>
  <c r="B3424" i="23"/>
  <c r="C3424" i="23"/>
  <c r="D3424" i="23"/>
  <c r="E3424" i="23"/>
  <c r="F3424" i="23"/>
  <c r="G3424" i="23"/>
  <c r="H3424" i="23"/>
  <c r="I3424" i="23"/>
  <c r="J3424" i="23"/>
  <c r="K3424" i="23"/>
  <c r="L3424" i="23"/>
  <c r="M3424" i="23"/>
  <c r="A2607" i="23"/>
  <c r="B2607" i="23"/>
  <c r="C2607" i="23"/>
  <c r="D2607" i="23"/>
  <c r="E2607" i="23"/>
  <c r="F2607" i="23"/>
  <c r="G2607" i="23"/>
  <c r="H2607" i="23"/>
  <c r="I2607" i="23"/>
  <c r="J2607" i="23"/>
  <c r="K2607" i="23"/>
  <c r="L2607" i="23"/>
  <c r="M2607" i="23"/>
  <c r="A2732" i="23"/>
  <c r="B2732" i="23"/>
  <c r="C2732" i="23"/>
  <c r="D2732" i="23"/>
  <c r="E2732" i="23"/>
  <c r="F2732" i="23"/>
  <c r="G2732" i="23"/>
  <c r="H2732" i="23"/>
  <c r="I2732" i="23"/>
  <c r="J2732" i="23"/>
  <c r="K2732" i="23"/>
  <c r="L2732" i="23"/>
  <c r="M2732" i="23"/>
  <c r="A2863" i="23"/>
  <c r="B2863" i="23"/>
  <c r="C2863" i="23"/>
  <c r="D2863" i="23"/>
  <c r="E2863" i="23"/>
  <c r="F2863" i="23"/>
  <c r="G2863" i="23"/>
  <c r="H2863" i="23"/>
  <c r="I2863" i="23"/>
  <c r="J2863" i="23"/>
  <c r="K2863" i="23"/>
  <c r="L2863" i="23"/>
  <c r="M2863" i="23"/>
  <c r="A2987" i="23"/>
  <c r="B2987" i="23"/>
  <c r="C2987" i="23"/>
  <c r="D2987" i="23"/>
  <c r="E2987" i="23"/>
  <c r="F2987" i="23"/>
  <c r="G2987" i="23"/>
  <c r="H2987" i="23"/>
  <c r="I2987" i="23"/>
  <c r="J2987" i="23"/>
  <c r="K2987" i="23"/>
  <c r="L2987" i="23"/>
  <c r="M2987" i="23"/>
  <c r="A3374" i="23"/>
  <c r="B3374" i="23"/>
  <c r="C3374" i="23"/>
  <c r="D3374" i="23"/>
  <c r="E3374" i="23"/>
  <c r="F3374" i="23"/>
  <c r="G3374" i="23"/>
  <c r="H3374" i="23"/>
  <c r="I3374" i="23"/>
  <c r="J3374" i="23"/>
  <c r="K3374" i="23"/>
  <c r="L3374" i="23"/>
  <c r="M3374" i="23"/>
  <c r="A3398" i="23"/>
  <c r="B3398" i="23"/>
  <c r="C3398" i="23"/>
  <c r="D3398" i="23"/>
  <c r="E3398" i="23"/>
  <c r="F3398" i="23"/>
  <c r="G3398" i="23"/>
  <c r="H3398" i="23"/>
  <c r="I3398" i="23"/>
  <c r="J3398" i="23"/>
  <c r="K3398" i="23"/>
  <c r="L3398" i="23"/>
  <c r="M3398" i="23"/>
  <c r="A3423" i="23"/>
  <c r="B3423" i="23"/>
  <c r="C3423" i="23"/>
  <c r="D3423" i="23"/>
  <c r="E3423" i="23"/>
  <c r="F3423" i="23"/>
  <c r="G3423" i="23"/>
  <c r="H3423" i="23"/>
  <c r="I3423" i="23"/>
  <c r="J3423" i="23"/>
  <c r="K3423" i="23"/>
  <c r="L3423" i="23"/>
  <c r="M3423" i="23"/>
  <c r="A2606" i="23"/>
  <c r="B2606" i="23"/>
  <c r="C2606" i="23"/>
  <c r="D2606" i="23"/>
  <c r="E2606" i="23"/>
  <c r="F2606" i="23"/>
  <c r="G2606" i="23"/>
  <c r="H2606" i="23"/>
  <c r="I2606" i="23"/>
  <c r="J2606" i="23"/>
  <c r="K2606" i="23"/>
  <c r="L2606" i="23"/>
  <c r="M2606" i="23"/>
  <c r="A2731" i="23"/>
  <c r="B2731" i="23"/>
  <c r="C2731" i="23"/>
  <c r="D2731" i="23"/>
  <c r="E2731" i="23"/>
  <c r="F2731" i="23"/>
  <c r="G2731" i="23"/>
  <c r="H2731" i="23"/>
  <c r="I2731" i="23"/>
  <c r="J2731" i="23"/>
  <c r="K2731" i="23"/>
  <c r="L2731" i="23"/>
  <c r="M2731" i="23"/>
  <c r="A2862" i="23"/>
  <c r="B2862" i="23"/>
  <c r="C2862" i="23"/>
  <c r="D2862" i="23"/>
  <c r="E2862" i="23"/>
  <c r="F2862" i="23"/>
  <c r="G2862" i="23"/>
  <c r="H2862" i="23"/>
  <c r="I2862" i="23"/>
  <c r="J2862" i="23"/>
  <c r="K2862" i="23"/>
  <c r="L2862" i="23"/>
  <c r="M2862" i="23"/>
  <c r="A2986" i="23"/>
  <c r="B2986" i="23"/>
  <c r="C2986" i="23"/>
  <c r="D2986" i="23"/>
  <c r="E2986" i="23"/>
  <c r="F2986" i="23"/>
  <c r="G2986" i="23"/>
  <c r="H2986" i="23"/>
  <c r="I2986" i="23"/>
  <c r="J2986" i="23"/>
  <c r="K2986" i="23"/>
  <c r="L2986" i="23"/>
  <c r="M2986" i="23"/>
  <c r="A3373" i="23"/>
  <c r="B3373" i="23"/>
  <c r="C3373" i="23"/>
  <c r="D3373" i="23"/>
  <c r="E3373" i="23"/>
  <c r="F3373" i="23"/>
  <c r="G3373" i="23"/>
  <c r="H3373" i="23"/>
  <c r="I3373" i="23"/>
  <c r="J3373" i="23"/>
  <c r="K3373" i="23"/>
  <c r="L3373" i="23"/>
  <c r="M3373" i="23"/>
  <c r="A3397" i="23"/>
  <c r="B3397" i="23"/>
  <c r="C3397" i="23"/>
  <c r="D3397" i="23"/>
  <c r="E3397" i="23"/>
  <c r="F3397" i="23"/>
  <c r="G3397" i="23"/>
  <c r="H3397" i="23"/>
  <c r="I3397" i="23"/>
  <c r="J3397" i="23"/>
  <c r="K3397" i="23"/>
  <c r="L3397" i="23"/>
  <c r="M3397" i="23"/>
  <c r="A3422" i="23"/>
  <c r="B3422" i="23"/>
  <c r="C3422" i="23"/>
  <c r="D3422" i="23"/>
  <c r="E3422" i="23"/>
  <c r="F3422" i="23"/>
  <c r="G3422" i="23"/>
  <c r="H3422" i="23"/>
  <c r="I3422" i="23"/>
  <c r="J3422" i="23"/>
  <c r="K3422" i="23"/>
  <c r="L3422" i="23"/>
  <c r="M3422" i="23"/>
  <c r="A2605" i="23"/>
  <c r="B2605" i="23"/>
  <c r="C2605" i="23"/>
  <c r="D2605" i="23"/>
  <c r="E2605" i="23"/>
  <c r="F2605" i="23"/>
  <c r="G2605" i="23"/>
  <c r="H2605" i="23"/>
  <c r="I2605" i="23"/>
  <c r="J2605" i="23"/>
  <c r="K2605" i="23"/>
  <c r="L2605" i="23"/>
  <c r="M2605" i="23"/>
  <c r="A2730" i="23"/>
  <c r="B2730" i="23"/>
  <c r="C2730" i="23"/>
  <c r="D2730" i="23"/>
  <c r="E2730" i="23"/>
  <c r="F2730" i="23"/>
  <c r="G2730" i="23"/>
  <c r="H2730" i="23"/>
  <c r="I2730" i="23"/>
  <c r="J2730" i="23"/>
  <c r="K2730" i="23"/>
  <c r="L2730" i="23"/>
  <c r="M2730" i="23"/>
  <c r="A2861" i="23"/>
  <c r="B2861" i="23"/>
  <c r="C2861" i="23"/>
  <c r="D2861" i="23"/>
  <c r="E2861" i="23"/>
  <c r="F2861" i="23"/>
  <c r="G2861" i="23"/>
  <c r="H2861" i="23"/>
  <c r="I2861" i="23"/>
  <c r="J2861" i="23"/>
  <c r="K2861" i="23"/>
  <c r="L2861" i="23"/>
  <c r="M2861" i="23"/>
  <c r="A2985" i="23"/>
  <c r="B2985" i="23"/>
  <c r="C2985" i="23"/>
  <c r="D2985" i="23"/>
  <c r="E2985" i="23"/>
  <c r="F2985" i="23"/>
  <c r="G2985" i="23"/>
  <c r="H2985" i="23"/>
  <c r="I2985" i="23"/>
  <c r="J2985" i="23"/>
  <c r="K2985" i="23"/>
  <c r="L2985" i="23"/>
  <c r="M2985" i="23"/>
  <c r="A3372" i="23"/>
  <c r="B3372" i="23"/>
  <c r="C3372" i="23"/>
  <c r="D3372" i="23"/>
  <c r="E3372" i="23"/>
  <c r="F3372" i="23"/>
  <c r="G3372" i="23"/>
  <c r="H3372" i="23"/>
  <c r="I3372" i="23"/>
  <c r="J3372" i="23"/>
  <c r="K3372" i="23"/>
  <c r="L3372" i="23"/>
  <c r="M3372" i="23"/>
  <c r="A3396" i="23"/>
  <c r="B3396" i="23"/>
  <c r="C3396" i="23"/>
  <c r="D3396" i="23"/>
  <c r="E3396" i="23"/>
  <c r="F3396" i="23"/>
  <c r="G3396" i="23"/>
  <c r="H3396" i="23"/>
  <c r="I3396" i="23"/>
  <c r="J3396" i="23"/>
  <c r="K3396" i="23"/>
  <c r="L3396" i="23"/>
  <c r="M3396" i="23"/>
  <c r="A3421" i="23"/>
  <c r="B3421" i="23"/>
  <c r="C3421" i="23"/>
  <c r="D3421" i="23"/>
  <c r="E3421" i="23"/>
  <c r="F3421" i="23"/>
  <c r="G3421" i="23"/>
  <c r="H3421" i="23"/>
  <c r="I3421" i="23"/>
  <c r="J3421" i="23"/>
  <c r="K3421" i="23"/>
  <c r="L3421" i="23"/>
  <c r="M3421" i="23"/>
  <c r="A2604" i="23"/>
  <c r="B2604" i="23"/>
  <c r="C2604" i="23"/>
  <c r="D2604" i="23"/>
  <c r="E2604" i="23"/>
  <c r="F2604" i="23"/>
  <c r="G2604" i="23"/>
  <c r="H2604" i="23"/>
  <c r="I2604" i="23"/>
  <c r="J2604" i="23"/>
  <c r="K2604" i="23"/>
  <c r="L2604" i="23"/>
  <c r="M2604" i="23"/>
  <c r="A2729" i="23"/>
  <c r="B2729" i="23"/>
  <c r="C2729" i="23"/>
  <c r="D2729" i="23"/>
  <c r="E2729" i="23"/>
  <c r="F2729" i="23"/>
  <c r="G2729" i="23"/>
  <c r="H2729" i="23"/>
  <c r="I2729" i="23"/>
  <c r="J2729" i="23"/>
  <c r="K2729" i="23"/>
  <c r="L2729" i="23"/>
  <c r="M2729" i="23"/>
  <c r="A2860" i="23"/>
  <c r="B2860" i="23"/>
  <c r="C2860" i="23"/>
  <c r="D2860" i="23"/>
  <c r="E2860" i="23"/>
  <c r="F2860" i="23"/>
  <c r="G2860" i="23"/>
  <c r="H2860" i="23"/>
  <c r="I2860" i="23"/>
  <c r="J2860" i="23"/>
  <c r="K2860" i="23"/>
  <c r="L2860" i="23"/>
  <c r="M2860" i="23"/>
  <c r="A2984" i="23"/>
  <c r="B2984" i="23"/>
  <c r="C2984" i="23"/>
  <c r="D2984" i="23"/>
  <c r="E2984" i="23"/>
  <c r="F2984" i="23"/>
  <c r="G2984" i="23"/>
  <c r="H2984" i="23"/>
  <c r="I2984" i="23"/>
  <c r="J2984" i="23"/>
  <c r="K2984" i="23"/>
  <c r="L2984" i="23"/>
  <c r="M2984" i="23"/>
  <c r="A3371" i="23"/>
  <c r="B3371" i="23"/>
  <c r="C3371" i="23"/>
  <c r="D3371" i="23"/>
  <c r="E3371" i="23"/>
  <c r="F3371" i="23"/>
  <c r="G3371" i="23"/>
  <c r="H3371" i="23"/>
  <c r="I3371" i="23"/>
  <c r="J3371" i="23"/>
  <c r="K3371" i="23"/>
  <c r="L3371" i="23"/>
  <c r="M3371" i="23"/>
  <c r="A3395" i="23"/>
  <c r="B3395" i="23"/>
  <c r="C3395" i="23"/>
  <c r="D3395" i="23"/>
  <c r="E3395" i="23"/>
  <c r="F3395" i="23"/>
  <c r="G3395" i="23"/>
  <c r="H3395" i="23"/>
  <c r="I3395" i="23"/>
  <c r="J3395" i="23"/>
  <c r="K3395" i="23"/>
  <c r="L3395" i="23"/>
  <c r="M3395" i="23"/>
  <c r="A3420" i="23"/>
  <c r="B3420" i="23"/>
  <c r="C3420" i="23"/>
  <c r="D3420" i="23"/>
  <c r="E3420" i="23"/>
  <c r="F3420" i="23"/>
  <c r="G3420" i="23"/>
  <c r="H3420" i="23"/>
  <c r="I3420" i="23"/>
  <c r="J3420" i="23"/>
  <c r="K3420" i="23"/>
  <c r="L3420" i="23"/>
  <c r="M3420" i="23"/>
  <c r="A2603" i="23"/>
  <c r="B2603" i="23"/>
  <c r="C2603" i="23"/>
  <c r="D2603" i="23"/>
  <c r="E2603" i="23"/>
  <c r="F2603" i="23"/>
  <c r="G2603" i="23"/>
  <c r="H2603" i="23"/>
  <c r="I2603" i="23"/>
  <c r="J2603" i="23"/>
  <c r="K2603" i="23"/>
  <c r="L2603" i="23"/>
  <c r="M2603" i="23"/>
  <c r="A2728" i="23"/>
  <c r="B2728" i="23"/>
  <c r="C2728" i="23"/>
  <c r="D2728" i="23"/>
  <c r="E2728" i="23"/>
  <c r="F2728" i="23"/>
  <c r="G2728" i="23"/>
  <c r="H2728" i="23"/>
  <c r="I2728" i="23"/>
  <c r="J2728" i="23"/>
  <c r="K2728" i="23"/>
  <c r="L2728" i="23"/>
  <c r="M2728" i="23"/>
  <c r="A2859" i="23"/>
  <c r="B2859" i="23"/>
  <c r="C2859" i="23"/>
  <c r="D2859" i="23"/>
  <c r="E2859" i="23"/>
  <c r="F2859" i="23"/>
  <c r="G2859" i="23"/>
  <c r="H2859" i="23"/>
  <c r="I2859" i="23"/>
  <c r="J2859" i="23"/>
  <c r="K2859" i="23"/>
  <c r="L2859" i="23"/>
  <c r="M2859" i="23"/>
  <c r="A2983" i="23"/>
  <c r="B2983" i="23"/>
  <c r="C2983" i="23"/>
  <c r="D2983" i="23"/>
  <c r="E2983" i="23"/>
  <c r="F2983" i="23"/>
  <c r="G2983" i="23"/>
  <c r="H2983" i="23"/>
  <c r="I2983" i="23"/>
  <c r="J2983" i="23"/>
  <c r="K2983" i="23"/>
  <c r="L2983" i="23"/>
  <c r="M2983" i="23"/>
  <c r="A3370" i="23"/>
  <c r="B3370" i="23"/>
  <c r="C3370" i="23"/>
  <c r="D3370" i="23"/>
  <c r="E3370" i="23"/>
  <c r="F3370" i="23"/>
  <c r="G3370" i="23"/>
  <c r="H3370" i="23"/>
  <c r="I3370" i="23"/>
  <c r="J3370" i="23"/>
  <c r="K3370" i="23"/>
  <c r="L3370" i="23"/>
  <c r="M3370" i="23"/>
  <c r="A3394" i="23"/>
  <c r="B3394" i="23"/>
  <c r="C3394" i="23"/>
  <c r="D3394" i="23"/>
  <c r="E3394" i="23"/>
  <c r="F3394" i="23"/>
  <c r="G3394" i="23"/>
  <c r="H3394" i="23"/>
  <c r="I3394" i="23"/>
  <c r="J3394" i="23"/>
  <c r="K3394" i="23"/>
  <c r="L3394" i="23"/>
  <c r="M3394" i="23"/>
  <c r="A3419" i="23"/>
  <c r="B3419" i="23"/>
  <c r="C3419" i="23"/>
  <c r="D3419" i="23"/>
  <c r="E3419" i="23"/>
  <c r="F3419" i="23"/>
  <c r="G3419" i="23"/>
  <c r="H3419" i="23"/>
  <c r="I3419" i="23"/>
  <c r="J3419" i="23"/>
  <c r="K3419" i="23"/>
  <c r="L3419" i="23"/>
  <c r="M3419" i="23"/>
  <c r="A2602" i="23"/>
  <c r="B2602" i="23"/>
  <c r="C2602" i="23"/>
  <c r="D2602" i="23"/>
  <c r="E2602" i="23"/>
  <c r="F2602" i="23"/>
  <c r="G2602" i="23"/>
  <c r="H2602" i="23"/>
  <c r="I2602" i="23"/>
  <c r="J2602" i="23"/>
  <c r="K2602" i="23"/>
  <c r="L2602" i="23"/>
  <c r="M2602" i="23"/>
  <c r="A2727" i="23"/>
  <c r="B2727" i="23"/>
  <c r="C2727" i="23"/>
  <c r="D2727" i="23"/>
  <c r="E2727" i="23"/>
  <c r="F2727" i="23"/>
  <c r="G2727" i="23"/>
  <c r="H2727" i="23"/>
  <c r="I2727" i="23"/>
  <c r="J2727" i="23"/>
  <c r="K2727" i="23"/>
  <c r="L2727" i="23"/>
  <c r="M2727" i="23"/>
  <c r="A2858" i="23"/>
  <c r="B2858" i="23"/>
  <c r="C2858" i="23"/>
  <c r="D2858" i="23"/>
  <c r="E2858" i="23"/>
  <c r="F2858" i="23"/>
  <c r="G2858" i="23"/>
  <c r="H2858" i="23"/>
  <c r="I2858" i="23"/>
  <c r="J2858" i="23"/>
  <c r="K2858" i="23"/>
  <c r="L2858" i="23"/>
  <c r="M2858" i="23"/>
  <c r="A2982" i="23"/>
  <c r="B2982" i="23"/>
  <c r="C2982" i="23"/>
  <c r="D2982" i="23"/>
  <c r="E2982" i="23"/>
  <c r="F2982" i="23"/>
  <c r="G2982" i="23"/>
  <c r="H2982" i="23"/>
  <c r="I2982" i="23"/>
  <c r="J2982" i="23"/>
  <c r="K2982" i="23"/>
  <c r="L2982" i="23"/>
  <c r="M2982" i="23"/>
  <c r="A3369" i="23"/>
  <c r="B3369" i="23"/>
  <c r="C3369" i="23"/>
  <c r="D3369" i="23"/>
  <c r="E3369" i="23"/>
  <c r="F3369" i="23"/>
  <c r="G3369" i="23"/>
  <c r="H3369" i="23"/>
  <c r="I3369" i="23"/>
  <c r="J3369" i="23"/>
  <c r="K3369" i="23"/>
  <c r="L3369" i="23"/>
  <c r="M3369" i="23"/>
  <c r="A3393" i="23"/>
  <c r="B3393" i="23"/>
  <c r="C3393" i="23"/>
  <c r="D3393" i="23"/>
  <c r="E3393" i="23"/>
  <c r="F3393" i="23"/>
  <c r="G3393" i="23"/>
  <c r="H3393" i="23"/>
  <c r="I3393" i="23"/>
  <c r="J3393" i="23"/>
  <c r="K3393" i="23"/>
  <c r="L3393" i="23"/>
  <c r="M3393" i="23"/>
  <c r="A3418" i="23"/>
  <c r="B3418" i="23"/>
  <c r="C3418" i="23"/>
  <c r="D3418" i="23"/>
  <c r="E3418" i="23"/>
  <c r="F3418" i="23"/>
  <c r="G3418" i="23"/>
  <c r="H3418" i="23"/>
  <c r="I3418" i="23"/>
  <c r="J3418" i="23"/>
  <c r="K3418" i="23"/>
  <c r="L3418" i="23"/>
  <c r="M3418" i="23"/>
  <c r="A2601" i="23"/>
  <c r="B2601" i="23"/>
  <c r="C2601" i="23"/>
  <c r="D2601" i="23"/>
  <c r="E2601" i="23"/>
  <c r="F2601" i="23"/>
  <c r="G2601" i="23"/>
  <c r="H2601" i="23"/>
  <c r="I2601" i="23"/>
  <c r="J2601" i="23"/>
  <c r="K2601" i="23"/>
  <c r="L2601" i="23"/>
  <c r="M2601" i="23"/>
  <c r="A2726" i="23"/>
  <c r="B2726" i="23"/>
  <c r="C2726" i="23"/>
  <c r="D2726" i="23"/>
  <c r="E2726" i="23"/>
  <c r="F2726" i="23"/>
  <c r="G2726" i="23"/>
  <c r="H2726" i="23"/>
  <c r="I2726" i="23"/>
  <c r="J2726" i="23"/>
  <c r="K2726" i="23"/>
  <c r="L2726" i="23"/>
  <c r="M2726" i="23"/>
  <c r="A2857" i="23"/>
  <c r="B2857" i="23"/>
  <c r="C2857" i="23"/>
  <c r="D2857" i="23"/>
  <c r="E2857" i="23"/>
  <c r="F2857" i="23"/>
  <c r="G2857" i="23"/>
  <c r="H2857" i="23"/>
  <c r="I2857" i="23"/>
  <c r="J2857" i="23"/>
  <c r="K2857" i="23"/>
  <c r="L2857" i="23"/>
  <c r="M2857" i="23"/>
  <c r="A2981" i="23"/>
  <c r="B2981" i="23"/>
  <c r="C2981" i="23"/>
  <c r="D2981" i="23"/>
  <c r="E2981" i="23"/>
  <c r="F2981" i="23"/>
  <c r="G2981" i="23"/>
  <c r="H2981" i="23"/>
  <c r="I2981" i="23"/>
  <c r="J2981" i="23"/>
  <c r="K2981" i="23"/>
  <c r="L2981" i="23"/>
  <c r="M2981" i="23"/>
  <c r="A3368" i="23"/>
  <c r="B3368" i="23"/>
  <c r="C3368" i="23"/>
  <c r="D3368" i="23"/>
  <c r="E3368" i="23"/>
  <c r="F3368" i="23"/>
  <c r="G3368" i="23"/>
  <c r="H3368" i="23"/>
  <c r="I3368" i="23"/>
  <c r="J3368" i="23"/>
  <c r="K3368" i="23"/>
  <c r="L3368" i="23"/>
  <c r="M3368" i="23"/>
  <c r="A3392" i="23"/>
  <c r="B3392" i="23"/>
  <c r="C3392" i="23"/>
  <c r="D3392" i="23"/>
  <c r="E3392" i="23"/>
  <c r="F3392" i="23"/>
  <c r="G3392" i="23"/>
  <c r="H3392" i="23"/>
  <c r="I3392" i="23"/>
  <c r="J3392" i="23"/>
  <c r="K3392" i="23"/>
  <c r="L3392" i="23"/>
  <c r="M3392" i="23"/>
  <c r="A3417" i="23"/>
  <c r="B3417" i="23"/>
  <c r="C3417" i="23"/>
  <c r="D3417" i="23"/>
  <c r="E3417" i="23"/>
  <c r="F3417" i="23"/>
  <c r="G3417" i="23"/>
  <c r="H3417" i="23"/>
  <c r="I3417" i="23"/>
  <c r="J3417" i="23"/>
  <c r="K3417" i="23"/>
  <c r="L3417" i="23"/>
  <c r="M3417" i="23"/>
  <c r="A2600" i="23"/>
  <c r="B2600" i="23"/>
  <c r="C2600" i="23"/>
  <c r="D2600" i="23"/>
  <c r="E2600" i="23"/>
  <c r="F2600" i="23"/>
  <c r="G2600" i="23"/>
  <c r="H2600" i="23"/>
  <c r="I2600" i="23"/>
  <c r="J2600" i="23"/>
  <c r="K2600" i="23"/>
  <c r="L2600" i="23"/>
  <c r="M2600" i="23"/>
  <c r="A2725" i="23"/>
  <c r="B2725" i="23"/>
  <c r="C2725" i="23"/>
  <c r="D2725" i="23"/>
  <c r="E2725" i="23"/>
  <c r="F2725" i="23"/>
  <c r="G2725" i="23"/>
  <c r="H2725" i="23"/>
  <c r="I2725" i="23"/>
  <c r="J2725" i="23"/>
  <c r="K2725" i="23"/>
  <c r="L2725" i="23"/>
  <c r="M2725" i="23"/>
  <c r="A2856" i="23"/>
  <c r="B2856" i="23"/>
  <c r="C2856" i="23"/>
  <c r="D2856" i="23"/>
  <c r="E2856" i="23"/>
  <c r="F2856" i="23"/>
  <c r="G2856" i="23"/>
  <c r="H2856" i="23"/>
  <c r="I2856" i="23"/>
  <c r="J2856" i="23"/>
  <c r="K2856" i="23"/>
  <c r="L2856" i="23"/>
  <c r="M2856" i="23"/>
  <c r="A2980" i="23"/>
  <c r="B2980" i="23"/>
  <c r="C2980" i="23"/>
  <c r="D2980" i="23"/>
  <c r="E2980" i="23"/>
  <c r="F2980" i="23"/>
  <c r="G2980" i="23"/>
  <c r="H2980" i="23"/>
  <c r="I2980" i="23"/>
  <c r="J2980" i="23"/>
  <c r="K2980" i="23"/>
  <c r="L2980" i="23"/>
  <c r="M2980" i="23"/>
  <c r="A3367" i="23"/>
  <c r="B3367" i="23"/>
  <c r="C3367" i="23"/>
  <c r="D3367" i="23"/>
  <c r="E3367" i="23"/>
  <c r="F3367" i="23"/>
  <c r="G3367" i="23"/>
  <c r="H3367" i="23"/>
  <c r="I3367" i="23"/>
  <c r="J3367" i="23"/>
  <c r="K3367" i="23"/>
  <c r="L3367" i="23"/>
  <c r="M3367" i="23"/>
  <c r="A3391" i="23"/>
  <c r="B3391" i="23"/>
  <c r="C3391" i="23"/>
  <c r="D3391" i="23"/>
  <c r="E3391" i="23"/>
  <c r="F3391" i="23"/>
  <c r="G3391" i="23"/>
  <c r="H3391" i="23"/>
  <c r="I3391" i="23"/>
  <c r="J3391" i="23"/>
  <c r="K3391" i="23"/>
  <c r="L3391" i="23"/>
  <c r="M3391" i="23"/>
  <c r="A3416" i="23"/>
  <c r="B3416" i="23"/>
  <c r="C3416" i="23"/>
  <c r="D3416" i="23"/>
  <c r="E3416" i="23"/>
  <c r="F3416" i="23"/>
  <c r="G3416" i="23"/>
  <c r="H3416" i="23"/>
  <c r="I3416" i="23"/>
  <c r="J3416" i="23"/>
  <c r="K3416" i="23"/>
  <c r="L3416" i="23"/>
  <c r="M3416" i="23"/>
  <c r="A2599" i="23"/>
  <c r="B2599" i="23"/>
  <c r="C2599" i="23"/>
  <c r="D2599" i="23"/>
  <c r="E2599" i="23"/>
  <c r="F2599" i="23"/>
  <c r="G2599" i="23"/>
  <c r="H2599" i="23"/>
  <c r="I2599" i="23"/>
  <c r="J2599" i="23"/>
  <c r="K2599" i="23"/>
  <c r="L2599" i="23"/>
  <c r="M2599" i="23"/>
  <c r="A2724" i="23"/>
  <c r="B2724" i="23"/>
  <c r="C2724" i="23"/>
  <c r="D2724" i="23"/>
  <c r="E2724" i="23"/>
  <c r="F2724" i="23"/>
  <c r="G2724" i="23"/>
  <c r="H2724" i="23"/>
  <c r="I2724" i="23"/>
  <c r="J2724" i="23"/>
  <c r="K2724" i="23"/>
  <c r="L2724" i="23"/>
  <c r="M2724" i="23"/>
  <c r="A2855" i="23"/>
  <c r="B2855" i="23"/>
  <c r="C2855" i="23"/>
  <c r="D2855" i="23"/>
  <c r="E2855" i="23"/>
  <c r="F2855" i="23"/>
  <c r="G2855" i="23"/>
  <c r="H2855" i="23"/>
  <c r="I2855" i="23"/>
  <c r="J2855" i="23"/>
  <c r="K2855" i="23"/>
  <c r="L2855" i="23"/>
  <c r="M2855" i="23"/>
  <c r="A2979" i="23"/>
  <c r="B2979" i="23"/>
  <c r="C2979" i="23"/>
  <c r="D2979" i="23"/>
  <c r="E2979" i="23"/>
  <c r="F2979" i="23"/>
  <c r="G2979" i="23"/>
  <c r="H2979" i="23"/>
  <c r="I2979" i="23"/>
  <c r="J2979" i="23"/>
  <c r="K2979" i="23"/>
  <c r="L2979" i="23"/>
  <c r="M2979" i="23"/>
  <c r="A3366" i="23"/>
  <c r="B3366" i="23"/>
  <c r="C3366" i="23"/>
  <c r="D3366" i="23"/>
  <c r="E3366" i="23"/>
  <c r="F3366" i="23"/>
  <c r="G3366" i="23"/>
  <c r="H3366" i="23"/>
  <c r="I3366" i="23"/>
  <c r="J3366" i="23"/>
  <c r="K3366" i="23"/>
  <c r="L3366" i="23"/>
  <c r="M3366" i="23"/>
  <c r="A3390" i="23"/>
  <c r="B3390" i="23"/>
  <c r="C3390" i="23"/>
  <c r="D3390" i="23"/>
  <c r="E3390" i="23"/>
  <c r="F3390" i="23"/>
  <c r="G3390" i="23"/>
  <c r="H3390" i="23"/>
  <c r="I3390" i="23"/>
  <c r="J3390" i="23"/>
  <c r="K3390" i="23"/>
  <c r="L3390" i="23"/>
  <c r="M3390" i="23"/>
  <c r="A3415" i="23"/>
  <c r="B3415" i="23"/>
  <c r="C3415" i="23"/>
  <c r="D3415" i="23"/>
  <c r="E3415" i="23"/>
  <c r="F3415" i="23"/>
  <c r="G3415" i="23"/>
  <c r="H3415" i="23"/>
  <c r="I3415" i="23"/>
  <c r="J3415" i="23"/>
  <c r="K3415" i="23"/>
  <c r="L3415" i="23"/>
  <c r="M3415" i="23"/>
  <c r="A2598" i="23"/>
  <c r="B2598" i="23"/>
  <c r="C2598" i="23"/>
  <c r="D2598" i="23"/>
  <c r="E2598" i="23"/>
  <c r="F2598" i="23"/>
  <c r="G2598" i="23"/>
  <c r="H2598" i="23"/>
  <c r="I2598" i="23"/>
  <c r="J2598" i="23"/>
  <c r="K2598" i="23"/>
  <c r="L2598" i="23"/>
  <c r="M2598" i="23"/>
  <c r="A2723" i="23"/>
  <c r="B2723" i="23"/>
  <c r="C2723" i="23"/>
  <c r="D2723" i="23"/>
  <c r="E2723" i="23"/>
  <c r="F2723" i="23"/>
  <c r="G2723" i="23"/>
  <c r="H2723" i="23"/>
  <c r="I2723" i="23"/>
  <c r="J2723" i="23"/>
  <c r="K2723" i="23"/>
  <c r="L2723" i="23"/>
  <c r="M2723" i="23"/>
  <c r="A2854" i="23"/>
  <c r="B2854" i="23"/>
  <c r="C2854" i="23"/>
  <c r="D2854" i="23"/>
  <c r="E2854" i="23"/>
  <c r="F2854" i="23"/>
  <c r="G2854" i="23"/>
  <c r="H2854" i="23"/>
  <c r="I2854" i="23"/>
  <c r="J2854" i="23"/>
  <c r="K2854" i="23"/>
  <c r="L2854" i="23"/>
  <c r="M2854" i="23"/>
  <c r="A2978" i="23"/>
  <c r="B2978" i="23"/>
  <c r="C2978" i="23"/>
  <c r="D2978" i="23"/>
  <c r="E2978" i="23"/>
  <c r="F2978" i="23"/>
  <c r="G2978" i="23"/>
  <c r="H2978" i="23"/>
  <c r="I2978" i="23"/>
  <c r="J2978" i="23"/>
  <c r="K2978" i="23"/>
  <c r="L2978" i="23"/>
  <c r="M2978" i="23"/>
  <c r="A3365" i="23"/>
  <c r="B3365" i="23"/>
  <c r="C3365" i="23"/>
  <c r="D3365" i="23"/>
  <c r="E3365" i="23"/>
  <c r="F3365" i="23"/>
  <c r="G3365" i="23"/>
  <c r="H3365" i="23"/>
  <c r="I3365" i="23"/>
  <c r="J3365" i="23"/>
  <c r="K3365" i="23"/>
  <c r="L3365" i="23"/>
  <c r="M3365" i="23"/>
  <c r="A3389" i="23"/>
  <c r="B3389" i="23"/>
  <c r="C3389" i="23"/>
  <c r="D3389" i="23"/>
  <c r="E3389" i="23"/>
  <c r="F3389" i="23"/>
  <c r="G3389" i="23"/>
  <c r="H3389" i="23"/>
  <c r="I3389" i="23"/>
  <c r="J3389" i="23"/>
  <c r="K3389" i="23"/>
  <c r="L3389" i="23"/>
  <c r="M3389" i="23"/>
  <c r="A3414" i="23"/>
  <c r="B3414" i="23"/>
  <c r="C3414" i="23"/>
  <c r="D3414" i="23"/>
  <c r="E3414" i="23"/>
  <c r="F3414" i="23"/>
  <c r="G3414" i="23"/>
  <c r="H3414" i="23"/>
  <c r="I3414" i="23"/>
  <c r="J3414" i="23"/>
  <c r="K3414" i="23"/>
  <c r="L3414" i="23"/>
  <c r="M3414" i="23"/>
  <c r="A2597" i="23"/>
  <c r="B2597" i="23"/>
  <c r="C2597" i="23"/>
  <c r="D2597" i="23"/>
  <c r="E2597" i="23"/>
  <c r="F2597" i="23"/>
  <c r="G2597" i="23"/>
  <c r="H2597" i="23"/>
  <c r="I2597" i="23"/>
  <c r="J2597" i="23"/>
  <c r="K2597" i="23"/>
  <c r="L2597" i="23"/>
  <c r="M2597" i="23"/>
  <c r="A2722" i="23"/>
  <c r="B2722" i="23"/>
  <c r="C2722" i="23"/>
  <c r="D2722" i="23"/>
  <c r="E2722" i="23"/>
  <c r="F2722" i="23"/>
  <c r="G2722" i="23"/>
  <c r="H2722" i="23"/>
  <c r="I2722" i="23"/>
  <c r="J2722" i="23"/>
  <c r="K2722" i="23"/>
  <c r="L2722" i="23"/>
  <c r="M2722" i="23"/>
  <c r="A2853" i="23"/>
  <c r="B2853" i="23"/>
  <c r="C2853" i="23"/>
  <c r="D2853" i="23"/>
  <c r="E2853" i="23"/>
  <c r="F2853" i="23"/>
  <c r="G2853" i="23"/>
  <c r="H2853" i="23"/>
  <c r="I2853" i="23"/>
  <c r="J2853" i="23"/>
  <c r="K2853" i="23"/>
  <c r="L2853" i="23"/>
  <c r="M2853" i="23"/>
  <c r="A2977" i="23"/>
  <c r="B2977" i="23"/>
  <c r="C2977" i="23"/>
  <c r="D2977" i="23"/>
  <c r="E2977" i="23"/>
  <c r="F2977" i="23"/>
  <c r="G2977" i="23"/>
  <c r="H2977" i="23"/>
  <c r="I2977" i="23"/>
  <c r="J2977" i="23"/>
  <c r="K2977" i="23"/>
  <c r="L2977" i="23"/>
  <c r="M2977" i="23"/>
  <c r="A3364" i="23"/>
  <c r="B3364" i="23"/>
  <c r="C3364" i="23"/>
  <c r="D3364" i="23"/>
  <c r="E3364" i="23"/>
  <c r="F3364" i="23"/>
  <c r="G3364" i="23"/>
  <c r="H3364" i="23"/>
  <c r="I3364" i="23"/>
  <c r="J3364" i="23"/>
  <c r="K3364" i="23"/>
  <c r="L3364" i="23"/>
  <c r="M3364" i="23"/>
  <c r="A3388" i="23"/>
  <c r="B3388" i="23"/>
  <c r="C3388" i="23"/>
  <c r="D3388" i="23"/>
  <c r="E3388" i="23"/>
  <c r="F3388" i="23"/>
  <c r="G3388" i="23"/>
  <c r="H3388" i="23"/>
  <c r="I3388" i="23"/>
  <c r="J3388" i="23"/>
  <c r="K3388" i="23"/>
  <c r="L3388" i="23"/>
  <c r="M3388" i="23"/>
  <c r="A3409" i="23"/>
  <c r="B3409" i="23"/>
  <c r="C3409" i="23"/>
  <c r="D3409" i="23"/>
  <c r="E3409" i="23"/>
  <c r="F3409" i="23"/>
  <c r="G3409" i="23"/>
  <c r="H3409" i="23"/>
  <c r="I3409" i="23"/>
  <c r="J3409" i="23"/>
  <c r="K3409" i="23"/>
  <c r="L3409" i="23"/>
  <c r="M3409" i="23"/>
  <c r="A3413" i="23"/>
  <c r="B3413" i="23"/>
  <c r="C3413" i="23"/>
  <c r="D3413" i="23"/>
  <c r="E3413" i="23"/>
  <c r="F3413" i="23"/>
  <c r="G3413" i="23"/>
  <c r="H3413" i="23"/>
  <c r="I3413" i="23"/>
  <c r="J3413" i="23"/>
  <c r="K3413" i="23"/>
  <c r="L3413" i="23"/>
  <c r="M3413" i="23"/>
  <c r="A2720" i="23"/>
  <c r="B2720" i="23"/>
  <c r="C2720" i="23"/>
  <c r="D2720" i="23"/>
  <c r="E2720" i="23"/>
  <c r="F2720" i="23"/>
  <c r="G2720" i="23"/>
  <c r="H2720" i="23"/>
  <c r="I2720" i="23"/>
  <c r="J2720" i="23"/>
  <c r="K2720" i="23"/>
  <c r="L2720" i="23"/>
  <c r="M2720" i="23"/>
  <c r="A2851" i="23"/>
  <c r="B2851" i="23"/>
  <c r="C2851" i="23"/>
  <c r="D2851" i="23"/>
  <c r="E2851" i="23"/>
  <c r="F2851" i="23"/>
  <c r="G2851" i="23"/>
  <c r="H2851" i="23"/>
  <c r="I2851" i="23"/>
  <c r="J2851" i="23"/>
  <c r="K2851" i="23"/>
  <c r="L2851" i="23"/>
  <c r="M2851" i="23"/>
  <c r="A3387" i="23"/>
  <c r="B3387" i="23"/>
  <c r="C3387" i="23"/>
  <c r="D3387" i="23"/>
  <c r="E3387" i="23"/>
  <c r="F3387" i="23"/>
  <c r="G3387" i="23"/>
  <c r="H3387" i="23"/>
  <c r="I3387" i="23"/>
  <c r="J3387" i="23"/>
  <c r="K3387" i="23"/>
  <c r="L3387" i="23"/>
  <c r="M3387" i="23"/>
  <c r="A2596" i="23"/>
  <c r="B2596" i="23"/>
  <c r="C2596" i="23"/>
  <c r="D2596" i="23"/>
  <c r="E2596" i="23"/>
  <c r="F2596" i="23"/>
  <c r="G2596" i="23"/>
  <c r="H2596" i="23"/>
  <c r="I2596" i="23"/>
  <c r="J2596" i="23"/>
  <c r="K2596" i="23"/>
  <c r="L2596" i="23"/>
  <c r="M2596" i="23"/>
  <c r="A2721" i="23"/>
  <c r="B2721" i="23"/>
  <c r="C2721" i="23"/>
  <c r="D2721" i="23"/>
  <c r="E2721" i="23"/>
  <c r="F2721" i="23"/>
  <c r="G2721" i="23"/>
  <c r="H2721" i="23"/>
  <c r="I2721" i="23"/>
  <c r="J2721" i="23"/>
  <c r="K2721" i="23"/>
  <c r="L2721" i="23"/>
  <c r="M2721" i="23"/>
  <c r="A2852" i="23"/>
  <c r="B2852" i="23"/>
  <c r="C2852" i="23"/>
  <c r="D2852" i="23"/>
  <c r="E2852" i="23"/>
  <c r="F2852" i="23"/>
  <c r="G2852" i="23"/>
  <c r="H2852" i="23"/>
  <c r="I2852" i="23"/>
  <c r="J2852" i="23"/>
  <c r="K2852" i="23"/>
  <c r="L2852" i="23"/>
  <c r="M2852" i="23"/>
  <c r="A2976" i="23"/>
  <c r="B2976" i="23"/>
  <c r="C2976" i="23"/>
  <c r="D2976" i="23"/>
  <c r="E2976" i="23"/>
  <c r="F2976" i="23"/>
  <c r="G2976" i="23"/>
  <c r="H2976" i="23"/>
  <c r="I2976" i="23"/>
  <c r="J2976" i="23"/>
  <c r="K2976" i="23"/>
  <c r="L2976" i="23"/>
  <c r="M2976" i="23"/>
  <c r="A3363" i="23"/>
  <c r="B3363" i="23"/>
  <c r="C3363" i="23"/>
  <c r="D3363" i="23"/>
  <c r="E3363" i="23"/>
  <c r="F3363" i="23"/>
  <c r="G3363" i="23"/>
  <c r="H3363" i="23"/>
  <c r="I3363" i="23"/>
  <c r="J3363" i="23"/>
  <c r="K3363" i="23"/>
  <c r="L3363" i="23"/>
  <c r="M3363" i="23"/>
  <c r="A3386" i="23"/>
  <c r="B3386" i="23"/>
  <c r="C3386" i="23"/>
  <c r="D3386" i="23"/>
  <c r="E3386" i="23"/>
  <c r="F3386" i="23"/>
  <c r="G3386" i="23"/>
  <c r="H3386" i="23"/>
  <c r="I3386" i="23"/>
  <c r="J3386" i="23"/>
  <c r="K3386" i="23"/>
  <c r="L3386" i="23"/>
  <c r="M3386" i="23"/>
  <c r="A3412" i="23"/>
  <c r="B3412" i="23"/>
  <c r="C3412" i="23"/>
  <c r="D3412" i="23"/>
  <c r="E3412" i="23"/>
  <c r="F3412" i="23"/>
  <c r="G3412" i="23"/>
  <c r="H3412" i="23"/>
  <c r="I3412" i="23"/>
  <c r="J3412" i="23"/>
  <c r="K3412" i="23"/>
  <c r="L3412" i="23"/>
  <c r="M3412" i="23"/>
  <c r="A2595" i="23"/>
  <c r="B2595" i="23"/>
  <c r="C2595" i="23"/>
  <c r="D2595" i="23"/>
  <c r="E2595" i="23"/>
  <c r="F2595" i="23"/>
  <c r="G2595" i="23"/>
  <c r="H2595" i="23"/>
  <c r="I2595" i="23"/>
  <c r="J2595" i="23"/>
  <c r="K2595" i="23"/>
  <c r="L2595" i="23"/>
  <c r="M2595" i="23"/>
  <c r="A2719" i="23"/>
  <c r="B2719" i="23"/>
  <c r="C2719" i="23"/>
  <c r="D2719" i="23"/>
  <c r="E2719" i="23"/>
  <c r="F2719" i="23"/>
  <c r="G2719" i="23"/>
  <c r="H2719" i="23"/>
  <c r="I2719" i="23"/>
  <c r="J2719" i="23"/>
  <c r="K2719" i="23"/>
  <c r="L2719" i="23"/>
  <c r="M2719" i="23"/>
  <c r="A2850" i="23"/>
  <c r="B2850" i="23"/>
  <c r="C2850" i="23"/>
  <c r="D2850" i="23"/>
  <c r="E2850" i="23"/>
  <c r="F2850" i="23"/>
  <c r="G2850" i="23"/>
  <c r="H2850" i="23"/>
  <c r="I2850" i="23"/>
  <c r="J2850" i="23"/>
  <c r="K2850" i="23"/>
  <c r="L2850" i="23"/>
  <c r="M2850" i="23"/>
  <c r="A2975" i="23"/>
  <c r="B2975" i="23"/>
  <c r="C2975" i="23"/>
  <c r="D2975" i="23"/>
  <c r="E2975" i="23"/>
  <c r="F2975" i="23"/>
  <c r="G2975" i="23"/>
  <c r="H2975" i="23"/>
  <c r="I2975" i="23"/>
  <c r="J2975" i="23"/>
  <c r="K2975" i="23"/>
  <c r="L2975" i="23"/>
  <c r="M2975" i="23"/>
  <c r="A3362" i="23"/>
  <c r="B3362" i="23"/>
  <c r="C3362" i="23"/>
  <c r="D3362" i="23"/>
  <c r="E3362" i="23"/>
  <c r="F3362" i="23"/>
  <c r="G3362" i="23"/>
  <c r="H3362" i="23"/>
  <c r="I3362" i="23"/>
  <c r="J3362" i="23"/>
  <c r="K3362" i="23"/>
  <c r="L3362" i="23"/>
  <c r="M3362" i="23"/>
  <c r="A3385" i="23"/>
  <c r="B3385" i="23"/>
  <c r="C3385" i="23"/>
  <c r="D3385" i="23"/>
  <c r="E3385" i="23"/>
  <c r="F3385" i="23"/>
  <c r="G3385" i="23"/>
  <c r="H3385" i="23"/>
  <c r="I3385" i="23"/>
  <c r="J3385" i="23"/>
  <c r="K3385" i="23"/>
  <c r="L3385" i="23"/>
  <c r="M3385" i="23"/>
  <c r="A3411" i="23"/>
  <c r="B3411" i="23"/>
  <c r="C3411" i="23"/>
  <c r="D3411" i="23"/>
  <c r="E3411" i="23"/>
  <c r="F3411" i="23"/>
  <c r="G3411" i="23"/>
  <c r="H3411" i="23"/>
  <c r="I3411" i="23"/>
  <c r="J3411" i="23"/>
  <c r="K3411" i="23"/>
  <c r="L3411" i="23"/>
  <c r="M3411" i="23"/>
  <c r="A3724" i="23"/>
  <c r="B3724" i="23"/>
  <c r="C3724" i="23"/>
  <c r="D3724" i="23"/>
  <c r="E3724" i="23"/>
  <c r="F3724" i="23"/>
  <c r="G3724" i="23"/>
  <c r="H3724" i="23"/>
  <c r="I3724" i="23"/>
  <c r="J3724" i="23"/>
  <c r="K3724" i="23"/>
  <c r="L3724" i="23"/>
  <c r="M3724" i="23"/>
  <c r="A3725" i="23"/>
  <c r="B3725" i="23"/>
  <c r="C3725" i="23"/>
  <c r="D3725" i="23"/>
  <c r="E3725" i="23"/>
  <c r="F3725" i="23"/>
  <c r="G3725" i="23"/>
  <c r="H3725" i="23"/>
  <c r="I3725" i="23"/>
  <c r="J3725" i="23"/>
  <c r="K3725" i="23"/>
  <c r="L3725" i="23"/>
  <c r="M3725" i="23"/>
  <c r="A3726" i="23"/>
  <c r="B3726" i="23"/>
  <c r="C3726" i="23"/>
  <c r="D3726" i="23"/>
  <c r="E3726" i="23"/>
  <c r="F3726" i="23"/>
  <c r="G3726" i="23"/>
  <c r="H3726" i="23"/>
  <c r="I3726" i="23"/>
  <c r="J3726" i="23"/>
  <c r="K3726" i="23"/>
  <c r="L3726" i="23"/>
  <c r="M3726" i="23"/>
  <c r="A3727" i="23"/>
  <c r="B3727" i="23"/>
  <c r="C3727" i="23"/>
  <c r="D3727" i="23"/>
  <c r="E3727" i="23"/>
  <c r="F3727" i="23"/>
  <c r="G3727" i="23"/>
  <c r="H3727" i="23"/>
  <c r="I3727" i="23"/>
  <c r="J3727" i="23"/>
  <c r="K3727" i="23"/>
  <c r="L3727" i="23"/>
  <c r="M3727" i="23"/>
  <c r="A3717" i="23"/>
  <c r="B3717" i="23"/>
  <c r="C3717" i="23"/>
  <c r="D3717" i="23"/>
  <c r="E3717" i="23"/>
  <c r="F3717" i="23"/>
  <c r="G3717" i="23"/>
  <c r="H3717" i="23"/>
  <c r="I3717" i="23"/>
  <c r="J3717" i="23"/>
  <c r="K3717" i="23"/>
  <c r="L3717" i="23"/>
  <c r="M3717" i="23"/>
  <c r="A3718" i="23"/>
  <c r="B3718" i="23"/>
  <c r="C3718" i="23"/>
  <c r="D3718" i="23"/>
  <c r="E3718" i="23"/>
  <c r="F3718" i="23"/>
  <c r="G3718" i="23"/>
  <c r="H3718" i="23"/>
  <c r="I3718" i="23"/>
  <c r="J3718" i="23"/>
  <c r="K3718" i="23"/>
  <c r="L3718" i="23"/>
  <c r="M3718" i="23"/>
  <c r="A3719" i="23"/>
  <c r="B3719" i="23"/>
  <c r="C3719" i="23"/>
  <c r="D3719" i="23"/>
  <c r="E3719" i="23"/>
  <c r="F3719" i="23"/>
  <c r="G3719" i="23"/>
  <c r="H3719" i="23"/>
  <c r="I3719" i="23"/>
  <c r="J3719" i="23"/>
  <c r="K3719" i="23"/>
  <c r="L3719" i="23"/>
  <c r="M3719" i="23"/>
  <c r="A3720" i="23"/>
  <c r="B3720" i="23"/>
  <c r="C3720" i="23"/>
  <c r="D3720" i="23"/>
  <c r="E3720" i="23"/>
  <c r="F3720" i="23"/>
  <c r="G3720" i="23"/>
  <c r="H3720" i="23"/>
  <c r="I3720" i="23"/>
  <c r="J3720" i="23"/>
  <c r="K3720" i="23"/>
  <c r="L3720" i="23"/>
  <c r="M3720" i="23"/>
  <c r="A3721" i="23"/>
  <c r="B3721" i="23"/>
  <c r="C3721" i="23"/>
  <c r="D3721" i="23"/>
  <c r="E3721" i="23"/>
  <c r="F3721" i="23"/>
  <c r="G3721" i="23"/>
  <c r="H3721" i="23"/>
  <c r="I3721" i="23"/>
  <c r="J3721" i="23"/>
  <c r="K3721" i="23"/>
  <c r="L3721" i="23"/>
  <c r="M3721" i="23"/>
  <c r="A3722" i="23"/>
  <c r="B3722" i="23"/>
  <c r="C3722" i="23"/>
  <c r="D3722" i="23"/>
  <c r="E3722" i="23"/>
  <c r="F3722" i="23"/>
  <c r="G3722" i="23"/>
  <c r="H3722" i="23"/>
  <c r="I3722" i="23"/>
  <c r="J3722" i="23"/>
  <c r="K3722" i="23"/>
  <c r="L3722" i="23"/>
  <c r="M3722" i="23"/>
  <c r="A3723" i="23"/>
  <c r="B3723" i="23"/>
  <c r="C3723" i="23"/>
  <c r="D3723" i="23"/>
  <c r="E3723" i="23"/>
  <c r="F3723" i="23"/>
  <c r="G3723" i="23"/>
  <c r="H3723" i="23"/>
  <c r="I3723" i="23"/>
  <c r="J3723" i="23"/>
  <c r="K3723" i="23"/>
  <c r="L3723" i="23"/>
  <c r="M3723" i="23"/>
  <c r="A3710" i="23"/>
  <c r="B3710" i="23"/>
  <c r="C3710" i="23"/>
  <c r="D3710" i="23"/>
  <c r="E3710" i="23"/>
  <c r="F3710" i="23"/>
  <c r="G3710" i="23"/>
  <c r="H3710" i="23"/>
  <c r="I3710" i="23"/>
  <c r="J3710" i="23"/>
  <c r="K3710" i="23"/>
  <c r="L3710" i="23"/>
  <c r="M3710" i="23"/>
  <c r="A3711" i="23"/>
  <c r="B3711" i="23"/>
  <c r="C3711" i="23"/>
  <c r="D3711" i="23"/>
  <c r="E3711" i="23"/>
  <c r="F3711" i="23"/>
  <c r="G3711" i="23"/>
  <c r="H3711" i="23"/>
  <c r="I3711" i="23"/>
  <c r="J3711" i="23"/>
  <c r="K3711" i="23"/>
  <c r="L3711" i="23"/>
  <c r="M3711" i="23"/>
  <c r="A3712" i="23"/>
  <c r="B3712" i="23"/>
  <c r="C3712" i="23"/>
  <c r="D3712" i="23"/>
  <c r="E3712" i="23"/>
  <c r="F3712" i="23"/>
  <c r="G3712" i="23"/>
  <c r="H3712" i="23"/>
  <c r="I3712" i="23"/>
  <c r="J3712" i="23"/>
  <c r="K3712" i="23"/>
  <c r="L3712" i="23"/>
  <c r="M3712" i="23"/>
  <c r="A3713" i="23"/>
  <c r="B3713" i="23"/>
  <c r="C3713" i="23"/>
  <c r="D3713" i="23"/>
  <c r="E3713" i="23"/>
  <c r="F3713" i="23"/>
  <c r="G3713" i="23"/>
  <c r="H3713" i="23"/>
  <c r="I3713" i="23"/>
  <c r="J3713" i="23"/>
  <c r="K3713" i="23"/>
  <c r="L3713" i="23"/>
  <c r="M3713" i="23"/>
  <c r="A3714" i="23"/>
  <c r="B3714" i="23"/>
  <c r="C3714" i="23"/>
  <c r="D3714" i="23"/>
  <c r="E3714" i="23"/>
  <c r="F3714" i="23"/>
  <c r="G3714" i="23"/>
  <c r="H3714" i="23"/>
  <c r="I3714" i="23"/>
  <c r="J3714" i="23"/>
  <c r="K3714" i="23"/>
  <c r="L3714" i="23"/>
  <c r="M3714" i="23"/>
  <c r="A3715" i="23"/>
  <c r="B3715" i="23"/>
  <c r="C3715" i="23"/>
  <c r="D3715" i="23"/>
  <c r="E3715" i="23"/>
  <c r="F3715" i="23"/>
  <c r="G3715" i="23"/>
  <c r="H3715" i="23"/>
  <c r="I3715" i="23"/>
  <c r="J3715" i="23"/>
  <c r="K3715" i="23"/>
  <c r="L3715" i="23"/>
  <c r="M3715" i="23"/>
  <c r="A3716" i="23"/>
  <c r="B3716" i="23"/>
  <c r="C3716" i="23"/>
  <c r="D3716" i="23"/>
  <c r="E3716" i="23"/>
  <c r="F3716" i="23"/>
  <c r="G3716" i="23"/>
  <c r="H3716" i="23"/>
  <c r="I3716" i="23"/>
  <c r="J3716" i="23"/>
  <c r="K3716" i="23"/>
  <c r="L3716" i="23"/>
  <c r="M3716" i="23"/>
  <c r="A3703" i="23"/>
  <c r="B3703" i="23"/>
  <c r="C3703" i="23"/>
  <c r="D3703" i="23"/>
  <c r="E3703" i="23"/>
  <c r="F3703" i="23"/>
  <c r="G3703" i="23"/>
  <c r="H3703" i="23"/>
  <c r="I3703" i="23"/>
  <c r="J3703" i="23"/>
  <c r="K3703" i="23"/>
  <c r="L3703" i="23"/>
  <c r="M3703" i="23"/>
  <c r="A3704" i="23"/>
  <c r="B3704" i="23"/>
  <c r="C3704" i="23"/>
  <c r="D3704" i="23"/>
  <c r="E3704" i="23"/>
  <c r="F3704" i="23"/>
  <c r="G3704" i="23"/>
  <c r="H3704" i="23"/>
  <c r="I3704" i="23"/>
  <c r="J3704" i="23"/>
  <c r="K3704" i="23"/>
  <c r="L3704" i="23"/>
  <c r="M3704" i="23"/>
  <c r="A3705" i="23"/>
  <c r="B3705" i="23"/>
  <c r="C3705" i="23"/>
  <c r="D3705" i="23"/>
  <c r="E3705" i="23"/>
  <c r="F3705" i="23"/>
  <c r="G3705" i="23"/>
  <c r="H3705" i="23"/>
  <c r="I3705" i="23"/>
  <c r="J3705" i="23"/>
  <c r="K3705" i="23"/>
  <c r="L3705" i="23"/>
  <c r="M3705" i="23"/>
  <c r="A3706" i="23"/>
  <c r="B3706" i="23"/>
  <c r="C3706" i="23"/>
  <c r="D3706" i="23"/>
  <c r="E3706" i="23"/>
  <c r="F3706" i="23"/>
  <c r="G3706" i="23"/>
  <c r="H3706" i="23"/>
  <c r="I3706" i="23"/>
  <c r="J3706" i="23"/>
  <c r="K3706" i="23"/>
  <c r="L3706" i="23"/>
  <c r="M3706" i="23"/>
  <c r="A3707" i="23"/>
  <c r="B3707" i="23"/>
  <c r="C3707" i="23"/>
  <c r="D3707" i="23"/>
  <c r="E3707" i="23"/>
  <c r="F3707" i="23"/>
  <c r="G3707" i="23"/>
  <c r="H3707" i="23"/>
  <c r="I3707" i="23"/>
  <c r="J3707" i="23"/>
  <c r="K3707" i="23"/>
  <c r="L3707" i="23"/>
  <c r="M3707" i="23"/>
  <c r="A3708" i="23"/>
  <c r="B3708" i="23"/>
  <c r="C3708" i="23"/>
  <c r="D3708" i="23"/>
  <c r="E3708" i="23"/>
  <c r="F3708" i="23"/>
  <c r="G3708" i="23"/>
  <c r="H3708" i="23"/>
  <c r="I3708" i="23"/>
  <c r="J3708" i="23"/>
  <c r="K3708" i="23"/>
  <c r="L3708" i="23"/>
  <c r="M3708" i="23"/>
  <c r="A3709" i="23"/>
  <c r="B3709" i="23"/>
  <c r="C3709" i="23"/>
  <c r="D3709" i="23"/>
  <c r="E3709" i="23"/>
  <c r="F3709" i="23"/>
  <c r="G3709" i="23"/>
  <c r="H3709" i="23"/>
  <c r="I3709" i="23"/>
  <c r="J3709" i="23"/>
  <c r="K3709" i="23"/>
  <c r="L3709" i="23"/>
  <c r="M3709" i="23"/>
  <c r="A3696" i="23"/>
  <c r="B3696" i="23"/>
  <c r="C3696" i="23"/>
  <c r="D3696" i="23"/>
  <c r="E3696" i="23"/>
  <c r="F3696" i="23"/>
  <c r="G3696" i="23"/>
  <c r="H3696" i="23"/>
  <c r="I3696" i="23"/>
  <c r="J3696" i="23"/>
  <c r="K3696" i="23"/>
  <c r="L3696" i="23"/>
  <c r="M3696" i="23"/>
  <c r="A3697" i="23"/>
  <c r="B3697" i="23"/>
  <c r="C3697" i="23"/>
  <c r="D3697" i="23"/>
  <c r="E3697" i="23"/>
  <c r="F3697" i="23"/>
  <c r="G3697" i="23"/>
  <c r="H3697" i="23"/>
  <c r="I3697" i="23"/>
  <c r="J3697" i="23"/>
  <c r="K3697" i="23"/>
  <c r="L3697" i="23"/>
  <c r="M3697" i="23"/>
  <c r="A3698" i="23"/>
  <c r="B3698" i="23"/>
  <c r="C3698" i="23"/>
  <c r="D3698" i="23"/>
  <c r="E3698" i="23"/>
  <c r="F3698" i="23"/>
  <c r="G3698" i="23"/>
  <c r="H3698" i="23"/>
  <c r="I3698" i="23"/>
  <c r="J3698" i="23"/>
  <c r="K3698" i="23"/>
  <c r="L3698" i="23"/>
  <c r="M3698" i="23"/>
  <c r="A3699" i="23"/>
  <c r="B3699" i="23"/>
  <c r="C3699" i="23"/>
  <c r="D3699" i="23"/>
  <c r="E3699" i="23"/>
  <c r="F3699" i="23"/>
  <c r="G3699" i="23"/>
  <c r="H3699" i="23"/>
  <c r="I3699" i="23"/>
  <c r="J3699" i="23"/>
  <c r="K3699" i="23"/>
  <c r="L3699" i="23"/>
  <c r="M3699" i="23"/>
  <c r="A3700" i="23"/>
  <c r="B3700" i="23"/>
  <c r="C3700" i="23"/>
  <c r="D3700" i="23"/>
  <c r="E3700" i="23"/>
  <c r="F3700" i="23"/>
  <c r="G3700" i="23"/>
  <c r="H3700" i="23"/>
  <c r="I3700" i="23"/>
  <c r="J3700" i="23"/>
  <c r="K3700" i="23"/>
  <c r="L3700" i="23"/>
  <c r="M3700" i="23"/>
  <c r="A3701" i="23"/>
  <c r="B3701" i="23"/>
  <c r="C3701" i="23"/>
  <c r="D3701" i="23"/>
  <c r="E3701" i="23"/>
  <c r="F3701" i="23"/>
  <c r="G3701" i="23"/>
  <c r="H3701" i="23"/>
  <c r="I3701" i="23"/>
  <c r="J3701" i="23"/>
  <c r="K3701" i="23"/>
  <c r="L3701" i="23"/>
  <c r="M3701" i="23"/>
  <c r="A3702" i="23"/>
  <c r="B3702" i="23"/>
  <c r="C3702" i="23"/>
  <c r="D3702" i="23"/>
  <c r="E3702" i="23"/>
  <c r="F3702" i="23"/>
  <c r="G3702" i="23"/>
  <c r="H3702" i="23"/>
  <c r="I3702" i="23"/>
  <c r="J3702" i="23"/>
  <c r="K3702" i="23"/>
  <c r="L3702" i="23"/>
  <c r="M3702" i="23"/>
  <c r="A3689" i="23"/>
  <c r="B3689" i="23"/>
  <c r="C3689" i="23"/>
  <c r="D3689" i="23"/>
  <c r="E3689" i="23"/>
  <c r="F3689" i="23"/>
  <c r="G3689" i="23"/>
  <c r="H3689" i="23"/>
  <c r="I3689" i="23"/>
  <c r="J3689" i="23"/>
  <c r="K3689" i="23"/>
  <c r="L3689" i="23"/>
  <c r="M3689" i="23"/>
  <c r="A3690" i="23"/>
  <c r="B3690" i="23"/>
  <c r="C3690" i="23"/>
  <c r="D3690" i="23"/>
  <c r="E3690" i="23"/>
  <c r="F3690" i="23"/>
  <c r="G3690" i="23"/>
  <c r="H3690" i="23"/>
  <c r="I3690" i="23"/>
  <c r="J3690" i="23"/>
  <c r="K3690" i="23"/>
  <c r="L3690" i="23"/>
  <c r="M3690" i="23"/>
  <c r="A3691" i="23"/>
  <c r="B3691" i="23"/>
  <c r="C3691" i="23"/>
  <c r="D3691" i="23"/>
  <c r="E3691" i="23"/>
  <c r="F3691" i="23"/>
  <c r="G3691" i="23"/>
  <c r="H3691" i="23"/>
  <c r="I3691" i="23"/>
  <c r="J3691" i="23"/>
  <c r="K3691" i="23"/>
  <c r="L3691" i="23"/>
  <c r="M3691" i="23"/>
  <c r="A3692" i="23"/>
  <c r="B3692" i="23"/>
  <c r="C3692" i="23"/>
  <c r="D3692" i="23"/>
  <c r="E3692" i="23"/>
  <c r="F3692" i="23"/>
  <c r="G3692" i="23"/>
  <c r="H3692" i="23"/>
  <c r="I3692" i="23"/>
  <c r="J3692" i="23"/>
  <c r="K3692" i="23"/>
  <c r="L3692" i="23"/>
  <c r="M3692" i="23"/>
  <c r="A3693" i="23"/>
  <c r="B3693" i="23"/>
  <c r="C3693" i="23"/>
  <c r="D3693" i="23"/>
  <c r="E3693" i="23"/>
  <c r="F3693" i="23"/>
  <c r="G3693" i="23"/>
  <c r="H3693" i="23"/>
  <c r="I3693" i="23"/>
  <c r="J3693" i="23"/>
  <c r="K3693" i="23"/>
  <c r="L3693" i="23"/>
  <c r="M3693" i="23"/>
  <c r="A3694" i="23"/>
  <c r="B3694" i="23"/>
  <c r="C3694" i="23"/>
  <c r="D3694" i="23"/>
  <c r="E3694" i="23"/>
  <c r="F3694" i="23"/>
  <c r="G3694" i="23"/>
  <c r="H3694" i="23"/>
  <c r="I3694" i="23"/>
  <c r="J3694" i="23"/>
  <c r="K3694" i="23"/>
  <c r="L3694" i="23"/>
  <c r="M3694" i="23"/>
  <c r="A3695" i="23"/>
  <c r="B3695" i="23"/>
  <c r="C3695" i="23"/>
  <c r="D3695" i="23"/>
  <c r="E3695" i="23"/>
  <c r="F3695" i="23"/>
  <c r="G3695" i="23"/>
  <c r="H3695" i="23"/>
  <c r="I3695" i="23"/>
  <c r="J3695" i="23"/>
  <c r="K3695" i="23"/>
  <c r="L3695" i="23"/>
  <c r="M3695" i="23"/>
  <c r="A3682" i="23"/>
  <c r="B3682" i="23"/>
  <c r="C3682" i="23"/>
  <c r="D3682" i="23"/>
  <c r="E3682" i="23"/>
  <c r="F3682" i="23"/>
  <c r="G3682" i="23"/>
  <c r="H3682" i="23"/>
  <c r="I3682" i="23"/>
  <c r="J3682" i="23"/>
  <c r="K3682" i="23"/>
  <c r="L3682" i="23"/>
  <c r="M3682" i="23"/>
  <c r="A3683" i="23"/>
  <c r="B3683" i="23"/>
  <c r="C3683" i="23"/>
  <c r="D3683" i="23"/>
  <c r="E3683" i="23"/>
  <c r="F3683" i="23"/>
  <c r="G3683" i="23"/>
  <c r="H3683" i="23"/>
  <c r="I3683" i="23"/>
  <c r="J3683" i="23"/>
  <c r="K3683" i="23"/>
  <c r="L3683" i="23"/>
  <c r="M3683" i="23"/>
  <c r="A3684" i="23"/>
  <c r="B3684" i="23"/>
  <c r="C3684" i="23"/>
  <c r="D3684" i="23"/>
  <c r="E3684" i="23"/>
  <c r="F3684" i="23"/>
  <c r="G3684" i="23"/>
  <c r="H3684" i="23"/>
  <c r="I3684" i="23"/>
  <c r="J3684" i="23"/>
  <c r="K3684" i="23"/>
  <c r="L3684" i="23"/>
  <c r="M3684" i="23"/>
  <c r="A3685" i="23"/>
  <c r="B3685" i="23"/>
  <c r="C3685" i="23"/>
  <c r="D3685" i="23"/>
  <c r="E3685" i="23"/>
  <c r="F3685" i="23"/>
  <c r="G3685" i="23"/>
  <c r="H3685" i="23"/>
  <c r="I3685" i="23"/>
  <c r="J3685" i="23"/>
  <c r="K3685" i="23"/>
  <c r="L3685" i="23"/>
  <c r="M3685" i="23"/>
  <c r="A3686" i="23"/>
  <c r="B3686" i="23"/>
  <c r="C3686" i="23"/>
  <c r="D3686" i="23"/>
  <c r="E3686" i="23"/>
  <c r="F3686" i="23"/>
  <c r="G3686" i="23"/>
  <c r="H3686" i="23"/>
  <c r="I3686" i="23"/>
  <c r="J3686" i="23"/>
  <c r="K3686" i="23"/>
  <c r="L3686" i="23"/>
  <c r="M3686" i="23"/>
  <c r="A3687" i="23"/>
  <c r="B3687" i="23"/>
  <c r="C3687" i="23"/>
  <c r="D3687" i="23"/>
  <c r="E3687" i="23"/>
  <c r="F3687" i="23"/>
  <c r="G3687" i="23"/>
  <c r="H3687" i="23"/>
  <c r="I3687" i="23"/>
  <c r="J3687" i="23"/>
  <c r="K3687" i="23"/>
  <c r="L3687" i="23"/>
  <c r="M3687" i="23"/>
  <c r="A3688" i="23"/>
  <c r="B3688" i="23"/>
  <c r="C3688" i="23"/>
  <c r="D3688" i="23"/>
  <c r="E3688" i="23"/>
  <c r="F3688" i="23"/>
  <c r="G3688" i="23"/>
  <c r="H3688" i="23"/>
  <c r="I3688" i="23"/>
  <c r="J3688" i="23"/>
  <c r="K3688" i="23"/>
  <c r="L3688" i="23"/>
  <c r="M3688" i="23"/>
  <c r="A3675" i="23"/>
  <c r="B3675" i="23"/>
  <c r="C3675" i="23"/>
  <c r="D3675" i="23"/>
  <c r="E3675" i="23"/>
  <c r="F3675" i="23"/>
  <c r="G3675" i="23"/>
  <c r="H3675" i="23"/>
  <c r="I3675" i="23"/>
  <c r="J3675" i="23"/>
  <c r="K3675" i="23"/>
  <c r="L3675" i="23"/>
  <c r="M3675" i="23"/>
  <c r="A3676" i="23"/>
  <c r="B3676" i="23"/>
  <c r="C3676" i="23"/>
  <c r="D3676" i="23"/>
  <c r="E3676" i="23"/>
  <c r="F3676" i="23"/>
  <c r="G3676" i="23"/>
  <c r="H3676" i="23"/>
  <c r="I3676" i="23"/>
  <c r="J3676" i="23"/>
  <c r="K3676" i="23"/>
  <c r="L3676" i="23"/>
  <c r="M3676" i="23"/>
  <c r="A3677" i="23"/>
  <c r="B3677" i="23"/>
  <c r="C3677" i="23"/>
  <c r="D3677" i="23"/>
  <c r="E3677" i="23"/>
  <c r="F3677" i="23"/>
  <c r="G3677" i="23"/>
  <c r="H3677" i="23"/>
  <c r="I3677" i="23"/>
  <c r="J3677" i="23"/>
  <c r="K3677" i="23"/>
  <c r="L3677" i="23"/>
  <c r="M3677" i="23"/>
  <c r="A3678" i="23"/>
  <c r="B3678" i="23"/>
  <c r="C3678" i="23"/>
  <c r="D3678" i="23"/>
  <c r="E3678" i="23"/>
  <c r="F3678" i="23"/>
  <c r="G3678" i="23"/>
  <c r="H3678" i="23"/>
  <c r="I3678" i="23"/>
  <c r="J3678" i="23"/>
  <c r="K3678" i="23"/>
  <c r="L3678" i="23"/>
  <c r="M3678" i="23"/>
  <c r="A3679" i="23"/>
  <c r="B3679" i="23"/>
  <c r="C3679" i="23"/>
  <c r="D3679" i="23"/>
  <c r="E3679" i="23"/>
  <c r="F3679" i="23"/>
  <c r="G3679" i="23"/>
  <c r="H3679" i="23"/>
  <c r="I3679" i="23"/>
  <c r="J3679" i="23"/>
  <c r="K3679" i="23"/>
  <c r="L3679" i="23"/>
  <c r="M3679" i="23"/>
  <c r="A3680" i="23"/>
  <c r="B3680" i="23"/>
  <c r="C3680" i="23"/>
  <c r="D3680" i="23"/>
  <c r="E3680" i="23"/>
  <c r="F3680" i="23"/>
  <c r="G3680" i="23"/>
  <c r="H3680" i="23"/>
  <c r="I3680" i="23"/>
  <c r="J3680" i="23"/>
  <c r="K3680" i="23"/>
  <c r="L3680" i="23"/>
  <c r="M3680" i="23"/>
  <c r="A3681" i="23"/>
  <c r="B3681" i="23"/>
  <c r="C3681" i="23"/>
  <c r="D3681" i="23"/>
  <c r="E3681" i="23"/>
  <c r="F3681" i="23"/>
  <c r="G3681" i="23"/>
  <c r="H3681" i="23"/>
  <c r="I3681" i="23"/>
  <c r="J3681" i="23"/>
  <c r="K3681" i="23"/>
  <c r="L3681" i="23"/>
  <c r="M3681" i="23"/>
  <c r="A3668" i="23"/>
  <c r="B3668" i="23"/>
  <c r="C3668" i="23"/>
  <c r="D3668" i="23"/>
  <c r="E3668" i="23"/>
  <c r="F3668" i="23"/>
  <c r="G3668" i="23"/>
  <c r="H3668" i="23"/>
  <c r="I3668" i="23"/>
  <c r="J3668" i="23"/>
  <c r="K3668" i="23"/>
  <c r="L3668" i="23"/>
  <c r="M3668" i="23"/>
  <c r="A3669" i="23"/>
  <c r="B3669" i="23"/>
  <c r="C3669" i="23"/>
  <c r="D3669" i="23"/>
  <c r="E3669" i="23"/>
  <c r="F3669" i="23"/>
  <c r="G3669" i="23"/>
  <c r="H3669" i="23"/>
  <c r="I3669" i="23"/>
  <c r="J3669" i="23"/>
  <c r="K3669" i="23"/>
  <c r="L3669" i="23"/>
  <c r="M3669" i="23"/>
  <c r="A3670" i="23"/>
  <c r="B3670" i="23"/>
  <c r="C3670" i="23"/>
  <c r="D3670" i="23"/>
  <c r="E3670" i="23"/>
  <c r="F3670" i="23"/>
  <c r="G3670" i="23"/>
  <c r="H3670" i="23"/>
  <c r="I3670" i="23"/>
  <c r="J3670" i="23"/>
  <c r="K3670" i="23"/>
  <c r="L3670" i="23"/>
  <c r="M3670" i="23"/>
  <c r="A3671" i="23"/>
  <c r="B3671" i="23"/>
  <c r="C3671" i="23"/>
  <c r="D3671" i="23"/>
  <c r="E3671" i="23"/>
  <c r="F3671" i="23"/>
  <c r="G3671" i="23"/>
  <c r="H3671" i="23"/>
  <c r="I3671" i="23"/>
  <c r="J3671" i="23"/>
  <c r="K3671" i="23"/>
  <c r="L3671" i="23"/>
  <c r="M3671" i="23"/>
  <c r="A3672" i="23"/>
  <c r="B3672" i="23"/>
  <c r="C3672" i="23"/>
  <c r="D3672" i="23"/>
  <c r="E3672" i="23"/>
  <c r="F3672" i="23"/>
  <c r="G3672" i="23"/>
  <c r="H3672" i="23"/>
  <c r="I3672" i="23"/>
  <c r="J3672" i="23"/>
  <c r="K3672" i="23"/>
  <c r="L3672" i="23"/>
  <c r="M3672" i="23"/>
  <c r="A3673" i="23"/>
  <c r="B3673" i="23"/>
  <c r="C3673" i="23"/>
  <c r="D3673" i="23"/>
  <c r="E3673" i="23"/>
  <c r="F3673" i="23"/>
  <c r="G3673" i="23"/>
  <c r="H3673" i="23"/>
  <c r="I3673" i="23"/>
  <c r="J3673" i="23"/>
  <c r="K3673" i="23"/>
  <c r="L3673" i="23"/>
  <c r="M3673" i="23"/>
  <c r="A3674" i="23"/>
  <c r="B3674" i="23"/>
  <c r="C3674" i="23"/>
  <c r="D3674" i="23"/>
  <c r="E3674" i="23"/>
  <c r="F3674" i="23"/>
  <c r="G3674" i="23"/>
  <c r="H3674" i="23"/>
  <c r="I3674" i="23"/>
  <c r="J3674" i="23"/>
  <c r="K3674" i="23"/>
  <c r="L3674" i="23"/>
  <c r="M3674" i="23"/>
  <c r="A3663" i="23"/>
  <c r="B3663" i="23"/>
  <c r="C3663" i="23"/>
  <c r="D3663" i="23"/>
  <c r="E3663" i="23"/>
  <c r="F3663" i="23"/>
  <c r="G3663" i="23"/>
  <c r="H3663" i="23"/>
  <c r="I3663" i="23"/>
  <c r="J3663" i="23"/>
  <c r="K3663" i="23"/>
  <c r="L3663" i="23"/>
  <c r="M3663" i="23"/>
  <c r="A3664" i="23"/>
  <c r="B3664" i="23"/>
  <c r="C3664" i="23"/>
  <c r="D3664" i="23"/>
  <c r="E3664" i="23"/>
  <c r="F3664" i="23"/>
  <c r="G3664" i="23"/>
  <c r="H3664" i="23"/>
  <c r="I3664" i="23"/>
  <c r="J3664" i="23"/>
  <c r="K3664" i="23"/>
  <c r="L3664" i="23"/>
  <c r="M3664" i="23"/>
  <c r="A3665" i="23"/>
  <c r="B3665" i="23"/>
  <c r="C3665" i="23"/>
  <c r="D3665" i="23"/>
  <c r="E3665" i="23"/>
  <c r="F3665" i="23"/>
  <c r="G3665" i="23"/>
  <c r="H3665" i="23"/>
  <c r="I3665" i="23"/>
  <c r="J3665" i="23"/>
  <c r="K3665" i="23"/>
  <c r="L3665" i="23"/>
  <c r="M3665" i="23"/>
  <c r="A3666" i="23"/>
  <c r="B3666" i="23"/>
  <c r="C3666" i="23"/>
  <c r="D3666" i="23"/>
  <c r="E3666" i="23"/>
  <c r="F3666" i="23"/>
  <c r="G3666" i="23"/>
  <c r="H3666" i="23"/>
  <c r="I3666" i="23"/>
  <c r="J3666" i="23"/>
  <c r="K3666" i="23"/>
  <c r="L3666" i="23"/>
  <c r="M3666" i="23"/>
  <c r="A3667" i="23"/>
  <c r="B3667" i="23"/>
  <c r="C3667" i="23"/>
  <c r="D3667" i="23"/>
  <c r="E3667" i="23"/>
  <c r="F3667" i="23"/>
  <c r="G3667" i="23"/>
  <c r="H3667" i="23"/>
  <c r="I3667" i="23"/>
  <c r="J3667" i="23"/>
  <c r="K3667" i="23"/>
  <c r="L3667" i="23"/>
  <c r="M3667" i="23"/>
  <c r="A3656" i="23"/>
  <c r="B3656" i="23"/>
  <c r="C3656" i="23"/>
  <c r="D3656" i="23"/>
  <c r="E3656" i="23"/>
  <c r="F3656" i="23"/>
  <c r="G3656" i="23"/>
  <c r="H3656" i="23"/>
  <c r="I3656" i="23"/>
  <c r="J3656" i="23"/>
  <c r="K3656" i="23"/>
  <c r="L3656" i="23"/>
  <c r="M3656" i="23"/>
  <c r="A3657" i="23"/>
  <c r="B3657" i="23"/>
  <c r="C3657" i="23"/>
  <c r="D3657" i="23"/>
  <c r="E3657" i="23"/>
  <c r="F3657" i="23"/>
  <c r="G3657" i="23"/>
  <c r="H3657" i="23"/>
  <c r="I3657" i="23"/>
  <c r="J3657" i="23"/>
  <c r="K3657" i="23"/>
  <c r="L3657" i="23"/>
  <c r="M3657" i="23"/>
  <c r="A3658" i="23"/>
  <c r="B3658" i="23"/>
  <c r="C3658" i="23"/>
  <c r="D3658" i="23"/>
  <c r="E3658" i="23"/>
  <c r="F3658" i="23"/>
  <c r="G3658" i="23"/>
  <c r="H3658" i="23"/>
  <c r="I3658" i="23"/>
  <c r="J3658" i="23"/>
  <c r="K3658" i="23"/>
  <c r="L3658" i="23"/>
  <c r="M3658" i="23"/>
  <c r="A3659" i="23"/>
  <c r="B3659" i="23"/>
  <c r="C3659" i="23"/>
  <c r="D3659" i="23"/>
  <c r="E3659" i="23"/>
  <c r="F3659" i="23"/>
  <c r="G3659" i="23"/>
  <c r="H3659" i="23"/>
  <c r="I3659" i="23"/>
  <c r="J3659" i="23"/>
  <c r="K3659" i="23"/>
  <c r="L3659" i="23"/>
  <c r="M3659" i="23"/>
  <c r="A3660" i="23"/>
  <c r="B3660" i="23"/>
  <c r="C3660" i="23"/>
  <c r="D3660" i="23"/>
  <c r="E3660" i="23"/>
  <c r="F3660" i="23"/>
  <c r="G3660" i="23"/>
  <c r="H3660" i="23"/>
  <c r="I3660" i="23"/>
  <c r="J3660" i="23"/>
  <c r="K3660" i="23"/>
  <c r="L3660" i="23"/>
  <c r="M3660" i="23"/>
  <c r="A3661" i="23"/>
  <c r="B3661" i="23"/>
  <c r="C3661" i="23"/>
  <c r="D3661" i="23"/>
  <c r="E3661" i="23"/>
  <c r="F3661" i="23"/>
  <c r="G3661" i="23"/>
  <c r="H3661" i="23"/>
  <c r="I3661" i="23"/>
  <c r="J3661" i="23"/>
  <c r="K3661" i="23"/>
  <c r="L3661" i="23"/>
  <c r="M3661" i="23"/>
  <c r="A3662" i="23"/>
  <c r="B3662" i="23"/>
  <c r="C3662" i="23"/>
  <c r="D3662" i="23"/>
  <c r="E3662" i="23"/>
  <c r="F3662" i="23"/>
  <c r="G3662" i="23"/>
  <c r="H3662" i="23"/>
  <c r="I3662" i="23"/>
  <c r="J3662" i="23"/>
  <c r="K3662" i="23"/>
  <c r="L3662" i="23"/>
  <c r="M3662" i="23"/>
  <c r="A3649" i="23"/>
  <c r="B3649" i="23"/>
  <c r="C3649" i="23"/>
  <c r="D3649" i="23"/>
  <c r="E3649" i="23"/>
  <c r="F3649" i="23"/>
  <c r="G3649" i="23"/>
  <c r="H3649" i="23"/>
  <c r="I3649" i="23"/>
  <c r="J3649" i="23"/>
  <c r="K3649" i="23"/>
  <c r="L3649" i="23"/>
  <c r="M3649" i="23"/>
  <c r="A3650" i="23"/>
  <c r="B3650" i="23"/>
  <c r="C3650" i="23"/>
  <c r="D3650" i="23"/>
  <c r="E3650" i="23"/>
  <c r="F3650" i="23"/>
  <c r="G3650" i="23"/>
  <c r="H3650" i="23"/>
  <c r="I3650" i="23"/>
  <c r="J3650" i="23"/>
  <c r="K3650" i="23"/>
  <c r="L3650" i="23"/>
  <c r="M3650" i="23"/>
  <c r="A3651" i="23"/>
  <c r="B3651" i="23"/>
  <c r="C3651" i="23"/>
  <c r="D3651" i="23"/>
  <c r="E3651" i="23"/>
  <c r="F3651" i="23"/>
  <c r="G3651" i="23"/>
  <c r="H3651" i="23"/>
  <c r="I3651" i="23"/>
  <c r="J3651" i="23"/>
  <c r="K3651" i="23"/>
  <c r="L3651" i="23"/>
  <c r="M3651" i="23"/>
  <c r="A3652" i="23"/>
  <c r="B3652" i="23"/>
  <c r="C3652" i="23"/>
  <c r="D3652" i="23"/>
  <c r="E3652" i="23"/>
  <c r="F3652" i="23"/>
  <c r="G3652" i="23"/>
  <c r="H3652" i="23"/>
  <c r="I3652" i="23"/>
  <c r="J3652" i="23"/>
  <c r="K3652" i="23"/>
  <c r="L3652" i="23"/>
  <c r="M3652" i="23"/>
  <c r="A3653" i="23"/>
  <c r="B3653" i="23"/>
  <c r="C3653" i="23"/>
  <c r="D3653" i="23"/>
  <c r="E3653" i="23"/>
  <c r="F3653" i="23"/>
  <c r="G3653" i="23"/>
  <c r="H3653" i="23"/>
  <c r="I3653" i="23"/>
  <c r="J3653" i="23"/>
  <c r="K3653" i="23"/>
  <c r="L3653" i="23"/>
  <c r="M3653" i="23"/>
  <c r="A3654" i="23"/>
  <c r="B3654" i="23"/>
  <c r="C3654" i="23"/>
  <c r="D3654" i="23"/>
  <c r="E3654" i="23"/>
  <c r="F3654" i="23"/>
  <c r="G3654" i="23"/>
  <c r="H3654" i="23"/>
  <c r="I3654" i="23"/>
  <c r="J3654" i="23"/>
  <c r="K3654" i="23"/>
  <c r="L3654" i="23"/>
  <c r="M3654" i="23"/>
  <c r="A3655" i="23"/>
  <c r="B3655" i="23"/>
  <c r="C3655" i="23"/>
  <c r="D3655" i="23"/>
  <c r="E3655" i="23"/>
  <c r="F3655" i="23"/>
  <c r="G3655" i="23"/>
  <c r="H3655" i="23"/>
  <c r="I3655" i="23"/>
  <c r="J3655" i="23"/>
  <c r="K3655" i="23"/>
  <c r="L3655" i="23"/>
  <c r="M3655" i="23"/>
  <c r="A3642" i="23"/>
  <c r="B3642" i="23"/>
  <c r="C3642" i="23"/>
  <c r="D3642" i="23"/>
  <c r="E3642" i="23"/>
  <c r="F3642" i="23"/>
  <c r="G3642" i="23"/>
  <c r="H3642" i="23"/>
  <c r="I3642" i="23"/>
  <c r="J3642" i="23"/>
  <c r="K3642" i="23"/>
  <c r="L3642" i="23"/>
  <c r="M3642" i="23"/>
  <c r="A3643" i="23"/>
  <c r="B3643" i="23"/>
  <c r="C3643" i="23"/>
  <c r="D3643" i="23"/>
  <c r="E3643" i="23"/>
  <c r="F3643" i="23"/>
  <c r="G3643" i="23"/>
  <c r="H3643" i="23"/>
  <c r="I3643" i="23"/>
  <c r="J3643" i="23"/>
  <c r="K3643" i="23"/>
  <c r="L3643" i="23"/>
  <c r="M3643" i="23"/>
  <c r="A3644" i="23"/>
  <c r="B3644" i="23"/>
  <c r="C3644" i="23"/>
  <c r="D3644" i="23"/>
  <c r="E3644" i="23"/>
  <c r="F3644" i="23"/>
  <c r="G3644" i="23"/>
  <c r="H3644" i="23"/>
  <c r="I3644" i="23"/>
  <c r="J3644" i="23"/>
  <c r="K3644" i="23"/>
  <c r="L3644" i="23"/>
  <c r="M3644" i="23"/>
  <c r="A3645" i="23"/>
  <c r="B3645" i="23"/>
  <c r="C3645" i="23"/>
  <c r="D3645" i="23"/>
  <c r="E3645" i="23"/>
  <c r="F3645" i="23"/>
  <c r="G3645" i="23"/>
  <c r="H3645" i="23"/>
  <c r="I3645" i="23"/>
  <c r="J3645" i="23"/>
  <c r="K3645" i="23"/>
  <c r="L3645" i="23"/>
  <c r="M3645" i="23"/>
  <c r="A3646" i="23"/>
  <c r="B3646" i="23"/>
  <c r="C3646" i="23"/>
  <c r="D3646" i="23"/>
  <c r="E3646" i="23"/>
  <c r="F3646" i="23"/>
  <c r="G3646" i="23"/>
  <c r="H3646" i="23"/>
  <c r="I3646" i="23"/>
  <c r="J3646" i="23"/>
  <c r="K3646" i="23"/>
  <c r="L3646" i="23"/>
  <c r="M3646" i="23"/>
  <c r="A3647" i="23"/>
  <c r="B3647" i="23"/>
  <c r="C3647" i="23"/>
  <c r="D3647" i="23"/>
  <c r="E3647" i="23"/>
  <c r="F3647" i="23"/>
  <c r="G3647" i="23"/>
  <c r="H3647" i="23"/>
  <c r="I3647" i="23"/>
  <c r="J3647" i="23"/>
  <c r="K3647" i="23"/>
  <c r="L3647" i="23"/>
  <c r="M3647" i="23"/>
  <c r="A3648" i="23"/>
  <c r="B3648" i="23"/>
  <c r="C3648" i="23"/>
  <c r="D3648" i="23"/>
  <c r="E3648" i="23"/>
  <c r="F3648" i="23"/>
  <c r="G3648" i="23"/>
  <c r="H3648" i="23"/>
  <c r="I3648" i="23"/>
  <c r="J3648" i="23"/>
  <c r="K3648" i="23"/>
  <c r="L3648" i="23"/>
  <c r="M3648" i="23"/>
  <c r="A3635" i="23"/>
  <c r="B3635" i="23"/>
  <c r="C3635" i="23"/>
  <c r="D3635" i="23"/>
  <c r="E3635" i="23"/>
  <c r="F3635" i="23"/>
  <c r="G3635" i="23"/>
  <c r="H3635" i="23"/>
  <c r="I3635" i="23"/>
  <c r="J3635" i="23"/>
  <c r="K3635" i="23"/>
  <c r="L3635" i="23"/>
  <c r="M3635" i="23"/>
  <c r="A3636" i="23"/>
  <c r="B3636" i="23"/>
  <c r="C3636" i="23"/>
  <c r="D3636" i="23"/>
  <c r="E3636" i="23"/>
  <c r="F3636" i="23"/>
  <c r="G3636" i="23"/>
  <c r="H3636" i="23"/>
  <c r="I3636" i="23"/>
  <c r="J3636" i="23"/>
  <c r="K3636" i="23"/>
  <c r="L3636" i="23"/>
  <c r="M3636" i="23"/>
  <c r="A3637" i="23"/>
  <c r="B3637" i="23"/>
  <c r="C3637" i="23"/>
  <c r="D3637" i="23"/>
  <c r="E3637" i="23"/>
  <c r="F3637" i="23"/>
  <c r="G3637" i="23"/>
  <c r="H3637" i="23"/>
  <c r="I3637" i="23"/>
  <c r="J3637" i="23"/>
  <c r="K3637" i="23"/>
  <c r="L3637" i="23"/>
  <c r="M3637" i="23"/>
  <c r="A3638" i="23"/>
  <c r="B3638" i="23"/>
  <c r="C3638" i="23"/>
  <c r="D3638" i="23"/>
  <c r="E3638" i="23"/>
  <c r="F3638" i="23"/>
  <c r="G3638" i="23"/>
  <c r="H3638" i="23"/>
  <c r="I3638" i="23"/>
  <c r="J3638" i="23"/>
  <c r="K3638" i="23"/>
  <c r="L3638" i="23"/>
  <c r="M3638" i="23"/>
  <c r="A3639" i="23"/>
  <c r="B3639" i="23"/>
  <c r="C3639" i="23"/>
  <c r="D3639" i="23"/>
  <c r="E3639" i="23"/>
  <c r="F3639" i="23"/>
  <c r="G3639" i="23"/>
  <c r="H3639" i="23"/>
  <c r="I3639" i="23"/>
  <c r="J3639" i="23"/>
  <c r="K3639" i="23"/>
  <c r="L3639" i="23"/>
  <c r="M3639" i="23"/>
  <c r="A3640" i="23"/>
  <c r="B3640" i="23"/>
  <c r="C3640" i="23"/>
  <c r="D3640" i="23"/>
  <c r="E3640" i="23"/>
  <c r="F3640" i="23"/>
  <c r="G3640" i="23"/>
  <c r="H3640" i="23"/>
  <c r="I3640" i="23"/>
  <c r="J3640" i="23"/>
  <c r="K3640" i="23"/>
  <c r="L3640" i="23"/>
  <c r="M3640" i="23"/>
  <c r="A3641" i="23"/>
  <c r="B3641" i="23"/>
  <c r="C3641" i="23"/>
  <c r="D3641" i="23"/>
  <c r="E3641" i="23"/>
  <c r="F3641" i="23"/>
  <c r="G3641" i="23"/>
  <c r="H3641" i="23"/>
  <c r="I3641" i="23"/>
  <c r="J3641" i="23"/>
  <c r="K3641" i="23"/>
  <c r="L3641" i="23"/>
  <c r="M3641" i="23"/>
  <c r="A3630" i="23"/>
  <c r="B3630" i="23"/>
  <c r="C3630" i="23"/>
  <c r="D3630" i="23"/>
  <c r="E3630" i="23"/>
  <c r="F3630" i="23"/>
  <c r="G3630" i="23"/>
  <c r="H3630" i="23"/>
  <c r="I3630" i="23"/>
  <c r="J3630" i="23"/>
  <c r="K3630" i="23"/>
  <c r="L3630" i="23"/>
  <c r="M3630" i="23"/>
  <c r="A3631" i="23"/>
  <c r="B3631" i="23"/>
  <c r="C3631" i="23"/>
  <c r="D3631" i="23"/>
  <c r="E3631" i="23"/>
  <c r="F3631" i="23"/>
  <c r="G3631" i="23"/>
  <c r="H3631" i="23"/>
  <c r="I3631" i="23"/>
  <c r="J3631" i="23"/>
  <c r="K3631" i="23"/>
  <c r="L3631" i="23"/>
  <c r="M3631" i="23"/>
  <c r="A3632" i="23"/>
  <c r="B3632" i="23"/>
  <c r="C3632" i="23"/>
  <c r="D3632" i="23"/>
  <c r="E3632" i="23"/>
  <c r="F3632" i="23"/>
  <c r="G3632" i="23"/>
  <c r="H3632" i="23"/>
  <c r="I3632" i="23"/>
  <c r="J3632" i="23"/>
  <c r="K3632" i="23"/>
  <c r="L3632" i="23"/>
  <c r="M3632" i="23"/>
  <c r="A3633" i="23"/>
  <c r="B3633" i="23"/>
  <c r="C3633" i="23"/>
  <c r="D3633" i="23"/>
  <c r="E3633" i="23"/>
  <c r="F3633" i="23"/>
  <c r="G3633" i="23"/>
  <c r="H3633" i="23"/>
  <c r="I3633" i="23"/>
  <c r="J3633" i="23"/>
  <c r="K3633" i="23"/>
  <c r="L3633" i="23"/>
  <c r="M3633" i="23"/>
  <c r="A3634" i="23"/>
  <c r="B3634" i="23"/>
  <c r="C3634" i="23"/>
  <c r="D3634" i="23"/>
  <c r="E3634" i="23"/>
  <c r="F3634" i="23"/>
  <c r="G3634" i="23"/>
  <c r="H3634" i="23"/>
  <c r="I3634" i="23"/>
  <c r="J3634" i="23"/>
  <c r="K3634" i="23"/>
  <c r="L3634" i="23"/>
  <c r="M3634" i="23"/>
  <c r="A3623" i="23"/>
  <c r="B3623" i="23"/>
  <c r="C3623" i="23"/>
  <c r="D3623" i="23"/>
  <c r="E3623" i="23"/>
  <c r="F3623" i="23"/>
  <c r="G3623" i="23"/>
  <c r="H3623" i="23"/>
  <c r="I3623" i="23"/>
  <c r="J3623" i="23"/>
  <c r="K3623" i="23"/>
  <c r="L3623" i="23"/>
  <c r="M3623" i="23"/>
  <c r="A3624" i="23"/>
  <c r="B3624" i="23"/>
  <c r="C3624" i="23"/>
  <c r="D3624" i="23"/>
  <c r="E3624" i="23"/>
  <c r="F3624" i="23"/>
  <c r="G3624" i="23"/>
  <c r="H3624" i="23"/>
  <c r="I3624" i="23"/>
  <c r="J3624" i="23"/>
  <c r="K3624" i="23"/>
  <c r="L3624" i="23"/>
  <c r="M3624" i="23"/>
  <c r="A3625" i="23"/>
  <c r="B3625" i="23"/>
  <c r="C3625" i="23"/>
  <c r="D3625" i="23"/>
  <c r="E3625" i="23"/>
  <c r="F3625" i="23"/>
  <c r="G3625" i="23"/>
  <c r="H3625" i="23"/>
  <c r="I3625" i="23"/>
  <c r="J3625" i="23"/>
  <c r="K3625" i="23"/>
  <c r="L3625" i="23"/>
  <c r="M3625" i="23"/>
  <c r="A3626" i="23"/>
  <c r="B3626" i="23"/>
  <c r="C3626" i="23"/>
  <c r="D3626" i="23"/>
  <c r="E3626" i="23"/>
  <c r="F3626" i="23"/>
  <c r="G3626" i="23"/>
  <c r="H3626" i="23"/>
  <c r="I3626" i="23"/>
  <c r="J3626" i="23"/>
  <c r="K3626" i="23"/>
  <c r="L3626" i="23"/>
  <c r="M3626" i="23"/>
  <c r="A3627" i="23"/>
  <c r="B3627" i="23"/>
  <c r="C3627" i="23"/>
  <c r="D3627" i="23"/>
  <c r="E3627" i="23"/>
  <c r="F3627" i="23"/>
  <c r="G3627" i="23"/>
  <c r="H3627" i="23"/>
  <c r="I3627" i="23"/>
  <c r="J3627" i="23"/>
  <c r="K3627" i="23"/>
  <c r="L3627" i="23"/>
  <c r="M3627" i="23"/>
  <c r="A3628" i="23"/>
  <c r="B3628" i="23"/>
  <c r="C3628" i="23"/>
  <c r="D3628" i="23"/>
  <c r="E3628" i="23"/>
  <c r="F3628" i="23"/>
  <c r="G3628" i="23"/>
  <c r="H3628" i="23"/>
  <c r="I3628" i="23"/>
  <c r="J3628" i="23"/>
  <c r="K3628" i="23"/>
  <c r="L3628" i="23"/>
  <c r="M3628" i="23"/>
  <c r="A3629" i="23"/>
  <c r="B3629" i="23"/>
  <c r="C3629" i="23"/>
  <c r="D3629" i="23"/>
  <c r="E3629" i="23"/>
  <c r="F3629" i="23"/>
  <c r="G3629" i="23"/>
  <c r="H3629" i="23"/>
  <c r="I3629" i="23"/>
  <c r="J3629" i="23"/>
  <c r="K3629" i="23"/>
  <c r="L3629" i="23"/>
  <c r="M3629" i="23"/>
  <c r="A3616" i="23"/>
  <c r="B3616" i="23"/>
  <c r="C3616" i="23"/>
  <c r="D3616" i="23"/>
  <c r="E3616" i="23"/>
  <c r="F3616" i="23"/>
  <c r="G3616" i="23"/>
  <c r="H3616" i="23"/>
  <c r="I3616" i="23"/>
  <c r="J3616" i="23"/>
  <c r="K3616" i="23"/>
  <c r="L3616" i="23"/>
  <c r="M3616" i="23"/>
  <c r="A3617" i="23"/>
  <c r="B3617" i="23"/>
  <c r="C3617" i="23"/>
  <c r="D3617" i="23"/>
  <c r="E3617" i="23"/>
  <c r="F3617" i="23"/>
  <c r="G3617" i="23"/>
  <c r="H3617" i="23"/>
  <c r="I3617" i="23"/>
  <c r="J3617" i="23"/>
  <c r="K3617" i="23"/>
  <c r="L3617" i="23"/>
  <c r="M3617" i="23"/>
  <c r="A3618" i="23"/>
  <c r="B3618" i="23"/>
  <c r="C3618" i="23"/>
  <c r="D3618" i="23"/>
  <c r="E3618" i="23"/>
  <c r="F3618" i="23"/>
  <c r="G3618" i="23"/>
  <c r="H3618" i="23"/>
  <c r="I3618" i="23"/>
  <c r="J3618" i="23"/>
  <c r="K3618" i="23"/>
  <c r="L3618" i="23"/>
  <c r="M3618" i="23"/>
  <c r="A3619" i="23"/>
  <c r="B3619" i="23"/>
  <c r="C3619" i="23"/>
  <c r="D3619" i="23"/>
  <c r="E3619" i="23"/>
  <c r="F3619" i="23"/>
  <c r="G3619" i="23"/>
  <c r="H3619" i="23"/>
  <c r="I3619" i="23"/>
  <c r="J3619" i="23"/>
  <c r="K3619" i="23"/>
  <c r="L3619" i="23"/>
  <c r="M3619" i="23"/>
  <c r="A3620" i="23"/>
  <c r="B3620" i="23"/>
  <c r="C3620" i="23"/>
  <c r="D3620" i="23"/>
  <c r="E3620" i="23"/>
  <c r="F3620" i="23"/>
  <c r="G3620" i="23"/>
  <c r="H3620" i="23"/>
  <c r="I3620" i="23"/>
  <c r="J3620" i="23"/>
  <c r="K3620" i="23"/>
  <c r="L3620" i="23"/>
  <c r="M3620" i="23"/>
  <c r="A3621" i="23"/>
  <c r="B3621" i="23"/>
  <c r="C3621" i="23"/>
  <c r="D3621" i="23"/>
  <c r="E3621" i="23"/>
  <c r="F3621" i="23"/>
  <c r="G3621" i="23"/>
  <c r="H3621" i="23"/>
  <c r="I3621" i="23"/>
  <c r="J3621" i="23"/>
  <c r="K3621" i="23"/>
  <c r="L3621" i="23"/>
  <c r="M3621" i="23"/>
  <c r="A3622" i="23"/>
  <c r="B3622" i="23"/>
  <c r="C3622" i="23"/>
  <c r="D3622" i="23"/>
  <c r="E3622" i="23"/>
  <c r="F3622" i="23"/>
  <c r="G3622" i="23"/>
  <c r="H3622" i="23"/>
  <c r="I3622" i="23"/>
  <c r="J3622" i="23"/>
  <c r="K3622" i="23"/>
  <c r="L3622" i="23"/>
  <c r="M3622" i="23"/>
  <c r="A3609" i="23"/>
  <c r="B3609" i="23"/>
  <c r="C3609" i="23"/>
  <c r="D3609" i="23"/>
  <c r="E3609" i="23"/>
  <c r="F3609" i="23"/>
  <c r="G3609" i="23"/>
  <c r="H3609" i="23"/>
  <c r="I3609" i="23"/>
  <c r="J3609" i="23"/>
  <c r="K3609" i="23"/>
  <c r="L3609" i="23"/>
  <c r="M3609" i="23"/>
  <c r="A3610" i="23"/>
  <c r="B3610" i="23"/>
  <c r="C3610" i="23"/>
  <c r="D3610" i="23"/>
  <c r="E3610" i="23"/>
  <c r="F3610" i="23"/>
  <c r="G3610" i="23"/>
  <c r="H3610" i="23"/>
  <c r="I3610" i="23"/>
  <c r="J3610" i="23"/>
  <c r="K3610" i="23"/>
  <c r="L3610" i="23"/>
  <c r="M3610" i="23"/>
  <c r="A3611" i="23"/>
  <c r="B3611" i="23"/>
  <c r="C3611" i="23"/>
  <c r="D3611" i="23"/>
  <c r="E3611" i="23"/>
  <c r="F3611" i="23"/>
  <c r="G3611" i="23"/>
  <c r="H3611" i="23"/>
  <c r="I3611" i="23"/>
  <c r="J3611" i="23"/>
  <c r="K3611" i="23"/>
  <c r="L3611" i="23"/>
  <c r="M3611" i="23"/>
  <c r="A3612" i="23"/>
  <c r="B3612" i="23"/>
  <c r="C3612" i="23"/>
  <c r="D3612" i="23"/>
  <c r="E3612" i="23"/>
  <c r="F3612" i="23"/>
  <c r="G3612" i="23"/>
  <c r="H3612" i="23"/>
  <c r="I3612" i="23"/>
  <c r="J3612" i="23"/>
  <c r="K3612" i="23"/>
  <c r="L3612" i="23"/>
  <c r="M3612" i="23"/>
  <c r="A3613" i="23"/>
  <c r="B3613" i="23"/>
  <c r="C3613" i="23"/>
  <c r="D3613" i="23"/>
  <c r="E3613" i="23"/>
  <c r="F3613" i="23"/>
  <c r="G3613" i="23"/>
  <c r="H3613" i="23"/>
  <c r="I3613" i="23"/>
  <c r="J3613" i="23"/>
  <c r="K3613" i="23"/>
  <c r="L3613" i="23"/>
  <c r="M3613" i="23"/>
  <c r="A3614" i="23"/>
  <c r="B3614" i="23"/>
  <c r="C3614" i="23"/>
  <c r="D3614" i="23"/>
  <c r="E3614" i="23"/>
  <c r="F3614" i="23"/>
  <c r="G3614" i="23"/>
  <c r="H3614" i="23"/>
  <c r="I3614" i="23"/>
  <c r="J3614" i="23"/>
  <c r="K3614" i="23"/>
  <c r="L3614" i="23"/>
  <c r="M3614" i="23"/>
  <c r="A3615" i="23"/>
  <c r="B3615" i="23"/>
  <c r="C3615" i="23"/>
  <c r="D3615" i="23"/>
  <c r="E3615" i="23"/>
  <c r="F3615" i="23"/>
  <c r="G3615" i="23"/>
  <c r="H3615" i="23"/>
  <c r="I3615" i="23"/>
  <c r="J3615" i="23"/>
  <c r="K3615" i="23"/>
  <c r="L3615" i="23"/>
  <c r="M3615" i="23"/>
  <c r="A3602" i="23"/>
  <c r="B3602" i="23"/>
  <c r="C3602" i="23"/>
  <c r="D3602" i="23"/>
  <c r="E3602" i="23"/>
  <c r="F3602" i="23"/>
  <c r="G3602" i="23"/>
  <c r="H3602" i="23"/>
  <c r="I3602" i="23"/>
  <c r="J3602" i="23"/>
  <c r="K3602" i="23"/>
  <c r="L3602" i="23"/>
  <c r="M3602" i="23"/>
  <c r="A3603" i="23"/>
  <c r="B3603" i="23"/>
  <c r="C3603" i="23"/>
  <c r="D3603" i="23"/>
  <c r="E3603" i="23"/>
  <c r="F3603" i="23"/>
  <c r="G3603" i="23"/>
  <c r="H3603" i="23"/>
  <c r="I3603" i="23"/>
  <c r="J3603" i="23"/>
  <c r="K3603" i="23"/>
  <c r="L3603" i="23"/>
  <c r="M3603" i="23"/>
  <c r="A3604" i="23"/>
  <c r="B3604" i="23"/>
  <c r="C3604" i="23"/>
  <c r="D3604" i="23"/>
  <c r="E3604" i="23"/>
  <c r="F3604" i="23"/>
  <c r="G3604" i="23"/>
  <c r="H3604" i="23"/>
  <c r="I3604" i="23"/>
  <c r="J3604" i="23"/>
  <c r="K3604" i="23"/>
  <c r="L3604" i="23"/>
  <c r="M3604" i="23"/>
  <c r="A3605" i="23"/>
  <c r="B3605" i="23"/>
  <c r="C3605" i="23"/>
  <c r="D3605" i="23"/>
  <c r="E3605" i="23"/>
  <c r="F3605" i="23"/>
  <c r="G3605" i="23"/>
  <c r="H3605" i="23"/>
  <c r="I3605" i="23"/>
  <c r="J3605" i="23"/>
  <c r="K3605" i="23"/>
  <c r="L3605" i="23"/>
  <c r="M3605" i="23"/>
  <c r="A3606" i="23"/>
  <c r="B3606" i="23"/>
  <c r="C3606" i="23"/>
  <c r="D3606" i="23"/>
  <c r="E3606" i="23"/>
  <c r="F3606" i="23"/>
  <c r="G3606" i="23"/>
  <c r="H3606" i="23"/>
  <c r="I3606" i="23"/>
  <c r="J3606" i="23"/>
  <c r="K3606" i="23"/>
  <c r="L3606" i="23"/>
  <c r="M3606" i="23"/>
  <c r="A23" i="23"/>
  <c r="B23" i="23"/>
  <c r="C23" i="23"/>
  <c r="D23" i="23"/>
  <c r="E23" i="23"/>
  <c r="F23" i="23"/>
  <c r="G23" i="23"/>
  <c r="H23" i="23"/>
  <c r="I23" i="23"/>
  <c r="J23" i="23"/>
  <c r="K23" i="23"/>
  <c r="L23" i="23"/>
  <c r="M23" i="23"/>
  <c r="A1031" i="23"/>
  <c r="B1031" i="23"/>
  <c r="C1031" i="23"/>
  <c r="D1031" i="23"/>
  <c r="E1031" i="23"/>
  <c r="F1031" i="23"/>
  <c r="G1031" i="23"/>
  <c r="H1031" i="23"/>
  <c r="I1031" i="23"/>
  <c r="J1031" i="23"/>
  <c r="K1031" i="23"/>
  <c r="L1031" i="23"/>
  <c r="M1031" i="23"/>
  <c r="A484" i="23"/>
  <c r="B484" i="23"/>
  <c r="C484" i="23"/>
  <c r="D484" i="23"/>
  <c r="E484" i="23"/>
  <c r="F484" i="23"/>
  <c r="G484" i="23"/>
  <c r="H484" i="23"/>
  <c r="I484" i="23"/>
  <c r="J484" i="23"/>
  <c r="K484" i="23"/>
  <c r="L484" i="23"/>
  <c r="M484" i="23"/>
  <c r="A231" i="23"/>
  <c r="B231" i="23"/>
  <c r="C231" i="23"/>
  <c r="D231" i="23"/>
  <c r="E231" i="23"/>
  <c r="F231" i="23"/>
  <c r="G231" i="23"/>
  <c r="H231" i="23"/>
  <c r="I231" i="23"/>
  <c r="J231" i="23"/>
  <c r="K231" i="23"/>
  <c r="L231" i="23"/>
  <c r="M231" i="23"/>
  <c r="A130" i="23"/>
  <c r="B130" i="23"/>
  <c r="C130" i="23"/>
  <c r="D130" i="23"/>
  <c r="E130" i="23"/>
  <c r="F130" i="23"/>
  <c r="G130" i="23"/>
  <c r="H130" i="23"/>
  <c r="I130" i="23"/>
  <c r="J130" i="23"/>
  <c r="K130" i="23"/>
  <c r="L130" i="23"/>
  <c r="M130" i="23"/>
  <c r="A44" i="23"/>
  <c r="B44" i="23"/>
  <c r="C44" i="23"/>
  <c r="D44" i="23"/>
  <c r="E44" i="23"/>
  <c r="F44" i="23"/>
  <c r="G44" i="23"/>
  <c r="H44" i="23"/>
  <c r="I44" i="23"/>
  <c r="J44" i="23"/>
  <c r="K44" i="23"/>
  <c r="L44" i="23"/>
  <c r="M44" i="23"/>
  <c r="A1197" i="23"/>
  <c r="B1197" i="23"/>
  <c r="C1197" i="23"/>
  <c r="D1197" i="23"/>
  <c r="E1197" i="23"/>
  <c r="F1197" i="23"/>
  <c r="G1197" i="23"/>
  <c r="H1197" i="23"/>
  <c r="I1197" i="23"/>
  <c r="J1197" i="23"/>
  <c r="K1197" i="23"/>
  <c r="L1197" i="23"/>
  <c r="M1197" i="23"/>
  <c r="A784" i="23"/>
  <c r="B784" i="23"/>
  <c r="C784" i="23"/>
  <c r="D784" i="23"/>
  <c r="E784" i="23"/>
  <c r="F784" i="23"/>
  <c r="G784" i="23"/>
  <c r="H784" i="23"/>
  <c r="I784" i="23"/>
  <c r="J784" i="23"/>
  <c r="K784" i="23"/>
  <c r="L784" i="23"/>
  <c r="M784" i="23"/>
  <c r="A531" i="23"/>
  <c r="B531" i="23"/>
  <c r="C531" i="23"/>
  <c r="D531" i="23"/>
  <c r="E531" i="23"/>
  <c r="F531" i="23"/>
  <c r="G531" i="23"/>
  <c r="H531" i="23"/>
  <c r="I531" i="23"/>
  <c r="J531" i="23"/>
  <c r="K531" i="23"/>
  <c r="L531" i="23"/>
  <c r="M531" i="23"/>
  <c r="A243" i="23"/>
  <c r="B243" i="23"/>
  <c r="C243" i="23"/>
  <c r="D243" i="23"/>
  <c r="E243" i="23"/>
  <c r="F243" i="23"/>
  <c r="G243" i="23"/>
  <c r="H243" i="23"/>
  <c r="I243" i="23"/>
  <c r="J243" i="23"/>
  <c r="K243" i="23"/>
  <c r="L243" i="23"/>
  <c r="M243" i="23"/>
  <c r="A137" i="23"/>
  <c r="B137" i="23"/>
  <c r="C137" i="23"/>
  <c r="D137" i="23"/>
  <c r="E137" i="23"/>
  <c r="F137" i="23"/>
  <c r="G137" i="23"/>
  <c r="H137" i="23"/>
  <c r="I137" i="23"/>
  <c r="J137" i="23"/>
  <c r="K137" i="23"/>
  <c r="L137" i="23"/>
  <c r="M137" i="23"/>
  <c r="A41" i="23"/>
  <c r="B41" i="23"/>
  <c r="C41" i="23"/>
  <c r="D41" i="23"/>
  <c r="E41" i="23"/>
  <c r="F41" i="23"/>
  <c r="G41" i="23"/>
  <c r="H41" i="23"/>
  <c r="I41" i="23"/>
  <c r="J41" i="23"/>
  <c r="K41" i="23"/>
  <c r="L41" i="23"/>
  <c r="M41" i="23"/>
  <c r="A1196" i="23"/>
  <c r="B1196" i="23"/>
  <c r="C1196" i="23"/>
  <c r="D1196" i="23"/>
  <c r="E1196" i="23"/>
  <c r="F1196" i="23"/>
  <c r="G1196" i="23"/>
  <c r="H1196" i="23"/>
  <c r="I1196" i="23"/>
  <c r="J1196" i="23"/>
  <c r="K1196" i="23"/>
  <c r="L1196" i="23"/>
  <c r="M1196" i="23"/>
  <c r="A798" i="23"/>
  <c r="B798" i="23"/>
  <c r="C798" i="23"/>
  <c r="D798" i="23"/>
  <c r="E798" i="23"/>
  <c r="F798" i="23"/>
  <c r="G798" i="23"/>
  <c r="H798" i="23"/>
  <c r="I798" i="23"/>
  <c r="J798" i="23"/>
  <c r="K798" i="23"/>
  <c r="L798" i="23"/>
  <c r="M798" i="23"/>
  <c r="A530" i="23"/>
  <c r="B530" i="23"/>
  <c r="C530" i="23"/>
  <c r="D530" i="23"/>
  <c r="E530" i="23"/>
  <c r="F530" i="23"/>
  <c r="G530" i="23"/>
  <c r="H530" i="23"/>
  <c r="I530" i="23"/>
  <c r="J530" i="23"/>
  <c r="K530" i="23"/>
  <c r="L530" i="23"/>
  <c r="M530" i="23"/>
  <c r="A242" i="23"/>
  <c r="B242" i="23"/>
  <c r="C242" i="23"/>
  <c r="D242" i="23"/>
  <c r="E242" i="23"/>
  <c r="F242" i="23"/>
  <c r="G242" i="23"/>
  <c r="H242" i="23"/>
  <c r="I242" i="23"/>
  <c r="J242" i="23"/>
  <c r="K242" i="23"/>
  <c r="L242" i="23"/>
  <c r="M242" i="23"/>
  <c r="A136" i="23"/>
  <c r="B136" i="23"/>
  <c r="C136" i="23"/>
  <c r="D136" i="23"/>
  <c r="E136" i="23"/>
  <c r="F136" i="23"/>
  <c r="G136" i="23"/>
  <c r="H136" i="23"/>
  <c r="I136" i="23"/>
  <c r="J136" i="23"/>
  <c r="K136" i="23"/>
  <c r="L136" i="23"/>
  <c r="M136" i="23"/>
  <c r="A40" i="23"/>
  <c r="B40" i="23"/>
  <c r="C40" i="23"/>
  <c r="D40" i="23"/>
  <c r="E40" i="23"/>
  <c r="F40" i="23"/>
  <c r="G40" i="23"/>
  <c r="H40" i="23"/>
  <c r="I40" i="23"/>
  <c r="J40" i="23"/>
  <c r="K40" i="23"/>
  <c r="L40" i="23"/>
  <c r="M40" i="23"/>
  <c r="A1195" i="23"/>
  <c r="B1195" i="23"/>
  <c r="C1195" i="23"/>
  <c r="D1195" i="23"/>
  <c r="E1195" i="23"/>
  <c r="F1195" i="23"/>
  <c r="G1195" i="23"/>
  <c r="H1195" i="23"/>
  <c r="I1195" i="23"/>
  <c r="J1195" i="23"/>
  <c r="K1195" i="23"/>
  <c r="L1195" i="23"/>
  <c r="M1195" i="23"/>
  <c r="A795" i="23"/>
  <c r="B795" i="23"/>
  <c r="C795" i="23"/>
  <c r="D795" i="23"/>
  <c r="E795" i="23"/>
  <c r="F795" i="23"/>
  <c r="G795" i="23"/>
  <c r="H795" i="23"/>
  <c r="I795" i="23"/>
  <c r="J795" i="23"/>
  <c r="K795" i="23"/>
  <c r="L795" i="23"/>
  <c r="M795" i="23"/>
  <c r="A509" i="23"/>
  <c r="B509" i="23"/>
  <c r="C509" i="23"/>
  <c r="D509" i="23"/>
  <c r="E509" i="23"/>
  <c r="F509" i="23"/>
  <c r="G509" i="23"/>
  <c r="H509" i="23"/>
  <c r="I509" i="23"/>
  <c r="J509" i="23"/>
  <c r="K509" i="23"/>
  <c r="L509" i="23"/>
  <c r="M509" i="23"/>
  <c r="A222" i="23"/>
  <c r="B222" i="23"/>
  <c r="C222" i="23"/>
  <c r="D222" i="23"/>
  <c r="E222" i="23"/>
  <c r="F222" i="23"/>
  <c r="G222" i="23"/>
  <c r="H222" i="23"/>
  <c r="I222" i="23"/>
  <c r="J222" i="23"/>
  <c r="K222" i="23"/>
  <c r="L222" i="23"/>
  <c r="M222" i="23"/>
  <c r="A116" i="23"/>
  <c r="B116" i="23"/>
  <c r="C116" i="23"/>
  <c r="D116" i="23"/>
  <c r="E116" i="23"/>
  <c r="F116" i="23"/>
  <c r="G116" i="23"/>
  <c r="H116" i="23"/>
  <c r="I116" i="23"/>
  <c r="J116" i="23"/>
  <c r="K116" i="23"/>
  <c r="L116" i="23"/>
  <c r="M116" i="23"/>
  <c r="A28" i="23"/>
  <c r="B28" i="23"/>
  <c r="C28" i="23"/>
  <c r="D28" i="23"/>
  <c r="E28" i="23"/>
  <c r="F28" i="23"/>
  <c r="G28" i="23"/>
  <c r="H28" i="23"/>
  <c r="I28" i="23"/>
  <c r="J28" i="23"/>
  <c r="K28" i="23"/>
  <c r="L28" i="23"/>
  <c r="M28" i="23"/>
  <c r="A1182" i="23"/>
  <c r="B1182" i="23"/>
  <c r="C1182" i="23"/>
  <c r="D1182" i="23"/>
  <c r="E1182" i="23"/>
  <c r="F1182" i="23"/>
  <c r="G1182" i="23"/>
  <c r="H1182" i="23"/>
  <c r="I1182" i="23"/>
  <c r="J1182" i="23"/>
  <c r="K1182" i="23"/>
  <c r="L1182" i="23"/>
  <c r="M1182" i="23"/>
  <c r="A1035" i="23"/>
  <c r="B1035" i="23"/>
  <c r="C1035" i="23"/>
  <c r="D1035" i="23"/>
  <c r="E1035" i="23"/>
  <c r="F1035" i="23"/>
  <c r="G1035" i="23"/>
  <c r="H1035" i="23"/>
  <c r="I1035" i="23"/>
  <c r="J1035" i="23"/>
  <c r="K1035" i="23"/>
  <c r="L1035" i="23"/>
  <c r="M1035" i="23"/>
  <c r="A500" i="23"/>
  <c r="B500" i="23"/>
  <c r="C500" i="23"/>
  <c r="D500" i="23"/>
  <c r="E500" i="23"/>
  <c r="F500" i="23"/>
  <c r="G500" i="23"/>
  <c r="H500" i="23"/>
  <c r="I500" i="23"/>
  <c r="J500" i="23"/>
  <c r="K500" i="23"/>
  <c r="L500" i="23"/>
  <c r="M500" i="23"/>
  <c r="A236" i="23"/>
  <c r="B236" i="23"/>
  <c r="C236" i="23"/>
  <c r="D236" i="23"/>
  <c r="E236" i="23"/>
  <c r="F236" i="23"/>
  <c r="G236" i="23"/>
  <c r="H236" i="23"/>
  <c r="I236" i="23"/>
  <c r="J236" i="23"/>
  <c r="K236" i="23"/>
  <c r="L236" i="23"/>
  <c r="M236" i="23"/>
  <c r="A113" i="23"/>
  <c r="B113" i="23"/>
  <c r="C113" i="23"/>
  <c r="D113" i="23"/>
  <c r="E113" i="23"/>
  <c r="F113" i="23"/>
  <c r="G113" i="23"/>
  <c r="H113" i="23"/>
  <c r="I113" i="23"/>
  <c r="J113" i="23"/>
  <c r="K113" i="23"/>
  <c r="L113" i="23"/>
  <c r="M113" i="23"/>
  <c r="A25" i="23"/>
  <c r="B25" i="23"/>
  <c r="C25" i="23"/>
  <c r="D25" i="23"/>
  <c r="E25" i="23"/>
  <c r="F25" i="23"/>
  <c r="G25" i="23"/>
  <c r="H25" i="23"/>
  <c r="I25" i="23"/>
  <c r="J25" i="23"/>
  <c r="K25" i="23"/>
  <c r="L25" i="23"/>
  <c r="M25" i="23"/>
  <c r="A1179" i="23"/>
  <c r="B1179" i="23"/>
  <c r="C1179" i="23"/>
  <c r="D1179" i="23"/>
  <c r="E1179" i="23"/>
  <c r="F1179" i="23"/>
  <c r="G1179" i="23"/>
  <c r="H1179" i="23"/>
  <c r="I1179" i="23"/>
  <c r="J1179" i="23"/>
  <c r="K1179" i="23"/>
  <c r="L1179" i="23"/>
  <c r="M1179" i="23"/>
  <c r="A1032" i="23"/>
  <c r="B1032" i="23"/>
  <c r="C1032" i="23"/>
  <c r="D1032" i="23"/>
  <c r="E1032" i="23"/>
  <c r="F1032" i="23"/>
  <c r="G1032" i="23"/>
  <c r="H1032" i="23"/>
  <c r="I1032" i="23"/>
  <c r="J1032" i="23"/>
  <c r="K1032" i="23"/>
  <c r="L1032" i="23"/>
  <c r="M1032" i="23"/>
  <c r="A490" i="23"/>
  <c r="B490" i="23"/>
  <c r="C490" i="23"/>
  <c r="D490" i="23"/>
  <c r="E490" i="23"/>
  <c r="F490" i="23"/>
  <c r="G490" i="23"/>
  <c r="H490" i="23"/>
  <c r="I490" i="23"/>
  <c r="J490" i="23"/>
  <c r="K490" i="23"/>
  <c r="L490" i="23"/>
  <c r="M490" i="23"/>
  <c r="A233" i="23"/>
  <c r="B233" i="23"/>
  <c r="C233" i="23"/>
  <c r="D233" i="23"/>
  <c r="E233" i="23"/>
  <c r="F233" i="23"/>
  <c r="G233" i="23"/>
  <c r="H233" i="23"/>
  <c r="I233" i="23"/>
  <c r="J233" i="23"/>
  <c r="K233" i="23"/>
  <c r="L233" i="23"/>
  <c r="M233" i="23"/>
  <c r="A126" i="23"/>
  <c r="B126" i="23"/>
  <c r="C126" i="23"/>
  <c r="D126" i="23"/>
  <c r="E126" i="23"/>
  <c r="F126" i="23"/>
  <c r="G126" i="23"/>
  <c r="H126" i="23"/>
  <c r="I126" i="23"/>
  <c r="J126" i="23"/>
  <c r="K126" i="23"/>
  <c r="L126" i="23"/>
  <c r="M126" i="23"/>
  <c r="A22" i="23"/>
  <c r="B22" i="23"/>
  <c r="C22" i="23"/>
  <c r="D22" i="23"/>
  <c r="E22" i="23"/>
  <c r="F22" i="23"/>
  <c r="G22" i="23"/>
  <c r="H22" i="23"/>
  <c r="I22" i="23"/>
  <c r="J22" i="23"/>
  <c r="K22" i="23"/>
  <c r="L22" i="23"/>
  <c r="M22" i="23"/>
  <c r="A788" i="23"/>
  <c r="B788" i="23"/>
  <c r="C788" i="23"/>
  <c r="D788" i="23"/>
  <c r="E788" i="23"/>
  <c r="F788" i="23"/>
  <c r="G788" i="23"/>
  <c r="H788" i="23"/>
  <c r="I788" i="23"/>
  <c r="J788" i="23"/>
  <c r="K788" i="23"/>
  <c r="L788" i="23"/>
  <c r="M788" i="23"/>
  <c r="A533" i="23"/>
  <c r="B533" i="23"/>
  <c r="C533" i="23"/>
  <c r="D533" i="23"/>
  <c r="E533" i="23"/>
  <c r="F533" i="23"/>
  <c r="G533" i="23"/>
  <c r="H533" i="23"/>
  <c r="I533" i="23"/>
  <c r="J533" i="23"/>
  <c r="K533" i="23"/>
  <c r="L533" i="23"/>
  <c r="M533" i="23"/>
  <c r="A245" i="23"/>
  <c r="B245" i="23"/>
  <c r="C245" i="23"/>
  <c r="D245" i="23"/>
  <c r="E245" i="23"/>
  <c r="F245" i="23"/>
  <c r="G245" i="23"/>
  <c r="H245" i="23"/>
  <c r="I245" i="23"/>
  <c r="J245" i="23"/>
  <c r="K245" i="23"/>
  <c r="L245" i="23"/>
  <c r="M245" i="23"/>
  <c r="A139" i="23"/>
  <c r="B139" i="23"/>
  <c r="C139" i="23"/>
  <c r="D139" i="23"/>
  <c r="E139" i="23"/>
  <c r="F139" i="23"/>
  <c r="G139" i="23"/>
  <c r="H139" i="23"/>
  <c r="I139" i="23"/>
  <c r="J139" i="23"/>
  <c r="K139" i="23"/>
  <c r="L139" i="23"/>
  <c r="M139" i="23"/>
  <c r="A43" i="23"/>
  <c r="B43" i="23"/>
  <c r="C43" i="23"/>
  <c r="D43" i="23"/>
  <c r="E43" i="23"/>
  <c r="F43" i="23"/>
  <c r="G43" i="23"/>
  <c r="H43" i="23"/>
  <c r="I43" i="23"/>
  <c r="J43" i="23"/>
  <c r="K43" i="23"/>
  <c r="L43" i="23"/>
  <c r="M43" i="23"/>
  <c r="A805" i="23"/>
  <c r="B805" i="23"/>
  <c r="C805" i="23"/>
  <c r="D805" i="23"/>
  <c r="E805" i="23"/>
  <c r="F805" i="23"/>
  <c r="G805" i="23"/>
  <c r="H805" i="23"/>
  <c r="I805" i="23"/>
  <c r="J805" i="23"/>
  <c r="K805" i="23"/>
  <c r="L805" i="23"/>
  <c r="M805" i="23"/>
  <c r="A342" i="23"/>
  <c r="B342" i="23"/>
  <c r="C342" i="23"/>
  <c r="D342" i="23"/>
  <c r="E342" i="23"/>
  <c r="F342" i="23"/>
  <c r="G342" i="23"/>
  <c r="H342" i="23"/>
  <c r="I342" i="23"/>
  <c r="J342" i="23"/>
  <c r="K342" i="23"/>
  <c r="L342" i="23"/>
  <c r="M342" i="23"/>
  <c r="A254" i="23"/>
  <c r="B254" i="23"/>
  <c r="C254" i="23"/>
  <c r="D254" i="23"/>
  <c r="E254" i="23"/>
  <c r="F254" i="23"/>
  <c r="G254" i="23"/>
  <c r="H254" i="23"/>
  <c r="I254" i="23"/>
  <c r="J254" i="23"/>
  <c r="K254" i="23"/>
  <c r="L254" i="23"/>
  <c r="M254" i="23"/>
  <c r="A147" i="23"/>
  <c r="B147" i="23"/>
  <c r="C147" i="23"/>
  <c r="D147" i="23"/>
  <c r="E147" i="23"/>
  <c r="F147" i="23"/>
  <c r="G147" i="23"/>
  <c r="H147" i="23"/>
  <c r="I147" i="23"/>
  <c r="J147" i="23"/>
  <c r="K147" i="23"/>
  <c r="L147" i="23"/>
  <c r="M147" i="23"/>
  <c r="A54" i="23"/>
  <c r="B54" i="23"/>
  <c r="C54" i="23"/>
  <c r="D54" i="23"/>
  <c r="E54" i="23"/>
  <c r="F54" i="23"/>
  <c r="G54" i="23"/>
  <c r="H54" i="23"/>
  <c r="I54" i="23"/>
  <c r="J54" i="23"/>
  <c r="K54" i="23"/>
  <c r="L54" i="23"/>
  <c r="M54" i="23"/>
  <c r="A814" i="23"/>
  <c r="B814" i="23"/>
  <c r="C814" i="23"/>
  <c r="D814" i="23"/>
  <c r="E814" i="23"/>
  <c r="F814" i="23"/>
  <c r="G814" i="23"/>
  <c r="H814" i="23"/>
  <c r="I814" i="23"/>
  <c r="J814" i="23"/>
  <c r="K814" i="23"/>
  <c r="L814" i="23"/>
  <c r="M814" i="23"/>
  <c r="A358" i="23"/>
  <c r="B358" i="23"/>
  <c r="C358" i="23"/>
  <c r="D358" i="23"/>
  <c r="E358" i="23"/>
  <c r="F358" i="23"/>
  <c r="G358" i="23"/>
  <c r="H358" i="23"/>
  <c r="I358" i="23"/>
  <c r="J358" i="23"/>
  <c r="K358" i="23"/>
  <c r="L358" i="23"/>
  <c r="M358" i="23"/>
  <c r="A192" i="23"/>
  <c r="B192" i="23"/>
  <c r="C192" i="23"/>
  <c r="D192" i="23"/>
  <c r="E192" i="23"/>
  <c r="F192" i="23"/>
  <c r="G192" i="23"/>
  <c r="H192" i="23"/>
  <c r="I192" i="23"/>
  <c r="J192" i="23"/>
  <c r="K192" i="23"/>
  <c r="L192" i="23"/>
  <c r="M192" i="23"/>
  <c r="A156" i="23"/>
  <c r="B156" i="23"/>
  <c r="C156" i="23"/>
  <c r="D156" i="23"/>
  <c r="E156" i="23"/>
  <c r="F156" i="23"/>
  <c r="G156" i="23"/>
  <c r="H156" i="23"/>
  <c r="I156" i="23"/>
  <c r="J156" i="23"/>
  <c r="K156" i="23"/>
  <c r="L156" i="23"/>
  <c r="M156" i="23"/>
  <c r="A66" i="23"/>
  <c r="B66" i="23"/>
  <c r="C66" i="23"/>
  <c r="D66" i="23"/>
  <c r="E66" i="23"/>
  <c r="F66" i="23"/>
  <c r="G66" i="23"/>
  <c r="H66" i="23"/>
  <c r="I66" i="23"/>
  <c r="J66" i="23"/>
  <c r="K66" i="23"/>
  <c r="L66" i="23"/>
  <c r="M66" i="23"/>
  <c r="A1230" i="23"/>
  <c r="B1230" i="23"/>
  <c r="C1230" i="23"/>
  <c r="D1230" i="23"/>
  <c r="E1230" i="23"/>
  <c r="F1230" i="23"/>
  <c r="G1230" i="23"/>
  <c r="H1230" i="23"/>
  <c r="I1230" i="23"/>
  <c r="J1230" i="23"/>
  <c r="K1230" i="23"/>
  <c r="L1230" i="23"/>
  <c r="M1230" i="23"/>
  <c r="A812" i="23"/>
  <c r="B812" i="23"/>
  <c r="C812" i="23"/>
  <c r="D812" i="23"/>
  <c r="E812" i="23"/>
  <c r="F812" i="23"/>
  <c r="G812" i="23"/>
  <c r="H812" i="23"/>
  <c r="I812" i="23"/>
  <c r="J812" i="23"/>
  <c r="K812" i="23"/>
  <c r="L812" i="23"/>
  <c r="M812" i="23"/>
  <c r="A356" i="23"/>
  <c r="B356" i="23"/>
  <c r="C356" i="23"/>
  <c r="D356" i="23"/>
  <c r="E356" i="23"/>
  <c r="F356" i="23"/>
  <c r="G356" i="23"/>
  <c r="H356" i="23"/>
  <c r="I356" i="23"/>
  <c r="J356" i="23"/>
  <c r="K356" i="23"/>
  <c r="L356" i="23"/>
  <c r="M356" i="23"/>
  <c r="A190" i="23"/>
  <c r="B190" i="23"/>
  <c r="C190" i="23"/>
  <c r="D190" i="23"/>
  <c r="E190" i="23"/>
  <c r="F190" i="23"/>
  <c r="G190" i="23"/>
  <c r="H190" i="23"/>
  <c r="I190" i="23"/>
  <c r="J190" i="23"/>
  <c r="K190" i="23"/>
  <c r="L190" i="23"/>
  <c r="M190" i="23"/>
  <c r="A151" i="23"/>
  <c r="B151" i="23"/>
  <c r="C151" i="23"/>
  <c r="D151" i="23"/>
  <c r="E151" i="23"/>
  <c r="F151" i="23"/>
  <c r="G151" i="23"/>
  <c r="H151" i="23"/>
  <c r="I151" i="23"/>
  <c r="J151" i="23"/>
  <c r="K151" i="23"/>
  <c r="L151" i="23"/>
  <c r="M151" i="23"/>
  <c r="A50" i="23"/>
  <c r="B50" i="23"/>
  <c r="C50" i="23"/>
  <c r="D50" i="23"/>
  <c r="E50" i="23"/>
  <c r="F50" i="23"/>
  <c r="G50" i="23"/>
  <c r="H50" i="23"/>
  <c r="I50" i="23"/>
  <c r="J50" i="23"/>
  <c r="K50" i="23"/>
  <c r="L50" i="23"/>
  <c r="M50" i="23"/>
  <c r="A1200" i="23"/>
  <c r="B1200" i="23"/>
  <c r="C1200" i="23"/>
  <c r="D1200" i="23"/>
  <c r="E1200" i="23"/>
  <c r="F1200" i="23"/>
  <c r="G1200" i="23"/>
  <c r="H1200" i="23"/>
  <c r="I1200" i="23"/>
  <c r="J1200" i="23"/>
  <c r="K1200" i="23"/>
  <c r="L1200" i="23"/>
  <c r="M1200" i="23"/>
  <c r="A800" i="23"/>
  <c r="B800" i="23"/>
  <c r="C800" i="23"/>
  <c r="D800" i="23"/>
  <c r="E800" i="23"/>
  <c r="F800" i="23"/>
  <c r="G800" i="23"/>
  <c r="H800" i="23"/>
  <c r="I800" i="23"/>
  <c r="J800" i="23"/>
  <c r="K800" i="23"/>
  <c r="L800" i="23"/>
  <c r="M800" i="23"/>
  <c r="A345" i="23"/>
  <c r="B345" i="23"/>
  <c r="C345" i="23"/>
  <c r="D345" i="23"/>
  <c r="E345" i="23"/>
  <c r="F345" i="23"/>
  <c r="G345" i="23"/>
  <c r="H345" i="23"/>
  <c r="I345" i="23"/>
  <c r="J345" i="23"/>
  <c r="K345" i="23"/>
  <c r="L345" i="23"/>
  <c r="M345" i="23"/>
  <c r="A248" i="23"/>
  <c r="B248" i="23"/>
  <c r="C248" i="23"/>
  <c r="D248" i="23"/>
  <c r="E248" i="23"/>
  <c r="F248" i="23"/>
  <c r="G248" i="23"/>
  <c r="H248" i="23"/>
  <c r="I248" i="23"/>
  <c r="J248" i="23"/>
  <c r="K248" i="23"/>
  <c r="L248" i="23"/>
  <c r="M248" i="23"/>
  <c r="A142" i="23"/>
  <c r="B142" i="23"/>
  <c r="C142" i="23"/>
  <c r="D142" i="23"/>
  <c r="E142" i="23"/>
  <c r="F142" i="23"/>
  <c r="G142" i="23"/>
  <c r="H142" i="23"/>
  <c r="I142" i="23"/>
  <c r="J142" i="23"/>
  <c r="K142" i="23"/>
  <c r="L142" i="23"/>
  <c r="M142" i="23"/>
  <c r="A48" i="23"/>
  <c r="B48" i="23"/>
  <c r="C48" i="23"/>
  <c r="D48" i="23"/>
  <c r="E48" i="23"/>
  <c r="F48" i="23"/>
  <c r="G48" i="23"/>
  <c r="H48" i="23"/>
  <c r="I48" i="23"/>
  <c r="J48" i="23"/>
  <c r="K48" i="23"/>
  <c r="L48" i="23"/>
  <c r="M48" i="23"/>
  <c r="A1191" i="23"/>
  <c r="B1191" i="23"/>
  <c r="C1191" i="23"/>
  <c r="D1191" i="23"/>
  <c r="E1191" i="23"/>
  <c r="F1191" i="23"/>
  <c r="G1191" i="23"/>
  <c r="H1191" i="23"/>
  <c r="I1191" i="23"/>
  <c r="J1191" i="23"/>
  <c r="K1191" i="23"/>
  <c r="L1191" i="23"/>
  <c r="M1191" i="23"/>
  <c r="A787" i="23"/>
  <c r="B787" i="23"/>
  <c r="C787" i="23"/>
  <c r="D787" i="23"/>
  <c r="E787" i="23"/>
  <c r="F787" i="23"/>
  <c r="G787" i="23"/>
  <c r="H787" i="23"/>
  <c r="I787" i="23"/>
  <c r="J787" i="23"/>
  <c r="K787" i="23"/>
  <c r="L787" i="23"/>
  <c r="M787" i="23"/>
  <c r="A483" i="23"/>
  <c r="B483" i="23"/>
  <c r="C483" i="23"/>
  <c r="D483" i="23"/>
  <c r="E483" i="23"/>
  <c r="F483" i="23"/>
  <c r="G483" i="23"/>
  <c r="H483" i="23"/>
  <c r="I483" i="23"/>
  <c r="J483" i="23"/>
  <c r="K483" i="23"/>
  <c r="L483" i="23"/>
  <c r="M483" i="23"/>
  <c r="A230" i="23"/>
  <c r="B230" i="23"/>
  <c r="C230" i="23"/>
  <c r="D230" i="23"/>
  <c r="E230" i="23"/>
  <c r="F230" i="23"/>
  <c r="G230" i="23"/>
  <c r="H230" i="23"/>
  <c r="I230" i="23"/>
  <c r="J230" i="23"/>
  <c r="K230" i="23"/>
  <c r="L230" i="23"/>
  <c r="M230" i="23"/>
  <c r="A124" i="23"/>
  <c r="B124" i="23"/>
  <c r="C124" i="23"/>
  <c r="D124" i="23"/>
  <c r="E124" i="23"/>
  <c r="F124" i="23"/>
  <c r="G124" i="23"/>
  <c r="H124" i="23"/>
  <c r="I124" i="23"/>
  <c r="J124" i="23"/>
  <c r="K124" i="23"/>
  <c r="L124" i="23"/>
  <c r="M124" i="23"/>
  <c r="A34" i="23"/>
  <c r="B34" i="23"/>
  <c r="C34" i="23"/>
  <c r="D34" i="23"/>
  <c r="E34" i="23"/>
  <c r="F34" i="23"/>
  <c r="G34" i="23"/>
  <c r="H34" i="23"/>
  <c r="I34" i="23"/>
  <c r="J34" i="23"/>
  <c r="K34" i="23"/>
  <c r="L34" i="23"/>
  <c r="M34" i="23"/>
  <c r="A1187" i="23"/>
  <c r="B1187" i="23"/>
  <c r="C1187" i="23"/>
  <c r="D1187" i="23"/>
  <c r="E1187" i="23"/>
  <c r="F1187" i="23"/>
  <c r="G1187" i="23"/>
  <c r="H1187" i="23"/>
  <c r="I1187" i="23"/>
  <c r="J1187" i="23"/>
  <c r="K1187" i="23"/>
  <c r="L1187" i="23"/>
  <c r="M1187" i="23"/>
  <c r="A1029" i="23"/>
  <c r="B1029" i="23"/>
  <c r="C1029" i="23"/>
  <c r="D1029" i="23"/>
  <c r="E1029" i="23"/>
  <c r="F1029" i="23"/>
  <c r="G1029" i="23"/>
  <c r="H1029" i="23"/>
  <c r="I1029" i="23"/>
  <c r="J1029" i="23"/>
  <c r="K1029" i="23"/>
  <c r="L1029" i="23"/>
  <c r="M1029" i="23"/>
  <c r="A480" i="23"/>
  <c r="B480" i="23"/>
  <c r="C480" i="23"/>
  <c r="D480" i="23"/>
  <c r="E480" i="23"/>
  <c r="F480" i="23"/>
  <c r="G480" i="23"/>
  <c r="H480" i="23"/>
  <c r="I480" i="23"/>
  <c r="J480" i="23"/>
  <c r="K480" i="23"/>
  <c r="L480" i="23"/>
  <c r="M480" i="23"/>
  <c r="A226" i="23"/>
  <c r="B226" i="23"/>
  <c r="C226" i="23"/>
  <c r="D226" i="23"/>
  <c r="E226" i="23"/>
  <c r="F226" i="23"/>
  <c r="G226" i="23"/>
  <c r="H226" i="23"/>
  <c r="I226" i="23"/>
  <c r="J226" i="23"/>
  <c r="K226" i="23"/>
  <c r="L226" i="23"/>
  <c r="M226" i="23"/>
  <c r="A120" i="23"/>
  <c r="B120" i="23"/>
  <c r="C120" i="23"/>
  <c r="D120" i="23"/>
  <c r="E120" i="23"/>
  <c r="F120" i="23"/>
  <c r="G120" i="23"/>
  <c r="H120" i="23"/>
  <c r="I120" i="23"/>
  <c r="J120" i="23"/>
  <c r="K120" i="23"/>
  <c r="L120" i="23"/>
  <c r="M120" i="23"/>
  <c r="A30" i="23"/>
  <c r="B30" i="23"/>
  <c r="C30" i="23"/>
  <c r="D30" i="23"/>
  <c r="E30" i="23"/>
  <c r="F30" i="23"/>
  <c r="G30" i="23"/>
  <c r="H30" i="23"/>
  <c r="I30" i="23"/>
  <c r="J30" i="23"/>
  <c r="K30" i="23"/>
  <c r="L30" i="23"/>
  <c r="M30" i="23"/>
  <c r="A1185" i="23"/>
  <c r="B1185" i="23"/>
  <c r="C1185" i="23"/>
  <c r="D1185" i="23"/>
  <c r="E1185" i="23"/>
  <c r="F1185" i="23"/>
  <c r="G1185" i="23"/>
  <c r="H1185" i="23"/>
  <c r="I1185" i="23"/>
  <c r="J1185" i="23"/>
  <c r="K1185" i="23"/>
  <c r="L1185" i="23"/>
  <c r="M1185" i="23"/>
  <c r="A1049" i="23"/>
  <c r="B1049" i="23"/>
  <c r="C1049" i="23"/>
  <c r="D1049" i="23"/>
  <c r="E1049" i="23"/>
  <c r="F1049" i="23"/>
  <c r="G1049" i="23"/>
  <c r="H1049" i="23"/>
  <c r="I1049" i="23"/>
  <c r="J1049" i="23"/>
  <c r="K1049" i="23"/>
  <c r="L1049" i="23"/>
  <c r="M1049" i="23"/>
  <c r="A479" i="23"/>
  <c r="B479" i="23"/>
  <c r="C479" i="23"/>
  <c r="D479" i="23"/>
  <c r="E479" i="23"/>
  <c r="F479" i="23"/>
  <c r="G479" i="23"/>
  <c r="H479" i="23"/>
  <c r="I479" i="23"/>
  <c r="J479" i="23"/>
  <c r="K479" i="23"/>
  <c r="L479" i="23"/>
  <c r="M479" i="23"/>
  <c r="A224" i="23"/>
  <c r="B224" i="23"/>
  <c r="C224" i="23"/>
  <c r="D224" i="23"/>
  <c r="E224" i="23"/>
  <c r="F224" i="23"/>
  <c r="G224" i="23"/>
  <c r="H224" i="23"/>
  <c r="I224" i="23"/>
  <c r="J224" i="23"/>
  <c r="K224" i="23"/>
  <c r="L224" i="23"/>
  <c r="M224" i="23"/>
  <c r="A118" i="23"/>
  <c r="B118" i="23"/>
  <c r="C118" i="23"/>
  <c r="D118" i="23"/>
  <c r="E118" i="23"/>
  <c r="F118" i="23"/>
  <c r="G118" i="23"/>
  <c r="H118" i="23"/>
  <c r="I118" i="23"/>
  <c r="J118" i="23"/>
  <c r="K118" i="23"/>
  <c r="L118" i="23"/>
  <c r="M118" i="23"/>
  <c r="A1194" i="23"/>
  <c r="B1194" i="23"/>
  <c r="C1194" i="23"/>
  <c r="D1194" i="23"/>
  <c r="E1194" i="23"/>
  <c r="F1194" i="23"/>
  <c r="G1194" i="23"/>
  <c r="H1194" i="23"/>
  <c r="I1194" i="23"/>
  <c r="J1194" i="23"/>
  <c r="K1194" i="23"/>
  <c r="L1194" i="23"/>
  <c r="M1194" i="23"/>
  <c r="A793" i="23"/>
  <c r="B793" i="23"/>
  <c r="C793" i="23"/>
  <c r="D793" i="23"/>
  <c r="E793" i="23"/>
  <c r="F793" i="23"/>
  <c r="G793" i="23"/>
  <c r="H793" i="23"/>
  <c r="I793" i="23"/>
  <c r="J793" i="23"/>
  <c r="K793" i="23"/>
  <c r="L793" i="23"/>
  <c r="M793" i="23"/>
  <c r="A541" i="23"/>
  <c r="B541" i="23"/>
  <c r="C541" i="23"/>
  <c r="D541" i="23"/>
  <c r="E541" i="23"/>
  <c r="F541" i="23"/>
  <c r="G541" i="23"/>
  <c r="H541" i="23"/>
  <c r="I541" i="23"/>
  <c r="J541" i="23"/>
  <c r="K541" i="23"/>
  <c r="L541" i="23"/>
  <c r="M541" i="23"/>
  <c r="A251" i="23"/>
  <c r="B251" i="23"/>
  <c r="C251" i="23"/>
  <c r="D251" i="23"/>
  <c r="E251" i="23"/>
  <c r="F251" i="23"/>
  <c r="G251" i="23"/>
  <c r="H251" i="23"/>
  <c r="I251" i="23"/>
  <c r="J251" i="23"/>
  <c r="K251" i="23"/>
  <c r="L251" i="23"/>
  <c r="M251" i="23"/>
  <c r="A134" i="23"/>
  <c r="B134" i="23"/>
  <c r="C134" i="23"/>
  <c r="D134" i="23"/>
  <c r="E134" i="23"/>
  <c r="F134" i="23"/>
  <c r="G134" i="23"/>
  <c r="H134" i="23"/>
  <c r="I134" i="23"/>
  <c r="J134" i="23"/>
  <c r="K134" i="23"/>
  <c r="L134" i="23"/>
  <c r="M134" i="23"/>
  <c r="A37" i="23"/>
  <c r="B37" i="23"/>
  <c r="C37" i="23"/>
  <c r="D37" i="23"/>
  <c r="E37" i="23"/>
  <c r="F37" i="23"/>
  <c r="G37" i="23"/>
  <c r="H37" i="23"/>
  <c r="I37" i="23"/>
  <c r="J37" i="23"/>
  <c r="K37" i="23"/>
  <c r="L37" i="23"/>
  <c r="M37" i="23"/>
  <c r="A1193" i="23"/>
  <c r="B1193" i="23"/>
  <c r="C1193" i="23"/>
  <c r="D1193" i="23"/>
  <c r="E1193" i="23"/>
  <c r="F1193" i="23"/>
  <c r="G1193" i="23"/>
  <c r="H1193" i="23"/>
  <c r="I1193" i="23"/>
  <c r="J1193" i="23"/>
  <c r="K1193" i="23"/>
  <c r="L1193" i="23"/>
  <c r="M1193" i="23"/>
  <c r="A791" i="23"/>
  <c r="B791" i="23"/>
  <c r="C791" i="23"/>
  <c r="D791" i="23"/>
  <c r="E791" i="23"/>
  <c r="F791" i="23"/>
  <c r="G791" i="23"/>
  <c r="H791" i="23"/>
  <c r="I791" i="23"/>
  <c r="J791" i="23"/>
  <c r="K791" i="23"/>
  <c r="L791" i="23"/>
  <c r="M791" i="23"/>
  <c r="A535" i="23"/>
  <c r="B535" i="23"/>
  <c r="C535" i="23"/>
  <c r="D535" i="23"/>
  <c r="E535" i="23"/>
  <c r="F535" i="23"/>
  <c r="G535" i="23"/>
  <c r="H535" i="23"/>
  <c r="I535" i="23"/>
  <c r="J535" i="23"/>
  <c r="K535" i="23"/>
  <c r="L535" i="23"/>
  <c r="M535" i="23"/>
  <c r="A250" i="23"/>
  <c r="B250" i="23"/>
  <c r="C250" i="23"/>
  <c r="D250" i="23"/>
  <c r="E250" i="23"/>
  <c r="F250" i="23"/>
  <c r="G250" i="23"/>
  <c r="H250" i="23"/>
  <c r="I250" i="23"/>
  <c r="J250" i="23"/>
  <c r="K250" i="23"/>
  <c r="L250" i="23"/>
  <c r="M250" i="23"/>
  <c r="A144" i="23"/>
  <c r="B144" i="23"/>
  <c r="C144" i="23"/>
  <c r="D144" i="23"/>
  <c r="E144" i="23"/>
  <c r="F144" i="23"/>
  <c r="G144" i="23"/>
  <c r="H144" i="23"/>
  <c r="I144" i="23"/>
  <c r="J144" i="23"/>
  <c r="K144" i="23"/>
  <c r="L144" i="23"/>
  <c r="M144" i="23"/>
  <c r="A36" i="23"/>
  <c r="B36" i="23"/>
  <c r="C36" i="23"/>
  <c r="D36" i="23"/>
  <c r="E36" i="23"/>
  <c r="F36" i="23"/>
  <c r="G36" i="23"/>
  <c r="H36" i="23"/>
  <c r="I36" i="23"/>
  <c r="J36" i="23"/>
  <c r="K36" i="23"/>
  <c r="L36" i="23"/>
  <c r="M36" i="23"/>
  <c r="A1192" i="23"/>
  <c r="B1192" i="23"/>
  <c r="C1192" i="23"/>
  <c r="D1192" i="23"/>
  <c r="E1192" i="23"/>
  <c r="F1192" i="23"/>
  <c r="G1192" i="23"/>
  <c r="H1192" i="23"/>
  <c r="I1192" i="23"/>
  <c r="J1192" i="23"/>
  <c r="K1192" i="23"/>
  <c r="L1192" i="23"/>
  <c r="M1192" i="23"/>
  <c r="A789" i="23"/>
  <c r="B789" i="23"/>
  <c r="C789" i="23"/>
  <c r="D789" i="23"/>
  <c r="E789" i="23"/>
  <c r="F789" i="23"/>
  <c r="G789" i="23"/>
  <c r="H789" i="23"/>
  <c r="I789" i="23"/>
  <c r="J789" i="23"/>
  <c r="K789" i="23"/>
  <c r="L789" i="23"/>
  <c r="M789" i="23"/>
  <c r="A534" i="23"/>
  <c r="B534" i="23"/>
  <c r="C534" i="23"/>
  <c r="D534" i="23"/>
  <c r="E534" i="23"/>
  <c r="F534" i="23"/>
  <c r="G534" i="23"/>
  <c r="H534" i="23"/>
  <c r="I534" i="23"/>
  <c r="J534" i="23"/>
  <c r="K534" i="23"/>
  <c r="L534" i="23"/>
  <c r="M534" i="23"/>
  <c r="A247" i="23"/>
  <c r="B247" i="23"/>
  <c r="C247" i="23"/>
  <c r="D247" i="23"/>
  <c r="E247" i="23"/>
  <c r="F247" i="23"/>
  <c r="G247" i="23"/>
  <c r="H247" i="23"/>
  <c r="I247" i="23"/>
  <c r="J247" i="23"/>
  <c r="K247" i="23"/>
  <c r="L247" i="23"/>
  <c r="M247" i="23"/>
  <c r="A141" i="23"/>
  <c r="B141" i="23"/>
  <c r="C141" i="23"/>
  <c r="D141" i="23"/>
  <c r="E141" i="23"/>
  <c r="F141" i="23"/>
  <c r="G141" i="23"/>
  <c r="H141" i="23"/>
  <c r="I141" i="23"/>
  <c r="J141" i="23"/>
  <c r="K141" i="23"/>
  <c r="L141" i="23"/>
  <c r="M141" i="23"/>
  <c r="A47" i="23"/>
  <c r="B47" i="23"/>
  <c r="C47" i="23"/>
  <c r="D47" i="23"/>
  <c r="E47" i="23"/>
  <c r="F47" i="23"/>
  <c r="G47" i="23"/>
  <c r="H47" i="23"/>
  <c r="I47" i="23"/>
  <c r="J47" i="23"/>
  <c r="K47" i="23"/>
  <c r="L47" i="23"/>
  <c r="M47" i="23"/>
  <c r="A1190" i="23"/>
  <c r="B1190" i="23"/>
  <c r="C1190" i="23"/>
  <c r="D1190" i="23"/>
  <c r="E1190" i="23"/>
  <c r="F1190" i="23"/>
  <c r="G1190" i="23"/>
  <c r="H1190" i="23"/>
  <c r="I1190" i="23"/>
  <c r="J1190" i="23"/>
  <c r="K1190" i="23"/>
  <c r="L1190" i="23"/>
  <c r="M1190" i="23"/>
  <c r="A1030" i="23"/>
  <c r="B1030" i="23"/>
  <c r="C1030" i="23"/>
  <c r="D1030" i="23"/>
  <c r="E1030" i="23"/>
  <c r="F1030" i="23"/>
  <c r="G1030" i="23"/>
  <c r="H1030" i="23"/>
  <c r="I1030" i="23"/>
  <c r="J1030" i="23"/>
  <c r="K1030" i="23"/>
  <c r="L1030" i="23"/>
  <c r="M1030" i="23"/>
  <c r="A482" i="23"/>
  <c r="B482" i="23"/>
  <c r="C482" i="23"/>
  <c r="D482" i="23"/>
  <c r="E482" i="23"/>
  <c r="F482" i="23"/>
  <c r="G482" i="23"/>
  <c r="H482" i="23"/>
  <c r="I482" i="23"/>
  <c r="J482" i="23"/>
  <c r="K482" i="23"/>
  <c r="L482" i="23"/>
  <c r="M482" i="23"/>
  <c r="A229" i="23"/>
  <c r="B229" i="23"/>
  <c r="C229" i="23"/>
  <c r="D229" i="23"/>
  <c r="E229" i="23"/>
  <c r="F229" i="23"/>
  <c r="G229" i="23"/>
  <c r="H229" i="23"/>
  <c r="I229" i="23"/>
  <c r="J229" i="23"/>
  <c r="K229" i="23"/>
  <c r="L229" i="23"/>
  <c r="M229" i="23"/>
  <c r="A123" i="23"/>
  <c r="B123" i="23"/>
  <c r="C123" i="23"/>
  <c r="D123" i="23"/>
  <c r="E123" i="23"/>
  <c r="F123" i="23"/>
  <c r="G123" i="23"/>
  <c r="H123" i="23"/>
  <c r="I123" i="23"/>
  <c r="J123" i="23"/>
  <c r="K123" i="23"/>
  <c r="L123" i="23"/>
  <c r="M123" i="23"/>
  <c r="A33" i="23"/>
  <c r="B33" i="23"/>
  <c r="C33" i="23"/>
  <c r="D33" i="23"/>
  <c r="E33" i="23"/>
  <c r="F33" i="23"/>
  <c r="G33" i="23"/>
  <c r="H33" i="23"/>
  <c r="I33" i="23"/>
  <c r="J33" i="23"/>
  <c r="K33" i="23"/>
  <c r="L33" i="23"/>
  <c r="M33" i="23"/>
  <c r="A797" i="23"/>
  <c r="B797" i="23"/>
  <c r="C797" i="23"/>
  <c r="D797" i="23"/>
  <c r="E797" i="23"/>
  <c r="F797" i="23"/>
  <c r="G797" i="23"/>
  <c r="H797" i="23"/>
  <c r="I797" i="23"/>
  <c r="J797" i="23"/>
  <c r="K797" i="23"/>
  <c r="L797" i="23"/>
  <c r="M797" i="23"/>
  <c r="A529" i="23"/>
  <c r="B529" i="23"/>
  <c r="C529" i="23"/>
  <c r="D529" i="23"/>
  <c r="E529" i="23"/>
  <c r="F529" i="23"/>
  <c r="G529" i="23"/>
  <c r="H529" i="23"/>
  <c r="I529" i="23"/>
  <c r="J529" i="23"/>
  <c r="K529" i="23"/>
  <c r="L529" i="23"/>
  <c r="M529" i="23"/>
  <c r="A7" i="23"/>
  <c r="B7" i="23"/>
  <c r="C7" i="23"/>
  <c r="D7" i="23"/>
  <c r="E7" i="23"/>
  <c r="F7" i="23"/>
  <c r="G7" i="23"/>
  <c r="H7" i="23"/>
  <c r="I7" i="23"/>
  <c r="J7" i="23"/>
  <c r="K7" i="23"/>
  <c r="L7" i="23"/>
  <c r="M7" i="23"/>
  <c r="A899" i="23"/>
  <c r="B899" i="23"/>
  <c r="C899" i="23"/>
  <c r="D899" i="23"/>
  <c r="E899" i="23"/>
  <c r="F899" i="23"/>
  <c r="G899" i="23"/>
  <c r="H899" i="23"/>
  <c r="I899" i="23"/>
  <c r="J899" i="23"/>
  <c r="K899" i="23"/>
  <c r="L899" i="23"/>
  <c r="M899" i="23"/>
  <c r="A377" i="23"/>
  <c r="B377" i="23"/>
  <c r="C377" i="23"/>
  <c r="D377" i="23"/>
  <c r="E377" i="23"/>
  <c r="F377" i="23"/>
  <c r="G377" i="23"/>
  <c r="H377" i="23"/>
  <c r="I377" i="23"/>
  <c r="J377" i="23"/>
  <c r="K377" i="23"/>
  <c r="L377" i="23"/>
  <c r="M377" i="23"/>
  <c r="A5" i="23"/>
  <c r="B5" i="23"/>
  <c r="C5" i="23"/>
  <c r="D5" i="23"/>
  <c r="E5" i="23"/>
  <c r="F5" i="23"/>
  <c r="G5" i="23"/>
  <c r="H5" i="23"/>
  <c r="I5" i="23"/>
  <c r="J5" i="23"/>
  <c r="K5" i="23"/>
  <c r="L5" i="23"/>
  <c r="M5" i="23"/>
  <c r="A794" i="23"/>
  <c r="B794" i="23"/>
  <c r="C794" i="23"/>
  <c r="D794" i="23"/>
  <c r="E794" i="23"/>
  <c r="F794" i="23"/>
  <c r="G794" i="23"/>
  <c r="H794" i="23"/>
  <c r="I794" i="23"/>
  <c r="J794" i="23"/>
  <c r="K794" i="23"/>
  <c r="L794" i="23"/>
  <c r="M794" i="23"/>
  <c r="A544" i="23"/>
  <c r="B544" i="23"/>
  <c r="C544" i="23"/>
  <c r="D544" i="23"/>
  <c r="E544" i="23"/>
  <c r="F544" i="23"/>
  <c r="G544" i="23"/>
  <c r="H544" i="23"/>
  <c r="I544" i="23"/>
  <c r="J544" i="23"/>
  <c r="K544" i="23"/>
  <c r="L544" i="23"/>
  <c r="M544" i="23"/>
  <c r="A6" i="23"/>
  <c r="B6" i="23"/>
  <c r="C6" i="23"/>
  <c r="D6" i="23"/>
  <c r="E6" i="23"/>
  <c r="F6" i="23"/>
  <c r="G6" i="23"/>
  <c r="H6" i="23"/>
  <c r="I6" i="23"/>
  <c r="J6" i="23"/>
  <c r="K6" i="23"/>
  <c r="L6" i="23"/>
  <c r="M6" i="23"/>
  <c r="A898" i="23"/>
  <c r="B898" i="23"/>
  <c r="C898" i="23"/>
  <c r="D898" i="23"/>
  <c r="E898" i="23"/>
  <c r="F898" i="23"/>
  <c r="G898" i="23"/>
  <c r="H898" i="23"/>
  <c r="I898" i="23"/>
  <c r="J898" i="23"/>
  <c r="K898" i="23"/>
  <c r="L898" i="23"/>
  <c r="M898" i="23"/>
  <c r="A375" i="23"/>
  <c r="B375" i="23"/>
  <c r="C375" i="23"/>
  <c r="D375" i="23"/>
  <c r="E375" i="23"/>
  <c r="F375" i="23"/>
  <c r="G375" i="23"/>
  <c r="H375" i="23"/>
  <c r="I375" i="23"/>
  <c r="J375" i="23"/>
  <c r="K375" i="23"/>
  <c r="L375" i="23"/>
  <c r="M375" i="23"/>
  <c r="A4" i="23"/>
  <c r="B4" i="23"/>
  <c r="C4" i="23"/>
  <c r="D4" i="23"/>
  <c r="E4" i="23"/>
  <c r="F4" i="23"/>
  <c r="G4" i="23"/>
  <c r="H4" i="23"/>
  <c r="I4" i="23"/>
  <c r="J4" i="23"/>
  <c r="K4" i="23"/>
  <c r="L4" i="23"/>
  <c r="M4" i="23"/>
  <c r="A792" i="23"/>
  <c r="B792" i="23"/>
  <c r="C792" i="23"/>
  <c r="D792" i="23"/>
  <c r="E792" i="23"/>
  <c r="F792" i="23"/>
  <c r="G792" i="23"/>
  <c r="H792" i="23"/>
  <c r="I792" i="23"/>
  <c r="J792" i="23"/>
  <c r="K792" i="23"/>
  <c r="L792" i="23"/>
  <c r="M792" i="23"/>
  <c r="A540" i="23"/>
  <c r="B540" i="23"/>
  <c r="C540" i="23"/>
  <c r="D540" i="23"/>
  <c r="E540" i="23"/>
  <c r="F540" i="23"/>
  <c r="G540" i="23"/>
  <c r="H540" i="23"/>
  <c r="I540" i="23"/>
  <c r="J540" i="23"/>
  <c r="K540" i="23"/>
  <c r="L540" i="23"/>
  <c r="M540" i="23"/>
  <c r="A3" i="23"/>
  <c r="B3" i="23"/>
  <c r="C3" i="23"/>
  <c r="D3" i="23"/>
  <c r="E3" i="23"/>
  <c r="F3" i="23"/>
  <c r="G3" i="23"/>
  <c r="H3" i="23"/>
  <c r="I3" i="23"/>
  <c r="J3" i="23"/>
  <c r="K3" i="23"/>
  <c r="L3" i="23"/>
  <c r="M3" i="23"/>
  <c r="A895" i="23"/>
  <c r="B895" i="23"/>
  <c r="C895" i="23"/>
  <c r="D895" i="23"/>
  <c r="E895" i="23"/>
  <c r="F895" i="23"/>
  <c r="G895" i="23"/>
  <c r="H895" i="23"/>
  <c r="I895" i="23"/>
  <c r="J895" i="23"/>
  <c r="K895" i="23"/>
  <c r="L895" i="23"/>
  <c r="M895" i="23"/>
  <c r="A373" i="23"/>
  <c r="B373" i="23"/>
  <c r="C373" i="23"/>
  <c r="D373" i="23"/>
  <c r="E373" i="23"/>
  <c r="F373" i="23"/>
  <c r="G373" i="23"/>
  <c r="H373" i="23"/>
  <c r="I373" i="23"/>
  <c r="J373" i="23"/>
  <c r="K373" i="23"/>
  <c r="L373" i="23"/>
  <c r="M373" i="23"/>
  <c r="A2" i="23"/>
  <c r="B2" i="23"/>
  <c r="C2" i="23"/>
  <c r="D2" i="23"/>
  <c r="E2" i="23"/>
  <c r="F2" i="23"/>
  <c r="G2" i="23"/>
  <c r="H2" i="23"/>
  <c r="I2" i="23"/>
  <c r="J2" i="23"/>
  <c r="K2" i="23"/>
  <c r="L2" i="23"/>
  <c r="M2" i="23"/>
  <c r="A2556" i="23"/>
  <c r="B2556" i="23"/>
  <c r="C2556" i="23"/>
  <c r="D2556" i="23"/>
  <c r="E2556" i="23"/>
  <c r="F2556" i="23"/>
  <c r="G2556" i="23"/>
  <c r="H2556" i="23"/>
  <c r="I2556" i="23"/>
  <c r="J2556" i="23"/>
  <c r="K2556" i="23"/>
  <c r="L2556" i="23"/>
  <c r="M2556" i="23"/>
  <c r="A2566" i="23"/>
  <c r="B2566" i="23"/>
  <c r="C2566" i="23"/>
  <c r="D2566" i="23"/>
  <c r="E2566" i="23"/>
  <c r="F2566" i="23"/>
  <c r="G2566" i="23"/>
  <c r="H2566" i="23"/>
  <c r="I2566" i="23"/>
  <c r="J2566" i="23"/>
  <c r="K2566" i="23"/>
  <c r="L2566" i="23"/>
  <c r="M2566" i="23"/>
  <c r="A2561" i="23"/>
  <c r="B2561" i="23"/>
  <c r="C2561" i="23"/>
  <c r="D2561" i="23"/>
  <c r="E2561" i="23"/>
  <c r="F2561" i="23"/>
  <c r="G2561" i="23"/>
  <c r="H2561" i="23"/>
  <c r="I2561" i="23"/>
  <c r="J2561" i="23"/>
  <c r="K2561" i="23"/>
  <c r="L2561" i="23"/>
  <c r="M2561" i="23"/>
  <c r="A2555" i="23"/>
  <c r="B2555" i="23"/>
  <c r="C2555" i="23"/>
  <c r="D2555" i="23"/>
  <c r="E2555" i="23"/>
  <c r="F2555" i="23"/>
  <c r="G2555" i="23"/>
  <c r="H2555" i="23"/>
  <c r="I2555" i="23"/>
  <c r="J2555" i="23"/>
  <c r="K2555" i="23"/>
  <c r="L2555" i="23"/>
  <c r="M2555" i="23"/>
  <c r="A2563" i="23"/>
  <c r="B2563" i="23"/>
  <c r="C2563" i="23"/>
  <c r="D2563" i="23"/>
  <c r="E2563" i="23"/>
  <c r="F2563" i="23"/>
  <c r="G2563" i="23"/>
  <c r="H2563" i="23"/>
  <c r="I2563" i="23"/>
  <c r="J2563" i="23"/>
  <c r="K2563" i="23"/>
  <c r="L2563" i="23"/>
  <c r="M2563" i="23"/>
  <c r="A2558" i="23"/>
  <c r="B2558" i="23"/>
  <c r="C2558" i="23"/>
  <c r="D2558" i="23"/>
  <c r="E2558" i="23"/>
  <c r="F2558" i="23"/>
  <c r="G2558" i="23"/>
  <c r="H2558" i="23"/>
  <c r="I2558" i="23"/>
  <c r="J2558" i="23"/>
  <c r="K2558" i="23"/>
  <c r="L2558" i="23"/>
  <c r="M2558" i="23"/>
  <c r="A2553" i="23"/>
  <c r="B2553" i="23"/>
  <c r="C2553" i="23"/>
  <c r="D2553" i="23"/>
  <c r="E2553" i="23"/>
  <c r="F2553" i="23"/>
  <c r="G2553" i="23"/>
  <c r="H2553" i="23"/>
  <c r="I2553" i="23"/>
  <c r="J2553" i="23"/>
  <c r="K2553" i="23"/>
  <c r="L2553" i="23"/>
  <c r="M2553" i="23"/>
  <c r="A2565" i="23"/>
  <c r="B2565" i="23"/>
  <c r="C2565" i="23"/>
  <c r="D2565" i="23"/>
  <c r="E2565" i="23"/>
  <c r="F2565" i="23"/>
  <c r="G2565" i="23"/>
  <c r="H2565" i="23"/>
  <c r="I2565" i="23"/>
  <c r="J2565" i="23"/>
  <c r="K2565" i="23"/>
  <c r="L2565" i="23"/>
  <c r="M2565" i="23"/>
  <c r="A2560" i="23"/>
  <c r="B2560" i="23"/>
  <c r="C2560" i="23"/>
  <c r="D2560" i="23"/>
  <c r="E2560" i="23"/>
  <c r="F2560" i="23"/>
  <c r="G2560" i="23"/>
  <c r="H2560" i="23"/>
  <c r="I2560" i="23"/>
  <c r="J2560" i="23"/>
  <c r="K2560" i="23"/>
  <c r="L2560" i="23"/>
  <c r="M2560" i="23"/>
  <c r="A2554" i="23"/>
  <c r="B2554" i="23"/>
  <c r="C2554" i="23"/>
  <c r="D2554" i="23"/>
  <c r="E2554" i="23"/>
  <c r="F2554" i="23"/>
  <c r="G2554" i="23"/>
  <c r="H2554" i="23"/>
  <c r="I2554" i="23"/>
  <c r="J2554" i="23"/>
  <c r="K2554" i="23"/>
  <c r="L2554" i="23"/>
  <c r="M2554" i="23"/>
  <c r="A2568" i="23"/>
  <c r="B2568" i="23"/>
  <c r="C2568" i="23"/>
  <c r="D2568" i="23"/>
  <c r="E2568" i="23"/>
  <c r="F2568" i="23"/>
  <c r="G2568" i="23"/>
  <c r="H2568" i="23"/>
  <c r="I2568" i="23"/>
  <c r="J2568" i="23"/>
  <c r="K2568" i="23"/>
  <c r="L2568" i="23"/>
  <c r="M2568" i="23"/>
  <c r="A2557" i="23"/>
  <c r="B2557" i="23"/>
  <c r="C2557" i="23"/>
  <c r="D2557" i="23"/>
  <c r="E2557" i="23"/>
  <c r="F2557" i="23"/>
  <c r="G2557" i="23"/>
  <c r="H2557" i="23"/>
  <c r="I2557" i="23"/>
  <c r="J2557" i="23"/>
  <c r="K2557" i="23"/>
  <c r="L2557" i="23"/>
  <c r="M2557" i="23"/>
  <c r="A2552" i="23"/>
  <c r="B2552" i="23"/>
  <c r="C2552" i="23"/>
  <c r="D2552" i="23"/>
  <c r="E2552" i="23"/>
  <c r="F2552" i="23"/>
  <c r="G2552" i="23"/>
  <c r="H2552" i="23"/>
  <c r="I2552" i="23"/>
  <c r="J2552" i="23"/>
  <c r="K2552" i="23"/>
  <c r="L2552" i="23"/>
  <c r="M2552" i="23"/>
  <c r="A2564" i="23"/>
  <c r="B2564" i="23"/>
  <c r="C2564" i="23"/>
  <c r="D2564" i="23"/>
  <c r="E2564" i="23"/>
  <c r="F2564" i="23"/>
  <c r="G2564" i="23"/>
  <c r="H2564" i="23"/>
  <c r="I2564" i="23"/>
  <c r="J2564" i="23"/>
  <c r="K2564" i="23"/>
  <c r="L2564" i="23"/>
  <c r="M2564" i="23"/>
  <c r="A2559" i="23"/>
  <c r="B2559" i="23"/>
  <c r="C2559" i="23"/>
  <c r="D2559" i="23"/>
  <c r="E2559" i="23"/>
  <c r="F2559" i="23"/>
  <c r="G2559" i="23"/>
  <c r="H2559" i="23"/>
  <c r="I2559" i="23"/>
  <c r="J2559" i="23"/>
  <c r="K2559" i="23"/>
  <c r="L2559" i="23"/>
  <c r="M2559" i="23"/>
  <c r="A2551" i="23"/>
  <c r="B2551" i="23"/>
  <c r="C2551" i="23"/>
  <c r="D2551" i="23"/>
  <c r="E2551" i="23"/>
  <c r="F2551" i="23"/>
  <c r="G2551" i="23"/>
  <c r="H2551" i="23"/>
  <c r="I2551" i="23"/>
  <c r="J2551" i="23"/>
  <c r="K2551" i="23"/>
  <c r="L2551" i="23"/>
  <c r="M2551" i="23"/>
  <c r="A2567" i="23"/>
  <c r="B2567" i="23"/>
  <c r="C2567" i="23"/>
  <c r="D2567" i="23"/>
  <c r="E2567" i="23"/>
  <c r="F2567" i="23"/>
  <c r="G2567" i="23"/>
  <c r="H2567" i="23"/>
  <c r="I2567" i="23"/>
  <c r="J2567" i="23"/>
  <c r="K2567" i="23"/>
  <c r="L2567" i="23"/>
  <c r="M2567" i="23"/>
  <c r="A2562" i="23"/>
  <c r="B2562" i="23"/>
  <c r="C2562" i="23"/>
  <c r="D2562" i="23"/>
  <c r="E2562" i="23"/>
  <c r="F2562" i="23"/>
  <c r="G2562" i="23"/>
  <c r="H2562" i="23"/>
  <c r="I2562" i="23"/>
  <c r="J2562" i="23"/>
  <c r="K2562" i="23"/>
  <c r="L2562" i="23"/>
  <c r="M2562" i="23"/>
  <c r="A2550" i="23"/>
  <c r="B2550" i="23"/>
  <c r="C2550" i="23"/>
  <c r="D2550" i="23"/>
  <c r="E2550" i="23"/>
  <c r="F2550" i="23"/>
  <c r="G2550" i="23"/>
  <c r="H2550" i="23"/>
  <c r="I2550" i="23"/>
  <c r="J2550" i="23"/>
  <c r="K2550" i="23"/>
  <c r="L2550" i="23"/>
  <c r="M2550" i="23"/>
  <c r="A2585" i="23"/>
  <c r="B2585" i="23"/>
  <c r="C2585" i="23"/>
  <c r="D2585" i="23"/>
  <c r="E2585" i="23"/>
  <c r="F2585" i="23"/>
  <c r="G2585" i="23"/>
  <c r="H2585" i="23"/>
  <c r="I2585" i="23"/>
  <c r="J2585" i="23"/>
  <c r="K2585" i="23"/>
  <c r="L2585" i="23"/>
  <c r="M2585" i="23"/>
  <c r="A2594" i="23"/>
  <c r="B2594" i="23"/>
  <c r="C2594" i="23"/>
  <c r="D2594" i="23"/>
  <c r="E2594" i="23"/>
  <c r="F2594" i="23"/>
  <c r="G2594" i="23"/>
  <c r="H2594" i="23"/>
  <c r="I2594" i="23"/>
  <c r="J2594" i="23"/>
  <c r="K2594" i="23"/>
  <c r="L2594" i="23"/>
  <c r="M2594" i="23"/>
  <c r="A2718" i="23"/>
  <c r="B2718" i="23"/>
  <c r="C2718" i="23"/>
  <c r="D2718" i="23"/>
  <c r="E2718" i="23"/>
  <c r="F2718" i="23"/>
  <c r="G2718" i="23"/>
  <c r="H2718" i="23"/>
  <c r="I2718" i="23"/>
  <c r="J2718" i="23"/>
  <c r="K2718" i="23"/>
  <c r="L2718" i="23"/>
  <c r="M2718" i="23"/>
  <c r="A2849" i="23"/>
  <c r="B2849" i="23"/>
  <c r="C2849" i="23"/>
  <c r="D2849" i="23"/>
  <c r="E2849" i="23"/>
  <c r="F2849" i="23"/>
  <c r="G2849" i="23"/>
  <c r="H2849" i="23"/>
  <c r="I2849" i="23"/>
  <c r="J2849" i="23"/>
  <c r="K2849" i="23"/>
  <c r="L2849" i="23"/>
  <c r="M2849" i="23"/>
  <c r="A2974" i="23"/>
  <c r="B2974" i="23"/>
  <c r="C2974" i="23"/>
  <c r="D2974" i="23"/>
  <c r="E2974" i="23"/>
  <c r="F2974" i="23"/>
  <c r="G2974" i="23"/>
  <c r="H2974" i="23"/>
  <c r="I2974" i="23"/>
  <c r="J2974" i="23"/>
  <c r="K2974" i="23"/>
  <c r="L2974" i="23"/>
  <c r="M2974" i="23"/>
  <c r="A3093" i="23"/>
  <c r="B3093" i="23"/>
  <c r="C3093" i="23"/>
  <c r="D3093" i="23"/>
  <c r="E3093" i="23"/>
  <c r="F3093" i="23"/>
  <c r="G3093" i="23"/>
  <c r="H3093" i="23"/>
  <c r="I3093" i="23"/>
  <c r="J3093" i="23"/>
  <c r="K3093" i="23"/>
  <c r="L3093" i="23"/>
  <c r="M3093" i="23"/>
  <c r="A2576" i="23"/>
  <c r="B2576" i="23"/>
  <c r="C2576" i="23"/>
  <c r="D2576" i="23"/>
  <c r="E2576" i="23"/>
  <c r="F2576" i="23"/>
  <c r="G2576" i="23"/>
  <c r="H2576" i="23"/>
  <c r="I2576" i="23"/>
  <c r="J2576" i="23"/>
  <c r="K2576" i="23"/>
  <c r="L2576" i="23"/>
  <c r="M2576" i="23"/>
  <c r="A2584" i="23"/>
  <c r="B2584" i="23"/>
  <c r="C2584" i="23"/>
  <c r="D2584" i="23"/>
  <c r="E2584" i="23"/>
  <c r="F2584" i="23"/>
  <c r="G2584" i="23"/>
  <c r="H2584" i="23"/>
  <c r="I2584" i="23"/>
  <c r="J2584" i="23"/>
  <c r="K2584" i="23"/>
  <c r="L2584" i="23"/>
  <c r="M2584" i="23"/>
  <c r="A2593" i="23"/>
  <c r="B2593" i="23"/>
  <c r="C2593" i="23"/>
  <c r="D2593" i="23"/>
  <c r="E2593" i="23"/>
  <c r="F2593" i="23"/>
  <c r="G2593" i="23"/>
  <c r="H2593" i="23"/>
  <c r="I2593" i="23"/>
  <c r="J2593" i="23"/>
  <c r="K2593" i="23"/>
  <c r="L2593" i="23"/>
  <c r="M2593" i="23"/>
  <c r="A2717" i="23"/>
  <c r="B2717" i="23"/>
  <c r="C2717" i="23"/>
  <c r="D2717" i="23"/>
  <c r="E2717" i="23"/>
  <c r="F2717" i="23"/>
  <c r="G2717" i="23"/>
  <c r="H2717" i="23"/>
  <c r="I2717" i="23"/>
  <c r="J2717" i="23"/>
  <c r="K2717" i="23"/>
  <c r="L2717" i="23"/>
  <c r="M2717" i="23"/>
  <c r="A2848" i="23"/>
  <c r="B2848" i="23"/>
  <c r="C2848" i="23"/>
  <c r="D2848" i="23"/>
  <c r="E2848" i="23"/>
  <c r="F2848" i="23"/>
  <c r="G2848" i="23"/>
  <c r="H2848" i="23"/>
  <c r="I2848" i="23"/>
  <c r="J2848" i="23"/>
  <c r="K2848" i="23"/>
  <c r="L2848" i="23"/>
  <c r="M2848" i="23"/>
  <c r="A2973" i="23"/>
  <c r="B2973" i="23"/>
  <c r="C2973" i="23"/>
  <c r="D2973" i="23"/>
  <c r="E2973" i="23"/>
  <c r="F2973" i="23"/>
  <c r="G2973" i="23"/>
  <c r="H2973" i="23"/>
  <c r="I2973" i="23"/>
  <c r="J2973" i="23"/>
  <c r="K2973" i="23"/>
  <c r="L2973" i="23"/>
  <c r="M2973" i="23"/>
  <c r="A3092" i="23"/>
  <c r="B3092" i="23"/>
  <c r="C3092" i="23"/>
  <c r="D3092" i="23"/>
  <c r="E3092" i="23"/>
  <c r="F3092" i="23"/>
  <c r="G3092" i="23"/>
  <c r="H3092" i="23"/>
  <c r="I3092" i="23"/>
  <c r="J3092" i="23"/>
  <c r="K3092" i="23"/>
  <c r="L3092" i="23"/>
  <c r="M3092" i="23"/>
  <c r="A2575" i="23"/>
  <c r="B2575" i="23"/>
  <c r="C2575" i="23"/>
  <c r="D2575" i="23"/>
  <c r="E2575" i="23"/>
  <c r="F2575" i="23"/>
  <c r="G2575" i="23"/>
  <c r="H2575" i="23"/>
  <c r="I2575" i="23"/>
  <c r="J2575" i="23"/>
  <c r="K2575" i="23"/>
  <c r="L2575" i="23"/>
  <c r="M2575" i="23"/>
  <c r="A2583" i="23"/>
  <c r="B2583" i="23"/>
  <c r="C2583" i="23"/>
  <c r="D2583" i="23"/>
  <c r="E2583" i="23"/>
  <c r="F2583" i="23"/>
  <c r="G2583" i="23"/>
  <c r="H2583" i="23"/>
  <c r="I2583" i="23"/>
  <c r="J2583" i="23"/>
  <c r="K2583" i="23"/>
  <c r="L2583" i="23"/>
  <c r="M2583" i="23"/>
  <c r="A2592" i="23"/>
  <c r="B2592" i="23"/>
  <c r="C2592" i="23"/>
  <c r="D2592" i="23"/>
  <c r="E2592" i="23"/>
  <c r="F2592" i="23"/>
  <c r="G2592" i="23"/>
  <c r="H2592" i="23"/>
  <c r="I2592" i="23"/>
  <c r="J2592" i="23"/>
  <c r="K2592" i="23"/>
  <c r="L2592" i="23"/>
  <c r="M2592" i="23"/>
  <c r="A2716" i="23"/>
  <c r="B2716" i="23"/>
  <c r="C2716" i="23"/>
  <c r="D2716" i="23"/>
  <c r="E2716" i="23"/>
  <c r="F2716" i="23"/>
  <c r="G2716" i="23"/>
  <c r="H2716" i="23"/>
  <c r="I2716" i="23"/>
  <c r="J2716" i="23"/>
  <c r="K2716" i="23"/>
  <c r="L2716" i="23"/>
  <c r="M2716" i="23"/>
  <c r="A2847" i="23"/>
  <c r="B2847" i="23"/>
  <c r="C2847" i="23"/>
  <c r="D2847" i="23"/>
  <c r="E2847" i="23"/>
  <c r="F2847" i="23"/>
  <c r="G2847" i="23"/>
  <c r="H2847" i="23"/>
  <c r="I2847" i="23"/>
  <c r="J2847" i="23"/>
  <c r="K2847" i="23"/>
  <c r="L2847" i="23"/>
  <c r="M2847" i="23"/>
  <c r="A2972" i="23"/>
  <c r="B2972" i="23"/>
  <c r="C2972" i="23"/>
  <c r="D2972" i="23"/>
  <c r="E2972" i="23"/>
  <c r="F2972" i="23"/>
  <c r="G2972" i="23"/>
  <c r="H2972" i="23"/>
  <c r="I2972" i="23"/>
  <c r="J2972" i="23"/>
  <c r="K2972" i="23"/>
  <c r="L2972" i="23"/>
  <c r="M2972" i="23"/>
  <c r="A3091" i="23"/>
  <c r="B3091" i="23"/>
  <c r="C3091" i="23"/>
  <c r="D3091" i="23"/>
  <c r="E3091" i="23"/>
  <c r="F3091" i="23"/>
  <c r="G3091" i="23"/>
  <c r="H3091" i="23"/>
  <c r="I3091" i="23"/>
  <c r="J3091" i="23"/>
  <c r="K3091" i="23"/>
  <c r="L3091" i="23"/>
  <c r="M3091" i="23"/>
  <c r="A2574" i="23"/>
  <c r="B2574" i="23"/>
  <c r="C2574" i="23"/>
  <c r="D2574" i="23"/>
  <c r="E2574" i="23"/>
  <c r="F2574" i="23"/>
  <c r="G2574" i="23"/>
  <c r="H2574" i="23"/>
  <c r="I2574" i="23"/>
  <c r="J2574" i="23"/>
  <c r="K2574" i="23"/>
  <c r="L2574" i="23"/>
  <c r="M2574" i="23"/>
  <c r="A2582" i="23"/>
  <c r="B2582" i="23"/>
  <c r="C2582" i="23"/>
  <c r="D2582" i="23"/>
  <c r="E2582" i="23"/>
  <c r="F2582" i="23"/>
  <c r="G2582" i="23"/>
  <c r="H2582" i="23"/>
  <c r="I2582" i="23"/>
  <c r="J2582" i="23"/>
  <c r="K2582" i="23"/>
  <c r="L2582" i="23"/>
  <c r="M2582" i="23"/>
  <c r="A2591" i="23"/>
  <c r="B2591" i="23"/>
  <c r="C2591" i="23"/>
  <c r="D2591" i="23"/>
  <c r="E2591" i="23"/>
  <c r="F2591" i="23"/>
  <c r="G2591" i="23"/>
  <c r="H2591" i="23"/>
  <c r="I2591" i="23"/>
  <c r="J2591" i="23"/>
  <c r="K2591" i="23"/>
  <c r="L2591" i="23"/>
  <c r="M2591" i="23"/>
  <c r="A2715" i="23"/>
  <c r="B2715" i="23"/>
  <c r="C2715" i="23"/>
  <c r="D2715" i="23"/>
  <c r="E2715" i="23"/>
  <c r="F2715" i="23"/>
  <c r="G2715" i="23"/>
  <c r="H2715" i="23"/>
  <c r="I2715" i="23"/>
  <c r="J2715" i="23"/>
  <c r="K2715" i="23"/>
  <c r="L2715" i="23"/>
  <c r="M2715" i="23"/>
  <c r="A2846" i="23"/>
  <c r="B2846" i="23"/>
  <c r="C2846" i="23"/>
  <c r="D2846" i="23"/>
  <c r="E2846" i="23"/>
  <c r="F2846" i="23"/>
  <c r="G2846" i="23"/>
  <c r="H2846" i="23"/>
  <c r="I2846" i="23"/>
  <c r="J2846" i="23"/>
  <c r="K2846" i="23"/>
  <c r="L2846" i="23"/>
  <c r="M2846" i="23"/>
  <c r="A2971" i="23"/>
  <c r="B2971" i="23"/>
  <c r="C2971" i="23"/>
  <c r="D2971" i="23"/>
  <c r="E2971" i="23"/>
  <c r="F2971" i="23"/>
  <c r="G2971" i="23"/>
  <c r="H2971" i="23"/>
  <c r="I2971" i="23"/>
  <c r="J2971" i="23"/>
  <c r="K2971" i="23"/>
  <c r="L2971" i="23"/>
  <c r="M2971" i="23"/>
  <c r="A3090" i="23"/>
  <c r="B3090" i="23"/>
  <c r="C3090" i="23"/>
  <c r="D3090" i="23"/>
  <c r="E3090" i="23"/>
  <c r="F3090" i="23"/>
  <c r="G3090" i="23"/>
  <c r="H3090" i="23"/>
  <c r="I3090" i="23"/>
  <c r="J3090" i="23"/>
  <c r="K3090" i="23"/>
  <c r="L3090" i="23"/>
  <c r="M3090" i="23"/>
  <c r="A2573" i="23"/>
  <c r="B2573" i="23"/>
  <c r="C2573" i="23"/>
  <c r="D2573" i="23"/>
  <c r="E2573" i="23"/>
  <c r="F2573" i="23"/>
  <c r="G2573" i="23"/>
  <c r="H2573" i="23"/>
  <c r="I2573" i="23"/>
  <c r="J2573" i="23"/>
  <c r="K2573" i="23"/>
  <c r="L2573" i="23"/>
  <c r="M2573" i="23"/>
  <c r="A2581" i="23"/>
  <c r="B2581" i="23"/>
  <c r="C2581" i="23"/>
  <c r="D2581" i="23"/>
  <c r="E2581" i="23"/>
  <c r="F2581" i="23"/>
  <c r="G2581" i="23"/>
  <c r="H2581" i="23"/>
  <c r="I2581" i="23"/>
  <c r="J2581" i="23"/>
  <c r="K2581" i="23"/>
  <c r="L2581" i="23"/>
  <c r="M2581" i="23"/>
  <c r="A2590" i="23"/>
  <c r="B2590" i="23"/>
  <c r="C2590" i="23"/>
  <c r="D2590" i="23"/>
  <c r="E2590" i="23"/>
  <c r="F2590" i="23"/>
  <c r="G2590" i="23"/>
  <c r="H2590" i="23"/>
  <c r="I2590" i="23"/>
  <c r="J2590" i="23"/>
  <c r="K2590" i="23"/>
  <c r="L2590" i="23"/>
  <c r="M2590" i="23"/>
  <c r="A2714" i="23"/>
  <c r="B2714" i="23"/>
  <c r="C2714" i="23"/>
  <c r="D2714" i="23"/>
  <c r="E2714" i="23"/>
  <c r="F2714" i="23"/>
  <c r="G2714" i="23"/>
  <c r="H2714" i="23"/>
  <c r="I2714" i="23"/>
  <c r="J2714" i="23"/>
  <c r="K2714" i="23"/>
  <c r="L2714" i="23"/>
  <c r="M2714" i="23"/>
  <c r="A2845" i="23"/>
  <c r="B2845" i="23"/>
  <c r="C2845" i="23"/>
  <c r="D2845" i="23"/>
  <c r="E2845" i="23"/>
  <c r="F2845" i="23"/>
  <c r="G2845" i="23"/>
  <c r="H2845" i="23"/>
  <c r="I2845" i="23"/>
  <c r="J2845" i="23"/>
  <c r="K2845" i="23"/>
  <c r="L2845" i="23"/>
  <c r="M2845" i="23"/>
  <c r="A2970" i="23"/>
  <c r="B2970" i="23"/>
  <c r="C2970" i="23"/>
  <c r="D2970" i="23"/>
  <c r="E2970" i="23"/>
  <c r="F2970" i="23"/>
  <c r="G2970" i="23"/>
  <c r="H2970" i="23"/>
  <c r="I2970" i="23"/>
  <c r="J2970" i="23"/>
  <c r="K2970" i="23"/>
  <c r="L2970" i="23"/>
  <c r="M2970" i="23"/>
  <c r="A3089" i="23"/>
  <c r="B3089" i="23"/>
  <c r="C3089" i="23"/>
  <c r="D3089" i="23"/>
  <c r="E3089" i="23"/>
  <c r="F3089" i="23"/>
  <c r="G3089" i="23"/>
  <c r="H3089" i="23"/>
  <c r="I3089" i="23"/>
  <c r="J3089" i="23"/>
  <c r="K3089" i="23"/>
  <c r="L3089" i="23"/>
  <c r="M3089" i="23"/>
  <c r="A2572" i="23"/>
  <c r="B2572" i="23"/>
  <c r="C2572" i="23"/>
  <c r="D2572" i="23"/>
  <c r="E2572" i="23"/>
  <c r="F2572" i="23"/>
  <c r="G2572" i="23"/>
  <c r="H2572" i="23"/>
  <c r="I2572" i="23"/>
  <c r="J2572" i="23"/>
  <c r="K2572" i="23"/>
  <c r="L2572" i="23"/>
  <c r="M2572" i="23"/>
  <c r="A2580" i="23"/>
  <c r="B2580" i="23"/>
  <c r="C2580" i="23"/>
  <c r="D2580" i="23"/>
  <c r="E2580" i="23"/>
  <c r="F2580" i="23"/>
  <c r="G2580" i="23"/>
  <c r="H2580" i="23"/>
  <c r="I2580" i="23"/>
  <c r="J2580" i="23"/>
  <c r="K2580" i="23"/>
  <c r="L2580" i="23"/>
  <c r="M2580" i="23"/>
  <c r="A2589" i="23"/>
  <c r="B2589" i="23"/>
  <c r="C2589" i="23"/>
  <c r="D2589" i="23"/>
  <c r="E2589" i="23"/>
  <c r="F2589" i="23"/>
  <c r="G2589" i="23"/>
  <c r="H2589" i="23"/>
  <c r="I2589" i="23"/>
  <c r="J2589" i="23"/>
  <c r="K2589" i="23"/>
  <c r="L2589" i="23"/>
  <c r="M2589" i="23"/>
  <c r="A2713" i="23"/>
  <c r="B2713" i="23"/>
  <c r="C2713" i="23"/>
  <c r="D2713" i="23"/>
  <c r="E2713" i="23"/>
  <c r="F2713" i="23"/>
  <c r="G2713" i="23"/>
  <c r="H2713" i="23"/>
  <c r="I2713" i="23"/>
  <c r="J2713" i="23"/>
  <c r="K2713" i="23"/>
  <c r="L2713" i="23"/>
  <c r="M2713" i="23"/>
  <c r="A2844" i="23"/>
  <c r="B2844" i="23"/>
  <c r="C2844" i="23"/>
  <c r="D2844" i="23"/>
  <c r="E2844" i="23"/>
  <c r="F2844" i="23"/>
  <c r="G2844" i="23"/>
  <c r="H2844" i="23"/>
  <c r="I2844" i="23"/>
  <c r="J2844" i="23"/>
  <c r="K2844" i="23"/>
  <c r="L2844" i="23"/>
  <c r="M2844" i="23"/>
  <c r="A2969" i="23"/>
  <c r="B2969" i="23"/>
  <c r="C2969" i="23"/>
  <c r="D2969" i="23"/>
  <c r="E2969" i="23"/>
  <c r="F2969" i="23"/>
  <c r="G2969" i="23"/>
  <c r="H2969" i="23"/>
  <c r="I2969" i="23"/>
  <c r="J2969" i="23"/>
  <c r="K2969" i="23"/>
  <c r="L2969" i="23"/>
  <c r="M2969" i="23"/>
  <c r="A3088" i="23"/>
  <c r="B3088" i="23"/>
  <c r="C3088" i="23"/>
  <c r="D3088" i="23"/>
  <c r="E3088" i="23"/>
  <c r="F3088" i="23"/>
  <c r="G3088" i="23"/>
  <c r="H3088" i="23"/>
  <c r="I3088" i="23"/>
  <c r="J3088" i="23"/>
  <c r="K3088" i="23"/>
  <c r="L3088" i="23"/>
  <c r="M3088" i="23"/>
  <c r="A2571" i="23"/>
  <c r="B2571" i="23"/>
  <c r="C2571" i="23"/>
  <c r="D2571" i="23"/>
  <c r="E2571" i="23"/>
  <c r="F2571" i="23"/>
  <c r="G2571" i="23"/>
  <c r="H2571" i="23"/>
  <c r="I2571" i="23"/>
  <c r="J2571" i="23"/>
  <c r="K2571" i="23"/>
  <c r="L2571" i="23"/>
  <c r="M2571" i="23"/>
  <c r="A2579" i="23"/>
  <c r="B2579" i="23"/>
  <c r="C2579" i="23"/>
  <c r="D2579" i="23"/>
  <c r="E2579" i="23"/>
  <c r="F2579" i="23"/>
  <c r="G2579" i="23"/>
  <c r="H2579" i="23"/>
  <c r="I2579" i="23"/>
  <c r="J2579" i="23"/>
  <c r="K2579" i="23"/>
  <c r="L2579" i="23"/>
  <c r="M2579" i="23"/>
  <c r="A2588" i="23"/>
  <c r="B2588" i="23"/>
  <c r="C2588" i="23"/>
  <c r="D2588" i="23"/>
  <c r="E2588" i="23"/>
  <c r="F2588" i="23"/>
  <c r="G2588" i="23"/>
  <c r="H2588" i="23"/>
  <c r="I2588" i="23"/>
  <c r="J2588" i="23"/>
  <c r="K2588" i="23"/>
  <c r="L2588" i="23"/>
  <c r="M2588" i="23"/>
  <c r="A2712" i="23"/>
  <c r="B2712" i="23"/>
  <c r="C2712" i="23"/>
  <c r="D2712" i="23"/>
  <c r="E2712" i="23"/>
  <c r="F2712" i="23"/>
  <c r="G2712" i="23"/>
  <c r="H2712" i="23"/>
  <c r="I2712" i="23"/>
  <c r="J2712" i="23"/>
  <c r="K2712" i="23"/>
  <c r="L2712" i="23"/>
  <c r="M2712" i="23"/>
  <c r="A2843" i="23"/>
  <c r="B2843" i="23"/>
  <c r="C2843" i="23"/>
  <c r="D2843" i="23"/>
  <c r="E2843" i="23"/>
  <c r="F2843" i="23"/>
  <c r="G2843" i="23"/>
  <c r="H2843" i="23"/>
  <c r="I2843" i="23"/>
  <c r="J2843" i="23"/>
  <c r="K2843" i="23"/>
  <c r="L2843" i="23"/>
  <c r="M2843" i="23"/>
  <c r="A2968" i="23"/>
  <c r="B2968" i="23"/>
  <c r="C2968" i="23"/>
  <c r="D2968" i="23"/>
  <c r="E2968" i="23"/>
  <c r="F2968" i="23"/>
  <c r="G2968" i="23"/>
  <c r="H2968" i="23"/>
  <c r="I2968" i="23"/>
  <c r="J2968" i="23"/>
  <c r="K2968" i="23"/>
  <c r="L2968" i="23"/>
  <c r="M2968" i="23"/>
  <c r="A3087" i="23"/>
  <c r="B3087" i="23"/>
  <c r="C3087" i="23"/>
  <c r="D3087" i="23"/>
  <c r="E3087" i="23"/>
  <c r="F3087" i="23"/>
  <c r="G3087" i="23"/>
  <c r="H3087" i="23"/>
  <c r="I3087" i="23"/>
  <c r="J3087" i="23"/>
  <c r="K3087" i="23"/>
  <c r="L3087" i="23"/>
  <c r="M3087" i="23"/>
  <c r="A2570" i="23"/>
  <c r="B2570" i="23"/>
  <c r="C2570" i="23"/>
  <c r="D2570" i="23"/>
  <c r="E2570" i="23"/>
  <c r="F2570" i="23"/>
  <c r="G2570" i="23"/>
  <c r="H2570" i="23"/>
  <c r="I2570" i="23"/>
  <c r="J2570" i="23"/>
  <c r="K2570" i="23"/>
  <c r="L2570" i="23"/>
  <c r="M2570" i="23"/>
  <c r="A2578" i="23"/>
  <c r="B2578" i="23"/>
  <c r="C2578" i="23"/>
  <c r="D2578" i="23"/>
  <c r="E2578" i="23"/>
  <c r="F2578" i="23"/>
  <c r="G2578" i="23"/>
  <c r="H2578" i="23"/>
  <c r="I2578" i="23"/>
  <c r="J2578" i="23"/>
  <c r="K2578" i="23"/>
  <c r="L2578" i="23"/>
  <c r="M2578" i="23"/>
  <c r="A2587" i="23"/>
  <c r="B2587" i="23"/>
  <c r="C2587" i="23"/>
  <c r="D2587" i="23"/>
  <c r="E2587" i="23"/>
  <c r="F2587" i="23"/>
  <c r="G2587" i="23"/>
  <c r="H2587" i="23"/>
  <c r="I2587" i="23"/>
  <c r="J2587" i="23"/>
  <c r="K2587" i="23"/>
  <c r="L2587" i="23"/>
  <c r="M2587" i="23"/>
  <c r="A2711" i="23"/>
  <c r="B2711" i="23"/>
  <c r="C2711" i="23"/>
  <c r="D2711" i="23"/>
  <c r="E2711" i="23"/>
  <c r="F2711" i="23"/>
  <c r="G2711" i="23"/>
  <c r="H2711" i="23"/>
  <c r="I2711" i="23"/>
  <c r="J2711" i="23"/>
  <c r="K2711" i="23"/>
  <c r="L2711" i="23"/>
  <c r="M2711" i="23"/>
  <c r="A2842" i="23"/>
  <c r="B2842" i="23"/>
  <c r="C2842" i="23"/>
  <c r="D2842" i="23"/>
  <c r="E2842" i="23"/>
  <c r="F2842" i="23"/>
  <c r="G2842" i="23"/>
  <c r="H2842" i="23"/>
  <c r="I2842" i="23"/>
  <c r="J2842" i="23"/>
  <c r="K2842" i="23"/>
  <c r="L2842" i="23"/>
  <c r="M2842" i="23"/>
  <c r="A2967" i="23"/>
  <c r="B2967" i="23"/>
  <c r="C2967" i="23"/>
  <c r="D2967" i="23"/>
  <c r="E2967" i="23"/>
  <c r="F2967" i="23"/>
  <c r="G2967" i="23"/>
  <c r="H2967" i="23"/>
  <c r="I2967" i="23"/>
  <c r="J2967" i="23"/>
  <c r="K2967" i="23"/>
  <c r="L2967" i="23"/>
  <c r="M2967" i="23"/>
  <c r="A3086" i="23"/>
  <c r="B3086" i="23"/>
  <c r="C3086" i="23"/>
  <c r="D3086" i="23"/>
  <c r="E3086" i="23"/>
  <c r="F3086" i="23"/>
  <c r="G3086" i="23"/>
  <c r="H3086" i="23"/>
  <c r="I3086" i="23"/>
  <c r="J3086" i="23"/>
  <c r="K3086" i="23"/>
  <c r="L3086" i="23"/>
  <c r="M3086" i="23"/>
  <c r="A2569" i="23"/>
  <c r="B2569" i="23"/>
  <c r="C2569" i="23"/>
  <c r="D2569" i="23"/>
  <c r="E2569" i="23"/>
  <c r="F2569" i="23"/>
  <c r="G2569" i="23"/>
  <c r="H2569" i="23"/>
  <c r="I2569" i="23"/>
  <c r="J2569" i="23"/>
  <c r="K2569" i="23"/>
  <c r="L2569" i="23"/>
  <c r="M2569" i="23"/>
  <c r="A2577" i="23"/>
  <c r="B2577" i="23"/>
  <c r="C2577" i="23"/>
  <c r="D2577" i="23"/>
  <c r="E2577" i="23"/>
  <c r="F2577" i="23"/>
  <c r="G2577" i="23"/>
  <c r="H2577" i="23"/>
  <c r="I2577" i="23"/>
  <c r="J2577" i="23"/>
  <c r="K2577" i="23"/>
  <c r="L2577" i="23"/>
  <c r="M2577" i="23"/>
  <c r="A2586" i="23"/>
  <c r="B2586" i="23"/>
  <c r="C2586" i="23"/>
  <c r="D2586" i="23"/>
  <c r="E2586" i="23"/>
  <c r="F2586" i="23"/>
  <c r="G2586" i="23"/>
  <c r="H2586" i="23"/>
  <c r="I2586" i="23"/>
  <c r="J2586" i="23"/>
  <c r="K2586" i="23"/>
  <c r="L2586" i="23"/>
  <c r="M2586" i="23"/>
  <c r="A2710" i="23"/>
  <c r="B2710" i="23"/>
  <c r="C2710" i="23"/>
  <c r="D2710" i="23"/>
  <c r="E2710" i="23"/>
  <c r="F2710" i="23"/>
  <c r="G2710" i="23"/>
  <c r="H2710" i="23"/>
  <c r="I2710" i="23"/>
  <c r="J2710" i="23"/>
  <c r="K2710" i="23"/>
  <c r="L2710" i="23"/>
  <c r="M2710" i="23"/>
  <c r="A2841" i="23"/>
  <c r="B2841" i="23"/>
  <c r="C2841" i="23"/>
  <c r="D2841" i="23"/>
  <c r="E2841" i="23"/>
  <c r="F2841" i="23"/>
  <c r="G2841" i="23"/>
  <c r="H2841" i="23"/>
  <c r="I2841" i="23"/>
  <c r="J2841" i="23"/>
  <c r="K2841" i="23"/>
  <c r="L2841" i="23"/>
  <c r="M2841" i="23"/>
  <c r="A2966" i="23"/>
  <c r="B2966" i="23"/>
  <c r="C2966" i="23"/>
  <c r="D2966" i="23"/>
  <c r="E2966" i="23"/>
  <c r="F2966" i="23"/>
  <c r="G2966" i="23"/>
  <c r="H2966" i="23"/>
  <c r="I2966" i="23"/>
  <c r="J2966" i="23"/>
  <c r="K2966" i="23"/>
  <c r="L2966" i="23"/>
  <c r="M2966" i="23"/>
  <c r="A3085" i="23"/>
  <c r="B3085" i="23"/>
  <c r="C3085" i="23"/>
  <c r="D3085" i="23"/>
  <c r="E3085" i="23"/>
  <c r="F3085" i="23"/>
  <c r="G3085" i="23"/>
  <c r="H3085" i="23"/>
  <c r="I3085" i="23"/>
  <c r="J3085" i="23"/>
  <c r="K3085" i="23"/>
  <c r="L3085" i="23"/>
  <c r="M3085" i="23"/>
  <c r="A2837" i="23"/>
  <c r="B2837" i="23"/>
  <c r="C2837" i="23"/>
  <c r="D2837" i="23"/>
  <c r="E2837" i="23"/>
  <c r="F2837" i="23"/>
  <c r="G2837" i="23"/>
  <c r="H2837" i="23"/>
  <c r="I2837" i="23"/>
  <c r="J2837" i="23"/>
  <c r="K2837" i="23"/>
  <c r="L2837" i="23"/>
  <c r="M2837" i="23"/>
  <c r="A2838" i="23"/>
  <c r="B2838" i="23"/>
  <c r="C2838" i="23"/>
  <c r="D2838" i="23"/>
  <c r="E2838" i="23"/>
  <c r="F2838" i="23"/>
  <c r="G2838" i="23"/>
  <c r="H2838" i="23"/>
  <c r="I2838" i="23"/>
  <c r="J2838" i="23"/>
  <c r="K2838" i="23"/>
  <c r="L2838" i="23"/>
  <c r="M2838" i="23"/>
  <c r="A2839" i="23"/>
  <c r="B2839" i="23"/>
  <c r="C2839" i="23"/>
  <c r="D2839" i="23"/>
  <c r="E2839" i="23"/>
  <c r="F2839" i="23"/>
  <c r="G2839" i="23"/>
  <c r="H2839" i="23"/>
  <c r="I2839" i="23"/>
  <c r="J2839" i="23"/>
  <c r="K2839" i="23"/>
  <c r="L2839" i="23"/>
  <c r="M2839" i="23"/>
  <c r="A2840" i="23"/>
  <c r="B2840" i="23"/>
  <c r="C2840" i="23"/>
  <c r="D2840" i="23"/>
  <c r="E2840" i="23"/>
  <c r="F2840" i="23"/>
  <c r="G2840" i="23"/>
  <c r="H2840" i="23"/>
  <c r="I2840" i="23"/>
  <c r="J2840" i="23"/>
  <c r="K2840" i="23"/>
  <c r="L2840" i="23"/>
  <c r="M2840" i="23"/>
  <c r="A2834" i="23"/>
  <c r="B2834" i="23"/>
  <c r="C2834" i="23"/>
  <c r="D2834" i="23"/>
  <c r="E2834" i="23"/>
  <c r="F2834" i="23"/>
  <c r="G2834" i="23"/>
  <c r="H2834" i="23"/>
  <c r="I2834" i="23"/>
  <c r="J2834" i="23"/>
  <c r="K2834" i="23"/>
  <c r="L2834" i="23"/>
  <c r="M2834" i="23"/>
  <c r="A2708" i="23"/>
  <c r="B2708" i="23"/>
  <c r="C2708" i="23"/>
  <c r="D2708" i="23"/>
  <c r="E2708" i="23"/>
  <c r="F2708" i="23"/>
  <c r="G2708" i="23"/>
  <c r="H2708" i="23"/>
  <c r="I2708" i="23"/>
  <c r="J2708" i="23"/>
  <c r="K2708" i="23"/>
  <c r="L2708" i="23"/>
  <c r="M2708" i="23"/>
  <c r="A2835" i="23"/>
  <c r="B2835" i="23"/>
  <c r="C2835" i="23"/>
  <c r="D2835" i="23"/>
  <c r="E2835" i="23"/>
  <c r="F2835" i="23"/>
  <c r="G2835" i="23"/>
  <c r="H2835" i="23"/>
  <c r="I2835" i="23"/>
  <c r="J2835" i="23"/>
  <c r="K2835" i="23"/>
  <c r="L2835" i="23"/>
  <c r="M2835" i="23"/>
  <c r="A3084" i="23"/>
  <c r="B3084" i="23"/>
  <c r="C3084" i="23"/>
  <c r="D3084" i="23"/>
  <c r="E3084" i="23"/>
  <c r="F3084" i="23"/>
  <c r="G3084" i="23"/>
  <c r="H3084" i="23"/>
  <c r="I3084" i="23"/>
  <c r="J3084" i="23"/>
  <c r="K3084" i="23"/>
  <c r="L3084" i="23"/>
  <c r="M3084" i="23"/>
  <c r="A2709" i="23"/>
  <c r="B2709" i="23"/>
  <c r="C2709" i="23"/>
  <c r="D2709" i="23"/>
  <c r="E2709" i="23"/>
  <c r="F2709" i="23"/>
  <c r="G2709" i="23"/>
  <c r="H2709" i="23"/>
  <c r="I2709" i="23"/>
  <c r="J2709" i="23"/>
  <c r="K2709" i="23"/>
  <c r="L2709" i="23"/>
  <c r="M2709" i="23"/>
  <c r="A2836" i="23"/>
  <c r="B2836" i="23"/>
  <c r="C2836" i="23"/>
  <c r="D2836" i="23"/>
  <c r="E2836" i="23"/>
  <c r="F2836" i="23"/>
  <c r="G2836" i="23"/>
  <c r="H2836" i="23"/>
  <c r="I2836" i="23"/>
  <c r="J2836" i="23"/>
  <c r="K2836" i="23"/>
  <c r="L2836" i="23"/>
  <c r="M2836" i="23"/>
  <c r="A2965" i="23"/>
  <c r="B2965" i="23"/>
  <c r="C2965" i="23"/>
  <c r="D2965" i="23"/>
  <c r="E2965" i="23"/>
  <c r="F2965" i="23"/>
  <c r="G2965" i="23"/>
  <c r="H2965" i="23"/>
  <c r="I2965" i="23"/>
  <c r="J2965" i="23"/>
  <c r="K2965" i="23"/>
  <c r="L2965" i="23"/>
  <c r="M2965" i="23"/>
  <c r="A3083" i="23"/>
  <c r="B3083" i="23"/>
  <c r="C3083" i="23"/>
  <c r="D3083" i="23"/>
  <c r="E3083" i="23"/>
  <c r="F3083" i="23"/>
  <c r="G3083" i="23"/>
  <c r="H3083" i="23"/>
  <c r="I3083" i="23"/>
  <c r="J3083" i="23"/>
  <c r="K3083" i="23"/>
  <c r="L3083" i="23"/>
  <c r="M3083" i="23"/>
  <c r="A3184" i="23"/>
  <c r="B3184" i="23"/>
  <c r="C3184" i="23"/>
  <c r="D3184" i="23"/>
  <c r="E3184" i="23"/>
  <c r="F3184" i="23"/>
  <c r="G3184" i="23"/>
  <c r="H3184" i="23"/>
  <c r="I3184" i="23"/>
  <c r="J3184" i="23"/>
  <c r="K3184" i="23"/>
  <c r="L3184" i="23"/>
  <c r="M3184" i="23"/>
  <c r="A3275" i="23"/>
  <c r="B3275" i="23"/>
  <c r="C3275" i="23"/>
  <c r="D3275" i="23"/>
  <c r="E3275" i="23"/>
  <c r="F3275" i="23"/>
  <c r="G3275" i="23"/>
  <c r="H3275" i="23"/>
  <c r="I3275" i="23"/>
  <c r="J3275" i="23"/>
  <c r="K3275" i="23"/>
  <c r="L3275" i="23"/>
  <c r="M3275" i="23"/>
  <c r="A3361" i="23"/>
  <c r="B3361" i="23"/>
  <c r="C3361" i="23"/>
  <c r="D3361" i="23"/>
  <c r="E3361" i="23"/>
  <c r="F3361" i="23"/>
  <c r="G3361" i="23"/>
  <c r="H3361" i="23"/>
  <c r="I3361" i="23"/>
  <c r="J3361" i="23"/>
  <c r="K3361" i="23"/>
  <c r="L3361" i="23"/>
  <c r="M3361" i="23"/>
  <c r="A2707" i="23"/>
  <c r="B2707" i="23"/>
  <c r="C2707" i="23"/>
  <c r="D2707" i="23"/>
  <c r="E2707" i="23"/>
  <c r="F2707" i="23"/>
  <c r="G2707" i="23"/>
  <c r="H2707" i="23"/>
  <c r="I2707" i="23"/>
  <c r="J2707" i="23"/>
  <c r="K2707" i="23"/>
  <c r="L2707" i="23"/>
  <c r="M2707" i="23"/>
  <c r="A2833" i="23"/>
  <c r="B2833" i="23"/>
  <c r="C2833" i="23"/>
  <c r="D2833" i="23"/>
  <c r="E2833" i="23"/>
  <c r="F2833" i="23"/>
  <c r="G2833" i="23"/>
  <c r="H2833" i="23"/>
  <c r="I2833" i="23"/>
  <c r="J2833" i="23"/>
  <c r="K2833" i="23"/>
  <c r="L2833" i="23"/>
  <c r="M2833" i="23"/>
  <c r="A2964" i="23"/>
  <c r="B2964" i="23"/>
  <c r="C2964" i="23"/>
  <c r="D2964" i="23"/>
  <c r="E2964" i="23"/>
  <c r="F2964" i="23"/>
  <c r="G2964" i="23"/>
  <c r="H2964" i="23"/>
  <c r="I2964" i="23"/>
  <c r="J2964" i="23"/>
  <c r="K2964" i="23"/>
  <c r="L2964" i="23"/>
  <c r="M2964" i="23"/>
  <c r="A3082" i="23"/>
  <c r="B3082" i="23"/>
  <c r="C3082" i="23"/>
  <c r="D3082" i="23"/>
  <c r="E3082" i="23"/>
  <c r="F3082" i="23"/>
  <c r="G3082" i="23"/>
  <c r="H3082" i="23"/>
  <c r="I3082" i="23"/>
  <c r="J3082" i="23"/>
  <c r="K3082" i="23"/>
  <c r="L3082" i="23"/>
  <c r="M3082" i="23"/>
  <c r="A3183" i="23"/>
  <c r="B3183" i="23"/>
  <c r="C3183" i="23"/>
  <c r="D3183" i="23"/>
  <c r="E3183" i="23"/>
  <c r="F3183" i="23"/>
  <c r="G3183" i="23"/>
  <c r="H3183" i="23"/>
  <c r="I3183" i="23"/>
  <c r="J3183" i="23"/>
  <c r="K3183" i="23"/>
  <c r="L3183" i="23"/>
  <c r="M3183" i="23"/>
  <c r="A3274" i="23"/>
  <c r="B3274" i="23"/>
  <c r="C3274" i="23"/>
  <c r="D3274" i="23"/>
  <c r="E3274" i="23"/>
  <c r="F3274" i="23"/>
  <c r="G3274" i="23"/>
  <c r="H3274" i="23"/>
  <c r="I3274" i="23"/>
  <c r="J3274" i="23"/>
  <c r="K3274" i="23"/>
  <c r="L3274" i="23"/>
  <c r="M3274" i="23"/>
  <c r="A3360" i="23"/>
  <c r="B3360" i="23"/>
  <c r="C3360" i="23"/>
  <c r="D3360" i="23"/>
  <c r="E3360" i="23"/>
  <c r="F3360" i="23"/>
  <c r="G3360" i="23"/>
  <c r="H3360" i="23"/>
  <c r="I3360" i="23"/>
  <c r="J3360" i="23"/>
  <c r="K3360" i="23"/>
  <c r="L3360" i="23"/>
  <c r="M3360" i="23"/>
  <c r="A2706" i="23"/>
  <c r="B2706" i="23"/>
  <c r="C2706" i="23"/>
  <c r="D2706" i="23"/>
  <c r="E2706" i="23"/>
  <c r="F2706" i="23"/>
  <c r="G2706" i="23"/>
  <c r="H2706" i="23"/>
  <c r="I2706" i="23"/>
  <c r="J2706" i="23"/>
  <c r="K2706" i="23"/>
  <c r="L2706" i="23"/>
  <c r="M2706" i="23"/>
  <c r="A2832" i="23"/>
  <c r="B2832" i="23"/>
  <c r="C2832" i="23"/>
  <c r="D2832" i="23"/>
  <c r="E2832" i="23"/>
  <c r="F2832" i="23"/>
  <c r="G2832" i="23"/>
  <c r="H2832" i="23"/>
  <c r="I2832" i="23"/>
  <c r="J2832" i="23"/>
  <c r="K2832" i="23"/>
  <c r="L2832" i="23"/>
  <c r="M2832" i="23"/>
  <c r="A2963" i="23"/>
  <c r="B2963" i="23"/>
  <c r="C2963" i="23"/>
  <c r="D2963" i="23"/>
  <c r="E2963" i="23"/>
  <c r="F2963" i="23"/>
  <c r="G2963" i="23"/>
  <c r="H2963" i="23"/>
  <c r="I2963" i="23"/>
  <c r="J2963" i="23"/>
  <c r="K2963" i="23"/>
  <c r="L2963" i="23"/>
  <c r="M2963" i="23"/>
  <c r="A3081" i="23"/>
  <c r="B3081" i="23"/>
  <c r="C3081" i="23"/>
  <c r="D3081" i="23"/>
  <c r="E3081" i="23"/>
  <c r="F3081" i="23"/>
  <c r="G3081" i="23"/>
  <c r="H3081" i="23"/>
  <c r="I3081" i="23"/>
  <c r="J3081" i="23"/>
  <c r="K3081" i="23"/>
  <c r="L3081" i="23"/>
  <c r="M3081" i="23"/>
  <c r="A3182" i="23"/>
  <c r="B3182" i="23"/>
  <c r="C3182" i="23"/>
  <c r="D3182" i="23"/>
  <c r="E3182" i="23"/>
  <c r="F3182" i="23"/>
  <c r="G3182" i="23"/>
  <c r="H3182" i="23"/>
  <c r="I3182" i="23"/>
  <c r="J3182" i="23"/>
  <c r="K3182" i="23"/>
  <c r="L3182" i="23"/>
  <c r="M3182" i="23"/>
  <c r="A3273" i="23"/>
  <c r="B3273" i="23"/>
  <c r="C3273" i="23"/>
  <c r="D3273" i="23"/>
  <c r="E3273" i="23"/>
  <c r="F3273" i="23"/>
  <c r="G3273" i="23"/>
  <c r="H3273" i="23"/>
  <c r="I3273" i="23"/>
  <c r="J3273" i="23"/>
  <c r="K3273" i="23"/>
  <c r="L3273" i="23"/>
  <c r="M3273" i="23"/>
  <c r="A3359" i="23"/>
  <c r="B3359" i="23"/>
  <c r="C3359" i="23"/>
  <c r="D3359" i="23"/>
  <c r="E3359" i="23"/>
  <c r="F3359" i="23"/>
  <c r="G3359" i="23"/>
  <c r="H3359" i="23"/>
  <c r="I3359" i="23"/>
  <c r="J3359" i="23"/>
  <c r="K3359" i="23"/>
  <c r="L3359" i="23"/>
  <c r="M3359" i="23"/>
  <c r="A2705" i="23"/>
  <c r="B2705" i="23"/>
  <c r="C2705" i="23"/>
  <c r="D2705" i="23"/>
  <c r="E2705" i="23"/>
  <c r="F2705" i="23"/>
  <c r="G2705" i="23"/>
  <c r="H2705" i="23"/>
  <c r="I2705" i="23"/>
  <c r="J2705" i="23"/>
  <c r="K2705" i="23"/>
  <c r="L2705" i="23"/>
  <c r="M2705" i="23"/>
  <c r="A2831" i="23"/>
  <c r="B2831" i="23"/>
  <c r="C2831" i="23"/>
  <c r="D2831" i="23"/>
  <c r="E2831" i="23"/>
  <c r="F2831" i="23"/>
  <c r="G2831" i="23"/>
  <c r="H2831" i="23"/>
  <c r="I2831" i="23"/>
  <c r="J2831" i="23"/>
  <c r="K2831" i="23"/>
  <c r="L2831" i="23"/>
  <c r="M2831" i="23"/>
  <c r="A2962" i="23"/>
  <c r="B2962" i="23"/>
  <c r="C2962" i="23"/>
  <c r="D2962" i="23"/>
  <c r="E2962" i="23"/>
  <c r="F2962" i="23"/>
  <c r="G2962" i="23"/>
  <c r="H2962" i="23"/>
  <c r="I2962" i="23"/>
  <c r="J2962" i="23"/>
  <c r="K2962" i="23"/>
  <c r="L2962" i="23"/>
  <c r="M2962" i="23"/>
  <c r="A3080" i="23"/>
  <c r="B3080" i="23"/>
  <c r="C3080" i="23"/>
  <c r="D3080" i="23"/>
  <c r="E3080" i="23"/>
  <c r="F3080" i="23"/>
  <c r="G3080" i="23"/>
  <c r="H3080" i="23"/>
  <c r="I3080" i="23"/>
  <c r="J3080" i="23"/>
  <c r="K3080" i="23"/>
  <c r="L3080" i="23"/>
  <c r="M3080" i="23"/>
  <c r="A3181" i="23"/>
  <c r="B3181" i="23"/>
  <c r="C3181" i="23"/>
  <c r="D3181" i="23"/>
  <c r="E3181" i="23"/>
  <c r="F3181" i="23"/>
  <c r="G3181" i="23"/>
  <c r="H3181" i="23"/>
  <c r="I3181" i="23"/>
  <c r="J3181" i="23"/>
  <c r="K3181" i="23"/>
  <c r="L3181" i="23"/>
  <c r="M3181" i="23"/>
  <c r="A3272" i="23"/>
  <c r="B3272" i="23"/>
  <c r="C3272" i="23"/>
  <c r="D3272" i="23"/>
  <c r="E3272" i="23"/>
  <c r="F3272" i="23"/>
  <c r="G3272" i="23"/>
  <c r="H3272" i="23"/>
  <c r="I3272" i="23"/>
  <c r="J3272" i="23"/>
  <c r="K3272" i="23"/>
  <c r="L3272" i="23"/>
  <c r="M3272" i="23"/>
  <c r="A3358" i="23"/>
  <c r="B3358" i="23"/>
  <c r="C3358" i="23"/>
  <c r="D3358" i="23"/>
  <c r="E3358" i="23"/>
  <c r="F3358" i="23"/>
  <c r="G3358" i="23"/>
  <c r="H3358" i="23"/>
  <c r="I3358" i="23"/>
  <c r="J3358" i="23"/>
  <c r="K3358" i="23"/>
  <c r="L3358" i="23"/>
  <c r="M3358" i="23"/>
  <c r="A2704" i="23"/>
  <c r="B2704" i="23"/>
  <c r="C2704" i="23"/>
  <c r="D2704" i="23"/>
  <c r="E2704" i="23"/>
  <c r="F2704" i="23"/>
  <c r="G2704" i="23"/>
  <c r="H2704" i="23"/>
  <c r="I2704" i="23"/>
  <c r="J2704" i="23"/>
  <c r="K2704" i="23"/>
  <c r="L2704" i="23"/>
  <c r="M2704" i="23"/>
  <c r="A2830" i="23"/>
  <c r="B2830" i="23"/>
  <c r="C2830" i="23"/>
  <c r="D2830" i="23"/>
  <c r="E2830" i="23"/>
  <c r="F2830" i="23"/>
  <c r="G2830" i="23"/>
  <c r="H2830" i="23"/>
  <c r="I2830" i="23"/>
  <c r="J2830" i="23"/>
  <c r="K2830" i="23"/>
  <c r="L2830" i="23"/>
  <c r="M2830" i="23"/>
  <c r="A2961" i="23"/>
  <c r="B2961" i="23"/>
  <c r="C2961" i="23"/>
  <c r="D2961" i="23"/>
  <c r="E2961" i="23"/>
  <c r="F2961" i="23"/>
  <c r="G2961" i="23"/>
  <c r="H2961" i="23"/>
  <c r="I2961" i="23"/>
  <c r="J2961" i="23"/>
  <c r="K2961" i="23"/>
  <c r="L2961" i="23"/>
  <c r="M2961" i="23"/>
  <c r="A3079" i="23"/>
  <c r="B3079" i="23"/>
  <c r="C3079" i="23"/>
  <c r="D3079" i="23"/>
  <c r="E3079" i="23"/>
  <c r="F3079" i="23"/>
  <c r="G3079" i="23"/>
  <c r="H3079" i="23"/>
  <c r="I3079" i="23"/>
  <c r="J3079" i="23"/>
  <c r="K3079" i="23"/>
  <c r="L3079" i="23"/>
  <c r="M3079" i="23"/>
  <c r="A3180" i="23"/>
  <c r="B3180" i="23"/>
  <c r="C3180" i="23"/>
  <c r="D3180" i="23"/>
  <c r="E3180" i="23"/>
  <c r="F3180" i="23"/>
  <c r="G3180" i="23"/>
  <c r="H3180" i="23"/>
  <c r="I3180" i="23"/>
  <c r="J3180" i="23"/>
  <c r="K3180" i="23"/>
  <c r="L3180" i="23"/>
  <c r="M3180" i="23"/>
  <c r="A3271" i="23"/>
  <c r="B3271" i="23"/>
  <c r="C3271" i="23"/>
  <c r="D3271" i="23"/>
  <c r="E3271" i="23"/>
  <c r="F3271" i="23"/>
  <c r="G3271" i="23"/>
  <c r="H3271" i="23"/>
  <c r="I3271" i="23"/>
  <c r="J3271" i="23"/>
  <c r="K3271" i="23"/>
  <c r="L3271" i="23"/>
  <c r="M3271" i="23"/>
  <c r="A3357" i="23"/>
  <c r="B3357" i="23"/>
  <c r="C3357" i="23"/>
  <c r="D3357" i="23"/>
  <c r="E3357" i="23"/>
  <c r="F3357" i="23"/>
  <c r="G3357" i="23"/>
  <c r="H3357" i="23"/>
  <c r="I3357" i="23"/>
  <c r="J3357" i="23"/>
  <c r="K3357" i="23"/>
  <c r="L3357" i="23"/>
  <c r="M3357" i="23"/>
  <c r="A2703" i="23"/>
  <c r="B2703" i="23"/>
  <c r="C2703" i="23"/>
  <c r="D2703" i="23"/>
  <c r="E2703" i="23"/>
  <c r="F2703" i="23"/>
  <c r="G2703" i="23"/>
  <c r="H2703" i="23"/>
  <c r="I2703" i="23"/>
  <c r="J2703" i="23"/>
  <c r="K2703" i="23"/>
  <c r="L2703" i="23"/>
  <c r="M2703" i="23"/>
  <c r="A95" i="23"/>
  <c r="B95" i="23"/>
  <c r="C95" i="23"/>
  <c r="D95" i="23"/>
  <c r="E95" i="23"/>
  <c r="F95" i="23"/>
  <c r="G95" i="23"/>
  <c r="H95" i="23"/>
  <c r="I95" i="23"/>
  <c r="J95" i="23"/>
  <c r="K95" i="23"/>
  <c r="L95" i="23"/>
  <c r="M95" i="23"/>
  <c r="A68" i="23"/>
  <c r="B68" i="23"/>
  <c r="C68" i="23"/>
  <c r="D68" i="23"/>
  <c r="E68" i="23"/>
  <c r="F68" i="23"/>
  <c r="G68" i="23"/>
  <c r="H68" i="23"/>
  <c r="I68" i="23"/>
  <c r="J68" i="23"/>
  <c r="K68" i="23"/>
  <c r="L68" i="23"/>
  <c r="M68" i="23"/>
  <c r="A916" i="23"/>
  <c r="B916" i="23"/>
  <c r="C916" i="23"/>
  <c r="D916" i="23"/>
  <c r="E916" i="23"/>
  <c r="F916" i="23"/>
  <c r="G916" i="23"/>
  <c r="H916" i="23"/>
  <c r="I916" i="23"/>
  <c r="J916" i="23"/>
  <c r="K916" i="23"/>
  <c r="L916" i="23"/>
  <c r="M916" i="23"/>
  <c r="A383" i="23"/>
  <c r="B383" i="23"/>
  <c r="C383" i="23"/>
  <c r="D383" i="23"/>
  <c r="E383" i="23"/>
  <c r="F383" i="23"/>
  <c r="G383" i="23"/>
  <c r="H383" i="23"/>
  <c r="I383" i="23"/>
  <c r="J383" i="23"/>
  <c r="K383" i="23"/>
  <c r="L383" i="23"/>
  <c r="M383" i="23"/>
  <c r="A206" i="23"/>
  <c r="B206" i="23"/>
  <c r="C206" i="23"/>
  <c r="D206" i="23"/>
  <c r="E206" i="23"/>
  <c r="F206" i="23"/>
  <c r="G206" i="23"/>
  <c r="H206" i="23"/>
  <c r="I206" i="23"/>
  <c r="J206" i="23"/>
  <c r="K206" i="23"/>
  <c r="L206" i="23"/>
  <c r="M206" i="23"/>
  <c r="A93" i="23"/>
  <c r="B93" i="23"/>
  <c r="C93" i="23"/>
  <c r="D93" i="23"/>
  <c r="E93" i="23"/>
  <c r="F93" i="23"/>
  <c r="G93" i="23"/>
  <c r="H93" i="23"/>
  <c r="I93" i="23"/>
  <c r="J93" i="23"/>
  <c r="K93" i="23"/>
  <c r="L93" i="23"/>
  <c r="M93" i="23"/>
  <c r="A67" i="23"/>
  <c r="B67" i="23"/>
  <c r="C67" i="23"/>
  <c r="D67" i="23"/>
  <c r="E67" i="23"/>
  <c r="F67" i="23"/>
  <c r="G67" i="23"/>
  <c r="H67" i="23"/>
  <c r="I67" i="23"/>
  <c r="J67" i="23"/>
  <c r="K67" i="23"/>
  <c r="L67" i="23"/>
  <c r="M67" i="23"/>
  <c r="A1231" i="23"/>
  <c r="B1231" i="23"/>
  <c r="C1231" i="23"/>
  <c r="D1231" i="23"/>
  <c r="E1231" i="23"/>
  <c r="F1231" i="23"/>
  <c r="G1231" i="23"/>
  <c r="H1231" i="23"/>
  <c r="I1231" i="23"/>
  <c r="J1231" i="23"/>
  <c r="K1231" i="23"/>
  <c r="L1231" i="23"/>
  <c r="M1231" i="23"/>
  <c r="A378" i="23"/>
  <c r="B378" i="23"/>
  <c r="C378" i="23"/>
  <c r="D378" i="23"/>
  <c r="E378" i="23"/>
  <c r="F378" i="23"/>
  <c r="G378" i="23"/>
  <c r="H378" i="23"/>
  <c r="I378" i="23"/>
  <c r="J378" i="23"/>
  <c r="K378" i="23"/>
  <c r="L378" i="23"/>
  <c r="M378" i="23"/>
  <c r="A201" i="23"/>
  <c r="B201" i="23"/>
  <c r="C201" i="23"/>
  <c r="D201" i="23"/>
  <c r="E201" i="23"/>
  <c r="F201" i="23"/>
  <c r="G201" i="23"/>
  <c r="H201" i="23"/>
  <c r="I201" i="23"/>
  <c r="J201" i="23"/>
  <c r="K201" i="23"/>
  <c r="L201" i="23"/>
  <c r="M201" i="23"/>
  <c r="A18" i="23"/>
  <c r="B18" i="23"/>
  <c r="C18" i="23"/>
  <c r="D18" i="23"/>
  <c r="E18" i="23"/>
  <c r="F18" i="23"/>
  <c r="G18" i="23"/>
  <c r="H18" i="23"/>
  <c r="I18" i="23"/>
  <c r="J18" i="23"/>
  <c r="K18" i="23"/>
  <c r="L18" i="23"/>
  <c r="M18" i="23"/>
  <c r="A1287" i="23"/>
  <c r="B1287" i="23"/>
  <c r="C1287" i="23"/>
  <c r="D1287" i="23"/>
  <c r="E1287" i="23"/>
  <c r="F1287" i="23"/>
  <c r="G1287" i="23"/>
  <c r="H1287" i="23"/>
  <c r="I1287" i="23"/>
  <c r="J1287" i="23"/>
  <c r="K1287" i="23"/>
  <c r="L1287" i="23"/>
  <c r="M1287" i="23"/>
  <c r="A896" i="23"/>
  <c r="B896" i="23"/>
  <c r="C896" i="23"/>
  <c r="D896" i="23"/>
  <c r="E896" i="23"/>
  <c r="F896" i="23"/>
  <c r="G896" i="23"/>
  <c r="H896" i="23"/>
  <c r="I896" i="23"/>
  <c r="J896" i="23"/>
  <c r="K896" i="23"/>
  <c r="L896" i="23"/>
  <c r="M896" i="23"/>
  <c r="A374" i="23"/>
  <c r="B374" i="23"/>
  <c r="C374" i="23"/>
  <c r="D374" i="23"/>
  <c r="E374" i="23"/>
  <c r="F374" i="23"/>
  <c r="G374" i="23"/>
  <c r="H374" i="23"/>
  <c r="I374" i="23"/>
  <c r="J374" i="23"/>
  <c r="K374" i="23"/>
  <c r="L374" i="23"/>
  <c r="M374" i="23"/>
  <c r="A198" i="23"/>
  <c r="B198" i="23"/>
  <c r="C198" i="23"/>
  <c r="D198" i="23"/>
  <c r="E198" i="23"/>
  <c r="F198" i="23"/>
  <c r="G198" i="23"/>
  <c r="H198" i="23"/>
  <c r="I198" i="23"/>
  <c r="J198" i="23"/>
  <c r="K198" i="23"/>
  <c r="L198" i="23"/>
  <c r="M198" i="23"/>
  <c r="A97" i="23"/>
  <c r="B97" i="23"/>
  <c r="C97" i="23"/>
  <c r="D97" i="23"/>
  <c r="E97" i="23"/>
  <c r="F97" i="23"/>
  <c r="G97" i="23"/>
  <c r="H97" i="23"/>
  <c r="I97" i="23"/>
  <c r="J97" i="23"/>
  <c r="K97" i="23"/>
  <c r="L97" i="23"/>
  <c r="M97" i="23"/>
  <c r="A71" i="23"/>
  <c r="B71" i="23"/>
  <c r="C71" i="23"/>
  <c r="D71" i="23"/>
  <c r="E71" i="23"/>
  <c r="F71" i="23"/>
  <c r="G71" i="23"/>
  <c r="H71" i="23"/>
  <c r="I71" i="23"/>
  <c r="J71" i="23"/>
  <c r="K71" i="23"/>
  <c r="L71" i="23"/>
  <c r="M71" i="23"/>
  <c r="A1245" i="23"/>
  <c r="B1245" i="23"/>
  <c r="C1245" i="23"/>
  <c r="D1245" i="23"/>
  <c r="E1245" i="23"/>
  <c r="F1245" i="23"/>
  <c r="G1245" i="23"/>
  <c r="H1245" i="23"/>
  <c r="I1245" i="23"/>
  <c r="J1245" i="23"/>
  <c r="K1245" i="23"/>
  <c r="L1245" i="23"/>
  <c r="M1245" i="23"/>
  <c r="A815" i="23"/>
  <c r="B815" i="23"/>
  <c r="C815" i="23"/>
  <c r="D815" i="23"/>
  <c r="E815" i="23"/>
  <c r="F815" i="23"/>
  <c r="G815" i="23"/>
  <c r="H815" i="23"/>
  <c r="I815" i="23"/>
  <c r="J815" i="23"/>
  <c r="K815" i="23"/>
  <c r="L815" i="23"/>
  <c r="M815" i="23"/>
  <c r="A352" i="23"/>
  <c r="B352" i="23"/>
  <c r="C352" i="23"/>
  <c r="D352" i="23"/>
  <c r="E352" i="23"/>
  <c r="F352" i="23"/>
  <c r="G352" i="23"/>
  <c r="H352" i="23"/>
  <c r="I352" i="23"/>
  <c r="J352" i="23"/>
  <c r="K352" i="23"/>
  <c r="L352" i="23"/>
  <c r="M352" i="23"/>
  <c r="A176" i="23"/>
  <c r="B176" i="23"/>
  <c r="C176" i="23"/>
  <c r="D176" i="23"/>
  <c r="E176" i="23"/>
  <c r="F176" i="23"/>
  <c r="G176" i="23"/>
  <c r="H176" i="23"/>
  <c r="I176" i="23"/>
  <c r="J176" i="23"/>
  <c r="K176" i="23"/>
  <c r="L176" i="23"/>
  <c r="M176" i="23"/>
  <c r="A148" i="23"/>
  <c r="B148" i="23"/>
  <c r="C148" i="23"/>
  <c r="D148" i="23"/>
  <c r="E148" i="23"/>
  <c r="F148" i="23"/>
  <c r="G148" i="23"/>
  <c r="H148" i="23"/>
  <c r="I148" i="23"/>
  <c r="J148" i="23"/>
  <c r="K148" i="23"/>
  <c r="L148" i="23"/>
  <c r="M148" i="23"/>
  <c r="A55" i="23"/>
  <c r="B55" i="23"/>
  <c r="C55" i="23"/>
  <c r="D55" i="23"/>
  <c r="E55" i="23"/>
  <c r="F55" i="23"/>
  <c r="G55" i="23"/>
  <c r="H55" i="23"/>
  <c r="I55" i="23"/>
  <c r="J55" i="23"/>
  <c r="K55" i="23"/>
  <c r="L55" i="23"/>
  <c r="M55" i="23"/>
  <c r="A1201" i="23"/>
  <c r="B1201" i="23"/>
  <c r="C1201" i="23"/>
  <c r="D1201" i="23"/>
  <c r="E1201" i="23"/>
  <c r="F1201" i="23"/>
  <c r="G1201" i="23"/>
  <c r="H1201" i="23"/>
  <c r="I1201" i="23"/>
  <c r="J1201" i="23"/>
  <c r="K1201" i="23"/>
  <c r="L1201" i="23"/>
  <c r="M1201" i="23"/>
  <c r="A804" i="23"/>
  <c r="B804" i="23"/>
  <c r="C804" i="23"/>
  <c r="D804" i="23"/>
  <c r="E804" i="23"/>
  <c r="F804" i="23"/>
  <c r="G804" i="23"/>
  <c r="H804" i="23"/>
  <c r="I804" i="23"/>
  <c r="J804" i="23"/>
  <c r="K804" i="23"/>
  <c r="L804" i="23"/>
  <c r="M804" i="23"/>
  <c r="A350" i="23"/>
  <c r="B350" i="23"/>
  <c r="C350" i="23"/>
  <c r="D350" i="23"/>
  <c r="E350" i="23"/>
  <c r="F350" i="23"/>
  <c r="G350" i="23"/>
  <c r="H350" i="23"/>
  <c r="I350" i="23"/>
  <c r="J350" i="23"/>
  <c r="K350" i="23"/>
  <c r="L350" i="23"/>
  <c r="M350" i="23"/>
  <c r="A303" i="23"/>
  <c r="B303" i="23"/>
  <c r="C303" i="23"/>
  <c r="D303" i="23"/>
  <c r="E303" i="23"/>
  <c r="F303" i="23"/>
  <c r="G303" i="23"/>
  <c r="H303" i="23"/>
  <c r="I303" i="23"/>
  <c r="J303" i="23"/>
  <c r="K303" i="23"/>
  <c r="L303" i="23"/>
  <c r="M303" i="23"/>
  <c r="A225" i="23"/>
  <c r="B225" i="23"/>
  <c r="C225" i="23"/>
  <c r="D225" i="23"/>
  <c r="E225" i="23"/>
  <c r="F225" i="23"/>
  <c r="G225" i="23"/>
  <c r="H225" i="23"/>
  <c r="I225" i="23"/>
  <c r="J225" i="23"/>
  <c r="K225" i="23"/>
  <c r="L225" i="23"/>
  <c r="M225" i="23"/>
  <c r="A119" i="23"/>
  <c r="B119" i="23"/>
  <c r="C119" i="23"/>
  <c r="D119" i="23"/>
  <c r="E119" i="23"/>
  <c r="F119" i="23"/>
  <c r="G119" i="23"/>
  <c r="H119" i="23"/>
  <c r="I119" i="23"/>
  <c r="J119" i="23"/>
  <c r="K119" i="23"/>
  <c r="L119" i="23"/>
  <c r="M119" i="23"/>
  <c r="A14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A1314" i="23"/>
  <c r="B1314" i="23"/>
  <c r="C1314" i="23"/>
  <c r="D1314" i="23"/>
  <c r="E1314" i="23"/>
  <c r="F1314" i="23"/>
  <c r="G1314" i="23"/>
  <c r="H1314" i="23"/>
  <c r="I1314" i="23"/>
  <c r="J1314" i="23"/>
  <c r="K1314" i="23"/>
  <c r="L1314" i="23"/>
  <c r="M1314" i="23"/>
  <c r="A1004" i="23"/>
  <c r="B1004" i="23"/>
  <c r="C1004" i="23"/>
  <c r="D1004" i="23"/>
  <c r="E1004" i="23"/>
  <c r="F1004" i="23"/>
  <c r="G1004" i="23"/>
  <c r="H1004" i="23"/>
  <c r="I1004" i="23"/>
  <c r="J1004" i="23"/>
  <c r="K1004" i="23"/>
  <c r="L1004" i="23"/>
  <c r="M1004" i="23"/>
  <c r="A456" i="23"/>
  <c r="B456" i="23"/>
  <c r="C456" i="23"/>
  <c r="D456" i="23"/>
  <c r="E456" i="23"/>
  <c r="F456" i="23"/>
  <c r="G456" i="23"/>
  <c r="H456" i="23"/>
  <c r="I456" i="23"/>
  <c r="J456" i="23"/>
  <c r="K456" i="23"/>
  <c r="L456" i="23"/>
  <c r="M456" i="23"/>
  <c r="A212" i="23"/>
  <c r="B212" i="23"/>
  <c r="C212" i="23"/>
  <c r="D212" i="23"/>
  <c r="E212" i="23"/>
  <c r="F212" i="23"/>
  <c r="G212" i="23"/>
  <c r="H212" i="23"/>
  <c r="I212" i="23"/>
  <c r="J212" i="23"/>
  <c r="K212" i="23"/>
  <c r="L212" i="23"/>
  <c r="M212" i="23"/>
  <c r="A105" i="23"/>
  <c r="B105" i="23"/>
  <c r="C105" i="23"/>
  <c r="D105" i="23"/>
  <c r="E105" i="23"/>
  <c r="F105" i="23"/>
  <c r="G105" i="23"/>
  <c r="H105" i="23"/>
  <c r="I105" i="23"/>
  <c r="J105" i="23"/>
  <c r="K105" i="23"/>
  <c r="L105" i="23"/>
  <c r="M105" i="23"/>
  <c r="A13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A1315" i="23"/>
  <c r="B1315" i="23"/>
  <c r="C1315" i="23"/>
  <c r="D1315" i="23"/>
  <c r="E1315" i="23"/>
  <c r="F1315" i="23"/>
  <c r="G1315" i="23"/>
  <c r="H1315" i="23"/>
  <c r="I1315" i="23"/>
  <c r="J1315" i="23"/>
  <c r="K1315" i="23"/>
  <c r="L1315" i="23"/>
  <c r="M1315" i="23"/>
  <c r="A1011" i="23"/>
  <c r="B1011" i="23"/>
  <c r="C1011" i="23"/>
  <c r="D1011" i="23"/>
  <c r="E1011" i="23"/>
  <c r="F1011" i="23"/>
  <c r="G1011" i="23"/>
  <c r="H1011" i="23"/>
  <c r="I1011" i="23"/>
  <c r="J1011" i="23"/>
  <c r="K1011" i="23"/>
  <c r="L1011" i="23"/>
  <c r="M1011" i="23"/>
  <c r="A425" i="23"/>
  <c r="B425" i="23"/>
  <c r="C425" i="23"/>
  <c r="D425" i="23"/>
  <c r="E425" i="23"/>
  <c r="F425" i="23"/>
  <c r="G425" i="23"/>
  <c r="H425" i="23"/>
  <c r="I425" i="23"/>
  <c r="J425" i="23"/>
  <c r="K425" i="23"/>
  <c r="L425" i="23"/>
  <c r="M425" i="23"/>
  <c r="A213" i="23"/>
  <c r="B213" i="23"/>
  <c r="C213" i="23"/>
  <c r="D213" i="23"/>
  <c r="E213" i="23"/>
  <c r="F213" i="23"/>
  <c r="G213" i="23"/>
  <c r="H213" i="23"/>
  <c r="I213" i="23"/>
  <c r="J213" i="23"/>
  <c r="K213" i="23"/>
  <c r="L213" i="23"/>
  <c r="M213" i="23"/>
  <c r="A104" i="23"/>
  <c r="B104" i="23"/>
  <c r="C104" i="23"/>
  <c r="D104" i="23"/>
  <c r="E104" i="23"/>
  <c r="F104" i="23"/>
  <c r="G104" i="23"/>
  <c r="H104" i="23"/>
  <c r="I104" i="23"/>
  <c r="J104" i="23"/>
  <c r="K104" i="23"/>
  <c r="L104" i="23"/>
  <c r="M104" i="23"/>
  <c r="A1184" i="23"/>
  <c r="B1184" i="23"/>
  <c r="C1184" i="23"/>
  <c r="D1184" i="23"/>
  <c r="E1184" i="23"/>
  <c r="F1184" i="23"/>
  <c r="G1184" i="23"/>
  <c r="H1184" i="23"/>
  <c r="I1184" i="23"/>
  <c r="J1184" i="23"/>
  <c r="K1184" i="23"/>
  <c r="L1184" i="23"/>
  <c r="M1184" i="23"/>
  <c r="A1037" i="23"/>
  <c r="B1037" i="23"/>
  <c r="C1037" i="23"/>
  <c r="D1037" i="23"/>
  <c r="E1037" i="23"/>
  <c r="F1037" i="23"/>
  <c r="G1037" i="23"/>
  <c r="H1037" i="23"/>
  <c r="I1037" i="23"/>
  <c r="J1037" i="23"/>
  <c r="K1037" i="23"/>
  <c r="L1037" i="23"/>
  <c r="M1037" i="23"/>
  <c r="A502" i="23"/>
  <c r="B502" i="23"/>
  <c r="C502" i="23"/>
  <c r="D502" i="23"/>
  <c r="E502" i="23"/>
  <c r="F502" i="23"/>
  <c r="G502" i="23"/>
  <c r="H502" i="23"/>
  <c r="I502" i="23"/>
  <c r="J502" i="23"/>
  <c r="K502" i="23"/>
  <c r="L502" i="23"/>
  <c r="M502" i="23"/>
  <c r="A291" i="23"/>
  <c r="B291" i="23"/>
  <c r="C291" i="23"/>
  <c r="D291" i="23"/>
  <c r="E291" i="23"/>
  <c r="F291" i="23"/>
  <c r="G291" i="23"/>
  <c r="H291" i="23"/>
  <c r="I291" i="23"/>
  <c r="J291" i="23"/>
  <c r="K291" i="23"/>
  <c r="L291" i="23"/>
  <c r="M291" i="23"/>
  <c r="A219" i="23"/>
  <c r="B219" i="23"/>
  <c r="C219" i="23"/>
  <c r="D219" i="23"/>
  <c r="E219" i="23"/>
  <c r="F219" i="23"/>
  <c r="G219" i="23"/>
  <c r="H219" i="23"/>
  <c r="I219" i="23"/>
  <c r="J219" i="23"/>
  <c r="K219" i="23"/>
  <c r="L219" i="23"/>
  <c r="M219" i="23"/>
  <c r="A117" i="23"/>
  <c r="B117" i="23"/>
  <c r="C117" i="23"/>
  <c r="D117" i="23"/>
  <c r="E117" i="23"/>
  <c r="F117" i="23"/>
  <c r="G117" i="23"/>
  <c r="H117" i="23"/>
  <c r="I117" i="23"/>
  <c r="J117" i="23"/>
  <c r="K117" i="23"/>
  <c r="L117" i="23"/>
  <c r="M117" i="23"/>
  <c r="A29" i="23"/>
  <c r="B29" i="23"/>
  <c r="C29" i="23"/>
  <c r="D29" i="23"/>
  <c r="E29" i="23"/>
  <c r="F29" i="23"/>
  <c r="G29" i="23"/>
  <c r="H29" i="23"/>
  <c r="I29" i="23"/>
  <c r="J29" i="23"/>
  <c r="K29" i="23"/>
  <c r="L29" i="23"/>
  <c r="M29" i="23"/>
  <c r="A1183" i="23"/>
  <c r="B1183" i="23"/>
  <c r="C1183" i="23"/>
  <c r="D1183" i="23"/>
  <c r="E1183" i="23"/>
  <c r="F1183" i="23"/>
  <c r="G1183" i="23"/>
  <c r="H1183" i="23"/>
  <c r="I1183" i="23"/>
  <c r="J1183" i="23"/>
  <c r="K1183" i="23"/>
  <c r="L1183" i="23"/>
  <c r="M1183" i="23"/>
  <c r="A1036" i="23"/>
  <c r="B1036" i="23"/>
  <c r="C1036" i="23"/>
  <c r="D1036" i="23"/>
  <c r="E1036" i="23"/>
  <c r="F1036" i="23"/>
  <c r="G1036" i="23"/>
  <c r="H1036" i="23"/>
  <c r="I1036" i="23"/>
  <c r="J1036" i="23"/>
  <c r="K1036" i="23"/>
  <c r="L1036" i="23"/>
  <c r="M1036" i="23"/>
  <c r="A501" i="23"/>
  <c r="B501" i="23"/>
  <c r="C501" i="23"/>
  <c r="D501" i="23"/>
  <c r="E501" i="23"/>
  <c r="F501" i="23"/>
  <c r="G501" i="23"/>
  <c r="H501" i="23"/>
  <c r="I501" i="23"/>
  <c r="J501" i="23"/>
  <c r="K501" i="23"/>
  <c r="L501" i="23"/>
  <c r="M501" i="23"/>
  <c r="A237" i="23"/>
  <c r="B237" i="23"/>
  <c r="C237" i="23"/>
  <c r="D237" i="23"/>
  <c r="E237" i="23"/>
  <c r="F237" i="23"/>
  <c r="G237" i="23"/>
  <c r="H237" i="23"/>
  <c r="I237" i="23"/>
  <c r="J237" i="23"/>
  <c r="K237" i="23"/>
  <c r="L237" i="23"/>
  <c r="M237" i="23"/>
  <c r="A115" i="23"/>
  <c r="B115" i="23"/>
  <c r="C115" i="23"/>
  <c r="D115" i="23"/>
  <c r="E115" i="23"/>
  <c r="F115" i="23"/>
  <c r="G115" i="23"/>
  <c r="H115" i="23"/>
  <c r="I115" i="23"/>
  <c r="J115" i="23"/>
  <c r="K115" i="23"/>
  <c r="L115" i="23"/>
  <c r="M115" i="23"/>
  <c r="A27" i="23"/>
  <c r="B27" i="23"/>
  <c r="C27" i="23"/>
  <c r="D27" i="23"/>
  <c r="E27" i="23"/>
  <c r="F27" i="23"/>
  <c r="G27" i="23"/>
  <c r="H27" i="23"/>
  <c r="I27" i="23"/>
  <c r="J27" i="23"/>
  <c r="K27" i="23"/>
  <c r="L27" i="23"/>
  <c r="M27" i="23"/>
  <c r="A1181" i="23"/>
  <c r="B1181" i="23"/>
  <c r="C1181" i="23"/>
  <c r="D1181" i="23"/>
  <c r="E1181" i="23"/>
  <c r="F1181" i="23"/>
  <c r="G1181" i="23"/>
  <c r="H1181" i="23"/>
  <c r="I1181" i="23"/>
  <c r="J1181" i="23"/>
  <c r="K1181" i="23"/>
  <c r="L1181" i="23"/>
  <c r="M1181" i="23"/>
  <c r="A1034" i="23"/>
  <c r="B1034" i="23"/>
  <c r="C1034" i="23"/>
  <c r="D1034" i="23"/>
  <c r="E1034" i="23"/>
  <c r="F1034" i="23"/>
  <c r="G1034" i="23"/>
  <c r="H1034" i="23"/>
  <c r="I1034" i="23"/>
  <c r="J1034" i="23"/>
  <c r="K1034" i="23"/>
  <c r="L1034" i="23"/>
  <c r="M1034" i="23"/>
  <c r="A492" i="23"/>
  <c r="B492" i="23"/>
  <c r="C492" i="23"/>
  <c r="D492" i="23"/>
  <c r="E492" i="23"/>
  <c r="F492" i="23"/>
  <c r="G492" i="23"/>
  <c r="H492" i="23"/>
  <c r="I492" i="23"/>
  <c r="J492" i="23"/>
  <c r="K492" i="23"/>
  <c r="L492" i="23"/>
  <c r="M492" i="23"/>
  <c r="A235" i="23"/>
  <c r="B235" i="23"/>
  <c r="C235" i="23"/>
  <c r="D235" i="23"/>
  <c r="E235" i="23"/>
  <c r="F235" i="23"/>
  <c r="G235" i="23"/>
  <c r="H235" i="23"/>
  <c r="I235" i="23"/>
  <c r="J235" i="23"/>
  <c r="K235" i="23"/>
  <c r="L235" i="23"/>
  <c r="M235" i="23"/>
  <c r="A128" i="23"/>
  <c r="B128" i="23"/>
  <c r="C128" i="23"/>
  <c r="D128" i="23"/>
  <c r="E128" i="23"/>
  <c r="F128" i="23"/>
  <c r="G128" i="23"/>
  <c r="H128" i="23"/>
  <c r="I128" i="23"/>
  <c r="J128" i="23"/>
  <c r="K128" i="23"/>
  <c r="L128" i="23"/>
  <c r="M128" i="23"/>
  <c r="A24" i="23"/>
  <c r="B24" i="23"/>
  <c r="C24" i="23"/>
  <c r="D24" i="23"/>
  <c r="E24" i="23"/>
  <c r="F24" i="23"/>
  <c r="G24" i="23"/>
  <c r="H24" i="23"/>
  <c r="I24" i="23"/>
  <c r="J24" i="23"/>
  <c r="K24" i="23"/>
  <c r="L24" i="23"/>
  <c r="M24" i="23"/>
  <c r="A1308" i="23"/>
  <c r="B1308" i="23"/>
  <c r="C1308" i="23"/>
  <c r="D1308" i="23"/>
  <c r="E1308" i="23"/>
  <c r="F1308" i="23"/>
  <c r="G1308" i="23"/>
  <c r="H1308" i="23"/>
  <c r="I1308" i="23"/>
  <c r="J1308" i="23"/>
  <c r="K1308" i="23"/>
  <c r="L1308" i="23"/>
  <c r="M1308" i="23"/>
  <c r="A986" i="23"/>
  <c r="B986" i="23"/>
  <c r="C986" i="23"/>
  <c r="D986" i="23"/>
  <c r="E986" i="23"/>
  <c r="F986" i="23"/>
  <c r="G986" i="23"/>
  <c r="H986" i="23"/>
  <c r="I986" i="23"/>
  <c r="J986" i="23"/>
  <c r="K986" i="23"/>
  <c r="L986" i="23"/>
  <c r="M986" i="23"/>
  <c r="A427" i="23"/>
  <c r="B427" i="23"/>
  <c r="C427" i="23"/>
  <c r="D427" i="23"/>
  <c r="E427" i="23"/>
  <c r="F427" i="23"/>
  <c r="G427" i="23"/>
  <c r="H427" i="23"/>
  <c r="I427" i="23"/>
  <c r="J427" i="23"/>
  <c r="K427" i="23"/>
  <c r="L427" i="23"/>
  <c r="M427" i="23"/>
  <c r="A220" i="23"/>
  <c r="B220" i="23"/>
  <c r="C220" i="23"/>
  <c r="D220" i="23"/>
  <c r="E220" i="23"/>
  <c r="F220" i="23"/>
  <c r="G220" i="23"/>
  <c r="H220" i="23"/>
  <c r="I220" i="23"/>
  <c r="J220" i="23"/>
  <c r="K220" i="23"/>
  <c r="L220" i="23"/>
  <c r="M220" i="23"/>
  <c r="A125" i="23"/>
  <c r="B125" i="23"/>
  <c r="C125" i="23"/>
  <c r="D125" i="23"/>
  <c r="E125" i="23"/>
  <c r="F125" i="23"/>
  <c r="G125" i="23"/>
  <c r="H125" i="23"/>
  <c r="I125" i="23"/>
  <c r="J125" i="23"/>
  <c r="K125" i="23"/>
  <c r="L125" i="23"/>
  <c r="M125" i="23"/>
  <c r="A35" i="23"/>
  <c r="B35" i="23"/>
  <c r="C35" i="23"/>
  <c r="D35" i="23"/>
  <c r="E35" i="23"/>
  <c r="F35" i="23"/>
  <c r="G35" i="23"/>
  <c r="H35" i="23"/>
  <c r="I35" i="23"/>
  <c r="J35" i="23"/>
  <c r="K35" i="23"/>
  <c r="L35" i="23"/>
  <c r="M35" i="23"/>
  <c r="A786" i="23"/>
  <c r="B786" i="23"/>
  <c r="C786" i="23"/>
  <c r="D786" i="23"/>
  <c r="E786" i="23"/>
  <c r="F786" i="23"/>
  <c r="G786" i="23"/>
  <c r="H786" i="23"/>
  <c r="I786" i="23"/>
  <c r="J786" i="23"/>
  <c r="K786" i="23"/>
  <c r="L786" i="23"/>
  <c r="M786" i="23"/>
  <c r="A532" i="23"/>
  <c r="B532" i="23"/>
  <c r="C532" i="23"/>
  <c r="D532" i="23"/>
  <c r="E532" i="23"/>
  <c r="F532" i="23"/>
  <c r="G532" i="23"/>
  <c r="H532" i="23"/>
  <c r="I532" i="23"/>
  <c r="J532" i="23"/>
  <c r="K532" i="23"/>
  <c r="L532" i="23"/>
  <c r="M532" i="23"/>
  <c r="A244" i="23"/>
  <c r="B244" i="23"/>
  <c r="C244" i="23"/>
  <c r="D244" i="23"/>
  <c r="E244" i="23"/>
  <c r="F244" i="23"/>
  <c r="G244" i="23"/>
  <c r="H244" i="23"/>
  <c r="I244" i="23"/>
  <c r="J244" i="23"/>
  <c r="K244" i="23"/>
  <c r="L244" i="23"/>
  <c r="M244" i="23"/>
  <c r="A138" i="23"/>
  <c r="B138" i="23"/>
  <c r="C138" i="23"/>
  <c r="D138" i="23"/>
  <c r="E138" i="23"/>
  <c r="F138" i="23"/>
  <c r="G138" i="23"/>
  <c r="H138" i="23"/>
  <c r="I138" i="23"/>
  <c r="J138" i="23"/>
  <c r="K138" i="23"/>
  <c r="L138" i="23"/>
  <c r="M138" i="23"/>
  <c r="A42" i="23"/>
  <c r="B42" i="23"/>
  <c r="C42" i="23"/>
  <c r="D42" i="23"/>
  <c r="E42" i="23"/>
  <c r="F42" i="23"/>
  <c r="G42" i="23"/>
  <c r="H42" i="23"/>
  <c r="I42" i="23"/>
  <c r="J42" i="23"/>
  <c r="K42" i="23"/>
  <c r="L42" i="23"/>
  <c r="M42" i="23"/>
  <c r="A803" i="23"/>
  <c r="B803" i="23"/>
  <c r="C803" i="23"/>
  <c r="D803" i="23"/>
  <c r="E803" i="23"/>
  <c r="F803" i="23"/>
  <c r="G803" i="23"/>
  <c r="H803" i="23"/>
  <c r="I803" i="23"/>
  <c r="J803" i="23"/>
  <c r="K803" i="23"/>
  <c r="L803" i="23"/>
  <c r="M803" i="23"/>
  <c r="A349" i="23"/>
  <c r="B349" i="23"/>
  <c r="C349" i="23"/>
  <c r="D349" i="23"/>
  <c r="E349" i="23"/>
  <c r="F349" i="23"/>
  <c r="G349" i="23"/>
  <c r="H349" i="23"/>
  <c r="I349" i="23"/>
  <c r="J349" i="23"/>
  <c r="K349" i="23"/>
  <c r="L349" i="23"/>
  <c r="M349" i="23"/>
  <c r="A253" i="23"/>
  <c r="B253" i="23"/>
  <c r="C253" i="23"/>
  <c r="D253" i="23"/>
  <c r="E253" i="23"/>
  <c r="F253" i="23"/>
  <c r="G253" i="23"/>
  <c r="H253" i="23"/>
  <c r="I253" i="23"/>
  <c r="J253" i="23"/>
  <c r="K253" i="23"/>
  <c r="L253" i="23"/>
  <c r="M253" i="23"/>
  <c r="A146" i="23"/>
  <c r="B146" i="23"/>
  <c r="C146" i="23"/>
  <c r="D146" i="23"/>
  <c r="E146" i="23"/>
  <c r="F146" i="23"/>
  <c r="G146" i="23"/>
  <c r="H146" i="23"/>
  <c r="I146" i="23"/>
  <c r="J146" i="23"/>
  <c r="K146" i="23"/>
  <c r="L146" i="23"/>
  <c r="M146" i="23"/>
  <c r="A53" i="23"/>
  <c r="B53" i="23"/>
  <c r="C53" i="23"/>
  <c r="D53" i="23"/>
  <c r="E53" i="23"/>
  <c r="F53" i="23"/>
  <c r="G53" i="23"/>
  <c r="H53" i="23"/>
  <c r="I53" i="23"/>
  <c r="J53" i="23"/>
  <c r="K53" i="23"/>
  <c r="L53" i="23"/>
  <c r="M53" i="23"/>
  <c r="A813" i="23"/>
  <c r="B813" i="23"/>
  <c r="C813" i="23"/>
  <c r="D813" i="23"/>
  <c r="E813" i="23"/>
  <c r="F813" i="23"/>
  <c r="G813" i="23"/>
  <c r="H813" i="23"/>
  <c r="I813" i="23"/>
  <c r="J813" i="23"/>
  <c r="K813" i="23"/>
  <c r="L813" i="23"/>
  <c r="M813" i="23"/>
  <c r="A357" i="23"/>
  <c r="B357" i="23"/>
  <c r="C357" i="23"/>
  <c r="D357" i="23"/>
  <c r="E357" i="23"/>
  <c r="F357" i="23"/>
  <c r="G357" i="23"/>
  <c r="H357" i="23"/>
  <c r="I357" i="23"/>
  <c r="J357" i="23"/>
  <c r="K357" i="23"/>
  <c r="L357" i="23"/>
  <c r="M357" i="23"/>
  <c r="A191" i="23"/>
  <c r="B191" i="23"/>
  <c r="C191" i="23"/>
  <c r="D191" i="23"/>
  <c r="E191" i="23"/>
  <c r="F191" i="23"/>
  <c r="G191" i="23"/>
  <c r="H191" i="23"/>
  <c r="I191" i="23"/>
  <c r="J191" i="23"/>
  <c r="K191" i="23"/>
  <c r="L191" i="23"/>
  <c r="M191" i="23"/>
  <c r="A171" i="23"/>
  <c r="B171" i="23"/>
  <c r="C171" i="23"/>
  <c r="D171" i="23"/>
  <c r="E171" i="23"/>
  <c r="F171" i="23"/>
  <c r="G171" i="23"/>
  <c r="H171" i="23"/>
  <c r="I171" i="23"/>
  <c r="J171" i="23"/>
  <c r="K171" i="23"/>
  <c r="L171" i="23"/>
  <c r="M171" i="23"/>
  <c r="A65" i="23"/>
  <c r="B65" i="23"/>
  <c r="C65" i="23"/>
  <c r="D65" i="23"/>
  <c r="E65" i="23"/>
  <c r="F65" i="23"/>
  <c r="G65" i="23"/>
  <c r="H65" i="23"/>
  <c r="I65" i="23"/>
  <c r="J65" i="23"/>
  <c r="K65" i="23"/>
  <c r="L65" i="23"/>
  <c r="M65" i="23"/>
  <c r="A1229" i="23"/>
  <c r="B1229" i="23"/>
  <c r="C1229" i="23"/>
  <c r="D1229" i="23"/>
  <c r="E1229" i="23"/>
  <c r="F1229" i="23"/>
  <c r="G1229" i="23"/>
  <c r="H1229" i="23"/>
  <c r="I1229" i="23"/>
  <c r="J1229" i="23"/>
  <c r="K1229" i="23"/>
  <c r="L1229" i="23"/>
  <c r="M1229" i="23"/>
  <c r="A811" i="23"/>
  <c r="B811" i="23"/>
  <c r="C811" i="23"/>
  <c r="D811" i="23"/>
  <c r="E811" i="23"/>
  <c r="F811" i="23"/>
  <c r="G811" i="23"/>
  <c r="H811" i="23"/>
  <c r="I811" i="23"/>
  <c r="J811" i="23"/>
  <c r="K811" i="23"/>
  <c r="L811" i="23"/>
  <c r="M811" i="23"/>
  <c r="A355" i="23"/>
  <c r="B355" i="23"/>
  <c r="C355" i="23"/>
  <c r="D355" i="23"/>
  <c r="E355" i="23"/>
  <c r="F355" i="23"/>
  <c r="G355" i="23"/>
  <c r="H355" i="23"/>
  <c r="I355" i="23"/>
  <c r="J355" i="23"/>
  <c r="K355" i="23"/>
  <c r="L355" i="23"/>
  <c r="M355" i="23"/>
  <c r="A181" i="23"/>
  <c r="B181" i="23"/>
  <c r="C181" i="23"/>
  <c r="D181" i="23"/>
  <c r="E181" i="23"/>
  <c r="F181" i="23"/>
  <c r="G181" i="23"/>
  <c r="H181" i="23"/>
  <c r="I181" i="23"/>
  <c r="J181" i="23"/>
  <c r="K181" i="23"/>
  <c r="L181" i="23"/>
  <c r="M181" i="23"/>
  <c r="A150" i="23"/>
  <c r="B150" i="23"/>
  <c r="C150" i="23"/>
  <c r="D150" i="23"/>
  <c r="E150" i="23"/>
  <c r="F150" i="23"/>
  <c r="G150" i="23"/>
  <c r="H150" i="23"/>
  <c r="I150" i="23"/>
  <c r="J150" i="23"/>
  <c r="K150" i="23"/>
  <c r="L150" i="23"/>
  <c r="M150" i="23"/>
  <c r="A58" i="23"/>
  <c r="B58" i="23"/>
  <c r="C58" i="23"/>
  <c r="D58" i="23"/>
  <c r="E58" i="23"/>
  <c r="F58" i="23"/>
  <c r="G58" i="23"/>
  <c r="H58" i="23"/>
  <c r="I58" i="23"/>
  <c r="J58" i="23"/>
  <c r="K58" i="23"/>
  <c r="L58" i="23"/>
  <c r="M58" i="23"/>
  <c r="A1199" i="23"/>
  <c r="B1199" i="23"/>
  <c r="C1199" i="23"/>
  <c r="D1199" i="23"/>
  <c r="E1199" i="23"/>
  <c r="F1199" i="23"/>
  <c r="G1199" i="23"/>
  <c r="H1199" i="23"/>
  <c r="I1199" i="23"/>
  <c r="J1199" i="23"/>
  <c r="K1199" i="23"/>
  <c r="L1199" i="23"/>
  <c r="M1199" i="23"/>
  <c r="A799" i="23"/>
  <c r="B799" i="23"/>
  <c r="C799" i="23"/>
  <c r="D799" i="23"/>
  <c r="E799" i="23"/>
  <c r="F799" i="23"/>
  <c r="G799" i="23"/>
  <c r="H799" i="23"/>
  <c r="I799" i="23"/>
  <c r="J799" i="23"/>
  <c r="K799" i="23"/>
  <c r="L799" i="23"/>
  <c r="M799" i="23"/>
  <c r="A344" i="23"/>
  <c r="B344" i="23"/>
  <c r="C344" i="23"/>
  <c r="D344" i="23"/>
  <c r="E344" i="23"/>
  <c r="F344" i="23"/>
  <c r="G344" i="23"/>
  <c r="H344" i="23"/>
  <c r="I344" i="23"/>
  <c r="J344" i="23"/>
  <c r="K344" i="23"/>
  <c r="L344" i="23"/>
  <c r="M344" i="23"/>
  <c r="A246" i="23"/>
  <c r="B246" i="23"/>
  <c r="C246" i="23"/>
  <c r="D246" i="23"/>
  <c r="E246" i="23"/>
  <c r="F246" i="23"/>
  <c r="G246" i="23"/>
  <c r="H246" i="23"/>
  <c r="I246" i="23"/>
  <c r="J246" i="23"/>
  <c r="K246" i="23"/>
  <c r="L246" i="23"/>
  <c r="M246" i="23"/>
  <c r="A140" i="23"/>
  <c r="B140" i="23"/>
  <c r="C140" i="23"/>
  <c r="D140" i="23"/>
  <c r="E140" i="23"/>
  <c r="F140" i="23"/>
  <c r="G140" i="23"/>
  <c r="H140" i="23"/>
  <c r="I140" i="23"/>
  <c r="J140" i="23"/>
  <c r="K140" i="23"/>
  <c r="L140" i="23"/>
  <c r="M140" i="23"/>
  <c r="A45" i="23"/>
  <c r="B45" i="23"/>
  <c r="C45" i="23"/>
  <c r="D45" i="23"/>
  <c r="E45" i="23"/>
  <c r="F45" i="23"/>
  <c r="G45" i="23"/>
  <c r="H45" i="23"/>
  <c r="I45" i="23"/>
  <c r="J45" i="23"/>
  <c r="K45" i="23"/>
  <c r="L45" i="23"/>
  <c r="M45" i="23"/>
  <c r="A1198" i="23"/>
  <c r="B1198" i="23"/>
  <c r="C1198" i="23"/>
  <c r="D1198" i="23"/>
  <c r="E1198" i="23"/>
  <c r="F1198" i="23"/>
  <c r="G1198" i="23"/>
  <c r="H1198" i="23"/>
  <c r="I1198" i="23"/>
  <c r="J1198" i="23"/>
  <c r="K1198" i="23"/>
  <c r="L1198" i="23"/>
  <c r="M1198" i="23"/>
  <c r="A785" i="23"/>
  <c r="B785" i="23"/>
  <c r="C785" i="23"/>
  <c r="D785" i="23"/>
  <c r="E785" i="23"/>
  <c r="F785" i="23"/>
  <c r="G785" i="23"/>
  <c r="H785" i="23"/>
  <c r="I785" i="23"/>
  <c r="J785" i="23"/>
  <c r="K785" i="23"/>
  <c r="L785" i="23"/>
  <c r="M785" i="23"/>
  <c r="A481" i="23"/>
  <c r="B481" i="23"/>
  <c r="C481" i="23"/>
  <c r="D481" i="23"/>
  <c r="E481" i="23"/>
  <c r="F481" i="23"/>
  <c r="G481" i="23"/>
  <c r="H481" i="23"/>
  <c r="I481" i="23"/>
  <c r="J481" i="23"/>
  <c r="K481" i="23"/>
  <c r="L481" i="23"/>
  <c r="M481" i="23"/>
  <c r="A228" i="23"/>
  <c r="B228" i="23"/>
  <c r="C228" i="23"/>
  <c r="D228" i="23"/>
  <c r="E228" i="23"/>
  <c r="F228" i="23"/>
  <c r="G228" i="23"/>
  <c r="H228" i="23"/>
  <c r="I228" i="23"/>
  <c r="J228" i="23"/>
  <c r="K228" i="23"/>
  <c r="L228" i="23"/>
  <c r="M228" i="23"/>
  <c r="A122" i="23"/>
  <c r="B122" i="23"/>
  <c r="C122" i="23"/>
  <c r="D122" i="23"/>
  <c r="E122" i="23"/>
  <c r="F122" i="23"/>
  <c r="G122" i="23"/>
  <c r="H122" i="23"/>
  <c r="I122" i="23"/>
  <c r="J122" i="23"/>
  <c r="K122" i="23"/>
  <c r="L122" i="23"/>
  <c r="M122" i="23"/>
  <c r="A32" i="23"/>
  <c r="B32" i="23"/>
  <c r="C32" i="23"/>
  <c r="D32" i="23"/>
  <c r="E32" i="23"/>
  <c r="F32" i="23"/>
  <c r="G32" i="23"/>
  <c r="H32" i="23"/>
  <c r="I32" i="23"/>
  <c r="J32" i="23"/>
  <c r="K32" i="23"/>
  <c r="L32" i="23"/>
  <c r="M32" i="23"/>
  <c r="A796" i="23"/>
  <c r="B796" i="23"/>
  <c r="C796" i="23"/>
  <c r="D796" i="23"/>
  <c r="E796" i="23"/>
  <c r="F796" i="23"/>
  <c r="G796" i="23"/>
  <c r="H796" i="23"/>
  <c r="I796" i="23"/>
  <c r="J796" i="23"/>
  <c r="K796" i="23"/>
  <c r="L796" i="23"/>
  <c r="M796" i="23"/>
  <c r="A545" i="23"/>
  <c r="B545" i="23"/>
  <c r="C545" i="23"/>
  <c r="D545" i="23"/>
  <c r="E545" i="23"/>
  <c r="F545" i="23"/>
  <c r="G545" i="23"/>
  <c r="H545" i="23"/>
  <c r="I545" i="23"/>
  <c r="J545" i="23"/>
  <c r="K545" i="23"/>
  <c r="L545" i="23"/>
  <c r="M545" i="23"/>
  <c r="A241" i="23"/>
  <c r="B241" i="23"/>
  <c r="C241" i="23"/>
  <c r="D241" i="23"/>
  <c r="E241" i="23"/>
  <c r="F241" i="23"/>
  <c r="G241" i="23"/>
  <c r="H241" i="23"/>
  <c r="I241" i="23"/>
  <c r="J241" i="23"/>
  <c r="K241" i="23"/>
  <c r="L241" i="23"/>
  <c r="M241" i="23"/>
  <c r="A135" i="23"/>
  <c r="B135" i="23"/>
  <c r="C135" i="23"/>
  <c r="D135" i="23"/>
  <c r="E135" i="23"/>
  <c r="F135" i="23"/>
  <c r="G135" i="23"/>
  <c r="H135" i="23"/>
  <c r="I135" i="23"/>
  <c r="J135" i="23"/>
  <c r="K135" i="23"/>
  <c r="L135" i="23"/>
  <c r="M135" i="23"/>
  <c r="A38" i="23"/>
  <c r="B38" i="23"/>
  <c r="C38" i="23"/>
  <c r="D38" i="23"/>
  <c r="E38" i="23"/>
  <c r="F38" i="23"/>
  <c r="G38" i="23"/>
  <c r="H38" i="23"/>
  <c r="I38" i="23"/>
  <c r="J38" i="23"/>
  <c r="K38" i="23"/>
  <c r="L38" i="23"/>
  <c r="M38" i="23"/>
  <c r="A801" i="23"/>
  <c r="B801" i="23"/>
  <c r="C801" i="23"/>
  <c r="D801" i="23"/>
  <c r="E801" i="23"/>
  <c r="F801" i="23"/>
  <c r="G801" i="23"/>
  <c r="H801" i="23"/>
  <c r="I801" i="23"/>
  <c r="J801" i="23"/>
  <c r="K801" i="23"/>
  <c r="L801" i="23"/>
  <c r="M801" i="23"/>
  <c r="A347" i="23"/>
  <c r="B347" i="23"/>
  <c r="C347" i="23"/>
  <c r="D347" i="23"/>
  <c r="E347" i="23"/>
  <c r="F347" i="23"/>
  <c r="G347" i="23"/>
  <c r="H347" i="23"/>
  <c r="I347" i="23"/>
  <c r="J347" i="23"/>
  <c r="K347" i="23"/>
  <c r="L347" i="23"/>
  <c r="M347" i="23"/>
  <c r="A255" i="23"/>
  <c r="B255" i="23"/>
  <c r="C255" i="23"/>
  <c r="D255" i="23"/>
  <c r="E255" i="23"/>
  <c r="F255" i="23"/>
  <c r="G255" i="23"/>
  <c r="H255" i="23"/>
  <c r="I255" i="23"/>
  <c r="J255" i="23"/>
  <c r="K255" i="23"/>
  <c r="L255" i="23"/>
  <c r="M255" i="23"/>
  <c r="A152" i="23"/>
  <c r="B152" i="23"/>
  <c r="C152" i="23"/>
  <c r="D152" i="23"/>
  <c r="E152" i="23"/>
  <c r="F152" i="23"/>
  <c r="G152" i="23"/>
  <c r="H152" i="23"/>
  <c r="I152" i="23"/>
  <c r="J152" i="23"/>
  <c r="K152" i="23"/>
  <c r="L152" i="23"/>
  <c r="M152" i="23"/>
  <c r="A51" i="23"/>
  <c r="B51" i="23"/>
  <c r="C51" i="23"/>
  <c r="D51" i="23"/>
  <c r="E51" i="23"/>
  <c r="F51" i="23"/>
  <c r="G51" i="23"/>
  <c r="H51" i="23"/>
  <c r="I51" i="23"/>
  <c r="J51" i="23"/>
  <c r="K51" i="23"/>
  <c r="L51" i="23"/>
  <c r="M51" i="23"/>
  <c r="A810" i="23"/>
  <c r="B810" i="23"/>
  <c r="C810" i="23"/>
  <c r="D810" i="23"/>
  <c r="E810" i="23"/>
  <c r="F810" i="23"/>
  <c r="G810" i="23"/>
  <c r="H810" i="23"/>
  <c r="I810" i="23"/>
  <c r="J810" i="23"/>
  <c r="K810" i="23"/>
  <c r="L810" i="23"/>
  <c r="M810" i="23"/>
  <c r="A354" i="23"/>
  <c r="B354" i="23"/>
  <c r="C354" i="23"/>
  <c r="D354" i="23"/>
  <c r="E354" i="23"/>
  <c r="F354" i="23"/>
  <c r="G354" i="23"/>
  <c r="H354" i="23"/>
  <c r="I354" i="23"/>
  <c r="J354" i="23"/>
  <c r="K354" i="23"/>
  <c r="L354" i="23"/>
  <c r="M354" i="23"/>
  <c r="A179" i="23"/>
  <c r="B179" i="23"/>
  <c r="C179" i="23"/>
  <c r="D179" i="23"/>
  <c r="E179" i="23"/>
  <c r="F179" i="23"/>
  <c r="G179" i="23"/>
  <c r="H179" i="23"/>
  <c r="I179" i="23"/>
  <c r="J179" i="23"/>
  <c r="K179" i="23"/>
  <c r="L179" i="23"/>
  <c r="M179" i="23"/>
  <c r="A160" i="23"/>
  <c r="B160" i="23"/>
  <c r="C160" i="23"/>
  <c r="D160" i="23"/>
  <c r="E160" i="23"/>
  <c r="F160" i="23"/>
  <c r="G160" i="23"/>
  <c r="H160" i="23"/>
  <c r="I160" i="23"/>
  <c r="J160" i="23"/>
  <c r="K160" i="23"/>
  <c r="L160" i="23"/>
  <c r="M160" i="23"/>
  <c r="A74" i="23"/>
  <c r="B74" i="23"/>
  <c r="C74" i="23"/>
  <c r="D74" i="23"/>
  <c r="E74" i="23"/>
  <c r="F74" i="23"/>
  <c r="G74" i="23"/>
  <c r="H74" i="23"/>
  <c r="I74" i="23"/>
  <c r="J74" i="23"/>
  <c r="K74" i="23"/>
  <c r="L74" i="23"/>
  <c r="M74" i="23"/>
  <c r="A1253" i="23"/>
  <c r="B1253" i="23"/>
  <c r="C1253" i="23"/>
  <c r="D1253" i="23"/>
  <c r="E1253" i="23"/>
  <c r="F1253" i="23"/>
  <c r="G1253" i="23"/>
  <c r="H1253" i="23"/>
  <c r="I1253" i="23"/>
  <c r="J1253" i="23"/>
  <c r="K1253" i="23"/>
  <c r="L1253" i="23"/>
  <c r="M1253" i="23"/>
  <c r="A809" i="23"/>
  <c r="B809" i="23"/>
  <c r="C809" i="23"/>
  <c r="D809" i="23"/>
  <c r="E809" i="23"/>
  <c r="F809" i="23"/>
  <c r="G809" i="23"/>
  <c r="H809" i="23"/>
  <c r="I809" i="23"/>
  <c r="J809" i="23"/>
  <c r="K809" i="23"/>
  <c r="L809" i="23"/>
  <c r="M809" i="23"/>
  <c r="A353" i="23"/>
  <c r="B353" i="23"/>
  <c r="C353" i="23"/>
  <c r="D353" i="23"/>
  <c r="E353" i="23"/>
  <c r="F353" i="23"/>
  <c r="G353" i="23"/>
  <c r="H353" i="23"/>
  <c r="I353" i="23"/>
  <c r="J353" i="23"/>
  <c r="K353" i="23"/>
  <c r="L353" i="23"/>
  <c r="M353" i="23"/>
  <c r="A178" i="23"/>
  <c r="B178" i="23"/>
  <c r="C178" i="23"/>
  <c r="D178" i="23"/>
  <c r="E178" i="23"/>
  <c r="F178" i="23"/>
  <c r="G178" i="23"/>
  <c r="H178" i="23"/>
  <c r="I178" i="23"/>
  <c r="J178" i="23"/>
  <c r="K178" i="23"/>
  <c r="L178" i="23"/>
  <c r="M178" i="23"/>
  <c r="A149" i="23"/>
  <c r="B149" i="23"/>
  <c r="C149" i="23"/>
  <c r="D149" i="23"/>
  <c r="E149" i="23"/>
  <c r="F149" i="23"/>
  <c r="G149" i="23"/>
  <c r="H149" i="23"/>
  <c r="I149" i="23"/>
  <c r="J149" i="23"/>
  <c r="K149" i="23"/>
  <c r="L149" i="23"/>
  <c r="M149" i="23"/>
  <c r="A57" i="23"/>
  <c r="B57" i="23"/>
  <c r="C57" i="23"/>
  <c r="D57" i="23"/>
  <c r="E57" i="23"/>
  <c r="F57" i="23"/>
  <c r="G57" i="23"/>
  <c r="H57" i="23"/>
  <c r="I57" i="23"/>
  <c r="J57" i="23"/>
  <c r="K57" i="23"/>
  <c r="L57" i="23"/>
  <c r="M57" i="23"/>
  <c r="A1202" i="23"/>
  <c r="B1202" i="23"/>
  <c r="C1202" i="23"/>
  <c r="D1202" i="23"/>
  <c r="E1202" i="23"/>
  <c r="F1202" i="23"/>
  <c r="G1202" i="23"/>
  <c r="H1202" i="23"/>
  <c r="I1202" i="23"/>
  <c r="J1202" i="23"/>
  <c r="K1202" i="23"/>
  <c r="L1202" i="23"/>
  <c r="M1202" i="23"/>
  <c r="A806" i="23"/>
  <c r="B806" i="23"/>
  <c r="C806" i="23"/>
  <c r="D806" i="23"/>
  <c r="E806" i="23"/>
  <c r="F806" i="23"/>
  <c r="G806" i="23"/>
  <c r="H806" i="23"/>
  <c r="I806" i="23"/>
  <c r="J806" i="23"/>
  <c r="K806" i="23"/>
  <c r="L806" i="23"/>
  <c r="M806" i="23"/>
  <c r="A343" i="23"/>
  <c r="B343" i="23"/>
  <c r="C343" i="23"/>
  <c r="D343" i="23"/>
  <c r="E343" i="23"/>
  <c r="F343" i="23"/>
  <c r="G343" i="23"/>
  <c r="H343" i="23"/>
  <c r="I343" i="23"/>
  <c r="J343" i="23"/>
  <c r="K343" i="23"/>
  <c r="L343" i="23"/>
  <c r="M343" i="23"/>
  <c r="A298" i="23"/>
  <c r="B298" i="23"/>
  <c r="C298" i="23"/>
  <c r="D298" i="23"/>
  <c r="E298" i="23"/>
  <c r="F298" i="23"/>
  <c r="G298" i="23"/>
  <c r="H298" i="23"/>
  <c r="I298" i="23"/>
  <c r="J298" i="23"/>
  <c r="K298" i="23"/>
  <c r="L298" i="23"/>
  <c r="M298" i="23"/>
  <c r="A227" i="23"/>
  <c r="B227" i="23"/>
  <c r="C227" i="23"/>
  <c r="D227" i="23"/>
  <c r="E227" i="23"/>
  <c r="F227" i="23"/>
  <c r="G227" i="23"/>
  <c r="H227" i="23"/>
  <c r="I227" i="23"/>
  <c r="J227" i="23"/>
  <c r="K227" i="23"/>
  <c r="L227" i="23"/>
  <c r="M227" i="23"/>
  <c r="A121" i="23"/>
  <c r="B121" i="23"/>
  <c r="C121" i="23"/>
  <c r="D121" i="23"/>
  <c r="E121" i="23"/>
  <c r="F121" i="23"/>
  <c r="G121" i="23"/>
  <c r="H121" i="23"/>
  <c r="I121" i="23"/>
  <c r="J121" i="23"/>
  <c r="K121" i="23"/>
  <c r="L121" i="23"/>
  <c r="M121" i="23"/>
  <c r="A31" i="23"/>
  <c r="B31" i="23"/>
  <c r="C31" i="23"/>
  <c r="D31" i="23"/>
  <c r="E31" i="23"/>
  <c r="F31" i="23"/>
  <c r="G31" i="23"/>
  <c r="H31" i="23"/>
  <c r="I31" i="23"/>
  <c r="J31" i="23"/>
  <c r="K31" i="23"/>
  <c r="L31" i="23"/>
  <c r="M31" i="23"/>
  <c r="A1186" i="23"/>
  <c r="B1186" i="23"/>
  <c r="C1186" i="23"/>
  <c r="D1186" i="23"/>
  <c r="E1186" i="23"/>
  <c r="F1186" i="23"/>
  <c r="G1186" i="23"/>
  <c r="H1186" i="23"/>
  <c r="I1186" i="23"/>
  <c r="J1186" i="23"/>
  <c r="K1186" i="23"/>
  <c r="L1186" i="23"/>
  <c r="M1186" i="23"/>
  <c r="A1010" i="23"/>
  <c r="B1010" i="23"/>
  <c r="C1010" i="23"/>
  <c r="D1010" i="23"/>
  <c r="E1010" i="23"/>
  <c r="F1010" i="23"/>
  <c r="G1010" i="23"/>
  <c r="H1010" i="23"/>
  <c r="I1010" i="23"/>
  <c r="J1010" i="23"/>
  <c r="K1010" i="23"/>
  <c r="L1010" i="23"/>
  <c r="M1010" i="23"/>
  <c r="A424" i="23"/>
  <c r="B424" i="23"/>
  <c r="C424" i="23"/>
  <c r="D424" i="23"/>
  <c r="E424" i="23"/>
  <c r="F424" i="23"/>
  <c r="G424" i="23"/>
  <c r="H424" i="23"/>
  <c r="I424" i="23"/>
  <c r="J424" i="23"/>
  <c r="K424" i="23"/>
  <c r="L424" i="23"/>
  <c r="M424" i="23"/>
  <c r="A274" i="23"/>
  <c r="B274" i="23"/>
  <c r="C274" i="23"/>
  <c r="D274" i="23"/>
  <c r="E274" i="23"/>
  <c r="F274" i="23"/>
  <c r="G274" i="23"/>
  <c r="H274" i="23"/>
  <c r="I274" i="23"/>
  <c r="J274" i="23"/>
  <c r="K274" i="23"/>
  <c r="L274" i="23"/>
  <c r="M274" i="23"/>
  <c r="A197" i="23"/>
  <c r="B197" i="23"/>
  <c r="C197" i="23"/>
  <c r="D197" i="23"/>
  <c r="E197" i="23"/>
  <c r="F197" i="23"/>
  <c r="G197" i="23"/>
  <c r="H197" i="23"/>
  <c r="I197" i="23"/>
  <c r="J197" i="23"/>
  <c r="K197" i="23"/>
  <c r="L197" i="23"/>
  <c r="M197" i="23"/>
  <c r="A96" i="23"/>
  <c r="B96" i="23"/>
  <c r="C96" i="23"/>
  <c r="D96" i="23"/>
  <c r="E96" i="23"/>
  <c r="F96" i="23"/>
  <c r="G96" i="23"/>
  <c r="H96" i="23"/>
  <c r="I96" i="23"/>
  <c r="J96" i="23"/>
  <c r="K96" i="23"/>
  <c r="L96" i="23"/>
  <c r="M96" i="23"/>
  <c r="A89" i="23"/>
  <c r="B89" i="23"/>
  <c r="C89" i="23"/>
  <c r="D89" i="23"/>
  <c r="E89" i="23"/>
  <c r="F89" i="23"/>
  <c r="G89" i="23"/>
  <c r="H89" i="23"/>
  <c r="I89" i="23"/>
  <c r="J89" i="23"/>
  <c r="K89" i="23"/>
  <c r="L89" i="23"/>
  <c r="M89" i="23"/>
  <c r="A1284" i="23"/>
  <c r="B1284" i="23"/>
  <c r="C1284" i="23"/>
  <c r="D1284" i="23"/>
  <c r="E1284" i="23"/>
  <c r="F1284" i="23"/>
  <c r="G1284" i="23"/>
  <c r="H1284" i="23"/>
  <c r="I1284" i="23"/>
  <c r="J1284" i="23"/>
  <c r="K1284" i="23"/>
  <c r="L1284" i="23"/>
  <c r="M1284" i="23"/>
  <c r="A948" i="23"/>
  <c r="B948" i="23"/>
  <c r="C948" i="23"/>
  <c r="D948" i="23"/>
  <c r="E948" i="23"/>
  <c r="F948" i="23"/>
  <c r="G948" i="23"/>
  <c r="H948" i="23"/>
  <c r="I948" i="23"/>
  <c r="J948" i="23"/>
  <c r="K948" i="23"/>
  <c r="L948" i="23"/>
  <c r="M948" i="23"/>
  <c r="A371" i="23"/>
  <c r="B371" i="23"/>
  <c r="C371" i="23"/>
  <c r="D371" i="23"/>
  <c r="E371" i="23"/>
  <c r="F371" i="23"/>
  <c r="G371" i="23"/>
  <c r="H371" i="23"/>
  <c r="I371" i="23"/>
  <c r="J371" i="23"/>
  <c r="K371" i="23"/>
  <c r="L371" i="23"/>
  <c r="M371" i="23"/>
  <c r="A263" i="23"/>
  <c r="B263" i="23"/>
  <c r="C263" i="23"/>
  <c r="D263" i="23"/>
  <c r="E263" i="23"/>
  <c r="F263" i="23"/>
  <c r="G263" i="23"/>
  <c r="H263" i="23"/>
  <c r="I263" i="23"/>
  <c r="J263" i="23"/>
  <c r="K263" i="23"/>
  <c r="L263" i="23"/>
  <c r="M263" i="23"/>
  <c r="A177" i="23"/>
  <c r="B177" i="23"/>
  <c r="C177" i="23"/>
  <c r="D177" i="23"/>
  <c r="E177" i="23"/>
  <c r="F177" i="23"/>
  <c r="G177" i="23"/>
  <c r="H177" i="23"/>
  <c r="I177" i="23"/>
  <c r="J177" i="23"/>
  <c r="K177" i="23"/>
  <c r="L177" i="23"/>
  <c r="M177" i="23"/>
  <c r="A157" i="23"/>
  <c r="B157" i="23"/>
  <c r="C157" i="23"/>
  <c r="D157" i="23"/>
  <c r="E157" i="23"/>
  <c r="F157" i="23"/>
  <c r="G157" i="23"/>
  <c r="H157" i="23"/>
  <c r="I157" i="23"/>
  <c r="J157" i="23"/>
  <c r="K157" i="23"/>
  <c r="L157" i="23"/>
  <c r="M157" i="23"/>
  <c r="A70" i="23"/>
  <c r="B70" i="23"/>
  <c r="C70" i="23"/>
  <c r="D70" i="23"/>
  <c r="E70" i="23"/>
  <c r="F70" i="23"/>
  <c r="G70" i="23"/>
  <c r="H70" i="23"/>
  <c r="I70" i="23"/>
  <c r="J70" i="23"/>
  <c r="K70" i="23"/>
  <c r="L70" i="23"/>
  <c r="M70" i="23"/>
  <c r="A1244" i="23"/>
  <c r="B1244" i="23"/>
  <c r="C1244" i="23"/>
  <c r="D1244" i="23"/>
  <c r="E1244" i="23"/>
  <c r="F1244" i="23"/>
  <c r="G1244" i="23"/>
  <c r="H1244" i="23"/>
  <c r="I1244" i="23"/>
  <c r="J1244" i="23"/>
  <c r="K1244" i="23"/>
  <c r="L1244" i="23"/>
  <c r="M1244" i="23"/>
  <c r="A837" i="23"/>
  <c r="B837" i="23"/>
  <c r="C837" i="23"/>
  <c r="D837" i="23"/>
  <c r="E837" i="23"/>
  <c r="F837" i="23"/>
  <c r="G837" i="23"/>
  <c r="H837" i="23"/>
  <c r="I837" i="23"/>
  <c r="J837" i="23"/>
  <c r="K837" i="23"/>
  <c r="L837" i="23"/>
  <c r="M837" i="23"/>
  <c r="A370" i="23"/>
  <c r="B370" i="23"/>
  <c r="C370" i="23"/>
  <c r="D370" i="23"/>
  <c r="E370" i="23"/>
  <c r="F370" i="23"/>
  <c r="G370" i="23"/>
  <c r="H370" i="23"/>
  <c r="I370" i="23"/>
  <c r="J370" i="23"/>
  <c r="K370" i="23"/>
  <c r="L370" i="23"/>
  <c r="M370" i="23"/>
  <c r="A195" i="23"/>
  <c r="B195" i="23"/>
  <c r="C195" i="23"/>
  <c r="D195" i="23"/>
  <c r="E195" i="23"/>
  <c r="F195" i="23"/>
  <c r="G195" i="23"/>
  <c r="H195" i="23"/>
  <c r="I195" i="23"/>
  <c r="J195" i="23"/>
  <c r="K195" i="23"/>
  <c r="L195" i="23"/>
  <c r="M195" i="23"/>
  <c r="A94" i="23"/>
  <c r="B94" i="23"/>
  <c r="C94" i="23"/>
  <c r="D94" i="23"/>
  <c r="E94" i="23"/>
  <c r="F94" i="23"/>
  <c r="G94" i="23"/>
  <c r="H94" i="23"/>
  <c r="I94" i="23"/>
  <c r="J94" i="23"/>
  <c r="K94" i="23"/>
  <c r="L94" i="23"/>
  <c r="M94" i="23"/>
  <c r="A1310" i="23"/>
  <c r="B1310" i="23"/>
  <c r="C1310" i="23"/>
  <c r="D1310" i="23"/>
  <c r="E1310" i="23"/>
  <c r="F1310" i="23"/>
  <c r="G1310" i="23"/>
  <c r="H1310" i="23"/>
  <c r="I1310" i="23"/>
  <c r="J1310" i="23"/>
  <c r="K1310" i="23"/>
  <c r="L1310" i="23"/>
  <c r="M1310" i="23"/>
  <c r="A996" i="23"/>
  <c r="B996" i="23"/>
  <c r="C996" i="23"/>
  <c r="D996" i="23"/>
  <c r="E996" i="23"/>
  <c r="F996" i="23"/>
  <c r="G996" i="23"/>
  <c r="H996" i="23"/>
  <c r="I996" i="23"/>
  <c r="J996" i="23"/>
  <c r="K996" i="23"/>
  <c r="L996" i="23"/>
  <c r="M996" i="23"/>
  <c r="A449" i="23"/>
  <c r="B449" i="23"/>
  <c r="C449" i="23"/>
  <c r="D449" i="23"/>
  <c r="E449" i="23"/>
  <c r="F449" i="23"/>
  <c r="G449" i="23"/>
  <c r="H449" i="23"/>
  <c r="I449" i="23"/>
  <c r="J449" i="23"/>
  <c r="K449" i="23"/>
  <c r="L449" i="23"/>
  <c r="M449" i="23"/>
  <c r="A281" i="23"/>
  <c r="B281" i="23"/>
  <c r="C281" i="23"/>
  <c r="D281" i="23"/>
  <c r="E281" i="23"/>
  <c r="F281" i="23"/>
  <c r="G281" i="23"/>
  <c r="H281" i="23"/>
  <c r="I281" i="23"/>
  <c r="J281" i="23"/>
  <c r="K281" i="23"/>
  <c r="L281" i="23"/>
  <c r="M281" i="23"/>
  <c r="A211" i="23"/>
  <c r="B211" i="23"/>
  <c r="C211" i="23"/>
  <c r="D211" i="23"/>
  <c r="E211" i="23"/>
  <c r="F211" i="23"/>
  <c r="G211" i="23"/>
  <c r="H211" i="23"/>
  <c r="I211" i="23"/>
  <c r="J211" i="23"/>
  <c r="K211" i="23"/>
  <c r="L211" i="23"/>
  <c r="M211" i="23"/>
  <c r="A103" i="23"/>
  <c r="B103" i="23"/>
  <c r="C103" i="23"/>
  <c r="D103" i="23"/>
  <c r="E103" i="23"/>
  <c r="F103" i="23"/>
  <c r="G103" i="23"/>
  <c r="H103" i="23"/>
  <c r="I103" i="23"/>
  <c r="J103" i="23"/>
  <c r="K103" i="23"/>
  <c r="L103" i="23"/>
  <c r="M103" i="23"/>
  <c r="A12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A1309" i="23"/>
  <c r="B1309" i="23"/>
  <c r="C1309" i="23"/>
  <c r="D1309" i="23"/>
  <c r="E1309" i="23"/>
  <c r="F1309" i="23"/>
  <c r="G1309" i="23"/>
  <c r="H1309" i="23"/>
  <c r="I1309" i="23"/>
  <c r="J1309" i="23"/>
  <c r="K1309" i="23"/>
  <c r="L1309" i="23"/>
  <c r="M1309" i="23"/>
  <c r="A995" i="23"/>
  <c r="B995" i="23"/>
  <c r="C995" i="23"/>
  <c r="D995" i="23"/>
  <c r="E995" i="23"/>
  <c r="F995" i="23"/>
  <c r="G995" i="23"/>
  <c r="H995" i="23"/>
  <c r="I995" i="23"/>
  <c r="J995" i="23"/>
  <c r="K995" i="23"/>
  <c r="L995" i="23"/>
  <c r="M995" i="23"/>
  <c r="A448" i="23"/>
  <c r="B448" i="23"/>
  <c r="C448" i="23"/>
  <c r="D448" i="23"/>
  <c r="E448" i="23"/>
  <c r="F448" i="23"/>
  <c r="G448" i="23"/>
  <c r="H448" i="23"/>
  <c r="I448" i="23"/>
  <c r="J448" i="23"/>
  <c r="K448" i="23"/>
  <c r="L448" i="23"/>
  <c r="M448" i="23"/>
  <c r="A221" i="23"/>
  <c r="B221" i="23"/>
  <c r="C221" i="23"/>
  <c r="D221" i="23"/>
  <c r="E221" i="23"/>
  <c r="F221" i="23"/>
  <c r="G221" i="23"/>
  <c r="H221" i="23"/>
  <c r="I221" i="23"/>
  <c r="J221" i="23"/>
  <c r="K221" i="23"/>
  <c r="L221" i="23"/>
  <c r="M221" i="23"/>
  <c r="A114" i="23"/>
  <c r="B114" i="23"/>
  <c r="C114" i="23"/>
  <c r="D114" i="23"/>
  <c r="E114" i="23"/>
  <c r="F114" i="23"/>
  <c r="G114" i="23"/>
  <c r="H114" i="23"/>
  <c r="I114" i="23"/>
  <c r="J114" i="23"/>
  <c r="K114" i="23"/>
  <c r="L114" i="23"/>
  <c r="M114" i="23"/>
  <c r="A26" i="23"/>
  <c r="B26" i="23"/>
  <c r="C26" i="23"/>
  <c r="D26" i="23"/>
  <c r="E26" i="23"/>
  <c r="F26" i="23"/>
  <c r="G26" i="23"/>
  <c r="H26" i="23"/>
  <c r="I26" i="23"/>
  <c r="J26" i="23"/>
  <c r="K26" i="23"/>
  <c r="L26" i="23"/>
  <c r="M26" i="23"/>
  <c r="A1180" i="23"/>
  <c r="B1180" i="23"/>
  <c r="C1180" i="23"/>
  <c r="D1180" i="23"/>
  <c r="E1180" i="23"/>
  <c r="F1180" i="23"/>
  <c r="G1180" i="23"/>
  <c r="H1180" i="23"/>
  <c r="I1180" i="23"/>
  <c r="J1180" i="23"/>
  <c r="K1180" i="23"/>
  <c r="L1180" i="23"/>
  <c r="M1180" i="23"/>
  <c r="A1033" i="23"/>
  <c r="B1033" i="23"/>
  <c r="C1033" i="23"/>
  <c r="D1033" i="23"/>
  <c r="E1033" i="23"/>
  <c r="F1033" i="23"/>
  <c r="G1033" i="23"/>
  <c r="H1033" i="23"/>
  <c r="I1033" i="23"/>
  <c r="J1033" i="23"/>
  <c r="K1033" i="23"/>
  <c r="L1033" i="23"/>
  <c r="M1033" i="23"/>
  <c r="A491" i="23"/>
  <c r="B491" i="23"/>
  <c r="C491" i="23"/>
  <c r="D491" i="23"/>
  <c r="E491" i="23"/>
  <c r="F491" i="23"/>
  <c r="G491" i="23"/>
  <c r="H491" i="23"/>
  <c r="I491" i="23"/>
  <c r="J491" i="23"/>
  <c r="K491" i="23"/>
  <c r="L491" i="23"/>
  <c r="M491" i="23"/>
  <c r="A234" i="23"/>
  <c r="B234" i="23"/>
  <c r="C234" i="23"/>
  <c r="D234" i="23"/>
  <c r="E234" i="23"/>
  <c r="F234" i="23"/>
  <c r="G234" i="23"/>
  <c r="H234" i="23"/>
  <c r="I234" i="23"/>
  <c r="J234" i="23"/>
  <c r="K234" i="23"/>
  <c r="L234" i="23"/>
  <c r="M234" i="23"/>
  <c r="A127" i="23"/>
  <c r="B127" i="23"/>
  <c r="C127" i="23"/>
  <c r="D127" i="23"/>
  <c r="E127" i="23"/>
  <c r="F127" i="23"/>
  <c r="G127" i="23"/>
  <c r="H127" i="23"/>
  <c r="I127" i="23"/>
  <c r="J127" i="23"/>
  <c r="K127" i="23"/>
  <c r="L127" i="23"/>
  <c r="M127" i="23"/>
  <c r="A129" i="23"/>
  <c r="B129" i="23"/>
  <c r="C129" i="23"/>
  <c r="D129" i="23"/>
  <c r="E129" i="23"/>
  <c r="F129" i="23"/>
  <c r="G129" i="23"/>
  <c r="H129" i="23"/>
  <c r="I129" i="23"/>
  <c r="J129" i="23"/>
  <c r="K129" i="23"/>
  <c r="L129" i="23"/>
  <c r="M129" i="23"/>
  <c r="A39" i="23"/>
  <c r="B39" i="23"/>
  <c r="C39" i="23"/>
  <c r="D39" i="23"/>
  <c r="E39" i="23"/>
  <c r="F39" i="23"/>
  <c r="G39" i="23"/>
  <c r="H39" i="23"/>
  <c r="I39" i="23"/>
  <c r="J39" i="23"/>
  <c r="K39" i="23"/>
  <c r="L39" i="23"/>
  <c r="M39" i="23"/>
  <c r="A802" i="23"/>
  <c r="B802" i="23"/>
  <c r="C802" i="23"/>
  <c r="D802" i="23"/>
  <c r="E802" i="23"/>
  <c r="F802" i="23"/>
  <c r="G802" i="23"/>
  <c r="H802" i="23"/>
  <c r="I802" i="23"/>
  <c r="J802" i="23"/>
  <c r="K802" i="23"/>
  <c r="L802" i="23"/>
  <c r="M802" i="23"/>
  <c r="A348" i="23"/>
  <c r="B348" i="23"/>
  <c r="C348" i="23"/>
  <c r="D348" i="23"/>
  <c r="E348" i="23"/>
  <c r="F348" i="23"/>
  <c r="G348" i="23"/>
  <c r="H348" i="23"/>
  <c r="I348" i="23"/>
  <c r="J348" i="23"/>
  <c r="K348" i="23"/>
  <c r="L348" i="23"/>
  <c r="M348" i="23"/>
  <c r="A256" i="23"/>
  <c r="B256" i="23"/>
  <c r="C256" i="23"/>
  <c r="D256" i="23"/>
  <c r="E256" i="23"/>
  <c r="F256" i="23"/>
  <c r="G256" i="23"/>
  <c r="H256" i="23"/>
  <c r="I256" i="23"/>
  <c r="J256" i="23"/>
  <c r="K256" i="23"/>
  <c r="L256" i="23"/>
  <c r="M256" i="23"/>
  <c r="A153" i="23"/>
  <c r="B153" i="23"/>
  <c r="C153" i="23"/>
  <c r="D153" i="23"/>
  <c r="E153" i="23"/>
  <c r="F153" i="23"/>
  <c r="G153" i="23"/>
  <c r="H153" i="23"/>
  <c r="I153" i="23"/>
  <c r="J153" i="23"/>
  <c r="K153" i="23"/>
  <c r="L153" i="23"/>
  <c r="M153" i="23"/>
  <c r="A52" i="23"/>
  <c r="B52" i="23"/>
  <c r="C52" i="23"/>
  <c r="D52" i="23"/>
  <c r="E52" i="23"/>
  <c r="F52" i="23"/>
  <c r="G52" i="23"/>
  <c r="H52" i="23"/>
  <c r="I52" i="23"/>
  <c r="J52" i="23"/>
  <c r="K52" i="23"/>
  <c r="L52" i="23"/>
  <c r="M52" i="23"/>
  <c r="A827" i="23"/>
  <c r="B827" i="23"/>
  <c r="C827" i="23"/>
  <c r="D827" i="23"/>
  <c r="E827" i="23"/>
  <c r="F827" i="23"/>
  <c r="G827" i="23"/>
  <c r="H827" i="23"/>
  <c r="I827" i="23"/>
  <c r="J827" i="23"/>
  <c r="K827" i="23"/>
  <c r="L827" i="23"/>
  <c r="M827" i="23"/>
  <c r="A376" i="23"/>
  <c r="B376" i="23"/>
  <c r="C376" i="23"/>
  <c r="D376" i="23"/>
  <c r="E376" i="23"/>
  <c r="F376" i="23"/>
  <c r="G376" i="23"/>
  <c r="H376" i="23"/>
  <c r="I376" i="23"/>
  <c r="J376" i="23"/>
  <c r="K376" i="23"/>
  <c r="L376" i="23"/>
  <c r="M376" i="23"/>
  <c r="A199" i="23"/>
  <c r="B199" i="23"/>
  <c r="C199" i="23"/>
  <c r="D199" i="23"/>
  <c r="E199" i="23"/>
  <c r="F199" i="23"/>
  <c r="G199" i="23"/>
  <c r="H199" i="23"/>
  <c r="I199" i="23"/>
  <c r="J199" i="23"/>
  <c r="K199" i="23"/>
  <c r="L199" i="23"/>
  <c r="M199" i="23"/>
  <c r="A98" i="23"/>
  <c r="B98" i="23"/>
  <c r="C98" i="23"/>
  <c r="D98" i="23"/>
  <c r="E98" i="23"/>
  <c r="F98" i="23"/>
  <c r="G98" i="23"/>
  <c r="H98" i="23"/>
  <c r="I98" i="23"/>
  <c r="J98" i="23"/>
  <c r="K98" i="23"/>
  <c r="L98" i="23"/>
  <c r="M98" i="23"/>
  <c r="A75" i="23"/>
  <c r="B75" i="23"/>
  <c r="C75" i="23"/>
  <c r="D75" i="23"/>
  <c r="E75" i="23"/>
  <c r="F75" i="23"/>
  <c r="G75" i="23"/>
  <c r="H75" i="23"/>
  <c r="I75" i="23"/>
  <c r="J75" i="23"/>
  <c r="K75" i="23"/>
  <c r="L75" i="23"/>
  <c r="M75" i="23"/>
  <c r="A949" i="23"/>
  <c r="B949" i="23"/>
  <c r="C949" i="23"/>
  <c r="D949" i="23"/>
  <c r="E949" i="23"/>
  <c r="F949" i="23"/>
  <c r="G949" i="23"/>
  <c r="H949" i="23"/>
  <c r="I949" i="23"/>
  <c r="J949" i="23"/>
  <c r="K949" i="23"/>
  <c r="L949" i="23"/>
  <c r="M949" i="23"/>
  <c r="A372" i="23"/>
  <c r="B372" i="23"/>
  <c r="C372" i="23"/>
  <c r="D372" i="23"/>
  <c r="E372" i="23"/>
  <c r="F372" i="23"/>
  <c r="G372" i="23"/>
  <c r="H372" i="23"/>
  <c r="I372" i="23"/>
  <c r="J372" i="23"/>
  <c r="K372" i="23"/>
  <c r="L372" i="23"/>
  <c r="M372" i="23"/>
  <c r="A196" i="23"/>
  <c r="B196" i="23"/>
  <c r="C196" i="23"/>
  <c r="D196" i="23"/>
  <c r="E196" i="23"/>
  <c r="F196" i="23"/>
  <c r="G196" i="23"/>
  <c r="H196" i="23"/>
  <c r="I196" i="23"/>
  <c r="J196" i="23"/>
  <c r="K196" i="23"/>
  <c r="L196" i="23"/>
  <c r="M196" i="23"/>
  <c r="N2" i="29"/>
  <c r="N7" i="29"/>
  <c r="A41" i="29"/>
  <c r="A1389" i="23"/>
  <c r="B1389" i="23"/>
  <c r="C1389" i="23"/>
  <c r="D1389" i="23"/>
  <c r="E1389" i="23"/>
  <c r="F1389" i="23"/>
  <c r="G1389" i="23"/>
  <c r="H1389" i="23"/>
  <c r="I1389" i="23"/>
  <c r="J1389" i="23"/>
  <c r="K1389" i="23"/>
  <c r="L1389" i="23"/>
  <c r="M1389" i="23"/>
  <c r="A1254" i="23"/>
  <c r="B1254" i="23"/>
  <c r="C1254" i="23"/>
  <c r="D1254" i="23"/>
  <c r="E1254" i="23"/>
  <c r="F1254" i="23"/>
  <c r="G1254" i="23"/>
  <c r="H1254" i="23"/>
  <c r="I1254" i="23"/>
  <c r="J1254" i="23"/>
  <c r="K1254" i="23"/>
  <c r="L1254" i="23"/>
  <c r="M1254" i="23"/>
  <c r="A816" i="23"/>
  <c r="B816" i="23"/>
  <c r="C816" i="23"/>
  <c r="D816" i="23"/>
  <c r="E816" i="23"/>
  <c r="F816" i="23"/>
  <c r="G816" i="23"/>
  <c r="H816" i="23"/>
  <c r="I816" i="23"/>
  <c r="J816" i="23"/>
  <c r="K816" i="23"/>
  <c r="L816" i="23"/>
  <c r="M816" i="23"/>
  <c r="A676" i="23"/>
  <c r="B676" i="23"/>
  <c r="C676" i="23"/>
  <c r="D676" i="23"/>
  <c r="E676" i="23"/>
  <c r="F676" i="23"/>
  <c r="G676" i="23"/>
  <c r="H676" i="23"/>
  <c r="I676" i="23"/>
  <c r="J676" i="23"/>
  <c r="K676" i="23"/>
  <c r="L676" i="23"/>
  <c r="M676" i="23"/>
  <c r="A2184" i="23"/>
  <c r="B2184" i="23"/>
  <c r="C2184" i="23"/>
  <c r="D2184" i="23"/>
  <c r="E2184" i="23"/>
  <c r="F2184" i="23"/>
  <c r="G2184" i="23"/>
  <c r="H2184" i="23"/>
  <c r="I2184" i="23"/>
  <c r="J2184" i="23"/>
  <c r="K2184" i="23"/>
  <c r="L2184" i="23"/>
  <c r="M2184" i="23"/>
  <c r="A2004" i="23"/>
  <c r="B2004" i="23"/>
  <c r="C2004" i="23"/>
  <c r="D2004" i="23"/>
  <c r="E2004" i="23"/>
  <c r="F2004" i="23"/>
  <c r="G2004" i="23"/>
  <c r="H2004" i="23"/>
  <c r="I2004" i="23"/>
  <c r="J2004" i="23"/>
  <c r="K2004" i="23"/>
  <c r="L2004" i="23"/>
  <c r="M2004" i="23"/>
  <c r="A1789" i="23"/>
  <c r="B1789" i="23"/>
  <c r="C1789" i="23"/>
  <c r="D1789" i="23"/>
  <c r="E1789" i="23"/>
  <c r="F1789" i="23"/>
  <c r="G1789" i="23"/>
  <c r="H1789" i="23"/>
  <c r="I1789" i="23"/>
  <c r="J1789" i="23"/>
  <c r="K1789" i="23"/>
  <c r="L1789" i="23"/>
  <c r="M1789" i="23"/>
  <c r="A1618" i="23"/>
  <c r="B1618" i="23"/>
  <c r="C1618" i="23"/>
  <c r="D1618" i="23"/>
  <c r="E1618" i="23"/>
  <c r="F1618" i="23"/>
  <c r="G1618" i="23"/>
  <c r="H1618" i="23"/>
  <c r="I1618" i="23"/>
  <c r="J1618" i="23"/>
  <c r="K1618" i="23"/>
  <c r="L1618" i="23"/>
  <c r="M1618" i="23"/>
  <c r="A1290" i="23"/>
  <c r="B1290" i="23"/>
  <c r="C1290" i="23"/>
  <c r="D1290" i="23"/>
  <c r="E1290" i="23"/>
  <c r="F1290" i="23"/>
  <c r="G1290" i="23"/>
  <c r="H1290" i="23"/>
  <c r="I1290" i="23"/>
  <c r="J1290" i="23"/>
  <c r="K1290" i="23"/>
  <c r="L1290" i="23"/>
  <c r="M1290" i="23"/>
  <c r="A882" i="23"/>
  <c r="B882" i="23"/>
  <c r="C882" i="23"/>
  <c r="D882" i="23"/>
  <c r="E882" i="23"/>
  <c r="F882" i="23"/>
  <c r="G882" i="23"/>
  <c r="H882" i="23"/>
  <c r="I882" i="23"/>
  <c r="J882" i="23"/>
  <c r="K882" i="23"/>
  <c r="L882" i="23"/>
  <c r="M882" i="23"/>
  <c r="A682" i="23"/>
  <c r="B682" i="23"/>
  <c r="C682" i="23"/>
  <c r="D682" i="23"/>
  <c r="E682" i="23"/>
  <c r="F682" i="23"/>
  <c r="G682" i="23"/>
  <c r="H682" i="23"/>
  <c r="I682" i="23"/>
  <c r="J682" i="23"/>
  <c r="K682" i="23"/>
  <c r="L682" i="23"/>
  <c r="M682" i="23"/>
  <c r="A2188" i="23"/>
  <c r="B2188" i="23"/>
  <c r="C2188" i="23"/>
  <c r="D2188" i="23"/>
  <c r="E2188" i="23"/>
  <c r="F2188" i="23"/>
  <c r="G2188" i="23"/>
  <c r="H2188" i="23"/>
  <c r="I2188" i="23"/>
  <c r="J2188" i="23"/>
  <c r="K2188" i="23"/>
  <c r="L2188" i="23"/>
  <c r="M2188" i="23"/>
  <c r="A1993" i="23"/>
  <c r="B1993" i="23"/>
  <c r="C1993" i="23"/>
  <c r="D1993" i="23"/>
  <c r="E1993" i="23"/>
  <c r="F1993" i="23"/>
  <c r="G1993" i="23"/>
  <c r="H1993" i="23"/>
  <c r="I1993" i="23"/>
  <c r="J1993" i="23"/>
  <c r="K1993" i="23"/>
  <c r="L1993" i="23"/>
  <c r="M1993" i="23"/>
  <c r="A1777" i="23"/>
  <c r="B1777" i="23"/>
  <c r="C1777" i="23"/>
  <c r="D1777" i="23"/>
  <c r="E1777" i="23"/>
  <c r="F1777" i="23"/>
  <c r="G1777" i="23"/>
  <c r="H1777" i="23"/>
  <c r="I1777" i="23"/>
  <c r="J1777" i="23"/>
  <c r="K1777" i="23"/>
  <c r="L1777" i="23"/>
  <c r="M1777" i="23"/>
  <c r="A1626" i="23"/>
  <c r="B1626" i="23"/>
  <c r="C1626" i="23"/>
  <c r="D1626" i="23"/>
  <c r="E1626" i="23"/>
  <c r="F1626" i="23"/>
  <c r="G1626" i="23"/>
  <c r="H1626" i="23"/>
  <c r="I1626" i="23"/>
  <c r="J1626" i="23"/>
  <c r="K1626" i="23"/>
  <c r="L1626" i="23"/>
  <c r="M1626" i="23"/>
  <c r="A1311" i="23"/>
  <c r="B1311" i="23"/>
  <c r="C1311" i="23"/>
  <c r="D1311" i="23"/>
  <c r="E1311" i="23"/>
  <c r="F1311" i="23"/>
  <c r="G1311" i="23"/>
  <c r="H1311" i="23"/>
  <c r="I1311" i="23"/>
  <c r="J1311" i="23"/>
  <c r="K1311" i="23"/>
  <c r="L1311" i="23"/>
  <c r="M1311" i="23"/>
  <c r="A999" i="23"/>
  <c r="B999" i="23"/>
  <c r="C999" i="23"/>
  <c r="D999" i="23"/>
  <c r="E999" i="23"/>
  <c r="F999" i="23"/>
  <c r="G999" i="23"/>
  <c r="H999" i="23"/>
  <c r="I999" i="23"/>
  <c r="J999" i="23"/>
  <c r="K999" i="23"/>
  <c r="L999" i="23"/>
  <c r="M999" i="23"/>
  <c r="A451" i="23"/>
  <c r="B451" i="23"/>
  <c r="C451" i="23"/>
  <c r="D451" i="23"/>
  <c r="E451" i="23"/>
  <c r="F451" i="23"/>
  <c r="G451" i="23"/>
  <c r="H451" i="23"/>
  <c r="I451" i="23"/>
  <c r="J451" i="23"/>
  <c r="K451" i="23"/>
  <c r="L451" i="23"/>
  <c r="M451" i="23"/>
  <c r="A333" i="23"/>
  <c r="B333" i="23"/>
  <c r="C333" i="23"/>
  <c r="D333" i="23"/>
  <c r="E333" i="23"/>
  <c r="F333" i="23"/>
  <c r="G333" i="23"/>
  <c r="H333" i="23"/>
  <c r="I333" i="23"/>
  <c r="J333" i="23"/>
  <c r="K333" i="23"/>
  <c r="L333" i="23"/>
  <c r="M333" i="23"/>
  <c r="A2179" i="23"/>
  <c r="B2179" i="23"/>
  <c r="C2179" i="23"/>
  <c r="D2179" i="23"/>
  <c r="E2179" i="23"/>
  <c r="F2179" i="23"/>
  <c r="G2179" i="23"/>
  <c r="H2179" i="23"/>
  <c r="I2179" i="23"/>
  <c r="J2179" i="23"/>
  <c r="K2179" i="23"/>
  <c r="L2179" i="23"/>
  <c r="M2179" i="23"/>
  <c r="A2000" i="23"/>
  <c r="B2000" i="23"/>
  <c r="C2000" i="23"/>
  <c r="D2000" i="23"/>
  <c r="E2000" i="23"/>
  <c r="F2000" i="23"/>
  <c r="G2000" i="23"/>
  <c r="H2000" i="23"/>
  <c r="I2000" i="23"/>
  <c r="J2000" i="23"/>
  <c r="K2000" i="23"/>
  <c r="L2000" i="23"/>
  <c r="M2000" i="23"/>
  <c r="A1784" i="23"/>
  <c r="B1784" i="23"/>
  <c r="C1784" i="23"/>
  <c r="D1784" i="23"/>
  <c r="E1784" i="23"/>
  <c r="F1784" i="23"/>
  <c r="G1784" i="23"/>
  <c r="H1784" i="23"/>
  <c r="I1784" i="23"/>
  <c r="J1784" i="23"/>
  <c r="K1784" i="23"/>
  <c r="L1784" i="23"/>
  <c r="M1784" i="23"/>
  <c r="A1617" i="23"/>
  <c r="B1617" i="23"/>
  <c r="C1617" i="23"/>
  <c r="D1617" i="23"/>
  <c r="E1617" i="23"/>
  <c r="F1617" i="23"/>
  <c r="G1617" i="23"/>
  <c r="H1617" i="23"/>
  <c r="I1617" i="23"/>
  <c r="J1617" i="23"/>
  <c r="K1617" i="23"/>
  <c r="L1617" i="23"/>
  <c r="M1617" i="23"/>
  <c r="A1390" i="23"/>
  <c r="B1390" i="23"/>
  <c r="C1390" i="23"/>
  <c r="D1390" i="23"/>
  <c r="E1390" i="23"/>
  <c r="F1390" i="23"/>
  <c r="G1390" i="23"/>
  <c r="H1390" i="23"/>
  <c r="I1390" i="23"/>
  <c r="J1390" i="23"/>
  <c r="K1390" i="23"/>
  <c r="L1390" i="23"/>
  <c r="M1390" i="23"/>
  <c r="A1222" i="23"/>
  <c r="B1222" i="23"/>
  <c r="C1222" i="23"/>
  <c r="D1222" i="23"/>
  <c r="E1222" i="23"/>
  <c r="F1222" i="23"/>
  <c r="G1222" i="23"/>
  <c r="H1222" i="23"/>
  <c r="I1222" i="23"/>
  <c r="J1222" i="23"/>
  <c r="K1222" i="23"/>
  <c r="L1222" i="23"/>
  <c r="M1222" i="23"/>
  <c r="A1151" i="23"/>
  <c r="B1151" i="23"/>
  <c r="C1151" i="23"/>
  <c r="D1151" i="23"/>
  <c r="E1151" i="23"/>
  <c r="F1151" i="23"/>
  <c r="G1151" i="23"/>
  <c r="H1151" i="23"/>
  <c r="I1151" i="23"/>
  <c r="J1151" i="23"/>
  <c r="K1151" i="23"/>
  <c r="L1151" i="23"/>
  <c r="M1151" i="23"/>
  <c r="A664" i="23"/>
  <c r="B664" i="23"/>
  <c r="C664" i="23"/>
  <c r="D664" i="23"/>
  <c r="E664" i="23"/>
  <c r="F664" i="23"/>
  <c r="G664" i="23"/>
  <c r="H664" i="23"/>
  <c r="I664" i="23"/>
  <c r="J664" i="23"/>
  <c r="K664" i="23"/>
  <c r="L664" i="23"/>
  <c r="M664" i="23"/>
  <c r="A2173" i="23"/>
  <c r="B2173" i="23"/>
  <c r="C2173" i="23"/>
  <c r="D2173" i="23"/>
  <c r="E2173" i="23"/>
  <c r="F2173" i="23"/>
  <c r="G2173" i="23"/>
  <c r="H2173" i="23"/>
  <c r="I2173" i="23"/>
  <c r="J2173" i="23"/>
  <c r="K2173" i="23"/>
  <c r="L2173" i="23"/>
  <c r="M2173" i="23"/>
  <c r="A1990" i="23"/>
  <c r="B1990" i="23"/>
  <c r="C1990" i="23"/>
  <c r="D1990" i="23"/>
  <c r="E1990" i="23"/>
  <c r="F1990" i="23"/>
  <c r="G1990" i="23"/>
  <c r="H1990" i="23"/>
  <c r="I1990" i="23"/>
  <c r="J1990" i="23"/>
  <c r="K1990" i="23"/>
  <c r="L1990" i="23"/>
  <c r="M1990" i="23"/>
  <c r="A1757" i="23"/>
  <c r="B1757" i="23"/>
  <c r="C1757" i="23"/>
  <c r="D1757" i="23"/>
  <c r="E1757" i="23"/>
  <c r="F1757" i="23"/>
  <c r="G1757" i="23"/>
  <c r="H1757" i="23"/>
  <c r="I1757" i="23"/>
  <c r="J1757" i="23"/>
  <c r="K1757" i="23"/>
  <c r="L1757" i="23"/>
  <c r="M1757" i="23"/>
  <c r="A1589" i="23"/>
  <c r="B1589" i="23"/>
  <c r="C1589" i="23"/>
  <c r="D1589" i="23"/>
  <c r="E1589" i="23"/>
  <c r="F1589" i="23"/>
  <c r="G1589" i="23"/>
  <c r="H1589" i="23"/>
  <c r="I1589" i="23"/>
  <c r="J1589" i="23"/>
  <c r="K1589" i="23"/>
  <c r="L1589" i="23"/>
  <c r="M1589" i="23"/>
  <c r="A1227" i="23"/>
  <c r="B1227" i="23"/>
  <c r="C1227" i="23"/>
  <c r="D1227" i="23"/>
  <c r="E1227" i="23"/>
  <c r="F1227" i="23"/>
  <c r="G1227" i="23"/>
  <c r="H1227" i="23"/>
  <c r="I1227" i="23"/>
  <c r="J1227" i="23"/>
  <c r="K1227" i="23"/>
  <c r="L1227" i="23"/>
  <c r="M1227" i="23"/>
  <c r="A829" i="23"/>
  <c r="B829" i="23"/>
  <c r="C829" i="23"/>
  <c r="D829" i="23"/>
  <c r="E829" i="23"/>
  <c r="F829" i="23"/>
  <c r="G829" i="23"/>
  <c r="H829" i="23"/>
  <c r="I829" i="23"/>
  <c r="J829" i="23"/>
  <c r="K829" i="23"/>
  <c r="L829" i="23"/>
  <c r="M829" i="23"/>
  <c r="A681" i="23"/>
  <c r="B681" i="23"/>
  <c r="C681" i="23"/>
  <c r="D681" i="23"/>
  <c r="E681" i="23"/>
  <c r="F681" i="23"/>
  <c r="G681" i="23"/>
  <c r="H681" i="23"/>
  <c r="I681" i="23"/>
  <c r="J681" i="23"/>
  <c r="K681" i="23"/>
  <c r="L681" i="23"/>
  <c r="M681" i="23"/>
  <c r="A2187" i="23"/>
  <c r="B2187" i="23"/>
  <c r="C2187" i="23"/>
  <c r="D2187" i="23"/>
  <c r="E2187" i="23"/>
  <c r="F2187" i="23"/>
  <c r="G2187" i="23"/>
  <c r="H2187" i="23"/>
  <c r="I2187" i="23"/>
  <c r="J2187" i="23"/>
  <c r="K2187" i="23"/>
  <c r="L2187" i="23"/>
  <c r="M2187" i="23"/>
  <c r="A2009" i="23"/>
  <c r="B2009" i="23"/>
  <c r="C2009" i="23"/>
  <c r="D2009" i="23"/>
  <c r="E2009" i="23"/>
  <c r="F2009" i="23"/>
  <c r="G2009" i="23"/>
  <c r="H2009" i="23"/>
  <c r="I2009" i="23"/>
  <c r="J2009" i="23"/>
  <c r="K2009" i="23"/>
  <c r="L2009" i="23"/>
  <c r="M2009" i="23"/>
  <c r="A1769" i="23"/>
  <c r="B1769" i="23"/>
  <c r="C1769" i="23"/>
  <c r="D1769" i="23"/>
  <c r="E1769" i="23"/>
  <c r="F1769" i="23"/>
  <c r="G1769" i="23"/>
  <c r="H1769" i="23"/>
  <c r="I1769" i="23"/>
  <c r="J1769" i="23"/>
  <c r="K1769" i="23"/>
  <c r="L1769" i="23"/>
  <c r="M1769" i="23"/>
  <c r="A1625" i="23"/>
  <c r="B1625" i="23"/>
  <c r="C1625" i="23"/>
  <c r="D1625" i="23"/>
  <c r="E1625" i="23"/>
  <c r="F1625" i="23"/>
  <c r="G1625" i="23"/>
  <c r="H1625" i="23"/>
  <c r="I1625" i="23"/>
  <c r="J1625" i="23"/>
  <c r="K1625" i="23"/>
  <c r="L1625" i="23"/>
  <c r="M1625" i="23"/>
  <c r="A1304" i="23"/>
  <c r="B1304" i="23"/>
  <c r="C1304" i="23"/>
  <c r="D1304" i="23"/>
  <c r="E1304" i="23"/>
  <c r="F1304" i="23"/>
  <c r="G1304" i="23"/>
  <c r="H1304" i="23"/>
  <c r="I1304" i="23"/>
  <c r="J1304" i="23"/>
  <c r="K1304" i="23"/>
  <c r="L1304" i="23"/>
  <c r="M1304" i="23"/>
  <c r="A989" i="23"/>
  <c r="B989" i="23"/>
  <c r="C989" i="23"/>
  <c r="D989" i="23"/>
  <c r="E989" i="23"/>
  <c r="F989" i="23"/>
  <c r="G989" i="23"/>
  <c r="H989" i="23"/>
  <c r="I989" i="23"/>
  <c r="J989" i="23"/>
  <c r="K989" i="23"/>
  <c r="L989" i="23"/>
  <c r="M989" i="23"/>
  <c r="A441" i="23"/>
  <c r="B441" i="23"/>
  <c r="C441" i="23"/>
  <c r="D441" i="23"/>
  <c r="E441" i="23"/>
  <c r="F441" i="23"/>
  <c r="G441" i="23"/>
  <c r="H441" i="23"/>
  <c r="I441" i="23"/>
  <c r="J441" i="23"/>
  <c r="K441" i="23"/>
  <c r="L441" i="23"/>
  <c r="M441" i="23"/>
  <c r="A329" i="23"/>
  <c r="B329" i="23"/>
  <c r="C329" i="23"/>
  <c r="D329" i="23"/>
  <c r="E329" i="23"/>
  <c r="F329" i="23"/>
  <c r="G329" i="23"/>
  <c r="H329" i="23"/>
  <c r="I329" i="23"/>
  <c r="J329" i="23"/>
  <c r="K329" i="23"/>
  <c r="L329" i="23"/>
  <c r="M329" i="23"/>
  <c r="A2194" i="23"/>
  <c r="B2194" i="23"/>
  <c r="C2194" i="23"/>
  <c r="D2194" i="23"/>
  <c r="E2194" i="23"/>
  <c r="F2194" i="23"/>
  <c r="G2194" i="23"/>
  <c r="H2194" i="23"/>
  <c r="I2194" i="23"/>
  <c r="J2194" i="23"/>
  <c r="K2194" i="23"/>
  <c r="L2194" i="23"/>
  <c r="M2194" i="23"/>
  <c r="A1992" i="23"/>
  <c r="B1992" i="23"/>
  <c r="C1992" i="23"/>
  <c r="D1992" i="23"/>
  <c r="E1992" i="23"/>
  <c r="F1992" i="23"/>
  <c r="G1992" i="23"/>
  <c r="H1992" i="23"/>
  <c r="I1992" i="23"/>
  <c r="J1992" i="23"/>
  <c r="K1992" i="23"/>
  <c r="L1992" i="23"/>
  <c r="M1992" i="23"/>
  <c r="A1782" i="23"/>
  <c r="B1782" i="23"/>
  <c r="C1782" i="23"/>
  <c r="D1782" i="23"/>
  <c r="E1782" i="23"/>
  <c r="F1782" i="23"/>
  <c r="G1782" i="23"/>
  <c r="H1782" i="23"/>
  <c r="I1782" i="23"/>
  <c r="J1782" i="23"/>
  <c r="K1782" i="23"/>
  <c r="L1782" i="23"/>
  <c r="M1782" i="23"/>
  <c r="A1613" i="23"/>
  <c r="B1613" i="23"/>
  <c r="C1613" i="23"/>
  <c r="D1613" i="23"/>
  <c r="E1613" i="23"/>
  <c r="F1613" i="23"/>
  <c r="G1613" i="23"/>
  <c r="H1613" i="23"/>
  <c r="I1613" i="23"/>
  <c r="J1613" i="23"/>
  <c r="K1613" i="23"/>
  <c r="L1613" i="23"/>
  <c r="M1613" i="23"/>
  <c r="A1007" i="23"/>
  <c r="B1007" i="23"/>
  <c r="C1007" i="23"/>
  <c r="D1007" i="23"/>
  <c r="E1007" i="23"/>
  <c r="F1007" i="23"/>
  <c r="G1007" i="23"/>
  <c r="H1007" i="23"/>
  <c r="I1007" i="23"/>
  <c r="J1007" i="23"/>
  <c r="K1007" i="23"/>
  <c r="L1007" i="23"/>
  <c r="M1007" i="23"/>
  <c r="A461" i="23"/>
  <c r="B461" i="23"/>
  <c r="C461" i="23"/>
  <c r="D461" i="23"/>
  <c r="E461" i="23"/>
  <c r="F461" i="23"/>
  <c r="G461" i="23"/>
  <c r="H461" i="23"/>
  <c r="I461" i="23"/>
  <c r="J461" i="23"/>
  <c r="K461" i="23"/>
  <c r="L461" i="23"/>
  <c r="M461" i="23"/>
  <c r="A2204" i="23"/>
  <c r="B2204" i="23"/>
  <c r="C2204" i="23"/>
  <c r="D2204" i="23"/>
  <c r="E2204" i="23"/>
  <c r="F2204" i="23"/>
  <c r="G2204" i="23"/>
  <c r="H2204" i="23"/>
  <c r="I2204" i="23"/>
  <c r="J2204" i="23"/>
  <c r="K2204" i="23"/>
  <c r="L2204" i="23"/>
  <c r="M2204" i="23"/>
  <c r="A2020" i="23"/>
  <c r="B2020" i="23"/>
  <c r="C2020" i="23"/>
  <c r="D2020" i="23"/>
  <c r="E2020" i="23"/>
  <c r="F2020" i="23"/>
  <c r="G2020" i="23"/>
  <c r="H2020" i="23"/>
  <c r="I2020" i="23"/>
  <c r="J2020" i="23"/>
  <c r="K2020" i="23"/>
  <c r="L2020" i="23"/>
  <c r="M2020" i="23"/>
  <c r="A1803" i="23"/>
  <c r="B1803" i="23"/>
  <c r="C1803" i="23"/>
  <c r="D1803" i="23"/>
  <c r="E1803" i="23"/>
  <c r="F1803" i="23"/>
  <c r="G1803" i="23"/>
  <c r="H1803" i="23"/>
  <c r="I1803" i="23"/>
  <c r="J1803" i="23"/>
  <c r="K1803" i="23"/>
  <c r="L1803" i="23"/>
  <c r="M1803" i="23"/>
  <c r="A1644" i="23"/>
  <c r="B1644" i="23"/>
  <c r="C1644" i="23"/>
  <c r="D1644" i="23"/>
  <c r="E1644" i="23"/>
  <c r="F1644" i="23"/>
  <c r="G1644" i="23"/>
  <c r="H1644" i="23"/>
  <c r="I1644" i="23"/>
  <c r="J1644" i="23"/>
  <c r="K1644" i="23"/>
  <c r="L1644" i="23"/>
  <c r="M1644" i="23"/>
  <c r="A1394" i="23"/>
  <c r="B1394" i="23"/>
  <c r="C1394" i="23"/>
  <c r="D1394" i="23"/>
  <c r="E1394" i="23"/>
  <c r="F1394" i="23"/>
  <c r="G1394" i="23"/>
  <c r="H1394" i="23"/>
  <c r="I1394" i="23"/>
  <c r="J1394" i="23"/>
  <c r="K1394" i="23"/>
  <c r="L1394" i="23"/>
  <c r="M1394" i="23"/>
  <c r="A1286" i="23"/>
  <c r="B1286" i="23"/>
  <c r="C1286" i="23"/>
  <c r="D1286" i="23"/>
  <c r="E1286" i="23"/>
  <c r="F1286" i="23"/>
  <c r="G1286" i="23"/>
  <c r="H1286" i="23"/>
  <c r="I1286" i="23"/>
  <c r="J1286" i="23"/>
  <c r="K1286" i="23"/>
  <c r="L1286" i="23"/>
  <c r="M1286" i="23"/>
  <c r="A958" i="23"/>
  <c r="B958" i="23"/>
  <c r="C958" i="23"/>
  <c r="D958" i="23"/>
  <c r="E958" i="23"/>
  <c r="F958" i="23"/>
  <c r="G958" i="23"/>
  <c r="H958" i="23"/>
  <c r="I958" i="23"/>
  <c r="J958" i="23"/>
  <c r="K958" i="23"/>
  <c r="L958" i="23"/>
  <c r="M958" i="23"/>
  <c r="A389" i="23"/>
  <c r="B389" i="23"/>
  <c r="C389" i="23"/>
  <c r="D389" i="23"/>
  <c r="E389" i="23"/>
  <c r="F389" i="23"/>
  <c r="G389" i="23"/>
  <c r="H389" i="23"/>
  <c r="I389" i="23"/>
  <c r="J389" i="23"/>
  <c r="K389" i="23"/>
  <c r="L389" i="23"/>
  <c r="M389" i="23"/>
  <c r="A2210" i="23"/>
  <c r="B2210" i="23"/>
  <c r="C2210" i="23"/>
  <c r="D2210" i="23"/>
  <c r="E2210" i="23"/>
  <c r="F2210" i="23"/>
  <c r="G2210" i="23"/>
  <c r="H2210" i="23"/>
  <c r="I2210" i="23"/>
  <c r="J2210" i="23"/>
  <c r="K2210" i="23"/>
  <c r="L2210" i="23"/>
  <c r="M2210" i="23"/>
  <c r="A2026" i="23"/>
  <c r="B2026" i="23"/>
  <c r="C2026" i="23"/>
  <c r="D2026" i="23"/>
  <c r="E2026" i="23"/>
  <c r="F2026" i="23"/>
  <c r="G2026" i="23"/>
  <c r="H2026" i="23"/>
  <c r="I2026" i="23"/>
  <c r="J2026" i="23"/>
  <c r="K2026" i="23"/>
  <c r="L2026" i="23"/>
  <c r="M2026" i="23"/>
  <c r="A1809" i="23"/>
  <c r="B1809" i="23"/>
  <c r="C1809" i="23"/>
  <c r="D1809" i="23"/>
  <c r="E1809" i="23"/>
  <c r="F1809" i="23"/>
  <c r="G1809" i="23"/>
  <c r="H1809" i="23"/>
  <c r="I1809" i="23"/>
  <c r="J1809" i="23"/>
  <c r="K1809" i="23"/>
  <c r="L1809" i="23"/>
  <c r="M1809" i="23"/>
  <c r="A1651" i="23"/>
  <c r="B1651" i="23"/>
  <c r="C1651" i="23"/>
  <c r="D1651" i="23"/>
  <c r="E1651" i="23"/>
  <c r="F1651" i="23"/>
  <c r="G1651" i="23"/>
  <c r="H1651" i="23"/>
  <c r="I1651" i="23"/>
  <c r="J1651" i="23"/>
  <c r="K1651" i="23"/>
  <c r="L1651" i="23"/>
  <c r="M1651" i="23"/>
  <c r="A1008" i="23"/>
  <c r="B1008" i="23"/>
  <c r="C1008" i="23"/>
  <c r="D1008" i="23"/>
  <c r="E1008" i="23"/>
  <c r="F1008" i="23"/>
  <c r="G1008" i="23"/>
  <c r="H1008" i="23"/>
  <c r="I1008" i="23"/>
  <c r="J1008" i="23"/>
  <c r="K1008" i="23"/>
  <c r="L1008" i="23"/>
  <c r="M1008" i="23"/>
  <c r="A462" i="23"/>
  <c r="B462" i="23"/>
  <c r="C462" i="23"/>
  <c r="D462" i="23"/>
  <c r="E462" i="23"/>
  <c r="F462" i="23"/>
  <c r="G462" i="23"/>
  <c r="H462" i="23"/>
  <c r="I462" i="23"/>
  <c r="J462" i="23"/>
  <c r="K462" i="23"/>
  <c r="L462" i="23"/>
  <c r="M462" i="23"/>
  <c r="A2205" i="23"/>
  <c r="B2205" i="23"/>
  <c r="C2205" i="23"/>
  <c r="D2205" i="23"/>
  <c r="E2205" i="23"/>
  <c r="F2205" i="23"/>
  <c r="G2205" i="23"/>
  <c r="H2205" i="23"/>
  <c r="I2205" i="23"/>
  <c r="J2205" i="23"/>
  <c r="K2205" i="23"/>
  <c r="L2205" i="23"/>
  <c r="M2205" i="23"/>
  <c r="A2021" i="23"/>
  <c r="B2021" i="23"/>
  <c r="C2021" i="23"/>
  <c r="D2021" i="23"/>
  <c r="E2021" i="23"/>
  <c r="F2021" i="23"/>
  <c r="G2021" i="23"/>
  <c r="H2021" i="23"/>
  <c r="I2021" i="23"/>
  <c r="J2021" i="23"/>
  <c r="K2021" i="23"/>
  <c r="L2021" i="23"/>
  <c r="M2021" i="23"/>
  <c r="A1804" i="23"/>
  <c r="B1804" i="23"/>
  <c r="C1804" i="23"/>
  <c r="D1804" i="23"/>
  <c r="E1804" i="23"/>
  <c r="F1804" i="23"/>
  <c r="G1804" i="23"/>
  <c r="H1804" i="23"/>
  <c r="I1804" i="23"/>
  <c r="J1804" i="23"/>
  <c r="K1804" i="23"/>
  <c r="L1804" i="23"/>
  <c r="M1804" i="23"/>
  <c r="A1645" i="23"/>
  <c r="B1645" i="23"/>
  <c r="C1645" i="23"/>
  <c r="D1645" i="23"/>
  <c r="E1645" i="23"/>
  <c r="F1645" i="23"/>
  <c r="G1645" i="23"/>
  <c r="H1645" i="23"/>
  <c r="I1645" i="23"/>
  <c r="J1645" i="23"/>
  <c r="K1645" i="23"/>
  <c r="L1645" i="23"/>
  <c r="M1645" i="23"/>
  <c r="A1052" i="23"/>
  <c r="B1052" i="23"/>
  <c r="C1052" i="23"/>
  <c r="D1052" i="23"/>
  <c r="E1052" i="23"/>
  <c r="F1052" i="23"/>
  <c r="G1052" i="23"/>
  <c r="H1052" i="23"/>
  <c r="I1052" i="23"/>
  <c r="J1052" i="23"/>
  <c r="K1052" i="23"/>
  <c r="L1052" i="23"/>
  <c r="M1052" i="23"/>
  <c r="A542" i="23"/>
  <c r="B542" i="23"/>
  <c r="C542" i="23"/>
  <c r="D542" i="23"/>
  <c r="E542" i="23"/>
  <c r="F542" i="23"/>
  <c r="G542" i="23"/>
  <c r="H542" i="23"/>
  <c r="I542" i="23"/>
  <c r="J542" i="23"/>
  <c r="K542" i="23"/>
  <c r="L542" i="23"/>
  <c r="M542" i="23"/>
  <c r="A2145" i="23"/>
  <c r="B2145" i="23"/>
  <c r="C2145" i="23"/>
  <c r="D2145" i="23"/>
  <c r="E2145" i="23"/>
  <c r="F2145" i="23"/>
  <c r="G2145" i="23"/>
  <c r="H2145" i="23"/>
  <c r="I2145" i="23"/>
  <c r="J2145" i="23"/>
  <c r="K2145" i="23"/>
  <c r="L2145" i="23"/>
  <c r="M2145" i="23"/>
  <c r="A1915" i="23"/>
  <c r="B1915" i="23"/>
  <c r="C1915" i="23"/>
  <c r="D1915" i="23"/>
  <c r="E1915" i="23"/>
  <c r="F1915" i="23"/>
  <c r="G1915" i="23"/>
  <c r="H1915" i="23"/>
  <c r="I1915" i="23"/>
  <c r="J1915" i="23"/>
  <c r="K1915" i="23"/>
  <c r="L1915" i="23"/>
  <c r="M1915" i="23"/>
  <c r="A1854" i="23"/>
  <c r="B1854" i="23"/>
  <c r="C1854" i="23"/>
  <c r="D1854" i="23"/>
  <c r="E1854" i="23"/>
  <c r="F1854" i="23"/>
  <c r="G1854" i="23"/>
  <c r="H1854" i="23"/>
  <c r="I1854" i="23"/>
  <c r="J1854" i="23"/>
  <c r="K1854" i="23"/>
  <c r="L1854" i="23"/>
  <c r="M1854" i="23"/>
  <c r="A1697" i="23"/>
  <c r="B1697" i="23"/>
  <c r="C1697" i="23"/>
  <c r="D1697" i="23"/>
  <c r="E1697" i="23"/>
  <c r="F1697" i="23"/>
  <c r="G1697" i="23"/>
  <c r="H1697" i="23"/>
  <c r="I1697" i="23"/>
  <c r="J1697" i="23"/>
  <c r="K1697" i="23"/>
  <c r="L1697" i="23"/>
  <c r="M1697" i="23"/>
  <c r="A1117" i="23"/>
  <c r="B1117" i="23"/>
  <c r="C1117" i="23"/>
  <c r="D1117" i="23"/>
  <c r="E1117" i="23"/>
  <c r="F1117" i="23"/>
  <c r="G1117" i="23"/>
  <c r="H1117" i="23"/>
  <c r="I1117" i="23"/>
  <c r="J1117" i="23"/>
  <c r="K1117" i="23"/>
  <c r="L1117" i="23"/>
  <c r="M1117" i="23"/>
  <c r="A640" i="23"/>
  <c r="B640" i="23"/>
  <c r="C640" i="23"/>
  <c r="D640" i="23"/>
  <c r="E640" i="23"/>
  <c r="F640" i="23"/>
  <c r="G640" i="23"/>
  <c r="H640" i="23"/>
  <c r="I640" i="23"/>
  <c r="J640" i="23"/>
  <c r="K640" i="23"/>
  <c r="L640" i="23"/>
  <c r="M640" i="23"/>
  <c r="A2137" i="23"/>
  <c r="B2137" i="23"/>
  <c r="C2137" i="23"/>
  <c r="D2137" i="23"/>
  <c r="E2137" i="23"/>
  <c r="F2137" i="23"/>
  <c r="G2137" i="23"/>
  <c r="H2137" i="23"/>
  <c r="I2137" i="23"/>
  <c r="J2137" i="23"/>
  <c r="K2137" i="23"/>
  <c r="L2137" i="23"/>
  <c r="M2137" i="23"/>
  <c r="A1965" i="23"/>
  <c r="B1965" i="23"/>
  <c r="C1965" i="23"/>
  <c r="D1965" i="23"/>
  <c r="E1965" i="23"/>
  <c r="F1965" i="23"/>
  <c r="G1965" i="23"/>
  <c r="H1965" i="23"/>
  <c r="I1965" i="23"/>
  <c r="J1965" i="23"/>
  <c r="K1965" i="23"/>
  <c r="L1965" i="23"/>
  <c r="M1965" i="23"/>
  <c r="A1848" i="23"/>
  <c r="B1848" i="23"/>
  <c r="C1848" i="23"/>
  <c r="D1848" i="23"/>
  <c r="E1848" i="23"/>
  <c r="F1848" i="23"/>
  <c r="G1848" i="23"/>
  <c r="H1848" i="23"/>
  <c r="I1848" i="23"/>
  <c r="J1848" i="23"/>
  <c r="K1848" i="23"/>
  <c r="L1848" i="23"/>
  <c r="M1848" i="23"/>
  <c r="A1691" i="23"/>
  <c r="B1691" i="23"/>
  <c r="C1691" i="23"/>
  <c r="D1691" i="23"/>
  <c r="E1691" i="23"/>
  <c r="F1691" i="23"/>
  <c r="G1691" i="23"/>
  <c r="H1691" i="23"/>
  <c r="I1691" i="23"/>
  <c r="J1691" i="23"/>
  <c r="K1691" i="23"/>
  <c r="L1691" i="23"/>
  <c r="M1691" i="23"/>
  <c r="A1342" i="23"/>
  <c r="B1342" i="23"/>
  <c r="C1342" i="23"/>
  <c r="D1342" i="23"/>
  <c r="E1342" i="23"/>
  <c r="F1342" i="23"/>
  <c r="G1342" i="23"/>
  <c r="H1342" i="23"/>
  <c r="I1342" i="23"/>
  <c r="J1342" i="23"/>
  <c r="K1342" i="23"/>
  <c r="L1342" i="23"/>
  <c r="M1342" i="23"/>
  <c r="A1077" i="23"/>
  <c r="B1077" i="23"/>
  <c r="C1077" i="23"/>
  <c r="D1077" i="23"/>
  <c r="E1077" i="23"/>
  <c r="F1077" i="23"/>
  <c r="G1077" i="23"/>
  <c r="H1077" i="23"/>
  <c r="I1077" i="23"/>
  <c r="J1077" i="23"/>
  <c r="K1077" i="23"/>
  <c r="L1077" i="23"/>
  <c r="M1077" i="23"/>
  <c r="A498" i="23"/>
  <c r="B498" i="23"/>
  <c r="C498" i="23"/>
  <c r="D498" i="23"/>
  <c r="E498" i="23"/>
  <c r="F498" i="23"/>
  <c r="G498" i="23"/>
  <c r="H498" i="23"/>
  <c r="I498" i="23"/>
  <c r="J498" i="23"/>
  <c r="K498" i="23"/>
  <c r="L498" i="23"/>
  <c r="M498" i="23"/>
  <c r="A2078" i="23"/>
  <c r="B2078" i="23"/>
  <c r="C2078" i="23"/>
  <c r="D2078" i="23"/>
  <c r="E2078" i="23"/>
  <c r="F2078" i="23"/>
  <c r="G2078" i="23"/>
  <c r="H2078" i="23"/>
  <c r="I2078" i="23"/>
  <c r="J2078" i="23"/>
  <c r="K2078" i="23"/>
  <c r="L2078" i="23"/>
  <c r="M2078" i="23"/>
  <c r="A2058" i="23"/>
  <c r="B2058" i="23"/>
  <c r="C2058" i="23"/>
  <c r="D2058" i="23"/>
  <c r="E2058" i="23"/>
  <c r="F2058" i="23"/>
  <c r="G2058" i="23"/>
  <c r="H2058" i="23"/>
  <c r="I2058" i="23"/>
  <c r="J2058" i="23"/>
  <c r="K2058" i="23"/>
  <c r="L2058" i="23"/>
  <c r="M2058" i="23"/>
  <c r="A1822" i="23"/>
  <c r="B1822" i="23"/>
  <c r="C1822" i="23"/>
  <c r="D1822" i="23"/>
  <c r="E1822" i="23"/>
  <c r="F1822" i="23"/>
  <c r="G1822" i="23"/>
  <c r="H1822" i="23"/>
  <c r="I1822" i="23"/>
  <c r="J1822" i="23"/>
  <c r="K1822" i="23"/>
  <c r="L1822" i="23"/>
  <c r="M1822" i="23"/>
  <c r="A1660" i="23"/>
  <c r="B1660" i="23"/>
  <c r="C1660" i="23"/>
  <c r="D1660" i="23"/>
  <c r="E1660" i="23"/>
  <c r="F1660" i="23"/>
  <c r="G1660" i="23"/>
  <c r="H1660" i="23"/>
  <c r="I1660" i="23"/>
  <c r="J1660" i="23"/>
  <c r="K1660" i="23"/>
  <c r="L1660" i="23"/>
  <c r="M1660" i="23"/>
  <c r="A1072" i="23"/>
  <c r="B1072" i="23"/>
  <c r="C1072" i="23"/>
  <c r="D1072" i="23"/>
  <c r="E1072" i="23"/>
  <c r="F1072" i="23"/>
  <c r="G1072" i="23"/>
  <c r="H1072" i="23"/>
  <c r="I1072" i="23"/>
  <c r="J1072" i="23"/>
  <c r="K1072" i="23"/>
  <c r="L1072" i="23"/>
  <c r="M1072" i="23"/>
  <c r="A487" i="23"/>
  <c r="B487" i="23"/>
  <c r="C487" i="23"/>
  <c r="D487" i="23"/>
  <c r="E487" i="23"/>
  <c r="F487" i="23"/>
  <c r="G487" i="23"/>
  <c r="H487" i="23"/>
  <c r="I487" i="23"/>
  <c r="J487" i="23"/>
  <c r="K487" i="23"/>
  <c r="L487" i="23"/>
  <c r="M487" i="23"/>
  <c r="A2076" i="23"/>
  <c r="B2076" i="23"/>
  <c r="C2076" i="23"/>
  <c r="D2076" i="23"/>
  <c r="E2076" i="23"/>
  <c r="F2076" i="23"/>
  <c r="G2076" i="23"/>
  <c r="H2076" i="23"/>
  <c r="I2076" i="23"/>
  <c r="J2076" i="23"/>
  <c r="K2076" i="23"/>
  <c r="L2076" i="23"/>
  <c r="M2076" i="23"/>
  <c r="A2056" i="23"/>
  <c r="B2056" i="23"/>
  <c r="C2056" i="23"/>
  <c r="D2056" i="23"/>
  <c r="E2056" i="23"/>
  <c r="F2056" i="23"/>
  <c r="G2056" i="23"/>
  <c r="H2056" i="23"/>
  <c r="I2056" i="23"/>
  <c r="J2056" i="23"/>
  <c r="K2056" i="23"/>
  <c r="L2056" i="23"/>
  <c r="M2056" i="23"/>
  <c r="A1837" i="23"/>
  <c r="B1837" i="23"/>
  <c r="C1837" i="23"/>
  <c r="D1837" i="23"/>
  <c r="E1837" i="23"/>
  <c r="F1837" i="23"/>
  <c r="G1837" i="23"/>
  <c r="H1837" i="23"/>
  <c r="I1837" i="23"/>
  <c r="J1837" i="23"/>
  <c r="K1837" i="23"/>
  <c r="L1837" i="23"/>
  <c r="M1837" i="23"/>
  <c r="A1659" i="23"/>
  <c r="B1659" i="23"/>
  <c r="C1659" i="23"/>
  <c r="D1659" i="23"/>
  <c r="E1659" i="23"/>
  <c r="F1659" i="23"/>
  <c r="G1659" i="23"/>
  <c r="H1659" i="23"/>
  <c r="I1659" i="23"/>
  <c r="J1659" i="23"/>
  <c r="K1659" i="23"/>
  <c r="L1659" i="23"/>
  <c r="M1659" i="23"/>
  <c r="A1332" i="23"/>
  <c r="B1332" i="23"/>
  <c r="C1332" i="23"/>
  <c r="D1332" i="23"/>
  <c r="E1332" i="23"/>
  <c r="F1332" i="23"/>
  <c r="G1332" i="23"/>
  <c r="H1332" i="23"/>
  <c r="I1332" i="23"/>
  <c r="J1332" i="23"/>
  <c r="K1332" i="23"/>
  <c r="L1332" i="23"/>
  <c r="M1332" i="23"/>
  <c r="A1028" i="23"/>
  <c r="B1028" i="23"/>
  <c r="C1028" i="23"/>
  <c r="D1028" i="23"/>
  <c r="E1028" i="23"/>
  <c r="F1028" i="23"/>
  <c r="G1028" i="23"/>
  <c r="H1028" i="23"/>
  <c r="I1028" i="23"/>
  <c r="J1028" i="23"/>
  <c r="K1028" i="23"/>
  <c r="L1028" i="23"/>
  <c r="M1028" i="23"/>
  <c r="A486" i="23"/>
  <c r="B486" i="23"/>
  <c r="C486" i="23"/>
  <c r="D486" i="23"/>
  <c r="E486" i="23"/>
  <c r="F486" i="23"/>
  <c r="G486" i="23"/>
  <c r="H486" i="23"/>
  <c r="I486" i="23"/>
  <c r="J486" i="23"/>
  <c r="K486" i="23"/>
  <c r="L486" i="23"/>
  <c r="M486" i="23"/>
  <c r="A2075" i="23"/>
  <c r="B2075" i="23"/>
  <c r="C2075" i="23"/>
  <c r="D2075" i="23"/>
  <c r="E2075" i="23"/>
  <c r="F2075" i="23"/>
  <c r="G2075" i="23"/>
  <c r="H2075" i="23"/>
  <c r="I2075" i="23"/>
  <c r="J2075" i="23"/>
  <c r="K2075" i="23"/>
  <c r="L2075" i="23"/>
  <c r="M2075" i="23"/>
  <c r="A2055" i="23"/>
  <c r="B2055" i="23"/>
  <c r="C2055" i="23"/>
  <c r="D2055" i="23"/>
  <c r="E2055" i="23"/>
  <c r="F2055" i="23"/>
  <c r="G2055" i="23"/>
  <c r="H2055" i="23"/>
  <c r="I2055" i="23"/>
  <c r="J2055" i="23"/>
  <c r="K2055" i="23"/>
  <c r="L2055" i="23"/>
  <c r="M2055" i="23"/>
  <c r="A1836" i="23"/>
  <c r="B1836" i="23"/>
  <c r="C1836" i="23"/>
  <c r="D1836" i="23"/>
  <c r="E1836" i="23"/>
  <c r="F1836" i="23"/>
  <c r="G1836" i="23"/>
  <c r="H1836" i="23"/>
  <c r="I1836" i="23"/>
  <c r="J1836" i="23"/>
  <c r="K1836" i="23"/>
  <c r="L1836" i="23"/>
  <c r="M1836" i="23"/>
  <c r="A1658" i="23"/>
  <c r="B1658" i="23"/>
  <c r="C1658" i="23"/>
  <c r="D1658" i="23"/>
  <c r="E1658" i="23"/>
  <c r="F1658" i="23"/>
  <c r="G1658" i="23"/>
  <c r="H1658" i="23"/>
  <c r="I1658" i="23"/>
  <c r="J1658" i="23"/>
  <c r="K1658" i="23"/>
  <c r="L1658" i="23"/>
  <c r="M1658" i="23"/>
  <c r="A1331" i="23"/>
  <c r="B1331" i="23"/>
  <c r="C1331" i="23"/>
  <c r="D1331" i="23"/>
  <c r="E1331" i="23"/>
  <c r="F1331" i="23"/>
  <c r="G1331" i="23"/>
  <c r="H1331" i="23"/>
  <c r="I1331" i="23"/>
  <c r="J1331" i="23"/>
  <c r="K1331" i="23"/>
  <c r="L1331" i="23"/>
  <c r="M1331" i="23"/>
  <c r="A982" i="23"/>
  <c r="B982" i="23"/>
  <c r="C982" i="23"/>
  <c r="D982" i="23"/>
  <c r="E982" i="23"/>
  <c r="F982" i="23"/>
  <c r="G982" i="23"/>
  <c r="H982" i="23"/>
  <c r="I982" i="23"/>
  <c r="J982" i="23"/>
  <c r="K982" i="23"/>
  <c r="L982" i="23"/>
  <c r="M982" i="23"/>
  <c r="A432" i="23"/>
  <c r="B432" i="23"/>
  <c r="C432" i="23"/>
  <c r="D432" i="23"/>
  <c r="E432" i="23"/>
  <c r="F432" i="23"/>
  <c r="G432" i="23"/>
  <c r="H432" i="23"/>
  <c r="I432" i="23"/>
  <c r="J432" i="23"/>
  <c r="K432" i="23"/>
  <c r="L432" i="23"/>
  <c r="M432" i="23"/>
  <c r="A328" i="23"/>
  <c r="B328" i="23"/>
  <c r="C328" i="23"/>
  <c r="D328" i="23"/>
  <c r="E328" i="23"/>
  <c r="F328" i="23"/>
  <c r="G328" i="23"/>
  <c r="H328" i="23"/>
  <c r="I328" i="23"/>
  <c r="J328" i="23"/>
  <c r="K328" i="23"/>
  <c r="L328" i="23"/>
  <c r="M328" i="23"/>
  <c r="A2192" i="23"/>
  <c r="B2192" i="23"/>
  <c r="C2192" i="23"/>
  <c r="D2192" i="23"/>
  <c r="E2192" i="23"/>
  <c r="F2192" i="23"/>
  <c r="G2192" i="23"/>
  <c r="H2192" i="23"/>
  <c r="I2192" i="23"/>
  <c r="J2192" i="23"/>
  <c r="K2192" i="23"/>
  <c r="L2192" i="23"/>
  <c r="M2192" i="23"/>
  <c r="A2014" i="23"/>
  <c r="B2014" i="23"/>
  <c r="C2014" i="23"/>
  <c r="D2014" i="23"/>
  <c r="E2014" i="23"/>
  <c r="F2014" i="23"/>
  <c r="G2014" i="23"/>
  <c r="H2014" i="23"/>
  <c r="I2014" i="23"/>
  <c r="J2014" i="23"/>
  <c r="K2014" i="23"/>
  <c r="L2014" i="23"/>
  <c r="M2014" i="23"/>
  <c r="A1774" i="23"/>
  <c r="B1774" i="23"/>
  <c r="C1774" i="23"/>
  <c r="D1774" i="23"/>
  <c r="E1774" i="23"/>
  <c r="F1774" i="23"/>
  <c r="G1774" i="23"/>
  <c r="H1774" i="23"/>
  <c r="I1774" i="23"/>
  <c r="J1774" i="23"/>
  <c r="K1774" i="23"/>
  <c r="L1774" i="23"/>
  <c r="M1774" i="23"/>
  <c r="A1606" i="23"/>
  <c r="B1606" i="23"/>
  <c r="C1606" i="23"/>
  <c r="D1606" i="23"/>
  <c r="E1606" i="23"/>
  <c r="F1606" i="23"/>
  <c r="G1606" i="23"/>
  <c r="H1606" i="23"/>
  <c r="I1606" i="23"/>
  <c r="J1606" i="23"/>
  <c r="K1606" i="23"/>
  <c r="L1606" i="23"/>
  <c r="M1606" i="23"/>
  <c r="A1269" i="23"/>
  <c r="B1269" i="23"/>
  <c r="C1269" i="23"/>
  <c r="D1269" i="23"/>
  <c r="E1269" i="23"/>
  <c r="F1269" i="23"/>
  <c r="G1269" i="23"/>
  <c r="H1269" i="23"/>
  <c r="I1269" i="23"/>
  <c r="J1269" i="23"/>
  <c r="K1269" i="23"/>
  <c r="L1269" i="23"/>
  <c r="M1269" i="23"/>
  <c r="A909" i="23"/>
  <c r="B909" i="23"/>
  <c r="C909" i="23"/>
  <c r="D909" i="23"/>
  <c r="E909" i="23"/>
  <c r="F909" i="23"/>
  <c r="G909" i="23"/>
  <c r="H909" i="23"/>
  <c r="I909" i="23"/>
  <c r="J909" i="23"/>
  <c r="K909" i="23"/>
  <c r="L909" i="23"/>
  <c r="M909" i="23"/>
  <c r="A683" i="23"/>
  <c r="B683" i="23"/>
  <c r="C683" i="23"/>
  <c r="D683" i="23"/>
  <c r="E683" i="23"/>
  <c r="F683" i="23"/>
  <c r="G683" i="23"/>
  <c r="H683" i="23"/>
  <c r="I683" i="23"/>
  <c r="J683" i="23"/>
  <c r="K683" i="23"/>
  <c r="L683" i="23"/>
  <c r="M683" i="23"/>
  <c r="A2191" i="23"/>
  <c r="B2191" i="23"/>
  <c r="C2191" i="23"/>
  <c r="D2191" i="23"/>
  <c r="E2191" i="23"/>
  <c r="F2191" i="23"/>
  <c r="G2191" i="23"/>
  <c r="H2191" i="23"/>
  <c r="I2191" i="23"/>
  <c r="J2191" i="23"/>
  <c r="K2191" i="23"/>
  <c r="L2191" i="23"/>
  <c r="M2191" i="23"/>
  <c r="A2013" i="23"/>
  <c r="B2013" i="23"/>
  <c r="C2013" i="23"/>
  <c r="D2013" i="23"/>
  <c r="E2013" i="23"/>
  <c r="F2013" i="23"/>
  <c r="G2013" i="23"/>
  <c r="H2013" i="23"/>
  <c r="I2013" i="23"/>
  <c r="J2013" i="23"/>
  <c r="K2013" i="23"/>
  <c r="L2013" i="23"/>
  <c r="M2013" i="23"/>
  <c r="A1773" i="23"/>
  <c r="B1773" i="23"/>
  <c r="C1773" i="23"/>
  <c r="D1773" i="23"/>
  <c r="E1773" i="23"/>
  <c r="F1773" i="23"/>
  <c r="G1773" i="23"/>
  <c r="H1773" i="23"/>
  <c r="I1773" i="23"/>
  <c r="J1773" i="23"/>
  <c r="K1773" i="23"/>
  <c r="L1773" i="23"/>
  <c r="M1773" i="23"/>
  <c r="A1605" i="23"/>
  <c r="B1605" i="23"/>
  <c r="C1605" i="23"/>
  <c r="D1605" i="23"/>
  <c r="E1605" i="23"/>
  <c r="F1605" i="23"/>
  <c r="G1605" i="23"/>
  <c r="H1605" i="23"/>
  <c r="I1605" i="23"/>
  <c r="J1605" i="23"/>
  <c r="K1605" i="23"/>
  <c r="L1605" i="23"/>
  <c r="M1605" i="23"/>
  <c r="A1268" i="23"/>
  <c r="B1268" i="23"/>
  <c r="C1268" i="23"/>
  <c r="D1268" i="23"/>
  <c r="E1268" i="23"/>
  <c r="F1268" i="23"/>
  <c r="G1268" i="23"/>
  <c r="H1268" i="23"/>
  <c r="I1268" i="23"/>
  <c r="J1268" i="23"/>
  <c r="K1268" i="23"/>
  <c r="L1268" i="23"/>
  <c r="M1268" i="23"/>
  <c r="A908" i="23"/>
  <c r="B908" i="23"/>
  <c r="C908" i="23"/>
  <c r="D908" i="23"/>
  <c r="E908" i="23"/>
  <c r="F908" i="23"/>
  <c r="G908" i="23"/>
  <c r="H908" i="23"/>
  <c r="I908" i="23"/>
  <c r="J908" i="23"/>
  <c r="K908" i="23"/>
  <c r="L908" i="23"/>
  <c r="M908" i="23"/>
  <c r="A396" i="23"/>
  <c r="B396" i="23"/>
  <c r="C396" i="23"/>
  <c r="D396" i="23"/>
  <c r="E396" i="23"/>
  <c r="F396" i="23"/>
  <c r="G396" i="23"/>
  <c r="H396" i="23"/>
  <c r="I396" i="23"/>
  <c r="J396" i="23"/>
  <c r="K396" i="23"/>
  <c r="L396" i="23"/>
  <c r="M396" i="23"/>
  <c r="A2223" i="23"/>
  <c r="B2223" i="23"/>
  <c r="C2223" i="23"/>
  <c r="D2223" i="23"/>
  <c r="E2223" i="23"/>
  <c r="F2223" i="23"/>
  <c r="G2223" i="23"/>
  <c r="H2223" i="23"/>
  <c r="I2223" i="23"/>
  <c r="J2223" i="23"/>
  <c r="K2223" i="23"/>
  <c r="L2223" i="23"/>
  <c r="M2223" i="23"/>
  <c r="A2040" i="23"/>
  <c r="B2040" i="23"/>
  <c r="C2040" i="23"/>
  <c r="D2040" i="23"/>
  <c r="E2040" i="23"/>
  <c r="F2040" i="23"/>
  <c r="G2040" i="23"/>
  <c r="H2040" i="23"/>
  <c r="I2040" i="23"/>
  <c r="J2040" i="23"/>
  <c r="K2040" i="23"/>
  <c r="L2040" i="23"/>
  <c r="M2040" i="23"/>
  <c r="A1796" i="23"/>
  <c r="B1796" i="23"/>
  <c r="C1796" i="23"/>
  <c r="D1796" i="23"/>
  <c r="E1796" i="23"/>
  <c r="F1796" i="23"/>
  <c r="G1796" i="23"/>
  <c r="H1796" i="23"/>
  <c r="I1796" i="23"/>
  <c r="J1796" i="23"/>
  <c r="K1796" i="23"/>
  <c r="L1796" i="23"/>
  <c r="M1796" i="23"/>
  <c r="A1636" i="23"/>
  <c r="B1636" i="23"/>
  <c r="C1636" i="23"/>
  <c r="D1636" i="23"/>
  <c r="E1636" i="23"/>
  <c r="F1636" i="23"/>
  <c r="G1636" i="23"/>
  <c r="H1636" i="23"/>
  <c r="I1636" i="23"/>
  <c r="J1636" i="23"/>
  <c r="K1636" i="23"/>
  <c r="L1636" i="23"/>
  <c r="M1636" i="23"/>
  <c r="A1306" i="23"/>
  <c r="B1306" i="23"/>
  <c r="C1306" i="23"/>
  <c r="D1306" i="23"/>
  <c r="E1306" i="23"/>
  <c r="F1306" i="23"/>
  <c r="G1306" i="23"/>
  <c r="H1306" i="23"/>
  <c r="I1306" i="23"/>
  <c r="J1306" i="23"/>
  <c r="K1306" i="23"/>
  <c r="L1306" i="23"/>
  <c r="M1306" i="23"/>
  <c r="A991" i="23"/>
  <c r="B991" i="23"/>
  <c r="C991" i="23"/>
  <c r="D991" i="23"/>
  <c r="E991" i="23"/>
  <c r="F991" i="23"/>
  <c r="G991" i="23"/>
  <c r="H991" i="23"/>
  <c r="I991" i="23"/>
  <c r="J991" i="23"/>
  <c r="K991" i="23"/>
  <c r="L991" i="23"/>
  <c r="M991" i="23"/>
  <c r="A443" i="23"/>
  <c r="B443" i="23"/>
  <c r="C443" i="23"/>
  <c r="D443" i="23"/>
  <c r="E443" i="23"/>
  <c r="F443" i="23"/>
  <c r="G443" i="23"/>
  <c r="H443" i="23"/>
  <c r="I443" i="23"/>
  <c r="J443" i="23"/>
  <c r="K443" i="23"/>
  <c r="L443" i="23"/>
  <c r="M443" i="23"/>
  <c r="A2222" i="23"/>
  <c r="B2222" i="23"/>
  <c r="C2222" i="23"/>
  <c r="D2222" i="23"/>
  <c r="E2222" i="23"/>
  <c r="F2222" i="23"/>
  <c r="G2222" i="23"/>
  <c r="H2222" i="23"/>
  <c r="I2222" i="23"/>
  <c r="J2222" i="23"/>
  <c r="K2222" i="23"/>
  <c r="L2222" i="23"/>
  <c r="M2222" i="23"/>
  <c r="A2039" i="23"/>
  <c r="B2039" i="23"/>
  <c r="C2039" i="23"/>
  <c r="D2039" i="23"/>
  <c r="E2039" i="23"/>
  <c r="F2039" i="23"/>
  <c r="G2039" i="23"/>
  <c r="H2039" i="23"/>
  <c r="I2039" i="23"/>
  <c r="J2039" i="23"/>
  <c r="K2039" i="23"/>
  <c r="L2039" i="23"/>
  <c r="M2039" i="23"/>
  <c r="A1795" i="23"/>
  <c r="B1795" i="23"/>
  <c r="C1795" i="23"/>
  <c r="D1795" i="23"/>
  <c r="E1795" i="23"/>
  <c r="F1795" i="23"/>
  <c r="G1795" i="23"/>
  <c r="H1795" i="23"/>
  <c r="I1795" i="23"/>
  <c r="J1795" i="23"/>
  <c r="K1795" i="23"/>
  <c r="L1795" i="23"/>
  <c r="M1795" i="23"/>
  <c r="A1635" i="23"/>
  <c r="B1635" i="23"/>
  <c r="C1635" i="23"/>
  <c r="D1635" i="23"/>
  <c r="E1635" i="23"/>
  <c r="F1635" i="23"/>
  <c r="G1635" i="23"/>
  <c r="H1635" i="23"/>
  <c r="I1635" i="23"/>
  <c r="J1635" i="23"/>
  <c r="K1635" i="23"/>
  <c r="L1635" i="23"/>
  <c r="M1635" i="23"/>
  <c r="A1305" i="23"/>
  <c r="B1305" i="23"/>
  <c r="C1305" i="23"/>
  <c r="D1305" i="23"/>
  <c r="E1305" i="23"/>
  <c r="F1305" i="23"/>
  <c r="G1305" i="23"/>
  <c r="H1305" i="23"/>
  <c r="I1305" i="23"/>
  <c r="J1305" i="23"/>
  <c r="K1305" i="23"/>
  <c r="L1305" i="23"/>
  <c r="M1305" i="23"/>
  <c r="A990" i="23"/>
  <c r="B990" i="23"/>
  <c r="C990" i="23"/>
  <c r="D990" i="23"/>
  <c r="E990" i="23"/>
  <c r="F990" i="23"/>
  <c r="G990" i="23"/>
  <c r="H990" i="23"/>
  <c r="I990" i="23"/>
  <c r="J990" i="23"/>
  <c r="K990" i="23"/>
  <c r="L990" i="23"/>
  <c r="M990" i="23"/>
  <c r="A442" i="23"/>
  <c r="B442" i="23"/>
  <c r="C442" i="23"/>
  <c r="D442" i="23"/>
  <c r="E442" i="23"/>
  <c r="F442" i="23"/>
  <c r="G442" i="23"/>
  <c r="H442" i="23"/>
  <c r="I442" i="23"/>
  <c r="J442" i="23"/>
  <c r="K442" i="23"/>
  <c r="L442" i="23"/>
  <c r="M442" i="23"/>
  <c r="A331" i="23"/>
  <c r="B331" i="23"/>
  <c r="C331" i="23"/>
  <c r="D331" i="23"/>
  <c r="E331" i="23"/>
  <c r="F331" i="23"/>
  <c r="G331" i="23"/>
  <c r="H331" i="23"/>
  <c r="I331" i="23"/>
  <c r="J331" i="23"/>
  <c r="K331" i="23"/>
  <c r="L331" i="23"/>
  <c r="M331" i="23"/>
  <c r="A2197" i="23"/>
  <c r="B2197" i="23"/>
  <c r="C2197" i="23"/>
  <c r="D2197" i="23"/>
  <c r="E2197" i="23"/>
  <c r="F2197" i="23"/>
  <c r="G2197" i="23"/>
  <c r="H2197" i="23"/>
  <c r="I2197" i="23"/>
  <c r="J2197" i="23"/>
  <c r="K2197" i="23"/>
  <c r="L2197" i="23"/>
  <c r="M2197" i="23"/>
  <c r="A1996" i="23"/>
  <c r="B1996" i="23"/>
  <c r="C1996" i="23"/>
  <c r="D1996" i="23"/>
  <c r="E1996" i="23"/>
  <c r="F1996" i="23"/>
  <c r="G1996" i="23"/>
  <c r="H1996" i="23"/>
  <c r="I1996" i="23"/>
  <c r="J1996" i="23"/>
  <c r="K1996" i="23"/>
  <c r="L1996" i="23"/>
  <c r="M1996" i="23"/>
  <c r="A1779" i="23"/>
  <c r="B1779" i="23"/>
  <c r="C1779" i="23"/>
  <c r="D1779" i="23"/>
  <c r="E1779" i="23"/>
  <c r="F1779" i="23"/>
  <c r="G1779" i="23"/>
  <c r="H1779" i="23"/>
  <c r="I1779" i="23"/>
  <c r="J1779" i="23"/>
  <c r="K1779" i="23"/>
  <c r="L1779" i="23"/>
  <c r="M1779" i="23"/>
  <c r="A1610" i="23"/>
  <c r="B1610" i="23"/>
  <c r="C1610" i="23"/>
  <c r="D1610" i="23"/>
  <c r="E1610" i="23"/>
  <c r="F1610" i="23"/>
  <c r="G1610" i="23"/>
  <c r="H1610" i="23"/>
  <c r="I1610" i="23"/>
  <c r="J1610" i="23"/>
  <c r="K1610" i="23"/>
  <c r="L1610" i="23"/>
  <c r="M1610" i="23"/>
  <c r="A1277" i="23"/>
  <c r="B1277" i="23"/>
  <c r="C1277" i="23"/>
  <c r="D1277" i="23"/>
  <c r="E1277" i="23"/>
  <c r="F1277" i="23"/>
  <c r="G1277" i="23"/>
  <c r="H1277" i="23"/>
  <c r="I1277" i="23"/>
  <c r="J1277" i="23"/>
  <c r="K1277" i="23"/>
  <c r="L1277" i="23"/>
  <c r="M1277" i="23"/>
  <c r="A924" i="23"/>
  <c r="B924" i="23"/>
  <c r="C924" i="23"/>
  <c r="D924" i="23"/>
  <c r="E924" i="23"/>
  <c r="F924" i="23"/>
  <c r="G924" i="23"/>
  <c r="H924" i="23"/>
  <c r="I924" i="23"/>
  <c r="J924" i="23"/>
  <c r="K924" i="23"/>
  <c r="L924" i="23"/>
  <c r="M924" i="23"/>
  <c r="A687" i="23"/>
  <c r="B687" i="23"/>
  <c r="C687" i="23"/>
  <c r="D687" i="23"/>
  <c r="E687" i="23"/>
  <c r="F687" i="23"/>
  <c r="G687" i="23"/>
  <c r="H687" i="23"/>
  <c r="I687" i="23"/>
  <c r="J687" i="23"/>
  <c r="K687" i="23"/>
  <c r="L687" i="23"/>
  <c r="M687" i="23"/>
  <c r="A323" i="23"/>
  <c r="B323" i="23"/>
  <c r="C323" i="23"/>
  <c r="D323" i="23"/>
  <c r="E323" i="23"/>
  <c r="F323" i="23"/>
  <c r="G323" i="23"/>
  <c r="H323" i="23"/>
  <c r="I323" i="23"/>
  <c r="J323" i="23"/>
  <c r="K323" i="23"/>
  <c r="L323" i="23"/>
  <c r="M323" i="23"/>
  <c r="A2165" i="23"/>
  <c r="B2165" i="23"/>
  <c r="C2165" i="23"/>
  <c r="D2165" i="23"/>
  <c r="E2165" i="23"/>
  <c r="F2165" i="23"/>
  <c r="G2165" i="23"/>
  <c r="H2165" i="23"/>
  <c r="I2165" i="23"/>
  <c r="J2165" i="23"/>
  <c r="K2165" i="23"/>
  <c r="L2165" i="23"/>
  <c r="M2165" i="23"/>
  <c r="A1984" i="23"/>
  <c r="B1984" i="23"/>
  <c r="C1984" i="23"/>
  <c r="D1984" i="23"/>
  <c r="E1984" i="23"/>
  <c r="F1984" i="23"/>
  <c r="G1984" i="23"/>
  <c r="H1984" i="23"/>
  <c r="I1984" i="23"/>
  <c r="J1984" i="23"/>
  <c r="K1984" i="23"/>
  <c r="L1984" i="23"/>
  <c r="M1984" i="23"/>
  <c r="A1762" i="23"/>
  <c r="B1762" i="23"/>
  <c r="C1762" i="23"/>
  <c r="D1762" i="23"/>
  <c r="E1762" i="23"/>
  <c r="F1762" i="23"/>
  <c r="G1762" i="23"/>
  <c r="H1762" i="23"/>
  <c r="I1762" i="23"/>
  <c r="J1762" i="23"/>
  <c r="K1762" i="23"/>
  <c r="L1762" i="23"/>
  <c r="M1762" i="23"/>
  <c r="A1594" i="23"/>
  <c r="B1594" i="23"/>
  <c r="C1594" i="23"/>
  <c r="D1594" i="23"/>
  <c r="E1594" i="23"/>
  <c r="F1594" i="23"/>
  <c r="G1594" i="23"/>
  <c r="H1594" i="23"/>
  <c r="I1594" i="23"/>
  <c r="J1594" i="23"/>
  <c r="K1594" i="23"/>
  <c r="L1594" i="23"/>
  <c r="M1594" i="23"/>
  <c r="A1240" i="23"/>
  <c r="B1240" i="23"/>
  <c r="C1240" i="23"/>
  <c r="D1240" i="23"/>
  <c r="E1240" i="23"/>
  <c r="F1240" i="23"/>
  <c r="G1240" i="23"/>
  <c r="H1240" i="23"/>
  <c r="I1240" i="23"/>
  <c r="J1240" i="23"/>
  <c r="K1240" i="23"/>
  <c r="L1240" i="23"/>
  <c r="M1240" i="23"/>
  <c r="A834" i="23"/>
  <c r="B834" i="23"/>
  <c r="C834" i="23"/>
  <c r="D834" i="23"/>
  <c r="E834" i="23"/>
  <c r="F834" i="23"/>
  <c r="G834" i="23"/>
  <c r="H834" i="23"/>
  <c r="I834" i="23"/>
  <c r="J834" i="23"/>
  <c r="K834" i="23"/>
  <c r="L834" i="23"/>
  <c r="M834" i="23"/>
  <c r="A694" i="23"/>
  <c r="B694" i="23"/>
  <c r="C694" i="23"/>
  <c r="D694" i="23"/>
  <c r="E694" i="23"/>
  <c r="F694" i="23"/>
  <c r="G694" i="23"/>
  <c r="H694" i="23"/>
  <c r="I694" i="23"/>
  <c r="J694" i="23"/>
  <c r="K694" i="23"/>
  <c r="L694" i="23"/>
  <c r="M694" i="23"/>
  <c r="A318" i="23"/>
  <c r="B318" i="23"/>
  <c r="C318" i="23"/>
  <c r="D318" i="23"/>
  <c r="E318" i="23"/>
  <c r="F318" i="23"/>
  <c r="G318" i="23"/>
  <c r="H318" i="23"/>
  <c r="I318" i="23"/>
  <c r="J318" i="23"/>
  <c r="K318" i="23"/>
  <c r="L318" i="23"/>
  <c r="M318" i="23"/>
  <c r="A2168" i="23"/>
  <c r="B2168" i="23"/>
  <c r="C2168" i="23"/>
  <c r="D2168" i="23"/>
  <c r="E2168" i="23"/>
  <c r="F2168" i="23"/>
  <c r="G2168" i="23"/>
  <c r="H2168" i="23"/>
  <c r="I2168" i="23"/>
  <c r="J2168" i="23"/>
  <c r="K2168" i="23"/>
  <c r="L2168" i="23"/>
  <c r="M2168" i="23"/>
  <c r="A1986" i="23"/>
  <c r="B1986" i="23"/>
  <c r="C1986" i="23"/>
  <c r="D1986" i="23"/>
  <c r="E1986" i="23"/>
  <c r="F1986" i="23"/>
  <c r="G1986" i="23"/>
  <c r="H1986" i="23"/>
  <c r="I1986" i="23"/>
  <c r="J1986" i="23"/>
  <c r="K1986" i="23"/>
  <c r="L1986" i="23"/>
  <c r="M1986" i="23"/>
  <c r="A1765" i="23"/>
  <c r="B1765" i="23"/>
  <c r="C1765" i="23"/>
  <c r="D1765" i="23"/>
  <c r="E1765" i="23"/>
  <c r="F1765" i="23"/>
  <c r="G1765" i="23"/>
  <c r="H1765" i="23"/>
  <c r="I1765" i="23"/>
  <c r="J1765" i="23"/>
  <c r="K1765" i="23"/>
  <c r="L1765" i="23"/>
  <c r="M1765" i="23"/>
  <c r="A1597" i="23"/>
  <c r="B1597" i="23"/>
  <c r="C1597" i="23"/>
  <c r="D1597" i="23"/>
  <c r="E1597" i="23"/>
  <c r="F1597" i="23"/>
  <c r="G1597" i="23"/>
  <c r="H1597" i="23"/>
  <c r="I1597" i="23"/>
  <c r="J1597" i="23"/>
  <c r="K1597" i="23"/>
  <c r="L1597" i="23"/>
  <c r="M1597" i="23"/>
  <c r="A1250" i="23"/>
  <c r="B1250" i="23"/>
  <c r="C1250" i="23"/>
  <c r="D1250" i="23"/>
  <c r="E1250" i="23"/>
  <c r="F1250" i="23"/>
  <c r="G1250" i="23"/>
  <c r="H1250" i="23"/>
  <c r="I1250" i="23"/>
  <c r="J1250" i="23"/>
  <c r="K1250" i="23"/>
  <c r="L1250" i="23"/>
  <c r="M1250" i="23"/>
  <c r="A841" i="23"/>
  <c r="B841" i="23"/>
  <c r="C841" i="23"/>
  <c r="D841" i="23"/>
  <c r="E841" i="23"/>
  <c r="F841" i="23"/>
  <c r="G841" i="23"/>
  <c r="H841" i="23"/>
  <c r="I841" i="23"/>
  <c r="J841" i="23"/>
  <c r="K841" i="23"/>
  <c r="L841" i="23"/>
  <c r="M841" i="23"/>
  <c r="A674" i="23"/>
  <c r="B674" i="23"/>
  <c r="C674" i="23"/>
  <c r="D674" i="23"/>
  <c r="E674" i="23"/>
  <c r="F674" i="23"/>
  <c r="G674" i="23"/>
  <c r="H674" i="23"/>
  <c r="I674" i="23"/>
  <c r="J674" i="23"/>
  <c r="K674" i="23"/>
  <c r="L674" i="23"/>
  <c r="M674" i="23"/>
  <c r="A320" i="23"/>
  <c r="B320" i="23"/>
  <c r="C320" i="23"/>
  <c r="D320" i="23"/>
  <c r="E320" i="23"/>
  <c r="F320" i="23"/>
  <c r="G320" i="23"/>
  <c r="H320" i="23"/>
  <c r="I320" i="23"/>
  <c r="J320" i="23"/>
  <c r="K320" i="23"/>
  <c r="L320" i="23"/>
  <c r="M320" i="23"/>
  <c r="A2170" i="23"/>
  <c r="B2170" i="23"/>
  <c r="C2170" i="23"/>
  <c r="D2170" i="23"/>
  <c r="E2170" i="23"/>
  <c r="F2170" i="23"/>
  <c r="G2170" i="23"/>
  <c r="H2170" i="23"/>
  <c r="I2170" i="23"/>
  <c r="J2170" i="23"/>
  <c r="K2170" i="23"/>
  <c r="L2170" i="23"/>
  <c r="M2170" i="23"/>
  <c r="A1988" i="23"/>
  <c r="B1988" i="23"/>
  <c r="C1988" i="23"/>
  <c r="D1988" i="23"/>
  <c r="E1988" i="23"/>
  <c r="F1988" i="23"/>
  <c r="G1988" i="23"/>
  <c r="H1988" i="23"/>
  <c r="I1988" i="23"/>
  <c r="J1988" i="23"/>
  <c r="K1988" i="23"/>
  <c r="L1988" i="23"/>
  <c r="M1988" i="23"/>
  <c r="A1767" i="23"/>
  <c r="B1767" i="23"/>
  <c r="C1767" i="23"/>
  <c r="D1767" i="23"/>
  <c r="E1767" i="23"/>
  <c r="F1767" i="23"/>
  <c r="G1767" i="23"/>
  <c r="H1767" i="23"/>
  <c r="I1767" i="23"/>
  <c r="J1767" i="23"/>
  <c r="K1767" i="23"/>
  <c r="L1767" i="23"/>
  <c r="M1767" i="23"/>
  <c r="A1599" i="23"/>
  <c r="B1599" i="23"/>
  <c r="C1599" i="23"/>
  <c r="D1599" i="23"/>
  <c r="E1599" i="23"/>
  <c r="F1599" i="23"/>
  <c r="G1599" i="23"/>
  <c r="H1599" i="23"/>
  <c r="I1599" i="23"/>
  <c r="J1599" i="23"/>
  <c r="K1599" i="23"/>
  <c r="L1599" i="23"/>
  <c r="M1599" i="23"/>
  <c r="A957" i="23"/>
  <c r="B957" i="23"/>
  <c r="C957" i="23"/>
  <c r="D957" i="23"/>
  <c r="E957" i="23"/>
  <c r="F957" i="23"/>
  <c r="G957" i="23"/>
  <c r="H957" i="23"/>
  <c r="I957" i="23"/>
  <c r="J957" i="23"/>
  <c r="K957" i="23"/>
  <c r="L957" i="23"/>
  <c r="M957" i="23"/>
  <c r="A388" i="23"/>
  <c r="B388" i="23"/>
  <c r="C388" i="23"/>
  <c r="D388" i="23"/>
  <c r="E388" i="23"/>
  <c r="F388" i="23"/>
  <c r="G388" i="23"/>
  <c r="H388" i="23"/>
  <c r="I388" i="23"/>
  <c r="J388" i="23"/>
  <c r="K388" i="23"/>
  <c r="L388" i="23"/>
  <c r="M388" i="23"/>
  <c r="A2209" i="23"/>
  <c r="B2209" i="23"/>
  <c r="C2209" i="23"/>
  <c r="D2209" i="23"/>
  <c r="E2209" i="23"/>
  <c r="F2209" i="23"/>
  <c r="G2209" i="23"/>
  <c r="H2209" i="23"/>
  <c r="I2209" i="23"/>
  <c r="J2209" i="23"/>
  <c r="K2209" i="23"/>
  <c r="L2209" i="23"/>
  <c r="M2209" i="23"/>
  <c r="A2025" i="23"/>
  <c r="B2025" i="23"/>
  <c r="C2025" i="23"/>
  <c r="D2025" i="23"/>
  <c r="E2025" i="23"/>
  <c r="F2025" i="23"/>
  <c r="G2025" i="23"/>
  <c r="H2025" i="23"/>
  <c r="I2025" i="23"/>
  <c r="J2025" i="23"/>
  <c r="K2025" i="23"/>
  <c r="L2025" i="23"/>
  <c r="M2025" i="23"/>
  <c r="A1808" i="23"/>
  <c r="B1808" i="23"/>
  <c r="C1808" i="23"/>
  <c r="D1808" i="23"/>
  <c r="E1808" i="23"/>
  <c r="F1808" i="23"/>
  <c r="G1808" i="23"/>
  <c r="H1808" i="23"/>
  <c r="I1808" i="23"/>
  <c r="J1808" i="23"/>
  <c r="K1808" i="23"/>
  <c r="L1808" i="23"/>
  <c r="M1808" i="23"/>
  <c r="A1650" i="23"/>
  <c r="B1650" i="23"/>
  <c r="C1650" i="23"/>
  <c r="D1650" i="23"/>
  <c r="E1650" i="23"/>
  <c r="F1650" i="23"/>
  <c r="G1650" i="23"/>
  <c r="H1650" i="23"/>
  <c r="I1650" i="23"/>
  <c r="J1650" i="23"/>
  <c r="K1650" i="23"/>
  <c r="L1650" i="23"/>
  <c r="M1650" i="23"/>
  <c r="A1045" i="23"/>
  <c r="B1045" i="23"/>
  <c r="C1045" i="23"/>
  <c r="D1045" i="23"/>
  <c r="E1045" i="23"/>
  <c r="F1045" i="23"/>
  <c r="G1045" i="23"/>
  <c r="H1045" i="23"/>
  <c r="I1045" i="23"/>
  <c r="J1045" i="23"/>
  <c r="K1045" i="23"/>
  <c r="L1045" i="23"/>
  <c r="M1045" i="23"/>
  <c r="A515" i="23"/>
  <c r="B515" i="23"/>
  <c r="C515" i="23"/>
  <c r="D515" i="23"/>
  <c r="E515" i="23"/>
  <c r="F515" i="23"/>
  <c r="G515" i="23"/>
  <c r="H515" i="23"/>
  <c r="I515" i="23"/>
  <c r="J515" i="23"/>
  <c r="K515" i="23"/>
  <c r="L515" i="23"/>
  <c r="M515" i="23"/>
  <c r="A2067" i="23"/>
  <c r="B2067" i="23"/>
  <c r="C2067" i="23"/>
  <c r="D2067" i="23"/>
  <c r="E2067" i="23"/>
  <c r="F2067" i="23"/>
  <c r="G2067" i="23"/>
  <c r="H2067" i="23"/>
  <c r="I2067" i="23"/>
  <c r="J2067" i="23"/>
  <c r="K2067" i="23"/>
  <c r="L2067" i="23"/>
  <c r="M2067" i="23"/>
  <c r="A1906" i="23"/>
  <c r="B1906" i="23"/>
  <c r="C1906" i="23"/>
  <c r="D1906" i="23"/>
  <c r="E1906" i="23"/>
  <c r="F1906" i="23"/>
  <c r="G1906" i="23"/>
  <c r="H1906" i="23"/>
  <c r="I1906" i="23"/>
  <c r="J1906" i="23"/>
  <c r="K1906" i="23"/>
  <c r="L1906" i="23"/>
  <c r="M1906" i="23"/>
  <c r="A1862" i="23"/>
  <c r="B1862" i="23"/>
  <c r="C1862" i="23"/>
  <c r="D1862" i="23"/>
  <c r="E1862" i="23"/>
  <c r="F1862" i="23"/>
  <c r="G1862" i="23"/>
  <c r="H1862" i="23"/>
  <c r="I1862" i="23"/>
  <c r="J1862" i="23"/>
  <c r="K1862" i="23"/>
  <c r="L1862" i="23"/>
  <c r="M1862" i="23"/>
  <c r="A1708" i="23"/>
  <c r="B1708" i="23"/>
  <c r="C1708" i="23"/>
  <c r="D1708" i="23"/>
  <c r="E1708" i="23"/>
  <c r="F1708" i="23"/>
  <c r="G1708" i="23"/>
  <c r="H1708" i="23"/>
  <c r="I1708" i="23"/>
  <c r="J1708" i="23"/>
  <c r="K1708" i="23"/>
  <c r="L1708" i="23"/>
  <c r="M1708" i="23"/>
  <c r="A1124" i="23"/>
  <c r="B1124" i="23"/>
  <c r="C1124" i="23"/>
  <c r="D1124" i="23"/>
  <c r="E1124" i="23"/>
  <c r="F1124" i="23"/>
  <c r="G1124" i="23"/>
  <c r="H1124" i="23"/>
  <c r="I1124" i="23"/>
  <c r="J1124" i="23"/>
  <c r="K1124" i="23"/>
  <c r="L1124" i="23"/>
  <c r="M1124" i="23"/>
  <c r="A647" i="23"/>
  <c r="B647" i="23"/>
  <c r="C647" i="23"/>
  <c r="D647" i="23"/>
  <c r="E647" i="23"/>
  <c r="F647" i="23"/>
  <c r="G647" i="23"/>
  <c r="H647" i="23"/>
  <c r="I647" i="23"/>
  <c r="J647" i="23"/>
  <c r="K647" i="23"/>
  <c r="L647" i="23"/>
  <c r="M647" i="23"/>
  <c r="A2144" i="23"/>
  <c r="B2144" i="23"/>
  <c r="C2144" i="23"/>
  <c r="D2144" i="23"/>
  <c r="E2144" i="23"/>
  <c r="F2144" i="23"/>
  <c r="G2144" i="23"/>
  <c r="H2144" i="23"/>
  <c r="I2144" i="23"/>
  <c r="J2144" i="23"/>
  <c r="K2144" i="23"/>
  <c r="L2144" i="23"/>
  <c r="M2144" i="23"/>
  <c r="A1914" i="23"/>
  <c r="B1914" i="23"/>
  <c r="C1914" i="23"/>
  <c r="D1914" i="23"/>
  <c r="E1914" i="23"/>
  <c r="F1914" i="23"/>
  <c r="G1914" i="23"/>
  <c r="H1914" i="23"/>
  <c r="I1914" i="23"/>
  <c r="J1914" i="23"/>
  <c r="K1914" i="23"/>
  <c r="L1914" i="23"/>
  <c r="M1914" i="23"/>
  <c r="A1853" i="23"/>
  <c r="B1853" i="23"/>
  <c r="C1853" i="23"/>
  <c r="D1853" i="23"/>
  <c r="E1853" i="23"/>
  <c r="F1853" i="23"/>
  <c r="G1853" i="23"/>
  <c r="H1853" i="23"/>
  <c r="I1853" i="23"/>
  <c r="J1853" i="23"/>
  <c r="K1853" i="23"/>
  <c r="L1853" i="23"/>
  <c r="M1853" i="23"/>
  <c r="A1696" i="23"/>
  <c r="B1696" i="23"/>
  <c r="C1696" i="23"/>
  <c r="D1696" i="23"/>
  <c r="E1696" i="23"/>
  <c r="F1696" i="23"/>
  <c r="G1696" i="23"/>
  <c r="H1696" i="23"/>
  <c r="I1696" i="23"/>
  <c r="J1696" i="23"/>
  <c r="K1696" i="23"/>
  <c r="L1696" i="23"/>
  <c r="M1696" i="23"/>
  <c r="A1116" i="23"/>
  <c r="B1116" i="23"/>
  <c r="C1116" i="23"/>
  <c r="D1116" i="23"/>
  <c r="E1116" i="23"/>
  <c r="F1116" i="23"/>
  <c r="G1116" i="23"/>
  <c r="H1116" i="23"/>
  <c r="I1116" i="23"/>
  <c r="J1116" i="23"/>
  <c r="K1116" i="23"/>
  <c r="L1116" i="23"/>
  <c r="M1116" i="23"/>
  <c r="A639" i="23"/>
  <c r="B639" i="23"/>
  <c r="C639" i="23"/>
  <c r="D639" i="23"/>
  <c r="E639" i="23"/>
  <c r="F639" i="23"/>
  <c r="G639" i="23"/>
  <c r="H639" i="23"/>
  <c r="I639" i="23"/>
  <c r="J639" i="23"/>
  <c r="K639" i="23"/>
  <c r="L639" i="23"/>
  <c r="M639" i="23"/>
  <c r="A2136" i="23"/>
  <c r="B2136" i="23"/>
  <c r="C2136" i="23"/>
  <c r="D2136" i="23"/>
  <c r="E2136" i="23"/>
  <c r="F2136" i="23"/>
  <c r="G2136" i="23"/>
  <c r="H2136" i="23"/>
  <c r="I2136" i="23"/>
  <c r="J2136" i="23"/>
  <c r="K2136" i="23"/>
  <c r="L2136" i="23"/>
  <c r="M2136" i="23"/>
  <c r="A1964" i="23"/>
  <c r="B1964" i="23"/>
  <c r="C1964" i="23"/>
  <c r="D1964" i="23"/>
  <c r="E1964" i="23"/>
  <c r="F1964" i="23"/>
  <c r="G1964" i="23"/>
  <c r="H1964" i="23"/>
  <c r="I1964" i="23"/>
  <c r="J1964" i="23"/>
  <c r="K1964" i="23"/>
  <c r="L1964" i="23"/>
  <c r="M1964" i="23"/>
  <c r="A1847" i="23"/>
  <c r="B1847" i="23"/>
  <c r="C1847" i="23"/>
  <c r="D1847" i="23"/>
  <c r="E1847" i="23"/>
  <c r="F1847" i="23"/>
  <c r="G1847" i="23"/>
  <c r="H1847" i="23"/>
  <c r="I1847" i="23"/>
  <c r="J1847" i="23"/>
  <c r="K1847" i="23"/>
  <c r="L1847" i="23"/>
  <c r="M1847" i="23"/>
  <c r="A1690" i="23"/>
  <c r="B1690" i="23"/>
  <c r="C1690" i="23"/>
  <c r="D1690" i="23"/>
  <c r="E1690" i="23"/>
  <c r="F1690" i="23"/>
  <c r="G1690" i="23"/>
  <c r="H1690" i="23"/>
  <c r="I1690" i="23"/>
  <c r="J1690" i="23"/>
  <c r="K1690" i="23"/>
  <c r="L1690" i="23"/>
  <c r="M1690" i="23"/>
  <c r="A1341" i="23"/>
  <c r="B1341" i="23"/>
  <c r="C1341" i="23"/>
  <c r="D1341" i="23"/>
  <c r="E1341" i="23"/>
  <c r="F1341" i="23"/>
  <c r="G1341" i="23"/>
  <c r="H1341" i="23"/>
  <c r="I1341" i="23"/>
  <c r="J1341" i="23"/>
  <c r="K1341" i="23"/>
  <c r="L1341" i="23"/>
  <c r="M1341" i="23"/>
  <c r="A1076" i="23"/>
  <c r="B1076" i="23"/>
  <c r="C1076" i="23"/>
  <c r="D1076" i="23"/>
  <c r="E1076" i="23"/>
  <c r="F1076" i="23"/>
  <c r="G1076" i="23"/>
  <c r="H1076" i="23"/>
  <c r="I1076" i="23"/>
  <c r="J1076" i="23"/>
  <c r="K1076" i="23"/>
  <c r="L1076" i="23"/>
  <c r="M1076" i="23"/>
  <c r="A497" i="23"/>
  <c r="B497" i="23"/>
  <c r="C497" i="23"/>
  <c r="D497" i="23"/>
  <c r="E497" i="23"/>
  <c r="F497" i="23"/>
  <c r="G497" i="23"/>
  <c r="H497" i="23"/>
  <c r="I497" i="23"/>
  <c r="J497" i="23"/>
  <c r="K497" i="23"/>
  <c r="L497" i="23"/>
  <c r="M497" i="23"/>
  <c r="A289" i="23"/>
  <c r="B289" i="23"/>
  <c r="C289" i="23"/>
  <c r="D289" i="23"/>
  <c r="E289" i="23"/>
  <c r="F289" i="23"/>
  <c r="G289" i="23"/>
  <c r="H289" i="23"/>
  <c r="I289" i="23"/>
  <c r="J289" i="23"/>
  <c r="K289" i="23"/>
  <c r="L289" i="23"/>
  <c r="M289" i="23"/>
  <c r="A2226" i="23"/>
  <c r="B2226" i="23"/>
  <c r="C2226" i="23"/>
  <c r="D2226" i="23"/>
  <c r="E2226" i="23"/>
  <c r="F2226" i="23"/>
  <c r="G2226" i="23"/>
  <c r="H2226" i="23"/>
  <c r="I2226" i="23"/>
  <c r="J2226" i="23"/>
  <c r="K2226" i="23"/>
  <c r="L2226" i="23"/>
  <c r="M2226" i="23"/>
  <c r="A2016" i="23"/>
  <c r="B2016" i="23"/>
  <c r="C2016" i="23"/>
  <c r="D2016" i="23"/>
  <c r="E2016" i="23"/>
  <c r="F2016" i="23"/>
  <c r="G2016" i="23"/>
  <c r="H2016" i="23"/>
  <c r="I2016" i="23"/>
  <c r="J2016" i="23"/>
  <c r="K2016" i="23"/>
  <c r="L2016" i="23"/>
  <c r="M2016" i="23"/>
  <c r="A1799" i="23"/>
  <c r="B1799" i="23"/>
  <c r="C1799" i="23"/>
  <c r="D1799" i="23"/>
  <c r="E1799" i="23"/>
  <c r="F1799" i="23"/>
  <c r="G1799" i="23"/>
  <c r="H1799" i="23"/>
  <c r="I1799" i="23"/>
  <c r="J1799" i="23"/>
  <c r="K1799" i="23"/>
  <c r="L1799" i="23"/>
  <c r="M1799" i="23"/>
  <c r="A1640" i="23"/>
  <c r="B1640" i="23"/>
  <c r="C1640" i="23"/>
  <c r="D1640" i="23"/>
  <c r="E1640" i="23"/>
  <c r="F1640" i="23"/>
  <c r="G1640" i="23"/>
  <c r="H1640" i="23"/>
  <c r="I1640" i="23"/>
  <c r="J1640" i="23"/>
  <c r="K1640" i="23"/>
  <c r="L1640" i="23"/>
  <c r="M1640" i="23"/>
  <c r="A1276" i="23"/>
  <c r="B1276" i="23"/>
  <c r="C1276" i="23"/>
  <c r="D1276" i="23"/>
  <c r="E1276" i="23"/>
  <c r="F1276" i="23"/>
  <c r="G1276" i="23"/>
  <c r="H1276" i="23"/>
  <c r="I1276" i="23"/>
  <c r="J1276" i="23"/>
  <c r="K1276" i="23"/>
  <c r="L1276" i="23"/>
  <c r="M1276" i="23"/>
  <c r="A923" i="23"/>
  <c r="B923" i="23"/>
  <c r="C923" i="23"/>
  <c r="D923" i="23"/>
  <c r="E923" i="23"/>
  <c r="F923" i="23"/>
  <c r="G923" i="23"/>
  <c r="H923" i="23"/>
  <c r="I923" i="23"/>
  <c r="J923" i="23"/>
  <c r="K923" i="23"/>
  <c r="L923" i="23"/>
  <c r="M923" i="23"/>
  <c r="A686" i="23"/>
  <c r="B686" i="23"/>
  <c r="C686" i="23"/>
  <c r="D686" i="23"/>
  <c r="E686" i="23"/>
  <c r="F686" i="23"/>
  <c r="G686" i="23"/>
  <c r="H686" i="23"/>
  <c r="I686" i="23"/>
  <c r="J686" i="23"/>
  <c r="K686" i="23"/>
  <c r="L686" i="23"/>
  <c r="M686" i="23"/>
  <c r="A2196" i="23"/>
  <c r="B2196" i="23"/>
  <c r="C2196" i="23"/>
  <c r="D2196" i="23"/>
  <c r="E2196" i="23"/>
  <c r="F2196" i="23"/>
  <c r="G2196" i="23"/>
  <c r="H2196" i="23"/>
  <c r="I2196" i="23"/>
  <c r="J2196" i="23"/>
  <c r="K2196" i="23"/>
  <c r="L2196" i="23"/>
  <c r="M2196" i="23"/>
  <c r="A1995" i="23"/>
  <c r="B1995" i="23"/>
  <c r="C1995" i="23"/>
  <c r="D1995" i="23"/>
  <c r="E1995" i="23"/>
  <c r="F1995" i="23"/>
  <c r="G1995" i="23"/>
  <c r="H1995" i="23"/>
  <c r="I1995" i="23"/>
  <c r="J1995" i="23"/>
  <c r="K1995" i="23"/>
  <c r="L1995" i="23"/>
  <c r="M1995" i="23"/>
  <c r="A1904" i="23"/>
  <c r="B1904" i="23"/>
  <c r="C1904" i="23"/>
  <c r="D1904" i="23"/>
  <c r="E1904" i="23"/>
  <c r="F1904" i="23"/>
  <c r="G1904" i="23"/>
  <c r="H1904" i="23"/>
  <c r="I1904" i="23"/>
  <c r="J1904" i="23"/>
  <c r="K1904" i="23"/>
  <c r="L1904" i="23"/>
  <c r="M1904" i="23"/>
  <c r="A1761" i="23"/>
  <c r="B1761" i="23"/>
  <c r="C1761" i="23"/>
  <c r="D1761" i="23"/>
  <c r="E1761" i="23"/>
  <c r="F1761" i="23"/>
  <c r="G1761" i="23"/>
  <c r="H1761" i="23"/>
  <c r="I1761" i="23"/>
  <c r="J1761" i="23"/>
  <c r="K1761" i="23"/>
  <c r="L1761" i="23"/>
  <c r="M1761" i="23"/>
  <c r="A1593" i="23"/>
  <c r="B1593" i="23"/>
  <c r="C1593" i="23"/>
  <c r="D1593" i="23"/>
  <c r="E1593" i="23"/>
  <c r="F1593" i="23"/>
  <c r="G1593" i="23"/>
  <c r="H1593" i="23"/>
  <c r="I1593" i="23"/>
  <c r="J1593" i="23"/>
  <c r="K1593" i="23"/>
  <c r="L1593" i="23"/>
  <c r="M1593" i="23"/>
  <c r="A1239" i="23"/>
  <c r="B1239" i="23"/>
  <c r="C1239" i="23"/>
  <c r="D1239" i="23"/>
  <c r="E1239" i="23"/>
  <c r="F1239" i="23"/>
  <c r="G1239" i="23"/>
  <c r="H1239" i="23"/>
  <c r="I1239" i="23"/>
  <c r="J1239" i="23"/>
  <c r="K1239" i="23"/>
  <c r="L1239" i="23"/>
  <c r="M1239" i="23"/>
  <c r="A833" i="23"/>
  <c r="B833" i="23"/>
  <c r="C833" i="23"/>
  <c r="D833" i="23"/>
  <c r="E833" i="23"/>
  <c r="F833" i="23"/>
  <c r="G833" i="23"/>
  <c r="H833" i="23"/>
  <c r="I833" i="23"/>
  <c r="J833" i="23"/>
  <c r="K833" i="23"/>
  <c r="L833" i="23"/>
  <c r="M833" i="23"/>
  <c r="A693" i="23"/>
  <c r="B693" i="23"/>
  <c r="C693" i="23"/>
  <c r="D693" i="23"/>
  <c r="E693" i="23"/>
  <c r="F693" i="23"/>
  <c r="G693" i="23"/>
  <c r="H693" i="23"/>
  <c r="I693" i="23"/>
  <c r="J693" i="23"/>
  <c r="K693" i="23"/>
  <c r="L693" i="23"/>
  <c r="M693" i="23"/>
  <c r="A2180" i="23"/>
  <c r="B2180" i="23"/>
  <c r="C2180" i="23"/>
  <c r="D2180" i="23"/>
  <c r="E2180" i="23"/>
  <c r="F2180" i="23"/>
  <c r="G2180" i="23"/>
  <c r="H2180" i="23"/>
  <c r="I2180" i="23"/>
  <c r="J2180" i="23"/>
  <c r="K2180" i="23"/>
  <c r="L2180" i="23"/>
  <c r="M2180" i="23"/>
  <c r="A2002" i="23"/>
  <c r="B2002" i="23"/>
  <c r="C2002" i="23"/>
  <c r="D2002" i="23"/>
  <c r="E2002" i="23"/>
  <c r="F2002" i="23"/>
  <c r="G2002" i="23"/>
  <c r="H2002" i="23"/>
  <c r="I2002" i="23"/>
  <c r="J2002" i="23"/>
  <c r="K2002" i="23"/>
  <c r="L2002" i="23"/>
  <c r="M2002" i="23"/>
  <c r="A1786" i="23"/>
  <c r="B1786" i="23"/>
  <c r="C1786" i="23"/>
  <c r="D1786" i="23"/>
  <c r="E1786" i="23"/>
  <c r="F1786" i="23"/>
  <c r="G1786" i="23"/>
  <c r="H1786" i="23"/>
  <c r="I1786" i="23"/>
  <c r="J1786" i="23"/>
  <c r="K1786" i="23"/>
  <c r="L1786" i="23"/>
  <c r="M1786" i="23"/>
  <c r="A1619" i="23"/>
  <c r="B1619" i="23"/>
  <c r="C1619" i="23"/>
  <c r="D1619" i="23"/>
  <c r="E1619" i="23"/>
  <c r="F1619" i="23"/>
  <c r="G1619" i="23"/>
  <c r="H1619" i="23"/>
  <c r="I1619" i="23"/>
  <c r="J1619" i="23"/>
  <c r="K1619" i="23"/>
  <c r="L1619" i="23"/>
  <c r="M1619" i="23"/>
  <c r="A1391" i="23"/>
  <c r="B1391" i="23"/>
  <c r="C1391" i="23"/>
  <c r="D1391" i="23"/>
  <c r="E1391" i="23"/>
  <c r="F1391" i="23"/>
  <c r="G1391" i="23"/>
  <c r="H1391" i="23"/>
  <c r="I1391" i="23"/>
  <c r="J1391" i="23"/>
  <c r="K1391" i="23"/>
  <c r="L1391" i="23"/>
  <c r="M1391" i="23"/>
  <c r="A1223" i="23"/>
  <c r="B1223" i="23"/>
  <c r="C1223" i="23"/>
  <c r="D1223" i="23"/>
  <c r="E1223" i="23"/>
  <c r="F1223" i="23"/>
  <c r="G1223" i="23"/>
  <c r="H1223" i="23"/>
  <c r="I1223" i="23"/>
  <c r="J1223" i="23"/>
  <c r="K1223" i="23"/>
  <c r="L1223" i="23"/>
  <c r="M1223" i="23"/>
  <c r="A1152" i="23"/>
  <c r="B1152" i="23"/>
  <c r="C1152" i="23"/>
  <c r="D1152" i="23"/>
  <c r="E1152" i="23"/>
  <c r="F1152" i="23"/>
  <c r="G1152" i="23"/>
  <c r="H1152" i="23"/>
  <c r="I1152" i="23"/>
  <c r="J1152" i="23"/>
  <c r="K1152" i="23"/>
  <c r="L1152" i="23"/>
  <c r="M1152" i="23"/>
  <c r="A665" i="23"/>
  <c r="B665" i="23"/>
  <c r="C665" i="23"/>
  <c r="D665" i="23"/>
  <c r="E665" i="23"/>
  <c r="F665" i="23"/>
  <c r="G665" i="23"/>
  <c r="H665" i="23"/>
  <c r="I665" i="23"/>
  <c r="J665" i="23"/>
  <c r="K665" i="23"/>
  <c r="L665" i="23"/>
  <c r="M665" i="23"/>
  <c r="A2178" i="23"/>
  <c r="B2178" i="23"/>
  <c r="C2178" i="23"/>
  <c r="D2178" i="23"/>
  <c r="E2178" i="23"/>
  <c r="F2178" i="23"/>
  <c r="G2178" i="23"/>
  <c r="H2178" i="23"/>
  <c r="I2178" i="23"/>
  <c r="J2178" i="23"/>
  <c r="K2178" i="23"/>
  <c r="L2178" i="23"/>
  <c r="M2178" i="23"/>
  <c r="A2012" i="23"/>
  <c r="B2012" i="23"/>
  <c r="C2012" i="23"/>
  <c r="D2012" i="23"/>
  <c r="E2012" i="23"/>
  <c r="F2012" i="23"/>
  <c r="G2012" i="23"/>
  <c r="H2012" i="23"/>
  <c r="I2012" i="23"/>
  <c r="J2012" i="23"/>
  <c r="K2012" i="23"/>
  <c r="L2012" i="23"/>
  <c r="M2012" i="23"/>
  <c r="A1772" i="23"/>
  <c r="B1772" i="23"/>
  <c r="C1772" i="23"/>
  <c r="D1772" i="23"/>
  <c r="E1772" i="23"/>
  <c r="F1772" i="23"/>
  <c r="G1772" i="23"/>
  <c r="H1772" i="23"/>
  <c r="I1772" i="23"/>
  <c r="J1772" i="23"/>
  <c r="K1772" i="23"/>
  <c r="L1772" i="23"/>
  <c r="M1772" i="23"/>
  <c r="A1604" i="23"/>
  <c r="B1604" i="23"/>
  <c r="C1604" i="23"/>
  <c r="D1604" i="23"/>
  <c r="E1604" i="23"/>
  <c r="F1604" i="23"/>
  <c r="G1604" i="23"/>
  <c r="H1604" i="23"/>
  <c r="I1604" i="23"/>
  <c r="J1604" i="23"/>
  <c r="K1604" i="23"/>
  <c r="L1604" i="23"/>
  <c r="M1604" i="23"/>
  <c r="A1388" i="23"/>
  <c r="B1388" i="23"/>
  <c r="C1388" i="23"/>
  <c r="D1388" i="23"/>
  <c r="E1388" i="23"/>
  <c r="F1388" i="23"/>
  <c r="G1388" i="23"/>
  <c r="H1388" i="23"/>
  <c r="I1388" i="23"/>
  <c r="J1388" i="23"/>
  <c r="K1388" i="23"/>
  <c r="L1388" i="23"/>
  <c r="M1388" i="23"/>
  <c r="A1234" i="23"/>
  <c r="B1234" i="23"/>
  <c r="C1234" i="23"/>
  <c r="D1234" i="23"/>
  <c r="E1234" i="23"/>
  <c r="F1234" i="23"/>
  <c r="G1234" i="23"/>
  <c r="H1234" i="23"/>
  <c r="I1234" i="23"/>
  <c r="J1234" i="23"/>
  <c r="K1234" i="23"/>
  <c r="L1234" i="23"/>
  <c r="M1234" i="23"/>
  <c r="A1154" i="23"/>
  <c r="B1154" i="23"/>
  <c r="C1154" i="23"/>
  <c r="D1154" i="23"/>
  <c r="E1154" i="23"/>
  <c r="F1154" i="23"/>
  <c r="G1154" i="23"/>
  <c r="H1154" i="23"/>
  <c r="I1154" i="23"/>
  <c r="J1154" i="23"/>
  <c r="K1154" i="23"/>
  <c r="L1154" i="23"/>
  <c r="M1154" i="23"/>
  <c r="A668" i="23"/>
  <c r="B668" i="23"/>
  <c r="C668" i="23"/>
  <c r="D668" i="23"/>
  <c r="E668" i="23"/>
  <c r="F668" i="23"/>
  <c r="G668" i="23"/>
  <c r="H668" i="23"/>
  <c r="I668" i="23"/>
  <c r="J668" i="23"/>
  <c r="K668" i="23"/>
  <c r="L668" i="23"/>
  <c r="M668" i="23"/>
  <c r="A316" i="23"/>
  <c r="B316" i="23"/>
  <c r="C316" i="23"/>
  <c r="D316" i="23"/>
  <c r="E316" i="23"/>
  <c r="F316" i="23"/>
  <c r="G316" i="23"/>
  <c r="H316" i="23"/>
  <c r="I316" i="23"/>
  <c r="J316" i="23"/>
  <c r="K316" i="23"/>
  <c r="L316" i="23"/>
  <c r="M316" i="23"/>
  <c r="A2156" i="23"/>
  <c r="B2156" i="23"/>
  <c r="C2156" i="23"/>
  <c r="D2156" i="23"/>
  <c r="E2156" i="23"/>
  <c r="F2156" i="23"/>
  <c r="G2156" i="23"/>
  <c r="H2156" i="23"/>
  <c r="I2156" i="23"/>
  <c r="J2156" i="23"/>
  <c r="K2156" i="23"/>
  <c r="L2156" i="23"/>
  <c r="M2156" i="23"/>
  <c r="A1980" i="23"/>
  <c r="B1980" i="23"/>
  <c r="C1980" i="23"/>
  <c r="D1980" i="23"/>
  <c r="E1980" i="23"/>
  <c r="F1980" i="23"/>
  <c r="G1980" i="23"/>
  <c r="H1980" i="23"/>
  <c r="I1980" i="23"/>
  <c r="J1980" i="23"/>
  <c r="K1980" i="23"/>
  <c r="L1980" i="23"/>
  <c r="M1980" i="23"/>
  <c r="A1760" i="23"/>
  <c r="B1760" i="23"/>
  <c r="C1760" i="23"/>
  <c r="D1760" i="23"/>
  <c r="E1760" i="23"/>
  <c r="F1760" i="23"/>
  <c r="G1760" i="23"/>
  <c r="H1760" i="23"/>
  <c r="I1760" i="23"/>
  <c r="J1760" i="23"/>
  <c r="K1760" i="23"/>
  <c r="L1760" i="23"/>
  <c r="M1760" i="23"/>
  <c r="A1592" i="23"/>
  <c r="B1592" i="23"/>
  <c r="C1592" i="23"/>
  <c r="D1592" i="23"/>
  <c r="E1592" i="23"/>
  <c r="F1592" i="23"/>
  <c r="G1592" i="23"/>
  <c r="H1592" i="23"/>
  <c r="I1592" i="23"/>
  <c r="J1592" i="23"/>
  <c r="K1592" i="23"/>
  <c r="L1592" i="23"/>
  <c r="M1592" i="23"/>
  <c r="A1238" i="23"/>
  <c r="B1238" i="23"/>
  <c r="C1238" i="23"/>
  <c r="D1238" i="23"/>
  <c r="E1238" i="23"/>
  <c r="F1238" i="23"/>
  <c r="G1238" i="23"/>
  <c r="H1238" i="23"/>
  <c r="I1238" i="23"/>
  <c r="J1238" i="23"/>
  <c r="K1238" i="23"/>
  <c r="L1238" i="23"/>
  <c r="M1238" i="23"/>
  <c r="A1156" i="23"/>
  <c r="B1156" i="23"/>
  <c r="C1156" i="23"/>
  <c r="D1156" i="23"/>
  <c r="E1156" i="23"/>
  <c r="F1156" i="23"/>
  <c r="G1156" i="23"/>
  <c r="H1156" i="23"/>
  <c r="I1156" i="23"/>
  <c r="J1156" i="23"/>
  <c r="K1156" i="23"/>
  <c r="L1156" i="23"/>
  <c r="M1156" i="23"/>
  <c r="A671" i="23"/>
  <c r="B671" i="23"/>
  <c r="C671" i="23"/>
  <c r="D671" i="23"/>
  <c r="E671" i="23"/>
  <c r="F671" i="23"/>
  <c r="G671" i="23"/>
  <c r="H671" i="23"/>
  <c r="I671" i="23"/>
  <c r="J671" i="23"/>
  <c r="K671" i="23"/>
  <c r="L671" i="23"/>
  <c r="M671" i="23"/>
  <c r="A311" i="23"/>
  <c r="B311" i="23"/>
  <c r="C311" i="23"/>
  <c r="D311" i="23"/>
  <c r="E311" i="23"/>
  <c r="F311" i="23"/>
  <c r="G311" i="23"/>
  <c r="H311" i="23"/>
  <c r="I311" i="23"/>
  <c r="J311" i="23"/>
  <c r="K311" i="23"/>
  <c r="L311" i="23"/>
  <c r="M311" i="23"/>
  <c r="A2158" i="23"/>
  <c r="B2158" i="23"/>
  <c r="C2158" i="23"/>
  <c r="D2158" i="23"/>
  <c r="E2158" i="23"/>
  <c r="F2158" i="23"/>
  <c r="G2158" i="23"/>
  <c r="H2158" i="23"/>
  <c r="I2158" i="23"/>
  <c r="J2158" i="23"/>
  <c r="K2158" i="23"/>
  <c r="L2158" i="23"/>
  <c r="M2158" i="23"/>
  <c r="A1982" i="23"/>
  <c r="B1982" i="23"/>
  <c r="C1982" i="23"/>
  <c r="D1982" i="23"/>
  <c r="E1982" i="23"/>
  <c r="F1982" i="23"/>
  <c r="G1982" i="23"/>
  <c r="H1982" i="23"/>
  <c r="I1982" i="23"/>
  <c r="J1982" i="23"/>
  <c r="K1982" i="23"/>
  <c r="L1982" i="23"/>
  <c r="M1982" i="23"/>
  <c r="A1903" i="23"/>
  <c r="B1903" i="23"/>
  <c r="C1903" i="23"/>
  <c r="D1903" i="23"/>
  <c r="E1903" i="23"/>
  <c r="F1903" i="23"/>
  <c r="G1903" i="23"/>
  <c r="H1903" i="23"/>
  <c r="I1903" i="23"/>
  <c r="J1903" i="23"/>
  <c r="K1903" i="23"/>
  <c r="L1903" i="23"/>
  <c r="M1903" i="23"/>
  <c r="A1755" i="23"/>
  <c r="B1755" i="23"/>
  <c r="C1755" i="23"/>
  <c r="D1755" i="23"/>
  <c r="E1755" i="23"/>
  <c r="F1755" i="23"/>
  <c r="G1755" i="23"/>
  <c r="H1755" i="23"/>
  <c r="I1755" i="23"/>
  <c r="J1755" i="23"/>
  <c r="K1755" i="23"/>
  <c r="L1755" i="23"/>
  <c r="M1755" i="23"/>
  <c r="A1585" i="23"/>
  <c r="B1585" i="23"/>
  <c r="C1585" i="23"/>
  <c r="D1585" i="23"/>
  <c r="E1585" i="23"/>
  <c r="F1585" i="23"/>
  <c r="G1585" i="23"/>
  <c r="H1585" i="23"/>
  <c r="I1585" i="23"/>
  <c r="J1585" i="23"/>
  <c r="K1585" i="23"/>
  <c r="L1585" i="23"/>
  <c r="M1585" i="23"/>
  <c r="A1208" i="23"/>
  <c r="B1208" i="23"/>
  <c r="C1208" i="23"/>
  <c r="D1208" i="23"/>
  <c r="E1208" i="23"/>
  <c r="F1208" i="23"/>
  <c r="G1208" i="23"/>
  <c r="H1208" i="23"/>
  <c r="I1208" i="23"/>
  <c r="J1208" i="23"/>
  <c r="K1208" i="23"/>
  <c r="L1208" i="23"/>
  <c r="M1208" i="23"/>
  <c r="A1148" i="23"/>
  <c r="B1148" i="23"/>
  <c r="C1148" i="23"/>
  <c r="D1148" i="23"/>
  <c r="E1148" i="23"/>
  <c r="F1148" i="23"/>
  <c r="G1148" i="23"/>
  <c r="H1148" i="23"/>
  <c r="I1148" i="23"/>
  <c r="J1148" i="23"/>
  <c r="K1148" i="23"/>
  <c r="L1148" i="23"/>
  <c r="M1148" i="23"/>
  <c r="A661" i="23"/>
  <c r="B661" i="23"/>
  <c r="C661" i="23"/>
  <c r="D661" i="23"/>
  <c r="E661" i="23"/>
  <c r="F661" i="23"/>
  <c r="G661" i="23"/>
  <c r="H661" i="23"/>
  <c r="I661" i="23"/>
  <c r="J661" i="23"/>
  <c r="K661" i="23"/>
  <c r="L661" i="23"/>
  <c r="M661" i="23"/>
  <c r="A313" i="23"/>
  <c r="B313" i="23"/>
  <c r="C313" i="23"/>
  <c r="D313" i="23"/>
  <c r="E313" i="23"/>
  <c r="F313" i="23"/>
  <c r="G313" i="23"/>
  <c r="H313" i="23"/>
  <c r="I313" i="23"/>
  <c r="J313" i="23"/>
  <c r="K313" i="23"/>
  <c r="L313" i="23"/>
  <c r="M313" i="23"/>
  <c r="A2161" i="23"/>
  <c r="B2161" i="23"/>
  <c r="C2161" i="23"/>
  <c r="D2161" i="23"/>
  <c r="E2161" i="23"/>
  <c r="F2161" i="23"/>
  <c r="G2161" i="23"/>
  <c r="H2161" i="23"/>
  <c r="I2161" i="23"/>
  <c r="J2161" i="23"/>
  <c r="K2161" i="23"/>
  <c r="L2161" i="23"/>
  <c r="M2161" i="23"/>
  <c r="A1978" i="23"/>
  <c r="B1978" i="23"/>
  <c r="C1978" i="23"/>
  <c r="D1978" i="23"/>
  <c r="E1978" i="23"/>
  <c r="F1978" i="23"/>
  <c r="G1978" i="23"/>
  <c r="H1978" i="23"/>
  <c r="I1978" i="23"/>
  <c r="J1978" i="23"/>
  <c r="K1978" i="23"/>
  <c r="L1978" i="23"/>
  <c r="M1978" i="23"/>
  <c r="A1756" i="23"/>
  <c r="B1756" i="23"/>
  <c r="C1756" i="23"/>
  <c r="D1756" i="23"/>
  <c r="E1756" i="23"/>
  <c r="F1756" i="23"/>
  <c r="G1756" i="23"/>
  <c r="H1756" i="23"/>
  <c r="I1756" i="23"/>
  <c r="J1756" i="23"/>
  <c r="K1756" i="23"/>
  <c r="L1756" i="23"/>
  <c r="M1756" i="23"/>
  <c r="A1587" i="23"/>
  <c r="B1587" i="23"/>
  <c r="C1587" i="23"/>
  <c r="D1587" i="23"/>
  <c r="E1587" i="23"/>
  <c r="F1587" i="23"/>
  <c r="G1587" i="23"/>
  <c r="H1587" i="23"/>
  <c r="I1587" i="23"/>
  <c r="J1587" i="23"/>
  <c r="K1587" i="23"/>
  <c r="L1587" i="23"/>
  <c r="M1587" i="23"/>
  <c r="A1205" i="23"/>
  <c r="B1205" i="23"/>
  <c r="C1205" i="23"/>
  <c r="D1205" i="23"/>
  <c r="E1205" i="23"/>
  <c r="F1205" i="23"/>
  <c r="G1205" i="23"/>
  <c r="H1205" i="23"/>
  <c r="I1205" i="23"/>
  <c r="J1205" i="23"/>
  <c r="K1205" i="23"/>
  <c r="L1205" i="23"/>
  <c r="M1205" i="23"/>
  <c r="A1150" i="23"/>
  <c r="B1150" i="23"/>
  <c r="C1150" i="23"/>
  <c r="D1150" i="23"/>
  <c r="E1150" i="23"/>
  <c r="F1150" i="23"/>
  <c r="G1150" i="23"/>
  <c r="H1150" i="23"/>
  <c r="I1150" i="23"/>
  <c r="J1150" i="23"/>
  <c r="K1150" i="23"/>
  <c r="L1150" i="23"/>
  <c r="M1150" i="23"/>
  <c r="A663" i="23"/>
  <c r="B663" i="23"/>
  <c r="C663" i="23"/>
  <c r="D663" i="23"/>
  <c r="E663" i="23"/>
  <c r="F663" i="23"/>
  <c r="G663" i="23"/>
  <c r="H663" i="23"/>
  <c r="I663" i="23"/>
  <c r="J663" i="23"/>
  <c r="K663" i="23"/>
  <c r="L663" i="23"/>
  <c r="M663" i="23"/>
  <c r="A2177" i="23"/>
  <c r="B2177" i="23"/>
  <c r="C2177" i="23"/>
  <c r="D2177" i="23"/>
  <c r="E2177" i="23"/>
  <c r="F2177" i="23"/>
  <c r="G2177" i="23"/>
  <c r="H2177" i="23"/>
  <c r="I2177" i="23"/>
  <c r="J2177" i="23"/>
  <c r="K2177" i="23"/>
  <c r="L2177" i="23"/>
  <c r="M2177" i="23"/>
  <c r="A2007" i="23"/>
  <c r="B2007" i="23"/>
  <c r="C2007" i="23"/>
  <c r="D2007" i="23"/>
  <c r="E2007" i="23"/>
  <c r="F2007" i="23"/>
  <c r="G2007" i="23"/>
  <c r="H2007" i="23"/>
  <c r="I2007" i="23"/>
  <c r="J2007" i="23"/>
  <c r="K2007" i="23"/>
  <c r="L2007" i="23"/>
  <c r="M2007" i="23"/>
  <c r="A1792" i="23"/>
  <c r="B1792" i="23"/>
  <c r="C1792" i="23"/>
  <c r="D1792" i="23"/>
  <c r="E1792" i="23"/>
  <c r="F1792" i="23"/>
  <c r="G1792" i="23"/>
  <c r="H1792" i="23"/>
  <c r="I1792" i="23"/>
  <c r="J1792" i="23"/>
  <c r="K1792" i="23"/>
  <c r="L1792" i="23"/>
  <c r="M1792" i="23"/>
  <c r="A1623" i="23"/>
  <c r="B1623" i="23"/>
  <c r="C1623" i="23"/>
  <c r="D1623" i="23"/>
  <c r="E1623" i="23"/>
  <c r="F1623" i="23"/>
  <c r="G1623" i="23"/>
  <c r="H1623" i="23"/>
  <c r="I1623" i="23"/>
  <c r="J1623" i="23"/>
  <c r="K1623" i="23"/>
  <c r="L1623" i="23"/>
  <c r="M1623" i="23"/>
  <c r="A975" i="23"/>
  <c r="B975" i="23"/>
  <c r="C975" i="23"/>
  <c r="D975" i="23"/>
  <c r="E975" i="23"/>
  <c r="F975" i="23"/>
  <c r="G975" i="23"/>
  <c r="H975" i="23"/>
  <c r="I975" i="23"/>
  <c r="J975" i="23"/>
  <c r="K975" i="23"/>
  <c r="L975" i="23"/>
  <c r="M975" i="23"/>
  <c r="A418" i="23"/>
  <c r="B418" i="23"/>
  <c r="C418" i="23"/>
  <c r="D418" i="23"/>
  <c r="E418" i="23"/>
  <c r="F418" i="23"/>
  <c r="G418" i="23"/>
  <c r="H418" i="23"/>
  <c r="I418" i="23"/>
  <c r="J418" i="23"/>
  <c r="K418" i="23"/>
  <c r="L418" i="23"/>
  <c r="M418" i="23"/>
  <c r="A2063" i="23"/>
  <c r="B2063" i="23"/>
  <c r="C2063" i="23"/>
  <c r="D2063" i="23"/>
  <c r="E2063" i="23"/>
  <c r="F2063" i="23"/>
  <c r="G2063" i="23"/>
  <c r="H2063" i="23"/>
  <c r="I2063" i="23"/>
  <c r="J2063" i="23"/>
  <c r="K2063" i="23"/>
  <c r="L2063" i="23"/>
  <c r="M2063" i="23"/>
  <c r="A2053" i="23"/>
  <c r="B2053" i="23"/>
  <c r="C2053" i="23"/>
  <c r="D2053" i="23"/>
  <c r="E2053" i="23"/>
  <c r="F2053" i="23"/>
  <c r="G2053" i="23"/>
  <c r="H2053" i="23"/>
  <c r="I2053" i="23"/>
  <c r="J2053" i="23"/>
  <c r="K2053" i="23"/>
  <c r="L2053" i="23"/>
  <c r="M2053" i="23"/>
  <c r="A1834" i="23"/>
  <c r="B1834" i="23"/>
  <c r="C1834" i="23"/>
  <c r="D1834" i="23"/>
  <c r="E1834" i="23"/>
  <c r="F1834" i="23"/>
  <c r="G1834" i="23"/>
  <c r="H1834" i="23"/>
  <c r="I1834" i="23"/>
  <c r="J1834" i="23"/>
  <c r="K1834" i="23"/>
  <c r="L1834" i="23"/>
  <c r="M1834" i="23"/>
  <c r="A1672" i="23"/>
  <c r="B1672" i="23"/>
  <c r="C1672" i="23"/>
  <c r="D1672" i="23"/>
  <c r="E1672" i="23"/>
  <c r="F1672" i="23"/>
  <c r="G1672" i="23"/>
  <c r="H1672" i="23"/>
  <c r="I1672" i="23"/>
  <c r="J1672" i="23"/>
  <c r="K1672" i="23"/>
  <c r="L1672" i="23"/>
  <c r="M1672" i="23"/>
  <c r="A1339" i="23"/>
  <c r="B1339" i="23"/>
  <c r="C1339" i="23"/>
  <c r="D1339" i="23"/>
  <c r="E1339" i="23"/>
  <c r="F1339" i="23"/>
  <c r="G1339" i="23"/>
  <c r="H1339" i="23"/>
  <c r="I1339" i="23"/>
  <c r="J1339" i="23"/>
  <c r="K1339" i="23"/>
  <c r="L1339" i="23"/>
  <c r="M1339" i="23"/>
  <c r="A1022" i="23"/>
  <c r="B1022" i="23"/>
  <c r="C1022" i="23"/>
  <c r="D1022" i="23"/>
  <c r="E1022" i="23"/>
  <c r="F1022" i="23"/>
  <c r="G1022" i="23"/>
  <c r="H1022" i="23"/>
  <c r="I1022" i="23"/>
  <c r="J1022" i="23"/>
  <c r="K1022" i="23"/>
  <c r="L1022" i="23"/>
  <c r="M1022" i="23"/>
  <c r="A474" i="23"/>
  <c r="B474" i="23"/>
  <c r="C474" i="23"/>
  <c r="D474" i="23"/>
  <c r="E474" i="23"/>
  <c r="F474" i="23"/>
  <c r="G474" i="23"/>
  <c r="H474" i="23"/>
  <c r="I474" i="23"/>
  <c r="J474" i="23"/>
  <c r="K474" i="23"/>
  <c r="L474" i="23"/>
  <c r="M474" i="23"/>
  <c r="A2071" i="23"/>
  <c r="B2071" i="23"/>
  <c r="C2071" i="23"/>
  <c r="D2071" i="23"/>
  <c r="E2071" i="23"/>
  <c r="F2071" i="23"/>
  <c r="G2071" i="23"/>
  <c r="H2071" i="23"/>
  <c r="I2071" i="23"/>
  <c r="J2071" i="23"/>
  <c r="K2071" i="23"/>
  <c r="L2071" i="23"/>
  <c r="M2071" i="23"/>
  <c r="A2052" i="23"/>
  <c r="B2052" i="23"/>
  <c r="C2052" i="23"/>
  <c r="D2052" i="23"/>
  <c r="E2052" i="23"/>
  <c r="F2052" i="23"/>
  <c r="G2052" i="23"/>
  <c r="H2052" i="23"/>
  <c r="I2052" i="23"/>
  <c r="J2052" i="23"/>
  <c r="K2052" i="23"/>
  <c r="L2052" i="23"/>
  <c r="M2052" i="23"/>
  <c r="A1833" i="23"/>
  <c r="B1833" i="23"/>
  <c r="C1833" i="23"/>
  <c r="D1833" i="23"/>
  <c r="E1833" i="23"/>
  <c r="F1833" i="23"/>
  <c r="G1833" i="23"/>
  <c r="H1833" i="23"/>
  <c r="I1833" i="23"/>
  <c r="J1833" i="23"/>
  <c r="K1833" i="23"/>
  <c r="L1833" i="23"/>
  <c r="M1833" i="23"/>
  <c r="A1671" i="23"/>
  <c r="B1671" i="23"/>
  <c r="C1671" i="23"/>
  <c r="D1671" i="23"/>
  <c r="E1671" i="23"/>
  <c r="F1671" i="23"/>
  <c r="G1671" i="23"/>
  <c r="H1671" i="23"/>
  <c r="I1671" i="23"/>
  <c r="J1671" i="23"/>
  <c r="K1671" i="23"/>
  <c r="L1671" i="23"/>
  <c r="M1671" i="23"/>
  <c r="A1338" i="23"/>
  <c r="B1338" i="23"/>
  <c r="C1338" i="23"/>
  <c r="D1338" i="23"/>
  <c r="E1338" i="23"/>
  <c r="F1338" i="23"/>
  <c r="G1338" i="23"/>
  <c r="H1338" i="23"/>
  <c r="I1338" i="23"/>
  <c r="J1338" i="23"/>
  <c r="K1338" i="23"/>
  <c r="L1338" i="23"/>
  <c r="M1338" i="23"/>
  <c r="A974" i="23"/>
  <c r="B974" i="23"/>
  <c r="C974" i="23"/>
  <c r="D974" i="23"/>
  <c r="E974" i="23"/>
  <c r="F974" i="23"/>
  <c r="G974" i="23"/>
  <c r="H974" i="23"/>
  <c r="I974" i="23"/>
  <c r="J974" i="23"/>
  <c r="K974" i="23"/>
  <c r="L974" i="23"/>
  <c r="M974" i="23"/>
  <c r="A417" i="23"/>
  <c r="B417" i="23"/>
  <c r="C417" i="23"/>
  <c r="D417" i="23"/>
  <c r="E417" i="23"/>
  <c r="F417" i="23"/>
  <c r="G417" i="23"/>
  <c r="H417" i="23"/>
  <c r="I417" i="23"/>
  <c r="J417" i="23"/>
  <c r="K417" i="23"/>
  <c r="L417" i="23"/>
  <c r="M417" i="23"/>
  <c r="A2212" i="23"/>
  <c r="B2212" i="23"/>
  <c r="C2212" i="23"/>
  <c r="D2212" i="23"/>
  <c r="E2212" i="23"/>
  <c r="F2212" i="23"/>
  <c r="G2212" i="23"/>
  <c r="H2212" i="23"/>
  <c r="I2212" i="23"/>
  <c r="J2212" i="23"/>
  <c r="K2212" i="23"/>
  <c r="L2212" i="23"/>
  <c r="M2212" i="23"/>
  <c r="A2028" i="23"/>
  <c r="B2028" i="23"/>
  <c r="C2028" i="23"/>
  <c r="D2028" i="23"/>
  <c r="E2028" i="23"/>
  <c r="F2028" i="23"/>
  <c r="G2028" i="23"/>
  <c r="H2028" i="23"/>
  <c r="I2028" i="23"/>
  <c r="J2028" i="23"/>
  <c r="K2028" i="23"/>
  <c r="L2028" i="23"/>
  <c r="M2028" i="23"/>
  <c r="A1811" i="23"/>
  <c r="B1811" i="23"/>
  <c r="C1811" i="23"/>
  <c r="D1811" i="23"/>
  <c r="E1811" i="23"/>
  <c r="F1811" i="23"/>
  <c r="G1811" i="23"/>
  <c r="H1811" i="23"/>
  <c r="I1811" i="23"/>
  <c r="J1811" i="23"/>
  <c r="K1811" i="23"/>
  <c r="L1811" i="23"/>
  <c r="M1811" i="23"/>
  <c r="A1653" i="23"/>
  <c r="B1653" i="23"/>
  <c r="C1653" i="23"/>
  <c r="D1653" i="23"/>
  <c r="E1653" i="23"/>
  <c r="F1653" i="23"/>
  <c r="G1653" i="23"/>
  <c r="H1653" i="23"/>
  <c r="I1653" i="23"/>
  <c r="J1653" i="23"/>
  <c r="K1653" i="23"/>
  <c r="L1653" i="23"/>
  <c r="M1653" i="23"/>
  <c r="A1319" i="23"/>
  <c r="B1319" i="23"/>
  <c r="C1319" i="23"/>
  <c r="D1319" i="23"/>
  <c r="E1319" i="23"/>
  <c r="F1319" i="23"/>
  <c r="G1319" i="23"/>
  <c r="H1319" i="23"/>
  <c r="I1319" i="23"/>
  <c r="J1319" i="23"/>
  <c r="K1319" i="23"/>
  <c r="L1319" i="23"/>
  <c r="M1319" i="23"/>
  <c r="A973" i="23"/>
  <c r="B973" i="23"/>
  <c r="C973" i="23"/>
  <c r="D973" i="23"/>
  <c r="E973" i="23"/>
  <c r="F973" i="23"/>
  <c r="G973" i="23"/>
  <c r="H973" i="23"/>
  <c r="I973" i="23"/>
  <c r="J973" i="23"/>
  <c r="K973" i="23"/>
  <c r="L973" i="23"/>
  <c r="M973" i="23"/>
  <c r="A416" i="23"/>
  <c r="B416" i="23"/>
  <c r="C416" i="23"/>
  <c r="D416" i="23"/>
  <c r="E416" i="23"/>
  <c r="F416" i="23"/>
  <c r="G416" i="23"/>
  <c r="H416" i="23"/>
  <c r="I416" i="23"/>
  <c r="J416" i="23"/>
  <c r="K416" i="23"/>
  <c r="L416" i="23"/>
  <c r="M416" i="23"/>
  <c r="A326" i="23"/>
  <c r="B326" i="23"/>
  <c r="C326" i="23"/>
  <c r="D326" i="23"/>
  <c r="E326" i="23"/>
  <c r="F326" i="23"/>
  <c r="G326" i="23"/>
  <c r="H326" i="23"/>
  <c r="I326" i="23"/>
  <c r="J326" i="23"/>
  <c r="K326" i="23"/>
  <c r="L326" i="23"/>
  <c r="M326" i="23"/>
  <c r="A2185" i="23"/>
  <c r="B2185" i="23"/>
  <c r="C2185" i="23"/>
  <c r="D2185" i="23"/>
  <c r="E2185" i="23"/>
  <c r="F2185" i="23"/>
  <c r="G2185" i="23"/>
  <c r="H2185" i="23"/>
  <c r="I2185" i="23"/>
  <c r="J2185" i="23"/>
  <c r="K2185" i="23"/>
  <c r="L2185" i="23"/>
  <c r="M2185" i="23"/>
  <c r="A2006" i="23"/>
  <c r="B2006" i="23"/>
  <c r="C2006" i="23"/>
  <c r="D2006" i="23"/>
  <c r="E2006" i="23"/>
  <c r="F2006" i="23"/>
  <c r="G2006" i="23"/>
  <c r="H2006" i="23"/>
  <c r="I2006" i="23"/>
  <c r="J2006" i="23"/>
  <c r="K2006" i="23"/>
  <c r="L2006" i="23"/>
  <c r="M2006" i="23"/>
  <c r="A1791" i="23"/>
  <c r="B1791" i="23"/>
  <c r="C1791" i="23"/>
  <c r="D1791" i="23"/>
  <c r="E1791" i="23"/>
  <c r="F1791" i="23"/>
  <c r="G1791" i="23"/>
  <c r="H1791" i="23"/>
  <c r="I1791" i="23"/>
  <c r="J1791" i="23"/>
  <c r="K1791" i="23"/>
  <c r="L1791" i="23"/>
  <c r="M1791" i="23"/>
  <c r="A1622" i="23"/>
  <c r="B1622" i="23"/>
  <c r="C1622" i="23"/>
  <c r="D1622" i="23"/>
  <c r="E1622" i="23"/>
  <c r="F1622" i="23"/>
  <c r="G1622" i="23"/>
  <c r="H1622" i="23"/>
  <c r="I1622" i="23"/>
  <c r="J1622" i="23"/>
  <c r="K1622" i="23"/>
  <c r="L1622" i="23"/>
  <c r="M1622" i="23"/>
  <c r="A1262" i="23"/>
  <c r="B1262" i="23"/>
  <c r="C1262" i="23"/>
  <c r="D1262" i="23"/>
  <c r="E1262" i="23"/>
  <c r="F1262" i="23"/>
  <c r="G1262" i="23"/>
  <c r="H1262" i="23"/>
  <c r="I1262" i="23"/>
  <c r="J1262" i="23"/>
  <c r="K1262" i="23"/>
  <c r="L1262" i="23"/>
  <c r="M1262" i="23"/>
  <c r="A893" i="23"/>
  <c r="B893" i="23"/>
  <c r="C893" i="23"/>
  <c r="D893" i="23"/>
  <c r="E893" i="23"/>
  <c r="F893" i="23"/>
  <c r="G893" i="23"/>
  <c r="H893" i="23"/>
  <c r="I893" i="23"/>
  <c r="J893" i="23"/>
  <c r="K893" i="23"/>
  <c r="L893" i="23"/>
  <c r="M893" i="23"/>
  <c r="A679" i="23"/>
  <c r="B679" i="23"/>
  <c r="C679" i="23"/>
  <c r="D679" i="23"/>
  <c r="E679" i="23"/>
  <c r="F679" i="23"/>
  <c r="G679" i="23"/>
  <c r="H679" i="23"/>
  <c r="I679" i="23"/>
  <c r="J679" i="23"/>
  <c r="K679" i="23"/>
  <c r="L679" i="23"/>
  <c r="M679" i="23"/>
  <c r="A2190" i="23"/>
  <c r="B2190" i="23"/>
  <c r="C2190" i="23"/>
  <c r="D2190" i="23"/>
  <c r="E2190" i="23"/>
  <c r="F2190" i="23"/>
  <c r="G2190" i="23"/>
  <c r="H2190" i="23"/>
  <c r="I2190" i="23"/>
  <c r="J2190" i="23"/>
  <c r="K2190" i="23"/>
  <c r="L2190" i="23"/>
  <c r="M2190" i="23"/>
  <c r="A2011" i="23"/>
  <c r="B2011" i="23"/>
  <c r="C2011" i="23"/>
  <c r="D2011" i="23"/>
  <c r="E2011" i="23"/>
  <c r="F2011" i="23"/>
  <c r="G2011" i="23"/>
  <c r="H2011" i="23"/>
  <c r="I2011" i="23"/>
  <c r="J2011" i="23"/>
  <c r="K2011" i="23"/>
  <c r="L2011" i="23"/>
  <c r="M2011" i="23"/>
  <c r="A1771" i="23"/>
  <c r="B1771" i="23"/>
  <c r="C1771" i="23"/>
  <c r="D1771" i="23"/>
  <c r="E1771" i="23"/>
  <c r="F1771" i="23"/>
  <c r="G1771" i="23"/>
  <c r="H1771" i="23"/>
  <c r="I1771" i="23"/>
  <c r="J1771" i="23"/>
  <c r="K1771" i="23"/>
  <c r="L1771" i="23"/>
  <c r="M1771" i="23"/>
  <c r="A1603" i="23"/>
  <c r="B1603" i="23"/>
  <c r="C1603" i="23"/>
  <c r="D1603" i="23"/>
  <c r="E1603" i="23"/>
  <c r="F1603" i="23"/>
  <c r="G1603" i="23"/>
  <c r="H1603" i="23"/>
  <c r="I1603" i="23"/>
  <c r="J1603" i="23"/>
  <c r="K1603" i="23"/>
  <c r="L1603" i="23"/>
  <c r="M1603" i="23"/>
  <c r="A1267" i="23"/>
  <c r="B1267" i="23"/>
  <c r="C1267" i="23"/>
  <c r="D1267" i="23"/>
  <c r="E1267" i="23"/>
  <c r="F1267" i="23"/>
  <c r="G1267" i="23"/>
  <c r="H1267" i="23"/>
  <c r="I1267" i="23"/>
  <c r="J1267" i="23"/>
  <c r="K1267" i="23"/>
  <c r="L1267" i="23"/>
  <c r="M1267" i="23"/>
  <c r="A907" i="23"/>
  <c r="B907" i="23"/>
  <c r="C907" i="23"/>
  <c r="D907" i="23"/>
  <c r="E907" i="23"/>
  <c r="F907" i="23"/>
  <c r="G907" i="23"/>
  <c r="H907" i="23"/>
  <c r="I907" i="23"/>
  <c r="J907" i="23"/>
  <c r="K907" i="23"/>
  <c r="L907" i="23"/>
  <c r="M907" i="23"/>
  <c r="A395" i="23"/>
  <c r="B395" i="23"/>
  <c r="C395" i="23"/>
  <c r="D395" i="23"/>
  <c r="E395" i="23"/>
  <c r="F395" i="23"/>
  <c r="G395" i="23"/>
  <c r="H395" i="23"/>
  <c r="I395" i="23"/>
  <c r="J395" i="23"/>
  <c r="K395" i="23"/>
  <c r="L395" i="23"/>
  <c r="M395" i="23"/>
  <c r="A330" i="23"/>
  <c r="B330" i="23"/>
  <c r="C330" i="23"/>
  <c r="D330" i="23"/>
  <c r="E330" i="23"/>
  <c r="F330" i="23"/>
  <c r="G330" i="23"/>
  <c r="H330" i="23"/>
  <c r="I330" i="23"/>
  <c r="J330" i="23"/>
  <c r="K330" i="23"/>
  <c r="L330" i="23"/>
  <c r="M330" i="23"/>
  <c r="A2195" i="23"/>
  <c r="B2195" i="23"/>
  <c r="C2195" i="23"/>
  <c r="D2195" i="23"/>
  <c r="E2195" i="23"/>
  <c r="F2195" i="23"/>
  <c r="G2195" i="23"/>
  <c r="H2195" i="23"/>
  <c r="I2195" i="23"/>
  <c r="J2195" i="23"/>
  <c r="K2195" i="23"/>
  <c r="L2195" i="23"/>
  <c r="M2195" i="23"/>
  <c r="A1994" i="23"/>
  <c r="B1994" i="23"/>
  <c r="C1994" i="23"/>
  <c r="D1994" i="23"/>
  <c r="E1994" i="23"/>
  <c r="F1994" i="23"/>
  <c r="G1994" i="23"/>
  <c r="H1994" i="23"/>
  <c r="I1994" i="23"/>
  <c r="J1994" i="23"/>
  <c r="K1994" i="23"/>
  <c r="L1994" i="23"/>
  <c r="M1994" i="23"/>
  <c r="A1778" i="23"/>
  <c r="B1778" i="23"/>
  <c r="C1778" i="23"/>
  <c r="D1778" i="23"/>
  <c r="E1778" i="23"/>
  <c r="F1778" i="23"/>
  <c r="G1778" i="23"/>
  <c r="H1778" i="23"/>
  <c r="I1778" i="23"/>
  <c r="J1778" i="23"/>
  <c r="K1778" i="23"/>
  <c r="L1778" i="23"/>
  <c r="M1778" i="23"/>
  <c r="A1609" i="23"/>
  <c r="B1609" i="23"/>
  <c r="C1609" i="23"/>
  <c r="D1609" i="23"/>
  <c r="E1609" i="23"/>
  <c r="F1609" i="23"/>
  <c r="G1609" i="23"/>
  <c r="H1609" i="23"/>
  <c r="I1609" i="23"/>
  <c r="J1609" i="23"/>
  <c r="K1609" i="23"/>
  <c r="L1609" i="23"/>
  <c r="M1609" i="23"/>
  <c r="A987" i="23"/>
  <c r="B987" i="23"/>
  <c r="C987" i="23"/>
  <c r="D987" i="23"/>
  <c r="E987" i="23"/>
  <c r="F987" i="23"/>
  <c r="G987" i="23"/>
  <c r="H987" i="23"/>
  <c r="I987" i="23"/>
  <c r="J987" i="23"/>
  <c r="K987" i="23"/>
  <c r="L987" i="23"/>
  <c r="M987" i="23"/>
  <c r="A431" i="23"/>
  <c r="B431" i="23"/>
  <c r="C431" i="23"/>
  <c r="D431" i="23"/>
  <c r="E431" i="23"/>
  <c r="F431" i="23"/>
  <c r="G431" i="23"/>
  <c r="H431" i="23"/>
  <c r="I431" i="23"/>
  <c r="J431" i="23"/>
  <c r="K431" i="23"/>
  <c r="L431" i="23"/>
  <c r="M431" i="23"/>
  <c r="A2218" i="23"/>
  <c r="B2218" i="23"/>
  <c r="C2218" i="23"/>
  <c r="D2218" i="23"/>
  <c r="E2218" i="23"/>
  <c r="F2218" i="23"/>
  <c r="G2218" i="23"/>
  <c r="H2218" i="23"/>
  <c r="I2218" i="23"/>
  <c r="J2218" i="23"/>
  <c r="K2218" i="23"/>
  <c r="L2218" i="23"/>
  <c r="M2218" i="23"/>
  <c r="A2034" i="23"/>
  <c r="B2034" i="23"/>
  <c r="C2034" i="23"/>
  <c r="D2034" i="23"/>
  <c r="E2034" i="23"/>
  <c r="F2034" i="23"/>
  <c r="G2034" i="23"/>
  <c r="H2034" i="23"/>
  <c r="I2034" i="23"/>
  <c r="J2034" i="23"/>
  <c r="K2034" i="23"/>
  <c r="L2034" i="23"/>
  <c r="M2034" i="23"/>
  <c r="A1817" i="23"/>
  <c r="B1817" i="23"/>
  <c r="C1817" i="23"/>
  <c r="D1817" i="23"/>
  <c r="E1817" i="23"/>
  <c r="F1817" i="23"/>
  <c r="G1817" i="23"/>
  <c r="H1817" i="23"/>
  <c r="I1817" i="23"/>
  <c r="J1817" i="23"/>
  <c r="K1817" i="23"/>
  <c r="L1817" i="23"/>
  <c r="M1817" i="23"/>
  <c r="A1629" i="23"/>
  <c r="B1629" i="23"/>
  <c r="C1629" i="23"/>
  <c r="D1629" i="23"/>
  <c r="E1629" i="23"/>
  <c r="F1629" i="23"/>
  <c r="G1629" i="23"/>
  <c r="H1629" i="23"/>
  <c r="I1629" i="23"/>
  <c r="J1629" i="23"/>
  <c r="K1629" i="23"/>
  <c r="L1629" i="23"/>
  <c r="M1629" i="23"/>
  <c r="A1025" i="23"/>
  <c r="B1025" i="23"/>
  <c r="C1025" i="23"/>
  <c r="D1025" i="23"/>
  <c r="E1025" i="23"/>
  <c r="F1025" i="23"/>
  <c r="G1025" i="23"/>
  <c r="H1025" i="23"/>
  <c r="I1025" i="23"/>
  <c r="J1025" i="23"/>
  <c r="K1025" i="23"/>
  <c r="L1025" i="23"/>
  <c r="M1025" i="23"/>
  <c r="A477" i="23"/>
  <c r="B477" i="23"/>
  <c r="C477" i="23"/>
  <c r="D477" i="23"/>
  <c r="E477" i="23"/>
  <c r="F477" i="23"/>
  <c r="G477" i="23"/>
  <c r="H477" i="23"/>
  <c r="I477" i="23"/>
  <c r="J477" i="23"/>
  <c r="K477" i="23"/>
  <c r="L477" i="23"/>
  <c r="M477" i="23"/>
  <c r="A2072" i="23"/>
  <c r="B2072" i="23"/>
  <c r="C2072" i="23"/>
  <c r="D2072" i="23"/>
  <c r="E2072" i="23"/>
  <c r="F2072" i="23"/>
  <c r="G2072" i="23"/>
  <c r="H2072" i="23"/>
  <c r="I2072" i="23"/>
  <c r="J2072" i="23"/>
  <c r="K2072" i="23"/>
  <c r="L2072" i="23"/>
  <c r="M2072" i="23"/>
  <c r="A1907" i="23"/>
  <c r="B1907" i="23"/>
  <c r="C1907" i="23"/>
  <c r="D1907" i="23"/>
  <c r="E1907" i="23"/>
  <c r="F1907" i="23"/>
  <c r="G1907" i="23"/>
  <c r="H1907" i="23"/>
  <c r="I1907" i="23"/>
  <c r="J1907" i="23"/>
  <c r="K1907" i="23"/>
  <c r="L1907" i="23"/>
  <c r="M1907" i="23"/>
  <c r="A1891" i="23"/>
  <c r="B1891" i="23"/>
  <c r="C1891" i="23"/>
  <c r="D1891" i="23"/>
  <c r="E1891" i="23"/>
  <c r="F1891" i="23"/>
  <c r="G1891" i="23"/>
  <c r="H1891" i="23"/>
  <c r="I1891" i="23"/>
  <c r="J1891" i="23"/>
  <c r="K1891" i="23"/>
  <c r="L1891" i="23"/>
  <c r="M1891" i="23"/>
  <c r="A1735" i="23"/>
  <c r="B1735" i="23"/>
  <c r="C1735" i="23"/>
  <c r="D1735" i="23"/>
  <c r="E1735" i="23"/>
  <c r="F1735" i="23"/>
  <c r="G1735" i="23"/>
  <c r="H1735" i="23"/>
  <c r="I1735" i="23"/>
  <c r="J1735" i="23"/>
  <c r="K1735" i="23"/>
  <c r="L1735" i="23"/>
  <c r="M1735" i="23"/>
  <c r="A1094" i="23"/>
  <c r="B1094" i="23"/>
  <c r="C1094" i="23"/>
  <c r="D1094" i="23"/>
  <c r="E1094" i="23"/>
  <c r="F1094" i="23"/>
  <c r="G1094" i="23"/>
  <c r="H1094" i="23"/>
  <c r="I1094" i="23"/>
  <c r="J1094" i="23"/>
  <c r="K1094" i="23"/>
  <c r="L1094" i="23"/>
  <c r="M1094" i="23"/>
  <c r="A615" i="23"/>
  <c r="B615" i="23"/>
  <c r="C615" i="23"/>
  <c r="D615" i="23"/>
  <c r="E615" i="23"/>
  <c r="F615" i="23"/>
  <c r="G615" i="23"/>
  <c r="H615" i="23"/>
  <c r="I615" i="23"/>
  <c r="J615" i="23"/>
  <c r="K615" i="23"/>
  <c r="L615" i="23"/>
  <c r="M615" i="23"/>
  <c r="A2108" i="23"/>
  <c r="B2108" i="23"/>
  <c r="C2108" i="23"/>
  <c r="D2108" i="23"/>
  <c r="E2108" i="23"/>
  <c r="F2108" i="23"/>
  <c r="G2108" i="23"/>
  <c r="H2108" i="23"/>
  <c r="I2108" i="23"/>
  <c r="J2108" i="23"/>
  <c r="K2108" i="23"/>
  <c r="L2108" i="23"/>
  <c r="M2108" i="23"/>
  <c r="A1935" i="23"/>
  <c r="B1935" i="23"/>
  <c r="C1935" i="23"/>
  <c r="D1935" i="23"/>
  <c r="E1935" i="23"/>
  <c r="F1935" i="23"/>
  <c r="G1935" i="23"/>
  <c r="H1935" i="23"/>
  <c r="I1935" i="23"/>
  <c r="J1935" i="23"/>
  <c r="K1935" i="23"/>
  <c r="L1935" i="23"/>
  <c r="M1935" i="23"/>
  <c r="A1879" i="23"/>
  <c r="B1879" i="23"/>
  <c r="C1879" i="23"/>
  <c r="D1879" i="23"/>
  <c r="E1879" i="23"/>
  <c r="F1879" i="23"/>
  <c r="G1879" i="23"/>
  <c r="H1879" i="23"/>
  <c r="I1879" i="23"/>
  <c r="J1879" i="23"/>
  <c r="K1879" i="23"/>
  <c r="L1879" i="23"/>
  <c r="M1879" i="23"/>
  <c r="A1723" i="23"/>
  <c r="B1723" i="23"/>
  <c r="C1723" i="23"/>
  <c r="D1723" i="23"/>
  <c r="E1723" i="23"/>
  <c r="F1723" i="23"/>
  <c r="G1723" i="23"/>
  <c r="H1723" i="23"/>
  <c r="I1723" i="23"/>
  <c r="J1723" i="23"/>
  <c r="K1723" i="23"/>
  <c r="L1723" i="23"/>
  <c r="M1723" i="23"/>
  <c r="A1138" i="23"/>
  <c r="B1138" i="23"/>
  <c r="C1138" i="23"/>
  <c r="D1138" i="23"/>
  <c r="E1138" i="23"/>
  <c r="F1138" i="23"/>
  <c r="G1138" i="23"/>
  <c r="H1138" i="23"/>
  <c r="I1138" i="23"/>
  <c r="J1138" i="23"/>
  <c r="K1138" i="23"/>
  <c r="L1138" i="23"/>
  <c r="M1138" i="23"/>
  <c r="A606" i="23"/>
  <c r="B606" i="23"/>
  <c r="C606" i="23"/>
  <c r="D606" i="23"/>
  <c r="E606" i="23"/>
  <c r="F606" i="23"/>
  <c r="G606" i="23"/>
  <c r="H606" i="23"/>
  <c r="I606" i="23"/>
  <c r="J606" i="23"/>
  <c r="K606" i="23"/>
  <c r="L606" i="23"/>
  <c r="M606" i="23"/>
  <c r="A2100" i="23"/>
  <c r="B2100" i="23"/>
  <c r="C2100" i="23"/>
  <c r="D2100" i="23"/>
  <c r="E2100" i="23"/>
  <c r="F2100" i="23"/>
  <c r="G2100" i="23"/>
  <c r="H2100" i="23"/>
  <c r="I2100" i="23"/>
  <c r="J2100" i="23"/>
  <c r="K2100" i="23"/>
  <c r="L2100" i="23"/>
  <c r="M2100" i="23"/>
  <c r="A1928" i="23"/>
  <c r="B1928" i="23"/>
  <c r="C1928" i="23"/>
  <c r="D1928" i="23"/>
  <c r="E1928" i="23"/>
  <c r="F1928" i="23"/>
  <c r="G1928" i="23"/>
  <c r="H1928" i="23"/>
  <c r="I1928" i="23"/>
  <c r="J1928" i="23"/>
  <c r="K1928" i="23"/>
  <c r="L1928" i="23"/>
  <c r="M1928" i="23"/>
  <c r="A1865" i="23"/>
  <c r="B1865" i="23"/>
  <c r="C1865" i="23"/>
  <c r="D1865" i="23"/>
  <c r="E1865" i="23"/>
  <c r="F1865" i="23"/>
  <c r="G1865" i="23"/>
  <c r="H1865" i="23"/>
  <c r="I1865" i="23"/>
  <c r="J1865" i="23"/>
  <c r="K1865" i="23"/>
  <c r="L1865" i="23"/>
  <c r="M1865" i="23"/>
  <c r="A1707" i="23"/>
  <c r="B1707" i="23"/>
  <c r="C1707" i="23"/>
  <c r="D1707" i="23"/>
  <c r="E1707" i="23"/>
  <c r="F1707" i="23"/>
  <c r="G1707" i="23"/>
  <c r="H1707" i="23"/>
  <c r="I1707" i="23"/>
  <c r="J1707" i="23"/>
  <c r="K1707" i="23"/>
  <c r="L1707" i="23"/>
  <c r="M1707" i="23"/>
  <c r="A1344" i="23"/>
  <c r="B1344" i="23"/>
  <c r="C1344" i="23"/>
  <c r="D1344" i="23"/>
  <c r="E1344" i="23"/>
  <c r="F1344" i="23"/>
  <c r="G1344" i="23"/>
  <c r="H1344" i="23"/>
  <c r="I1344" i="23"/>
  <c r="J1344" i="23"/>
  <c r="K1344" i="23"/>
  <c r="L1344" i="23"/>
  <c r="M1344" i="23"/>
  <c r="A1081" i="23"/>
  <c r="B1081" i="23"/>
  <c r="C1081" i="23"/>
  <c r="D1081" i="23"/>
  <c r="E1081" i="23"/>
  <c r="F1081" i="23"/>
  <c r="G1081" i="23"/>
  <c r="H1081" i="23"/>
  <c r="I1081" i="23"/>
  <c r="J1081" i="23"/>
  <c r="K1081" i="23"/>
  <c r="L1081" i="23"/>
  <c r="M1081" i="23"/>
  <c r="A514" i="23"/>
  <c r="B514" i="23"/>
  <c r="C514" i="23"/>
  <c r="D514" i="23"/>
  <c r="E514" i="23"/>
  <c r="F514" i="23"/>
  <c r="G514" i="23"/>
  <c r="H514" i="23"/>
  <c r="I514" i="23"/>
  <c r="J514" i="23"/>
  <c r="K514" i="23"/>
  <c r="L514" i="23"/>
  <c r="M514" i="23"/>
  <c r="A2066" i="23"/>
  <c r="B2066" i="23"/>
  <c r="C2066" i="23"/>
  <c r="D2066" i="23"/>
  <c r="E2066" i="23"/>
  <c r="F2066" i="23"/>
  <c r="G2066" i="23"/>
  <c r="H2066" i="23"/>
  <c r="I2066" i="23"/>
  <c r="J2066" i="23"/>
  <c r="K2066" i="23"/>
  <c r="L2066" i="23"/>
  <c r="M2066" i="23"/>
  <c r="A2048" i="23"/>
  <c r="B2048" i="23"/>
  <c r="C2048" i="23"/>
  <c r="D2048" i="23"/>
  <c r="E2048" i="23"/>
  <c r="F2048" i="23"/>
  <c r="G2048" i="23"/>
  <c r="H2048" i="23"/>
  <c r="I2048" i="23"/>
  <c r="J2048" i="23"/>
  <c r="K2048" i="23"/>
  <c r="L2048" i="23"/>
  <c r="M2048" i="23"/>
  <c r="A1828" i="23"/>
  <c r="B1828" i="23"/>
  <c r="C1828" i="23"/>
  <c r="D1828" i="23"/>
  <c r="E1828" i="23"/>
  <c r="F1828" i="23"/>
  <c r="G1828" i="23"/>
  <c r="H1828" i="23"/>
  <c r="I1828" i="23"/>
  <c r="J1828" i="23"/>
  <c r="K1828" i="23"/>
  <c r="L1828" i="23"/>
  <c r="M1828" i="23"/>
  <c r="A1666" i="23"/>
  <c r="B1666" i="23"/>
  <c r="C1666" i="23"/>
  <c r="D1666" i="23"/>
  <c r="E1666" i="23"/>
  <c r="F1666" i="23"/>
  <c r="G1666" i="23"/>
  <c r="H1666" i="23"/>
  <c r="I1666" i="23"/>
  <c r="J1666" i="23"/>
  <c r="K1666" i="23"/>
  <c r="L1666" i="23"/>
  <c r="M1666" i="23"/>
  <c r="A1078" i="23"/>
  <c r="B1078" i="23"/>
  <c r="C1078" i="23"/>
  <c r="D1078" i="23"/>
  <c r="E1078" i="23"/>
  <c r="F1078" i="23"/>
  <c r="G1078" i="23"/>
  <c r="H1078" i="23"/>
  <c r="I1078" i="23"/>
  <c r="J1078" i="23"/>
  <c r="K1078" i="23"/>
  <c r="L1078" i="23"/>
  <c r="M1078" i="23"/>
  <c r="A506" i="23"/>
  <c r="B506" i="23"/>
  <c r="C506" i="23"/>
  <c r="D506" i="23"/>
  <c r="E506" i="23"/>
  <c r="F506" i="23"/>
  <c r="G506" i="23"/>
  <c r="H506" i="23"/>
  <c r="I506" i="23"/>
  <c r="J506" i="23"/>
  <c r="K506" i="23"/>
  <c r="L506" i="23"/>
  <c r="M506" i="23"/>
  <c r="A2082" i="23"/>
  <c r="B2082" i="23"/>
  <c r="C2082" i="23"/>
  <c r="D2082" i="23"/>
  <c r="E2082" i="23"/>
  <c r="F2082" i="23"/>
  <c r="G2082" i="23"/>
  <c r="H2082" i="23"/>
  <c r="I2082" i="23"/>
  <c r="J2082" i="23"/>
  <c r="K2082" i="23"/>
  <c r="L2082" i="23"/>
  <c r="M2082" i="23"/>
  <c r="A2045" i="23"/>
  <c r="B2045" i="23"/>
  <c r="C2045" i="23"/>
  <c r="D2045" i="23"/>
  <c r="E2045" i="23"/>
  <c r="F2045" i="23"/>
  <c r="G2045" i="23"/>
  <c r="H2045" i="23"/>
  <c r="I2045" i="23"/>
  <c r="J2045" i="23"/>
  <c r="K2045" i="23"/>
  <c r="L2045" i="23"/>
  <c r="M2045" i="23"/>
  <c r="A1825" i="23"/>
  <c r="B1825" i="23"/>
  <c r="C1825" i="23"/>
  <c r="D1825" i="23"/>
  <c r="E1825" i="23"/>
  <c r="F1825" i="23"/>
  <c r="G1825" i="23"/>
  <c r="H1825" i="23"/>
  <c r="I1825" i="23"/>
  <c r="J1825" i="23"/>
  <c r="K1825" i="23"/>
  <c r="L1825" i="23"/>
  <c r="M1825" i="23"/>
  <c r="A1663" i="23"/>
  <c r="B1663" i="23"/>
  <c r="C1663" i="23"/>
  <c r="D1663" i="23"/>
  <c r="E1663" i="23"/>
  <c r="F1663" i="23"/>
  <c r="G1663" i="23"/>
  <c r="H1663" i="23"/>
  <c r="I1663" i="23"/>
  <c r="J1663" i="23"/>
  <c r="K1663" i="23"/>
  <c r="L1663" i="23"/>
  <c r="M1663" i="23"/>
  <c r="A1075" i="23"/>
  <c r="B1075" i="23"/>
  <c r="C1075" i="23"/>
  <c r="D1075" i="23"/>
  <c r="E1075" i="23"/>
  <c r="F1075" i="23"/>
  <c r="G1075" i="23"/>
  <c r="H1075" i="23"/>
  <c r="I1075" i="23"/>
  <c r="J1075" i="23"/>
  <c r="K1075" i="23"/>
  <c r="L1075" i="23"/>
  <c r="M1075" i="23"/>
  <c r="A538" i="23"/>
  <c r="B538" i="23"/>
  <c r="C538" i="23"/>
  <c r="D538" i="23"/>
  <c r="E538" i="23"/>
  <c r="F538" i="23"/>
  <c r="G538" i="23"/>
  <c r="H538" i="23"/>
  <c r="I538" i="23"/>
  <c r="J538" i="23"/>
  <c r="K538" i="23"/>
  <c r="L538" i="23"/>
  <c r="M538" i="23"/>
  <c r="A2135" i="23"/>
  <c r="B2135" i="23"/>
  <c r="C2135" i="23"/>
  <c r="D2135" i="23"/>
  <c r="E2135" i="23"/>
  <c r="F2135" i="23"/>
  <c r="G2135" i="23"/>
  <c r="H2135" i="23"/>
  <c r="I2135" i="23"/>
  <c r="J2135" i="23"/>
  <c r="K2135" i="23"/>
  <c r="L2135" i="23"/>
  <c r="M2135" i="23"/>
  <c r="A1963" i="23"/>
  <c r="B1963" i="23"/>
  <c r="C1963" i="23"/>
  <c r="D1963" i="23"/>
  <c r="E1963" i="23"/>
  <c r="F1963" i="23"/>
  <c r="G1963" i="23"/>
  <c r="H1963" i="23"/>
  <c r="I1963" i="23"/>
  <c r="J1963" i="23"/>
  <c r="K1963" i="23"/>
  <c r="L1963" i="23"/>
  <c r="M1963" i="23"/>
  <c r="A1846" i="23"/>
  <c r="B1846" i="23"/>
  <c r="C1846" i="23"/>
  <c r="D1846" i="23"/>
  <c r="E1846" i="23"/>
  <c r="F1846" i="23"/>
  <c r="G1846" i="23"/>
  <c r="H1846" i="23"/>
  <c r="I1846" i="23"/>
  <c r="J1846" i="23"/>
  <c r="K1846" i="23"/>
  <c r="L1846" i="23"/>
  <c r="M1846" i="23"/>
  <c r="A1689" i="23"/>
  <c r="B1689" i="23"/>
  <c r="C1689" i="23"/>
  <c r="D1689" i="23"/>
  <c r="E1689" i="23"/>
  <c r="F1689" i="23"/>
  <c r="G1689" i="23"/>
  <c r="H1689" i="23"/>
  <c r="I1689" i="23"/>
  <c r="J1689" i="23"/>
  <c r="K1689" i="23"/>
  <c r="L1689" i="23"/>
  <c r="M1689" i="23"/>
  <c r="A1108" i="23"/>
  <c r="B1108" i="23"/>
  <c r="C1108" i="23"/>
  <c r="D1108" i="23"/>
  <c r="E1108" i="23"/>
  <c r="F1108" i="23"/>
  <c r="G1108" i="23"/>
  <c r="H1108" i="23"/>
  <c r="I1108" i="23"/>
  <c r="J1108" i="23"/>
  <c r="K1108" i="23"/>
  <c r="L1108" i="23"/>
  <c r="M1108" i="23"/>
  <c r="A625" i="23"/>
  <c r="B625" i="23"/>
  <c r="C625" i="23"/>
  <c r="D625" i="23"/>
  <c r="E625" i="23"/>
  <c r="F625" i="23"/>
  <c r="G625" i="23"/>
  <c r="H625" i="23"/>
  <c r="I625" i="23"/>
  <c r="J625" i="23"/>
  <c r="K625" i="23"/>
  <c r="L625" i="23"/>
  <c r="M625" i="23"/>
  <c r="A2116" i="23"/>
  <c r="B2116" i="23"/>
  <c r="C2116" i="23"/>
  <c r="D2116" i="23"/>
  <c r="E2116" i="23"/>
  <c r="F2116" i="23"/>
  <c r="G2116" i="23"/>
  <c r="H2116" i="23"/>
  <c r="I2116" i="23"/>
  <c r="J2116" i="23"/>
  <c r="K2116" i="23"/>
  <c r="L2116" i="23"/>
  <c r="M2116" i="23"/>
  <c r="A1583" i="23"/>
  <c r="B1583" i="23"/>
  <c r="C1583" i="23"/>
  <c r="D1583" i="23"/>
  <c r="E1583" i="23"/>
  <c r="F1583" i="23"/>
  <c r="G1583" i="23"/>
  <c r="H1583" i="23"/>
  <c r="I1583" i="23"/>
  <c r="J1583" i="23"/>
  <c r="K1583" i="23"/>
  <c r="L1583" i="23"/>
  <c r="M1583" i="23"/>
  <c r="A1350" i="23"/>
  <c r="B1350" i="23"/>
  <c r="C1350" i="23"/>
  <c r="D1350" i="23"/>
  <c r="E1350" i="23"/>
  <c r="F1350" i="23"/>
  <c r="G1350" i="23"/>
  <c r="H1350" i="23"/>
  <c r="I1350" i="23"/>
  <c r="J1350" i="23"/>
  <c r="K1350" i="23"/>
  <c r="L1350" i="23"/>
  <c r="M1350" i="23"/>
  <c r="A670" i="23"/>
  <c r="B670" i="23"/>
  <c r="C670" i="23"/>
  <c r="D670" i="23"/>
  <c r="E670" i="23"/>
  <c r="F670" i="23"/>
  <c r="G670" i="23"/>
  <c r="H670" i="23"/>
  <c r="I670" i="23"/>
  <c r="J670" i="23"/>
  <c r="K670" i="23"/>
  <c r="L670" i="23"/>
  <c r="M670" i="23"/>
  <c r="A2164" i="23"/>
  <c r="B2164" i="23"/>
  <c r="C2164" i="23"/>
  <c r="D2164" i="23"/>
  <c r="E2164" i="23"/>
  <c r="F2164" i="23"/>
  <c r="G2164" i="23"/>
  <c r="H2164" i="23"/>
  <c r="I2164" i="23"/>
  <c r="J2164" i="23"/>
  <c r="K2164" i="23"/>
  <c r="L2164" i="23"/>
  <c r="M2164" i="23"/>
  <c r="A1634" i="23"/>
  <c r="B1634" i="23"/>
  <c r="C1634" i="23"/>
  <c r="D1634" i="23"/>
  <c r="E1634" i="23"/>
  <c r="F1634" i="23"/>
  <c r="G1634" i="23"/>
  <c r="H1634" i="23"/>
  <c r="I1634" i="23"/>
  <c r="J1634" i="23"/>
  <c r="K1634" i="23"/>
  <c r="L1634" i="23"/>
  <c r="M1634" i="23"/>
  <c r="A1266" i="23"/>
  <c r="B1266" i="23"/>
  <c r="C1266" i="23"/>
  <c r="D1266" i="23"/>
  <c r="E1266" i="23"/>
  <c r="F1266" i="23"/>
  <c r="G1266" i="23"/>
  <c r="H1266" i="23"/>
  <c r="I1266" i="23"/>
  <c r="J1266" i="23"/>
  <c r="K1266" i="23"/>
  <c r="L1266" i="23"/>
  <c r="M1266" i="23"/>
  <c r="A430" i="23"/>
  <c r="B430" i="23"/>
  <c r="C430" i="23"/>
  <c r="D430" i="23"/>
  <c r="E430" i="23"/>
  <c r="F430" i="23"/>
  <c r="G430" i="23"/>
  <c r="H430" i="23"/>
  <c r="I430" i="23"/>
  <c r="J430" i="23"/>
  <c r="K430" i="23"/>
  <c r="L430" i="23"/>
  <c r="M430" i="23"/>
  <c r="A2217" i="23"/>
  <c r="B2217" i="23"/>
  <c r="C2217" i="23"/>
  <c r="D2217" i="23"/>
  <c r="E2217" i="23"/>
  <c r="F2217" i="23"/>
  <c r="G2217" i="23"/>
  <c r="H2217" i="23"/>
  <c r="I2217" i="23"/>
  <c r="J2217" i="23"/>
  <c r="K2217" i="23"/>
  <c r="L2217" i="23"/>
  <c r="M2217" i="23"/>
  <c r="A2033" i="23"/>
  <c r="B2033" i="23"/>
  <c r="C2033" i="23"/>
  <c r="D2033" i="23"/>
  <c r="E2033" i="23"/>
  <c r="F2033" i="23"/>
  <c r="G2033" i="23"/>
  <c r="H2033" i="23"/>
  <c r="I2033" i="23"/>
  <c r="J2033" i="23"/>
  <c r="K2033" i="23"/>
  <c r="L2033" i="23"/>
  <c r="M2033" i="23"/>
  <c r="A1816" i="23"/>
  <c r="B1816" i="23"/>
  <c r="C1816" i="23"/>
  <c r="D1816" i="23"/>
  <c r="E1816" i="23"/>
  <c r="F1816" i="23"/>
  <c r="G1816" i="23"/>
  <c r="H1816" i="23"/>
  <c r="I1816" i="23"/>
  <c r="J1816" i="23"/>
  <c r="K1816" i="23"/>
  <c r="L1816" i="23"/>
  <c r="M1816" i="23"/>
  <c r="A1628" i="23"/>
  <c r="B1628" i="23"/>
  <c r="C1628" i="23"/>
  <c r="D1628" i="23"/>
  <c r="E1628" i="23"/>
  <c r="F1628" i="23"/>
  <c r="G1628" i="23"/>
  <c r="H1628" i="23"/>
  <c r="I1628" i="23"/>
  <c r="J1628" i="23"/>
  <c r="K1628" i="23"/>
  <c r="L1628" i="23"/>
  <c r="M1628" i="23"/>
  <c r="A1264" i="23"/>
  <c r="B1264" i="23"/>
  <c r="C1264" i="23"/>
  <c r="D1264" i="23"/>
  <c r="E1264" i="23"/>
  <c r="F1264" i="23"/>
  <c r="G1264" i="23"/>
  <c r="H1264" i="23"/>
  <c r="I1264" i="23"/>
  <c r="J1264" i="23"/>
  <c r="K1264" i="23"/>
  <c r="L1264" i="23"/>
  <c r="M1264" i="23"/>
  <c r="A892" i="23"/>
  <c r="B892" i="23"/>
  <c r="C892" i="23"/>
  <c r="D892" i="23"/>
  <c r="E892" i="23"/>
  <c r="F892" i="23"/>
  <c r="G892" i="23"/>
  <c r="H892" i="23"/>
  <c r="I892" i="23"/>
  <c r="J892" i="23"/>
  <c r="K892" i="23"/>
  <c r="L892" i="23"/>
  <c r="M892" i="23"/>
  <c r="A678" i="23"/>
  <c r="B678" i="23"/>
  <c r="C678" i="23"/>
  <c r="D678" i="23"/>
  <c r="E678" i="23"/>
  <c r="F678" i="23"/>
  <c r="G678" i="23"/>
  <c r="H678" i="23"/>
  <c r="I678" i="23"/>
  <c r="J678" i="23"/>
  <c r="K678" i="23"/>
  <c r="L678" i="23"/>
  <c r="M678" i="23"/>
  <c r="A2163" i="23"/>
  <c r="B2163" i="23"/>
  <c r="C2163" i="23"/>
  <c r="D2163" i="23"/>
  <c r="E2163" i="23"/>
  <c r="F2163" i="23"/>
  <c r="G2163" i="23"/>
  <c r="H2163" i="23"/>
  <c r="I2163" i="23"/>
  <c r="J2163" i="23"/>
  <c r="K2163" i="23"/>
  <c r="L2163" i="23"/>
  <c r="M2163" i="23"/>
  <c r="A1979" i="23"/>
  <c r="B1979" i="23"/>
  <c r="C1979" i="23"/>
  <c r="D1979" i="23"/>
  <c r="E1979" i="23"/>
  <c r="F1979" i="23"/>
  <c r="G1979" i="23"/>
  <c r="H1979" i="23"/>
  <c r="I1979" i="23"/>
  <c r="J1979" i="23"/>
  <c r="K1979" i="23"/>
  <c r="L1979" i="23"/>
  <c r="M1979" i="23"/>
  <c r="A1751" i="23"/>
  <c r="B1751" i="23"/>
  <c r="C1751" i="23"/>
  <c r="D1751" i="23"/>
  <c r="E1751" i="23"/>
  <c r="F1751" i="23"/>
  <c r="G1751" i="23"/>
  <c r="H1751" i="23"/>
  <c r="I1751" i="23"/>
  <c r="J1751" i="23"/>
  <c r="K1751" i="23"/>
  <c r="L1751" i="23"/>
  <c r="M1751" i="23"/>
  <c r="A1740" i="23"/>
  <c r="B1740" i="23"/>
  <c r="C1740" i="23"/>
  <c r="D1740" i="23"/>
  <c r="E1740" i="23"/>
  <c r="F1740" i="23"/>
  <c r="G1740" i="23"/>
  <c r="H1740" i="23"/>
  <c r="I1740" i="23"/>
  <c r="J1740" i="23"/>
  <c r="K1740" i="23"/>
  <c r="L1740" i="23"/>
  <c r="M1740" i="23"/>
  <c r="A1330" i="23"/>
  <c r="B1330" i="23"/>
  <c r="C1330" i="23"/>
  <c r="D1330" i="23"/>
  <c r="E1330" i="23"/>
  <c r="F1330" i="23"/>
  <c r="G1330" i="23"/>
  <c r="H1330" i="23"/>
  <c r="I1330" i="23"/>
  <c r="J1330" i="23"/>
  <c r="K1330" i="23"/>
  <c r="L1330" i="23"/>
  <c r="M1330" i="23"/>
  <c r="A1027" i="23"/>
  <c r="B1027" i="23"/>
  <c r="C1027" i="23"/>
  <c r="D1027" i="23"/>
  <c r="E1027" i="23"/>
  <c r="F1027" i="23"/>
  <c r="G1027" i="23"/>
  <c r="H1027" i="23"/>
  <c r="I1027" i="23"/>
  <c r="J1027" i="23"/>
  <c r="K1027" i="23"/>
  <c r="L1027" i="23"/>
  <c r="M1027" i="23"/>
  <c r="A426" i="23"/>
  <c r="B426" i="23"/>
  <c r="C426" i="23"/>
  <c r="D426" i="23"/>
  <c r="E426" i="23"/>
  <c r="F426" i="23"/>
  <c r="G426" i="23"/>
  <c r="H426" i="23"/>
  <c r="I426" i="23"/>
  <c r="J426" i="23"/>
  <c r="K426" i="23"/>
  <c r="L426" i="23"/>
  <c r="M426" i="23"/>
  <c r="A2214" i="23"/>
  <c r="B2214" i="23"/>
  <c r="C2214" i="23"/>
  <c r="D2214" i="23"/>
  <c r="E2214" i="23"/>
  <c r="F2214" i="23"/>
  <c r="G2214" i="23"/>
  <c r="H2214" i="23"/>
  <c r="I2214" i="23"/>
  <c r="J2214" i="23"/>
  <c r="K2214" i="23"/>
  <c r="L2214" i="23"/>
  <c r="M2214" i="23"/>
  <c r="A2031" i="23"/>
  <c r="B2031" i="23"/>
  <c r="C2031" i="23"/>
  <c r="D2031" i="23"/>
  <c r="E2031" i="23"/>
  <c r="F2031" i="23"/>
  <c r="G2031" i="23"/>
  <c r="H2031" i="23"/>
  <c r="I2031" i="23"/>
  <c r="J2031" i="23"/>
  <c r="K2031" i="23"/>
  <c r="L2031" i="23"/>
  <c r="M2031" i="23"/>
  <c r="A1814" i="23"/>
  <c r="B1814" i="23"/>
  <c r="C1814" i="23"/>
  <c r="D1814" i="23"/>
  <c r="E1814" i="23"/>
  <c r="F1814" i="23"/>
  <c r="G1814" i="23"/>
  <c r="H1814" i="23"/>
  <c r="I1814" i="23"/>
  <c r="J1814" i="23"/>
  <c r="K1814" i="23"/>
  <c r="L1814" i="23"/>
  <c r="M1814" i="23"/>
  <c r="A1657" i="23"/>
  <c r="B1657" i="23"/>
  <c r="C1657" i="23"/>
  <c r="D1657" i="23"/>
  <c r="E1657" i="23"/>
  <c r="F1657" i="23"/>
  <c r="G1657" i="23"/>
  <c r="H1657" i="23"/>
  <c r="I1657" i="23"/>
  <c r="J1657" i="23"/>
  <c r="K1657" i="23"/>
  <c r="L1657" i="23"/>
  <c r="M1657" i="23"/>
  <c r="A1298" i="23"/>
  <c r="B1298" i="23"/>
  <c r="C1298" i="23"/>
  <c r="D1298" i="23"/>
  <c r="E1298" i="23"/>
  <c r="F1298" i="23"/>
  <c r="G1298" i="23"/>
  <c r="H1298" i="23"/>
  <c r="I1298" i="23"/>
  <c r="J1298" i="23"/>
  <c r="K1298" i="23"/>
  <c r="L1298" i="23"/>
  <c r="M1298" i="23"/>
  <c r="A979" i="23"/>
  <c r="B979" i="23"/>
  <c r="C979" i="23"/>
  <c r="D979" i="23"/>
  <c r="E979" i="23"/>
  <c r="F979" i="23"/>
  <c r="G979" i="23"/>
  <c r="H979" i="23"/>
  <c r="I979" i="23"/>
  <c r="J979" i="23"/>
  <c r="K979" i="23"/>
  <c r="L979" i="23"/>
  <c r="M979" i="23"/>
  <c r="A423" i="23"/>
  <c r="B423" i="23"/>
  <c r="C423" i="23"/>
  <c r="D423" i="23"/>
  <c r="E423" i="23"/>
  <c r="F423" i="23"/>
  <c r="G423" i="23"/>
  <c r="H423" i="23"/>
  <c r="I423" i="23"/>
  <c r="J423" i="23"/>
  <c r="K423" i="23"/>
  <c r="L423" i="23"/>
  <c r="M423" i="23"/>
  <c r="A2213" i="23"/>
  <c r="B2213" i="23"/>
  <c r="C2213" i="23"/>
  <c r="D2213" i="23"/>
  <c r="E2213" i="23"/>
  <c r="F2213" i="23"/>
  <c r="G2213" i="23"/>
  <c r="H2213" i="23"/>
  <c r="I2213" i="23"/>
  <c r="J2213" i="23"/>
  <c r="K2213" i="23"/>
  <c r="L2213" i="23"/>
  <c r="M2213" i="23"/>
  <c r="A2030" i="23"/>
  <c r="B2030" i="23"/>
  <c r="C2030" i="23"/>
  <c r="D2030" i="23"/>
  <c r="E2030" i="23"/>
  <c r="F2030" i="23"/>
  <c r="G2030" i="23"/>
  <c r="H2030" i="23"/>
  <c r="I2030" i="23"/>
  <c r="J2030" i="23"/>
  <c r="K2030" i="23"/>
  <c r="L2030" i="23"/>
  <c r="M2030" i="23"/>
  <c r="A1813" i="23"/>
  <c r="B1813" i="23"/>
  <c r="C1813" i="23"/>
  <c r="D1813" i="23"/>
  <c r="E1813" i="23"/>
  <c r="F1813" i="23"/>
  <c r="G1813" i="23"/>
  <c r="H1813" i="23"/>
  <c r="I1813" i="23"/>
  <c r="J1813" i="23"/>
  <c r="K1813" i="23"/>
  <c r="L1813" i="23"/>
  <c r="M1813" i="23"/>
  <c r="A1656" i="23"/>
  <c r="B1656" i="23"/>
  <c r="C1656" i="23"/>
  <c r="D1656" i="23"/>
  <c r="E1656" i="23"/>
  <c r="F1656" i="23"/>
  <c r="G1656" i="23"/>
  <c r="H1656" i="23"/>
  <c r="I1656" i="23"/>
  <c r="J1656" i="23"/>
  <c r="K1656" i="23"/>
  <c r="L1656" i="23"/>
  <c r="M1656" i="23"/>
  <c r="A1021" i="23"/>
  <c r="B1021" i="23"/>
  <c r="C1021" i="23"/>
  <c r="D1021" i="23"/>
  <c r="E1021" i="23"/>
  <c r="F1021" i="23"/>
  <c r="G1021" i="23"/>
  <c r="H1021" i="23"/>
  <c r="I1021" i="23"/>
  <c r="J1021" i="23"/>
  <c r="K1021" i="23"/>
  <c r="L1021" i="23"/>
  <c r="M1021" i="23"/>
  <c r="A473" i="23"/>
  <c r="B473" i="23"/>
  <c r="C473" i="23"/>
  <c r="D473" i="23"/>
  <c r="E473" i="23"/>
  <c r="F473" i="23"/>
  <c r="G473" i="23"/>
  <c r="H473" i="23"/>
  <c r="I473" i="23"/>
  <c r="J473" i="23"/>
  <c r="K473" i="23"/>
  <c r="L473" i="23"/>
  <c r="M473" i="23"/>
  <c r="A2070" i="23"/>
  <c r="B2070" i="23"/>
  <c r="C2070" i="23"/>
  <c r="D2070" i="23"/>
  <c r="E2070" i="23"/>
  <c r="F2070" i="23"/>
  <c r="G2070" i="23"/>
  <c r="H2070" i="23"/>
  <c r="I2070" i="23"/>
  <c r="J2070" i="23"/>
  <c r="K2070" i="23"/>
  <c r="L2070" i="23"/>
  <c r="M2070" i="23"/>
  <c r="A2051" i="23"/>
  <c r="B2051" i="23"/>
  <c r="C2051" i="23"/>
  <c r="D2051" i="23"/>
  <c r="E2051" i="23"/>
  <c r="F2051" i="23"/>
  <c r="G2051" i="23"/>
  <c r="H2051" i="23"/>
  <c r="I2051" i="23"/>
  <c r="J2051" i="23"/>
  <c r="K2051" i="23"/>
  <c r="L2051" i="23"/>
  <c r="M2051" i="23"/>
  <c r="A1832" i="23"/>
  <c r="B1832" i="23"/>
  <c r="C1832" i="23"/>
  <c r="D1832" i="23"/>
  <c r="E1832" i="23"/>
  <c r="F1832" i="23"/>
  <c r="G1832" i="23"/>
  <c r="H1832" i="23"/>
  <c r="I1832" i="23"/>
  <c r="J1832" i="23"/>
  <c r="K1832" i="23"/>
  <c r="L1832" i="23"/>
  <c r="M1832" i="23"/>
  <c r="A1670" i="23"/>
  <c r="B1670" i="23"/>
  <c r="C1670" i="23"/>
  <c r="D1670" i="23"/>
  <c r="E1670" i="23"/>
  <c r="F1670" i="23"/>
  <c r="G1670" i="23"/>
  <c r="H1670" i="23"/>
  <c r="I1670" i="23"/>
  <c r="J1670" i="23"/>
  <c r="K1670" i="23"/>
  <c r="L1670" i="23"/>
  <c r="M1670" i="23"/>
  <c r="A1084" i="23"/>
  <c r="B1084" i="23"/>
  <c r="C1084" i="23"/>
  <c r="D1084" i="23"/>
  <c r="E1084" i="23"/>
  <c r="F1084" i="23"/>
  <c r="G1084" i="23"/>
  <c r="H1084" i="23"/>
  <c r="I1084" i="23"/>
  <c r="J1084" i="23"/>
  <c r="K1084" i="23"/>
  <c r="L1084" i="23"/>
  <c r="M1084" i="23"/>
  <c r="A526" i="23"/>
  <c r="B526" i="23"/>
  <c r="C526" i="23"/>
  <c r="D526" i="23"/>
  <c r="E526" i="23"/>
  <c r="F526" i="23"/>
  <c r="G526" i="23"/>
  <c r="H526" i="23"/>
  <c r="I526" i="23"/>
  <c r="J526" i="23"/>
  <c r="K526" i="23"/>
  <c r="L526" i="23"/>
  <c r="M526" i="23"/>
  <c r="A2099" i="23"/>
  <c r="B2099" i="23"/>
  <c r="C2099" i="23"/>
  <c r="D2099" i="23"/>
  <c r="E2099" i="23"/>
  <c r="F2099" i="23"/>
  <c r="G2099" i="23"/>
  <c r="H2099" i="23"/>
  <c r="I2099" i="23"/>
  <c r="J2099" i="23"/>
  <c r="K2099" i="23"/>
  <c r="L2099" i="23"/>
  <c r="M2099" i="23"/>
  <c r="A1927" i="23"/>
  <c r="B1927" i="23"/>
  <c r="C1927" i="23"/>
  <c r="D1927" i="23"/>
  <c r="E1927" i="23"/>
  <c r="F1927" i="23"/>
  <c r="G1927" i="23"/>
  <c r="H1927" i="23"/>
  <c r="I1927" i="23"/>
  <c r="J1927" i="23"/>
  <c r="K1927" i="23"/>
  <c r="L1927" i="23"/>
  <c r="M1927" i="23"/>
  <c r="A1869" i="23"/>
  <c r="B1869" i="23"/>
  <c r="C1869" i="23"/>
  <c r="D1869" i="23"/>
  <c r="E1869" i="23"/>
  <c r="F1869" i="23"/>
  <c r="G1869" i="23"/>
  <c r="H1869" i="23"/>
  <c r="I1869" i="23"/>
  <c r="J1869" i="23"/>
  <c r="K1869" i="23"/>
  <c r="L1869" i="23"/>
  <c r="M1869" i="23"/>
  <c r="A1713" i="23"/>
  <c r="B1713" i="23"/>
  <c r="C1713" i="23"/>
  <c r="D1713" i="23"/>
  <c r="E1713" i="23"/>
  <c r="F1713" i="23"/>
  <c r="G1713" i="23"/>
  <c r="H1713" i="23"/>
  <c r="I1713" i="23"/>
  <c r="J1713" i="23"/>
  <c r="K1713" i="23"/>
  <c r="L1713" i="23"/>
  <c r="M1713" i="23"/>
  <c r="A1128" i="23"/>
  <c r="B1128" i="23"/>
  <c r="C1128" i="23"/>
  <c r="D1128" i="23"/>
  <c r="E1128" i="23"/>
  <c r="F1128" i="23"/>
  <c r="G1128" i="23"/>
  <c r="H1128" i="23"/>
  <c r="I1128" i="23"/>
  <c r="J1128" i="23"/>
  <c r="K1128" i="23"/>
  <c r="L1128" i="23"/>
  <c r="M1128" i="23"/>
  <c r="A651" i="23"/>
  <c r="B651" i="23"/>
  <c r="C651" i="23"/>
  <c r="D651" i="23"/>
  <c r="E651" i="23"/>
  <c r="F651" i="23"/>
  <c r="G651" i="23"/>
  <c r="H651" i="23"/>
  <c r="I651" i="23"/>
  <c r="J651" i="23"/>
  <c r="K651" i="23"/>
  <c r="L651" i="23"/>
  <c r="M651" i="23"/>
  <c r="A2092" i="23"/>
  <c r="B2092" i="23"/>
  <c r="C2092" i="23"/>
  <c r="D2092" i="23"/>
  <c r="E2092" i="23"/>
  <c r="F2092" i="23"/>
  <c r="G2092" i="23"/>
  <c r="H2092" i="23"/>
  <c r="I2092" i="23"/>
  <c r="J2092" i="23"/>
  <c r="K2092" i="23"/>
  <c r="L2092" i="23"/>
  <c r="M2092" i="23"/>
  <c r="A1920" i="23"/>
  <c r="B1920" i="23"/>
  <c r="C1920" i="23"/>
  <c r="D1920" i="23"/>
  <c r="E1920" i="23"/>
  <c r="F1920" i="23"/>
  <c r="G1920" i="23"/>
  <c r="H1920" i="23"/>
  <c r="I1920" i="23"/>
  <c r="J1920" i="23"/>
  <c r="K1920" i="23"/>
  <c r="L1920" i="23"/>
  <c r="M1920" i="23"/>
  <c r="A1861" i="23"/>
  <c r="B1861" i="23"/>
  <c r="C1861" i="23"/>
  <c r="D1861" i="23"/>
  <c r="E1861" i="23"/>
  <c r="F1861" i="23"/>
  <c r="G1861" i="23"/>
  <c r="H1861" i="23"/>
  <c r="I1861" i="23"/>
  <c r="J1861" i="23"/>
  <c r="K1861" i="23"/>
  <c r="L1861" i="23"/>
  <c r="M1861" i="23"/>
  <c r="A1701" i="23"/>
  <c r="B1701" i="23"/>
  <c r="C1701" i="23"/>
  <c r="D1701" i="23"/>
  <c r="E1701" i="23"/>
  <c r="F1701" i="23"/>
  <c r="G1701" i="23"/>
  <c r="H1701" i="23"/>
  <c r="I1701" i="23"/>
  <c r="J1701" i="23"/>
  <c r="K1701" i="23"/>
  <c r="L1701" i="23"/>
  <c r="M1701" i="23"/>
  <c r="A1115" i="23"/>
  <c r="B1115" i="23"/>
  <c r="C1115" i="23"/>
  <c r="D1115" i="23"/>
  <c r="E1115" i="23"/>
  <c r="F1115" i="23"/>
  <c r="G1115" i="23"/>
  <c r="H1115" i="23"/>
  <c r="I1115" i="23"/>
  <c r="J1115" i="23"/>
  <c r="K1115" i="23"/>
  <c r="L1115" i="23"/>
  <c r="M1115" i="23"/>
  <c r="A638" i="23"/>
  <c r="B638" i="23"/>
  <c r="C638" i="23"/>
  <c r="D638" i="23"/>
  <c r="E638" i="23"/>
  <c r="F638" i="23"/>
  <c r="G638" i="23"/>
  <c r="H638" i="23"/>
  <c r="I638" i="23"/>
  <c r="J638" i="23"/>
  <c r="K638" i="23"/>
  <c r="L638" i="23"/>
  <c r="M638" i="23"/>
  <c r="A2134" i="23"/>
  <c r="B2134" i="23"/>
  <c r="C2134" i="23"/>
  <c r="D2134" i="23"/>
  <c r="E2134" i="23"/>
  <c r="F2134" i="23"/>
  <c r="G2134" i="23"/>
  <c r="H2134" i="23"/>
  <c r="I2134" i="23"/>
  <c r="J2134" i="23"/>
  <c r="K2134" i="23"/>
  <c r="L2134" i="23"/>
  <c r="M2134" i="23"/>
  <c r="A1962" i="23"/>
  <c r="B1962" i="23"/>
  <c r="C1962" i="23"/>
  <c r="D1962" i="23"/>
  <c r="E1962" i="23"/>
  <c r="F1962" i="23"/>
  <c r="G1962" i="23"/>
  <c r="H1962" i="23"/>
  <c r="I1962" i="23"/>
  <c r="J1962" i="23"/>
  <c r="K1962" i="23"/>
  <c r="L1962" i="23"/>
  <c r="M1962" i="23"/>
  <c r="A1845" i="23"/>
  <c r="B1845" i="23"/>
  <c r="C1845" i="23"/>
  <c r="D1845" i="23"/>
  <c r="E1845" i="23"/>
  <c r="F1845" i="23"/>
  <c r="G1845" i="23"/>
  <c r="H1845" i="23"/>
  <c r="I1845" i="23"/>
  <c r="J1845" i="23"/>
  <c r="K1845" i="23"/>
  <c r="L1845" i="23"/>
  <c r="M1845" i="23"/>
  <c r="A1688" i="23"/>
  <c r="B1688" i="23"/>
  <c r="C1688" i="23"/>
  <c r="D1688" i="23"/>
  <c r="E1688" i="23"/>
  <c r="F1688" i="23"/>
  <c r="G1688" i="23"/>
  <c r="H1688" i="23"/>
  <c r="I1688" i="23"/>
  <c r="J1688" i="23"/>
  <c r="K1688" i="23"/>
  <c r="L1688" i="23"/>
  <c r="M1688" i="23"/>
  <c r="A1107" i="23"/>
  <c r="B1107" i="23"/>
  <c r="C1107" i="23"/>
  <c r="D1107" i="23"/>
  <c r="E1107" i="23"/>
  <c r="F1107" i="23"/>
  <c r="G1107" i="23"/>
  <c r="H1107" i="23"/>
  <c r="I1107" i="23"/>
  <c r="J1107" i="23"/>
  <c r="K1107" i="23"/>
  <c r="L1107" i="23"/>
  <c r="M1107" i="23"/>
  <c r="A630" i="23"/>
  <c r="B630" i="23"/>
  <c r="C630" i="23"/>
  <c r="D630" i="23"/>
  <c r="E630" i="23"/>
  <c r="F630" i="23"/>
  <c r="G630" i="23"/>
  <c r="H630" i="23"/>
  <c r="I630" i="23"/>
  <c r="J630" i="23"/>
  <c r="K630" i="23"/>
  <c r="L630" i="23"/>
  <c r="M630" i="23"/>
  <c r="A2125" i="23"/>
  <c r="B2125" i="23"/>
  <c r="C2125" i="23"/>
  <c r="D2125" i="23"/>
  <c r="E2125" i="23"/>
  <c r="F2125" i="23"/>
  <c r="G2125" i="23"/>
  <c r="H2125" i="23"/>
  <c r="I2125" i="23"/>
  <c r="J2125" i="23"/>
  <c r="K2125" i="23"/>
  <c r="L2125" i="23"/>
  <c r="M2125" i="23"/>
  <c r="A1954" i="23"/>
  <c r="B1954" i="23"/>
  <c r="C1954" i="23"/>
  <c r="D1954" i="23"/>
  <c r="E1954" i="23"/>
  <c r="F1954" i="23"/>
  <c r="G1954" i="23"/>
  <c r="H1954" i="23"/>
  <c r="I1954" i="23"/>
  <c r="J1954" i="23"/>
  <c r="K1954" i="23"/>
  <c r="L1954" i="23"/>
  <c r="M1954" i="23"/>
  <c r="A1899" i="23"/>
  <c r="B1899" i="23"/>
  <c r="C1899" i="23"/>
  <c r="D1899" i="23"/>
  <c r="E1899" i="23"/>
  <c r="F1899" i="23"/>
  <c r="G1899" i="23"/>
  <c r="H1899" i="23"/>
  <c r="I1899" i="23"/>
  <c r="J1899" i="23"/>
  <c r="K1899" i="23"/>
  <c r="L1899" i="23"/>
  <c r="M1899" i="23"/>
  <c r="A1680" i="23"/>
  <c r="B1680" i="23"/>
  <c r="C1680" i="23"/>
  <c r="D1680" i="23"/>
  <c r="E1680" i="23"/>
  <c r="F1680" i="23"/>
  <c r="G1680" i="23"/>
  <c r="H1680" i="23"/>
  <c r="I1680" i="23"/>
  <c r="J1680" i="23"/>
  <c r="K1680" i="23"/>
  <c r="L1680" i="23"/>
  <c r="M1680" i="23"/>
  <c r="A1099" i="23"/>
  <c r="B1099" i="23"/>
  <c r="C1099" i="23"/>
  <c r="D1099" i="23"/>
  <c r="E1099" i="23"/>
  <c r="F1099" i="23"/>
  <c r="G1099" i="23"/>
  <c r="H1099" i="23"/>
  <c r="I1099" i="23"/>
  <c r="J1099" i="23"/>
  <c r="K1099" i="23"/>
  <c r="L1099" i="23"/>
  <c r="M1099" i="23"/>
  <c r="A621" i="23"/>
  <c r="B621" i="23"/>
  <c r="C621" i="23"/>
  <c r="D621" i="23"/>
  <c r="E621" i="23"/>
  <c r="F621" i="23"/>
  <c r="G621" i="23"/>
  <c r="H621" i="23"/>
  <c r="I621" i="23"/>
  <c r="J621" i="23"/>
  <c r="K621" i="23"/>
  <c r="L621" i="23"/>
  <c r="M621" i="23"/>
  <c r="A2115" i="23"/>
  <c r="B2115" i="23"/>
  <c r="C2115" i="23"/>
  <c r="D2115" i="23"/>
  <c r="E2115" i="23"/>
  <c r="F2115" i="23"/>
  <c r="G2115" i="23"/>
  <c r="H2115" i="23"/>
  <c r="I2115" i="23"/>
  <c r="J2115" i="23"/>
  <c r="K2115" i="23"/>
  <c r="L2115" i="23"/>
  <c r="M2115" i="23"/>
  <c r="A1946" i="23"/>
  <c r="B1946" i="23"/>
  <c r="C1946" i="23"/>
  <c r="D1946" i="23"/>
  <c r="E1946" i="23"/>
  <c r="F1946" i="23"/>
  <c r="G1946" i="23"/>
  <c r="H1946" i="23"/>
  <c r="I1946" i="23"/>
  <c r="J1946" i="23"/>
  <c r="K1946" i="23"/>
  <c r="L1946" i="23"/>
  <c r="M1946" i="23"/>
  <c r="A1890" i="23"/>
  <c r="B1890" i="23"/>
  <c r="C1890" i="23"/>
  <c r="D1890" i="23"/>
  <c r="E1890" i="23"/>
  <c r="F1890" i="23"/>
  <c r="G1890" i="23"/>
  <c r="H1890" i="23"/>
  <c r="I1890" i="23"/>
  <c r="J1890" i="23"/>
  <c r="K1890" i="23"/>
  <c r="L1890" i="23"/>
  <c r="M1890" i="23"/>
  <c r="A1734" i="23"/>
  <c r="B1734" i="23"/>
  <c r="C1734" i="23"/>
  <c r="D1734" i="23"/>
  <c r="E1734" i="23"/>
  <c r="F1734" i="23"/>
  <c r="G1734" i="23"/>
  <c r="H1734" i="23"/>
  <c r="I1734" i="23"/>
  <c r="J1734" i="23"/>
  <c r="K1734" i="23"/>
  <c r="L1734" i="23"/>
  <c r="M1734" i="23"/>
  <c r="A1093" i="23"/>
  <c r="B1093" i="23"/>
  <c r="C1093" i="23"/>
  <c r="D1093" i="23"/>
  <c r="E1093" i="23"/>
  <c r="F1093" i="23"/>
  <c r="G1093" i="23"/>
  <c r="H1093" i="23"/>
  <c r="I1093" i="23"/>
  <c r="J1093" i="23"/>
  <c r="K1093" i="23"/>
  <c r="L1093" i="23"/>
  <c r="M1093" i="23"/>
  <c r="A614" i="23"/>
  <c r="B614" i="23"/>
  <c r="C614" i="23"/>
  <c r="D614" i="23"/>
  <c r="E614" i="23"/>
  <c r="F614" i="23"/>
  <c r="G614" i="23"/>
  <c r="H614" i="23"/>
  <c r="I614" i="23"/>
  <c r="J614" i="23"/>
  <c r="K614" i="23"/>
  <c r="L614" i="23"/>
  <c r="M614" i="23"/>
  <c r="A2107" i="23"/>
  <c r="B2107" i="23"/>
  <c r="C2107" i="23"/>
  <c r="D2107" i="23"/>
  <c r="E2107" i="23"/>
  <c r="F2107" i="23"/>
  <c r="G2107" i="23"/>
  <c r="H2107" i="23"/>
  <c r="I2107" i="23"/>
  <c r="J2107" i="23"/>
  <c r="K2107" i="23"/>
  <c r="L2107" i="23"/>
  <c r="M2107" i="23"/>
  <c r="A1934" i="23"/>
  <c r="B1934" i="23"/>
  <c r="C1934" i="23"/>
  <c r="D1934" i="23"/>
  <c r="E1934" i="23"/>
  <c r="F1934" i="23"/>
  <c r="G1934" i="23"/>
  <c r="H1934" i="23"/>
  <c r="I1934" i="23"/>
  <c r="J1934" i="23"/>
  <c r="K1934" i="23"/>
  <c r="L1934" i="23"/>
  <c r="M1934" i="23"/>
  <c r="A1878" i="23"/>
  <c r="B1878" i="23"/>
  <c r="C1878" i="23"/>
  <c r="D1878" i="23"/>
  <c r="E1878" i="23"/>
  <c r="F1878" i="23"/>
  <c r="G1878" i="23"/>
  <c r="H1878" i="23"/>
  <c r="I1878" i="23"/>
  <c r="J1878" i="23"/>
  <c r="K1878" i="23"/>
  <c r="L1878" i="23"/>
  <c r="M1878" i="23"/>
  <c r="A1722" i="23"/>
  <c r="B1722" i="23"/>
  <c r="C1722" i="23"/>
  <c r="D1722" i="23"/>
  <c r="E1722" i="23"/>
  <c r="F1722" i="23"/>
  <c r="G1722" i="23"/>
  <c r="H1722" i="23"/>
  <c r="I1722" i="23"/>
  <c r="J1722" i="23"/>
  <c r="K1722" i="23"/>
  <c r="L1722" i="23"/>
  <c r="M1722" i="23"/>
  <c r="A1137" i="23"/>
  <c r="B1137" i="23"/>
  <c r="C1137" i="23"/>
  <c r="D1137" i="23"/>
  <c r="E1137" i="23"/>
  <c r="F1137" i="23"/>
  <c r="G1137" i="23"/>
  <c r="H1137" i="23"/>
  <c r="I1137" i="23"/>
  <c r="J1137" i="23"/>
  <c r="K1137" i="23"/>
  <c r="L1137" i="23"/>
  <c r="M1137" i="23"/>
  <c r="A605" i="23"/>
  <c r="B605" i="23"/>
  <c r="C605" i="23"/>
  <c r="D605" i="23"/>
  <c r="E605" i="23"/>
  <c r="F605" i="23"/>
  <c r="G605" i="23"/>
  <c r="H605" i="23"/>
  <c r="I605" i="23"/>
  <c r="J605" i="23"/>
  <c r="K605" i="23"/>
  <c r="L605" i="23"/>
  <c r="M605" i="23"/>
  <c r="A2098" i="23"/>
  <c r="B2098" i="23"/>
  <c r="C2098" i="23"/>
  <c r="D2098" i="23"/>
  <c r="E2098" i="23"/>
  <c r="F2098" i="23"/>
  <c r="G2098" i="23"/>
  <c r="H2098" i="23"/>
  <c r="I2098" i="23"/>
  <c r="J2098" i="23"/>
  <c r="K2098" i="23"/>
  <c r="L2098" i="23"/>
  <c r="M2098" i="23"/>
  <c r="A1926" i="23"/>
  <c r="B1926" i="23"/>
  <c r="C1926" i="23"/>
  <c r="D1926" i="23"/>
  <c r="E1926" i="23"/>
  <c r="F1926" i="23"/>
  <c r="G1926" i="23"/>
  <c r="H1926" i="23"/>
  <c r="I1926" i="23"/>
  <c r="J1926" i="23"/>
  <c r="K1926" i="23"/>
  <c r="L1926" i="23"/>
  <c r="M1926" i="23"/>
  <c r="A1868" i="23"/>
  <c r="B1868" i="23"/>
  <c r="C1868" i="23"/>
  <c r="D1868" i="23"/>
  <c r="E1868" i="23"/>
  <c r="F1868" i="23"/>
  <c r="G1868" i="23"/>
  <c r="H1868" i="23"/>
  <c r="I1868" i="23"/>
  <c r="J1868" i="23"/>
  <c r="K1868" i="23"/>
  <c r="L1868" i="23"/>
  <c r="M1868" i="23"/>
  <c r="A1712" i="23"/>
  <c r="B1712" i="23"/>
  <c r="C1712" i="23"/>
  <c r="D1712" i="23"/>
  <c r="E1712" i="23"/>
  <c r="F1712" i="23"/>
  <c r="G1712" i="23"/>
  <c r="H1712" i="23"/>
  <c r="I1712" i="23"/>
  <c r="J1712" i="23"/>
  <c r="K1712" i="23"/>
  <c r="L1712" i="23"/>
  <c r="M1712" i="23"/>
  <c r="A1345" i="23"/>
  <c r="B1345" i="23"/>
  <c r="C1345" i="23"/>
  <c r="D1345" i="23"/>
  <c r="E1345" i="23"/>
  <c r="F1345" i="23"/>
  <c r="G1345" i="23"/>
  <c r="H1345" i="23"/>
  <c r="I1345" i="23"/>
  <c r="J1345" i="23"/>
  <c r="K1345" i="23"/>
  <c r="L1345" i="23"/>
  <c r="M1345" i="23"/>
  <c r="A1083" i="23"/>
  <c r="B1083" i="23"/>
  <c r="C1083" i="23"/>
  <c r="D1083" i="23"/>
  <c r="E1083" i="23"/>
  <c r="F1083" i="23"/>
  <c r="G1083" i="23"/>
  <c r="H1083" i="23"/>
  <c r="I1083" i="23"/>
  <c r="J1083" i="23"/>
  <c r="K1083" i="23"/>
  <c r="L1083" i="23"/>
  <c r="M1083" i="23"/>
  <c r="A470" i="23"/>
  <c r="B470" i="23"/>
  <c r="C470" i="23"/>
  <c r="D470" i="23"/>
  <c r="E470" i="23"/>
  <c r="F470" i="23"/>
  <c r="G470" i="23"/>
  <c r="H470" i="23"/>
  <c r="I470" i="23"/>
  <c r="J470" i="23"/>
  <c r="K470" i="23"/>
  <c r="L470" i="23"/>
  <c r="M470" i="23"/>
  <c r="A2069" i="23"/>
  <c r="B2069" i="23"/>
  <c r="C2069" i="23"/>
  <c r="D2069" i="23"/>
  <c r="E2069" i="23"/>
  <c r="F2069" i="23"/>
  <c r="G2069" i="23"/>
  <c r="H2069" i="23"/>
  <c r="I2069" i="23"/>
  <c r="J2069" i="23"/>
  <c r="K2069" i="23"/>
  <c r="L2069" i="23"/>
  <c r="M2069" i="23"/>
  <c r="A2050" i="23"/>
  <c r="B2050" i="23"/>
  <c r="C2050" i="23"/>
  <c r="D2050" i="23"/>
  <c r="E2050" i="23"/>
  <c r="F2050" i="23"/>
  <c r="G2050" i="23"/>
  <c r="H2050" i="23"/>
  <c r="I2050" i="23"/>
  <c r="J2050" i="23"/>
  <c r="K2050" i="23"/>
  <c r="L2050" i="23"/>
  <c r="M2050" i="23"/>
  <c r="A1830" i="23"/>
  <c r="B1830" i="23"/>
  <c r="C1830" i="23"/>
  <c r="D1830" i="23"/>
  <c r="E1830" i="23"/>
  <c r="F1830" i="23"/>
  <c r="G1830" i="23"/>
  <c r="H1830" i="23"/>
  <c r="I1830" i="23"/>
  <c r="J1830" i="23"/>
  <c r="K1830" i="23"/>
  <c r="L1830" i="23"/>
  <c r="M1830" i="23"/>
  <c r="A1668" i="23"/>
  <c r="B1668" i="23"/>
  <c r="C1668" i="23"/>
  <c r="D1668" i="23"/>
  <c r="E1668" i="23"/>
  <c r="F1668" i="23"/>
  <c r="G1668" i="23"/>
  <c r="H1668" i="23"/>
  <c r="I1668" i="23"/>
  <c r="J1668" i="23"/>
  <c r="K1668" i="23"/>
  <c r="L1668" i="23"/>
  <c r="M1668" i="23"/>
  <c r="A1336" i="23"/>
  <c r="B1336" i="23"/>
  <c r="C1336" i="23"/>
  <c r="D1336" i="23"/>
  <c r="E1336" i="23"/>
  <c r="F1336" i="23"/>
  <c r="G1336" i="23"/>
  <c r="H1336" i="23"/>
  <c r="I1336" i="23"/>
  <c r="J1336" i="23"/>
  <c r="K1336" i="23"/>
  <c r="L1336" i="23"/>
  <c r="M1336" i="23"/>
  <c r="A1016" i="23"/>
  <c r="B1016" i="23"/>
  <c r="C1016" i="23"/>
  <c r="D1016" i="23"/>
  <c r="E1016" i="23"/>
  <c r="F1016" i="23"/>
  <c r="G1016" i="23"/>
  <c r="H1016" i="23"/>
  <c r="I1016" i="23"/>
  <c r="J1016" i="23"/>
  <c r="K1016" i="23"/>
  <c r="L1016" i="23"/>
  <c r="M1016" i="23"/>
  <c r="A413" i="23"/>
  <c r="B413" i="23"/>
  <c r="C413" i="23"/>
  <c r="D413" i="23"/>
  <c r="E413" i="23"/>
  <c r="F413" i="23"/>
  <c r="G413" i="23"/>
  <c r="H413" i="23"/>
  <c r="I413" i="23"/>
  <c r="J413" i="23"/>
  <c r="K413" i="23"/>
  <c r="L413" i="23"/>
  <c r="M413" i="23"/>
  <c r="A2208" i="23"/>
  <c r="B2208" i="23"/>
  <c r="C2208" i="23"/>
  <c r="D2208" i="23"/>
  <c r="E2208" i="23"/>
  <c r="F2208" i="23"/>
  <c r="G2208" i="23"/>
  <c r="H2208" i="23"/>
  <c r="I2208" i="23"/>
  <c r="J2208" i="23"/>
  <c r="K2208" i="23"/>
  <c r="L2208" i="23"/>
  <c r="M2208" i="23"/>
  <c r="A2024" i="23"/>
  <c r="B2024" i="23"/>
  <c r="C2024" i="23"/>
  <c r="D2024" i="23"/>
  <c r="E2024" i="23"/>
  <c r="F2024" i="23"/>
  <c r="G2024" i="23"/>
  <c r="H2024" i="23"/>
  <c r="I2024" i="23"/>
  <c r="J2024" i="23"/>
  <c r="K2024" i="23"/>
  <c r="L2024" i="23"/>
  <c r="M2024" i="23"/>
  <c r="A1807" i="23"/>
  <c r="B1807" i="23"/>
  <c r="C1807" i="23"/>
  <c r="D1807" i="23"/>
  <c r="E1807" i="23"/>
  <c r="F1807" i="23"/>
  <c r="G1807" i="23"/>
  <c r="H1807" i="23"/>
  <c r="I1807" i="23"/>
  <c r="J1807" i="23"/>
  <c r="K1807" i="23"/>
  <c r="L1807" i="23"/>
  <c r="M1807" i="23"/>
  <c r="A1649" i="23"/>
  <c r="B1649" i="23"/>
  <c r="C1649" i="23"/>
  <c r="D1649" i="23"/>
  <c r="E1649" i="23"/>
  <c r="F1649" i="23"/>
  <c r="G1649" i="23"/>
  <c r="H1649" i="23"/>
  <c r="I1649" i="23"/>
  <c r="J1649" i="23"/>
  <c r="K1649" i="23"/>
  <c r="L1649" i="23"/>
  <c r="M1649" i="23"/>
  <c r="A1044" i="23"/>
  <c r="B1044" i="23"/>
  <c r="C1044" i="23"/>
  <c r="D1044" i="23"/>
  <c r="E1044" i="23"/>
  <c r="F1044" i="23"/>
  <c r="G1044" i="23"/>
  <c r="H1044" i="23"/>
  <c r="I1044" i="23"/>
  <c r="J1044" i="23"/>
  <c r="K1044" i="23"/>
  <c r="L1044" i="23"/>
  <c r="M1044" i="23"/>
  <c r="A513" i="23"/>
  <c r="B513" i="23"/>
  <c r="C513" i="23"/>
  <c r="D513" i="23"/>
  <c r="E513" i="23"/>
  <c r="F513" i="23"/>
  <c r="G513" i="23"/>
  <c r="H513" i="23"/>
  <c r="I513" i="23"/>
  <c r="J513" i="23"/>
  <c r="K513" i="23"/>
  <c r="L513" i="23"/>
  <c r="M513" i="23"/>
  <c r="A2065" i="23"/>
  <c r="B2065" i="23"/>
  <c r="C2065" i="23"/>
  <c r="D2065" i="23"/>
  <c r="E2065" i="23"/>
  <c r="F2065" i="23"/>
  <c r="G2065" i="23"/>
  <c r="H2065" i="23"/>
  <c r="I2065" i="23"/>
  <c r="J2065" i="23"/>
  <c r="K2065" i="23"/>
  <c r="L2065" i="23"/>
  <c r="M2065" i="23"/>
  <c r="A2047" i="23"/>
  <c r="B2047" i="23"/>
  <c r="C2047" i="23"/>
  <c r="D2047" i="23"/>
  <c r="E2047" i="23"/>
  <c r="F2047" i="23"/>
  <c r="G2047" i="23"/>
  <c r="H2047" i="23"/>
  <c r="I2047" i="23"/>
  <c r="J2047" i="23"/>
  <c r="K2047" i="23"/>
  <c r="L2047" i="23"/>
  <c r="M2047" i="23"/>
  <c r="A1827" i="23"/>
  <c r="B1827" i="23"/>
  <c r="C1827" i="23"/>
  <c r="D1827" i="23"/>
  <c r="E1827" i="23"/>
  <c r="F1827" i="23"/>
  <c r="G1827" i="23"/>
  <c r="H1827" i="23"/>
  <c r="I1827" i="23"/>
  <c r="J1827" i="23"/>
  <c r="K1827" i="23"/>
  <c r="L1827" i="23"/>
  <c r="M1827" i="23"/>
  <c r="A1665" i="23"/>
  <c r="B1665" i="23"/>
  <c r="C1665" i="23"/>
  <c r="D1665" i="23"/>
  <c r="E1665" i="23"/>
  <c r="F1665" i="23"/>
  <c r="G1665" i="23"/>
  <c r="H1665" i="23"/>
  <c r="I1665" i="23"/>
  <c r="J1665" i="23"/>
  <c r="K1665" i="23"/>
  <c r="L1665" i="23"/>
  <c r="M1665" i="23"/>
  <c r="A1335" i="23"/>
  <c r="B1335" i="23"/>
  <c r="C1335" i="23"/>
  <c r="D1335" i="23"/>
  <c r="E1335" i="23"/>
  <c r="F1335" i="23"/>
  <c r="G1335" i="23"/>
  <c r="H1335" i="23"/>
  <c r="I1335" i="23"/>
  <c r="J1335" i="23"/>
  <c r="K1335" i="23"/>
  <c r="L1335" i="23"/>
  <c r="M1335" i="23"/>
  <c r="A1043" i="23"/>
  <c r="B1043" i="23"/>
  <c r="C1043" i="23"/>
  <c r="D1043" i="23"/>
  <c r="E1043" i="23"/>
  <c r="F1043" i="23"/>
  <c r="G1043" i="23"/>
  <c r="H1043" i="23"/>
  <c r="I1043" i="23"/>
  <c r="J1043" i="23"/>
  <c r="K1043" i="23"/>
  <c r="L1043" i="23"/>
  <c r="M1043" i="23"/>
  <c r="A512" i="23"/>
  <c r="B512" i="23"/>
  <c r="C512" i="23"/>
  <c r="D512" i="23"/>
  <c r="E512" i="23"/>
  <c r="F512" i="23"/>
  <c r="G512" i="23"/>
  <c r="H512" i="23"/>
  <c r="I512" i="23"/>
  <c r="J512" i="23"/>
  <c r="K512" i="23"/>
  <c r="L512" i="23"/>
  <c r="M512" i="23"/>
  <c r="A2064" i="23"/>
  <c r="B2064" i="23"/>
  <c r="C2064" i="23"/>
  <c r="D2064" i="23"/>
  <c r="E2064" i="23"/>
  <c r="F2064" i="23"/>
  <c r="G2064" i="23"/>
  <c r="H2064" i="23"/>
  <c r="I2064" i="23"/>
  <c r="J2064" i="23"/>
  <c r="K2064" i="23"/>
  <c r="L2064" i="23"/>
  <c r="M2064" i="23"/>
  <c r="A2046" i="23"/>
  <c r="B2046" i="23"/>
  <c r="C2046" i="23"/>
  <c r="D2046" i="23"/>
  <c r="E2046" i="23"/>
  <c r="F2046" i="23"/>
  <c r="G2046" i="23"/>
  <c r="H2046" i="23"/>
  <c r="I2046" i="23"/>
  <c r="J2046" i="23"/>
  <c r="K2046" i="23"/>
  <c r="L2046" i="23"/>
  <c r="M2046" i="23"/>
  <c r="A1826" i="23"/>
  <c r="B1826" i="23"/>
  <c r="C1826" i="23"/>
  <c r="D1826" i="23"/>
  <c r="E1826" i="23"/>
  <c r="F1826" i="23"/>
  <c r="G1826" i="23"/>
  <c r="H1826" i="23"/>
  <c r="I1826" i="23"/>
  <c r="J1826" i="23"/>
  <c r="K1826" i="23"/>
  <c r="L1826" i="23"/>
  <c r="M1826" i="23"/>
  <c r="A1664" i="23"/>
  <c r="B1664" i="23"/>
  <c r="C1664" i="23"/>
  <c r="D1664" i="23"/>
  <c r="E1664" i="23"/>
  <c r="F1664" i="23"/>
  <c r="G1664" i="23"/>
  <c r="H1664" i="23"/>
  <c r="I1664" i="23"/>
  <c r="J1664" i="23"/>
  <c r="K1664" i="23"/>
  <c r="L1664" i="23"/>
  <c r="M1664" i="23"/>
  <c r="A1334" i="23"/>
  <c r="B1334" i="23"/>
  <c r="C1334" i="23"/>
  <c r="D1334" i="23"/>
  <c r="E1334" i="23"/>
  <c r="F1334" i="23"/>
  <c r="G1334" i="23"/>
  <c r="H1334" i="23"/>
  <c r="I1334" i="23"/>
  <c r="J1334" i="23"/>
  <c r="K1334" i="23"/>
  <c r="L1334" i="23"/>
  <c r="M1334" i="23"/>
  <c r="A1006" i="23"/>
  <c r="B1006" i="23"/>
  <c r="C1006" i="23"/>
  <c r="D1006" i="23"/>
  <c r="E1006" i="23"/>
  <c r="F1006" i="23"/>
  <c r="G1006" i="23"/>
  <c r="H1006" i="23"/>
  <c r="I1006" i="23"/>
  <c r="J1006" i="23"/>
  <c r="K1006" i="23"/>
  <c r="L1006" i="23"/>
  <c r="M1006" i="23"/>
  <c r="A460" i="23"/>
  <c r="B460" i="23"/>
  <c r="C460" i="23"/>
  <c r="D460" i="23"/>
  <c r="E460" i="23"/>
  <c r="F460" i="23"/>
  <c r="G460" i="23"/>
  <c r="H460" i="23"/>
  <c r="I460" i="23"/>
  <c r="J460" i="23"/>
  <c r="K460" i="23"/>
  <c r="L460" i="23"/>
  <c r="M460" i="23"/>
  <c r="A2203" i="23"/>
  <c r="B2203" i="23"/>
  <c r="C2203" i="23"/>
  <c r="D2203" i="23"/>
  <c r="E2203" i="23"/>
  <c r="F2203" i="23"/>
  <c r="G2203" i="23"/>
  <c r="H2203" i="23"/>
  <c r="I2203" i="23"/>
  <c r="J2203" i="23"/>
  <c r="K2203" i="23"/>
  <c r="L2203" i="23"/>
  <c r="M2203" i="23"/>
  <c r="A2019" i="23"/>
  <c r="B2019" i="23"/>
  <c r="C2019" i="23"/>
  <c r="D2019" i="23"/>
  <c r="E2019" i="23"/>
  <c r="F2019" i="23"/>
  <c r="G2019" i="23"/>
  <c r="H2019" i="23"/>
  <c r="I2019" i="23"/>
  <c r="J2019" i="23"/>
  <c r="K2019" i="23"/>
  <c r="L2019" i="23"/>
  <c r="M2019" i="23"/>
  <c r="A1802" i="23"/>
  <c r="B1802" i="23"/>
  <c r="C1802" i="23"/>
  <c r="D1802" i="23"/>
  <c r="E1802" i="23"/>
  <c r="F1802" i="23"/>
  <c r="G1802" i="23"/>
  <c r="H1802" i="23"/>
  <c r="I1802" i="23"/>
  <c r="J1802" i="23"/>
  <c r="K1802" i="23"/>
  <c r="L1802" i="23"/>
  <c r="M1802" i="23"/>
  <c r="A1643" i="23"/>
  <c r="B1643" i="23"/>
  <c r="C1643" i="23"/>
  <c r="D1643" i="23"/>
  <c r="E1643" i="23"/>
  <c r="F1643" i="23"/>
  <c r="G1643" i="23"/>
  <c r="H1643" i="23"/>
  <c r="I1643" i="23"/>
  <c r="J1643" i="23"/>
  <c r="K1643" i="23"/>
  <c r="L1643" i="23"/>
  <c r="M1643" i="23"/>
  <c r="A1039" i="23"/>
  <c r="B1039" i="23"/>
  <c r="C1039" i="23"/>
  <c r="D1039" i="23"/>
  <c r="E1039" i="23"/>
  <c r="F1039" i="23"/>
  <c r="G1039" i="23"/>
  <c r="H1039" i="23"/>
  <c r="I1039" i="23"/>
  <c r="J1039" i="23"/>
  <c r="K1039" i="23"/>
  <c r="L1039" i="23"/>
  <c r="M1039" i="23"/>
  <c r="A505" i="23"/>
  <c r="B505" i="23"/>
  <c r="C505" i="23"/>
  <c r="D505" i="23"/>
  <c r="E505" i="23"/>
  <c r="F505" i="23"/>
  <c r="G505" i="23"/>
  <c r="H505" i="23"/>
  <c r="I505" i="23"/>
  <c r="J505" i="23"/>
  <c r="K505" i="23"/>
  <c r="L505" i="23"/>
  <c r="M505" i="23"/>
  <c r="A2081" i="23"/>
  <c r="B2081" i="23"/>
  <c r="C2081" i="23"/>
  <c r="D2081" i="23"/>
  <c r="E2081" i="23"/>
  <c r="F2081" i="23"/>
  <c r="G2081" i="23"/>
  <c r="H2081" i="23"/>
  <c r="I2081" i="23"/>
  <c r="J2081" i="23"/>
  <c r="K2081" i="23"/>
  <c r="L2081" i="23"/>
  <c r="M2081" i="23"/>
  <c r="A2044" i="23"/>
  <c r="B2044" i="23"/>
  <c r="C2044" i="23"/>
  <c r="D2044" i="23"/>
  <c r="E2044" i="23"/>
  <c r="F2044" i="23"/>
  <c r="G2044" i="23"/>
  <c r="H2044" i="23"/>
  <c r="I2044" i="23"/>
  <c r="J2044" i="23"/>
  <c r="K2044" i="23"/>
  <c r="L2044" i="23"/>
  <c r="M2044" i="23"/>
  <c r="A1824" i="23"/>
  <c r="B1824" i="23"/>
  <c r="C1824" i="23"/>
  <c r="D1824" i="23"/>
  <c r="E1824" i="23"/>
  <c r="F1824" i="23"/>
  <c r="G1824" i="23"/>
  <c r="H1824" i="23"/>
  <c r="I1824" i="23"/>
  <c r="J1824" i="23"/>
  <c r="K1824" i="23"/>
  <c r="L1824" i="23"/>
  <c r="M1824" i="23"/>
  <c r="A1662" i="23"/>
  <c r="B1662" i="23"/>
  <c r="C1662" i="23"/>
  <c r="D1662" i="23"/>
  <c r="E1662" i="23"/>
  <c r="F1662" i="23"/>
  <c r="G1662" i="23"/>
  <c r="H1662" i="23"/>
  <c r="I1662" i="23"/>
  <c r="J1662" i="23"/>
  <c r="K1662" i="23"/>
  <c r="L1662" i="23"/>
  <c r="M1662" i="23"/>
  <c r="A1074" i="23"/>
  <c r="B1074" i="23"/>
  <c r="C1074" i="23"/>
  <c r="D1074" i="23"/>
  <c r="E1074" i="23"/>
  <c r="F1074" i="23"/>
  <c r="G1074" i="23"/>
  <c r="H1074" i="23"/>
  <c r="I1074" i="23"/>
  <c r="J1074" i="23"/>
  <c r="K1074" i="23"/>
  <c r="L1074" i="23"/>
  <c r="M1074" i="23"/>
  <c r="A537" i="23"/>
  <c r="B537" i="23"/>
  <c r="C537" i="23"/>
  <c r="D537" i="23"/>
  <c r="E537" i="23"/>
  <c r="F537" i="23"/>
  <c r="G537" i="23"/>
  <c r="H537" i="23"/>
  <c r="I537" i="23"/>
  <c r="J537" i="23"/>
  <c r="K537" i="23"/>
  <c r="L537" i="23"/>
  <c r="M537" i="23"/>
  <c r="A2133" i="23"/>
  <c r="B2133" i="23"/>
  <c r="C2133" i="23"/>
  <c r="D2133" i="23"/>
  <c r="E2133" i="23"/>
  <c r="F2133" i="23"/>
  <c r="G2133" i="23"/>
  <c r="H2133" i="23"/>
  <c r="I2133" i="23"/>
  <c r="J2133" i="23"/>
  <c r="K2133" i="23"/>
  <c r="L2133" i="23"/>
  <c r="M2133" i="23"/>
  <c r="A1961" i="23"/>
  <c r="B1961" i="23"/>
  <c r="C1961" i="23"/>
  <c r="D1961" i="23"/>
  <c r="E1961" i="23"/>
  <c r="F1961" i="23"/>
  <c r="G1961" i="23"/>
  <c r="H1961" i="23"/>
  <c r="I1961" i="23"/>
  <c r="J1961" i="23"/>
  <c r="K1961" i="23"/>
  <c r="L1961" i="23"/>
  <c r="M1961" i="23"/>
  <c r="A1843" i="23"/>
  <c r="B1843" i="23"/>
  <c r="C1843" i="23"/>
  <c r="D1843" i="23"/>
  <c r="E1843" i="23"/>
  <c r="F1843" i="23"/>
  <c r="G1843" i="23"/>
  <c r="H1843" i="23"/>
  <c r="I1843" i="23"/>
  <c r="J1843" i="23"/>
  <c r="K1843" i="23"/>
  <c r="L1843" i="23"/>
  <c r="M1843" i="23"/>
  <c r="A1686" i="23"/>
  <c r="B1686" i="23"/>
  <c r="C1686" i="23"/>
  <c r="D1686" i="23"/>
  <c r="E1686" i="23"/>
  <c r="F1686" i="23"/>
  <c r="G1686" i="23"/>
  <c r="H1686" i="23"/>
  <c r="I1686" i="23"/>
  <c r="J1686" i="23"/>
  <c r="K1686" i="23"/>
  <c r="L1686" i="23"/>
  <c r="M1686" i="23"/>
  <c r="A1105" i="23"/>
  <c r="B1105" i="23"/>
  <c r="C1105" i="23"/>
  <c r="D1105" i="23"/>
  <c r="E1105" i="23"/>
  <c r="F1105" i="23"/>
  <c r="G1105" i="23"/>
  <c r="H1105" i="23"/>
  <c r="I1105" i="23"/>
  <c r="J1105" i="23"/>
  <c r="K1105" i="23"/>
  <c r="L1105" i="23"/>
  <c r="M1105" i="23"/>
  <c r="A628" i="23"/>
  <c r="B628" i="23"/>
  <c r="C628" i="23"/>
  <c r="D628" i="23"/>
  <c r="E628" i="23"/>
  <c r="F628" i="23"/>
  <c r="G628" i="23"/>
  <c r="H628" i="23"/>
  <c r="I628" i="23"/>
  <c r="J628" i="23"/>
  <c r="K628" i="23"/>
  <c r="L628" i="23"/>
  <c r="M628" i="23"/>
  <c r="A2124" i="23"/>
  <c r="B2124" i="23"/>
  <c r="C2124" i="23"/>
  <c r="D2124" i="23"/>
  <c r="E2124" i="23"/>
  <c r="F2124" i="23"/>
  <c r="G2124" i="23"/>
  <c r="H2124" i="23"/>
  <c r="I2124" i="23"/>
  <c r="J2124" i="23"/>
  <c r="K2124" i="23"/>
  <c r="L2124" i="23"/>
  <c r="M2124" i="23"/>
  <c r="A1953" i="23"/>
  <c r="B1953" i="23"/>
  <c r="C1953" i="23"/>
  <c r="D1953" i="23"/>
  <c r="E1953" i="23"/>
  <c r="F1953" i="23"/>
  <c r="G1953" i="23"/>
  <c r="H1953" i="23"/>
  <c r="I1953" i="23"/>
  <c r="J1953" i="23"/>
  <c r="K1953" i="23"/>
  <c r="L1953" i="23"/>
  <c r="M1953" i="23"/>
  <c r="A1898" i="23"/>
  <c r="B1898" i="23"/>
  <c r="C1898" i="23"/>
  <c r="D1898" i="23"/>
  <c r="E1898" i="23"/>
  <c r="F1898" i="23"/>
  <c r="G1898" i="23"/>
  <c r="H1898" i="23"/>
  <c r="I1898" i="23"/>
  <c r="J1898" i="23"/>
  <c r="K1898" i="23"/>
  <c r="L1898" i="23"/>
  <c r="M1898" i="23"/>
  <c r="A1679" i="23"/>
  <c r="B1679" i="23"/>
  <c r="C1679" i="23"/>
  <c r="D1679" i="23"/>
  <c r="E1679" i="23"/>
  <c r="F1679" i="23"/>
  <c r="G1679" i="23"/>
  <c r="H1679" i="23"/>
  <c r="I1679" i="23"/>
  <c r="J1679" i="23"/>
  <c r="K1679" i="23"/>
  <c r="L1679" i="23"/>
  <c r="M1679" i="23"/>
  <c r="A1098" i="23"/>
  <c r="B1098" i="23"/>
  <c r="C1098" i="23"/>
  <c r="D1098" i="23"/>
  <c r="E1098" i="23"/>
  <c r="F1098" i="23"/>
  <c r="G1098" i="23"/>
  <c r="H1098" i="23"/>
  <c r="I1098" i="23"/>
  <c r="J1098" i="23"/>
  <c r="K1098" i="23"/>
  <c r="L1098" i="23"/>
  <c r="M1098" i="23"/>
  <c r="A619" i="23"/>
  <c r="B619" i="23"/>
  <c r="C619" i="23"/>
  <c r="D619" i="23"/>
  <c r="E619" i="23"/>
  <c r="F619" i="23"/>
  <c r="G619" i="23"/>
  <c r="H619" i="23"/>
  <c r="I619" i="23"/>
  <c r="J619" i="23"/>
  <c r="K619" i="23"/>
  <c r="L619" i="23"/>
  <c r="M619" i="23"/>
  <c r="A2114" i="23"/>
  <c r="B2114" i="23"/>
  <c r="C2114" i="23"/>
  <c r="D2114" i="23"/>
  <c r="E2114" i="23"/>
  <c r="F2114" i="23"/>
  <c r="G2114" i="23"/>
  <c r="H2114" i="23"/>
  <c r="I2114" i="23"/>
  <c r="J2114" i="23"/>
  <c r="K2114" i="23"/>
  <c r="L2114" i="23"/>
  <c r="M2114" i="23"/>
  <c r="A1944" i="23"/>
  <c r="B1944" i="23"/>
  <c r="C1944" i="23"/>
  <c r="D1944" i="23"/>
  <c r="E1944" i="23"/>
  <c r="F1944" i="23"/>
  <c r="G1944" i="23"/>
  <c r="H1944" i="23"/>
  <c r="I1944" i="23"/>
  <c r="J1944" i="23"/>
  <c r="K1944" i="23"/>
  <c r="L1944" i="23"/>
  <c r="M1944" i="23"/>
  <c r="A1888" i="23"/>
  <c r="B1888" i="23"/>
  <c r="C1888" i="23"/>
  <c r="D1888" i="23"/>
  <c r="E1888" i="23"/>
  <c r="F1888" i="23"/>
  <c r="G1888" i="23"/>
  <c r="H1888" i="23"/>
  <c r="I1888" i="23"/>
  <c r="J1888" i="23"/>
  <c r="K1888" i="23"/>
  <c r="L1888" i="23"/>
  <c r="M1888" i="23"/>
  <c r="A1732" i="23"/>
  <c r="B1732" i="23"/>
  <c r="C1732" i="23"/>
  <c r="D1732" i="23"/>
  <c r="E1732" i="23"/>
  <c r="F1732" i="23"/>
  <c r="G1732" i="23"/>
  <c r="H1732" i="23"/>
  <c r="I1732" i="23"/>
  <c r="J1732" i="23"/>
  <c r="K1732" i="23"/>
  <c r="L1732" i="23"/>
  <c r="M1732" i="23"/>
  <c r="A1092" i="23"/>
  <c r="B1092" i="23"/>
  <c r="C1092" i="23"/>
  <c r="D1092" i="23"/>
  <c r="E1092" i="23"/>
  <c r="F1092" i="23"/>
  <c r="G1092" i="23"/>
  <c r="H1092" i="23"/>
  <c r="I1092" i="23"/>
  <c r="J1092" i="23"/>
  <c r="K1092" i="23"/>
  <c r="L1092" i="23"/>
  <c r="M1092" i="23"/>
  <c r="A613" i="23"/>
  <c r="B613" i="23"/>
  <c r="C613" i="23"/>
  <c r="D613" i="23"/>
  <c r="E613" i="23"/>
  <c r="F613" i="23"/>
  <c r="G613" i="23"/>
  <c r="H613" i="23"/>
  <c r="I613" i="23"/>
  <c r="J613" i="23"/>
  <c r="K613" i="23"/>
  <c r="L613" i="23"/>
  <c r="M613" i="23"/>
  <c r="A2106" i="23"/>
  <c r="B2106" i="23"/>
  <c r="C2106" i="23"/>
  <c r="D2106" i="23"/>
  <c r="E2106" i="23"/>
  <c r="F2106" i="23"/>
  <c r="G2106" i="23"/>
  <c r="H2106" i="23"/>
  <c r="I2106" i="23"/>
  <c r="J2106" i="23"/>
  <c r="K2106" i="23"/>
  <c r="L2106" i="23"/>
  <c r="M2106" i="23"/>
  <c r="A1933" i="23"/>
  <c r="B1933" i="23"/>
  <c r="C1933" i="23"/>
  <c r="D1933" i="23"/>
  <c r="E1933" i="23"/>
  <c r="F1933" i="23"/>
  <c r="G1933" i="23"/>
  <c r="H1933" i="23"/>
  <c r="I1933" i="23"/>
  <c r="J1933" i="23"/>
  <c r="K1933" i="23"/>
  <c r="L1933" i="23"/>
  <c r="M1933" i="23"/>
  <c r="A1877" i="23"/>
  <c r="B1877" i="23"/>
  <c r="C1877" i="23"/>
  <c r="D1877" i="23"/>
  <c r="E1877" i="23"/>
  <c r="F1877" i="23"/>
  <c r="G1877" i="23"/>
  <c r="H1877" i="23"/>
  <c r="I1877" i="23"/>
  <c r="J1877" i="23"/>
  <c r="K1877" i="23"/>
  <c r="L1877" i="23"/>
  <c r="M1877" i="23"/>
  <c r="A1721" i="23"/>
  <c r="B1721" i="23"/>
  <c r="C1721" i="23"/>
  <c r="D1721" i="23"/>
  <c r="E1721" i="23"/>
  <c r="F1721" i="23"/>
  <c r="G1721" i="23"/>
  <c r="H1721" i="23"/>
  <c r="I1721" i="23"/>
  <c r="J1721" i="23"/>
  <c r="K1721" i="23"/>
  <c r="L1721" i="23"/>
  <c r="M1721" i="23"/>
  <c r="A1136" i="23"/>
  <c r="B1136" i="23"/>
  <c r="C1136" i="23"/>
  <c r="D1136" i="23"/>
  <c r="E1136" i="23"/>
  <c r="F1136" i="23"/>
  <c r="G1136" i="23"/>
  <c r="H1136" i="23"/>
  <c r="I1136" i="23"/>
  <c r="J1136" i="23"/>
  <c r="K1136" i="23"/>
  <c r="L1136" i="23"/>
  <c r="M1136" i="23"/>
  <c r="A604" i="23"/>
  <c r="B604" i="23"/>
  <c r="C604" i="23"/>
  <c r="D604" i="23"/>
  <c r="E604" i="23"/>
  <c r="F604" i="23"/>
  <c r="G604" i="23"/>
  <c r="H604" i="23"/>
  <c r="I604" i="23"/>
  <c r="J604" i="23"/>
  <c r="K604" i="23"/>
  <c r="L604" i="23"/>
  <c r="M604" i="23"/>
  <c r="A2097" i="23"/>
  <c r="B2097" i="23"/>
  <c r="C2097" i="23"/>
  <c r="D2097" i="23"/>
  <c r="E2097" i="23"/>
  <c r="F2097" i="23"/>
  <c r="G2097" i="23"/>
  <c r="H2097" i="23"/>
  <c r="I2097" i="23"/>
  <c r="J2097" i="23"/>
  <c r="K2097" i="23"/>
  <c r="L2097" i="23"/>
  <c r="M2097" i="23"/>
  <c r="A1925" i="23"/>
  <c r="B1925" i="23"/>
  <c r="C1925" i="23"/>
  <c r="D1925" i="23"/>
  <c r="E1925" i="23"/>
  <c r="F1925" i="23"/>
  <c r="G1925" i="23"/>
  <c r="H1925" i="23"/>
  <c r="I1925" i="23"/>
  <c r="J1925" i="23"/>
  <c r="K1925" i="23"/>
  <c r="L1925" i="23"/>
  <c r="M1925" i="23"/>
  <c r="A1867" i="23"/>
  <c r="B1867" i="23"/>
  <c r="C1867" i="23"/>
  <c r="D1867" i="23"/>
  <c r="E1867" i="23"/>
  <c r="F1867" i="23"/>
  <c r="G1867" i="23"/>
  <c r="H1867" i="23"/>
  <c r="I1867" i="23"/>
  <c r="J1867" i="23"/>
  <c r="K1867" i="23"/>
  <c r="L1867" i="23"/>
  <c r="M1867" i="23"/>
  <c r="A1711" i="23"/>
  <c r="B1711" i="23"/>
  <c r="C1711" i="23"/>
  <c r="D1711" i="23"/>
  <c r="E1711" i="23"/>
  <c r="F1711" i="23"/>
  <c r="G1711" i="23"/>
  <c r="H1711" i="23"/>
  <c r="I1711" i="23"/>
  <c r="J1711" i="23"/>
  <c r="K1711" i="23"/>
  <c r="L1711" i="23"/>
  <c r="M1711" i="23"/>
  <c r="A1127" i="23"/>
  <c r="B1127" i="23"/>
  <c r="C1127" i="23"/>
  <c r="D1127" i="23"/>
  <c r="E1127" i="23"/>
  <c r="F1127" i="23"/>
  <c r="G1127" i="23"/>
  <c r="H1127" i="23"/>
  <c r="I1127" i="23"/>
  <c r="J1127" i="23"/>
  <c r="K1127" i="23"/>
  <c r="L1127" i="23"/>
  <c r="M1127" i="23"/>
  <c r="A650" i="23"/>
  <c r="B650" i="23"/>
  <c r="C650" i="23"/>
  <c r="D650" i="23"/>
  <c r="E650" i="23"/>
  <c r="F650" i="23"/>
  <c r="G650" i="23"/>
  <c r="H650" i="23"/>
  <c r="I650" i="23"/>
  <c r="J650" i="23"/>
  <c r="K650" i="23"/>
  <c r="L650" i="23"/>
  <c r="M650" i="23"/>
  <c r="A2091" i="23"/>
  <c r="B2091" i="23"/>
  <c r="C2091" i="23"/>
  <c r="D2091" i="23"/>
  <c r="E2091" i="23"/>
  <c r="F2091" i="23"/>
  <c r="G2091" i="23"/>
  <c r="H2091" i="23"/>
  <c r="I2091" i="23"/>
  <c r="J2091" i="23"/>
  <c r="K2091" i="23"/>
  <c r="L2091" i="23"/>
  <c r="M2091" i="23"/>
  <c r="A1919" i="23"/>
  <c r="B1919" i="23"/>
  <c r="C1919" i="23"/>
  <c r="D1919" i="23"/>
  <c r="E1919" i="23"/>
  <c r="F1919" i="23"/>
  <c r="G1919" i="23"/>
  <c r="H1919" i="23"/>
  <c r="I1919" i="23"/>
  <c r="J1919" i="23"/>
  <c r="K1919" i="23"/>
  <c r="L1919" i="23"/>
  <c r="M1919" i="23"/>
  <c r="A1860" i="23"/>
  <c r="B1860" i="23"/>
  <c r="C1860" i="23"/>
  <c r="D1860" i="23"/>
  <c r="E1860" i="23"/>
  <c r="F1860" i="23"/>
  <c r="G1860" i="23"/>
  <c r="H1860" i="23"/>
  <c r="I1860" i="23"/>
  <c r="J1860" i="23"/>
  <c r="K1860" i="23"/>
  <c r="L1860" i="23"/>
  <c r="M1860" i="23"/>
  <c r="A1706" i="23"/>
  <c r="B1706" i="23"/>
  <c r="C1706" i="23"/>
  <c r="D1706" i="23"/>
  <c r="E1706" i="23"/>
  <c r="F1706" i="23"/>
  <c r="G1706" i="23"/>
  <c r="H1706" i="23"/>
  <c r="I1706" i="23"/>
  <c r="J1706" i="23"/>
  <c r="K1706" i="23"/>
  <c r="L1706" i="23"/>
  <c r="M1706" i="23"/>
  <c r="A1123" i="23"/>
  <c r="B1123" i="23"/>
  <c r="C1123" i="23"/>
  <c r="D1123" i="23"/>
  <c r="E1123" i="23"/>
  <c r="F1123" i="23"/>
  <c r="G1123" i="23"/>
  <c r="H1123" i="23"/>
  <c r="I1123" i="23"/>
  <c r="J1123" i="23"/>
  <c r="K1123" i="23"/>
  <c r="L1123" i="23"/>
  <c r="M1123" i="23"/>
  <c r="A646" i="23"/>
  <c r="B646" i="23"/>
  <c r="C646" i="23"/>
  <c r="D646" i="23"/>
  <c r="E646" i="23"/>
  <c r="F646" i="23"/>
  <c r="G646" i="23"/>
  <c r="H646" i="23"/>
  <c r="I646" i="23"/>
  <c r="J646" i="23"/>
  <c r="K646" i="23"/>
  <c r="L646" i="23"/>
  <c r="M646" i="23"/>
  <c r="A2143" i="23"/>
  <c r="B2143" i="23"/>
  <c r="C2143" i="23"/>
  <c r="D2143" i="23"/>
  <c r="E2143" i="23"/>
  <c r="F2143" i="23"/>
  <c r="G2143" i="23"/>
  <c r="H2143" i="23"/>
  <c r="I2143" i="23"/>
  <c r="J2143" i="23"/>
  <c r="K2143" i="23"/>
  <c r="L2143" i="23"/>
  <c r="M2143" i="23"/>
  <c r="A1580" i="23"/>
  <c r="B1580" i="23"/>
  <c r="C1580" i="23"/>
  <c r="D1580" i="23"/>
  <c r="E1580" i="23"/>
  <c r="F1580" i="23"/>
  <c r="G1580" i="23"/>
  <c r="H1580" i="23"/>
  <c r="I1580" i="23"/>
  <c r="J1580" i="23"/>
  <c r="K1580" i="23"/>
  <c r="L1580" i="23"/>
  <c r="M1580" i="23"/>
  <c r="A1348" i="23"/>
  <c r="B1348" i="23"/>
  <c r="C1348" i="23"/>
  <c r="D1348" i="23"/>
  <c r="E1348" i="23"/>
  <c r="F1348" i="23"/>
  <c r="G1348" i="23"/>
  <c r="H1348" i="23"/>
  <c r="I1348" i="23"/>
  <c r="J1348" i="23"/>
  <c r="K1348" i="23"/>
  <c r="L1348" i="23"/>
  <c r="M1348" i="23"/>
  <c r="A662" i="23"/>
  <c r="B662" i="23"/>
  <c r="C662" i="23"/>
  <c r="D662" i="23"/>
  <c r="E662" i="23"/>
  <c r="F662" i="23"/>
  <c r="G662" i="23"/>
  <c r="H662" i="23"/>
  <c r="I662" i="23"/>
  <c r="J662" i="23"/>
  <c r="K662" i="23"/>
  <c r="L662" i="23"/>
  <c r="M662" i="23"/>
  <c r="A2171" i="23"/>
  <c r="B2171" i="23"/>
  <c r="C2171" i="23"/>
  <c r="D2171" i="23"/>
  <c r="E2171" i="23"/>
  <c r="F2171" i="23"/>
  <c r="G2171" i="23"/>
  <c r="H2171" i="23"/>
  <c r="I2171" i="23"/>
  <c r="J2171" i="23"/>
  <c r="K2171" i="23"/>
  <c r="L2171" i="23"/>
  <c r="M2171" i="23"/>
  <c r="A1648" i="23"/>
  <c r="B1648" i="23"/>
  <c r="C1648" i="23"/>
  <c r="D1648" i="23"/>
  <c r="E1648" i="23"/>
  <c r="F1648" i="23"/>
  <c r="G1648" i="23"/>
  <c r="H1648" i="23"/>
  <c r="I1648" i="23"/>
  <c r="J1648" i="23"/>
  <c r="K1648" i="23"/>
  <c r="L1648" i="23"/>
  <c r="M1648" i="23"/>
  <c r="A1285" i="23"/>
  <c r="B1285" i="23"/>
  <c r="C1285" i="23"/>
  <c r="D1285" i="23"/>
  <c r="E1285" i="23"/>
  <c r="F1285" i="23"/>
  <c r="G1285" i="23"/>
  <c r="H1285" i="23"/>
  <c r="I1285" i="23"/>
  <c r="J1285" i="23"/>
  <c r="K1285" i="23"/>
  <c r="L1285" i="23"/>
  <c r="M1285" i="23"/>
  <c r="A459" i="23"/>
  <c r="B459" i="23"/>
  <c r="C459" i="23"/>
  <c r="D459" i="23"/>
  <c r="E459" i="23"/>
  <c r="F459" i="23"/>
  <c r="G459" i="23"/>
  <c r="H459" i="23"/>
  <c r="I459" i="23"/>
  <c r="J459" i="23"/>
  <c r="K459" i="23"/>
  <c r="L459" i="23"/>
  <c r="M459" i="23"/>
  <c r="A2202" i="23"/>
  <c r="B2202" i="23"/>
  <c r="C2202" i="23"/>
  <c r="D2202" i="23"/>
  <c r="E2202" i="23"/>
  <c r="F2202" i="23"/>
  <c r="G2202" i="23"/>
  <c r="H2202" i="23"/>
  <c r="I2202" i="23"/>
  <c r="J2202" i="23"/>
  <c r="K2202" i="23"/>
  <c r="L2202" i="23"/>
  <c r="M2202" i="23"/>
  <c r="A2018" i="23"/>
  <c r="B2018" i="23"/>
  <c r="C2018" i="23"/>
  <c r="D2018" i="23"/>
  <c r="E2018" i="23"/>
  <c r="F2018" i="23"/>
  <c r="G2018" i="23"/>
  <c r="H2018" i="23"/>
  <c r="I2018" i="23"/>
  <c r="J2018" i="23"/>
  <c r="K2018" i="23"/>
  <c r="L2018" i="23"/>
  <c r="M2018" i="23"/>
  <c r="A1801" i="23"/>
  <c r="B1801" i="23"/>
  <c r="C1801" i="23"/>
  <c r="D1801" i="23"/>
  <c r="E1801" i="23"/>
  <c r="F1801" i="23"/>
  <c r="G1801" i="23"/>
  <c r="H1801" i="23"/>
  <c r="I1801" i="23"/>
  <c r="J1801" i="23"/>
  <c r="K1801" i="23"/>
  <c r="L1801" i="23"/>
  <c r="M1801" i="23"/>
  <c r="A1642" i="23"/>
  <c r="B1642" i="23"/>
  <c r="C1642" i="23"/>
  <c r="D1642" i="23"/>
  <c r="E1642" i="23"/>
  <c r="F1642" i="23"/>
  <c r="G1642" i="23"/>
  <c r="H1642" i="23"/>
  <c r="I1642" i="23"/>
  <c r="J1642" i="23"/>
  <c r="K1642" i="23"/>
  <c r="L1642" i="23"/>
  <c r="M1642" i="23"/>
  <c r="A1281" i="23"/>
  <c r="B1281" i="23"/>
  <c r="C1281" i="23"/>
  <c r="D1281" i="23"/>
  <c r="E1281" i="23"/>
  <c r="F1281" i="23"/>
  <c r="G1281" i="23"/>
  <c r="H1281" i="23"/>
  <c r="I1281" i="23"/>
  <c r="J1281" i="23"/>
  <c r="K1281" i="23"/>
  <c r="L1281" i="23"/>
  <c r="M1281" i="23"/>
  <c r="A939" i="23"/>
  <c r="B939" i="23"/>
  <c r="C939" i="23"/>
  <c r="D939" i="23"/>
  <c r="E939" i="23"/>
  <c r="F939" i="23"/>
  <c r="G939" i="23"/>
  <c r="H939" i="23"/>
  <c r="I939" i="23"/>
  <c r="J939" i="23"/>
  <c r="K939" i="23"/>
  <c r="L939" i="23"/>
  <c r="M939" i="23"/>
  <c r="A691" i="23"/>
  <c r="B691" i="23"/>
  <c r="C691" i="23"/>
  <c r="D691" i="23"/>
  <c r="E691" i="23"/>
  <c r="F691" i="23"/>
  <c r="G691" i="23"/>
  <c r="H691" i="23"/>
  <c r="I691" i="23"/>
  <c r="J691" i="23"/>
  <c r="K691" i="23"/>
  <c r="L691" i="23"/>
  <c r="M691" i="23"/>
  <c r="A2154" i="23"/>
  <c r="B2154" i="23"/>
  <c r="C2154" i="23"/>
  <c r="D2154" i="23"/>
  <c r="E2154" i="23"/>
  <c r="F2154" i="23"/>
  <c r="G2154" i="23"/>
  <c r="H2154" i="23"/>
  <c r="I2154" i="23"/>
  <c r="J2154" i="23"/>
  <c r="K2154" i="23"/>
  <c r="L2154" i="23"/>
  <c r="M2154" i="23"/>
  <c r="A1975" i="23"/>
  <c r="B1975" i="23"/>
  <c r="C1975" i="23"/>
  <c r="D1975" i="23"/>
  <c r="E1975" i="23"/>
  <c r="F1975" i="23"/>
  <c r="G1975" i="23"/>
  <c r="H1975" i="23"/>
  <c r="I1975" i="23"/>
  <c r="J1975" i="23"/>
  <c r="K1975" i="23"/>
  <c r="L1975" i="23"/>
  <c r="M1975" i="23"/>
  <c r="A1747" i="23"/>
  <c r="B1747" i="23"/>
  <c r="C1747" i="23"/>
  <c r="D1747" i="23"/>
  <c r="E1747" i="23"/>
  <c r="F1747" i="23"/>
  <c r="G1747" i="23"/>
  <c r="H1747" i="23"/>
  <c r="I1747" i="23"/>
  <c r="J1747" i="23"/>
  <c r="K1747" i="23"/>
  <c r="L1747" i="23"/>
  <c r="M1747" i="23"/>
  <c r="A1742" i="23"/>
  <c r="B1742" i="23"/>
  <c r="C1742" i="23"/>
  <c r="D1742" i="23"/>
  <c r="E1742" i="23"/>
  <c r="F1742" i="23"/>
  <c r="G1742" i="23"/>
  <c r="H1742" i="23"/>
  <c r="I1742" i="23"/>
  <c r="J1742" i="23"/>
  <c r="K1742" i="23"/>
  <c r="L1742" i="23"/>
  <c r="M1742" i="23"/>
  <c r="A1333" i="23"/>
  <c r="B1333" i="23"/>
  <c r="C1333" i="23"/>
  <c r="D1333" i="23"/>
  <c r="E1333" i="23"/>
  <c r="F1333" i="23"/>
  <c r="G1333" i="23"/>
  <c r="H1333" i="23"/>
  <c r="I1333" i="23"/>
  <c r="J1333" i="23"/>
  <c r="K1333" i="23"/>
  <c r="L1333" i="23"/>
  <c r="M1333" i="23"/>
  <c r="A1042" i="23"/>
  <c r="B1042" i="23"/>
  <c r="C1042" i="23"/>
  <c r="D1042" i="23"/>
  <c r="E1042" i="23"/>
  <c r="F1042" i="23"/>
  <c r="G1042" i="23"/>
  <c r="H1042" i="23"/>
  <c r="I1042" i="23"/>
  <c r="J1042" i="23"/>
  <c r="K1042" i="23"/>
  <c r="L1042" i="23"/>
  <c r="M1042" i="23"/>
  <c r="A458" i="23"/>
  <c r="B458" i="23"/>
  <c r="C458" i="23"/>
  <c r="D458" i="23"/>
  <c r="E458" i="23"/>
  <c r="F458" i="23"/>
  <c r="G458" i="23"/>
  <c r="H458" i="23"/>
  <c r="I458" i="23"/>
  <c r="J458" i="23"/>
  <c r="K458" i="23"/>
  <c r="L458" i="23"/>
  <c r="M458" i="23"/>
  <c r="A2201" i="23"/>
  <c r="B2201" i="23"/>
  <c r="C2201" i="23"/>
  <c r="D2201" i="23"/>
  <c r="E2201" i="23"/>
  <c r="F2201" i="23"/>
  <c r="G2201" i="23"/>
  <c r="H2201" i="23"/>
  <c r="I2201" i="23"/>
  <c r="J2201" i="23"/>
  <c r="K2201" i="23"/>
  <c r="L2201" i="23"/>
  <c r="M2201" i="23"/>
  <c r="A2017" i="23"/>
  <c r="B2017" i="23"/>
  <c r="C2017" i="23"/>
  <c r="D2017" i="23"/>
  <c r="E2017" i="23"/>
  <c r="F2017" i="23"/>
  <c r="G2017" i="23"/>
  <c r="H2017" i="23"/>
  <c r="I2017" i="23"/>
  <c r="J2017" i="23"/>
  <c r="K2017" i="23"/>
  <c r="L2017" i="23"/>
  <c r="M2017" i="23"/>
  <c r="A1800" i="23"/>
  <c r="B1800" i="23"/>
  <c r="C1800" i="23"/>
  <c r="D1800" i="23"/>
  <c r="E1800" i="23"/>
  <c r="F1800" i="23"/>
  <c r="G1800" i="23"/>
  <c r="H1800" i="23"/>
  <c r="I1800" i="23"/>
  <c r="J1800" i="23"/>
  <c r="K1800" i="23"/>
  <c r="L1800" i="23"/>
  <c r="M1800" i="23"/>
  <c r="A1641" i="23"/>
  <c r="B1641" i="23"/>
  <c r="C1641" i="23"/>
  <c r="D1641" i="23"/>
  <c r="E1641" i="23"/>
  <c r="F1641" i="23"/>
  <c r="G1641" i="23"/>
  <c r="H1641" i="23"/>
  <c r="I1641" i="23"/>
  <c r="J1641" i="23"/>
  <c r="K1641" i="23"/>
  <c r="L1641" i="23"/>
  <c r="M1641" i="23"/>
  <c r="A1038" i="23"/>
  <c r="B1038" i="23"/>
  <c r="C1038" i="23"/>
  <c r="D1038" i="23"/>
  <c r="E1038" i="23"/>
  <c r="F1038" i="23"/>
  <c r="G1038" i="23"/>
  <c r="H1038" i="23"/>
  <c r="I1038" i="23"/>
  <c r="J1038" i="23"/>
  <c r="K1038" i="23"/>
  <c r="L1038" i="23"/>
  <c r="M1038" i="23"/>
  <c r="A504" i="23"/>
  <c r="B504" i="23"/>
  <c r="C504" i="23"/>
  <c r="D504" i="23"/>
  <c r="E504" i="23"/>
  <c r="F504" i="23"/>
  <c r="G504" i="23"/>
  <c r="H504" i="23"/>
  <c r="I504" i="23"/>
  <c r="J504" i="23"/>
  <c r="K504" i="23"/>
  <c r="L504" i="23"/>
  <c r="M504" i="23"/>
  <c r="A2080" i="23"/>
  <c r="B2080" i="23"/>
  <c r="C2080" i="23"/>
  <c r="D2080" i="23"/>
  <c r="E2080" i="23"/>
  <c r="F2080" i="23"/>
  <c r="G2080" i="23"/>
  <c r="H2080" i="23"/>
  <c r="I2080" i="23"/>
  <c r="J2080" i="23"/>
  <c r="K2080" i="23"/>
  <c r="L2080" i="23"/>
  <c r="M2080" i="23"/>
  <c r="A2043" i="23"/>
  <c r="B2043" i="23"/>
  <c r="C2043" i="23"/>
  <c r="D2043" i="23"/>
  <c r="E2043" i="23"/>
  <c r="F2043" i="23"/>
  <c r="G2043" i="23"/>
  <c r="H2043" i="23"/>
  <c r="I2043" i="23"/>
  <c r="J2043" i="23"/>
  <c r="K2043" i="23"/>
  <c r="L2043" i="23"/>
  <c r="M2043" i="23"/>
  <c r="A1823" i="23"/>
  <c r="B1823" i="23"/>
  <c r="C1823" i="23"/>
  <c r="D1823" i="23"/>
  <c r="E1823" i="23"/>
  <c r="F1823" i="23"/>
  <c r="G1823" i="23"/>
  <c r="H1823" i="23"/>
  <c r="I1823" i="23"/>
  <c r="J1823" i="23"/>
  <c r="K1823" i="23"/>
  <c r="L1823" i="23"/>
  <c r="M1823" i="23"/>
  <c r="A1661" i="23"/>
  <c r="B1661" i="23"/>
  <c r="C1661" i="23"/>
  <c r="D1661" i="23"/>
  <c r="E1661" i="23"/>
  <c r="F1661" i="23"/>
  <c r="G1661" i="23"/>
  <c r="H1661" i="23"/>
  <c r="I1661" i="23"/>
  <c r="J1661" i="23"/>
  <c r="K1661" i="23"/>
  <c r="L1661" i="23"/>
  <c r="M1661" i="23"/>
  <c r="A1073" i="23"/>
  <c r="B1073" i="23"/>
  <c r="C1073" i="23"/>
  <c r="D1073" i="23"/>
  <c r="E1073" i="23"/>
  <c r="F1073" i="23"/>
  <c r="G1073" i="23"/>
  <c r="H1073" i="23"/>
  <c r="I1073" i="23"/>
  <c r="J1073" i="23"/>
  <c r="K1073" i="23"/>
  <c r="L1073" i="23"/>
  <c r="M1073" i="23"/>
  <c r="A536" i="23"/>
  <c r="B536" i="23"/>
  <c r="C536" i="23"/>
  <c r="D536" i="23"/>
  <c r="E536" i="23"/>
  <c r="F536" i="23"/>
  <c r="G536" i="23"/>
  <c r="H536" i="23"/>
  <c r="I536" i="23"/>
  <c r="J536" i="23"/>
  <c r="K536" i="23"/>
  <c r="L536" i="23"/>
  <c r="M536" i="23"/>
  <c r="A2132" i="23"/>
  <c r="B2132" i="23"/>
  <c r="C2132" i="23"/>
  <c r="D2132" i="23"/>
  <c r="E2132" i="23"/>
  <c r="F2132" i="23"/>
  <c r="G2132" i="23"/>
  <c r="H2132" i="23"/>
  <c r="I2132" i="23"/>
  <c r="J2132" i="23"/>
  <c r="K2132" i="23"/>
  <c r="L2132" i="23"/>
  <c r="M2132" i="23"/>
  <c r="A1960" i="23"/>
  <c r="B1960" i="23"/>
  <c r="C1960" i="23"/>
  <c r="D1960" i="23"/>
  <c r="E1960" i="23"/>
  <c r="F1960" i="23"/>
  <c r="G1960" i="23"/>
  <c r="H1960" i="23"/>
  <c r="I1960" i="23"/>
  <c r="J1960" i="23"/>
  <c r="K1960" i="23"/>
  <c r="L1960" i="23"/>
  <c r="M1960" i="23"/>
  <c r="A1842" i="23"/>
  <c r="B1842" i="23"/>
  <c r="C1842" i="23"/>
  <c r="D1842" i="23"/>
  <c r="E1842" i="23"/>
  <c r="F1842" i="23"/>
  <c r="G1842" i="23"/>
  <c r="H1842" i="23"/>
  <c r="I1842" i="23"/>
  <c r="J1842" i="23"/>
  <c r="K1842" i="23"/>
  <c r="L1842" i="23"/>
  <c r="M1842" i="23"/>
  <c r="A1685" i="23"/>
  <c r="B1685" i="23"/>
  <c r="C1685" i="23"/>
  <c r="D1685" i="23"/>
  <c r="E1685" i="23"/>
  <c r="F1685" i="23"/>
  <c r="G1685" i="23"/>
  <c r="H1685" i="23"/>
  <c r="I1685" i="23"/>
  <c r="J1685" i="23"/>
  <c r="K1685" i="23"/>
  <c r="L1685" i="23"/>
  <c r="M1685" i="23"/>
  <c r="A1104" i="23"/>
  <c r="B1104" i="23"/>
  <c r="C1104" i="23"/>
  <c r="D1104" i="23"/>
  <c r="E1104" i="23"/>
  <c r="F1104" i="23"/>
  <c r="G1104" i="23"/>
  <c r="H1104" i="23"/>
  <c r="I1104" i="23"/>
  <c r="J1104" i="23"/>
  <c r="K1104" i="23"/>
  <c r="L1104" i="23"/>
  <c r="M1104" i="23"/>
  <c r="A627" i="23"/>
  <c r="B627" i="23"/>
  <c r="C627" i="23"/>
  <c r="D627" i="23"/>
  <c r="E627" i="23"/>
  <c r="F627" i="23"/>
  <c r="G627" i="23"/>
  <c r="H627" i="23"/>
  <c r="I627" i="23"/>
  <c r="J627" i="23"/>
  <c r="K627" i="23"/>
  <c r="L627" i="23"/>
  <c r="M627" i="23"/>
  <c r="A2123" i="23"/>
  <c r="B2123" i="23"/>
  <c r="C2123" i="23"/>
  <c r="D2123" i="23"/>
  <c r="E2123" i="23"/>
  <c r="F2123" i="23"/>
  <c r="G2123" i="23"/>
  <c r="H2123" i="23"/>
  <c r="I2123" i="23"/>
  <c r="J2123" i="23"/>
  <c r="K2123" i="23"/>
  <c r="L2123" i="23"/>
  <c r="M2123" i="23"/>
  <c r="A1952" i="23"/>
  <c r="B1952" i="23"/>
  <c r="C1952" i="23"/>
  <c r="D1952" i="23"/>
  <c r="E1952" i="23"/>
  <c r="F1952" i="23"/>
  <c r="G1952" i="23"/>
  <c r="H1952" i="23"/>
  <c r="I1952" i="23"/>
  <c r="J1952" i="23"/>
  <c r="K1952" i="23"/>
  <c r="L1952" i="23"/>
  <c r="M1952" i="23"/>
  <c r="A1897" i="23"/>
  <c r="B1897" i="23"/>
  <c r="C1897" i="23"/>
  <c r="D1897" i="23"/>
  <c r="E1897" i="23"/>
  <c r="F1897" i="23"/>
  <c r="G1897" i="23"/>
  <c r="H1897" i="23"/>
  <c r="I1897" i="23"/>
  <c r="J1897" i="23"/>
  <c r="K1897" i="23"/>
  <c r="L1897" i="23"/>
  <c r="M1897" i="23"/>
  <c r="A1678" i="23"/>
  <c r="B1678" i="23"/>
  <c r="C1678" i="23"/>
  <c r="D1678" i="23"/>
  <c r="E1678" i="23"/>
  <c r="F1678" i="23"/>
  <c r="G1678" i="23"/>
  <c r="H1678" i="23"/>
  <c r="I1678" i="23"/>
  <c r="J1678" i="23"/>
  <c r="K1678" i="23"/>
  <c r="L1678" i="23"/>
  <c r="M1678" i="23"/>
  <c r="A1097" i="23"/>
  <c r="B1097" i="23"/>
  <c r="C1097" i="23"/>
  <c r="D1097" i="23"/>
  <c r="E1097" i="23"/>
  <c r="F1097" i="23"/>
  <c r="G1097" i="23"/>
  <c r="H1097" i="23"/>
  <c r="I1097" i="23"/>
  <c r="J1097" i="23"/>
  <c r="K1097" i="23"/>
  <c r="L1097" i="23"/>
  <c r="M1097" i="23"/>
  <c r="A618" i="23"/>
  <c r="B618" i="23"/>
  <c r="C618" i="23"/>
  <c r="D618" i="23"/>
  <c r="E618" i="23"/>
  <c r="F618" i="23"/>
  <c r="G618" i="23"/>
  <c r="H618" i="23"/>
  <c r="I618" i="23"/>
  <c r="J618" i="23"/>
  <c r="K618" i="23"/>
  <c r="L618" i="23"/>
  <c r="M618" i="23"/>
  <c r="A2113" i="23"/>
  <c r="B2113" i="23"/>
  <c r="C2113" i="23"/>
  <c r="D2113" i="23"/>
  <c r="E2113" i="23"/>
  <c r="F2113" i="23"/>
  <c r="G2113" i="23"/>
  <c r="H2113" i="23"/>
  <c r="I2113" i="23"/>
  <c r="J2113" i="23"/>
  <c r="K2113" i="23"/>
  <c r="L2113" i="23"/>
  <c r="M2113" i="23"/>
  <c r="A1943" i="23"/>
  <c r="B1943" i="23"/>
  <c r="C1943" i="23"/>
  <c r="D1943" i="23"/>
  <c r="E1943" i="23"/>
  <c r="F1943" i="23"/>
  <c r="G1943" i="23"/>
  <c r="H1943" i="23"/>
  <c r="I1943" i="23"/>
  <c r="J1943" i="23"/>
  <c r="K1943" i="23"/>
  <c r="L1943" i="23"/>
  <c r="M1943" i="23"/>
  <c r="A1887" i="23"/>
  <c r="B1887" i="23"/>
  <c r="C1887" i="23"/>
  <c r="D1887" i="23"/>
  <c r="E1887" i="23"/>
  <c r="F1887" i="23"/>
  <c r="G1887" i="23"/>
  <c r="H1887" i="23"/>
  <c r="I1887" i="23"/>
  <c r="J1887" i="23"/>
  <c r="K1887" i="23"/>
  <c r="L1887" i="23"/>
  <c r="M1887" i="23"/>
  <c r="A1731" i="23"/>
  <c r="B1731" i="23"/>
  <c r="C1731" i="23"/>
  <c r="D1731" i="23"/>
  <c r="E1731" i="23"/>
  <c r="F1731" i="23"/>
  <c r="G1731" i="23"/>
  <c r="H1731" i="23"/>
  <c r="I1731" i="23"/>
  <c r="J1731" i="23"/>
  <c r="K1731" i="23"/>
  <c r="L1731" i="23"/>
  <c r="M1731" i="23"/>
  <c r="A1091" i="23"/>
  <c r="B1091" i="23"/>
  <c r="C1091" i="23"/>
  <c r="D1091" i="23"/>
  <c r="E1091" i="23"/>
  <c r="F1091" i="23"/>
  <c r="G1091" i="23"/>
  <c r="H1091" i="23"/>
  <c r="I1091" i="23"/>
  <c r="J1091" i="23"/>
  <c r="K1091" i="23"/>
  <c r="L1091" i="23"/>
  <c r="M1091" i="23"/>
  <c r="A612" i="23"/>
  <c r="B612" i="23"/>
  <c r="C612" i="23"/>
  <c r="D612" i="23"/>
  <c r="E612" i="23"/>
  <c r="F612" i="23"/>
  <c r="G612" i="23"/>
  <c r="H612" i="23"/>
  <c r="I612" i="23"/>
  <c r="J612" i="23"/>
  <c r="K612" i="23"/>
  <c r="L612" i="23"/>
  <c r="M612" i="23"/>
  <c r="A2103" i="23"/>
  <c r="B2103" i="23"/>
  <c r="C2103" i="23"/>
  <c r="D2103" i="23"/>
  <c r="E2103" i="23"/>
  <c r="F2103" i="23"/>
  <c r="G2103" i="23"/>
  <c r="H2103" i="23"/>
  <c r="I2103" i="23"/>
  <c r="J2103" i="23"/>
  <c r="K2103" i="23"/>
  <c r="L2103" i="23"/>
  <c r="M2103" i="23"/>
  <c r="A1924" i="23"/>
  <c r="B1924" i="23"/>
  <c r="C1924" i="23"/>
  <c r="D1924" i="23"/>
  <c r="E1924" i="23"/>
  <c r="F1924" i="23"/>
  <c r="G1924" i="23"/>
  <c r="H1924" i="23"/>
  <c r="I1924" i="23"/>
  <c r="J1924" i="23"/>
  <c r="K1924" i="23"/>
  <c r="L1924" i="23"/>
  <c r="M1924" i="23"/>
  <c r="A1866" i="23"/>
  <c r="B1866" i="23"/>
  <c r="C1866" i="23"/>
  <c r="D1866" i="23"/>
  <c r="E1866" i="23"/>
  <c r="F1866" i="23"/>
  <c r="G1866" i="23"/>
  <c r="H1866" i="23"/>
  <c r="I1866" i="23"/>
  <c r="J1866" i="23"/>
  <c r="K1866" i="23"/>
  <c r="L1866" i="23"/>
  <c r="M1866" i="23"/>
  <c r="A1710" i="23"/>
  <c r="B1710" i="23"/>
  <c r="C1710" i="23"/>
  <c r="D1710" i="23"/>
  <c r="E1710" i="23"/>
  <c r="F1710" i="23"/>
  <c r="G1710" i="23"/>
  <c r="H1710" i="23"/>
  <c r="I1710" i="23"/>
  <c r="J1710" i="23"/>
  <c r="K1710" i="23"/>
  <c r="L1710" i="23"/>
  <c r="M1710" i="23"/>
  <c r="A1126" i="23"/>
  <c r="B1126" i="23"/>
  <c r="C1126" i="23"/>
  <c r="D1126" i="23"/>
  <c r="E1126" i="23"/>
  <c r="F1126" i="23"/>
  <c r="G1126" i="23"/>
  <c r="H1126" i="23"/>
  <c r="I1126" i="23"/>
  <c r="J1126" i="23"/>
  <c r="K1126" i="23"/>
  <c r="L1126" i="23"/>
  <c r="M1126" i="23"/>
  <c r="A649" i="23"/>
  <c r="B649" i="23"/>
  <c r="C649" i="23"/>
  <c r="D649" i="23"/>
  <c r="E649" i="23"/>
  <c r="F649" i="23"/>
  <c r="G649" i="23"/>
  <c r="H649" i="23"/>
  <c r="I649" i="23"/>
  <c r="J649" i="23"/>
  <c r="K649" i="23"/>
  <c r="L649" i="23"/>
  <c r="M649" i="23"/>
  <c r="A2090" i="23"/>
  <c r="B2090" i="23"/>
  <c r="C2090" i="23"/>
  <c r="D2090" i="23"/>
  <c r="E2090" i="23"/>
  <c r="F2090" i="23"/>
  <c r="G2090" i="23"/>
  <c r="H2090" i="23"/>
  <c r="I2090" i="23"/>
  <c r="J2090" i="23"/>
  <c r="K2090" i="23"/>
  <c r="L2090" i="23"/>
  <c r="M2090" i="23"/>
  <c r="A1918" i="23"/>
  <c r="B1918" i="23"/>
  <c r="C1918" i="23"/>
  <c r="D1918" i="23"/>
  <c r="E1918" i="23"/>
  <c r="F1918" i="23"/>
  <c r="G1918" i="23"/>
  <c r="H1918" i="23"/>
  <c r="I1918" i="23"/>
  <c r="J1918" i="23"/>
  <c r="K1918" i="23"/>
  <c r="L1918" i="23"/>
  <c r="M1918" i="23"/>
  <c r="A1859" i="23"/>
  <c r="B1859" i="23"/>
  <c r="C1859" i="23"/>
  <c r="D1859" i="23"/>
  <c r="E1859" i="23"/>
  <c r="F1859" i="23"/>
  <c r="G1859" i="23"/>
  <c r="H1859" i="23"/>
  <c r="I1859" i="23"/>
  <c r="J1859" i="23"/>
  <c r="K1859" i="23"/>
  <c r="L1859" i="23"/>
  <c r="M1859" i="23"/>
  <c r="A1700" i="23"/>
  <c r="B1700" i="23"/>
  <c r="C1700" i="23"/>
  <c r="D1700" i="23"/>
  <c r="E1700" i="23"/>
  <c r="F1700" i="23"/>
  <c r="G1700" i="23"/>
  <c r="H1700" i="23"/>
  <c r="I1700" i="23"/>
  <c r="J1700" i="23"/>
  <c r="K1700" i="23"/>
  <c r="L1700" i="23"/>
  <c r="M1700" i="23"/>
  <c r="A1114" i="23"/>
  <c r="B1114" i="23"/>
  <c r="C1114" i="23"/>
  <c r="D1114" i="23"/>
  <c r="E1114" i="23"/>
  <c r="F1114" i="23"/>
  <c r="G1114" i="23"/>
  <c r="H1114" i="23"/>
  <c r="I1114" i="23"/>
  <c r="J1114" i="23"/>
  <c r="K1114" i="23"/>
  <c r="L1114" i="23"/>
  <c r="M1114" i="23"/>
  <c r="A637" i="23"/>
  <c r="B637" i="23"/>
  <c r="C637" i="23"/>
  <c r="D637" i="23"/>
  <c r="E637" i="23"/>
  <c r="F637" i="23"/>
  <c r="G637" i="23"/>
  <c r="H637" i="23"/>
  <c r="I637" i="23"/>
  <c r="J637" i="23"/>
  <c r="K637" i="23"/>
  <c r="L637" i="23"/>
  <c r="M637" i="23"/>
  <c r="A2131" i="23"/>
  <c r="B2131" i="23"/>
  <c r="C2131" i="23"/>
  <c r="D2131" i="23"/>
  <c r="E2131" i="23"/>
  <c r="F2131" i="23"/>
  <c r="G2131" i="23"/>
  <c r="H2131" i="23"/>
  <c r="I2131" i="23"/>
  <c r="J2131" i="23"/>
  <c r="K2131" i="23"/>
  <c r="L2131" i="23"/>
  <c r="M2131" i="23"/>
  <c r="A1959" i="23"/>
  <c r="B1959" i="23"/>
  <c r="C1959" i="23"/>
  <c r="D1959" i="23"/>
  <c r="E1959" i="23"/>
  <c r="F1959" i="23"/>
  <c r="G1959" i="23"/>
  <c r="H1959" i="23"/>
  <c r="I1959" i="23"/>
  <c r="J1959" i="23"/>
  <c r="K1959" i="23"/>
  <c r="L1959" i="23"/>
  <c r="M1959" i="23"/>
  <c r="A1841" i="23"/>
  <c r="B1841" i="23"/>
  <c r="C1841" i="23"/>
  <c r="D1841" i="23"/>
  <c r="E1841" i="23"/>
  <c r="F1841" i="23"/>
  <c r="G1841" i="23"/>
  <c r="H1841" i="23"/>
  <c r="I1841" i="23"/>
  <c r="J1841" i="23"/>
  <c r="K1841" i="23"/>
  <c r="L1841" i="23"/>
  <c r="M1841" i="23"/>
  <c r="A1684" i="23"/>
  <c r="B1684" i="23"/>
  <c r="C1684" i="23"/>
  <c r="D1684" i="23"/>
  <c r="E1684" i="23"/>
  <c r="F1684" i="23"/>
  <c r="G1684" i="23"/>
  <c r="H1684" i="23"/>
  <c r="I1684" i="23"/>
  <c r="J1684" i="23"/>
  <c r="K1684" i="23"/>
  <c r="L1684" i="23"/>
  <c r="M1684" i="23"/>
  <c r="A1103" i="23"/>
  <c r="B1103" i="23"/>
  <c r="C1103" i="23"/>
  <c r="D1103" i="23"/>
  <c r="E1103" i="23"/>
  <c r="F1103" i="23"/>
  <c r="G1103" i="23"/>
  <c r="H1103" i="23"/>
  <c r="I1103" i="23"/>
  <c r="J1103" i="23"/>
  <c r="K1103" i="23"/>
  <c r="L1103" i="23"/>
  <c r="M1103" i="23"/>
  <c r="A624" i="23"/>
  <c r="B624" i="23"/>
  <c r="C624" i="23"/>
  <c r="D624" i="23"/>
  <c r="E624" i="23"/>
  <c r="F624" i="23"/>
  <c r="G624" i="23"/>
  <c r="H624" i="23"/>
  <c r="I624" i="23"/>
  <c r="J624" i="23"/>
  <c r="K624" i="23"/>
  <c r="L624" i="23"/>
  <c r="M624" i="23"/>
  <c r="A2112" i="23"/>
  <c r="B2112" i="23"/>
  <c r="C2112" i="23"/>
  <c r="D2112" i="23"/>
  <c r="E2112" i="23"/>
  <c r="F2112" i="23"/>
  <c r="G2112" i="23"/>
  <c r="H2112" i="23"/>
  <c r="I2112" i="23"/>
  <c r="J2112" i="23"/>
  <c r="K2112" i="23"/>
  <c r="L2112" i="23"/>
  <c r="M2112" i="23"/>
  <c r="A1942" i="23"/>
  <c r="B1942" i="23"/>
  <c r="C1942" i="23"/>
  <c r="D1942" i="23"/>
  <c r="E1942" i="23"/>
  <c r="F1942" i="23"/>
  <c r="G1942" i="23"/>
  <c r="H1942" i="23"/>
  <c r="I1942" i="23"/>
  <c r="J1942" i="23"/>
  <c r="K1942" i="23"/>
  <c r="L1942" i="23"/>
  <c r="M1942" i="23"/>
  <c r="A1886" i="23"/>
  <c r="B1886" i="23"/>
  <c r="C1886" i="23"/>
  <c r="D1886" i="23"/>
  <c r="E1886" i="23"/>
  <c r="F1886" i="23"/>
  <c r="G1886" i="23"/>
  <c r="H1886" i="23"/>
  <c r="I1886" i="23"/>
  <c r="J1886" i="23"/>
  <c r="K1886" i="23"/>
  <c r="L1886" i="23"/>
  <c r="M1886" i="23"/>
  <c r="A1730" i="23"/>
  <c r="B1730" i="23"/>
  <c r="C1730" i="23"/>
  <c r="D1730" i="23"/>
  <c r="E1730" i="23"/>
  <c r="F1730" i="23"/>
  <c r="G1730" i="23"/>
  <c r="H1730" i="23"/>
  <c r="I1730" i="23"/>
  <c r="J1730" i="23"/>
  <c r="K1730" i="23"/>
  <c r="L1730" i="23"/>
  <c r="M1730" i="23"/>
  <c r="A1090" i="23"/>
  <c r="B1090" i="23"/>
  <c r="C1090" i="23"/>
  <c r="D1090" i="23"/>
  <c r="E1090" i="23"/>
  <c r="F1090" i="23"/>
  <c r="G1090" i="23"/>
  <c r="H1090" i="23"/>
  <c r="I1090" i="23"/>
  <c r="J1090" i="23"/>
  <c r="K1090" i="23"/>
  <c r="L1090" i="23"/>
  <c r="M1090" i="23"/>
  <c r="A611" i="23"/>
  <c r="B611" i="23"/>
  <c r="C611" i="23"/>
  <c r="D611" i="23"/>
  <c r="E611" i="23"/>
  <c r="F611" i="23"/>
  <c r="G611" i="23"/>
  <c r="H611" i="23"/>
  <c r="I611" i="23"/>
  <c r="J611" i="23"/>
  <c r="K611" i="23"/>
  <c r="L611" i="23"/>
  <c r="M611" i="23"/>
  <c r="A2105" i="23"/>
  <c r="B2105" i="23"/>
  <c r="C2105" i="23"/>
  <c r="D2105" i="23"/>
  <c r="E2105" i="23"/>
  <c r="F2105" i="23"/>
  <c r="G2105" i="23"/>
  <c r="H2105" i="23"/>
  <c r="I2105" i="23"/>
  <c r="J2105" i="23"/>
  <c r="K2105" i="23"/>
  <c r="L2105" i="23"/>
  <c r="M2105" i="23"/>
  <c r="A1932" i="23"/>
  <c r="B1932" i="23"/>
  <c r="C1932" i="23"/>
  <c r="D1932" i="23"/>
  <c r="E1932" i="23"/>
  <c r="F1932" i="23"/>
  <c r="G1932" i="23"/>
  <c r="H1932" i="23"/>
  <c r="I1932" i="23"/>
  <c r="J1932" i="23"/>
  <c r="K1932" i="23"/>
  <c r="L1932" i="23"/>
  <c r="M1932" i="23"/>
  <c r="A1876" i="23"/>
  <c r="B1876" i="23"/>
  <c r="C1876" i="23"/>
  <c r="D1876" i="23"/>
  <c r="E1876" i="23"/>
  <c r="F1876" i="23"/>
  <c r="G1876" i="23"/>
  <c r="H1876" i="23"/>
  <c r="I1876" i="23"/>
  <c r="J1876" i="23"/>
  <c r="K1876" i="23"/>
  <c r="L1876" i="23"/>
  <c r="M1876" i="23"/>
  <c r="A1720" i="23"/>
  <c r="B1720" i="23"/>
  <c r="C1720" i="23"/>
  <c r="D1720" i="23"/>
  <c r="E1720" i="23"/>
  <c r="F1720" i="23"/>
  <c r="G1720" i="23"/>
  <c r="H1720" i="23"/>
  <c r="I1720" i="23"/>
  <c r="J1720" i="23"/>
  <c r="K1720" i="23"/>
  <c r="L1720" i="23"/>
  <c r="M1720" i="23"/>
  <c r="A1135" i="23"/>
  <c r="B1135" i="23"/>
  <c r="C1135" i="23"/>
  <c r="D1135" i="23"/>
  <c r="E1135" i="23"/>
  <c r="F1135" i="23"/>
  <c r="G1135" i="23"/>
  <c r="H1135" i="23"/>
  <c r="I1135" i="23"/>
  <c r="J1135" i="23"/>
  <c r="K1135" i="23"/>
  <c r="L1135" i="23"/>
  <c r="M1135" i="23"/>
  <c r="A603" i="23"/>
  <c r="B603" i="23"/>
  <c r="C603" i="23"/>
  <c r="D603" i="23"/>
  <c r="E603" i="23"/>
  <c r="F603" i="23"/>
  <c r="G603" i="23"/>
  <c r="H603" i="23"/>
  <c r="I603" i="23"/>
  <c r="J603" i="23"/>
  <c r="K603" i="23"/>
  <c r="L603" i="23"/>
  <c r="M603" i="23"/>
  <c r="A2096" i="23"/>
  <c r="B2096" i="23"/>
  <c r="C2096" i="23"/>
  <c r="D2096" i="23"/>
  <c r="E2096" i="23"/>
  <c r="F2096" i="23"/>
  <c r="G2096" i="23"/>
  <c r="H2096" i="23"/>
  <c r="I2096" i="23"/>
  <c r="J2096" i="23"/>
  <c r="K2096" i="23"/>
  <c r="L2096" i="23"/>
  <c r="M2096" i="23"/>
  <c r="A1923" i="23"/>
  <c r="B1923" i="23"/>
  <c r="C1923" i="23"/>
  <c r="D1923" i="23"/>
  <c r="E1923" i="23"/>
  <c r="F1923" i="23"/>
  <c r="G1923" i="23"/>
  <c r="H1923" i="23"/>
  <c r="I1923" i="23"/>
  <c r="J1923" i="23"/>
  <c r="K1923" i="23"/>
  <c r="L1923" i="23"/>
  <c r="M1923" i="23"/>
  <c r="A1858" i="23"/>
  <c r="B1858" i="23"/>
  <c r="C1858" i="23"/>
  <c r="D1858" i="23"/>
  <c r="E1858" i="23"/>
  <c r="F1858" i="23"/>
  <c r="G1858" i="23"/>
  <c r="H1858" i="23"/>
  <c r="I1858" i="23"/>
  <c r="J1858" i="23"/>
  <c r="K1858" i="23"/>
  <c r="L1858" i="23"/>
  <c r="M1858" i="23"/>
  <c r="A1705" i="23"/>
  <c r="B1705" i="23"/>
  <c r="C1705" i="23"/>
  <c r="D1705" i="23"/>
  <c r="E1705" i="23"/>
  <c r="F1705" i="23"/>
  <c r="G1705" i="23"/>
  <c r="H1705" i="23"/>
  <c r="I1705" i="23"/>
  <c r="J1705" i="23"/>
  <c r="K1705" i="23"/>
  <c r="L1705" i="23"/>
  <c r="M1705" i="23"/>
  <c r="A1122" i="23"/>
  <c r="B1122" i="23"/>
  <c r="C1122" i="23"/>
  <c r="D1122" i="23"/>
  <c r="E1122" i="23"/>
  <c r="F1122" i="23"/>
  <c r="G1122" i="23"/>
  <c r="H1122" i="23"/>
  <c r="I1122" i="23"/>
  <c r="J1122" i="23"/>
  <c r="K1122" i="23"/>
  <c r="L1122" i="23"/>
  <c r="M1122" i="23"/>
  <c r="A645" i="23"/>
  <c r="B645" i="23"/>
  <c r="C645" i="23"/>
  <c r="D645" i="23"/>
  <c r="E645" i="23"/>
  <c r="F645" i="23"/>
  <c r="G645" i="23"/>
  <c r="H645" i="23"/>
  <c r="I645" i="23"/>
  <c r="J645" i="23"/>
  <c r="K645" i="23"/>
  <c r="L645" i="23"/>
  <c r="M645" i="23"/>
  <c r="A2142" i="23"/>
  <c r="B2142" i="23"/>
  <c r="C2142" i="23"/>
  <c r="D2142" i="23"/>
  <c r="E2142" i="23"/>
  <c r="F2142" i="23"/>
  <c r="G2142" i="23"/>
  <c r="H2142" i="23"/>
  <c r="I2142" i="23"/>
  <c r="J2142" i="23"/>
  <c r="K2142" i="23"/>
  <c r="L2142" i="23"/>
  <c r="M2142" i="23"/>
  <c r="A1913" i="23"/>
  <c r="B1913" i="23"/>
  <c r="C1913" i="23"/>
  <c r="D1913" i="23"/>
  <c r="E1913" i="23"/>
  <c r="F1913" i="23"/>
  <c r="G1913" i="23"/>
  <c r="H1913" i="23"/>
  <c r="I1913" i="23"/>
  <c r="J1913" i="23"/>
  <c r="K1913" i="23"/>
  <c r="L1913" i="23"/>
  <c r="M1913" i="23"/>
  <c r="A1852" i="23"/>
  <c r="B1852" i="23"/>
  <c r="C1852" i="23"/>
  <c r="D1852" i="23"/>
  <c r="E1852" i="23"/>
  <c r="F1852" i="23"/>
  <c r="G1852" i="23"/>
  <c r="H1852" i="23"/>
  <c r="I1852" i="23"/>
  <c r="J1852" i="23"/>
  <c r="K1852" i="23"/>
  <c r="L1852" i="23"/>
  <c r="M1852" i="23"/>
  <c r="A1695" i="23"/>
  <c r="B1695" i="23"/>
  <c r="C1695" i="23"/>
  <c r="D1695" i="23"/>
  <c r="E1695" i="23"/>
  <c r="F1695" i="23"/>
  <c r="G1695" i="23"/>
  <c r="H1695" i="23"/>
  <c r="I1695" i="23"/>
  <c r="J1695" i="23"/>
  <c r="K1695" i="23"/>
  <c r="L1695" i="23"/>
  <c r="M1695" i="23"/>
  <c r="A1113" i="23"/>
  <c r="B1113" i="23"/>
  <c r="C1113" i="23"/>
  <c r="D1113" i="23"/>
  <c r="E1113" i="23"/>
  <c r="F1113" i="23"/>
  <c r="G1113" i="23"/>
  <c r="H1113" i="23"/>
  <c r="I1113" i="23"/>
  <c r="J1113" i="23"/>
  <c r="K1113" i="23"/>
  <c r="L1113" i="23"/>
  <c r="M1113" i="23"/>
  <c r="A636" i="23"/>
  <c r="B636" i="23"/>
  <c r="C636" i="23"/>
  <c r="D636" i="23"/>
  <c r="E636" i="23"/>
  <c r="F636" i="23"/>
  <c r="G636" i="23"/>
  <c r="H636" i="23"/>
  <c r="I636" i="23"/>
  <c r="J636" i="23"/>
  <c r="K636" i="23"/>
  <c r="L636" i="23"/>
  <c r="M636" i="23"/>
  <c r="A2130" i="23"/>
  <c r="B2130" i="23"/>
  <c r="C2130" i="23"/>
  <c r="D2130" i="23"/>
  <c r="E2130" i="23"/>
  <c r="F2130" i="23"/>
  <c r="G2130" i="23"/>
  <c r="H2130" i="23"/>
  <c r="I2130" i="23"/>
  <c r="J2130" i="23"/>
  <c r="K2130" i="23"/>
  <c r="L2130" i="23"/>
  <c r="M2130" i="23"/>
  <c r="A1958" i="23"/>
  <c r="B1958" i="23"/>
  <c r="C1958" i="23"/>
  <c r="D1958" i="23"/>
  <c r="E1958" i="23"/>
  <c r="F1958" i="23"/>
  <c r="G1958" i="23"/>
  <c r="H1958" i="23"/>
  <c r="I1958" i="23"/>
  <c r="J1958" i="23"/>
  <c r="K1958" i="23"/>
  <c r="L1958" i="23"/>
  <c r="M1958" i="23"/>
  <c r="A1840" i="23"/>
  <c r="B1840" i="23"/>
  <c r="C1840" i="23"/>
  <c r="D1840" i="23"/>
  <c r="E1840" i="23"/>
  <c r="F1840" i="23"/>
  <c r="G1840" i="23"/>
  <c r="H1840" i="23"/>
  <c r="I1840" i="23"/>
  <c r="J1840" i="23"/>
  <c r="K1840" i="23"/>
  <c r="L1840" i="23"/>
  <c r="M1840" i="23"/>
  <c r="A1683" i="23"/>
  <c r="B1683" i="23"/>
  <c r="C1683" i="23"/>
  <c r="D1683" i="23"/>
  <c r="E1683" i="23"/>
  <c r="F1683" i="23"/>
  <c r="G1683" i="23"/>
  <c r="H1683" i="23"/>
  <c r="I1683" i="23"/>
  <c r="J1683" i="23"/>
  <c r="K1683" i="23"/>
  <c r="L1683" i="23"/>
  <c r="M1683" i="23"/>
  <c r="A1102" i="23"/>
  <c r="B1102" i="23"/>
  <c r="C1102" i="23"/>
  <c r="D1102" i="23"/>
  <c r="E1102" i="23"/>
  <c r="F1102" i="23"/>
  <c r="G1102" i="23"/>
  <c r="H1102" i="23"/>
  <c r="I1102" i="23"/>
  <c r="J1102" i="23"/>
  <c r="K1102" i="23"/>
  <c r="L1102" i="23"/>
  <c r="M1102" i="23"/>
  <c r="A626" i="23"/>
  <c r="B626" i="23"/>
  <c r="C626" i="23"/>
  <c r="D626" i="23"/>
  <c r="E626" i="23"/>
  <c r="F626" i="23"/>
  <c r="G626" i="23"/>
  <c r="H626" i="23"/>
  <c r="I626" i="23"/>
  <c r="J626" i="23"/>
  <c r="K626" i="23"/>
  <c r="L626" i="23"/>
  <c r="M626" i="23"/>
  <c r="A2122" i="23"/>
  <c r="B2122" i="23"/>
  <c r="C2122" i="23"/>
  <c r="D2122" i="23"/>
  <c r="E2122" i="23"/>
  <c r="F2122" i="23"/>
  <c r="G2122" i="23"/>
  <c r="H2122" i="23"/>
  <c r="I2122" i="23"/>
  <c r="J2122" i="23"/>
  <c r="K2122" i="23"/>
  <c r="L2122" i="23"/>
  <c r="M2122" i="23"/>
  <c r="A1951" i="23"/>
  <c r="B1951" i="23"/>
  <c r="C1951" i="23"/>
  <c r="D1951" i="23"/>
  <c r="E1951" i="23"/>
  <c r="F1951" i="23"/>
  <c r="G1951" i="23"/>
  <c r="H1951" i="23"/>
  <c r="I1951" i="23"/>
  <c r="J1951" i="23"/>
  <c r="K1951" i="23"/>
  <c r="L1951" i="23"/>
  <c r="M1951" i="23"/>
  <c r="A1896" i="23"/>
  <c r="B1896" i="23"/>
  <c r="C1896" i="23"/>
  <c r="D1896" i="23"/>
  <c r="E1896" i="23"/>
  <c r="F1896" i="23"/>
  <c r="G1896" i="23"/>
  <c r="H1896" i="23"/>
  <c r="I1896" i="23"/>
  <c r="J1896" i="23"/>
  <c r="K1896" i="23"/>
  <c r="L1896" i="23"/>
  <c r="M1896" i="23"/>
  <c r="A1677" i="23"/>
  <c r="B1677" i="23"/>
  <c r="C1677" i="23"/>
  <c r="D1677" i="23"/>
  <c r="E1677" i="23"/>
  <c r="F1677" i="23"/>
  <c r="G1677" i="23"/>
  <c r="H1677" i="23"/>
  <c r="I1677" i="23"/>
  <c r="J1677" i="23"/>
  <c r="K1677" i="23"/>
  <c r="L1677" i="23"/>
  <c r="M1677" i="23"/>
  <c r="A1096" i="23"/>
  <c r="B1096" i="23"/>
  <c r="C1096" i="23"/>
  <c r="D1096" i="23"/>
  <c r="E1096" i="23"/>
  <c r="F1096" i="23"/>
  <c r="G1096" i="23"/>
  <c r="H1096" i="23"/>
  <c r="I1096" i="23"/>
  <c r="J1096" i="23"/>
  <c r="K1096" i="23"/>
  <c r="L1096" i="23"/>
  <c r="M1096" i="23"/>
  <c r="A617" i="23"/>
  <c r="B617" i="23"/>
  <c r="C617" i="23"/>
  <c r="D617" i="23"/>
  <c r="E617" i="23"/>
  <c r="F617" i="23"/>
  <c r="G617" i="23"/>
  <c r="H617" i="23"/>
  <c r="I617" i="23"/>
  <c r="J617" i="23"/>
  <c r="K617" i="23"/>
  <c r="L617" i="23"/>
  <c r="M617" i="23"/>
  <c r="A2111" i="23"/>
  <c r="B2111" i="23"/>
  <c r="C2111" i="23"/>
  <c r="D2111" i="23"/>
  <c r="E2111" i="23"/>
  <c r="F2111" i="23"/>
  <c r="G2111" i="23"/>
  <c r="H2111" i="23"/>
  <c r="I2111" i="23"/>
  <c r="J2111" i="23"/>
  <c r="K2111" i="23"/>
  <c r="L2111" i="23"/>
  <c r="M2111" i="23"/>
  <c r="A1941" i="23"/>
  <c r="B1941" i="23"/>
  <c r="C1941" i="23"/>
  <c r="D1941" i="23"/>
  <c r="E1941" i="23"/>
  <c r="F1941" i="23"/>
  <c r="G1941" i="23"/>
  <c r="H1941" i="23"/>
  <c r="I1941" i="23"/>
  <c r="J1941" i="23"/>
  <c r="K1941" i="23"/>
  <c r="L1941" i="23"/>
  <c r="M1941" i="23"/>
  <c r="A1885" i="23"/>
  <c r="B1885" i="23"/>
  <c r="C1885" i="23"/>
  <c r="D1885" i="23"/>
  <c r="E1885" i="23"/>
  <c r="F1885" i="23"/>
  <c r="G1885" i="23"/>
  <c r="H1885" i="23"/>
  <c r="I1885" i="23"/>
  <c r="J1885" i="23"/>
  <c r="K1885" i="23"/>
  <c r="L1885" i="23"/>
  <c r="M1885" i="23"/>
  <c r="A1729" i="23"/>
  <c r="B1729" i="23"/>
  <c r="C1729" i="23"/>
  <c r="D1729" i="23"/>
  <c r="E1729" i="23"/>
  <c r="F1729" i="23"/>
  <c r="G1729" i="23"/>
  <c r="H1729" i="23"/>
  <c r="I1729" i="23"/>
  <c r="J1729" i="23"/>
  <c r="K1729" i="23"/>
  <c r="L1729" i="23"/>
  <c r="M1729" i="23"/>
  <c r="A1089" i="23"/>
  <c r="B1089" i="23"/>
  <c r="C1089" i="23"/>
  <c r="D1089" i="23"/>
  <c r="E1089" i="23"/>
  <c r="F1089" i="23"/>
  <c r="G1089" i="23"/>
  <c r="H1089" i="23"/>
  <c r="I1089" i="23"/>
  <c r="J1089" i="23"/>
  <c r="K1089" i="23"/>
  <c r="L1089" i="23"/>
  <c r="M1089" i="23"/>
  <c r="A610" i="23"/>
  <c r="B610" i="23"/>
  <c r="C610" i="23"/>
  <c r="D610" i="23"/>
  <c r="E610" i="23"/>
  <c r="F610" i="23"/>
  <c r="G610" i="23"/>
  <c r="H610" i="23"/>
  <c r="I610" i="23"/>
  <c r="J610" i="23"/>
  <c r="K610" i="23"/>
  <c r="L610" i="23"/>
  <c r="M610" i="23"/>
  <c r="A2104" i="23"/>
  <c r="B2104" i="23"/>
  <c r="C2104" i="23"/>
  <c r="D2104" i="23"/>
  <c r="E2104" i="23"/>
  <c r="F2104" i="23"/>
  <c r="G2104" i="23"/>
  <c r="H2104" i="23"/>
  <c r="I2104" i="23"/>
  <c r="J2104" i="23"/>
  <c r="K2104" i="23"/>
  <c r="L2104" i="23"/>
  <c r="M2104" i="23"/>
  <c r="A1931" i="23"/>
  <c r="B1931" i="23"/>
  <c r="C1931" i="23"/>
  <c r="D1931" i="23"/>
  <c r="E1931" i="23"/>
  <c r="F1931" i="23"/>
  <c r="G1931" i="23"/>
  <c r="H1931" i="23"/>
  <c r="I1931" i="23"/>
  <c r="J1931" i="23"/>
  <c r="K1931" i="23"/>
  <c r="L1931" i="23"/>
  <c r="M1931" i="23"/>
  <c r="A1875" i="23"/>
  <c r="B1875" i="23"/>
  <c r="C1875" i="23"/>
  <c r="D1875" i="23"/>
  <c r="E1875" i="23"/>
  <c r="F1875" i="23"/>
  <c r="G1875" i="23"/>
  <c r="H1875" i="23"/>
  <c r="I1875" i="23"/>
  <c r="J1875" i="23"/>
  <c r="K1875" i="23"/>
  <c r="L1875" i="23"/>
  <c r="M1875" i="23"/>
  <c r="A1719" i="23"/>
  <c r="B1719" i="23"/>
  <c r="C1719" i="23"/>
  <c r="D1719" i="23"/>
  <c r="E1719" i="23"/>
  <c r="F1719" i="23"/>
  <c r="G1719" i="23"/>
  <c r="H1719" i="23"/>
  <c r="I1719" i="23"/>
  <c r="J1719" i="23"/>
  <c r="K1719" i="23"/>
  <c r="L1719" i="23"/>
  <c r="M1719" i="23"/>
  <c r="A1134" i="23"/>
  <c r="B1134" i="23"/>
  <c r="C1134" i="23"/>
  <c r="D1134" i="23"/>
  <c r="E1134" i="23"/>
  <c r="F1134" i="23"/>
  <c r="G1134" i="23"/>
  <c r="H1134" i="23"/>
  <c r="I1134" i="23"/>
  <c r="J1134" i="23"/>
  <c r="K1134" i="23"/>
  <c r="L1134" i="23"/>
  <c r="M1134" i="23"/>
  <c r="A602" i="23"/>
  <c r="B602" i="23"/>
  <c r="C602" i="23"/>
  <c r="D602" i="23"/>
  <c r="E602" i="23"/>
  <c r="F602" i="23"/>
  <c r="G602" i="23"/>
  <c r="H602" i="23"/>
  <c r="I602" i="23"/>
  <c r="J602" i="23"/>
  <c r="K602" i="23"/>
  <c r="L602" i="23"/>
  <c r="M602" i="23"/>
  <c r="A2095" i="23"/>
  <c r="B2095" i="23"/>
  <c r="C2095" i="23"/>
  <c r="D2095" i="23"/>
  <c r="E2095" i="23"/>
  <c r="F2095" i="23"/>
  <c r="G2095" i="23"/>
  <c r="H2095" i="23"/>
  <c r="I2095" i="23"/>
  <c r="J2095" i="23"/>
  <c r="K2095" i="23"/>
  <c r="L2095" i="23"/>
  <c r="M2095" i="23"/>
  <c r="A1581" i="23"/>
  <c r="B1581" i="23"/>
  <c r="C1581" i="23"/>
  <c r="D1581" i="23"/>
  <c r="E1581" i="23"/>
  <c r="F1581" i="23"/>
  <c r="G1581" i="23"/>
  <c r="H1581" i="23"/>
  <c r="I1581" i="23"/>
  <c r="J1581" i="23"/>
  <c r="K1581" i="23"/>
  <c r="L1581" i="23"/>
  <c r="M1581" i="23"/>
  <c r="A1349" i="23"/>
  <c r="B1349" i="23"/>
  <c r="C1349" i="23"/>
  <c r="D1349" i="23"/>
  <c r="E1349" i="23"/>
  <c r="F1349" i="23"/>
  <c r="G1349" i="23"/>
  <c r="H1349" i="23"/>
  <c r="I1349" i="23"/>
  <c r="J1349" i="23"/>
  <c r="K1349" i="23"/>
  <c r="L1349" i="23"/>
  <c r="M1349" i="23"/>
  <c r="A666" i="23"/>
  <c r="B666" i="23"/>
  <c r="C666" i="23"/>
  <c r="D666" i="23"/>
  <c r="E666" i="23"/>
  <c r="F666" i="23"/>
  <c r="G666" i="23"/>
  <c r="H666" i="23"/>
  <c r="I666" i="23"/>
  <c r="J666" i="23"/>
  <c r="K666" i="23"/>
  <c r="L666" i="23"/>
  <c r="M666" i="23"/>
  <c r="A2172" i="23"/>
  <c r="B2172" i="23"/>
  <c r="C2172" i="23"/>
  <c r="D2172" i="23"/>
  <c r="E2172" i="23"/>
  <c r="F2172" i="23"/>
  <c r="G2172" i="23"/>
  <c r="H2172" i="23"/>
  <c r="I2172" i="23"/>
  <c r="J2172" i="23"/>
  <c r="K2172" i="23"/>
  <c r="L2172" i="23"/>
  <c r="M2172" i="23"/>
  <c r="A1655" i="23"/>
  <c r="B1655" i="23"/>
  <c r="C1655" i="23"/>
  <c r="D1655" i="23"/>
  <c r="E1655" i="23"/>
  <c r="F1655" i="23"/>
  <c r="G1655" i="23"/>
  <c r="H1655" i="23"/>
  <c r="I1655" i="23"/>
  <c r="J1655" i="23"/>
  <c r="K1655" i="23"/>
  <c r="L1655" i="23"/>
  <c r="M1655" i="23"/>
  <c r="A1261" i="23"/>
  <c r="B1261" i="23"/>
  <c r="C1261" i="23"/>
  <c r="D1261" i="23"/>
  <c r="E1261" i="23"/>
  <c r="F1261" i="23"/>
  <c r="G1261" i="23"/>
  <c r="H1261" i="23"/>
  <c r="I1261" i="23"/>
  <c r="J1261" i="23"/>
  <c r="K1261" i="23"/>
  <c r="L1261" i="23"/>
  <c r="M1261" i="23"/>
  <c r="A415" i="23"/>
  <c r="B415" i="23"/>
  <c r="C415" i="23"/>
  <c r="D415" i="23"/>
  <c r="E415" i="23"/>
  <c r="F415" i="23"/>
  <c r="G415" i="23"/>
  <c r="H415" i="23"/>
  <c r="I415" i="23"/>
  <c r="J415" i="23"/>
  <c r="K415" i="23"/>
  <c r="L415" i="23"/>
  <c r="M415" i="23"/>
  <c r="A2211" i="23"/>
  <c r="B2211" i="23"/>
  <c r="C2211" i="23"/>
  <c r="D2211" i="23"/>
  <c r="E2211" i="23"/>
  <c r="F2211" i="23"/>
  <c r="G2211" i="23"/>
  <c r="H2211" i="23"/>
  <c r="I2211" i="23"/>
  <c r="J2211" i="23"/>
  <c r="K2211" i="23"/>
  <c r="L2211" i="23"/>
  <c r="M2211" i="23"/>
  <c r="A2027" i="23"/>
  <c r="B2027" i="23"/>
  <c r="C2027" i="23"/>
  <c r="D2027" i="23"/>
  <c r="E2027" i="23"/>
  <c r="F2027" i="23"/>
  <c r="G2027" i="23"/>
  <c r="H2027" i="23"/>
  <c r="I2027" i="23"/>
  <c r="J2027" i="23"/>
  <c r="K2027" i="23"/>
  <c r="L2027" i="23"/>
  <c r="M2027" i="23"/>
  <c r="A1810" i="23"/>
  <c r="B1810" i="23"/>
  <c r="C1810" i="23"/>
  <c r="D1810" i="23"/>
  <c r="E1810" i="23"/>
  <c r="F1810" i="23"/>
  <c r="G1810" i="23"/>
  <c r="H1810" i="23"/>
  <c r="I1810" i="23"/>
  <c r="J1810" i="23"/>
  <c r="K1810" i="23"/>
  <c r="L1810" i="23"/>
  <c r="M1810" i="23"/>
  <c r="A1652" i="23"/>
  <c r="B1652" i="23"/>
  <c r="C1652" i="23"/>
  <c r="D1652" i="23"/>
  <c r="E1652" i="23"/>
  <c r="F1652" i="23"/>
  <c r="G1652" i="23"/>
  <c r="H1652" i="23"/>
  <c r="I1652" i="23"/>
  <c r="J1652" i="23"/>
  <c r="K1652" i="23"/>
  <c r="L1652" i="23"/>
  <c r="M1652" i="23"/>
  <c r="A1289" i="23"/>
  <c r="B1289" i="23"/>
  <c r="C1289" i="23"/>
  <c r="D1289" i="23"/>
  <c r="E1289" i="23"/>
  <c r="F1289" i="23"/>
  <c r="G1289" i="23"/>
  <c r="H1289" i="23"/>
  <c r="I1289" i="23"/>
  <c r="J1289" i="23"/>
  <c r="K1289" i="23"/>
  <c r="L1289" i="23"/>
  <c r="M1289" i="23"/>
  <c r="A873" i="23"/>
  <c r="B873" i="23"/>
  <c r="C873" i="23"/>
  <c r="D873" i="23"/>
  <c r="E873" i="23"/>
  <c r="F873" i="23"/>
  <c r="G873" i="23"/>
  <c r="H873" i="23"/>
  <c r="I873" i="23"/>
  <c r="J873" i="23"/>
  <c r="K873" i="23"/>
  <c r="L873" i="23"/>
  <c r="M873" i="23"/>
  <c r="A675" i="23"/>
  <c r="B675" i="23"/>
  <c r="C675" i="23"/>
  <c r="D675" i="23"/>
  <c r="E675" i="23"/>
  <c r="F675" i="23"/>
  <c r="G675" i="23"/>
  <c r="H675" i="23"/>
  <c r="I675" i="23"/>
  <c r="J675" i="23"/>
  <c r="K675" i="23"/>
  <c r="L675" i="23"/>
  <c r="M675" i="23"/>
  <c r="A2160" i="23"/>
  <c r="B2160" i="23"/>
  <c r="C2160" i="23"/>
  <c r="D2160" i="23"/>
  <c r="E2160" i="23"/>
  <c r="F2160" i="23"/>
  <c r="G2160" i="23"/>
  <c r="H2160" i="23"/>
  <c r="I2160" i="23"/>
  <c r="J2160" i="23"/>
  <c r="K2160" i="23"/>
  <c r="L2160" i="23"/>
  <c r="M2160" i="23"/>
  <c r="A1977" i="23"/>
  <c r="B1977" i="23"/>
  <c r="C1977" i="23"/>
  <c r="D1977" i="23"/>
  <c r="E1977" i="23"/>
  <c r="F1977" i="23"/>
  <c r="G1977" i="23"/>
  <c r="H1977" i="23"/>
  <c r="I1977" i="23"/>
  <c r="J1977" i="23"/>
  <c r="K1977" i="23"/>
  <c r="L1977" i="23"/>
  <c r="M1977" i="23"/>
  <c r="A1749" i="23"/>
  <c r="B1749" i="23"/>
  <c r="C1749" i="23"/>
  <c r="D1749" i="23"/>
  <c r="E1749" i="23"/>
  <c r="F1749" i="23"/>
  <c r="G1749" i="23"/>
  <c r="H1749" i="23"/>
  <c r="I1749" i="23"/>
  <c r="J1749" i="23"/>
  <c r="K1749" i="23"/>
  <c r="L1749" i="23"/>
  <c r="M1749" i="23"/>
  <c r="A1744" i="23"/>
  <c r="B1744" i="23"/>
  <c r="C1744" i="23"/>
  <c r="D1744" i="23"/>
  <c r="E1744" i="23"/>
  <c r="F1744" i="23"/>
  <c r="G1744" i="23"/>
  <c r="H1744" i="23"/>
  <c r="I1744" i="23"/>
  <c r="J1744" i="23"/>
  <c r="K1744" i="23"/>
  <c r="L1744" i="23"/>
  <c r="M1744" i="23"/>
  <c r="A1082" i="23"/>
  <c r="B1082" i="23"/>
  <c r="C1082" i="23"/>
  <c r="D1082" i="23"/>
  <c r="E1082" i="23"/>
  <c r="F1082" i="23"/>
  <c r="G1082" i="23"/>
  <c r="H1082" i="23"/>
  <c r="I1082" i="23"/>
  <c r="J1082" i="23"/>
  <c r="K1082" i="23"/>
  <c r="L1082" i="23"/>
  <c r="M1082" i="23"/>
  <c r="A525" i="23"/>
  <c r="B525" i="23"/>
  <c r="C525" i="23"/>
  <c r="D525" i="23"/>
  <c r="E525" i="23"/>
  <c r="F525" i="23"/>
  <c r="G525" i="23"/>
  <c r="H525" i="23"/>
  <c r="I525" i="23"/>
  <c r="J525" i="23"/>
  <c r="K525" i="23"/>
  <c r="L525" i="23"/>
  <c r="M525" i="23"/>
  <c r="A2068" i="23"/>
  <c r="B2068" i="23"/>
  <c r="C2068" i="23"/>
  <c r="D2068" i="23"/>
  <c r="E2068" i="23"/>
  <c r="F2068" i="23"/>
  <c r="G2068" i="23"/>
  <c r="H2068" i="23"/>
  <c r="I2068" i="23"/>
  <c r="J2068" i="23"/>
  <c r="K2068" i="23"/>
  <c r="L2068" i="23"/>
  <c r="M2068" i="23"/>
  <c r="A2049" i="23"/>
  <c r="B2049" i="23"/>
  <c r="C2049" i="23"/>
  <c r="D2049" i="23"/>
  <c r="E2049" i="23"/>
  <c r="F2049" i="23"/>
  <c r="G2049" i="23"/>
  <c r="H2049" i="23"/>
  <c r="I2049" i="23"/>
  <c r="J2049" i="23"/>
  <c r="K2049" i="23"/>
  <c r="L2049" i="23"/>
  <c r="M2049" i="23"/>
  <c r="A1829" i="23"/>
  <c r="B1829" i="23"/>
  <c r="C1829" i="23"/>
  <c r="D1829" i="23"/>
  <c r="E1829" i="23"/>
  <c r="F1829" i="23"/>
  <c r="G1829" i="23"/>
  <c r="H1829" i="23"/>
  <c r="I1829" i="23"/>
  <c r="J1829" i="23"/>
  <c r="K1829" i="23"/>
  <c r="L1829" i="23"/>
  <c r="M1829" i="23"/>
  <c r="A1667" i="23"/>
  <c r="B1667" i="23"/>
  <c r="C1667" i="23"/>
  <c r="D1667" i="23"/>
  <c r="E1667" i="23"/>
  <c r="F1667" i="23"/>
  <c r="G1667" i="23"/>
  <c r="H1667" i="23"/>
  <c r="I1667" i="23"/>
  <c r="J1667" i="23"/>
  <c r="K1667" i="23"/>
  <c r="L1667" i="23"/>
  <c r="M1667" i="23"/>
  <c r="A1080" i="23"/>
  <c r="B1080" i="23"/>
  <c r="C1080" i="23"/>
  <c r="D1080" i="23"/>
  <c r="E1080" i="23"/>
  <c r="F1080" i="23"/>
  <c r="G1080" i="23"/>
  <c r="H1080" i="23"/>
  <c r="I1080" i="23"/>
  <c r="J1080" i="23"/>
  <c r="K1080" i="23"/>
  <c r="L1080" i="23"/>
  <c r="M1080" i="23"/>
  <c r="A546" i="23"/>
  <c r="B546" i="23"/>
  <c r="C546" i="23"/>
  <c r="D546" i="23"/>
  <c r="E546" i="23"/>
  <c r="F546" i="23"/>
  <c r="G546" i="23"/>
  <c r="H546" i="23"/>
  <c r="I546" i="23"/>
  <c r="J546" i="23"/>
  <c r="K546" i="23"/>
  <c r="L546" i="23"/>
  <c r="M546" i="23"/>
  <c r="A2089" i="23"/>
  <c r="B2089" i="23"/>
  <c r="C2089" i="23"/>
  <c r="D2089" i="23"/>
  <c r="E2089" i="23"/>
  <c r="F2089" i="23"/>
  <c r="G2089" i="23"/>
  <c r="H2089" i="23"/>
  <c r="I2089" i="23"/>
  <c r="J2089" i="23"/>
  <c r="K2089" i="23"/>
  <c r="L2089" i="23"/>
  <c r="M2089" i="23"/>
  <c r="A1917" i="23"/>
  <c r="B1917" i="23"/>
  <c r="C1917" i="23"/>
  <c r="D1917" i="23"/>
  <c r="E1917" i="23"/>
  <c r="F1917" i="23"/>
  <c r="G1917" i="23"/>
  <c r="H1917" i="23"/>
  <c r="I1917" i="23"/>
  <c r="J1917" i="23"/>
  <c r="K1917" i="23"/>
  <c r="L1917" i="23"/>
  <c r="M1917" i="23"/>
  <c r="A1857" i="23"/>
  <c r="B1857" i="23"/>
  <c r="C1857" i="23"/>
  <c r="D1857" i="23"/>
  <c r="E1857" i="23"/>
  <c r="F1857" i="23"/>
  <c r="G1857" i="23"/>
  <c r="H1857" i="23"/>
  <c r="I1857" i="23"/>
  <c r="J1857" i="23"/>
  <c r="K1857" i="23"/>
  <c r="L1857" i="23"/>
  <c r="M1857" i="23"/>
  <c r="A1704" i="23"/>
  <c r="B1704" i="23"/>
  <c r="C1704" i="23"/>
  <c r="D1704" i="23"/>
  <c r="E1704" i="23"/>
  <c r="F1704" i="23"/>
  <c r="G1704" i="23"/>
  <c r="H1704" i="23"/>
  <c r="I1704" i="23"/>
  <c r="J1704" i="23"/>
  <c r="K1704" i="23"/>
  <c r="L1704" i="23"/>
  <c r="M1704" i="23"/>
  <c r="A1121" i="23"/>
  <c r="B1121" i="23"/>
  <c r="C1121" i="23"/>
  <c r="D1121" i="23"/>
  <c r="E1121" i="23"/>
  <c r="F1121" i="23"/>
  <c r="G1121" i="23"/>
  <c r="H1121" i="23"/>
  <c r="I1121" i="23"/>
  <c r="J1121" i="23"/>
  <c r="K1121" i="23"/>
  <c r="L1121" i="23"/>
  <c r="M1121" i="23"/>
  <c r="A644" i="23"/>
  <c r="B644" i="23"/>
  <c r="C644" i="23"/>
  <c r="D644" i="23"/>
  <c r="E644" i="23"/>
  <c r="F644" i="23"/>
  <c r="G644" i="23"/>
  <c r="H644" i="23"/>
  <c r="I644" i="23"/>
  <c r="J644" i="23"/>
  <c r="K644" i="23"/>
  <c r="L644" i="23"/>
  <c r="M644" i="23"/>
  <c r="A2141" i="23"/>
  <c r="B2141" i="23"/>
  <c r="C2141" i="23"/>
  <c r="D2141" i="23"/>
  <c r="E2141" i="23"/>
  <c r="F2141" i="23"/>
  <c r="G2141" i="23"/>
  <c r="H2141" i="23"/>
  <c r="I2141" i="23"/>
  <c r="J2141" i="23"/>
  <c r="K2141" i="23"/>
  <c r="L2141" i="23"/>
  <c r="M2141" i="23"/>
  <c r="A1912" i="23"/>
  <c r="B1912" i="23"/>
  <c r="C1912" i="23"/>
  <c r="D1912" i="23"/>
  <c r="E1912" i="23"/>
  <c r="F1912" i="23"/>
  <c r="G1912" i="23"/>
  <c r="H1912" i="23"/>
  <c r="I1912" i="23"/>
  <c r="J1912" i="23"/>
  <c r="K1912" i="23"/>
  <c r="L1912" i="23"/>
  <c r="M1912" i="23"/>
  <c r="A1851" i="23"/>
  <c r="B1851" i="23"/>
  <c r="C1851" i="23"/>
  <c r="D1851" i="23"/>
  <c r="E1851" i="23"/>
  <c r="F1851" i="23"/>
  <c r="G1851" i="23"/>
  <c r="H1851" i="23"/>
  <c r="I1851" i="23"/>
  <c r="J1851" i="23"/>
  <c r="K1851" i="23"/>
  <c r="L1851" i="23"/>
  <c r="M1851" i="23"/>
  <c r="A1694" i="23"/>
  <c r="B1694" i="23"/>
  <c r="C1694" i="23"/>
  <c r="D1694" i="23"/>
  <c r="E1694" i="23"/>
  <c r="F1694" i="23"/>
  <c r="G1694" i="23"/>
  <c r="H1694" i="23"/>
  <c r="I1694" i="23"/>
  <c r="J1694" i="23"/>
  <c r="K1694" i="23"/>
  <c r="L1694" i="23"/>
  <c r="M1694" i="23"/>
  <c r="A1112" i="23"/>
  <c r="B1112" i="23"/>
  <c r="C1112" i="23"/>
  <c r="D1112" i="23"/>
  <c r="E1112" i="23"/>
  <c r="F1112" i="23"/>
  <c r="G1112" i="23"/>
  <c r="H1112" i="23"/>
  <c r="I1112" i="23"/>
  <c r="J1112" i="23"/>
  <c r="K1112" i="23"/>
  <c r="L1112" i="23"/>
  <c r="M1112" i="23"/>
  <c r="A635" i="23"/>
  <c r="B635" i="23"/>
  <c r="C635" i="23"/>
  <c r="D635" i="23"/>
  <c r="E635" i="23"/>
  <c r="F635" i="23"/>
  <c r="G635" i="23"/>
  <c r="H635" i="23"/>
  <c r="I635" i="23"/>
  <c r="J635" i="23"/>
  <c r="K635" i="23"/>
  <c r="L635" i="23"/>
  <c r="M635" i="23"/>
  <c r="A1522" i="23"/>
  <c r="B1522" i="23"/>
  <c r="C1522" i="23"/>
  <c r="D1522" i="23"/>
  <c r="E1522" i="23"/>
  <c r="F1522" i="23"/>
  <c r="G1522" i="23"/>
  <c r="H1522" i="23"/>
  <c r="I1522" i="23"/>
  <c r="J1522" i="23"/>
  <c r="K1522" i="23"/>
  <c r="L1522" i="23"/>
  <c r="M1522" i="23"/>
  <c r="A1467" i="23"/>
  <c r="B1467" i="23"/>
  <c r="C1467" i="23"/>
  <c r="D1467" i="23"/>
  <c r="E1467" i="23"/>
  <c r="F1467" i="23"/>
  <c r="G1467" i="23"/>
  <c r="H1467" i="23"/>
  <c r="I1467" i="23"/>
  <c r="J1467" i="23"/>
  <c r="K1467" i="23"/>
  <c r="L1467" i="23"/>
  <c r="M1467" i="23"/>
  <c r="A1462" i="23"/>
  <c r="B1462" i="23"/>
  <c r="C1462" i="23"/>
  <c r="D1462" i="23"/>
  <c r="E1462" i="23"/>
  <c r="F1462" i="23"/>
  <c r="G1462" i="23"/>
  <c r="H1462" i="23"/>
  <c r="I1462" i="23"/>
  <c r="J1462" i="23"/>
  <c r="K1462" i="23"/>
  <c r="L1462" i="23"/>
  <c r="M1462" i="23"/>
  <c r="A1146" i="23"/>
  <c r="B1146" i="23"/>
  <c r="C1146" i="23"/>
  <c r="D1146" i="23"/>
  <c r="E1146" i="23"/>
  <c r="F1146" i="23"/>
  <c r="G1146" i="23"/>
  <c r="H1146" i="23"/>
  <c r="I1146" i="23"/>
  <c r="J1146" i="23"/>
  <c r="K1146" i="23"/>
  <c r="L1146" i="23"/>
  <c r="M1146" i="23"/>
  <c r="A659" i="23"/>
  <c r="B659" i="23"/>
  <c r="C659" i="23"/>
  <c r="D659" i="23"/>
  <c r="E659" i="23"/>
  <c r="F659" i="23"/>
  <c r="G659" i="23"/>
  <c r="H659" i="23"/>
  <c r="I659" i="23"/>
  <c r="J659" i="23"/>
  <c r="K659" i="23"/>
  <c r="L659" i="23"/>
  <c r="M659" i="23"/>
  <c r="A1576" i="23"/>
  <c r="B1576" i="23"/>
  <c r="C1576" i="23"/>
  <c r="D1576" i="23"/>
  <c r="E1576" i="23"/>
  <c r="F1576" i="23"/>
  <c r="G1576" i="23"/>
  <c r="H1576" i="23"/>
  <c r="I1576" i="23"/>
  <c r="J1576" i="23"/>
  <c r="K1576" i="23"/>
  <c r="L1576" i="23"/>
  <c r="M1576" i="23"/>
  <c r="A1430" i="23"/>
  <c r="B1430" i="23"/>
  <c r="C1430" i="23"/>
  <c r="D1430" i="23"/>
  <c r="E1430" i="23"/>
  <c r="F1430" i="23"/>
  <c r="G1430" i="23"/>
  <c r="H1430" i="23"/>
  <c r="I1430" i="23"/>
  <c r="J1430" i="23"/>
  <c r="K1430" i="23"/>
  <c r="L1430" i="23"/>
  <c r="M1430" i="23"/>
  <c r="A1248" i="23"/>
  <c r="B1248" i="23"/>
  <c r="C1248" i="23"/>
  <c r="D1248" i="23"/>
  <c r="E1248" i="23"/>
  <c r="F1248" i="23"/>
  <c r="G1248" i="23"/>
  <c r="H1248" i="23"/>
  <c r="I1248" i="23"/>
  <c r="J1248" i="23"/>
  <c r="K1248" i="23"/>
  <c r="L1248" i="23"/>
  <c r="M1248" i="23"/>
  <c r="A690" i="23"/>
  <c r="B690" i="23"/>
  <c r="C690" i="23"/>
  <c r="D690" i="23"/>
  <c r="E690" i="23"/>
  <c r="F690" i="23"/>
  <c r="G690" i="23"/>
  <c r="H690" i="23"/>
  <c r="I690" i="23"/>
  <c r="J690" i="23"/>
  <c r="K690" i="23"/>
  <c r="L690" i="23"/>
  <c r="M690" i="23"/>
  <c r="A1577" i="23"/>
  <c r="B1577" i="23"/>
  <c r="C1577" i="23"/>
  <c r="D1577" i="23"/>
  <c r="E1577" i="23"/>
  <c r="F1577" i="23"/>
  <c r="G1577" i="23"/>
  <c r="H1577" i="23"/>
  <c r="I1577" i="23"/>
  <c r="J1577" i="23"/>
  <c r="K1577" i="23"/>
  <c r="L1577" i="23"/>
  <c r="M1577" i="23"/>
  <c r="A1515" i="23"/>
  <c r="B1515" i="23"/>
  <c r="C1515" i="23"/>
  <c r="D1515" i="23"/>
  <c r="E1515" i="23"/>
  <c r="F1515" i="23"/>
  <c r="G1515" i="23"/>
  <c r="H1515" i="23"/>
  <c r="I1515" i="23"/>
  <c r="J1515" i="23"/>
  <c r="K1515" i="23"/>
  <c r="L1515" i="23"/>
  <c r="M1515" i="23"/>
  <c r="A1461" i="23"/>
  <c r="B1461" i="23"/>
  <c r="C1461" i="23"/>
  <c r="D1461" i="23"/>
  <c r="E1461" i="23"/>
  <c r="F1461" i="23"/>
  <c r="G1461" i="23"/>
  <c r="H1461" i="23"/>
  <c r="I1461" i="23"/>
  <c r="J1461" i="23"/>
  <c r="K1461" i="23"/>
  <c r="L1461" i="23"/>
  <c r="M1461" i="23"/>
  <c r="A1275" i="23"/>
  <c r="B1275" i="23"/>
  <c r="C1275" i="23"/>
  <c r="D1275" i="23"/>
  <c r="E1275" i="23"/>
  <c r="F1275" i="23"/>
  <c r="G1275" i="23"/>
  <c r="H1275" i="23"/>
  <c r="I1275" i="23"/>
  <c r="J1275" i="23"/>
  <c r="K1275" i="23"/>
  <c r="L1275" i="23"/>
  <c r="M1275" i="23"/>
  <c r="A922" i="23"/>
  <c r="B922" i="23"/>
  <c r="C922" i="23"/>
  <c r="D922" i="23"/>
  <c r="E922" i="23"/>
  <c r="F922" i="23"/>
  <c r="G922" i="23"/>
  <c r="H922" i="23"/>
  <c r="I922" i="23"/>
  <c r="J922" i="23"/>
  <c r="K922" i="23"/>
  <c r="L922" i="23"/>
  <c r="M922" i="23"/>
  <c r="A590" i="23"/>
  <c r="B590" i="23"/>
  <c r="C590" i="23"/>
  <c r="D590" i="23"/>
  <c r="E590" i="23"/>
  <c r="F590" i="23"/>
  <c r="G590" i="23"/>
  <c r="H590" i="23"/>
  <c r="I590" i="23"/>
  <c r="J590" i="23"/>
  <c r="K590" i="23"/>
  <c r="L590" i="23"/>
  <c r="M590" i="23"/>
  <c r="A1567" i="23"/>
  <c r="B1567" i="23"/>
  <c r="C1567" i="23"/>
  <c r="D1567" i="23"/>
  <c r="E1567" i="23"/>
  <c r="F1567" i="23"/>
  <c r="G1567" i="23"/>
  <c r="H1567" i="23"/>
  <c r="I1567" i="23"/>
  <c r="J1567" i="23"/>
  <c r="K1567" i="23"/>
  <c r="L1567" i="23"/>
  <c r="M1567" i="23"/>
  <c r="A1480" i="23"/>
  <c r="B1480" i="23"/>
  <c r="C1480" i="23"/>
  <c r="D1480" i="23"/>
  <c r="E1480" i="23"/>
  <c r="F1480" i="23"/>
  <c r="G1480" i="23"/>
  <c r="H1480" i="23"/>
  <c r="I1480" i="23"/>
  <c r="J1480" i="23"/>
  <c r="K1480" i="23"/>
  <c r="L1480" i="23"/>
  <c r="M1480" i="23"/>
  <c r="A1416" i="23"/>
  <c r="B1416" i="23"/>
  <c r="C1416" i="23"/>
  <c r="D1416" i="23"/>
  <c r="E1416" i="23"/>
  <c r="F1416" i="23"/>
  <c r="G1416" i="23"/>
  <c r="H1416" i="23"/>
  <c r="I1416" i="23"/>
  <c r="J1416" i="23"/>
  <c r="K1416" i="23"/>
  <c r="L1416" i="23"/>
  <c r="M1416" i="23"/>
  <c r="A890" i="23"/>
  <c r="B890" i="23"/>
  <c r="C890" i="23"/>
  <c r="D890" i="23"/>
  <c r="E890" i="23"/>
  <c r="F890" i="23"/>
  <c r="G890" i="23"/>
  <c r="H890" i="23"/>
  <c r="I890" i="23"/>
  <c r="J890" i="23"/>
  <c r="K890" i="23"/>
  <c r="L890" i="23"/>
  <c r="M890" i="23"/>
  <c r="A579" i="23"/>
  <c r="B579" i="23"/>
  <c r="C579" i="23"/>
  <c r="D579" i="23"/>
  <c r="E579" i="23"/>
  <c r="F579" i="23"/>
  <c r="G579" i="23"/>
  <c r="H579" i="23"/>
  <c r="I579" i="23"/>
  <c r="J579" i="23"/>
  <c r="K579" i="23"/>
  <c r="L579" i="23"/>
  <c r="M579" i="23"/>
  <c r="A1530" i="23"/>
  <c r="B1530" i="23"/>
  <c r="C1530" i="23"/>
  <c r="D1530" i="23"/>
  <c r="E1530" i="23"/>
  <c r="F1530" i="23"/>
  <c r="G1530" i="23"/>
  <c r="H1530" i="23"/>
  <c r="I1530" i="23"/>
  <c r="J1530" i="23"/>
  <c r="K1530" i="23"/>
  <c r="L1530" i="23"/>
  <c r="M1530" i="23"/>
  <c r="A1472" i="23"/>
  <c r="B1472" i="23"/>
  <c r="C1472" i="23"/>
  <c r="D1472" i="23"/>
  <c r="E1472" i="23"/>
  <c r="F1472" i="23"/>
  <c r="G1472" i="23"/>
  <c r="H1472" i="23"/>
  <c r="I1472" i="23"/>
  <c r="J1472" i="23"/>
  <c r="K1472" i="23"/>
  <c r="L1472" i="23"/>
  <c r="M1472" i="23"/>
  <c r="A1404" i="23"/>
  <c r="B1404" i="23"/>
  <c r="C1404" i="23"/>
  <c r="D1404" i="23"/>
  <c r="E1404" i="23"/>
  <c r="F1404" i="23"/>
  <c r="G1404" i="23"/>
  <c r="H1404" i="23"/>
  <c r="I1404" i="23"/>
  <c r="J1404" i="23"/>
  <c r="K1404" i="23"/>
  <c r="L1404" i="23"/>
  <c r="M1404" i="23"/>
  <c r="A1065" i="23"/>
  <c r="B1065" i="23"/>
  <c r="C1065" i="23"/>
  <c r="D1065" i="23"/>
  <c r="E1065" i="23"/>
  <c r="F1065" i="23"/>
  <c r="G1065" i="23"/>
  <c r="H1065" i="23"/>
  <c r="I1065" i="23"/>
  <c r="J1065" i="23"/>
  <c r="K1065" i="23"/>
  <c r="L1065" i="23"/>
  <c r="M1065" i="23"/>
  <c r="A553" i="23"/>
  <c r="B553" i="23"/>
  <c r="C553" i="23"/>
  <c r="D553" i="23"/>
  <c r="E553" i="23"/>
  <c r="F553" i="23"/>
  <c r="G553" i="23"/>
  <c r="H553" i="23"/>
  <c r="I553" i="23"/>
  <c r="J553" i="23"/>
  <c r="K553" i="23"/>
  <c r="L553" i="23"/>
  <c r="M553" i="23"/>
  <c r="A1528" i="23"/>
  <c r="B1528" i="23"/>
  <c r="C1528" i="23"/>
  <c r="D1528" i="23"/>
  <c r="E1528" i="23"/>
  <c r="F1528" i="23"/>
  <c r="G1528" i="23"/>
  <c r="H1528" i="23"/>
  <c r="I1528" i="23"/>
  <c r="J1528" i="23"/>
  <c r="K1528" i="23"/>
  <c r="L1528" i="23"/>
  <c r="M1528" i="23"/>
  <c r="A1470" i="23"/>
  <c r="B1470" i="23"/>
  <c r="C1470" i="23"/>
  <c r="D1470" i="23"/>
  <c r="E1470" i="23"/>
  <c r="F1470" i="23"/>
  <c r="G1470" i="23"/>
  <c r="H1470" i="23"/>
  <c r="I1470" i="23"/>
  <c r="J1470" i="23"/>
  <c r="K1470" i="23"/>
  <c r="L1470" i="23"/>
  <c r="M1470" i="23"/>
  <c r="A1429" i="23"/>
  <c r="B1429" i="23"/>
  <c r="C1429" i="23"/>
  <c r="D1429" i="23"/>
  <c r="E1429" i="23"/>
  <c r="F1429" i="23"/>
  <c r="G1429" i="23"/>
  <c r="H1429" i="23"/>
  <c r="I1429" i="23"/>
  <c r="J1429" i="23"/>
  <c r="K1429" i="23"/>
  <c r="L1429" i="23"/>
  <c r="M1429" i="23"/>
  <c r="A938" i="23"/>
  <c r="B938" i="23"/>
  <c r="C938" i="23"/>
  <c r="D938" i="23"/>
  <c r="E938" i="23"/>
  <c r="F938" i="23"/>
  <c r="G938" i="23"/>
  <c r="H938" i="23"/>
  <c r="I938" i="23"/>
  <c r="J938" i="23"/>
  <c r="K938" i="23"/>
  <c r="L938" i="23"/>
  <c r="M938" i="23"/>
  <c r="A594" i="23"/>
  <c r="B594" i="23"/>
  <c r="C594" i="23"/>
  <c r="D594" i="23"/>
  <c r="E594" i="23"/>
  <c r="F594" i="23"/>
  <c r="G594" i="23"/>
  <c r="H594" i="23"/>
  <c r="I594" i="23"/>
  <c r="J594" i="23"/>
  <c r="K594" i="23"/>
  <c r="L594" i="23"/>
  <c r="M594" i="23"/>
  <c r="A1536" i="23"/>
  <c r="B1536" i="23"/>
  <c r="C1536" i="23"/>
  <c r="D1536" i="23"/>
  <c r="E1536" i="23"/>
  <c r="F1536" i="23"/>
  <c r="G1536" i="23"/>
  <c r="H1536" i="23"/>
  <c r="I1536" i="23"/>
  <c r="J1536" i="23"/>
  <c r="K1536" i="23"/>
  <c r="L1536" i="23"/>
  <c r="M1536" i="23"/>
  <c r="A1484" i="23"/>
  <c r="B1484" i="23"/>
  <c r="C1484" i="23"/>
  <c r="D1484" i="23"/>
  <c r="E1484" i="23"/>
  <c r="F1484" i="23"/>
  <c r="G1484" i="23"/>
  <c r="H1484" i="23"/>
  <c r="I1484" i="23"/>
  <c r="J1484" i="23"/>
  <c r="K1484" i="23"/>
  <c r="L1484" i="23"/>
  <c r="M1484" i="23"/>
  <c r="A1420" i="23"/>
  <c r="B1420" i="23"/>
  <c r="C1420" i="23"/>
  <c r="D1420" i="23"/>
  <c r="E1420" i="23"/>
  <c r="F1420" i="23"/>
  <c r="G1420" i="23"/>
  <c r="H1420" i="23"/>
  <c r="I1420" i="23"/>
  <c r="J1420" i="23"/>
  <c r="K1420" i="23"/>
  <c r="L1420" i="23"/>
  <c r="M1420" i="23"/>
  <c r="A906" i="23"/>
  <c r="B906" i="23"/>
  <c r="C906" i="23"/>
  <c r="D906" i="23"/>
  <c r="E906" i="23"/>
  <c r="F906" i="23"/>
  <c r="G906" i="23"/>
  <c r="H906" i="23"/>
  <c r="I906" i="23"/>
  <c r="J906" i="23"/>
  <c r="K906" i="23"/>
  <c r="L906" i="23"/>
  <c r="M906" i="23"/>
  <c r="A584" i="23"/>
  <c r="B584" i="23"/>
  <c r="C584" i="23"/>
  <c r="D584" i="23"/>
  <c r="E584" i="23"/>
  <c r="F584" i="23"/>
  <c r="G584" i="23"/>
  <c r="H584" i="23"/>
  <c r="I584" i="23"/>
  <c r="J584" i="23"/>
  <c r="K584" i="23"/>
  <c r="L584" i="23"/>
  <c r="M584" i="23"/>
  <c r="A1561" i="23"/>
  <c r="B1561" i="23"/>
  <c r="C1561" i="23"/>
  <c r="D1561" i="23"/>
  <c r="E1561" i="23"/>
  <c r="F1561" i="23"/>
  <c r="G1561" i="23"/>
  <c r="H1561" i="23"/>
  <c r="I1561" i="23"/>
  <c r="J1561" i="23"/>
  <c r="K1561" i="23"/>
  <c r="L1561" i="23"/>
  <c r="M1561" i="23"/>
  <c r="A1450" i="23"/>
  <c r="B1450" i="23"/>
  <c r="C1450" i="23"/>
  <c r="D1450" i="23"/>
  <c r="E1450" i="23"/>
  <c r="F1450" i="23"/>
  <c r="G1450" i="23"/>
  <c r="H1450" i="23"/>
  <c r="I1450" i="23"/>
  <c r="J1450" i="23"/>
  <c r="K1450" i="23"/>
  <c r="L1450" i="23"/>
  <c r="M1450" i="23"/>
  <c r="A1260" i="23"/>
  <c r="B1260" i="23"/>
  <c r="C1260" i="23"/>
  <c r="D1260" i="23"/>
  <c r="E1260" i="23"/>
  <c r="F1260" i="23"/>
  <c r="G1260" i="23"/>
  <c r="H1260" i="23"/>
  <c r="I1260" i="23"/>
  <c r="J1260" i="23"/>
  <c r="K1260" i="23"/>
  <c r="L1260" i="23"/>
  <c r="M1260" i="23"/>
  <c r="A414" i="23"/>
  <c r="B414" i="23"/>
  <c r="C414" i="23"/>
  <c r="D414" i="23"/>
  <c r="E414" i="23"/>
  <c r="F414" i="23"/>
  <c r="G414" i="23"/>
  <c r="H414" i="23"/>
  <c r="I414" i="23"/>
  <c r="J414" i="23"/>
  <c r="K414" i="23"/>
  <c r="L414" i="23"/>
  <c r="M414" i="23"/>
  <c r="A1570" i="23"/>
  <c r="B1570" i="23"/>
  <c r="C1570" i="23"/>
  <c r="D1570" i="23"/>
  <c r="E1570" i="23"/>
  <c r="F1570" i="23"/>
  <c r="G1570" i="23"/>
  <c r="H1570" i="23"/>
  <c r="I1570" i="23"/>
  <c r="J1570" i="23"/>
  <c r="K1570" i="23"/>
  <c r="L1570" i="23"/>
  <c r="M1570" i="23"/>
  <c r="A1510" i="23"/>
  <c r="B1510" i="23"/>
  <c r="C1510" i="23"/>
  <c r="D1510" i="23"/>
  <c r="E1510" i="23"/>
  <c r="F1510" i="23"/>
  <c r="G1510" i="23"/>
  <c r="H1510" i="23"/>
  <c r="I1510" i="23"/>
  <c r="J1510" i="23"/>
  <c r="K1510" i="23"/>
  <c r="L1510" i="23"/>
  <c r="M1510" i="23"/>
  <c r="A1448" i="23"/>
  <c r="B1448" i="23"/>
  <c r="C1448" i="23"/>
  <c r="D1448" i="23"/>
  <c r="E1448" i="23"/>
  <c r="F1448" i="23"/>
  <c r="G1448" i="23"/>
  <c r="H1448" i="23"/>
  <c r="I1448" i="23"/>
  <c r="J1448" i="23"/>
  <c r="K1448" i="23"/>
  <c r="L1448" i="23"/>
  <c r="M1448" i="23"/>
  <c r="A1005" i="23"/>
  <c r="B1005" i="23"/>
  <c r="C1005" i="23"/>
  <c r="D1005" i="23"/>
  <c r="E1005" i="23"/>
  <c r="F1005" i="23"/>
  <c r="G1005" i="23"/>
  <c r="H1005" i="23"/>
  <c r="I1005" i="23"/>
  <c r="J1005" i="23"/>
  <c r="K1005" i="23"/>
  <c r="L1005" i="23"/>
  <c r="M1005" i="23"/>
  <c r="A457" i="23"/>
  <c r="B457" i="23"/>
  <c r="C457" i="23"/>
  <c r="D457" i="23"/>
  <c r="E457" i="23"/>
  <c r="F457" i="23"/>
  <c r="G457" i="23"/>
  <c r="H457" i="23"/>
  <c r="I457" i="23"/>
  <c r="J457" i="23"/>
  <c r="K457" i="23"/>
  <c r="L457" i="23"/>
  <c r="M457" i="23"/>
  <c r="A1568" i="23"/>
  <c r="B1568" i="23"/>
  <c r="C1568" i="23"/>
  <c r="D1568" i="23"/>
  <c r="E1568" i="23"/>
  <c r="F1568" i="23"/>
  <c r="G1568" i="23"/>
  <c r="H1568" i="23"/>
  <c r="I1568" i="23"/>
  <c r="J1568" i="23"/>
  <c r="K1568" i="23"/>
  <c r="L1568" i="23"/>
  <c r="M1568" i="23"/>
  <c r="A1509" i="23"/>
  <c r="B1509" i="23"/>
  <c r="C1509" i="23"/>
  <c r="D1509" i="23"/>
  <c r="E1509" i="23"/>
  <c r="F1509" i="23"/>
  <c r="G1509" i="23"/>
  <c r="H1509" i="23"/>
  <c r="I1509" i="23"/>
  <c r="J1509" i="23"/>
  <c r="K1509" i="23"/>
  <c r="L1509" i="23"/>
  <c r="M1509" i="23"/>
  <c r="A1447" i="23"/>
  <c r="B1447" i="23"/>
  <c r="C1447" i="23"/>
  <c r="D1447" i="23"/>
  <c r="E1447" i="23"/>
  <c r="F1447" i="23"/>
  <c r="G1447" i="23"/>
  <c r="H1447" i="23"/>
  <c r="I1447" i="23"/>
  <c r="J1447" i="23"/>
  <c r="K1447" i="23"/>
  <c r="L1447" i="23"/>
  <c r="M1447" i="23"/>
  <c r="A988" i="23"/>
  <c r="B988" i="23"/>
  <c r="C988" i="23"/>
  <c r="D988" i="23"/>
  <c r="E988" i="23"/>
  <c r="F988" i="23"/>
  <c r="G988" i="23"/>
  <c r="H988" i="23"/>
  <c r="I988" i="23"/>
  <c r="J988" i="23"/>
  <c r="K988" i="23"/>
  <c r="L988" i="23"/>
  <c r="M988" i="23"/>
  <c r="A440" i="23"/>
  <c r="B440" i="23"/>
  <c r="C440" i="23"/>
  <c r="D440" i="23"/>
  <c r="E440" i="23"/>
  <c r="F440" i="23"/>
  <c r="G440" i="23"/>
  <c r="H440" i="23"/>
  <c r="I440" i="23"/>
  <c r="J440" i="23"/>
  <c r="K440" i="23"/>
  <c r="L440" i="23"/>
  <c r="M440" i="23"/>
  <c r="A1574" i="23"/>
  <c r="B1574" i="23"/>
  <c r="C1574" i="23"/>
  <c r="D1574" i="23"/>
  <c r="E1574" i="23"/>
  <c r="F1574" i="23"/>
  <c r="G1574" i="23"/>
  <c r="H1574" i="23"/>
  <c r="I1574" i="23"/>
  <c r="J1574" i="23"/>
  <c r="K1574" i="23"/>
  <c r="L1574" i="23"/>
  <c r="M1574" i="23"/>
  <c r="A1507" i="23"/>
  <c r="B1507" i="23"/>
  <c r="C1507" i="23"/>
  <c r="D1507" i="23"/>
  <c r="E1507" i="23"/>
  <c r="F1507" i="23"/>
  <c r="G1507" i="23"/>
  <c r="H1507" i="23"/>
  <c r="I1507" i="23"/>
  <c r="J1507" i="23"/>
  <c r="K1507" i="23"/>
  <c r="L1507" i="23"/>
  <c r="M1507" i="23"/>
  <c r="A1440" i="23"/>
  <c r="B1440" i="23"/>
  <c r="C1440" i="23"/>
  <c r="D1440" i="23"/>
  <c r="E1440" i="23"/>
  <c r="F1440" i="23"/>
  <c r="G1440" i="23"/>
  <c r="H1440" i="23"/>
  <c r="I1440" i="23"/>
  <c r="J1440" i="23"/>
  <c r="K1440" i="23"/>
  <c r="L1440" i="23"/>
  <c r="M1440" i="23"/>
  <c r="A881" i="23"/>
  <c r="B881" i="23"/>
  <c r="C881" i="23"/>
  <c r="D881" i="23"/>
  <c r="E881" i="23"/>
  <c r="F881" i="23"/>
  <c r="G881" i="23"/>
  <c r="H881" i="23"/>
  <c r="I881" i="23"/>
  <c r="J881" i="23"/>
  <c r="K881" i="23"/>
  <c r="L881" i="23"/>
  <c r="M881" i="23"/>
  <c r="A572" i="23"/>
  <c r="B572" i="23"/>
  <c r="C572" i="23"/>
  <c r="D572" i="23"/>
  <c r="E572" i="23"/>
  <c r="F572" i="23"/>
  <c r="G572" i="23"/>
  <c r="H572" i="23"/>
  <c r="I572" i="23"/>
  <c r="J572" i="23"/>
  <c r="K572" i="23"/>
  <c r="L572" i="23"/>
  <c r="M572" i="23"/>
  <c r="A1552" i="23"/>
  <c r="B1552" i="23"/>
  <c r="C1552" i="23"/>
  <c r="D1552" i="23"/>
  <c r="E1552" i="23"/>
  <c r="F1552" i="23"/>
  <c r="G1552" i="23"/>
  <c r="H1552" i="23"/>
  <c r="I1552" i="23"/>
  <c r="J1552" i="23"/>
  <c r="K1552" i="23"/>
  <c r="L1552" i="23"/>
  <c r="M1552" i="23"/>
  <c r="A1499" i="23"/>
  <c r="B1499" i="23"/>
  <c r="C1499" i="23"/>
  <c r="D1499" i="23"/>
  <c r="E1499" i="23"/>
  <c r="F1499" i="23"/>
  <c r="G1499" i="23"/>
  <c r="H1499" i="23"/>
  <c r="I1499" i="23"/>
  <c r="J1499" i="23"/>
  <c r="K1499" i="23"/>
  <c r="L1499" i="23"/>
  <c r="M1499" i="23"/>
  <c r="A1436" i="23"/>
  <c r="B1436" i="23"/>
  <c r="C1436" i="23"/>
  <c r="D1436" i="23"/>
  <c r="E1436" i="23"/>
  <c r="F1436" i="23"/>
  <c r="G1436" i="23"/>
  <c r="H1436" i="23"/>
  <c r="I1436" i="23"/>
  <c r="J1436" i="23"/>
  <c r="K1436" i="23"/>
  <c r="L1436" i="23"/>
  <c r="M1436" i="23"/>
  <c r="A956" i="23"/>
  <c r="B956" i="23"/>
  <c r="C956" i="23"/>
  <c r="D956" i="23"/>
  <c r="E956" i="23"/>
  <c r="F956" i="23"/>
  <c r="G956" i="23"/>
  <c r="H956" i="23"/>
  <c r="I956" i="23"/>
  <c r="J956" i="23"/>
  <c r="K956" i="23"/>
  <c r="L956" i="23"/>
  <c r="M956" i="23"/>
  <c r="A563" i="23"/>
  <c r="B563" i="23"/>
  <c r="C563" i="23"/>
  <c r="D563" i="23"/>
  <c r="E563" i="23"/>
  <c r="F563" i="23"/>
  <c r="G563" i="23"/>
  <c r="H563" i="23"/>
  <c r="I563" i="23"/>
  <c r="J563" i="23"/>
  <c r="K563" i="23"/>
  <c r="L563" i="23"/>
  <c r="M563" i="23"/>
  <c r="A1543" i="23"/>
  <c r="B1543" i="23"/>
  <c r="C1543" i="23"/>
  <c r="D1543" i="23"/>
  <c r="E1543" i="23"/>
  <c r="F1543" i="23"/>
  <c r="G1543" i="23"/>
  <c r="H1543" i="23"/>
  <c r="I1543" i="23"/>
  <c r="J1543" i="23"/>
  <c r="K1543" i="23"/>
  <c r="L1543" i="23"/>
  <c r="M1543" i="23"/>
  <c r="A1446" i="23"/>
  <c r="B1446" i="23"/>
  <c r="C1446" i="23"/>
  <c r="D1446" i="23"/>
  <c r="E1446" i="23"/>
  <c r="F1446" i="23"/>
  <c r="G1446" i="23"/>
  <c r="H1446" i="23"/>
  <c r="I1446" i="23"/>
  <c r="J1446" i="23"/>
  <c r="K1446" i="23"/>
  <c r="L1446" i="23"/>
  <c r="M1446" i="23"/>
  <c r="A1274" i="23"/>
  <c r="B1274" i="23"/>
  <c r="C1274" i="23"/>
  <c r="D1274" i="23"/>
  <c r="E1274" i="23"/>
  <c r="F1274" i="23"/>
  <c r="G1274" i="23"/>
  <c r="H1274" i="23"/>
  <c r="I1274" i="23"/>
  <c r="J1274" i="23"/>
  <c r="K1274" i="23"/>
  <c r="L1274" i="23"/>
  <c r="M1274" i="23"/>
  <c r="A439" i="23"/>
  <c r="B439" i="23"/>
  <c r="C439" i="23"/>
  <c r="D439" i="23"/>
  <c r="E439" i="23"/>
  <c r="F439" i="23"/>
  <c r="G439" i="23"/>
  <c r="H439" i="23"/>
  <c r="I439" i="23"/>
  <c r="J439" i="23"/>
  <c r="K439" i="23"/>
  <c r="L439" i="23"/>
  <c r="M439" i="23"/>
  <c r="A1573" i="23"/>
  <c r="B1573" i="23"/>
  <c r="C1573" i="23"/>
  <c r="D1573" i="23"/>
  <c r="E1573" i="23"/>
  <c r="F1573" i="23"/>
  <c r="G1573" i="23"/>
  <c r="H1573" i="23"/>
  <c r="I1573" i="23"/>
  <c r="J1573" i="23"/>
  <c r="K1573" i="23"/>
  <c r="L1573" i="23"/>
  <c r="M1573" i="23"/>
  <c r="A1455" i="23"/>
  <c r="B1455" i="23"/>
  <c r="C1455" i="23"/>
  <c r="D1455" i="23"/>
  <c r="E1455" i="23"/>
  <c r="F1455" i="23"/>
  <c r="G1455" i="23"/>
  <c r="H1455" i="23"/>
  <c r="I1455" i="23"/>
  <c r="J1455" i="23"/>
  <c r="K1455" i="23"/>
  <c r="L1455" i="23"/>
  <c r="M1455" i="23"/>
  <c r="A1324" i="23"/>
  <c r="B1324" i="23"/>
  <c r="C1324" i="23"/>
  <c r="D1324" i="23"/>
  <c r="E1324" i="23"/>
  <c r="F1324" i="23"/>
  <c r="G1324" i="23"/>
  <c r="H1324" i="23"/>
  <c r="I1324" i="23"/>
  <c r="J1324" i="23"/>
  <c r="K1324" i="23"/>
  <c r="L1324" i="23"/>
  <c r="M1324" i="23"/>
  <c r="A472" i="23"/>
  <c r="B472" i="23"/>
  <c r="C472" i="23"/>
  <c r="D472" i="23"/>
  <c r="E472" i="23"/>
  <c r="F472" i="23"/>
  <c r="G472" i="23"/>
  <c r="H472" i="23"/>
  <c r="I472" i="23"/>
  <c r="J472" i="23"/>
  <c r="K472" i="23"/>
  <c r="L472" i="23"/>
  <c r="M472" i="23"/>
  <c r="A1519" i="23"/>
  <c r="B1519" i="23"/>
  <c r="C1519" i="23"/>
  <c r="D1519" i="23"/>
  <c r="E1519" i="23"/>
  <c r="F1519" i="23"/>
  <c r="G1519" i="23"/>
  <c r="H1519" i="23"/>
  <c r="I1519" i="23"/>
  <c r="J1519" i="23"/>
  <c r="K1519" i="23"/>
  <c r="L1519" i="23"/>
  <c r="M1519" i="23"/>
  <c r="A1457" i="23"/>
  <c r="B1457" i="23"/>
  <c r="C1457" i="23"/>
  <c r="D1457" i="23"/>
  <c r="E1457" i="23"/>
  <c r="F1457" i="23"/>
  <c r="G1457" i="23"/>
  <c r="H1457" i="23"/>
  <c r="I1457" i="23"/>
  <c r="J1457" i="23"/>
  <c r="K1457" i="23"/>
  <c r="L1457" i="23"/>
  <c r="M1457" i="23"/>
  <c r="A1328" i="23"/>
  <c r="B1328" i="23"/>
  <c r="C1328" i="23"/>
  <c r="D1328" i="23"/>
  <c r="E1328" i="23"/>
  <c r="F1328" i="23"/>
  <c r="G1328" i="23"/>
  <c r="H1328" i="23"/>
  <c r="I1328" i="23"/>
  <c r="J1328" i="23"/>
  <c r="K1328" i="23"/>
  <c r="L1328" i="23"/>
  <c r="M1328" i="23"/>
  <c r="A550" i="23"/>
  <c r="B550" i="23"/>
  <c r="C550" i="23"/>
  <c r="D550" i="23"/>
  <c r="E550" i="23"/>
  <c r="F550" i="23"/>
  <c r="G550" i="23"/>
  <c r="H550" i="23"/>
  <c r="I550" i="23"/>
  <c r="J550" i="23"/>
  <c r="K550" i="23"/>
  <c r="L550" i="23"/>
  <c r="M550" i="23"/>
  <c r="A1523" i="23"/>
  <c r="B1523" i="23"/>
  <c r="C1523" i="23"/>
  <c r="D1523" i="23"/>
  <c r="E1523" i="23"/>
  <c r="F1523" i="23"/>
  <c r="G1523" i="23"/>
  <c r="H1523" i="23"/>
  <c r="I1523" i="23"/>
  <c r="J1523" i="23"/>
  <c r="K1523" i="23"/>
  <c r="L1523" i="23"/>
  <c r="M1523" i="23"/>
  <c r="A1464" i="23"/>
  <c r="B1464" i="23"/>
  <c r="C1464" i="23"/>
  <c r="D1464" i="23"/>
  <c r="E1464" i="23"/>
  <c r="F1464" i="23"/>
  <c r="G1464" i="23"/>
  <c r="H1464" i="23"/>
  <c r="I1464" i="23"/>
  <c r="J1464" i="23"/>
  <c r="K1464" i="23"/>
  <c r="L1464" i="23"/>
  <c r="M1464" i="23"/>
  <c r="A1456" i="23"/>
  <c r="B1456" i="23"/>
  <c r="C1456" i="23"/>
  <c r="D1456" i="23"/>
  <c r="E1456" i="23"/>
  <c r="F1456" i="23"/>
  <c r="G1456" i="23"/>
  <c r="H1456" i="23"/>
  <c r="I1456" i="23"/>
  <c r="J1456" i="23"/>
  <c r="K1456" i="23"/>
  <c r="L1456" i="23"/>
  <c r="M1456" i="23"/>
  <c r="A1327" i="23"/>
  <c r="B1327" i="23"/>
  <c r="C1327" i="23"/>
  <c r="D1327" i="23"/>
  <c r="E1327" i="23"/>
  <c r="F1327" i="23"/>
  <c r="G1327" i="23"/>
  <c r="H1327" i="23"/>
  <c r="I1327" i="23"/>
  <c r="J1327" i="23"/>
  <c r="K1327" i="23"/>
  <c r="L1327" i="23"/>
  <c r="M1327" i="23"/>
  <c r="A1057" i="23"/>
  <c r="B1057" i="23"/>
  <c r="C1057" i="23"/>
  <c r="D1057" i="23"/>
  <c r="E1057" i="23"/>
  <c r="F1057" i="23"/>
  <c r="G1057" i="23"/>
  <c r="H1057" i="23"/>
  <c r="I1057" i="23"/>
  <c r="J1057" i="23"/>
  <c r="K1057" i="23"/>
  <c r="L1057" i="23"/>
  <c r="M1057" i="23"/>
  <c r="A495" i="23"/>
  <c r="B495" i="23"/>
  <c r="C495" i="23"/>
  <c r="D495" i="23"/>
  <c r="E495" i="23"/>
  <c r="F495" i="23"/>
  <c r="G495" i="23"/>
  <c r="H495" i="23"/>
  <c r="I495" i="23"/>
  <c r="J495" i="23"/>
  <c r="K495" i="23"/>
  <c r="L495" i="23"/>
  <c r="M495" i="23"/>
  <c r="A1521" i="23"/>
  <c r="B1521" i="23"/>
  <c r="C1521" i="23"/>
  <c r="D1521" i="23"/>
  <c r="E1521" i="23"/>
  <c r="F1521" i="23"/>
  <c r="G1521" i="23"/>
  <c r="H1521" i="23"/>
  <c r="I1521" i="23"/>
  <c r="J1521" i="23"/>
  <c r="K1521" i="23"/>
  <c r="L1521" i="23"/>
  <c r="M1521" i="23"/>
  <c r="A1514" i="23"/>
  <c r="B1514" i="23"/>
  <c r="C1514" i="23"/>
  <c r="D1514" i="23"/>
  <c r="E1514" i="23"/>
  <c r="F1514" i="23"/>
  <c r="G1514" i="23"/>
  <c r="H1514" i="23"/>
  <c r="I1514" i="23"/>
  <c r="J1514" i="23"/>
  <c r="K1514" i="23"/>
  <c r="L1514" i="23"/>
  <c r="M1514" i="23"/>
  <c r="A1443" i="23"/>
  <c r="B1443" i="23"/>
  <c r="C1443" i="23"/>
  <c r="D1443" i="23"/>
  <c r="E1443" i="23"/>
  <c r="F1443" i="23"/>
  <c r="G1443" i="23"/>
  <c r="H1443" i="23"/>
  <c r="I1443" i="23"/>
  <c r="J1443" i="23"/>
  <c r="K1443" i="23"/>
  <c r="L1443" i="23"/>
  <c r="M1443" i="23"/>
  <c r="A1299" i="23"/>
  <c r="B1299" i="23"/>
  <c r="C1299" i="23"/>
  <c r="D1299" i="23"/>
  <c r="E1299" i="23"/>
  <c r="F1299" i="23"/>
  <c r="G1299" i="23"/>
  <c r="H1299" i="23"/>
  <c r="I1299" i="23"/>
  <c r="J1299" i="23"/>
  <c r="K1299" i="23"/>
  <c r="L1299" i="23"/>
  <c r="M1299" i="23"/>
  <c r="A889" i="23"/>
  <c r="B889" i="23"/>
  <c r="C889" i="23"/>
  <c r="D889" i="23"/>
  <c r="E889" i="23"/>
  <c r="F889" i="23"/>
  <c r="G889" i="23"/>
  <c r="H889" i="23"/>
  <c r="I889" i="23"/>
  <c r="J889" i="23"/>
  <c r="K889" i="23"/>
  <c r="L889" i="23"/>
  <c r="M889" i="23"/>
  <c r="A578" i="23"/>
  <c r="B578" i="23"/>
  <c r="C578" i="23"/>
  <c r="D578" i="23"/>
  <c r="E578" i="23"/>
  <c r="F578" i="23"/>
  <c r="G578" i="23"/>
  <c r="H578" i="23"/>
  <c r="I578" i="23"/>
  <c r="J578" i="23"/>
  <c r="K578" i="23"/>
  <c r="L578" i="23"/>
  <c r="M578" i="23"/>
  <c r="A1529" i="23"/>
  <c r="B1529" i="23"/>
  <c r="C1529" i="23"/>
  <c r="D1529" i="23"/>
  <c r="E1529" i="23"/>
  <c r="F1529" i="23"/>
  <c r="G1529" i="23"/>
  <c r="H1529" i="23"/>
  <c r="I1529" i="23"/>
  <c r="J1529" i="23"/>
  <c r="K1529" i="23"/>
  <c r="L1529" i="23"/>
  <c r="M1529" i="23"/>
  <c r="A1471" i="23"/>
  <c r="B1471" i="23"/>
  <c r="C1471" i="23"/>
  <c r="D1471" i="23"/>
  <c r="E1471" i="23"/>
  <c r="F1471" i="23"/>
  <c r="G1471" i="23"/>
  <c r="H1471" i="23"/>
  <c r="I1471" i="23"/>
  <c r="J1471" i="23"/>
  <c r="K1471" i="23"/>
  <c r="L1471" i="23"/>
  <c r="M1471" i="23"/>
  <c r="A1403" i="23"/>
  <c r="B1403" i="23"/>
  <c r="C1403" i="23"/>
  <c r="D1403" i="23"/>
  <c r="E1403" i="23"/>
  <c r="F1403" i="23"/>
  <c r="G1403" i="23"/>
  <c r="H1403" i="23"/>
  <c r="I1403" i="23"/>
  <c r="J1403" i="23"/>
  <c r="K1403" i="23"/>
  <c r="L1403" i="23"/>
  <c r="M1403" i="23"/>
  <c r="A1064" i="23"/>
  <c r="B1064" i="23"/>
  <c r="C1064" i="23"/>
  <c r="D1064" i="23"/>
  <c r="E1064" i="23"/>
  <c r="F1064" i="23"/>
  <c r="G1064" i="23"/>
  <c r="H1064" i="23"/>
  <c r="I1064" i="23"/>
  <c r="J1064" i="23"/>
  <c r="K1064" i="23"/>
  <c r="L1064" i="23"/>
  <c r="M1064" i="23"/>
  <c r="A548" i="23"/>
  <c r="B548" i="23"/>
  <c r="C548" i="23"/>
  <c r="D548" i="23"/>
  <c r="E548" i="23"/>
  <c r="F548" i="23"/>
  <c r="G548" i="23"/>
  <c r="H548" i="23"/>
  <c r="I548" i="23"/>
  <c r="J548" i="23"/>
  <c r="K548" i="23"/>
  <c r="L548" i="23"/>
  <c r="M548" i="23"/>
  <c r="A1526" i="23"/>
  <c r="B1526" i="23"/>
  <c r="C1526" i="23"/>
  <c r="D1526" i="23"/>
  <c r="E1526" i="23"/>
  <c r="F1526" i="23"/>
  <c r="G1526" i="23"/>
  <c r="H1526" i="23"/>
  <c r="I1526" i="23"/>
  <c r="J1526" i="23"/>
  <c r="K1526" i="23"/>
  <c r="L1526" i="23"/>
  <c r="M1526" i="23"/>
  <c r="A1465" i="23"/>
  <c r="B1465" i="23"/>
  <c r="C1465" i="23"/>
  <c r="D1465" i="23"/>
  <c r="E1465" i="23"/>
  <c r="F1465" i="23"/>
  <c r="G1465" i="23"/>
  <c r="H1465" i="23"/>
  <c r="I1465" i="23"/>
  <c r="J1465" i="23"/>
  <c r="K1465" i="23"/>
  <c r="L1465" i="23"/>
  <c r="M1465" i="23"/>
  <c r="A1459" i="23"/>
  <c r="B1459" i="23"/>
  <c r="C1459" i="23"/>
  <c r="D1459" i="23"/>
  <c r="E1459" i="23"/>
  <c r="F1459" i="23"/>
  <c r="G1459" i="23"/>
  <c r="H1459" i="23"/>
  <c r="I1459" i="23"/>
  <c r="J1459" i="23"/>
  <c r="K1459" i="23"/>
  <c r="L1459" i="23"/>
  <c r="M1459" i="23"/>
  <c r="A1063" i="23"/>
  <c r="B1063" i="23"/>
  <c r="C1063" i="23"/>
  <c r="D1063" i="23"/>
  <c r="E1063" i="23"/>
  <c r="F1063" i="23"/>
  <c r="G1063" i="23"/>
  <c r="H1063" i="23"/>
  <c r="I1063" i="23"/>
  <c r="J1063" i="23"/>
  <c r="K1063" i="23"/>
  <c r="L1063" i="23"/>
  <c r="M1063" i="23"/>
  <c r="A552" i="23"/>
  <c r="B552" i="23"/>
  <c r="C552" i="23"/>
  <c r="D552" i="23"/>
  <c r="E552" i="23"/>
  <c r="F552" i="23"/>
  <c r="G552" i="23"/>
  <c r="H552" i="23"/>
  <c r="I552" i="23"/>
  <c r="J552" i="23"/>
  <c r="K552" i="23"/>
  <c r="L552" i="23"/>
  <c r="M552" i="23"/>
  <c r="A1525" i="23"/>
  <c r="B1525" i="23"/>
  <c r="C1525" i="23"/>
  <c r="D1525" i="23"/>
  <c r="E1525" i="23"/>
  <c r="F1525" i="23"/>
  <c r="G1525" i="23"/>
  <c r="H1525" i="23"/>
  <c r="I1525" i="23"/>
  <c r="J1525" i="23"/>
  <c r="K1525" i="23"/>
  <c r="L1525" i="23"/>
  <c r="M1525" i="23"/>
  <c r="A1469" i="23"/>
  <c r="B1469" i="23"/>
  <c r="C1469" i="23"/>
  <c r="D1469" i="23"/>
  <c r="E1469" i="23"/>
  <c r="F1469" i="23"/>
  <c r="G1469" i="23"/>
  <c r="H1469" i="23"/>
  <c r="I1469" i="23"/>
  <c r="J1469" i="23"/>
  <c r="K1469" i="23"/>
  <c r="L1469" i="23"/>
  <c r="M1469" i="23"/>
  <c r="A1402" i="23"/>
  <c r="B1402" i="23"/>
  <c r="C1402" i="23"/>
  <c r="D1402" i="23"/>
  <c r="E1402" i="23"/>
  <c r="F1402" i="23"/>
  <c r="G1402" i="23"/>
  <c r="H1402" i="23"/>
  <c r="I1402" i="23"/>
  <c r="J1402" i="23"/>
  <c r="K1402" i="23"/>
  <c r="L1402" i="23"/>
  <c r="M1402" i="23"/>
  <c r="A1069" i="23"/>
  <c r="B1069" i="23"/>
  <c r="C1069" i="23"/>
  <c r="D1069" i="23"/>
  <c r="E1069" i="23"/>
  <c r="F1069" i="23"/>
  <c r="G1069" i="23"/>
  <c r="H1069" i="23"/>
  <c r="I1069" i="23"/>
  <c r="J1069" i="23"/>
  <c r="K1069" i="23"/>
  <c r="L1069" i="23"/>
  <c r="M1069" i="23"/>
  <c r="A555" i="23"/>
  <c r="B555" i="23"/>
  <c r="C555" i="23"/>
  <c r="D555" i="23"/>
  <c r="E555" i="23"/>
  <c r="F555" i="23"/>
  <c r="G555" i="23"/>
  <c r="H555" i="23"/>
  <c r="I555" i="23"/>
  <c r="J555" i="23"/>
  <c r="K555" i="23"/>
  <c r="L555" i="23"/>
  <c r="M555" i="23"/>
  <c r="A1532" i="23"/>
  <c r="B1532" i="23"/>
  <c r="C1532" i="23"/>
  <c r="D1532" i="23"/>
  <c r="E1532" i="23"/>
  <c r="F1532" i="23"/>
  <c r="G1532" i="23"/>
  <c r="H1532" i="23"/>
  <c r="I1532" i="23"/>
  <c r="J1532" i="23"/>
  <c r="K1532" i="23"/>
  <c r="L1532" i="23"/>
  <c r="M1532" i="23"/>
  <c r="A1474" i="23"/>
  <c r="B1474" i="23"/>
  <c r="C1474" i="23"/>
  <c r="D1474" i="23"/>
  <c r="E1474" i="23"/>
  <c r="F1474" i="23"/>
  <c r="G1474" i="23"/>
  <c r="H1474" i="23"/>
  <c r="I1474" i="23"/>
  <c r="J1474" i="23"/>
  <c r="K1474" i="23"/>
  <c r="L1474" i="23"/>
  <c r="M1474" i="23"/>
  <c r="A1410" i="23"/>
  <c r="B1410" i="23"/>
  <c r="C1410" i="23"/>
  <c r="D1410" i="23"/>
  <c r="E1410" i="23"/>
  <c r="F1410" i="23"/>
  <c r="G1410" i="23"/>
  <c r="H1410" i="23"/>
  <c r="I1410" i="23"/>
  <c r="J1410" i="23"/>
  <c r="K1410" i="23"/>
  <c r="L1410" i="23"/>
  <c r="M1410" i="23"/>
  <c r="A880" i="23"/>
  <c r="B880" i="23"/>
  <c r="C880" i="23"/>
  <c r="D880" i="23"/>
  <c r="E880" i="23"/>
  <c r="F880" i="23"/>
  <c r="G880" i="23"/>
  <c r="H880" i="23"/>
  <c r="I880" i="23"/>
  <c r="J880" i="23"/>
  <c r="K880" i="23"/>
  <c r="L880" i="23"/>
  <c r="M880" i="23"/>
  <c r="A571" i="23"/>
  <c r="B571" i="23"/>
  <c r="C571" i="23"/>
  <c r="D571" i="23"/>
  <c r="E571" i="23"/>
  <c r="F571" i="23"/>
  <c r="G571" i="23"/>
  <c r="H571" i="23"/>
  <c r="I571" i="23"/>
  <c r="J571" i="23"/>
  <c r="K571" i="23"/>
  <c r="L571" i="23"/>
  <c r="M571" i="23"/>
  <c r="A1551" i="23"/>
  <c r="B1551" i="23"/>
  <c r="C1551" i="23"/>
  <c r="D1551" i="23"/>
  <c r="E1551" i="23"/>
  <c r="F1551" i="23"/>
  <c r="G1551" i="23"/>
  <c r="H1551" i="23"/>
  <c r="I1551" i="23"/>
  <c r="J1551" i="23"/>
  <c r="K1551" i="23"/>
  <c r="L1551" i="23"/>
  <c r="M1551" i="23"/>
  <c r="A1498" i="23"/>
  <c r="B1498" i="23"/>
  <c r="C1498" i="23"/>
  <c r="D1498" i="23"/>
  <c r="E1498" i="23"/>
  <c r="F1498" i="23"/>
  <c r="G1498" i="23"/>
  <c r="H1498" i="23"/>
  <c r="I1498" i="23"/>
  <c r="J1498" i="23"/>
  <c r="K1498" i="23"/>
  <c r="L1498" i="23"/>
  <c r="M1498" i="23"/>
  <c r="A1435" i="23"/>
  <c r="B1435" i="23"/>
  <c r="C1435" i="23"/>
  <c r="D1435" i="23"/>
  <c r="E1435" i="23"/>
  <c r="F1435" i="23"/>
  <c r="G1435" i="23"/>
  <c r="H1435" i="23"/>
  <c r="I1435" i="23"/>
  <c r="J1435" i="23"/>
  <c r="K1435" i="23"/>
  <c r="L1435" i="23"/>
  <c r="M1435" i="23"/>
  <c r="A955" i="23"/>
  <c r="B955" i="23"/>
  <c r="C955" i="23"/>
  <c r="D955" i="23"/>
  <c r="E955" i="23"/>
  <c r="F955" i="23"/>
  <c r="G955" i="23"/>
  <c r="H955" i="23"/>
  <c r="I955" i="23"/>
  <c r="J955" i="23"/>
  <c r="K955" i="23"/>
  <c r="L955" i="23"/>
  <c r="M955" i="23"/>
  <c r="A562" i="23"/>
  <c r="B562" i="23"/>
  <c r="C562" i="23"/>
  <c r="D562" i="23"/>
  <c r="E562" i="23"/>
  <c r="F562" i="23"/>
  <c r="G562" i="23"/>
  <c r="H562" i="23"/>
  <c r="I562" i="23"/>
  <c r="J562" i="23"/>
  <c r="K562" i="23"/>
  <c r="L562" i="23"/>
  <c r="M562" i="23"/>
  <c r="A1542" i="23"/>
  <c r="B1542" i="23"/>
  <c r="C1542" i="23"/>
  <c r="D1542" i="23"/>
  <c r="E1542" i="23"/>
  <c r="F1542" i="23"/>
  <c r="G1542" i="23"/>
  <c r="H1542" i="23"/>
  <c r="I1542" i="23"/>
  <c r="J1542" i="23"/>
  <c r="K1542" i="23"/>
  <c r="L1542" i="23"/>
  <c r="M1542" i="23"/>
  <c r="A1445" i="23"/>
  <c r="B1445" i="23"/>
  <c r="C1445" i="23"/>
  <c r="D1445" i="23"/>
  <c r="E1445" i="23"/>
  <c r="F1445" i="23"/>
  <c r="G1445" i="23"/>
  <c r="H1445" i="23"/>
  <c r="I1445" i="23"/>
  <c r="J1445" i="23"/>
  <c r="K1445" i="23"/>
  <c r="L1445" i="23"/>
  <c r="M1445" i="23"/>
  <c r="A1273" i="23"/>
  <c r="B1273" i="23"/>
  <c r="C1273" i="23"/>
  <c r="D1273" i="23"/>
  <c r="E1273" i="23"/>
  <c r="F1273" i="23"/>
  <c r="G1273" i="23"/>
  <c r="H1273" i="23"/>
  <c r="I1273" i="23"/>
  <c r="J1273" i="23"/>
  <c r="K1273" i="23"/>
  <c r="L1273" i="23"/>
  <c r="M1273" i="23"/>
  <c r="A438" i="23"/>
  <c r="B438" i="23"/>
  <c r="C438" i="23"/>
  <c r="D438" i="23"/>
  <c r="E438" i="23"/>
  <c r="F438" i="23"/>
  <c r="G438" i="23"/>
  <c r="H438" i="23"/>
  <c r="I438" i="23"/>
  <c r="J438" i="23"/>
  <c r="K438" i="23"/>
  <c r="L438" i="23"/>
  <c r="M438" i="23"/>
  <c r="A1572" i="23"/>
  <c r="B1572" i="23"/>
  <c r="C1572" i="23"/>
  <c r="D1572" i="23"/>
  <c r="E1572" i="23"/>
  <c r="F1572" i="23"/>
  <c r="G1572" i="23"/>
  <c r="H1572" i="23"/>
  <c r="I1572" i="23"/>
  <c r="J1572" i="23"/>
  <c r="K1572" i="23"/>
  <c r="L1572" i="23"/>
  <c r="M1572" i="23"/>
  <c r="A1454" i="23"/>
  <c r="B1454" i="23"/>
  <c r="C1454" i="23"/>
  <c r="D1454" i="23"/>
  <c r="E1454" i="23"/>
  <c r="F1454" i="23"/>
  <c r="G1454" i="23"/>
  <c r="H1454" i="23"/>
  <c r="I1454" i="23"/>
  <c r="J1454" i="23"/>
  <c r="K1454" i="23"/>
  <c r="L1454" i="23"/>
  <c r="M1454" i="23"/>
  <c r="A1323" i="23"/>
  <c r="B1323" i="23"/>
  <c r="C1323" i="23"/>
  <c r="D1323" i="23"/>
  <c r="E1323" i="23"/>
  <c r="F1323" i="23"/>
  <c r="G1323" i="23"/>
  <c r="H1323" i="23"/>
  <c r="I1323" i="23"/>
  <c r="J1323" i="23"/>
  <c r="K1323" i="23"/>
  <c r="L1323" i="23"/>
  <c r="M1323" i="23"/>
  <c r="A471" i="23"/>
  <c r="B471" i="23"/>
  <c r="C471" i="23"/>
  <c r="D471" i="23"/>
  <c r="E471" i="23"/>
  <c r="F471" i="23"/>
  <c r="G471" i="23"/>
  <c r="H471" i="23"/>
  <c r="I471" i="23"/>
  <c r="J471" i="23"/>
  <c r="K471" i="23"/>
  <c r="L471" i="23"/>
  <c r="M471" i="23"/>
  <c r="A1518" i="23"/>
  <c r="B1518" i="23"/>
  <c r="C1518" i="23"/>
  <c r="D1518" i="23"/>
  <c r="E1518" i="23"/>
  <c r="F1518" i="23"/>
  <c r="G1518" i="23"/>
  <c r="H1518" i="23"/>
  <c r="I1518" i="23"/>
  <c r="J1518" i="23"/>
  <c r="K1518" i="23"/>
  <c r="L1518" i="23"/>
  <c r="M1518" i="23"/>
  <c r="A1512" i="23"/>
  <c r="B1512" i="23"/>
  <c r="C1512" i="23"/>
  <c r="D1512" i="23"/>
  <c r="E1512" i="23"/>
  <c r="F1512" i="23"/>
  <c r="G1512" i="23"/>
  <c r="H1512" i="23"/>
  <c r="I1512" i="23"/>
  <c r="J1512" i="23"/>
  <c r="K1512" i="23"/>
  <c r="L1512" i="23"/>
  <c r="M1512" i="23"/>
  <c r="A1453" i="23"/>
  <c r="B1453" i="23"/>
  <c r="C1453" i="23"/>
  <c r="D1453" i="23"/>
  <c r="E1453" i="23"/>
  <c r="F1453" i="23"/>
  <c r="G1453" i="23"/>
  <c r="H1453" i="23"/>
  <c r="I1453" i="23"/>
  <c r="J1453" i="23"/>
  <c r="K1453" i="23"/>
  <c r="L1453" i="23"/>
  <c r="M1453" i="23"/>
  <c r="A1059" i="23"/>
  <c r="B1059" i="23"/>
  <c r="C1059" i="23"/>
  <c r="D1059" i="23"/>
  <c r="E1059" i="23"/>
  <c r="F1059" i="23"/>
  <c r="G1059" i="23"/>
  <c r="H1059" i="23"/>
  <c r="I1059" i="23"/>
  <c r="J1059" i="23"/>
  <c r="K1059" i="23"/>
  <c r="L1059" i="23"/>
  <c r="M1059" i="23"/>
  <c r="A511" i="23"/>
  <c r="B511" i="23"/>
  <c r="C511" i="23"/>
  <c r="D511" i="23"/>
  <c r="E511" i="23"/>
  <c r="F511" i="23"/>
  <c r="G511" i="23"/>
  <c r="H511" i="23"/>
  <c r="I511" i="23"/>
  <c r="J511" i="23"/>
  <c r="K511" i="23"/>
  <c r="L511" i="23"/>
  <c r="M511" i="23"/>
  <c r="A1516" i="23"/>
  <c r="B1516" i="23"/>
  <c r="C1516" i="23"/>
  <c r="D1516" i="23"/>
  <c r="E1516" i="23"/>
  <c r="F1516" i="23"/>
  <c r="G1516" i="23"/>
  <c r="H1516" i="23"/>
  <c r="I1516" i="23"/>
  <c r="J1516" i="23"/>
  <c r="K1516" i="23"/>
  <c r="L1516" i="23"/>
  <c r="M1516" i="23"/>
  <c r="A1511" i="23"/>
  <c r="B1511" i="23"/>
  <c r="C1511" i="23"/>
  <c r="D1511" i="23"/>
  <c r="E1511" i="23"/>
  <c r="F1511" i="23"/>
  <c r="G1511" i="23"/>
  <c r="H1511" i="23"/>
  <c r="I1511" i="23"/>
  <c r="J1511" i="23"/>
  <c r="K1511" i="23"/>
  <c r="L1511" i="23"/>
  <c r="M1511" i="23"/>
  <c r="A1452" i="23"/>
  <c r="B1452" i="23"/>
  <c r="C1452" i="23"/>
  <c r="D1452" i="23"/>
  <c r="E1452" i="23"/>
  <c r="F1452" i="23"/>
  <c r="G1452" i="23"/>
  <c r="H1452" i="23"/>
  <c r="I1452" i="23"/>
  <c r="J1452" i="23"/>
  <c r="K1452" i="23"/>
  <c r="L1452" i="23"/>
  <c r="M1452" i="23"/>
  <c r="A1056" i="23"/>
  <c r="B1056" i="23"/>
  <c r="C1056" i="23"/>
  <c r="D1056" i="23"/>
  <c r="E1056" i="23"/>
  <c r="F1056" i="23"/>
  <c r="G1056" i="23"/>
  <c r="H1056" i="23"/>
  <c r="I1056" i="23"/>
  <c r="J1056" i="23"/>
  <c r="K1056" i="23"/>
  <c r="L1056" i="23"/>
  <c r="M1056" i="23"/>
  <c r="A494" i="23"/>
  <c r="B494" i="23"/>
  <c r="C494" i="23"/>
  <c r="D494" i="23"/>
  <c r="E494" i="23"/>
  <c r="F494" i="23"/>
  <c r="G494" i="23"/>
  <c r="H494" i="23"/>
  <c r="I494" i="23"/>
  <c r="J494" i="23"/>
  <c r="K494" i="23"/>
  <c r="L494" i="23"/>
  <c r="M494" i="23"/>
  <c r="A1520" i="23"/>
  <c r="B1520" i="23"/>
  <c r="C1520" i="23"/>
  <c r="D1520" i="23"/>
  <c r="E1520" i="23"/>
  <c r="F1520" i="23"/>
  <c r="G1520" i="23"/>
  <c r="H1520" i="23"/>
  <c r="I1520" i="23"/>
  <c r="J1520" i="23"/>
  <c r="K1520" i="23"/>
  <c r="L1520" i="23"/>
  <c r="M1520" i="23"/>
  <c r="A1513" i="23"/>
  <c r="B1513" i="23"/>
  <c r="C1513" i="23"/>
  <c r="D1513" i="23"/>
  <c r="E1513" i="23"/>
  <c r="F1513" i="23"/>
  <c r="G1513" i="23"/>
  <c r="H1513" i="23"/>
  <c r="I1513" i="23"/>
  <c r="J1513" i="23"/>
  <c r="K1513" i="23"/>
  <c r="L1513" i="23"/>
  <c r="M1513" i="23"/>
  <c r="A1442" i="23"/>
  <c r="B1442" i="23"/>
  <c r="C1442" i="23"/>
  <c r="D1442" i="23"/>
  <c r="E1442" i="23"/>
  <c r="F1442" i="23"/>
  <c r="G1442" i="23"/>
  <c r="H1442" i="23"/>
  <c r="I1442" i="23"/>
  <c r="J1442" i="23"/>
  <c r="K1442" i="23"/>
  <c r="L1442" i="23"/>
  <c r="M1442" i="23"/>
  <c r="A1024" i="23"/>
  <c r="B1024" i="23"/>
  <c r="C1024" i="23"/>
  <c r="D1024" i="23"/>
  <c r="E1024" i="23"/>
  <c r="F1024" i="23"/>
  <c r="G1024" i="23"/>
  <c r="H1024" i="23"/>
  <c r="I1024" i="23"/>
  <c r="J1024" i="23"/>
  <c r="K1024" i="23"/>
  <c r="L1024" i="23"/>
  <c r="M1024" i="23"/>
  <c r="A422" i="23"/>
  <c r="B422" i="23"/>
  <c r="C422" i="23"/>
  <c r="D422" i="23"/>
  <c r="E422" i="23"/>
  <c r="F422" i="23"/>
  <c r="G422" i="23"/>
  <c r="H422" i="23"/>
  <c r="I422" i="23"/>
  <c r="J422" i="23"/>
  <c r="K422" i="23"/>
  <c r="L422" i="23"/>
  <c r="M422" i="23"/>
  <c r="A1571" i="23"/>
  <c r="B1571" i="23"/>
  <c r="C1571" i="23"/>
  <c r="D1571" i="23"/>
  <c r="E1571" i="23"/>
  <c r="F1571" i="23"/>
  <c r="G1571" i="23"/>
  <c r="H1571" i="23"/>
  <c r="I1571" i="23"/>
  <c r="J1571" i="23"/>
  <c r="K1571" i="23"/>
  <c r="L1571" i="23"/>
  <c r="M1571" i="23"/>
  <c r="A1497" i="23"/>
  <c r="B1497" i="23"/>
  <c r="C1497" i="23"/>
  <c r="D1497" i="23"/>
  <c r="E1497" i="23"/>
  <c r="F1497" i="23"/>
  <c r="G1497" i="23"/>
  <c r="H1497" i="23"/>
  <c r="I1497" i="23"/>
  <c r="J1497" i="23"/>
  <c r="K1497" i="23"/>
  <c r="L1497" i="23"/>
  <c r="M1497" i="23"/>
  <c r="A1441" i="23"/>
  <c r="B1441" i="23"/>
  <c r="C1441" i="23"/>
  <c r="D1441" i="23"/>
  <c r="E1441" i="23"/>
  <c r="F1441" i="23"/>
  <c r="G1441" i="23"/>
  <c r="H1441" i="23"/>
  <c r="I1441" i="23"/>
  <c r="J1441" i="23"/>
  <c r="K1441" i="23"/>
  <c r="L1441" i="23"/>
  <c r="M1441" i="23"/>
  <c r="A954" i="23"/>
  <c r="B954" i="23"/>
  <c r="C954" i="23"/>
  <c r="D954" i="23"/>
  <c r="E954" i="23"/>
  <c r="F954" i="23"/>
  <c r="G954" i="23"/>
  <c r="H954" i="23"/>
  <c r="I954" i="23"/>
  <c r="J954" i="23"/>
  <c r="K954" i="23"/>
  <c r="L954" i="23"/>
  <c r="M954" i="23"/>
  <c r="A561" i="23"/>
  <c r="B561" i="23"/>
  <c r="C561" i="23"/>
  <c r="D561" i="23"/>
  <c r="E561" i="23"/>
  <c r="F561" i="23"/>
  <c r="G561" i="23"/>
  <c r="H561" i="23"/>
  <c r="I561" i="23"/>
  <c r="J561" i="23"/>
  <c r="K561" i="23"/>
  <c r="L561" i="23"/>
  <c r="M561" i="23"/>
  <c r="A1541" i="23"/>
  <c r="B1541" i="23"/>
  <c r="C1541" i="23"/>
  <c r="D1541" i="23"/>
  <c r="E1541" i="23"/>
  <c r="F1541" i="23"/>
  <c r="G1541" i="23"/>
  <c r="H1541" i="23"/>
  <c r="I1541" i="23"/>
  <c r="J1541" i="23"/>
  <c r="K1541" i="23"/>
  <c r="L1541" i="23"/>
  <c r="M1541" i="23"/>
  <c r="A1489" i="23"/>
  <c r="B1489" i="23"/>
  <c r="C1489" i="23"/>
  <c r="D1489" i="23"/>
  <c r="E1489" i="23"/>
  <c r="F1489" i="23"/>
  <c r="G1489" i="23"/>
  <c r="H1489" i="23"/>
  <c r="I1489" i="23"/>
  <c r="J1489" i="23"/>
  <c r="K1489" i="23"/>
  <c r="L1489" i="23"/>
  <c r="M1489" i="23"/>
  <c r="A1425" i="23"/>
  <c r="B1425" i="23"/>
  <c r="C1425" i="23"/>
  <c r="D1425" i="23"/>
  <c r="E1425" i="23"/>
  <c r="F1425" i="23"/>
  <c r="G1425" i="23"/>
  <c r="H1425" i="23"/>
  <c r="I1425" i="23"/>
  <c r="J1425" i="23"/>
  <c r="K1425" i="23"/>
  <c r="L1425" i="23"/>
  <c r="M1425" i="23"/>
  <c r="A921" i="23"/>
  <c r="B921" i="23"/>
  <c r="C921" i="23"/>
  <c r="D921" i="23"/>
  <c r="E921" i="23"/>
  <c r="F921" i="23"/>
  <c r="G921" i="23"/>
  <c r="H921" i="23"/>
  <c r="I921" i="23"/>
  <c r="J921" i="23"/>
  <c r="K921" i="23"/>
  <c r="L921" i="23"/>
  <c r="M921" i="23"/>
  <c r="A589" i="23"/>
  <c r="B589" i="23"/>
  <c r="C589" i="23"/>
  <c r="D589" i="23"/>
  <c r="E589" i="23"/>
  <c r="F589" i="23"/>
  <c r="G589" i="23"/>
  <c r="H589" i="23"/>
  <c r="I589" i="23"/>
  <c r="J589" i="23"/>
  <c r="K589" i="23"/>
  <c r="L589" i="23"/>
  <c r="M589" i="23"/>
  <c r="A1566" i="23"/>
  <c r="B1566" i="23"/>
  <c r="C1566" i="23"/>
  <c r="D1566" i="23"/>
  <c r="E1566" i="23"/>
  <c r="F1566" i="23"/>
  <c r="G1566" i="23"/>
  <c r="H1566" i="23"/>
  <c r="I1566" i="23"/>
  <c r="J1566" i="23"/>
  <c r="K1566" i="23"/>
  <c r="L1566" i="23"/>
  <c r="M1566" i="23"/>
  <c r="A1479" i="23"/>
  <c r="B1479" i="23"/>
  <c r="C1479" i="23"/>
  <c r="D1479" i="23"/>
  <c r="E1479" i="23"/>
  <c r="F1479" i="23"/>
  <c r="G1479" i="23"/>
  <c r="H1479" i="23"/>
  <c r="I1479" i="23"/>
  <c r="J1479" i="23"/>
  <c r="K1479" i="23"/>
  <c r="L1479" i="23"/>
  <c r="M1479" i="23"/>
  <c r="A1415" i="23"/>
  <c r="B1415" i="23"/>
  <c r="C1415" i="23"/>
  <c r="D1415" i="23"/>
  <c r="E1415" i="23"/>
  <c r="F1415" i="23"/>
  <c r="G1415" i="23"/>
  <c r="H1415" i="23"/>
  <c r="I1415" i="23"/>
  <c r="J1415" i="23"/>
  <c r="K1415" i="23"/>
  <c r="L1415" i="23"/>
  <c r="M1415" i="23"/>
  <c r="A888" i="23"/>
  <c r="B888" i="23"/>
  <c r="C888" i="23"/>
  <c r="D888" i="23"/>
  <c r="E888" i="23"/>
  <c r="F888" i="23"/>
  <c r="G888" i="23"/>
  <c r="H888" i="23"/>
  <c r="I888" i="23"/>
  <c r="J888" i="23"/>
  <c r="K888" i="23"/>
  <c r="L888" i="23"/>
  <c r="M888" i="23"/>
  <c r="A577" i="23"/>
  <c r="B577" i="23"/>
  <c r="C577" i="23"/>
  <c r="D577" i="23"/>
  <c r="E577" i="23"/>
  <c r="F577" i="23"/>
  <c r="G577" i="23"/>
  <c r="H577" i="23"/>
  <c r="I577" i="23"/>
  <c r="J577" i="23"/>
  <c r="K577" i="23"/>
  <c r="L577" i="23"/>
  <c r="M577" i="23"/>
  <c r="A1556" i="23"/>
  <c r="B1556" i="23"/>
  <c r="C1556" i="23"/>
  <c r="D1556" i="23"/>
  <c r="E1556" i="23"/>
  <c r="F1556" i="23"/>
  <c r="G1556" i="23"/>
  <c r="H1556" i="23"/>
  <c r="I1556" i="23"/>
  <c r="J1556" i="23"/>
  <c r="K1556" i="23"/>
  <c r="L1556" i="23"/>
  <c r="M1556" i="23"/>
  <c r="A1502" i="23"/>
  <c r="B1502" i="23"/>
  <c r="C1502" i="23"/>
  <c r="D1502" i="23"/>
  <c r="E1502" i="23"/>
  <c r="F1502" i="23"/>
  <c r="G1502" i="23"/>
  <c r="H1502" i="23"/>
  <c r="I1502" i="23"/>
  <c r="J1502" i="23"/>
  <c r="K1502" i="23"/>
  <c r="L1502" i="23"/>
  <c r="M1502" i="23"/>
  <c r="A1439" i="23"/>
  <c r="B1439" i="23"/>
  <c r="C1439" i="23"/>
  <c r="D1439" i="23"/>
  <c r="E1439" i="23"/>
  <c r="F1439" i="23"/>
  <c r="G1439" i="23"/>
  <c r="H1439" i="23"/>
  <c r="I1439" i="23"/>
  <c r="J1439" i="23"/>
  <c r="K1439" i="23"/>
  <c r="L1439" i="23"/>
  <c r="M1439" i="23"/>
  <c r="A872" i="23"/>
  <c r="B872" i="23"/>
  <c r="C872" i="23"/>
  <c r="D872" i="23"/>
  <c r="E872" i="23"/>
  <c r="F872" i="23"/>
  <c r="G872" i="23"/>
  <c r="H872" i="23"/>
  <c r="I872" i="23"/>
  <c r="J872" i="23"/>
  <c r="K872" i="23"/>
  <c r="L872" i="23"/>
  <c r="M872" i="23"/>
  <c r="A566" i="23"/>
  <c r="B566" i="23"/>
  <c r="C566" i="23"/>
  <c r="D566" i="23"/>
  <c r="E566" i="23"/>
  <c r="F566" i="23"/>
  <c r="G566" i="23"/>
  <c r="H566" i="23"/>
  <c r="I566" i="23"/>
  <c r="J566" i="23"/>
  <c r="K566" i="23"/>
  <c r="L566" i="23"/>
  <c r="M566" i="23"/>
  <c r="A1546" i="23"/>
  <c r="B1546" i="23"/>
  <c r="C1546" i="23"/>
  <c r="D1546" i="23"/>
  <c r="E1546" i="23"/>
  <c r="F1546" i="23"/>
  <c r="G1546" i="23"/>
  <c r="H1546" i="23"/>
  <c r="I1546" i="23"/>
  <c r="J1546" i="23"/>
  <c r="K1546" i="23"/>
  <c r="L1546" i="23"/>
  <c r="M1546" i="23"/>
  <c r="A1492" i="23"/>
  <c r="B1492" i="23"/>
  <c r="C1492" i="23"/>
  <c r="D1492" i="23"/>
  <c r="E1492" i="23"/>
  <c r="F1492" i="23"/>
  <c r="G1492" i="23"/>
  <c r="H1492" i="23"/>
  <c r="I1492" i="23"/>
  <c r="J1492" i="23"/>
  <c r="K1492" i="23"/>
  <c r="L1492" i="23"/>
  <c r="M1492" i="23"/>
  <c r="A1428" i="23"/>
  <c r="B1428" i="23"/>
  <c r="C1428" i="23"/>
  <c r="D1428" i="23"/>
  <c r="E1428" i="23"/>
  <c r="F1428" i="23"/>
  <c r="G1428" i="23"/>
  <c r="H1428" i="23"/>
  <c r="I1428" i="23"/>
  <c r="J1428" i="23"/>
  <c r="K1428" i="23"/>
  <c r="L1428" i="23"/>
  <c r="M1428" i="23"/>
  <c r="A937" i="23"/>
  <c r="B937" i="23"/>
  <c r="C937" i="23"/>
  <c r="D937" i="23"/>
  <c r="E937" i="23"/>
  <c r="F937" i="23"/>
  <c r="G937" i="23"/>
  <c r="H937" i="23"/>
  <c r="I937" i="23"/>
  <c r="J937" i="23"/>
  <c r="K937" i="23"/>
  <c r="L937" i="23"/>
  <c r="M937" i="23"/>
  <c r="A593" i="23"/>
  <c r="B593" i="23"/>
  <c r="C593" i="23"/>
  <c r="D593" i="23"/>
  <c r="E593" i="23"/>
  <c r="F593" i="23"/>
  <c r="G593" i="23"/>
  <c r="H593" i="23"/>
  <c r="I593" i="23"/>
  <c r="J593" i="23"/>
  <c r="K593" i="23"/>
  <c r="L593" i="23"/>
  <c r="M593" i="23"/>
  <c r="A1535" i="23"/>
  <c r="B1535" i="23"/>
  <c r="C1535" i="23"/>
  <c r="D1535" i="23"/>
  <c r="E1535" i="23"/>
  <c r="F1535" i="23"/>
  <c r="G1535" i="23"/>
  <c r="H1535" i="23"/>
  <c r="I1535" i="23"/>
  <c r="J1535" i="23"/>
  <c r="K1535" i="23"/>
  <c r="L1535" i="23"/>
  <c r="M1535" i="23"/>
  <c r="A1483" i="23"/>
  <c r="B1483" i="23"/>
  <c r="C1483" i="23"/>
  <c r="D1483" i="23"/>
  <c r="E1483" i="23"/>
  <c r="F1483" i="23"/>
  <c r="G1483" i="23"/>
  <c r="H1483" i="23"/>
  <c r="I1483" i="23"/>
  <c r="J1483" i="23"/>
  <c r="K1483" i="23"/>
  <c r="L1483" i="23"/>
  <c r="M1483" i="23"/>
  <c r="A1419" i="23"/>
  <c r="B1419" i="23"/>
  <c r="C1419" i="23"/>
  <c r="D1419" i="23"/>
  <c r="E1419" i="23"/>
  <c r="F1419" i="23"/>
  <c r="G1419" i="23"/>
  <c r="H1419" i="23"/>
  <c r="I1419" i="23"/>
  <c r="J1419" i="23"/>
  <c r="K1419" i="23"/>
  <c r="L1419" i="23"/>
  <c r="M1419" i="23"/>
  <c r="A905" i="23"/>
  <c r="B905" i="23"/>
  <c r="C905" i="23"/>
  <c r="D905" i="23"/>
  <c r="E905" i="23"/>
  <c r="F905" i="23"/>
  <c r="G905" i="23"/>
  <c r="H905" i="23"/>
  <c r="I905" i="23"/>
  <c r="J905" i="23"/>
  <c r="K905" i="23"/>
  <c r="L905" i="23"/>
  <c r="M905" i="23"/>
  <c r="A583" i="23"/>
  <c r="B583" i="23"/>
  <c r="C583" i="23"/>
  <c r="D583" i="23"/>
  <c r="E583" i="23"/>
  <c r="F583" i="23"/>
  <c r="G583" i="23"/>
  <c r="H583" i="23"/>
  <c r="I583" i="23"/>
  <c r="J583" i="23"/>
  <c r="K583" i="23"/>
  <c r="L583" i="23"/>
  <c r="M583" i="23"/>
  <c r="A1560" i="23"/>
  <c r="B1560" i="23"/>
  <c r="C1560" i="23"/>
  <c r="D1560" i="23"/>
  <c r="E1560" i="23"/>
  <c r="F1560" i="23"/>
  <c r="G1560" i="23"/>
  <c r="H1560" i="23"/>
  <c r="I1560" i="23"/>
  <c r="J1560" i="23"/>
  <c r="K1560" i="23"/>
  <c r="L1560" i="23"/>
  <c r="M1560" i="23"/>
  <c r="A1506" i="23"/>
  <c r="B1506" i="23"/>
  <c r="C1506" i="23"/>
  <c r="D1506" i="23"/>
  <c r="E1506" i="23"/>
  <c r="F1506" i="23"/>
  <c r="G1506" i="23"/>
  <c r="H1506" i="23"/>
  <c r="I1506" i="23"/>
  <c r="J1506" i="23"/>
  <c r="K1506" i="23"/>
  <c r="L1506" i="23"/>
  <c r="M1506" i="23"/>
  <c r="A1409" i="23"/>
  <c r="B1409" i="23"/>
  <c r="C1409" i="23"/>
  <c r="D1409" i="23"/>
  <c r="E1409" i="23"/>
  <c r="F1409" i="23"/>
  <c r="G1409" i="23"/>
  <c r="H1409" i="23"/>
  <c r="I1409" i="23"/>
  <c r="J1409" i="23"/>
  <c r="K1409" i="23"/>
  <c r="L1409" i="23"/>
  <c r="M1409" i="23"/>
  <c r="A879" i="23"/>
  <c r="B879" i="23"/>
  <c r="C879" i="23"/>
  <c r="D879" i="23"/>
  <c r="E879" i="23"/>
  <c r="F879" i="23"/>
  <c r="G879" i="23"/>
  <c r="H879" i="23"/>
  <c r="I879" i="23"/>
  <c r="J879" i="23"/>
  <c r="K879" i="23"/>
  <c r="L879" i="23"/>
  <c r="M879" i="23"/>
  <c r="A570" i="23"/>
  <c r="B570" i="23"/>
  <c r="C570" i="23"/>
  <c r="D570" i="23"/>
  <c r="E570" i="23"/>
  <c r="F570" i="23"/>
  <c r="G570" i="23"/>
  <c r="H570" i="23"/>
  <c r="I570" i="23"/>
  <c r="J570" i="23"/>
  <c r="K570" i="23"/>
  <c r="L570" i="23"/>
  <c r="M570" i="23"/>
  <c r="A1550" i="23"/>
  <c r="B1550" i="23"/>
  <c r="C1550" i="23"/>
  <c r="D1550" i="23"/>
  <c r="E1550" i="23"/>
  <c r="F1550" i="23"/>
  <c r="G1550" i="23"/>
  <c r="H1550" i="23"/>
  <c r="I1550" i="23"/>
  <c r="J1550" i="23"/>
  <c r="K1550" i="23"/>
  <c r="L1550" i="23"/>
  <c r="M1550" i="23"/>
  <c r="A1496" i="23"/>
  <c r="B1496" i="23"/>
  <c r="C1496" i="23"/>
  <c r="D1496" i="23"/>
  <c r="E1496" i="23"/>
  <c r="F1496" i="23"/>
  <c r="G1496" i="23"/>
  <c r="H1496" i="23"/>
  <c r="I1496" i="23"/>
  <c r="J1496" i="23"/>
  <c r="K1496" i="23"/>
  <c r="L1496" i="23"/>
  <c r="M1496" i="23"/>
  <c r="A1434" i="23"/>
  <c r="B1434" i="23"/>
  <c r="C1434" i="23"/>
  <c r="D1434" i="23"/>
  <c r="E1434" i="23"/>
  <c r="F1434" i="23"/>
  <c r="G1434" i="23"/>
  <c r="H1434" i="23"/>
  <c r="I1434" i="23"/>
  <c r="J1434" i="23"/>
  <c r="K1434" i="23"/>
  <c r="L1434" i="23"/>
  <c r="M1434" i="23"/>
  <c r="A953" i="23"/>
  <c r="B953" i="23"/>
  <c r="C953" i="23"/>
  <c r="D953" i="23"/>
  <c r="E953" i="23"/>
  <c r="F953" i="23"/>
  <c r="G953" i="23"/>
  <c r="H953" i="23"/>
  <c r="I953" i="23"/>
  <c r="J953" i="23"/>
  <c r="K953" i="23"/>
  <c r="L953" i="23"/>
  <c r="M953" i="23"/>
  <c r="A560" i="23"/>
  <c r="B560" i="23"/>
  <c r="C560" i="23"/>
  <c r="D560" i="23"/>
  <c r="E560" i="23"/>
  <c r="F560" i="23"/>
  <c r="G560" i="23"/>
  <c r="H560" i="23"/>
  <c r="I560" i="23"/>
  <c r="J560" i="23"/>
  <c r="K560" i="23"/>
  <c r="L560" i="23"/>
  <c r="M560" i="23"/>
  <c r="A1540" i="23"/>
  <c r="B1540" i="23"/>
  <c r="C1540" i="23"/>
  <c r="D1540" i="23"/>
  <c r="E1540" i="23"/>
  <c r="F1540" i="23"/>
  <c r="G1540" i="23"/>
  <c r="H1540" i="23"/>
  <c r="I1540" i="23"/>
  <c r="J1540" i="23"/>
  <c r="K1540" i="23"/>
  <c r="L1540" i="23"/>
  <c r="M1540" i="23"/>
  <c r="A1488" i="23"/>
  <c r="B1488" i="23"/>
  <c r="C1488" i="23"/>
  <c r="D1488" i="23"/>
  <c r="E1488" i="23"/>
  <c r="F1488" i="23"/>
  <c r="G1488" i="23"/>
  <c r="H1488" i="23"/>
  <c r="I1488" i="23"/>
  <c r="J1488" i="23"/>
  <c r="K1488" i="23"/>
  <c r="L1488" i="23"/>
  <c r="M1488" i="23"/>
  <c r="A1424" i="23"/>
  <c r="B1424" i="23"/>
  <c r="C1424" i="23"/>
  <c r="D1424" i="23"/>
  <c r="E1424" i="23"/>
  <c r="F1424" i="23"/>
  <c r="G1424" i="23"/>
  <c r="H1424" i="23"/>
  <c r="I1424" i="23"/>
  <c r="J1424" i="23"/>
  <c r="K1424" i="23"/>
  <c r="L1424" i="23"/>
  <c r="M1424" i="23"/>
  <c r="A920" i="23"/>
  <c r="B920" i="23"/>
  <c r="C920" i="23"/>
  <c r="D920" i="23"/>
  <c r="E920" i="23"/>
  <c r="F920" i="23"/>
  <c r="G920" i="23"/>
  <c r="H920" i="23"/>
  <c r="I920" i="23"/>
  <c r="J920" i="23"/>
  <c r="K920" i="23"/>
  <c r="L920" i="23"/>
  <c r="M920" i="23"/>
  <c r="A588" i="23"/>
  <c r="B588" i="23"/>
  <c r="C588" i="23"/>
  <c r="D588" i="23"/>
  <c r="E588" i="23"/>
  <c r="F588" i="23"/>
  <c r="G588" i="23"/>
  <c r="H588" i="23"/>
  <c r="I588" i="23"/>
  <c r="J588" i="23"/>
  <c r="K588" i="23"/>
  <c r="L588" i="23"/>
  <c r="M588" i="23"/>
  <c r="A1565" i="23"/>
  <c r="B1565" i="23"/>
  <c r="C1565" i="23"/>
  <c r="D1565" i="23"/>
  <c r="E1565" i="23"/>
  <c r="F1565" i="23"/>
  <c r="G1565" i="23"/>
  <c r="H1565" i="23"/>
  <c r="I1565" i="23"/>
  <c r="J1565" i="23"/>
  <c r="K1565" i="23"/>
  <c r="L1565" i="23"/>
  <c r="M1565" i="23"/>
  <c r="A1478" i="23"/>
  <c r="B1478" i="23"/>
  <c r="C1478" i="23"/>
  <c r="D1478" i="23"/>
  <c r="E1478" i="23"/>
  <c r="F1478" i="23"/>
  <c r="G1478" i="23"/>
  <c r="H1478" i="23"/>
  <c r="I1478" i="23"/>
  <c r="J1478" i="23"/>
  <c r="K1478" i="23"/>
  <c r="L1478" i="23"/>
  <c r="M1478" i="23"/>
  <c r="A1414" i="23"/>
  <c r="B1414" i="23"/>
  <c r="C1414" i="23"/>
  <c r="D1414" i="23"/>
  <c r="E1414" i="23"/>
  <c r="F1414" i="23"/>
  <c r="G1414" i="23"/>
  <c r="H1414" i="23"/>
  <c r="I1414" i="23"/>
  <c r="J1414" i="23"/>
  <c r="K1414" i="23"/>
  <c r="L1414" i="23"/>
  <c r="M1414" i="23"/>
  <c r="A887" i="23"/>
  <c r="B887" i="23"/>
  <c r="C887" i="23"/>
  <c r="D887" i="23"/>
  <c r="E887" i="23"/>
  <c r="F887" i="23"/>
  <c r="G887" i="23"/>
  <c r="H887" i="23"/>
  <c r="I887" i="23"/>
  <c r="J887" i="23"/>
  <c r="K887" i="23"/>
  <c r="L887" i="23"/>
  <c r="M887" i="23"/>
  <c r="A576" i="23"/>
  <c r="B576" i="23"/>
  <c r="C576" i="23"/>
  <c r="D576" i="23"/>
  <c r="E576" i="23"/>
  <c r="F576" i="23"/>
  <c r="G576" i="23"/>
  <c r="H576" i="23"/>
  <c r="I576" i="23"/>
  <c r="J576" i="23"/>
  <c r="K576" i="23"/>
  <c r="L576" i="23"/>
  <c r="M576" i="23"/>
  <c r="A1555" i="23"/>
  <c r="B1555" i="23"/>
  <c r="C1555" i="23"/>
  <c r="D1555" i="23"/>
  <c r="E1555" i="23"/>
  <c r="F1555" i="23"/>
  <c r="G1555" i="23"/>
  <c r="H1555" i="23"/>
  <c r="I1555" i="23"/>
  <c r="J1555" i="23"/>
  <c r="K1555" i="23"/>
  <c r="L1555" i="23"/>
  <c r="M1555" i="23"/>
  <c r="A1501" i="23"/>
  <c r="B1501" i="23"/>
  <c r="C1501" i="23"/>
  <c r="D1501" i="23"/>
  <c r="E1501" i="23"/>
  <c r="F1501" i="23"/>
  <c r="G1501" i="23"/>
  <c r="H1501" i="23"/>
  <c r="I1501" i="23"/>
  <c r="J1501" i="23"/>
  <c r="K1501" i="23"/>
  <c r="L1501" i="23"/>
  <c r="M1501" i="23"/>
  <c r="A1438" i="23"/>
  <c r="B1438" i="23"/>
  <c r="C1438" i="23"/>
  <c r="D1438" i="23"/>
  <c r="E1438" i="23"/>
  <c r="F1438" i="23"/>
  <c r="G1438" i="23"/>
  <c r="H1438" i="23"/>
  <c r="I1438" i="23"/>
  <c r="J1438" i="23"/>
  <c r="K1438" i="23"/>
  <c r="L1438" i="23"/>
  <c r="M1438" i="23"/>
  <c r="A871" i="23"/>
  <c r="B871" i="23"/>
  <c r="C871" i="23"/>
  <c r="D871" i="23"/>
  <c r="E871" i="23"/>
  <c r="F871" i="23"/>
  <c r="G871" i="23"/>
  <c r="H871" i="23"/>
  <c r="I871" i="23"/>
  <c r="J871" i="23"/>
  <c r="K871" i="23"/>
  <c r="L871" i="23"/>
  <c r="M871" i="23"/>
  <c r="A565" i="23"/>
  <c r="B565" i="23"/>
  <c r="C565" i="23"/>
  <c r="D565" i="23"/>
  <c r="E565" i="23"/>
  <c r="F565" i="23"/>
  <c r="G565" i="23"/>
  <c r="H565" i="23"/>
  <c r="I565" i="23"/>
  <c r="J565" i="23"/>
  <c r="K565" i="23"/>
  <c r="L565" i="23"/>
  <c r="M565" i="23"/>
  <c r="A1545" i="23"/>
  <c r="B1545" i="23"/>
  <c r="C1545" i="23"/>
  <c r="D1545" i="23"/>
  <c r="E1545" i="23"/>
  <c r="F1545" i="23"/>
  <c r="G1545" i="23"/>
  <c r="H1545" i="23"/>
  <c r="I1545" i="23"/>
  <c r="J1545" i="23"/>
  <c r="K1545" i="23"/>
  <c r="L1545" i="23"/>
  <c r="M1545" i="23"/>
  <c r="A1491" i="23"/>
  <c r="B1491" i="23"/>
  <c r="C1491" i="23"/>
  <c r="D1491" i="23"/>
  <c r="E1491" i="23"/>
  <c r="F1491" i="23"/>
  <c r="G1491" i="23"/>
  <c r="H1491" i="23"/>
  <c r="I1491" i="23"/>
  <c r="J1491" i="23"/>
  <c r="K1491" i="23"/>
  <c r="L1491" i="23"/>
  <c r="M1491" i="23"/>
  <c r="A1427" i="23"/>
  <c r="B1427" i="23"/>
  <c r="C1427" i="23"/>
  <c r="D1427" i="23"/>
  <c r="E1427" i="23"/>
  <c r="F1427" i="23"/>
  <c r="G1427" i="23"/>
  <c r="H1427" i="23"/>
  <c r="I1427" i="23"/>
  <c r="J1427" i="23"/>
  <c r="K1427" i="23"/>
  <c r="L1427" i="23"/>
  <c r="M1427" i="23"/>
  <c r="A936" i="23"/>
  <c r="B936" i="23"/>
  <c r="C936" i="23"/>
  <c r="D936" i="23"/>
  <c r="E936" i="23"/>
  <c r="F936" i="23"/>
  <c r="G936" i="23"/>
  <c r="H936" i="23"/>
  <c r="I936" i="23"/>
  <c r="J936" i="23"/>
  <c r="K936" i="23"/>
  <c r="L936" i="23"/>
  <c r="M936" i="23"/>
  <c r="A592" i="23"/>
  <c r="B592" i="23"/>
  <c r="C592" i="23"/>
  <c r="D592" i="23"/>
  <c r="E592" i="23"/>
  <c r="F592" i="23"/>
  <c r="G592" i="23"/>
  <c r="H592" i="23"/>
  <c r="I592" i="23"/>
  <c r="J592" i="23"/>
  <c r="K592" i="23"/>
  <c r="L592" i="23"/>
  <c r="M592" i="23"/>
  <c r="A1534" i="23"/>
  <c r="B1534" i="23"/>
  <c r="C1534" i="23"/>
  <c r="D1534" i="23"/>
  <c r="E1534" i="23"/>
  <c r="F1534" i="23"/>
  <c r="G1534" i="23"/>
  <c r="H1534" i="23"/>
  <c r="I1534" i="23"/>
  <c r="J1534" i="23"/>
  <c r="K1534" i="23"/>
  <c r="L1534" i="23"/>
  <c r="M1534" i="23"/>
  <c r="A1482" i="23"/>
  <c r="B1482" i="23"/>
  <c r="C1482" i="23"/>
  <c r="D1482" i="23"/>
  <c r="E1482" i="23"/>
  <c r="F1482" i="23"/>
  <c r="G1482" i="23"/>
  <c r="H1482" i="23"/>
  <c r="I1482" i="23"/>
  <c r="J1482" i="23"/>
  <c r="K1482" i="23"/>
  <c r="L1482" i="23"/>
  <c r="M1482" i="23"/>
  <c r="A1418" i="23"/>
  <c r="B1418" i="23"/>
  <c r="C1418" i="23"/>
  <c r="D1418" i="23"/>
  <c r="E1418" i="23"/>
  <c r="F1418" i="23"/>
  <c r="G1418" i="23"/>
  <c r="H1418" i="23"/>
  <c r="I1418" i="23"/>
  <c r="J1418" i="23"/>
  <c r="K1418" i="23"/>
  <c r="L1418" i="23"/>
  <c r="M1418" i="23"/>
  <c r="A904" i="23"/>
  <c r="B904" i="23"/>
  <c r="C904" i="23"/>
  <c r="D904" i="23"/>
  <c r="E904" i="23"/>
  <c r="F904" i="23"/>
  <c r="G904" i="23"/>
  <c r="H904" i="23"/>
  <c r="I904" i="23"/>
  <c r="J904" i="23"/>
  <c r="K904" i="23"/>
  <c r="L904" i="23"/>
  <c r="M904" i="23"/>
  <c r="A582" i="23"/>
  <c r="B582" i="23"/>
  <c r="C582" i="23"/>
  <c r="D582" i="23"/>
  <c r="E582" i="23"/>
  <c r="F582" i="23"/>
  <c r="G582" i="23"/>
  <c r="H582" i="23"/>
  <c r="I582" i="23"/>
  <c r="J582" i="23"/>
  <c r="K582" i="23"/>
  <c r="L582" i="23"/>
  <c r="M582" i="23"/>
  <c r="A1559" i="23"/>
  <c r="B1559" i="23"/>
  <c r="C1559" i="23"/>
  <c r="D1559" i="23"/>
  <c r="E1559" i="23"/>
  <c r="F1559" i="23"/>
  <c r="G1559" i="23"/>
  <c r="H1559" i="23"/>
  <c r="I1559" i="23"/>
  <c r="J1559" i="23"/>
  <c r="K1559" i="23"/>
  <c r="L1559" i="23"/>
  <c r="M1559" i="23"/>
  <c r="A1505" i="23"/>
  <c r="B1505" i="23"/>
  <c r="C1505" i="23"/>
  <c r="D1505" i="23"/>
  <c r="E1505" i="23"/>
  <c r="F1505" i="23"/>
  <c r="G1505" i="23"/>
  <c r="H1505" i="23"/>
  <c r="I1505" i="23"/>
  <c r="J1505" i="23"/>
  <c r="K1505" i="23"/>
  <c r="L1505" i="23"/>
  <c r="M1505" i="23"/>
  <c r="A1408" i="23"/>
  <c r="B1408" i="23"/>
  <c r="C1408" i="23"/>
  <c r="D1408" i="23"/>
  <c r="E1408" i="23"/>
  <c r="F1408" i="23"/>
  <c r="G1408" i="23"/>
  <c r="H1408" i="23"/>
  <c r="I1408" i="23"/>
  <c r="J1408" i="23"/>
  <c r="K1408" i="23"/>
  <c r="L1408" i="23"/>
  <c r="M1408" i="23"/>
  <c r="A878" i="23"/>
  <c r="B878" i="23"/>
  <c r="C878" i="23"/>
  <c r="D878" i="23"/>
  <c r="E878" i="23"/>
  <c r="F878" i="23"/>
  <c r="G878" i="23"/>
  <c r="H878" i="23"/>
  <c r="I878" i="23"/>
  <c r="J878" i="23"/>
  <c r="K878" i="23"/>
  <c r="L878" i="23"/>
  <c r="M878" i="23"/>
  <c r="A569" i="23"/>
  <c r="B569" i="23"/>
  <c r="C569" i="23"/>
  <c r="D569" i="23"/>
  <c r="E569" i="23"/>
  <c r="F569" i="23"/>
  <c r="G569" i="23"/>
  <c r="H569" i="23"/>
  <c r="I569" i="23"/>
  <c r="J569" i="23"/>
  <c r="K569" i="23"/>
  <c r="L569" i="23"/>
  <c r="M569" i="23"/>
  <c r="A1549" i="23"/>
  <c r="B1549" i="23"/>
  <c r="C1549" i="23"/>
  <c r="D1549" i="23"/>
  <c r="E1549" i="23"/>
  <c r="F1549" i="23"/>
  <c r="G1549" i="23"/>
  <c r="H1549" i="23"/>
  <c r="I1549" i="23"/>
  <c r="J1549" i="23"/>
  <c r="K1549" i="23"/>
  <c r="L1549" i="23"/>
  <c r="M1549" i="23"/>
  <c r="A1495" i="23"/>
  <c r="B1495" i="23"/>
  <c r="C1495" i="23"/>
  <c r="D1495" i="23"/>
  <c r="E1495" i="23"/>
  <c r="F1495" i="23"/>
  <c r="G1495" i="23"/>
  <c r="H1495" i="23"/>
  <c r="I1495" i="23"/>
  <c r="J1495" i="23"/>
  <c r="K1495" i="23"/>
  <c r="L1495" i="23"/>
  <c r="M1495" i="23"/>
  <c r="A1433" i="23"/>
  <c r="B1433" i="23"/>
  <c r="C1433" i="23"/>
  <c r="D1433" i="23"/>
  <c r="E1433" i="23"/>
  <c r="F1433" i="23"/>
  <c r="G1433" i="23"/>
  <c r="H1433" i="23"/>
  <c r="I1433" i="23"/>
  <c r="J1433" i="23"/>
  <c r="K1433" i="23"/>
  <c r="L1433" i="23"/>
  <c r="M1433" i="23"/>
  <c r="A952" i="23"/>
  <c r="B952" i="23"/>
  <c r="C952" i="23"/>
  <c r="D952" i="23"/>
  <c r="E952" i="23"/>
  <c r="F952" i="23"/>
  <c r="G952" i="23"/>
  <c r="H952" i="23"/>
  <c r="I952" i="23"/>
  <c r="J952" i="23"/>
  <c r="K952" i="23"/>
  <c r="L952" i="23"/>
  <c r="M952" i="23"/>
  <c r="A559" i="23"/>
  <c r="B559" i="23"/>
  <c r="C559" i="23"/>
  <c r="D559" i="23"/>
  <c r="E559" i="23"/>
  <c r="F559" i="23"/>
  <c r="G559" i="23"/>
  <c r="H559" i="23"/>
  <c r="I559" i="23"/>
  <c r="J559" i="23"/>
  <c r="K559" i="23"/>
  <c r="L559" i="23"/>
  <c r="M559" i="23"/>
  <c r="A1539" i="23"/>
  <c r="B1539" i="23"/>
  <c r="C1539" i="23"/>
  <c r="D1539" i="23"/>
  <c r="E1539" i="23"/>
  <c r="F1539" i="23"/>
  <c r="G1539" i="23"/>
  <c r="H1539" i="23"/>
  <c r="I1539" i="23"/>
  <c r="J1539" i="23"/>
  <c r="K1539" i="23"/>
  <c r="L1539" i="23"/>
  <c r="M1539" i="23"/>
  <c r="A1487" i="23"/>
  <c r="B1487" i="23"/>
  <c r="C1487" i="23"/>
  <c r="D1487" i="23"/>
  <c r="E1487" i="23"/>
  <c r="F1487" i="23"/>
  <c r="G1487" i="23"/>
  <c r="H1487" i="23"/>
  <c r="I1487" i="23"/>
  <c r="J1487" i="23"/>
  <c r="K1487" i="23"/>
  <c r="L1487" i="23"/>
  <c r="M1487" i="23"/>
  <c r="A1423" i="23"/>
  <c r="B1423" i="23"/>
  <c r="C1423" i="23"/>
  <c r="D1423" i="23"/>
  <c r="E1423" i="23"/>
  <c r="F1423" i="23"/>
  <c r="G1423" i="23"/>
  <c r="H1423" i="23"/>
  <c r="I1423" i="23"/>
  <c r="J1423" i="23"/>
  <c r="K1423" i="23"/>
  <c r="L1423" i="23"/>
  <c r="M1423" i="23"/>
  <c r="A919" i="23"/>
  <c r="B919" i="23"/>
  <c r="C919" i="23"/>
  <c r="D919" i="23"/>
  <c r="E919" i="23"/>
  <c r="F919" i="23"/>
  <c r="G919" i="23"/>
  <c r="H919" i="23"/>
  <c r="I919" i="23"/>
  <c r="J919" i="23"/>
  <c r="K919" i="23"/>
  <c r="L919" i="23"/>
  <c r="M919" i="23"/>
  <c r="A587" i="23"/>
  <c r="B587" i="23"/>
  <c r="C587" i="23"/>
  <c r="D587" i="23"/>
  <c r="E587" i="23"/>
  <c r="F587" i="23"/>
  <c r="G587" i="23"/>
  <c r="H587" i="23"/>
  <c r="I587" i="23"/>
  <c r="J587" i="23"/>
  <c r="K587" i="23"/>
  <c r="L587" i="23"/>
  <c r="M587" i="23"/>
  <c r="A1564" i="23"/>
  <c r="B1564" i="23"/>
  <c r="C1564" i="23"/>
  <c r="D1564" i="23"/>
  <c r="E1564" i="23"/>
  <c r="F1564" i="23"/>
  <c r="G1564" i="23"/>
  <c r="H1564" i="23"/>
  <c r="I1564" i="23"/>
  <c r="J1564" i="23"/>
  <c r="K1564" i="23"/>
  <c r="L1564" i="23"/>
  <c r="M1564" i="23"/>
  <c r="A1477" i="23"/>
  <c r="B1477" i="23"/>
  <c r="C1477" i="23"/>
  <c r="D1477" i="23"/>
  <c r="E1477" i="23"/>
  <c r="F1477" i="23"/>
  <c r="G1477" i="23"/>
  <c r="H1477" i="23"/>
  <c r="I1477" i="23"/>
  <c r="J1477" i="23"/>
  <c r="K1477" i="23"/>
  <c r="L1477" i="23"/>
  <c r="M1477" i="23"/>
  <c r="A1413" i="23"/>
  <c r="B1413" i="23"/>
  <c r="C1413" i="23"/>
  <c r="D1413" i="23"/>
  <c r="E1413" i="23"/>
  <c r="F1413" i="23"/>
  <c r="G1413" i="23"/>
  <c r="H1413" i="23"/>
  <c r="I1413" i="23"/>
  <c r="J1413" i="23"/>
  <c r="K1413" i="23"/>
  <c r="L1413" i="23"/>
  <c r="M1413" i="23"/>
  <c r="A886" i="23"/>
  <c r="B886" i="23"/>
  <c r="C886" i="23"/>
  <c r="D886" i="23"/>
  <c r="E886" i="23"/>
  <c r="F886" i="23"/>
  <c r="G886" i="23"/>
  <c r="H886" i="23"/>
  <c r="I886" i="23"/>
  <c r="J886" i="23"/>
  <c r="K886" i="23"/>
  <c r="L886" i="23"/>
  <c r="M886" i="23"/>
  <c r="A575" i="23"/>
  <c r="B575" i="23"/>
  <c r="C575" i="23"/>
  <c r="D575" i="23"/>
  <c r="E575" i="23"/>
  <c r="F575" i="23"/>
  <c r="G575" i="23"/>
  <c r="H575" i="23"/>
  <c r="I575" i="23"/>
  <c r="J575" i="23"/>
  <c r="K575" i="23"/>
  <c r="L575" i="23"/>
  <c r="M575" i="23"/>
  <c r="A1554" i="23"/>
  <c r="B1554" i="23"/>
  <c r="C1554" i="23"/>
  <c r="D1554" i="23"/>
  <c r="E1554" i="23"/>
  <c r="F1554" i="23"/>
  <c r="G1554" i="23"/>
  <c r="H1554" i="23"/>
  <c r="I1554" i="23"/>
  <c r="J1554" i="23"/>
  <c r="K1554" i="23"/>
  <c r="L1554" i="23"/>
  <c r="M1554" i="23"/>
  <c r="A1449" i="23"/>
  <c r="B1449" i="23"/>
  <c r="C1449" i="23"/>
  <c r="D1449" i="23"/>
  <c r="E1449" i="23"/>
  <c r="F1449" i="23"/>
  <c r="G1449" i="23"/>
  <c r="H1449" i="23"/>
  <c r="I1449" i="23"/>
  <c r="J1449" i="23"/>
  <c r="K1449" i="23"/>
  <c r="L1449" i="23"/>
  <c r="M1449" i="23"/>
  <c r="A1288" i="23"/>
  <c r="B1288" i="23"/>
  <c r="C1288" i="23"/>
  <c r="D1288" i="23"/>
  <c r="E1288" i="23"/>
  <c r="F1288" i="23"/>
  <c r="G1288" i="23"/>
  <c r="H1288" i="23"/>
  <c r="I1288" i="23"/>
  <c r="J1288" i="23"/>
  <c r="K1288" i="23"/>
  <c r="L1288" i="23"/>
  <c r="M1288" i="23"/>
  <c r="A412" i="23"/>
  <c r="B412" i="23"/>
  <c r="C412" i="23"/>
  <c r="D412" i="23"/>
  <c r="E412" i="23"/>
  <c r="F412" i="23"/>
  <c r="G412" i="23"/>
  <c r="H412" i="23"/>
  <c r="I412" i="23"/>
  <c r="J412" i="23"/>
  <c r="K412" i="23"/>
  <c r="L412" i="23"/>
  <c r="M412" i="23"/>
  <c r="A1569" i="23"/>
  <c r="B1569" i="23"/>
  <c r="C1569" i="23"/>
  <c r="D1569" i="23"/>
  <c r="E1569" i="23"/>
  <c r="F1569" i="23"/>
  <c r="G1569" i="23"/>
  <c r="H1569" i="23"/>
  <c r="I1569" i="23"/>
  <c r="J1569" i="23"/>
  <c r="K1569" i="23"/>
  <c r="L1569" i="23"/>
  <c r="M1569" i="23"/>
  <c r="A1451" i="23"/>
  <c r="B1451" i="23"/>
  <c r="C1451" i="23"/>
  <c r="D1451" i="23"/>
  <c r="E1451" i="23"/>
  <c r="F1451" i="23"/>
  <c r="G1451" i="23"/>
  <c r="H1451" i="23"/>
  <c r="I1451" i="23"/>
  <c r="J1451" i="23"/>
  <c r="K1451" i="23"/>
  <c r="L1451" i="23"/>
  <c r="M1451" i="23"/>
  <c r="A1326" i="23"/>
  <c r="B1326" i="23"/>
  <c r="C1326" i="23"/>
  <c r="D1326" i="23"/>
  <c r="E1326" i="23"/>
  <c r="F1326" i="23"/>
  <c r="G1326" i="23"/>
  <c r="H1326" i="23"/>
  <c r="I1326" i="23"/>
  <c r="J1326" i="23"/>
  <c r="K1326" i="23"/>
  <c r="L1326" i="23"/>
  <c r="M1326" i="23"/>
  <c r="A493" i="23"/>
  <c r="B493" i="23"/>
  <c r="C493" i="23"/>
  <c r="D493" i="23"/>
  <c r="E493" i="23"/>
  <c r="F493" i="23"/>
  <c r="G493" i="23"/>
  <c r="H493" i="23"/>
  <c r="I493" i="23"/>
  <c r="J493" i="23"/>
  <c r="K493" i="23"/>
  <c r="L493" i="23"/>
  <c r="M493" i="23"/>
  <c r="A288" i="23"/>
  <c r="B288" i="23"/>
  <c r="C288" i="23"/>
  <c r="D288" i="23"/>
  <c r="E288" i="23"/>
  <c r="F288" i="23"/>
  <c r="G288" i="23"/>
  <c r="H288" i="23"/>
  <c r="I288" i="23"/>
  <c r="J288" i="23"/>
  <c r="K288" i="23"/>
  <c r="L288" i="23"/>
  <c r="M288" i="23"/>
  <c r="A1575" i="23"/>
  <c r="B1575" i="23"/>
  <c r="C1575" i="23"/>
  <c r="D1575" i="23"/>
  <c r="E1575" i="23"/>
  <c r="F1575" i="23"/>
  <c r="G1575" i="23"/>
  <c r="H1575" i="23"/>
  <c r="I1575" i="23"/>
  <c r="J1575" i="23"/>
  <c r="K1575" i="23"/>
  <c r="L1575" i="23"/>
  <c r="M1575" i="23"/>
  <c r="A1508" i="23"/>
  <c r="B1508" i="23"/>
  <c r="C1508" i="23"/>
  <c r="D1508" i="23"/>
  <c r="E1508" i="23"/>
  <c r="F1508" i="23"/>
  <c r="G1508" i="23"/>
  <c r="H1508" i="23"/>
  <c r="I1508" i="23"/>
  <c r="J1508" i="23"/>
  <c r="K1508" i="23"/>
  <c r="L1508" i="23"/>
  <c r="M1508" i="23"/>
  <c r="A1444" i="23"/>
  <c r="B1444" i="23"/>
  <c r="C1444" i="23"/>
  <c r="D1444" i="23"/>
  <c r="E1444" i="23"/>
  <c r="F1444" i="23"/>
  <c r="G1444" i="23"/>
  <c r="H1444" i="23"/>
  <c r="I1444" i="23"/>
  <c r="J1444" i="23"/>
  <c r="K1444" i="23"/>
  <c r="L1444" i="23"/>
  <c r="M1444" i="23"/>
  <c r="A1265" i="23"/>
  <c r="B1265" i="23"/>
  <c r="C1265" i="23"/>
  <c r="D1265" i="23"/>
  <c r="E1265" i="23"/>
  <c r="F1265" i="23"/>
  <c r="G1265" i="23"/>
  <c r="H1265" i="23"/>
  <c r="I1265" i="23"/>
  <c r="J1265" i="23"/>
  <c r="K1265" i="23"/>
  <c r="L1265" i="23"/>
  <c r="M1265" i="23"/>
  <c r="A903" i="23"/>
  <c r="B903" i="23"/>
  <c r="C903" i="23"/>
  <c r="D903" i="23"/>
  <c r="E903" i="23"/>
  <c r="F903" i="23"/>
  <c r="G903" i="23"/>
  <c r="H903" i="23"/>
  <c r="I903" i="23"/>
  <c r="J903" i="23"/>
  <c r="K903" i="23"/>
  <c r="L903" i="23"/>
  <c r="M903" i="23"/>
  <c r="A581" i="23"/>
  <c r="B581" i="23"/>
  <c r="C581" i="23"/>
  <c r="D581" i="23"/>
  <c r="E581" i="23"/>
  <c r="F581" i="23"/>
  <c r="G581" i="23"/>
  <c r="H581" i="23"/>
  <c r="I581" i="23"/>
  <c r="J581" i="23"/>
  <c r="K581" i="23"/>
  <c r="L581" i="23"/>
  <c r="M581" i="23"/>
  <c r="A1558" i="23"/>
  <c r="B1558" i="23"/>
  <c r="C1558" i="23"/>
  <c r="D1558" i="23"/>
  <c r="E1558" i="23"/>
  <c r="F1558" i="23"/>
  <c r="G1558" i="23"/>
  <c r="H1558" i="23"/>
  <c r="I1558" i="23"/>
  <c r="J1558" i="23"/>
  <c r="K1558" i="23"/>
  <c r="L1558" i="23"/>
  <c r="M1558" i="23"/>
  <c r="A1504" i="23"/>
  <c r="B1504" i="23"/>
  <c r="C1504" i="23"/>
  <c r="D1504" i="23"/>
  <c r="E1504" i="23"/>
  <c r="F1504" i="23"/>
  <c r="G1504" i="23"/>
  <c r="H1504" i="23"/>
  <c r="I1504" i="23"/>
  <c r="J1504" i="23"/>
  <c r="K1504" i="23"/>
  <c r="L1504" i="23"/>
  <c r="M1504" i="23"/>
  <c r="A1407" i="23"/>
  <c r="B1407" i="23"/>
  <c r="C1407" i="23"/>
  <c r="D1407" i="23"/>
  <c r="E1407" i="23"/>
  <c r="F1407" i="23"/>
  <c r="G1407" i="23"/>
  <c r="H1407" i="23"/>
  <c r="I1407" i="23"/>
  <c r="J1407" i="23"/>
  <c r="K1407" i="23"/>
  <c r="L1407" i="23"/>
  <c r="M1407" i="23"/>
  <c r="A1224" i="23"/>
  <c r="B1224" i="23"/>
  <c r="C1224" i="23"/>
  <c r="D1224" i="23"/>
  <c r="E1224" i="23"/>
  <c r="F1224" i="23"/>
  <c r="G1224" i="23"/>
  <c r="H1224" i="23"/>
  <c r="I1224" i="23"/>
  <c r="J1224" i="23"/>
  <c r="K1224" i="23"/>
  <c r="L1224" i="23"/>
  <c r="M1224" i="23"/>
  <c r="A1067" i="23"/>
  <c r="B1067" i="23"/>
  <c r="C1067" i="23"/>
  <c r="D1067" i="23"/>
  <c r="E1067" i="23"/>
  <c r="F1067" i="23"/>
  <c r="G1067" i="23"/>
  <c r="H1067" i="23"/>
  <c r="I1067" i="23"/>
  <c r="J1067" i="23"/>
  <c r="K1067" i="23"/>
  <c r="L1067" i="23"/>
  <c r="M1067" i="23"/>
  <c r="A549" i="23"/>
  <c r="B549" i="23"/>
  <c r="C549" i="23"/>
  <c r="D549" i="23"/>
  <c r="E549" i="23"/>
  <c r="F549" i="23"/>
  <c r="G549" i="23"/>
  <c r="H549" i="23"/>
  <c r="I549" i="23"/>
  <c r="J549" i="23"/>
  <c r="K549" i="23"/>
  <c r="L549" i="23"/>
  <c r="M549" i="23"/>
  <c r="A1527" i="23"/>
  <c r="B1527" i="23"/>
  <c r="C1527" i="23"/>
  <c r="D1527" i="23"/>
  <c r="E1527" i="23"/>
  <c r="F1527" i="23"/>
  <c r="G1527" i="23"/>
  <c r="H1527" i="23"/>
  <c r="I1527" i="23"/>
  <c r="J1527" i="23"/>
  <c r="K1527" i="23"/>
  <c r="L1527" i="23"/>
  <c r="M1527" i="23"/>
  <c r="A1466" i="23"/>
  <c r="B1466" i="23"/>
  <c r="C1466" i="23"/>
  <c r="D1466" i="23"/>
  <c r="E1466" i="23"/>
  <c r="F1466" i="23"/>
  <c r="G1466" i="23"/>
  <c r="H1466" i="23"/>
  <c r="I1466" i="23"/>
  <c r="J1466" i="23"/>
  <c r="K1466" i="23"/>
  <c r="L1466" i="23"/>
  <c r="M1466" i="23"/>
  <c r="A1460" i="23"/>
  <c r="B1460" i="23"/>
  <c r="C1460" i="23"/>
  <c r="D1460" i="23"/>
  <c r="E1460" i="23"/>
  <c r="F1460" i="23"/>
  <c r="G1460" i="23"/>
  <c r="H1460" i="23"/>
  <c r="I1460" i="23"/>
  <c r="J1460" i="23"/>
  <c r="K1460" i="23"/>
  <c r="L1460" i="23"/>
  <c r="M1460" i="23"/>
  <c r="A1055" i="23"/>
  <c r="B1055" i="23"/>
  <c r="C1055" i="23"/>
  <c r="D1055" i="23"/>
  <c r="E1055" i="23"/>
  <c r="F1055" i="23"/>
  <c r="G1055" i="23"/>
  <c r="H1055" i="23"/>
  <c r="I1055" i="23"/>
  <c r="J1055" i="23"/>
  <c r="K1055" i="23"/>
  <c r="L1055" i="23"/>
  <c r="M1055" i="23"/>
  <c r="A527" i="23"/>
  <c r="B527" i="23"/>
  <c r="C527" i="23"/>
  <c r="D527" i="23"/>
  <c r="E527" i="23"/>
  <c r="F527" i="23"/>
  <c r="G527" i="23"/>
  <c r="H527" i="23"/>
  <c r="I527" i="23"/>
  <c r="J527" i="23"/>
  <c r="K527" i="23"/>
  <c r="L527" i="23"/>
  <c r="M527" i="23"/>
  <c r="A1517" i="23"/>
  <c r="B1517" i="23"/>
  <c r="C1517" i="23"/>
  <c r="D1517" i="23"/>
  <c r="E1517" i="23"/>
  <c r="F1517" i="23"/>
  <c r="G1517" i="23"/>
  <c r="H1517" i="23"/>
  <c r="I1517" i="23"/>
  <c r="J1517" i="23"/>
  <c r="K1517" i="23"/>
  <c r="L1517" i="23"/>
  <c r="M1517" i="23"/>
  <c r="A1463" i="23"/>
  <c r="B1463" i="23"/>
  <c r="C1463" i="23"/>
  <c r="D1463" i="23"/>
  <c r="E1463" i="23"/>
  <c r="F1463" i="23"/>
  <c r="G1463" i="23"/>
  <c r="H1463" i="23"/>
  <c r="I1463" i="23"/>
  <c r="J1463" i="23"/>
  <c r="K1463" i="23"/>
  <c r="L1463" i="23"/>
  <c r="M1463" i="23"/>
  <c r="A1458" i="23"/>
  <c r="B1458" i="23"/>
  <c r="C1458" i="23"/>
  <c r="D1458" i="23"/>
  <c r="E1458" i="23"/>
  <c r="F1458" i="23"/>
  <c r="G1458" i="23"/>
  <c r="H1458" i="23"/>
  <c r="I1458" i="23"/>
  <c r="J1458" i="23"/>
  <c r="K1458" i="23"/>
  <c r="L1458" i="23"/>
  <c r="M1458" i="23"/>
  <c r="A1062" i="23"/>
  <c r="B1062" i="23"/>
  <c r="C1062" i="23"/>
  <c r="D1062" i="23"/>
  <c r="E1062" i="23"/>
  <c r="F1062" i="23"/>
  <c r="G1062" i="23"/>
  <c r="H1062" i="23"/>
  <c r="I1062" i="23"/>
  <c r="J1062" i="23"/>
  <c r="K1062" i="23"/>
  <c r="L1062" i="23"/>
  <c r="M1062" i="23"/>
  <c r="A551" i="23"/>
  <c r="B551" i="23"/>
  <c r="C551" i="23"/>
  <c r="D551" i="23"/>
  <c r="E551" i="23"/>
  <c r="F551" i="23"/>
  <c r="G551" i="23"/>
  <c r="H551" i="23"/>
  <c r="I551" i="23"/>
  <c r="J551" i="23"/>
  <c r="K551" i="23"/>
  <c r="L551" i="23"/>
  <c r="M551" i="23"/>
  <c r="A1524" i="23"/>
  <c r="B1524" i="23"/>
  <c r="C1524" i="23"/>
  <c r="D1524" i="23"/>
  <c r="E1524" i="23"/>
  <c r="F1524" i="23"/>
  <c r="G1524" i="23"/>
  <c r="H1524" i="23"/>
  <c r="I1524" i="23"/>
  <c r="J1524" i="23"/>
  <c r="K1524" i="23"/>
  <c r="L1524" i="23"/>
  <c r="M1524" i="23"/>
  <c r="A1468" i="23"/>
  <c r="B1468" i="23"/>
  <c r="C1468" i="23"/>
  <c r="D1468" i="23"/>
  <c r="E1468" i="23"/>
  <c r="F1468" i="23"/>
  <c r="G1468" i="23"/>
  <c r="H1468" i="23"/>
  <c r="I1468" i="23"/>
  <c r="J1468" i="23"/>
  <c r="K1468" i="23"/>
  <c r="L1468" i="23"/>
  <c r="M1468" i="23"/>
  <c r="A1401" i="23"/>
  <c r="B1401" i="23"/>
  <c r="C1401" i="23"/>
  <c r="D1401" i="23"/>
  <c r="E1401" i="23"/>
  <c r="F1401" i="23"/>
  <c r="G1401" i="23"/>
  <c r="H1401" i="23"/>
  <c r="I1401" i="23"/>
  <c r="J1401" i="23"/>
  <c r="K1401" i="23"/>
  <c r="L1401" i="23"/>
  <c r="M1401" i="23"/>
  <c r="A1068" i="23"/>
  <c r="B1068" i="23"/>
  <c r="C1068" i="23"/>
  <c r="D1068" i="23"/>
  <c r="E1068" i="23"/>
  <c r="F1068" i="23"/>
  <c r="G1068" i="23"/>
  <c r="H1068" i="23"/>
  <c r="I1068" i="23"/>
  <c r="J1068" i="23"/>
  <c r="K1068" i="23"/>
  <c r="L1068" i="23"/>
  <c r="M1068" i="23"/>
  <c r="A554" i="23"/>
  <c r="B554" i="23"/>
  <c r="C554" i="23"/>
  <c r="D554" i="23"/>
  <c r="E554" i="23"/>
  <c r="F554" i="23"/>
  <c r="G554" i="23"/>
  <c r="H554" i="23"/>
  <c r="I554" i="23"/>
  <c r="J554" i="23"/>
  <c r="K554" i="23"/>
  <c r="L554" i="23"/>
  <c r="M554" i="23"/>
  <c r="A1531" i="23"/>
  <c r="B1531" i="23"/>
  <c r="C1531" i="23"/>
  <c r="D1531" i="23"/>
  <c r="E1531" i="23"/>
  <c r="F1531" i="23"/>
  <c r="G1531" i="23"/>
  <c r="H1531" i="23"/>
  <c r="I1531" i="23"/>
  <c r="J1531" i="23"/>
  <c r="K1531" i="23"/>
  <c r="L1531" i="23"/>
  <c r="M1531" i="23"/>
  <c r="A1473" i="23"/>
  <c r="B1473" i="23"/>
  <c r="C1473" i="23"/>
  <c r="D1473" i="23"/>
  <c r="E1473" i="23"/>
  <c r="F1473" i="23"/>
  <c r="G1473" i="23"/>
  <c r="H1473" i="23"/>
  <c r="I1473" i="23"/>
  <c r="J1473" i="23"/>
  <c r="K1473" i="23"/>
  <c r="L1473" i="23"/>
  <c r="M1473" i="23"/>
  <c r="A1406" i="23"/>
  <c r="B1406" i="23"/>
  <c r="C1406" i="23"/>
  <c r="D1406" i="23"/>
  <c r="E1406" i="23"/>
  <c r="F1406" i="23"/>
  <c r="G1406" i="23"/>
  <c r="H1406" i="23"/>
  <c r="I1406" i="23"/>
  <c r="J1406" i="23"/>
  <c r="K1406" i="23"/>
  <c r="L1406" i="23"/>
  <c r="M1406" i="23"/>
  <c r="A877" i="23"/>
  <c r="B877" i="23"/>
  <c r="C877" i="23"/>
  <c r="D877" i="23"/>
  <c r="E877" i="23"/>
  <c r="F877" i="23"/>
  <c r="G877" i="23"/>
  <c r="H877" i="23"/>
  <c r="I877" i="23"/>
  <c r="J877" i="23"/>
  <c r="K877" i="23"/>
  <c r="L877" i="23"/>
  <c r="M877" i="23"/>
  <c r="A568" i="23"/>
  <c r="B568" i="23"/>
  <c r="C568" i="23"/>
  <c r="D568" i="23"/>
  <c r="E568" i="23"/>
  <c r="F568" i="23"/>
  <c r="G568" i="23"/>
  <c r="H568" i="23"/>
  <c r="I568" i="23"/>
  <c r="J568" i="23"/>
  <c r="K568" i="23"/>
  <c r="L568" i="23"/>
  <c r="M568" i="23"/>
  <c r="A1548" i="23"/>
  <c r="B1548" i="23"/>
  <c r="C1548" i="23"/>
  <c r="D1548" i="23"/>
  <c r="E1548" i="23"/>
  <c r="F1548" i="23"/>
  <c r="G1548" i="23"/>
  <c r="H1548" i="23"/>
  <c r="I1548" i="23"/>
  <c r="J1548" i="23"/>
  <c r="K1548" i="23"/>
  <c r="L1548" i="23"/>
  <c r="M1548" i="23"/>
  <c r="A1494" i="23"/>
  <c r="B1494" i="23"/>
  <c r="C1494" i="23"/>
  <c r="D1494" i="23"/>
  <c r="E1494" i="23"/>
  <c r="F1494" i="23"/>
  <c r="G1494" i="23"/>
  <c r="H1494" i="23"/>
  <c r="I1494" i="23"/>
  <c r="J1494" i="23"/>
  <c r="K1494" i="23"/>
  <c r="L1494" i="23"/>
  <c r="M1494" i="23"/>
  <c r="A1432" i="23"/>
  <c r="B1432" i="23"/>
  <c r="C1432" i="23"/>
  <c r="D1432" i="23"/>
  <c r="E1432" i="23"/>
  <c r="F1432" i="23"/>
  <c r="G1432" i="23"/>
  <c r="H1432" i="23"/>
  <c r="I1432" i="23"/>
  <c r="J1432" i="23"/>
  <c r="K1432" i="23"/>
  <c r="L1432" i="23"/>
  <c r="M1432" i="23"/>
  <c r="A951" i="23"/>
  <c r="B951" i="23"/>
  <c r="C951" i="23"/>
  <c r="D951" i="23"/>
  <c r="E951" i="23"/>
  <c r="F951" i="23"/>
  <c r="G951" i="23"/>
  <c r="H951" i="23"/>
  <c r="I951" i="23"/>
  <c r="J951" i="23"/>
  <c r="K951" i="23"/>
  <c r="L951" i="23"/>
  <c r="M951" i="23"/>
  <c r="A558" i="23"/>
  <c r="B558" i="23"/>
  <c r="C558" i="23"/>
  <c r="D558" i="23"/>
  <c r="E558" i="23"/>
  <c r="F558" i="23"/>
  <c r="G558" i="23"/>
  <c r="H558" i="23"/>
  <c r="I558" i="23"/>
  <c r="J558" i="23"/>
  <c r="K558" i="23"/>
  <c r="L558" i="23"/>
  <c r="M558" i="23"/>
  <c r="A1538" i="23"/>
  <c r="B1538" i="23"/>
  <c r="C1538" i="23"/>
  <c r="D1538" i="23"/>
  <c r="E1538" i="23"/>
  <c r="F1538" i="23"/>
  <c r="G1538" i="23"/>
  <c r="H1538" i="23"/>
  <c r="I1538" i="23"/>
  <c r="J1538" i="23"/>
  <c r="K1538" i="23"/>
  <c r="L1538" i="23"/>
  <c r="M1538" i="23"/>
  <c r="A1486" i="23"/>
  <c r="B1486" i="23"/>
  <c r="C1486" i="23"/>
  <c r="D1486" i="23"/>
  <c r="E1486" i="23"/>
  <c r="F1486" i="23"/>
  <c r="G1486" i="23"/>
  <c r="H1486" i="23"/>
  <c r="I1486" i="23"/>
  <c r="J1486" i="23"/>
  <c r="K1486" i="23"/>
  <c r="L1486" i="23"/>
  <c r="M1486" i="23"/>
  <c r="A1422" i="23"/>
  <c r="B1422" i="23"/>
  <c r="C1422" i="23"/>
  <c r="D1422" i="23"/>
  <c r="E1422" i="23"/>
  <c r="F1422" i="23"/>
  <c r="G1422" i="23"/>
  <c r="H1422" i="23"/>
  <c r="I1422" i="23"/>
  <c r="J1422" i="23"/>
  <c r="K1422" i="23"/>
  <c r="L1422" i="23"/>
  <c r="M1422" i="23"/>
  <c r="A918" i="23"/>
  <c r="B918" i="23"/>
  <c r="C918" i="23"/>
  <c r="D918" i="23"/>
  <c r="E918" i="23"/>
  <c r="F918" i="23"/>
  <c r="G918" i="23"/>
  <c r="H918" i="23"/>
  <c r="I918" i="23"/>
  <c r="J918" i="23"/>
  <c r="K918" i="23"/>
  <c r="L918" i="23"/>
  <c r="M918" i="23"/>
  <c r="A586" i="23"/>
  <c r="B586" i="23"/>
  <c r="C586" i="23"/>
  <c r="D586" i="23"/>
  <c r="E586" i="23"/>
  <c r="F586" i="23"/>
  <c r="G586" i="23"/>
  <c r="H586" i="23"/>
  <c r="I586" i="23"/>
  <c r="J586" i="23"/>
  <c r="K586" i="23"/>
  <c r="L586" i="23"/>
  <c r="M586" i="23"/>
  <c r="A1563" i="23"/>
  <c r="B1563" i="23"/>
  <c r="C1563" i="23"/>
  <c r="D1563" i="23"/>
  <c r="E1563" i="23"/>
  <c r="F1563" i="23"/>
  <c r="G1563" i="23"/>
  <c r="H1563" i="23"/>
  <c r="I1563" i="23"/>
  <c r="J1563" i="23"/>
  <c r="K1563" i="23"/>
  <c r="L1563" i="23"/>
  <c r="M1563" i="23"/>
  <c r="A1476" i="23"/>
  <c r="B1476" i="23"/>
  <c r="C1476" i="23"/>
  <c r="D1476" i="23"/>
  <c r="E1476" i="23"/>
  <c r="F1476" i="23"/>
  <c r="G1476" i="23"/>
  <c r="H1476" i="23"/>
  <c r="I1476" i="23"/>
  <c r="J1476" i="23"/>
  <c r="K1476" i="23"/>
  <c r="L1476" i="23"/>
  <c r="M1476" i="23"/>
  <c r="A1412" i="23"/>
  <c r="B1412" i="23"/>
  <c r="C1412" i="23"/>
  <c r="D1412" i="23"/>
  <c r="E1412" i="23"/>
  <c r="F1412" i="23"/>
  <c r="G1412" i="23"/>
  <c r="H1412" i="23"/>
  <c r="I1412" i="23"/>
  <c r="J1412" i="23"/>
  <c r="K1412" i="23"/>
  <c r="L1412" i="23"/>
  <c r="M1412" i="23"/>
  <c r="A885" i="23"/>
  <c r="B885" i="23"/>
  <c r="C885" i="23"/>
  <c r="D885" i="23"/>
  <c r="E885" i="23"/>
  <c r="F885" i="23"/>
  <c r="G885" i="23"/>
  <c r="H885" i="23"/>
  <c r="I885" i="23"/>
  <c r="J885" i="23"/>
  <c r="K885" i="23"/>
  <c r="L885" i="23"/>
  <c r="M885" i="23"/>
  <c r="A574" i="23"/>
  <c r="B574" i="23"/>
  <c r="C574" i="23"/>
  <c r="D574" i="23"/>
  <c r="E574" i="23"/>
  <c r="F574" i="23"/>
  <c r="G574" i="23"/>
  <c r="H574" i="23"/>
  <c r="I574" i="23"/>
  <c r="J574" i="23"/>
  <c r="K574" i="23"/>
  <c r="L574" i="23"/>
  <c r="M574" i="23"/>
  <c r="A1553" i="23"/>
  <c r="B1553" i="23"/>
  <c r="C1553" i="23"/>
  <c r="D1553" i="23"/>
  <c r="E1553" i="23"/>
  <c r="F1553" i="23"/>
  <c r="G1553" i="23"/>
  <c r="H1553" i="23"/>
  <c r="I1553" i="23"/>
  <c r="J1553" i="23"/>
  <c r="K1553" i="23"/>
  <c r="L1553" i="23"/>
  <c r="M1553" i="23"/>
  <c r="A1500" i="23"/>
  <c r="B1500" i="23"/>
  <c r="C1500" i="23"/>
  <c r="D1500" i="23"/>
  <c r="E1500" i="23"/>
  <c r="F1500" i="23"/>
  <c r="G1500" i="23"/>
  <c r="H1500" i="23"/>
  <c r="I1500" i="23"/>
  <c r="J1500" i="23"/>
  <c r="K1500" i="23"/>
  <c r="L1500" i="23"/>
  <c r="M1500" i="23"/>
  <c r="A1437" i="23"/>
  <c r="B1437" i="23"/>
  <c r="C1437" i="23"/>
  <c r="D1437" i="23"/>
  <c r="E1437" i="23"/>
  <c r="F1437" i="23"/>
  <c r="G1437" i="23"/>
  <c r="H1437" i="23"/>
  <c r="I1437" i="23"/>
  <c r="J1437" i="23"/>
  <c r="K1437" i="23"/>
  <c r="L1437" i="23"/>
  <c r="M1437" i="23"/>
  <c r="A870" i="23"/>
  <c r="B870" i="23"/>
  <c r="C870" i="23"/>
  <c r="D870" i="23"/>
  <c r="E870" i="23"/>
  <c r="F870" i="23"/>
  <c r="G870" i="23"/>
  <c r="H870" i="23"/>
  <c r="I870" i="23"/>
  <c r="J870" i="23"/>
  <c r="K870" i="23"/>
  <c r="L870" i="23"/>
  <c r="M870" i="23"/>
  <c r="A564" i="23"/>
  <c r="B564" i="23"/>
  <c r="C564" i="23"/>
  <c r="D564" i="23"/>
  <c r="E564" i="23"/>
  <c r="F564" i="23"/>
  <c r="G564" i="23"/>
  <c r="H564" i="23"/>
  <c r="I564" i="23"/>
  <c r="J564" i="23"/>
  <c r="K564" i="23"/>
  <c r="L564" i="23"/>
  <c r="M564" i="23"/>
  <c r="A1544" i="23"/>
  <c r="B1544" i="23"/>
  <c r="C1544" i="23"/>
  <c r="D1544" i="23"/>
  <c r="E1544" i="23"/>
  <c r="F1544" i="23"/>
  <c r="G1544" i="23"/>
  <c r="H1544" i="23"/>
  <c r="I1544" i="23"/>
  <c r="J1544" i="23"/>
  <c r="K1544" i="23"/>
  <c r="L1544" i="23"/>
  <c r="M1544" i="23"/>
  <c r="A1490" i="23"/>
  <c r="B1490" i="23"/>
  <c r="C1490" i="23"/>
  <c r="D1490" i="23"/>
  <c r="E1490" i="23"/>
  <c r="F1490" i="23"/>
  <c r="G1490" i="23"/>
  <c r="H1490" i="23"/>
  <c r="I1490" i="23"/>
  <c r="J1490" i="23"/>
  <c r="K1490" i="23"/>
  <c r="L1490" i="23"/>
  <c r="M1490" i="23"/>
  <c r="A1426" i="23"/>
  <c r="B1426" i="23"/>
  <c r="C1426" i="23"/>
  <c r="D1426" i="23"/>
  <c r="E1426" i="23"/>
  <c r="F1426" i="23"/>
  <c r="G1426" i="23"/>
  <c r="H1426" i="23"/>
  <c r="I1426" i="23"/>
  <c r="J1426" i="23"/>
  <c r="K1426" i="23"/>
  <c r="L1426" i="23"/>
  <c r="M1426" i="23"/>
  <c r="A935" i="23"/>
  <c r="B935" i="23"/>
  <c r="C935" i="23"/>
  <c r="D935" i="23"/>
  <c r="E935" i="23"/>
  <c r="F935" i="23"/>
  <c r="G935" i="23"/>
  <c r="H935" i="23"/>
  <c r="I935" i="23"/>
  <c r="J935" i="23"/>
  <c r="K935" i="23"/>
  <c r="L935" i="23"/>
  <c r="M935" i="23"/>
  <c r="A591" i="23"/>
  <c r="B591" i="23"/>
  <c r="C591" i="23"/>
  <c r="D591" i="23"/>
  <c r="E591" i="23"/>
  <c r="F591" i="23"/>
  <c r="G591" i="23"/>
  <c r="H591" i="23"/>
  <c r="I591" i="23"/>
  <c r="J591" i="23"/>
  <c r="K591" i="23"/>
  <c r="L591" i="23"/>
  <c r="M591" i="23"/>
  <c r="A1533" i="23"/>
  <c r="B1533" i="23"/>
  <c r="C1533" i="23"/>
  <c r="D1533" i="23"/>
  <c r="E1533" i="23"/>
  <c r="F1533" i="23"/>
  <c r="G1533" i="23"/>
  <c r="H1533" i="23"/>
  <c r="I1533" i="23"/>
  <c r="J1533" i="23"/>
  <c r="K1533" i="23"/>
  <c r="L1533" i="23"/>
  <c r="M1533" i="23"/>
  <c r="A1481" i="23"/>
  <c r="B1481" i="23"/>
  <c r="C1481" i="23"/>
  <c r="D1481" i="23"/>
  <c r="E1481" i="23"/>
  <c r="F1481" i="23"/>
  <c r="G1481" i="23"/>
  <c r="H1481" i="23"/>
  <c r="I1481" i="23"/>
  <c r="J1481" i="23"/>
  <c r="K1481" i="23"/>
  <c r="L1481" i="23"/>
  <c r="M1481" i="23"/>
  <c r="A1417" i="23"/>
  <c r="B1417" i="23"/>
  <c r="C1417" i="23"/>
  <c r="D1417" i="23"/>
  <c r="E1417" i="23"/>
  <c r="F1417" i="23"/>
  <c r="G1417" i="23"/>
  <c r="H1417" i="23"/>
  <c r="I1417" i="23"/>
  <c r="J1417" i="23"/>
  <c r="K1417" i="23"/>
  <c r="L1417" i="23"/>
  <c r="M1417" i="23"/>
  <c r="A902" i="23"/>
  <c r="B902" i="23"/>
  <c r="C902" i="23"/>
  <c r="D902" i="23"/>
  <c r="E902" i="23"/>
  <c r="F902" i="23"/>
  <c r="G902" i="23"/>
  <c r="H902" i="23"/>
  <c r="I902" i="23"/>
  <c r="J902" i="23"/>
  <c r="K902" i="23"/>
  <c r="L902" i="23"/>
  <c r="M902" i="23"/>
  <c r="A580" i="23"/>
  <c r="B580" i="23"/>
  <c r="C580" i="23"/>
  <c r="D580" i="23"/>
  <c r="E580" i="23"/>
  <c r="F580" i="23"/>
  <c r="G580" i="23"/>
  <c r="H580" i="23"/>
  <c r="I580" i="23"/>
  <c r="J580" i="23"/>
  <c r="K580" i="23"/>
  <c r="L580" i="23"/>
  <c r="M580" i="23"/>
  <c r="A1557" i="23"/>
  <c r="B1557" i="23"/>
  <c r="C1557" i="23"/>
  <c r="D1557" i="23"/>
  <c r="E1557" i="23"/>
  <c r="F1557" i="23"/>
  <c r="G1557" i="23"/>
  <c r="H1557" i="23"/>
  <c r="I1557" i="23"/>
  <c r="J1557" i="23"/>
  <c r="K1557" i="23"/>
  <c r="L1557" i="23"/>
  <c r="M1557" i="23"/>
  <c r="A1503" i="23"/>
  <c r="B1503" i="23"/>
  <c r="C1503" i="23"/>
  <c r="D1503" i="23"/>
  <c r="E1503" i="23"/>
  <c r="F1503" i="23"/>
  <c r="G1503" i="23"/>
  <c r="H1503" i="23"/>
  <c r="I1503" i="23"/>
  <c r="J1503" i="23"/>
  <c r="K1503" i="23"/>
  <c r="L1503" i="23"/>
  <c r="M1503" i="23"/>
  <c r="A1405" i="23"/>
  <c r="B1405" i="23"/>
  <c r="C1405" i="23"/>
  <c r="D1405" i="23"/>
  <c r="E1405" i="23"/>
  <c r="F1405" i="23"/>
  <c r="G1405" i="23"/>
  <c r="H1405" i="23"/>
  <c r="I1405" i="23"/>
  <c r="J1405" i="23"/>
  <c r="K1405" i="23"/>
  <c r="L1405" i="23"/>
  <c r="M1405" i="23"/>
  <c r="A876" i="23"/>
  <c r="B876" i="23"/>
  <c r="C876" i="23"/>
  <c r="D876" i="23"/>
  <c r="E876" i="23"/>
  <c r="F876" i="23"/>
  <c r="G876" i="23"/>
  <c r="H876" i="23"/>
  <c r="I876" i="23"/>
  <c r="J876" i="23"/>
  <c r="K876" i="23"/>
  <c r="L876" i="23"/>
  <c r="M876" i="23"/>
  <c r="A567" i="23"/>
  <c r="B567" i="23"/>
  <c r="C567" i="23"/>
  <c r="D567" i="23"/>
  <c r="E567" i="23"/>
  <c r="F567" i="23"/>
  <c r="G567" i="23"/>
  <c r="H567" i="23"/>
  <c r="I567" i="23"/>
  <c r="J567" i="23"/>
  <c r="K567" i="23"/>
  <c r="L567" i="23"/>
  <c r="M567" i="23"/>
  <c r="A1547" i="23"/>
  <c r="B1547" i="23"/>
  <c r="C1547" i="23"/>
  <c r="D1547" i="23"/>
  <c r="E1547" i="23"/>
  <c r="F1547" i="23"/>
  <c r="G1547" i="23"/>
  <c r="H1547" i="23"/>
  <c r="I1547" i="23"/>
  <c r="J1547" i="23"/>
  <c r="K1547" i="23"/>
  <c r="L1547" i="23"/>
  <c r="M1547" i="23"/>
  <c r="A1493" i="23"/>
  <c r="B1493" i="23"/>
  <c r="C1493" i="23"/>
  <c r="D1493" i="23"/>
  <c r="E1493" i="23"/>
  <c r="F1493" i="23"/>
  <c r="G1493" i="23"/>
  <c r="H1493" i="23"/>
  <c r="I1493" i="23"/>
  <c r="J1493" i="23"/>
  <c r="K1493" i="23"/>
  <c r="L1493" i="23"/>
  <c r="M1493" i="23"/>
  <c r="A1431" i="23"/>
  <c r="B1431" i="23"/>
  <c r="C1431" i="23"/>
  <c r="D1431" i="23"/>
  <c r="E1431" i="23"/>
  <c r="F1431" i="23"/>
  <c r="G1431" i="23"/>
  <c r="H1431" i="23"/>
  <c r="I1431" i="23"/>
  <c r="J1431" i="23"/>
  <c r="K1431" i="23"/>
  <c r="L1431" i="23"/>
  <c r="M1431" i="23"/>
  <c r="A950" i="23"/>
  <c r="B950" i="23"/>
  <c r="C950" i="23"/>
  <c r="D950" i="23"/>
  <c r="E950" i="23"/>
  <c r="F950" i="23"/>
  <c r="G950" i="23"/>
  <c r="H950" i="23"/>
  <c r="I950" i="23"/>
  <c r="J950" i="23"/>
  <c r="K950" i="23"/>
  <c r="L950" i="23"/>
  <c r="M950" i="23"/>
  <c r="A557" i="23"/>
  <c r="B557" i="23"/>
  <c r="C557" i="23"/>
  <c r="D557" i="23"/>
  <c r="E557" i="23"/>
  <c r="F557" i="23"/>
  <c r="G557" i="23"/>
  <c r="H557" i="23"/>
  <c r="I557" i="23"/>
  <c r="J557" i="23"/>
  <c r="K557" i="23"/>
  <c r="L557" i="23"/>
  <c r="M557" i="23"/>
  <c r="A1537" i="23"/>
  <c r="B1537" i="23"/>
  <c r="C1537" i="23"/>
  <c r="D1537" i="23"/>
  <c r="E1537" i="23"/>
  <c r="F1537" i="23"/>
  <c r="G1537" i="23"/>
  <c r="H1537" i="23"/>
  <c r="I1537" i="23"/>
  <c r="J1537" i="23"/>
  <c r="K1537" i="23"/>
  <c r="L1537" i="23"/>
  <c r="M1537" i="23"/>
  <c r="A1485" i="23"/>
  <c r="B1485" i="23"/>
  <c r="C1485" i="23"/>
  <c r="D1485" i="23"/>
  <c r="E1485" i="23"/>
  <c r="F1485" i="23"/>
  <c r="G1485" i="23"/>
  <c r="H1485" i="23"/>
  <c r="I1485" i="23"/>
  <c r="J1485" i="23"/>
  <c r="K1485" i="23"/>
  <c r="L1485" i="23"/>
  <c r="M1485" i="23"/>
  <c r="A1421" i="23"/>
  <c r="B1421" i="23"/>
  <c r="C1421" i="23"/>
  <c r="D1421" i="23"/>
  <c r="E1421" i="23"/>
  <c r="F1421" i="23"/>
  <c r="G1421" i="23"/>
  <c r="H1421" i="23"/>
  <c r="I1421" i="23"/>
  <c r="J1421" i="23"/>
  <c r="K1421" i="23"/>
  <c r="L1421" i="23"/>
  <c r="M1421" i="23"/>
  <c r="A917" i="23"/>
  <c r="B917" i="23"/>
  <c r="C917" i="23"/>
  <c r="D917" i="23"/>
  <c r="E917" i="23"/>
  <c r="F917" i="23"/>
  <c r="G917" i="23"/>
  <c r="H917" i="23"/>
  <c r="I917" i="23"/>
  <c r="J917" i="23"/>
  <c r="K917" i="23"/>
  <c r="L917" i="23"/>
  <c r="M917" i="23"/>
  <c r="A585" i="23"/>
  <c r="B585" i="23"/>
  <c r="C585" i="23"/>
  <c r="D585" i="23"/>
  <c r="E585" i="23"/>
  <c r="F585" i="23"/>
  <c r="G585" i="23"/>
  <c r="H585" i="23"/>
  <c r="I585" i="23"/>
  <c r="J585" i="23"/>
  <c r="K585" i="23"/>
  <c r="L585" i="23"/>
  <c r="M585" i="23"/>
  <c r="A1562" i="23"/>
  <c r="B1562" i="23"/>
  <c r="C1562" i="23"/>
  <c r="D1562" i="23"/>
  <c r="E1562" i="23"/>
  <c r="F1562" i="23"/>
  <c r="G1562" i="23"/>
  <c r="H1562" i="23"/>
  <c r="I1562" i="23"/>
  <c r="J1562" i="23"/>
  <c r="K1562" i="23"/>
  <c r="L1562" i="23"/>
  <c r="M1562" i="23"/>
  <c r="A1475" i="23"/>
  <c r="B1475" i="23"/>
  <c r="C1475" i="23"/>
  <c r="D1475" i="23"/>
  <c r="E1475" i="23"/>
  <c r="F1475" i="23"/>
  <c r="G1475" i="23"/>
  <c r="H1475" i="23"/>
  <c r="I1475" i="23"/>
  <c r="J1475" i="23"/>
  <c r="K1475" i="23"/>
  <c r="L1475" i="23"/>
  <c r="M1475" i="23"/>
  <c r="A1411" i="23"/>
  <c r="B1411" i="23"/>
  <c r="C1411" i="23"/>
  <c r="D1411" i="23"/>
  <c r="E1411" i="23"/>
  <c r="F1411" i="23"/>
  <c r="G1411" i="23"/>
  <c r="H1411" i="23"/>
  <c r="I1411" i="23"/>
  <c r="J1411" i="23"/>
  <c r="K1411" i="23"/>
  <c r="L1411" i="23"/>
  <c r="M1411" i="23"/>
  <c r="A884" i="23"/>
  <c r="B884" i="23"/>
  <c r="C884" i="23"/>
  <c r="D884" i="23"/>
  <c r="E884" i="23"/>
  <c r="F884" i="23"/>
  <c r="G884" i="23"/>
  <c r="H884" i="23"/>
  <c r="I884" i="23"/>
  <c r="J884" i="23"/>
  <c r="K884" i="23"/>
  <c r="L884" i="23"/>
  <c r="M884" i="23"/>
  <c r="A573" i="23"/>
  <c r="B573" i="23"/>
  <c r="C573" i="23"/>
  <c r="D573" i="23"/>
  <c r="E573" i="23"/>
  <c r="F573" i="23"/>
  <c r="G573" i="23"/>
  <c r="H573" i="23"/>
  <c r="I573" i="23"/>
  <c r="J573" i="23"/>
  <c r="K573" i="23"/>
  <c r="L573" i="23"/>
  <c r="M573" i="23"/>
  <c r="A1061" i="23"/>
  <c r="B1061" i="23"/>
  <c r="C1061" i="23"/>
  <c r="D1061" i="23"/>
  <c r="E1061" i="23"/>
  <c r="F1061" i="23"/>
  <c r="G1061" i="23"/>
  <c r="H1061" i="23"/>
  <c r="I1061" i="23"/>
  <c r="J1061" i="23"/>
  <c r="K1061" i="23"/>
  <c r="L1061" i="23"/>
  <c r="M1061" i="23"/>
  <c r="A1058" i="23"/>
  <c r="B1058" i="23"/>
  <c r="C1058" i="23"/>
  <c r="D1058" i="23"/>
  <c r="E1058" i="23"/>
  <c r="F1058" i="23"/>
  <c r="G1058" i="23"/>
  <c r="H1058" i="23"/>
  <c r="I1058" i="23"/>
  <c r="J1058" i="23"/>
  <c r="K1058" i="23"/>
  <c r="L1058" i="23"/>
  <c r="M1058" i="23"/>
  <c r="A1015" i="23"/>
  <c r="B1015" i="23"/>
  <c r="C1015" i="23"/>
  <c r="D1015" i="23"/>
  <c r="E1015" i="23"/>
  <c r="F1015" i="23"/>
  <c r="G1015" i="23"/>
  <c r="H1015" i="23"/>
  <c r="I1015" i="23"/>
  <c r="J1015" i="23"/>
  <c r="K1015" i="23"/>
  <c r="L1015" i="23"/>
  <c r="M1015" i="23"/>
  <c r="A869" i="23"/>
  <c r="B869" i="23"/>
  <c r="C869" i="23"/>
  <c r="D869" i="23"/>
  <c r="E869" i="23"/>
  <c r="F869" i="23"/>
  <c r="G869" i="23"/>
  <c r="H869" i="23"/>
  <c r="I869" i="23"/>
  <c r="J869" i="23"/>
  <c r="K869" i="23"/>
  <c r="L869" i="23"/>
  <c r="M869" i="23"/>
  <c r="A1066" i="23"/>
  <c r="B1066" i="23"/>
  <c r="C1066" i="23"/>
  <c r="D1066" i="23"/>
  <c r="E1066" i="23"/>
  <c r="F1066" i="23"/>
  <c r="G1066" i="23"/>
  <c r="H1066" i="23"/>
  <c r="I1066" i="23"/>
  <c r="J1066" i="23"/>
  <c r="K1066" i="23"/>
  <c r="L1066" i="23"/>
  <c r="M1066" i="23"/>
  <c r="A1060" i="23"/>
  <c r="B1060" i="23"/>
  <c r="C1060" i="23"/>
  <c r="D1060" i="23"/>
  <c r="E1060" i="23"/>
  <c r="F1060" i="23"/>
  <c r="G1060" i="23"/>
  <c r="H1060" i="23"/>
  <c r="I1060" i="23"/>
  <c r="J1060" i="23"/>
  <c r="K1060" i="23"/>
  <c r="L1060" i="23"/>
  <c r="M1060" i="23"/>
  <c r="A1325" i="23"/>
  <c r="B1325" i="23"/>
  <c r="C1325" i="23"/>
  <c r="D1325" i="23"/>
  <c r="E1325" i="23"/>
  <c r="F1325" i="23"/>
  <c r="G1325" i="23"/>
  <c r="H1325" i="23"/>
  <c r="I1325" i="23"/>
  <c r="J1325" i="23"/>
  <c r="K1325" i="23"/>
  <c r="L1325" i="23"/>
  <c r="M1325" i="23"/>
  <c r="A998" i="23"/>
  <c r="B998" i="23"/>
  <c r="C998" i="23"/>
  <c r="D998" i="23"/>
  <c r="E998" i="23"/>
  <c r="F998" i="23"/>
  <c r="G998" i="23"/>
  <c r="H998" i="23"/>
  <c r="I998" i="23"/>
  <c r="J998" i="23"/>
  <c r="K998" i="23"/>
  <c r="L998" i="23"/>
  <c r="M998" i="23"/>
  <c r="A450" i="23"/>
  <c r="B450" i="23"/>
  <c r="C450" i="23"/>
  <c r="D450" i="23"/>
  <c r="E450" i="23"/>
  <c r="F450" i="23"/>
  <c r="G450" i="23"/>
  <c r="H450" i="23"/>
  <c r="I450" i="23"/>
  <c r="J450" i="23"/>
  <c r="K450" i="23"/>
  <c r="L450" i="23"/>
  <c r="M450" i="23"/>
  <c r="A309" i="23"/>
  <c r="B309" i="23"/>
  <c r="C309" i="23"/>
  <c r="D309" i="23"/>
  <c r="E309" i="23"/>
  <c r="F309" i="23"/>
  <c r="G309" i="23"/>
  <c r="H309" i="23"/>
  <c r="I309" i="23"/>
  <c r="J309" i="23"/>
  <c r="K309" i="23"/>
  <c r="L309" i="23"/>
  <c r="M309" i="23"/>
  <c r="A257" i="23"/>
  <c r="B257" i="23"/>
  <c r="C257" i="23"/>
  <c r="D257" i="23"/>
  <c r="E257" i="23"/>
  <c r="F257" i="23"/>
  <c r="G257" i="23"/>
  <c r="H257" i="23"/>
  <c r="I257" i="23"/>
  <c r="J257" i="23"/>
  <c r="K257" i="23"/>
  <c r="L257" i="23"/>
  <c r="M257" i="23"/>
  <c r="A173" i="23"/>
  <c r="B173" i="23"/>
  <c r="C173" i="23"/>
  <c r="D173" i="23"/>
  <c r="E173" i="23"/>
  <c r="F173" i="23"/>
  <c r="G173" i="23"/>
  <c r="H173" i="23"/>
  <c r="I173" i="23"/>
  <c r="J173" i="23"/>
  <c r="K173" i="23"/>
  <c r="L173" i="23"/>
  <c r="M173" i="23"/>
  <c r="A64" i="23"/>
  <c r="B64" i="23"/>
  <c r="C64" i="23"/>
  <c r="D64" i="23"/>
  <c r="E64" i="23"/>
  <c r="F64" i="23"/>
  <c r="G64" i="23"/>
  <c r="H64" i="23"/>
  <c r="I64" i="23"/>
  <c r="J64" i="23"/>
  <c r="K64" i="23"/>
  <c r="L64" i="23"/>
  <c r="M64" i="23"/>
  <c r="A1232" i="23"/>
  <c r="B1232" i="23"/>
  <c r="C1232" i="23"/>
  <c r="D1232" i="23"/>
  <c r="E1232" i="23"/>
  <c r="F1232" i="23"/>
  <c r="G1232" i="23"/>
  <c r="H1232" i="23"/>
  <c r="I1232" i="23"/>
  <c r="J1232" i="23"/>
  <c r="K1232" i="23"/>
  <c r="L1232" i="23"/>
  <c r="M1232" i="23"/>
  <c r="A1070" i="23"/>
  <c r="B1070" i="23"/>
  <c r="C1070" i="23"/>
  <c r="D1070" i="23"/>
  <c r="E1070" i="23"/>
  <c r="F1070" i="23"/>
  <c r="G1070" i="23"/>
  <c r="H1070" i="23"/>
  <c r="I1070" i="23"/>
  <c r="J1070" i="23"/>
  <c r="K1070" i="23"/>
  <c r="L1070" i="23"/>
  <c r="M1070" i="23"/>
  <c r="A556" i="23"/>
  <c r="B556" i="23"/>
  <c r="C556" i="23"/>
  <c r="D556" i="23"/>
  <c r="E556" i="23"/>
  <c r="F556" i="23"/>
  <c r="G556" i="23"/>
  <c r="H556" i="23"/>
  <c r="I556" i="23"/>
  <c r="J556" i="23"/>
  <c r="K556" i="23"/>
  <c r="L556" i="23"/>
  <c r="M556" i="23"/>
  <c r="A308" i="23"/>
  <c r="B308" i="23"/>
  <c r="C308" i="23"/>
  <c r="D308" i="23"/>
  <c r="E308" i="23"/>
  <c r="F308" i="23"/>
  <c r="G308" i="23"/>
  <c r="H308" i="23"/>
  <c r="I308" i="23"/>
  <c r="J308" i="23"/>
  <c r="K308" i="23"/>
  <c r="L308" i="23"/>
  <c r="M308" i="23"/>
  <c r="A240" i="23"/>
  <c r="B240" i="23"/>
  <c r="C240" i="23"/>
  <c r="D240" i="23"/>
  <c r="E240" i="23"/>
  <c r="F240" i="23"/>
  <c r="G240" i="23"/>
  <c r="H240" i="23"/>
  <c r="I240" i="23"/>
  <c r="J240" i="23"/>
  <c r="K240" i="23"/>
  <c r="L240" i="23"/>
  <c r="M240" i="23"/>
  <c r="A133" i="23"/>
  <c r="B133" i="23"/>
  <c r="C133" i="23"/>
  <c r="D133" i="23"/>
  <c r="E133" i="23"/>
  <c r="F133" i="23"/>
  <c r="G133" i="23"/>
  <c r="H133" i="23"/>
  <c r="I133" i="23"/>
  <c r="J133" i="23"/>
  <c r="K133" i="23"/>
  <c r="L133" i="23"/>
  <c r="M133" i="23"/>
  <c r="A63" i="23"/>
  <c r="B63" i="23"/>
  <c r="C63" i="23"/>
  <c r="D63" i="23"/>
  <c r="E63" i="23"/>
  <c r="F63" i="23"/>
  <c r="G63" i="23"/>
  <c r="H63" i="23"/>
  <c r="I63" i="23"/>
  <c r="J63" i="23"/>
  <c r="K63" i="23"/>
  <c r="L63" i="23"/>
  <c r="M63" i="23"/>
  <c r="A1272" i="23"/>
  <c r="B1272" i="23"/>
  <c r="C1272" i="23"/>
  <c r="D1272" i="23"/>
  <c r="E1272" i="23"/>
  <c r="F1272" i="23"/>
  <c r="G1272" i="23"/>
  <c r="H1272" i="23"/>
  <c r="I1272" i="23"/>
  <c r="J1272" i="23"/>
  <c r="K1272" i="23"/>
  <c r="L1272" i="23"/>
  <c r="M1272" i="23"/>
  <c r="A997" i="23"/>
  <c r="B997" i="23"/>
  <c r="C997" i="23"/>
  <c r="D997" i="23"/>
  <c r="E997" i="23"/>
  <c r="F997" i="23"/>
  <c r="G997" i="23"/>
  <c r="H997" i="23"/>
  <c r="I997" i="23"/>
  <c r="J997" i="23"/>
  <c r="K997" i="23"/>
  <c r="L997" i="23"/>
  <c r="M997" i="23"/>
  <c r="A503" i="23"/>
  <c r="B503" i="23"/>
  <c r="C503" i="23"/>
  <c r="D503" i="23"/>
  <c r="E503" i="23"/>
  <c r="F503" i="23"/>
  <c r="G503" i="23"/>
  <c r="H503" i="23"/>
  <c r="I503" i="23"/>
  <c r="J503" i="23"/>
  <c r="K503" i="23"/>
  <c r="L503" i="23"/>
  <c r="M503" i="23"/>
  <c r="A302" i="23"/>
  <c r="B302" i="23"/>
  <c r="C302" i="23"/>
  <c r="D302" i="23"/>
  <c r="E302" i="23"/>
  <c r="F302" i="23"/>
  <c r="G302" i="23"/>
  <c r="H302" i="23"/>
  <c r="I302" i="23"/>
  <c r="J302" i="23"/>
  <c r="K302" i="23"/>
  <c r="L302" i="23"/>
  <c r="M302" i="23"/>
  <c r="A239" i="23"/>
  <c r="B239" i="23"/>
  <c r="C239" i="23"/>
  <c r="D239" i="23"/>
  <c r="E239" i="23"/>
  <c r="F239" i="23"/>
  <c r="G239" i="23"/>
  <c r="H239" i="23"/>
  <c r="I239" i="23"/>
  <c r="J239" i="23"/>
  <c r="K239" i="23"/>
  <c r="L239" i="23"/>
  <c r="M239" i="23"/>
  <c r="A155" i="23"/>
  <c r="B155" i="23"/>
  <c r="C155" i="23"/>
  <c r="D155" i="23"/>
  <c r="E155" i="23"/>
  <c r="F155" i="23"/>
  <c r="G155" i="23"/>
  <c r="H155" i="23"/>
  <c r="I155" i="23"/>
  <c r="J155" i="23"/>
  <c r="K155" i="23"/>
  <c r="L155" i="23"/>
  <c r="M155" i="23"/>
  <c r="A62" i="23"/>
  <c r="B62" i="23"/>
  <c r="C62" i="23"/>
  <c r="D62" i="23"/>
  <c r="E62" i="23"/>
  <c r="F62" i="23"/>
  <c r="G62" i="23"/>
  <c r="H62" i="23"/>
  <c r="I62" i="23"/>
  <c r="J62" i="23"/>
  <c r="K62" i="23"/>
  <c r="L62" i="23"/>
  <c r="M62" i="23"/>
  <c r="A901" i="23"/>
  <c r="B901" i="23"/>
  <c r="C901" i="23"/>
  <c r="D901" i="23"/>
  <c r="E901" i="23"/>
  <c r="F901" i="23"/>
  <c r="G901" i="23"/>
  <c r="H901" i="23"/>
  <c r="I901" i="23"/>
  <c r="J901" i="23"/>
  <c r="K901" i="23"/>
  <c r="L901" i="23"/>
  <c r="M901" i="23"/>
  <c r="A394" i="23"/>
  <c r="B394" i="23"/>
  <c r="C394" i="23"/>
  <c r="D394" i="23"/>
  <c r="E394" i="23"/>
  <c r="F394" i="23"/>
  <c r="G394" i="23"/>
  <c r="H394" i="23"/>
  <c r="I394" i="23"/>
  <c r="J394" i="23"/>
  <c r="K394" i="23"/>
  <c r="L394" i="23"/>
  <c r="M394" i="23"/>
  <c r="A218" i="23"/>
  <c r="B218" i="23"/>
  <c r="C218" i="23"/>
  <c r="D218" i="23"/>
  <c r="E218" i="23"/>
  <c r="F218" i="23"/>
  <c r="G218" i="23"/>
  <c r="H218" i="23"/>
  <c r="I218" i="23"/>
  <c r="J218" i="23"/>
  <c r="K218" i="23"/>
  <c r="L218" i="23"/>
  <c r="M218" i="23"/>
  <c r="A112" i="23"/>
  <c r="B112" i="23"/>
  <c r="C112" i="23"/>
  <c r="D112" i="23"/>
  <c r="E112" i="23"/>
  <c r="F112" i="23"/>
  <c r="G112" i="23"/>
  <c r="H112" i="23"/>
  <c r="I112" i="23"/>
  <c r="J112" i="23"/>
  <c r="K112" i="23"/>
  <c r="L112" i="23"/>
  <c r="M112" i="23"/>
  <c r="A11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A1023" i="23"/>
  <c r="B1023" i="23"/>
  <c r="C1023" i="23"/>
  <c r="D1023" i="23"/>
  <c r="E1023" i="23"/>
  <c r="F1023" i="23"/>
  <c r="G1023" i="23"/>
  <c r="H1023" i="23"/>
  <c r="I1023" i="23"/>
  <c r="J1023" i="23"/>
  <c r="K1023" i="23"/>
  <c r="L1023" i="23"/>
  <c r="M1023" i="23"/>
  <c r="A476" i="23"/>
  <c r="B476" i="23"/>
  <c r="C476" i="23"/>
  <c r="D476" i="23"/>
  <c r="E476" i="23"/>
  <c r="F476" i="23"/>
  <c r="G476" i="23"/>
  <c r="H476" i="23"/>
  <c r="I476" i="23"/>
  <c r="J476" i="23"/>
  <c r="K476" i="23"/>
  <c r="L476" i="23"/>
  <c r="M476" i="23"/>
  <c r="A232" i="23"/>
  <c r="B232" i="23"/>
  <c r="C232" i="23"/>
  <c r="D232" i="23"/>
  <c r="E232" i="23"/>
  <c r="F232" i="23"/>
  <c r="G232" i="23"/>
  <c r="H232" i="23"/>
  <c r="I232" i="23"/>
  <c r="J232" i="23"/>
  <c r="K232" i="23"/>
  <c r="L232" i="23"/>
  <c r="M232" i="23"/>
  <c r="A131" i="23"/>
  <c r="B131" i="23"/>
  <c r="C131" i="23"/>
  <c r="D131" i="23"/>
  <c r="E131" i="23"/>
  <c r="F131" i="23"/>
  <c r="G131" i="23"/>
  <c r="H131" i="23"/>
  <c r="I131" i="23"/>
  <c r="J131" i="23"/>
  <c r="K131" i="23"/>
  <c r="L131" i="23"/>
  <c r="M131" i="23"/>
  <c r="A46" i="23"/>
  <c r="B46" i="23"/>
  <c r="C46" i="23"/>
  <c r="D46" i="23"/>
  <c r="E46" i="23"/>
  <c r="F46" i="23"/>
  <c r="G46" i="23"/>
  <c r="H46" i="23"/>
  <c r="I46" i="23"/>
  <c r="J46" i="23"/>
  <c r="K46" i="23"/>
  <c r="L46" i="23"/>
  <c r="M46" i="23"/>
  <c r="A807" i="23"/>
  <c r="B807" i="23"/>
  <c r="C807" i="23"/>
  <c r="D807" i="23"/>
  <c r="E807" i="23"/>
  <c r="F807" i="23"/>
  <c r="G807" i="23"/>
  <c r="H807" i="23"/>
  <c r="I807" i="23"/>
  <c r="J807" i="23"/>
  <c r="K807" i="23"/>
  <c r="L807" i="23"/>
  <c r="M807" i="23"/>
  <c r="A341" i="23"/>
  <c r="B341" i="23"/>
  <c r="C341" i="23"/>
  <c r="D341" i="23"/>
  <c r="E341" i="23"/>
  <c r="F341" i="23"/>
  <c r="G341" i="23"/>
  <c r="H341" i="23"/>
  <c r="I341" i="23"/>
  <c r="J341" i="23"/>
  <c r="K341" i="23"/>
  <c r="L341" i="23"/>
  <c r="M341" i="23"/>
  <c r="A252" i="23"/>
  <c r="B252" i="23"/>
  <c r="C252" i="23"/>
  <c r="D252" i="23"/>
  <c r="E252" i="23"/>
  <c r="F252" i="23"/>
  <c r="G252" i="23"/>
  <c r="H252" i="23"/>
  <c r="I252" i="23"/>
  <c r="J252" i="23"/>
  <c r="K252" i="23"/>
  <c r="L252" i="23"/>
  <c r="M252" i="23"/>
  <c r="A145" i="23"/>
  <c r="B145" i="23"/>
  <c r="C145" i="23"/>
  <c r="D145" i="23"/>
  <c r="E145" i="23"/>
  <c r="F145" i="23"/>
  <c r="G145" i="23"/>
  <c r="H145" i="23"/>
  <c r="I145" i="23"/>
  <c r="J145" i="23"/>
  <c r="K145" i="23"/>
  <c r="L145" i="23"/>
  <c r="M145" i="23"/>
  <c r="A56" i="23"/>
  <c r="B56" i="23"/>
  <c r="C56" i="23"/>
  <c r="D56" i="23"/>
  <c r="E56" i="23"/>
  <c r="F56" i="23"/>
  <c r="G56" i="23"/>
  <c r="H56" i="23"/>
  <c r="I56" i="23"/>
  <c r="J56" i="23"/>
  <c r="K56" i="23"/>
  <c r="L56" i="23"/>
  <c r="M56" i="23"/>
  <c r="A831" i="23"/>
  <c r="B831" i="23"/>
  <c r="C831" i="23"/>
  <c r="D831" i="23"/>
  <c r="E831" i="23"/>
  <c r="F831" i="23"/>
  <c r="G831" i="23"/>
  <c r="H831" i="23"/>
  <c r="I831" i="23"/>
  <c r="J831" i="23"/>
  <c r="K831" i="23"/>
  <c r="L831" i="23"/>
  <c r="M831" i="23"/>
  <c r="A384" i="23"/>
  <c r="B384" i="23"/>
  <c r="C384" i="23"/>
  <c r="D384" i="23"/>
  <c r="E384" i="23"/>
  <c r="F384" i="23"/>
  <c r="G384" i="23"/>
  <c r="H384" i="23"/>
  <c r="I384" i="23"/>
  <c r="J384" i="23"/>
  <c r="K384" i="23"/>
  <c r="L384" i="23"/>
  <c r="M384" i="23"/>
  <c r="A207" i="23"/>
  <c r="B207" i="23"/>
  <c r="C207" i="23"/>
  <c r="D207" i="23"/>
  <c r="E207" i="23"/>
  <c r="F207" i="23"/>
  <c r="G207" i="23"/>
  <c r="H207" i="23"/>
  <c r="I207" i="23"/>
  <c r="J207" i="23"/>
  <c r="K207" i="23"/>
  <c r="L207" i="23"/>
  <c r="M207" i="23"/>
  <c r="A92" i="23"/>
  <c r="B92" i="23"/>
  <c r="C92" i="23"/>
  <c r="D92" i="23"/>
  <c r="E92" i="23"/>
  <c r="F92" i="23"/>
  <c r="G92" i="23"/>
  <c r="H92" i="23"/>
  <c r="I92" i="23"/>
  <c r="J92" i="23"/>
  <c r="K92" i="23"/>
  <c r="L92" i="23"/>
  <c r="M92" i="23"/>
  <c r="A61" i="23"/>
  <c r="B61" i="23"/>
  <c r="C61" i="23"/>
  <c r="D61" i="23"/>
  <c r="E61" i="23"/>
  <c r="F61" i="23"/>
  <c r="G61" i="23"/>
  <c r="H61" i="23"/>
  <c r="I61" i="23"/>
  <c r="J61" i="23"/>
  <c r="K61" i="23"/>
  <c r="L61" i="23"/>
  <c r="M61" i="23"/>
  <c r="A883" i="23"/>
  <c r="B883" i="23"/>
  <c r="C883" i="23"/>
  <c r="D883" i="23"/>
  <c r="E883" i="23"/>
  <c r="F883" i="23"/>
  <c r="G883" i="23"/>
  <c r="H883" i="23"/>
  <c r="I883" i="23"/>
  <c r="J883" i="23"/>
  <c r="K883" i="23"/>
  <c r="L883" i="23"/>
  <c r="M883" i="23"/>
  <c r="A380" i="23"/>
  <c r="B380" i="23"/>
  <c r="C380" i="23"/>
  <c r="D380" i="23"/>
  <c r="E380" i="23"/>
  <c r="F380" i="23"/>
  <c r="G380" i="23"/>
  <c r="H380" i="23"/>
  <c r="I380" i="23"/>
  <c r="J380" i="23"/>
  <c r="K380" i="23"/>
  <c r="L380" i="23"/>
  <c r="M380" i="23"/>
  <c r="A203" i="23"/>
  <c r="B203" i="23"/>
  <c r="C203" i="23"/>
  <c r="D203" i="23"/>
  <c r="E203" i="23"/>
  <c r="F203" i="23"/>
  <c r="G203" i="23"/>
  <c r="H203" i="23"/>
  <c r="I203" i="23"/>
  <c r="J203" i="23"/>
  <c r="K203" i="23"/>
  <c r="L203" i="23"/>
  <c r="M203" i="23"/>
  <c r="A100" i="23"/>
  <c r="B100" i="23"/>
  <c r="C100" i="23"/>
  <c r="D100" i="23"/>
  <c r="E100" i="23"/>
  <c r="F100" i="23"/>
  <c r="G100" i="23"/>
  <c r="H100" i="23"/>
  <c r="I100" i="23"/>
  <c r="J100" i="23"/>
  <c r="K100" i="23"/>
  <c r="L100" i="23"/>
  <c r="M100" i="23"/>
  <c r="A86" i="23"/>
  <c r="B86" i="23"/>
  <c r="C86" i="23"/>
  <c r="D86" i="23"/>
  <c r="E86" i="23"/>
  <c r="F86" i="23"/>
  <c r="G86" i="23"/>
  <c r="H86" i="23"/>
  <c r="I86" i="23"/>
  <c r="J86" i="23"/>
  <c r="K86" i="23"/>
  <c r="L86" i="23"/>
  <c r="M86" i="23"/>
  <c r="A1221" i="23"/>
  <c r="B1221" i="23"/>
  <c r="C1221" i="23"/>
  <c r="D1221" i="23"/>
  <c r="E1221" i="23"/>
  <c r="F1221" i="23"/>
  <c r="G1221" i="23"/>
  <c r="H1221" i="23"/>
  <c r="I1221" i="23"/>
  <c r="J1221" i="23"/>
  <c r="K1221" i="23"/>
  <c r="L1221" i="23"/>
  <c r="M1221" i="23"/>
  <c r="A808" i="23"/>
  <c r="B808" i="23"/>
  <c r="C808" i="23"/>
  <c r="D808" i="23"/>
  <c r="E808" i="23"/>
  <c r="F808" i="23"/>
  <c r="G808" i="23"/>
  <c r="H808" i="23"/>
  <c r="I808" i="23"/>
  <c r="J808" i="23"/>
  <c r="K808" i="23"/>
  <c r="L808" i="23"/>
  <c r="M808" i="23"/>
  <c r="A351" i="23"/>
  <c r="B351" i="23"/>
  <c r="C351" i="23"/>
  <c r="D351" i="23"/>
  <c r="E351" i="23"/>
  <c r="F351" i="23"/>
  <c r="G351" i="23"/>
  <c r="H351" i="23"/>
  <c r="I351" i="23"/>
  <c r="J351" i="23"/>
  <c r="K351" i="23"/>
  <c r="L351" i="23"/>
  <c r="M351" i="23"/>
  <c r="A260" i="23"/>
  <c r="B260" i="23"/>
  <c r="C260" i="23"/>
  <c r="D260" i="23"/>
  <c r="E260" i="23"/>
  <c r="F260" i="23"/>
  <c r="G260" i="23"/>
  <c r="H260" i="23"/>
  <c r="I260" i="23"/>
  <c r="J260" i="23"/>
  <c r="K260" i="23"/>
  <c r="L260" i="23"/>
  <c r="M260" i="23"/>
  <c r="A249" i="23"/>
  <c r="B249" i="23"/>
  <c r="C249" i="23"/>
  <c r="D249" i="23"/>
  <c r="E249" i="23"/>
  <c r="F249" i="23"/>
  <c r="G249" i="23"/>
  <c r="H249" i="23"/>
  <c r="I249" i="23"/>
  <c r="J249" i="23"/>
  <c r="K249" i="23"/>
  <c r="L249" i="23"/>
  <c r="M249" i="23"/>
  <c r="A143" i="23"/>
  <c r="B143" i="23"/>
  <c r="C143" i="23"/>
  <c r="D143" i="23"/>
  <c r="E143" i="23"/>
  <c r="F143" i="23"/>
  <c r="G143" i="23"/>
  <c r="H143" i="23"/>
  <c r="I143" i="23"/>
  <c r="J143" i="23"/>
  <c r="K143" i="23"/>
  <c r="L143" i="23"/>
  <c r="M143" i="23"/>
  <c r="A49" i="23"/>
  <c r="B49" i="23"/>
  <c r="C49" i="23"/>
  <c r="D49" i="23"/>
  <c r="E49" i="23"/>
  <c r="F49" i="23"/>
  <c r="G49" i="23"/>
  <c r="H49" i="23"/>
  <c r="I49" i="23"/>
  <c r="J49" i="23"/>
  <c r="K49" i="23"/>
  <c r="L49" i="23"/>
  <c r="M49" i="23"/>
  <c r="A1189" i="23"/>
  <c r="B1189" i="23"/>
  <c r="C1189" i="23"/>
  <c r="D1189" i="23"/>
  <c r="E1189" i="23"/>
  <c r="F1189" i="23"/>
  <c r="G1189" i="23"/>
  <c r="H1189" i="23"/>
  <c r="I1189" i="23"/>
  <c r="J1189" i="23"/>
  <c r="K1189" i="23"/>
  <c r="L1189" i="23"/>
  <c r="M1189" i="23"/>
  <c r="A783" i="23"/>
  <c r="B783" i="23"/>
  <c r="C783" i="23"/>
  <c r="D783" i="23"/>
  <c r="E783" i="23"/>
  <c r="F783" i="23"/>
  <c r="G783" i="23"/>
  <c r="H783" i="23"/>
  <c r="I783" i="23"/>
  <c r="J783" i="23"/>
  <c r="K783" i="23"/>
  <c r="L783" i="23"/>
  <c r="M783" i="23"/>
  <c r="A475" i="23"/>
  <c r="B475" i="23"/>
  <c r="C475" i="23"/>
  <c r="D475" i="23"/>
  <c r="E475" i="23"/>
  <c r="F475" i="23"/>
  <c r="G475" i="23"/>
  <c r="H475" i="23"/>
  <c r="I475" i="23"/>
  <c r="J475" i="23"/>
  <c r="K475" i="23"/>
  <c r="L475" i="23"/>
  <c r="M475" i="23"/>
  <c r="A285" i="23"/>
  <c r="B285" i="23"/>
  <c r="C285" i="23"/>
  <c r="D285" i="23"/>
  <c r="E285" i="23"/>
  <c r="F285" i="23"/>
  <c r="G285" i="23"/>
  <c r="H285" i="23"/>
  <c r="I285" i="23"/>
  <c r="J285" i="23"/>
  <c r="K285" i="23"/>
  <c r="L285" i="23"/>
  <c r="M285" i="23"/>
  <c r="A217" i="23"/>
  <c r="B217" i="23"/>
  <c r="C217" i="23"/>
  <c r="D217" i="23"/>
  <c r="E217" i="23"/>
  <c r="F217" i="23"/>
  <c r="G217" i="23"/>
  <c r="H217" i="23"/>
  <c r="I217" i="23"/>
  <c r="J217" i="23"/>
  <c r="K217" i="23"/>
  <c r="L217" i="23"/>
  <c r="M217" i="23"/>
  <c r="A111" i="23"/>
  <c r="B111" i="23"/>
  <c r="C111" i="23"/>
  <c r="D111" i="23"/>
  <c r="E111" i="23"/>
  <c r="F111" i="23"/>
  <c r="G111" i="23"/>
  <c r="H111" i="23"/>
  <c r="I111" i="23"/>
  <c r="J111" i="23"/>
  <c r="K111" i="23"/>
  <c r="L111" i="23"/>
  <c r="M111" i="23"/>
  <c r="A21" i="23"/>
  <c r="B21" i="23"/>
  <c r="C21" i="23"/>
  <c r="D21" i="23"/>
  <c r="E21" i="23"/>
  <c r="F21" i="23"/>
  <c r="G21" i="23"/>
  <c r="H21" i="23"/>
  <c r="I21" i="23"/>
  <c r="J21" i="23"/>
  <c r="K21" i="23"/>
  <c r="L21" i="23"/>
  <c r="M21" i="23"/>
  <c r="A1259" i="23"/>
  <c r="B1259" i="23"/>
  <c r="C1259" i="23"/>
  <c r="D1259" i="23"/>
  <c r="E1259" i="23"/>
  <c r="F1259" i="23"/>
  <c r="G1259" i="23"/>
  <c r="H1259" i="23"/>
  <c r="I1259" i="23"/>
  <c r="J1259" i="23"/>
  <c r="K1259" i="23"/>
  <c r="L1259" i="23"/>
  <c r="M1259" i="23"/>
  <c r="A875" i="23"/>
  <c r="B875" i="23"/>
  <c r="C875" i="23"/>
  <c r="D875" i="23"/>
  <c r="E875" i="23"/>
  <c r="F875" i="23"/>
  <c r="G875" i="23"/>
  <c r="H875" i="23"/>
  <c r="I875" i="23"/>
  <c r="J875" i="23"/>
  <c r="K875" i="23"/>
  <c r="L875" i="23"/>
  <c r="M875" i="23"/>
  <c r="A369" i="23"/>
  <c r="B369" i="23"/>
  <c r="C369" i="23"/>
  <c r="D369" i="23"/>
  <c r="E369" i="23"/>
  <c r="F369" i="23"/>
  <c r="G369" i="23"/>
  <c r="H369" i="23"/>
  <c r="I369" i="23"/>
  <c r="J369" i="23"/>
  <c r="K369" i="23"/>
  <c r="L369" i="23"/>
  <c r="M369" i="23"/>
  <c r="A271" i="23"/>
  <c r="B271" i="23"/>
  <c r="C271" i="23"/>
  <c r="D271" i="23"/>
  <c r="E271" i="23"/>
  <c r="F271" i="23"/>
  <c r="G271" i="23"/>
  <c r="H271" i="23"/>
  <c r="I271" i="23"/>
  <c r="J271" i="23"/>
  <c r="K271" i="23"/>
  <c r="L271" i="23"/>
  <c r="M271" i="23"/>
  <c r="A189" i="23"/>
  <c r="B189" i="23"/>
  <c r="C189" i="23"/>
  <c r="D189" i="23"/>
  <c r="E189" i="23"/>
  <c r="F189" i="23"/>
  <c r="G189" i="23"/>
  <c r="H189" i="23"/>
  <c r="I189" i="23"/>
  <c r="J189" i="23"/>
  <c r="K189" i="23"/>
  <c r="L189" i="23"/>
  <c r="M189" i="23"/>
  <c r="A170" i="23"/>
  <c r="B170" i="23"/>
  <c r="C170" i="23"/>
  <c r="D170" i="23"/>
  <c r="E170" i="23"/>
  <c r="F170" i="23"/>
  <c r="G170" i="23"/>
  <c r="H170" i="23"/>
  <c r="I170" i="23"/>
  <c r="J170" i="23"/>
  <c r="K170" i="23"/>
  <c r="L170" i="23"/>
  <c r="M170" i="23"/>
  <c r="A85" i="23"/>
  <c r="B85" i="23"/>
  <c r="C85" i="23"/>
  <c r="D85" i="23"/>
  <c r="E85" i="23"/>
  <c r="F85" i="23"/>
  <c r="G85" i="23"/>
  <c r="H85" i="23"/>
  <c r="I85" i="23"/>
  <c r="J85" i="23"/>
  <c r="K85" i="23"/>
  <c r="L85" i="23"/>
  <c r="M85" i="23"/>
  <c r="A1220" i="23"/>
  <c r="B1220" i="23"/>
  <c r="C1220" i="23"/>
  <c r="D1220" i="23"/>
  <c r="E1220" i="23"/>
  <c r="F1220" i="23"/>
  <c r="G1220" i="23"/>
  <c r="H1220" i="23"/>
  <c r="I1220" i="23"/>
  <c r="J1220" i="23"/>
  <c r="K1220" i="23"/>
  <c r="L1220" i="23"/>
  <c r="M1220" i="23"/>
  <c r="A824" i="23"/>
  <c r="B824" i="23"/>
  <c r="C824" i="23"/>
  <c r="D824" i="23"/>
  <c r="E824" i="23"/>
  <c r="F824" i="23"/>
  <c r="G824" i="23"/>
  <c r="H824" i="23"/>
  <c r="I824" i="23"/>
  <c r="J824" i="23"/>
  <c r="K824" i="23"/>
  <c r="L824" i="23"/>
  <c r="M824" i="23"/>
  <c r="A368" i="23"/>
  <c r="B368" i="23"/>
  <c r="C368" i="23"/>
  <c r="D368" i="23"/>
  <c r="E368" i="23"/>
  <c r="F368" i="23"/>
  <c r="G368" i="23"/>
  <c r="H368" i="23"/>
  <c r="I368" i="23"/>
  <c r="J368" i="23"/>
  <c r="K368" i="23"/>
  <c r="L368" i="23"/>
  <c r="M368" i="23"/>
  <c r="A270" i="23"/>
  <c r="B270" i="23"/>
  <c r="C270" i="23"/>
  <c r="D270" i="23"/>
  <c r="E270" i="23"/>
  <c r="F270" i="23"/>
  <c r="G270" i="23"/>
  <c r="H270" i="23"/>
  <c r="I270" i="23"/>
  <c r="J270" i="23"/>
  <c r="K270" i="23"/>
  <c r="L270" i="23"/>
  <c r="M270" i="23"/>
  <c r="A188" i="23"/>
  <c r="B188" i="23"/>
  <c r="C188" i="23"/>
  <c r="D188" i="23"/>
  <c r="E188" i="23"/>
  <c r="F188" i="23"/>
  <c r="G188" i="23"/>
  <c r="H188" i="23"/>
  <c r="I188" i="23"/>
  <c r="J188" i="23"/>
  <c r="K188" i="23"/>
  <c r="L188" i="23"/>
  <c r="M188" i="23"/>
  <c r="A169" i="23"/>
  <c r="B169" i="23"/>
  <c r="C169" i="23"/>
  <c r="D169" i="23"/>
  <c r="E169" i="23"/>
  <c r="F169" i="23"/>
  <c r="G169" i="23"/>
  <c r="H169" i="23"/>
  <c r="I169" i="23"/>
  <c r="J169" i="23"/>
  <c r="K169" i="23"/>
  <c r="L169" i="23"/>
  <c r="M169" i="23"/>
  <c r="A84" i="23"/>
  <c r="B84" i="23"/>
  <c r="C84" i="23"/>
  <c r="D84" i="23"/>
  <c r="E84" i="23"/>
  <c r="F84" i="23"/>
  <c r="G84" i="23"/>
  <c r="H84" i="23"/>
  <c r="I84" i="23"/>
  <c r="J84" i="23"/>
  <c r="K84" i="23"/>
  <c r="L84" i="23"/>
  <c r="M84" i="23"/>
  <c r="A1219" i="23"/>
  <c r="B1219" i="23"/>
  <c r="C1219" i="23"/>
  <c r="D1219" i="23"/>
  <c r="E1219" i="23"/>
  <c r="F1219" i="23"/>
  <c r="G1219" i="23"/>
  <c r="H1219" i="23"/>
  <c r="I1219" i="23"/>
  <c r="J1219" i="23"/>
  <c r="K1219" i="23"/>
  <c r="L1219" i="23"/>
  <c r="M1219" i="23"/>
  <c r="A823" i="23"/>
  <c r="B823" i="23"/>
  <c r="C823" i="23"/>
  <c r="D823" i="23"/>
  <c r="E823" i="23"/>
  <c r="F823" i="23"/>
  <c r="G823" i="23"/>
  <c r="H823" i="23"/>
  <c r="I823" i="23"/>
  <c r="J823" i="23"/>
  <c r="K823" i="23"/>
  <c r="L823" i="23"/>
  <c r="M823" i="23"/>
  <c r="A367" i="23"/>
  <c r="B367" i="23"/>
  <c r="C367" i="23"/>
  <c r="D367" i="23"/>
  <c r="E367" i="23"/>
  <c r="F367" i="23"/>
  <c r="G367" i="23"/>
  <c r="H367" i="23"/>
  <c r="I367" i="23"/>
  <c r="J367" i="23"/>
  <c r="K367" i="23"/>
  <c r="L367" i="23"/>
  <c r="M367" i="23"/>
  <c r="A269" i="23"/>
  <c r="B269" i="23"/>
  <c r="C269" i="23"/>
  <c r="D269" i="23"/>
  <c r="E269" i="23"/>
  <c r="F269" i="23"/>
  <c r="G269" i="23"/>
  <c r="H269" i="23"/>
  <c r="I269" i="23"/>
  <c r="J269" i="23"/>
  <c r="K269" i="23"/>
  <c r="L269" i="23"/>
  <c r="M269" i="23"/>
  <c r="A187" i="23"/>
  <c r="B187" i="23"/>
  <c r="C187" i="23"/>
  <c r="D187" i="23"/>
  <c r="E187" i="23"/>
  <c r="F187" i="23"/>
  <c r="G187" i="23"/>
  <c r="H187" i="23"/>
  <c r="I187" i="23"/>
  <c r="J187" i="23"/>
  <c r="K187" i="23"/>
  <c r="L187" i="23"/>
  <c r="M187" i="23"/>
  <c r="A168" i="23"/>
  <c r="B168" i="23"/>
  <c r="C168" i="23"/>
  <c r="D168" i="23"/>
  <c r="E168" i="23"/>
  <c r="F168" i="23"/>
  <c r="G168" i="23"/>
  <c r="H168" i="23"/>
  <c r="I168" i="23"/>
  <c r="J168" i="23"/>
  <c r="K168" i="23"/>
  <c r="L168" i="23"/>
  <c r="M168" i="23"/>
  <c r="A83" i="23"/>
  <c r="B83" i="23"/>
  <c r="C83" i="23"/>
  <c r="D83" i="23"/>
  <c r="E83" i="23"/>
  <c r="F83" i="23"/>
  <c r="G83" i="23"/>
  <c r="H83" i="23"/>
  <c r="I83" i="23"/>
  <c r="J83" i="23"/>
  <c r="K83" i="23"/>
  <c r="L83" i="23"/>
  <c r="M83" i="23"/>
  <c r="A1218" i="23"/>
  <c r="B1218" i="23"/>
  <c r="C1218" i="23"/>
  <c r="D1218" i="23"/>
  <c r="E1218" i="23"/>
  <c r="F1218" i="23"/>
  <c r="G1218" i="23"/>
  <c r="H1218" i="23"/>
  <c r="I1218" i="23"/>
  <c r="J1218" i="23"/>
  <c r="K1218" i="23"/>
  <c r="L1218" i="23"/>
  <c r="M1218" i="23"/>
  <c r="A822" i="23"/>
  <c r="B822" i="23"/>
  <c r="C822" i="23"/>
  <c r="D822" i="23"/>
  <c r="E822" i="23"/>
  <c r="F822" i="23"/>
  <c r="G822" i="23"/>
  <c r="H822" i="23"/>
  <c r="I822" i="23"/>
  <c r="J822" i="23"/>
  <c r="K822" i="23"/>
  <c r="L822" i="23"/>
  <c r="M822" i="23"/>
  <c r="A366" i="23"/>
  <c r="B366" i="23"/>
  <c r="C366" i="23"/>
  <c r="D366" i="23"/>
  <c r="E366" i="23"/>
  <c r="F366" i="23"/>
  <c r="G366" i="23"/>
  <c r="H366" i="23"/>
  <c r="I366" i="23"/>
  <c r="J366" i="23"/>
  <c r="K366" i="23"/>
  <c r="L366" i="23"/>
  <c r="M366" i="23"/>
  <c r="A268" i="23"/>
  <c r="B268" i="23"/>
  <c r="C268" i="23"/>
  <c r="D268" i="23"/>
  <c r="E268" i="23"/>
  <c r="F268" i="23"/>
  <c r="G268" i="23"/>
  <c r="H268" i="23"/>
  <c r="I268" i="23"/>
  <c r="J268" i="23"/>
  <c r="K268" i="23"/>
  <c r="L268" i="23"/>
  <c r="M268" i="23"/>
  <c r="A186" i="23"/>
  <c r="B186" i="23"/>
  <c r="C186" i="23"/>
  <c r="D186" i="23"/>
  <c r="E186" i="23"/>
  <c r="F186" i="23"/>
  <c r="G186" i="23"/>
  <c r="H186" i="23"/>
  <c r="I186" i="23"/>
  <c r="J186" i="23"/>
  <c r="K186" i="23"/>
  <c r="L186" i="23"/>
  <c r="M186" i="23"/>
  <c r="A167" i="23"/>
  <c r="B167" i="23"/>
  <c r="C167" i="23"/>
  <c r="D167" i="23"/>
  <c r="E167" i="23"/>
  <c r="F167" i="23"/>
  <c r="G167" i="23"/>
  <c r="H167" i="23"/>
  <c r="I167" i="23"/>
  <c r="J167" i="23"/>
  <c r="K167" i="23"/>
  <c r="L167" i="23"/>
  <c r="M167" i="23"/>
  <c r="A82" i="23"/>
  <c r="B82" i="23"/>
  <c r="C82" i="23"/>
  <c r="D82" i="23"/>
  <c r="E82" i="23"/>
  <c r="F82" i="23"/>
  <c r="G82" i="23"/>
  <c r="H82" i="23"/>
  <c r="I82" i="23"/>
  <c r="J82" i="23"/>
  <c r="K82" i="23"/>
  <c r="L82" i="23"/>
  <c r="M82" i="23"/>
  <c r="A1217" i="23"/>
  <c r="B1217" i="23"/>
  <c r="C1217" i="23"/>
  <c r="D1217" i="23"/>
  <c r="E1217" i="23"/>
  <c r="F1217" i="23"/>
  <c r="G1217" i="23"/>
  <c r="H1217" i="23"/>
  <c r="I1217" i="23"/>
  <c r="J1217" i="23"/>
  <c r="K1217" i="23"/>
  <c r="L1217" i="23"/>
  <c r="M1217" i="23"/>
  <c r="A821" i="23"/>
  <c r="B821" i="23"/>
  <c r="C821" i="23"/>
  <c r="D821" i="23"/>
  <c r="E821" i="23"/>
  <c r="F821" i="23"/>
  <c r="G821" i="23"/>
  <c r="H821" i="23"/>
  <c r="I821" i="23"/>
  <c r="J821" i="23"/>
  <c r="K821" i="23"/>
  <c r="L821" i="23"/>
  <c r="M821" i="23"/>
  <c r="A365" i="23"/>
  <c r="B365" i="23"/>
  <c r="C365" i="23"/>
  <c r="D365" i="23"/>
  <c r="E365" i="23"/>
  <c r="F365" i="23"/>
  <c r="G365" i="23"/>
  <c r="H365" i="23"/>
  <c r="I365" i="23"/>
  <c r="J365" i="23"/>
  <c r="K365" i="23"/>
  <c r="L365" i="23"/>
  <c r="M365" i="23"/>
  <c r="A200" i="23"/>
  <c r="B200" i="23"/>
  <c r="C200" i="23"/>
  <c r="D200" i="23"/>
  <c r="E200" i="23"/>
  <c r="F200" i="23"/>
  <c r="G200" i="23"/>
  <c r="H200" i="23"/>
  <c r="I200" i="23"/>
  <c r="J200" i="23"/>
  <c r="K200" i="23"/>
  <c r="L200" i="23"/>
  <c r="M200" i="23"/>
  <c r="A99" i="23"/>
  <c r="B99" i="23"/>
  <c r="C99" i="23"/>
  <c r="D99" i="23"/>
  <c r="E99" i="23"/>
  <c r="F99" i="23"/>
  <c r="G99" i="23"/>
  <c r="H99" i="23"/>
  <c r="I99" i="23"/>
  <c r="J99" i="23"/>
  <c r="K99" i="23"/>
  <c r="L99" i="23"/>
  <c r="M99" i="23"/>
  <c r="A1318" i="23"/>
  <c r="B1318" i="23"/>
  <c r="C1318" i="23"/>
  <c r="D1318" i="23"/>
  <c r="E1318" i="23"/>
  <c r="F1318" i="23"/>
  <c r="G1318" i="23"/>
  <c r="H1318" i="23"/>
  <c r="I1318" i="23"/>
  <c r="J1318" i="23"/>
  <c r="K1318" i="23"/>
  <c r="L1318" i="23"/>
  <c r="M1318" i="23"/>
  <c r="A1014" i="23"/>
  <c r="B1014" i="23"/>
  <c r="C1014" i="23"/>
  <c r="D1014" i="23"/>
  <c r="E1014" i="23"/>
  <c r="F1014" i="23"/>
  <c r="G1014" i="23"/>
  <c r="H1014" i="23"/>
  <c r="I1014" i="23"/>
  <c r="J1014" i="23"/>
  <c r="K1014" i="23"/>
  <c r="L1014" i="23"/>
  <c r="M1014" i="23"/>
  <c r="A411" i="23"/>
  <c r="B411" i="23"/>
  <c r="C411" i="23"/>
  <c r="D411" i="23"/>
  <c r="E411" i="23"/>
  <c r="F411" i="23"/>
  <c r="G411" i="23"/>
  <c r="H411" i="23"/>
  <c r="I411" i="23"/>
  <c r="J411" i="23"/>
  <c r="K411" i="23"/>
  <c r="L411" i="23"/>
  <c r="M411" i="23"/>
  <c r="A277" i="23"/>
  <c r="B277" i="23"/>
  <c r="C277" i="23"/>
  <c r="D277" i="23"/>
  <c r="E277" i="23"/>
  <c r="F277" i="23"/>
  <c r="G277" i="23"/>
  <c r="H277" i="23"/>
  <c r="I277" i="23"/>
  <c r="J277" i="23"/>
  <c r="K277" i="23"/>
  <c r="L277" i="23"/>
  <c r="M277" i="23"/>
  <c r="A210" i="23"/>
  <c r="B210" i="23"/>
  <c r="C210" i="23"/>
  <c r="D210" i="23"/>
  <c r="E210" i="23"/>
  <c r="F210" i="23"/>
  <c r="G210" i="23"/>
  <c r="H210" i="23"/>
  <c r="I210" i="23"/>
  <c r="J210" i="23"/>
  <c r="K210" i="23"/>
  <c r="L210" i="23"/>
  <c r="M210" i="23"/>
  <c r="A108" i="23"/>
  <c r="B108" i="23"/>
  <c r="C108" i="23"/>
  <c r="D108" i="23"/>
  <c r="E108" i="23"/>
  <c r="F108" i="23"/>
  <c r="G108" i="23"/>
  <c r="H108" i="23"/>
  <c r="I108" i="23"/>
  <c r="J108" i="23"/>
  <c r="K108" i="23"/>
  <c r="L108" i="23"/>
  <c r="M108" i="23"/>
  <c r="A17" i="23"/>
  <c r="B17" i="23"/>
  <c r="C17" i="23"/>
  <c r="D17" i="23"/>
  <c r="E17" i="23"/>
  <c r="F17" i="23"/>
  <c r="G17" i="23"/>
  <c r="H17" i="23"/>
  <c r="I17" i="23"/>
  <c r="J17" i="23"/>
  <c r="K17" i="23"/>
  <c r="L17" i="23"/>
  <c r="M17" i="23"/>
  <c r="A1317" i="23"/>
  <c r="B1317" i="23"/>
  <c r="C1317" i="23"/>
  <c r="D1317" i="23"/>
  <c r="E1317" i="23"/>
  <c r="F1317" i="23"/>
  <c r="G1317" i="23"/>
  <c r="H1317" i="23"/>
  <c r="I1317" i="23"/>
  <c r="J1317" i="23"/>
  <c r="K1317" i="23"/>
  <c r="L1317" i="23"/>
  <c r="M1317" i="23"/>
  <c r="A1013" i="23"/>
  <c r="B1013" i="23"/>
  <c r="C1013" i="23"/>
  <c r="D1013" i="23"/>
  <c r="E1013" i="23"/>
  <c r="F1013" i="23"/>
  <c r="G1013" i="23"/>
  <c r="H1013" i="23"/>
  <c r="I1013" i="23"/>
  <c r="J1013" i="23"/>
  <c r="K1013" i="23"/>
  <c r="L1013" i="23"/>
  <c r="M1013" i="23"/>
  <c r="A410" i="23"/>
  <c r="B410" i="23"/>
  <c r="C410" i="23"/>
  <c r="D410" i="23"/>
  <c r="E410" i="23"/>
  <c r="F410" i="23"/>
  <c r="G410" i="23"/>
  <c r="H410" i="23"/>
  <c r="I410" i="23"/>
  <c r="J410" i="23"/>
  <c r="K410" i="23"/>
  <c r="L410" i="23"/>
  <c r="M410" i="23"/>
  <c r="A276" i="23"/>
  <c r="B276" i="23"/>
  <c r="C276" i="23"/>
  <c r="D276" i="23"/>
  <c r="E276" i="23"/>
  <c r="F276" i="23"/>
  <c r="G276" i="23"/>
  <c r="H276" i="23"/>
  <c r="I276" i="23"/>
  <c r="J276" i="23"/>
  <c r="K276" i="23"/>
  <c r="L276" i="23"/>
  <c r="M276" i="23"/>
  <c r="A209" i="23"/>
  <c r="B209" i="23"/>
  <c r="C209" i="23"/>
  <c r="D209" i="23"/>
  <c r="E209" i="23"/>
  <c r="F209" i="23"/>
  <c r="G209" i="23"/>
  <c r="H209" i="23"/>
  <c r="I209" i="23"/>
  <c r="J209" i="23"/>
  <c r="K209" i="23"/>
  <c r="L209" i="23"/>
  <c r="M209" i="23"/>
  <c r="A107" i="23"/>
  <c r="B107" i="23"/>
  <c r="C107" i="23"/>
  <c r="D107" i="23"/>
  <c r="E107" i="23"/>
  <c r="F107" i="23"/>
  <c r="G107" i="23"/>
  <c r="H107" i="23"/>
  <c r="I107" i="23"/>
  <c r="J107" i="23"/>
  <c r="K107" i="23"/>
  <c r="L107" i="23"/>
  <c r="M107" i="23"/>
  <c r="A16" i="23"/>
  <c r="B16" i="23"/>
  <c r="C16" i="23"/>
  <c r="D16" i="23"/>
  <c r="E16" i="23"/>
  <c r="F16" i="23"/>
  <c r="G16" i="23"/>
  <c r="H16" i="23"/>
  <c r="I16" i="23"/>
  <c r="J16" i="23"/>
  <c r="K16" i="23"/>
  <c r="L16" i="23"/>
  <c r="M16" i="23"/>
  <c r="A1316" i="23"/>
  <c r="B1316" i="23"/>
  <c r="C1316" i="23"/>
  <c r="D1316" i="23"/>
  <c r="E1316" i="23"/>
  <c r="F1316" i="23"/>
  <c r="G1316" i="23"/>
  <c r="H1316" i="23"/>
  <c r="I1316" i="23"/>
  <c r="J1316" i="23"/>
  <c r="K1316" i="23"/>
  <c r="L1316" i="23"/>
  <c r="M1316" i="23"/>
  <c r="A1012" i="23"/>
  <c r="B1012" i="23"/>
  <c r="C1012" i="23"/>
  <c r="D1012" i="23"/>
  <c r="E1012" i="23"/>
  <c r="F1012" i="23"/>
  <c r="G1012" i="23"/>
  <c r="H1012" i="23"/>
  <c r="I1012" i="23"/>
  <c r="J1012" i="23"/>
  <c r="K1012" i="23"/>
  <c r="L1012" i="23"/>
  <c r="M1012" i="23"/>
  <c r="A409" i="23"/>
  <c r="B409" i="23"/>
  <c r="C409" i="23"/>
  <c r="D409" i="23"/>
  <c r="E409" i="23"/>
  <c r="F409" i="23"/>
  <c r="G409" i="23"/>
  <c r="H409" i="23"/>
  <c r="I409" i="23"/>
  <c r="J409" i="23"/>
  <c r="K409" i="23"/>
  <c r="L409" i="23"/>
  <c r="M409" i="23"/>
  <c r="A273" i="23"/>
  <c r="B273" i="23"/>
  <c r="C273" i="23"/>
  <c r="D273" i="23"/>
  <c r="E273" i="23"/>
  <c r="F273" i="23"/>
  <c r="G273" i="23"/>
  <c r="H273" i="23"/>
  <c r="I273" i="23"/>
  <c r="J273" i="23"/>
  <c r="K273" i="23"/>
  <c r="L273" i="23"/>
  <c r="M273" i="23"/>
  <c r="A194" i="23"/>
  <c r="B194" i="23"/>
  <c r="C194" i="23"/>
  <c r="D194" i="23"/>
  <c r="E194" i="23"/>
  <c r="F194" i="23"/>
  <c r="G194" i="23"/>
  <c r="H194" i="23"/>
  <c r="I194" i="23"/>
  <c r="J194" i="23"/>
  <c r="K194" i="23"/>
  <c r="L194" i="23"/>
  <c r="M194" i="23"/>
  <c r="A159" i="23"/>
  <c r="B159" i="23"/>
  <c r="C159" i="23"/>
  <c r="D159" i="23"/>
  <c r="E159" i="23"/>
  <c r="F159" i="23"/>
  <c r="G159" i="23"/>
  <c r="H159" i="23"/>
  <c r="I159" i="23"/>
  <c r="J159" i="23"/>
  <c r="K159" i="23"/>
  <c r="L159" i="23"/>
  <c r="M159" i="23"/>
  <c r="A73" i="23"/>
  <c r="B73" i="23"/>
  <c r="C73" i="23"/>
  <c r="D73" i="23"/>
  <c r="E73" i="23"/>
  <c r="F73" i="23"/>
  <c r="G73" i="23"/>
  <c r="H73" i="23"/>
  <c r="I73" i="23"/>
  <c r="J73" i="23"/>
  <c r="K73" i="23"/>
  <c r="L73" i="23"/>
  <c r="M73" i="23"/>
  <c r="A1247" i="23"/>
  <c r="B1247" i="23"/>
  <c r="C1247" i="23"/>
  <c r="D1247" i="23"/>
  <c r="E1247" i="23"/>
  <c r="F1247" i="23"/>
  <c r="G1247" i="23"/>
  <c r="H1247" i="23"/>
  <c r="I1247" i="23"/>
  <c r="J1247" i="23"/>
  <c r="K1247" i="23"/>
  <c r="L1247" i="23"/>
  <c r="M1247" i="23"/>
  <c r="A839" i="23"/>
  <c r="B839" i="23"/>
  <c r="C839" i="23"/>
  <c r="D839" i="23"/>
  <c r="E839" i="23"/>
  <c r="F839" i="23"/>
  <c r="G839" i="23"/>
  <c r="H839" i="23"/>
  <c r="I839" i="23"/>
  <c r="J839" i="23"/>
  <c r="K839" i="23"/>
  <c r="L839" i="23"/>
  <c r="M839" i="23"/>
  <c r="A360" i="23"/>
  <c r="B360" i="23"/>
  <c r="C360" i="23"/>
  <c r="D360" i="23"/>
  <c r="E360" i="23"/>
  <c r="F360" i="23"/>
  <c r="G360" i="23"/>
  <c r="H360" i="23"/>
  <c r="I360" i="23"/>
  <c r="J360" i="23"/>
  <c r="K360" i="23"/>
  <c r="L360" i="23"/>
  <c r="M360" i="23"/>
  <c r="A261" i="23"/>
  <c r="B261" i="23"/>
  <c r="C261" i="23"/>
  <c r="D261" i="23"/>
  <c r="E261" i="23"/>
  <c r="F261" i="23"/>
  <c r="G261" i="23"/>
  <c r="H261" i="23"/>
  <c r="I261" i="23"/>
  <c r="J261" i="23"/>
  <c r="K261" i="23"/>
  <c r="L261" i="23"/>
  <c r="M261" i="23"/>
  <c r="A175" i="23"/>
  <c r="B175" i="23"/>
  <c r="C175" i="23"/>
  <c r="D175" i="23"/>
  <c r="E175" i="23"/>
  <c r="F175" i="23"/>
  <c r="G175" i="23"/>
  <c r="H175" i="23"/>
  <c r="I175" i="23"/>
  <c r="J175" i="23"/>
  <c r="K175" i="23"/>
  <c r="L175" i="23"/>
  <c r="M175" i="23"/>
  <c r="A158" i="23"/>
  <c r="B158" i="23"/>
  <c r="C158" i="23"/>
  <c r="D158" i="23"/>
  <c r="E158" i="23"/>
  <c r="F158" i="23"/>
  <c r="G158" i="23"/>
  <c r="H158" i="23"/>
  <c r="I158" i="23"/>
  <c r="J158" i="23"/>
  <c r="K158" i="23"/>
  <c r="L158" i="23"/>
  <c r="M158" i="23"/>
  <c r="A72" i="23"/>
  <c r="B72" i="23"/>
  <c r="C72" i="23"/>
  <c r="D72" i="23"/>
  <c r="E72" i="23"/>
  <c r="F72" i="23"/>
  <c r="G72" i="23"/>
  <c r="H72" i="23"/>
  <c r="I72" i="23"/>
  <c r="J72" i="23"/>
  <c r="K72" i="23"/>
  <c r="L72" i="23"/>
  <c r="M72" i="23"/>
  <c r="A1246" i="23"/>
  <c r="B1246" i="23"/>
  <c r="C1246" i="23"/>
  <c r="D1246" i="23"/>
  <c r="E1246" i="23"/>
  <c r="F1246" i="23"/>
  <c r="G1246" i="23"/>
  <c r="H1246" i="23"/>
  <c r="I1246" i="23"/>
  <c r="J1246" i="23"/>
  <c r="K1246" i="23"/>
  <c r="L1246" i="23"/>
  <c r="M1246" i="23"/>
  <c r="A838" i="23"/>
  <c r="B838" i="23"/>
  <c r="C838" i="23"/>
  <c r="D838" i="23"/>
  <c r="E838" i="23"/>
  <c r="F838" i="23"/>
  <c r="G838" i="23"/>
  <c r="H838" i="23"/>
  <c r="I838" i="23"/>
  <c r="J838" i="23"/>
  <c r="K838" i="23"/>
  <c r="L838" i="23"/>
  <c r="M838" i="23"/>
  <c r="A359" i="23"/>
  <c r="B359" i="23"/>
  <c r="C359" i="23"/>
  <c r="D359" i="23"/>
  <c r="E359" i="23"/>
  <c r="F359" i="23"/>
  <c r="G359" i="23"/>
  <c r="H359" i="23"/>
  <c r="I359" i="23"/>
  <c r="J359" i="23"/>
  <c r="K359" i="23"/>
  <c r="L359" i="23"/>
  <c r="M359" i="23"/>
  <c r="A262" i="23"/>
  <c r="B262" i="23"/>
  <c r="C262" i="23"/>
  <c r="D262" i="23"/>
  <c r="E262" i="23"/>
  <c r="F262" i="23"/>
  <c r="G262" i="23"/>
  <c r="H262" i="23"/>
  <c r="I262" i="23"/>
  <c r="J262" i="23"/>
  <c r="K262" i="23"/>
  <c r="L262" i="23"/>
  <c r="M262" i="23"/>
  <c r="A180" i="23"/>
  <c r="B180" i="23"/>
  <c r="C180" i="23"/>
  <c r="D180" i="23"/>
  <c r="E180" i="23"/>
  <c r="F180" i="23"/>
  <c r="G180" i="23"/>
  <c r="H180" i="23"/>
  <c r="I180" i="23"/>
  <c r="J180" i="23"/>
  <c r="K180" i="23"/>
  <c r="L180" i="23"/>
  <c r="M180" i="23"/>
  <c r="A166" i="23"/>
  <c r="B166" i="23"/>
  <c r="C166" i="23"/>
  <c r="D166" i="23"/>
  <c r="E166" i="23"/>
  <c r="F166" i="23"/>
  <c r="G166" i="23"/>
  <c r="H166" i="23"/>
  <c r="I166" i="23"/>
  <c r="J166" i="23"/>
  <c r="K166" i="23"/>
  <c r="L166" i="23"/>
  <c r="M166" i="23"/>
  <c r="A81" i="23"/>
  <c r="B81" i="23"/>
  <c r="C81" i="23"/>
  <c r="D81" i="23"/>
  <c r="E81" i="23"/>
  <c r="F81" i="23"/>
  <c r="G81" i="23"/>
  <c r="H81" i="23"/>
  <c r="I81" i="23"/>
  <c r="J81" i="23"/>
  <c r="K81" i="23"/>
  <c r="L81" i="23"/>
  <c r="M81" i="23"/>
  <c r="A1216" i="23"/>
  <c r="B1216" i="23"/>
  <c r="C1216" i="23"/>
  <c r="D1216" i="23"/>
  <c r="E1216" i="23"/>
  <c r="F1216" i="23"/>
  <c r="G1216" i="23"/>
  <c r="H1216" i="23"/>
  <c r="I1216" i="23"/>
  <c r="J1216" i="23"/>
  <c r="K1216" i="23"/>
  <c r="L1216" i="23"/>
  <c r="M1216" i="23"/>
  <c r="A825" i="23"/>
  <c r="B825" i="23"/>
  <c r="C825" i="23"/>
  <c r="D825" i="23"/>
  <c r="E825" i="23"/>
  <c r="F825" i="23"/>
  <c r="G825" i="23"/>
  <c r="H825" i="23"/>
  <c r="I825" i="23"/>
  <c r="J825" i="23"/>
  <c r="K825" i="23"/>
  <c r="L825" i="23"/>
  <c r="M825" i="23"/>
  <c r="A379" i="23"/>
  <c r="B379" i="23"/>
  <c r="C379" i="23"/>
  <c r="D379" i="23"/>
  <c r="E379" i="23"/>
  <c r="F379" i="23"/>
  <c r="G379" i="23"/>
  <c r="H379" i="23"/>
  <c r="I379" i="23"/>
  <c r="J379" i="23"/>
  <c r="K379" i="23"/>
  <c r="L379" i="23"/>
  <c r="M379" i="23"/>
  <c r="A272" i="23"/>
  <c r="B272" i="23"/>
  <c r="C272" i="23"/>
  <c r="D272" i="23"/>
  <c r="E272" i="23"/>
  <c r="F272" i="23"/>
  <c r="G272" i="23"/>
  <c r="H272" i="23"/>
  <c r="I272" i="23"/>
  <c r="J272" i="23"/>
  <c r="K272" i="23"/>
  <c r="L272" i="23"/>
  <c r="M272" i="23"/>
  <c r="A193" i="23"/>
  <c r="B193" i="23"/>
  <c r="C193" i="23"/>
  <c r="D193" i="23"/>
  <c r="E193" i="23"/>
  <c r="F193" i="23"/>
  <c r="G193" i="23"/>
  <c r="H193" i="23"/>
  <c r="I193" i="23"/>
  <c r="J193" i="23"/>
  <c r="K193" i="23"/>
  <c r="L193" i="23"/>
  <c r="M193" i="23"/>
  <c r="A154" i="23"/>
  <c r="B154" i="23"/>
  <c r="C154" i="23"/>
  <c r="D154" i="23"/>
  <c r="E154" i="23"/>
  <c r="F154" i="23"/>
  <c r="G154" i="23"/>
  <c r="H154" i="23"/>
  <c r="I154" i="23"/>
  <c r="J154" i="23"/>
  <c r="K154" i="23"/>
  <c r="L154" i="23"/>
  <c r="M154" i="23"/>
  <c r="A60" i="23"/>
  <c r="B60" i="23"/>
  <c r="C60" i="23"/>
  <c r="D60" i="23"/>
  <c r="E60" i="23"/>
  <c r="F60" i="23"/>
  <c r="G60" i="23"/>
  <c r="H60" i="23"/>
  <c r="I60" i="23"/>
  <c r="J60" i="23"/>
  <c r="K60" i="23"/>
  <c r="L60" i="23"/>
  <c r="M60" i="23"/>
  <c r="A1226" i="23"/>
  <c r="B1226" i="23"/>
  <c r="C1226" i="23"/>
  <c r="D1226" i="23"/>
  <c r="E1226" i="23"/>
  <c r="F1226" i="23"/>
  <c r="G1226" i="23"/>
  <c r="H1226" i="23"/>
  <c r="I1226" i="23"/>
  <c r="J1226" i="23"/>
  <c r="K1226" i="23"/>
  <c r="L1226" i="23"/>
  <c r="M1226" i="23"/>
  <c r="A828" i="23"/>
  <c r="B828" i="23"/>
  <c r="C828" i="23"/>
  <c r="D828" i="23"/>
  <c r="E828" i="23"/>
  <c r="F828" i="23"/>
  <c r="G828" i="23"/>
  <c r="H828" i="23"/>
  <c r="I828" i="23"/>
  <c r="J828" i="23"/>
  <c r="K828" i="23"/>
  <c r="L828" i="23"/>
  <c r="M828" i="23"/>
  <c r="A382" i="23"/>
  <c r="B382" i="23"/>
  <c r="C382" i="23"/>
  <c r="D382" i="23"/>
  <c r="E382" i="23"/>
  <c r="F382" i="23"/>
  <c r="G382" i="23"/>
  <c r="H382" i="23"/>
  <c r="I382" i="23"/>
  <c r="J382" i="23"/>
  <c r="K382" i="23"/>
  <c r="L382" i="23"/>
  <c r="M382" i="23"/>
  <c r="A205" i="23"/>
  <c r="B205" i="23"/>
  <c r="C205" i="23"/>
  <c r="D205" i="23"/>
  <c r="E205" i="23"/>
  <c r="F205" i="23"/>
  <c r="G205" i="23"/>
  <c r="H205" i="23"/>
  <c r="I205" i="23"/>
  <c r="J205" i="23"/>
  <c r="K205" i="23"/>
  <c r="L205" i="23"/>
  <c r="M205" i="23"/>
  <c r="A102" i="23"/>
  <c r="B102" i="23"/>
  <c r="C102" i="23"/>
  <c r="D102" i="23"/>
  <c r="E102" i="23"/>
  <c r="F102" i="23"/>
  <c r="G102" i="23"/>
  <c r="H102" i="23"/>
  <c r="I102" i="23"/>
  <c r="J102" i="23"/>
  <c r="K102" i="23"/>
  <c r="L102" i="23"/>
  <c r="M102" i="23"/>
  <c r="A1297" i="23"/>
  <c r="B1297" i="23"/>
  <c r="C1297" i="23"/>
  <c r="D1297" i="23"/>
  <c r="E1297" i="23"/>
  <c r="F1297" i="23"/>
  <c r="G1297" i="23"/>
  <c r="H1297" i="23"/>
  <c r="I1297" i="23"/>
  <c r="J1297" i="23"/>
  <c r="K1297" i="23"/>
  <c r="L1297" i="23"/>
  <c r="M1297" i="23"/>
  <c r="A978" i="23"/>
  <c r="B978" i="23"/>
  <c r="C978" i="23"/>
  <c r="D978" i="23"/>
  <c r="E978" i="23"/>
  <c r="F978" i="23"/>
  <c r="G978" i="23"/>
  <c r="H978" i="23"/>
  <c r="I978" i="23"/>
  <c r="J978" i="23"/>
  <c r="K978" i="23"/>
  <c r="L978" i="23"/>
  <c r="M978" i="23"/>
  <c r="A421" i="23"/>
  <c r="B421" i="23"/>
  <c r="C421" i="23"/>
  <c r="D421" i="23"/>
  <c r="E421" i="23"/>
  <c r="F421" i="23"/>
  <c r="G421" i="23"/>
  <c r="H421" i="23"/>
  <c r="I421" i="23"/>
  <c r="J421" i="23"/>
  <c r="K421" i="23"/>
  <c r="L421" i="23"/>
  <c r="M421" i="23"/>
  <c r="A279" i="23"/>
  <c r="B279" i="23"/>
  <c r="C279" i="23"/>
  <c r="D279" i="23"/>
  <c r="E279" i="23"/>
  <c r="F279" i="23"/>
  <c r="G279" i="23"/>
  <c r="H279" i="23"/>
  <c r="I279" i="23"/>
  <c r="J279" i="23"/>
  <c r="K279" i="23"/>
  <c r="L279" i="23"/>
  <c r="M279" i="23"/>
  <c r="A216" i="23"/>
  <c r="B216" i="23"/>
  <c r="C216" i="23"/>
  <c r="D216" i="23"/>
  <c r="E216" i="23"/>
  <c r="F216" i="23"/>
  <c r="G216" i="23"/>
  <c r="H216" i="23"/>
  <c r="I216" i="23"/>
  <c r="J216" i="23"/>
  <c r="K216" i="23"/>
  <c r="L216" i="23"/>
  <c r="M216" i="23"/>
  <c r="A110" i="23"/>
  <c r="B110" i="23"/>
  <c r="C110" i="23"/>
  <c r="D110" i="23"/>
  <c r="E110" i="23"/>
  <c r="F110" i="23"/>
  <c r="G110" i="23"/>
  <c r="H110" i="23"/>
  <c r="I110" i="23"/>
  <c r="J110" i="23"/>
  <c r="K110" i="23"/>
  <c r="L110" i="23"/>
  <c r="M110" i="23"/>
  <c r="A20" i="23"/>
  <c r="B20" i="23"/>
  <c r="C20" i="23"/>
  <c r="D20" i="23"/>
  <c r="E20" i="23"/>
  <c r="F20" i="23"/>
  <c r="G20" i="23"/>
  <c r="H20" i="23"/>
  <c r="I20" i="23"/>
  <c r="J20" i="23"/>
  <c r="K20" i="23"/>
  <c r="L20" i="23"/>
  <c r="M20" i="23"/>
  <c r="A1296" i="23"/>
  <c r="B1296" i="23"/>
  <c r="C1296" i="23"/>
  <c r="D1296" i="23"/>
  <c r="E1296" i="23"/>
  <c r="F1296" i="23"/>
  <c r="G1296" i="23"/>
  <c r="H1296" i="23"/>
  <c r="I1296" i="23"/>
  <c r="J1296" i="23"/>
  <c r="K1296" i="23"/>
  <c r="L1296" i="23"/>
  <c r="M1296" i="23"/>
  <c r="A977" i="23"/>
  <c r="B977" i="23"/>
  <c r="C977" i="23"/>
  <c r="D977" i="23"/>
  <c r="E977" i="23"/>
  <c r="F977" i="23"/>
  <c r="G977" i="23"/>
  <c r="H977" i="23"/>
  <c r="I977" i="23"/>
  <c r="J977" i="23"/>
  <c r="K977" i="23"/>
  <c r="L977" i="23"/>
  <c r="M977" i="23"/>
  <c r="A420" i="23"/>
  <c r="B420" i="23"/>
  <c r="C420" i="23"/>
  <c r="D420" i="23"/>
  <c r="E420" i="23"/>
  <c r="F420" i="23"/>
  <c r="G420" i="23"/>
  <c r="H420" i="23"/>
  <c r="I420" i="23"/>
  <c r="J420" i="23"/>
  <c r="K420" i="23"/>
  <c r="L420" i="23"/>
  <c r="M420" i="23"/>
  <c r="A278" i="23"/>
  <c r="B278" i="23"/>
  <c r="C278" i="23"/>
  <c r="D278" i="23"/>
  <c r="E278" i="23"/>
  <c r="F278" i="23"/>
  <c r="G278" i="23"/>
  <c r="H278" i="23"/>
  <c r="I278" i="23"/>
  <c r="J278" i="23"/>
  <c r="K278" i="23"/>
  <c r="L278" i="23"/>
  <c r="M278" i="23"/>
  <c r="A215" i="23"/>
  <c r="B215" i="23"/>
  <c r="C215" i="23"/>
  <c r="D215" i="23"/>
  <c r="E215" i="23"/>
  <c r="F215" i="23"/>
  <c r="G215" i="23"/>
  <c r="H215" i="23"/>
  <c r="I215" i="23"/>
  <c r="J215" i="23"/>
  <c r="K215" i="23"/>
  <c r="L215" i="23"/>
  <c r="M215" i="23"/>
  <c r="A109" i="23"/>
  <c r="B109" i="23"/>
  <c r="C109" i="23"/>
  <c r="D109" i="23"/>
  <c r="E109" i="23"/>
  <c r="F109" i="23"/>
  <c r="G109" i="23"/>
  <c r="H109" i="23"/>
  <c r="I109" i="23"/>
  <c r="J109" i="23"/>
  <c r="K109" i="23"/>
  <c r="L109" i="23"/>
  <c r="M109" i="23"/>
  <c r="A19" i="23"/>
  <c r="B19" i="23"/>
  <c r="C19" i="23"/>
  <c r="D19" i="23"/>
  <c r="E19" i="23"/>
  <c r="F19" i="23"/>
  <c r="G19" i="23"/>
  <c r="H19" i="23"/>
  <c r="I19" i="23"/>
  <c r="J19" i="23"/>
  <c r="K19" i="23"/>
  <c r="L19" i="23"/>
  <c r="M19" i="23"/>
  <c r="A1295" i="23"/>
  <c r="B1295" i="23"/>
  <c r="C1295" i="23"/>
  <c r="D1295" i="23"/>
  <c r="E1295" i="23"/>
  <c r="F1295" i="23"/>
  <c r="G1295" i="23"/>
  <c r="H1295" i="23"/>
  <c r="I1295" i="23"/>
  <c r="J1295" i="23"/>
  <c r="K1295" i="23"/>
  <c r="L1295" i="23"/>
  <c r="M1295" i="23"/>
  <c r="A976" i="23"/>
  <c r="B976" i="23"/>
  <c r="C976" i="23"/>
  <c r="D976" i="23"/>
  <c r="E976" i="23"/>
  <c r="F976" i="23"/>
  <c r="G976" i="23"/>
  <c r="H976" i="23"/>
  <c r="I976" i="23"/>
  <c r="J976" i="23"/>
  <c r="K976" i="23"/>
  <c r="L976" i="23"/>
  <c r="M976" i="23"/>
  <c r="A419" i="23"/>
  <c r="B419" i="23"/>
  <c r="C419" i="23"/>
  <c r="D419" i="23"/>
  <c r="E419" i="23"/>
  <c r="F419" i="23"/>
  <c r="G419" i="23"/>
  <c r="H419" i="23"/>
  <c r="I419" i="23"/>
  <c r="J419" i="23"/>
  <c r="K419" i="23"/>
  <c r="L419" i="23"/>
  <c r="M419" i="23"/>
  <c r="A275" i="23"/>
  <c r="B275" i="23"/>
  <c r="C275" i="23"/>
  <c r="D275" i="23"/>
  <c r="E275" i="23"/>
  <c r="F275" i="23"/>
  <c r="G275" i="23"/>
  <c r="H275" i="23"/>
  <c r="I275" i="23"/>
  <c r="J275" i="23"/>
  <c r="K275" i="23"/>
  <c r="L275" i="23"/>
  <c r="M275" i="23"/>
  <c r="A202" i="23"/>
  <c r="B202" i="23"/>
  <c r="C202" i="23"/>
  <c r="D202" i="23"/>
  <c r="E202" i="23"/>
  <c r="F202" i="23"/>
  <c r="G202" i="23"/>
  <c r="H202" i="23"/>
  <c r="I202" i="23"/>
  <c r="J202" i="23"/>
  <c r="K202" i="23"/>
  <c r="L202" i="23"/>
  <c r="M202" i="23"/>
  <c r="A165" i="23"/>
  <c r="B165" i="23"/>
  <c r="C165" i="23"/>
  <c r="D165" i="23"/>
  <c r="E165" i="23"/>
  <c r="F165" i="23"/>
  <c r="G165" i="23"/>
  <c r="H165" i="23"/>
  <c r="I165" i="23"/>
  <c r="J165" i="23"/>
  <c r="K165" i="23"/>
  <c r="L165" i="23"/>
  <c r="M165" i="23"/>
  <c r="A80" i="23"/>
  <c r="B80" i="23"/>
  <c r="C80" i="23"/>
  <c r="D80" i="23"/>
  <c r="E80" i="23"/>
  <c r="F80" i="23"/>
  <c r="G80" i="23"/>
  <c r="H80" i="23"/>
  <c r="I80" i="23"/>
  <c r="J80" i="23"/>
  <c r="K80" i="23"/>
  <c r="L80" i="23"/>
  <c r="M80" i="23"/>
  <c r="A1215" i="23"/>
  <c r="B1215" i="23"/>
  <c r="C1215" i="23"/>
  <c r="D1215" i="23"/>
  <c r="E1215" i="23"/>
  <c r="F1215" i="23"/>
  <c r="G1215" i="23"/>
  <c r="H1215" i="23"/>
  <c r="I1215" i="23"/>
  <c r="J1215" i="23"/>
  <c r="K1215" i="23"/>
  <c r="L1215" i="23"/>
  <c r="M1215" i="23"/>
  <c r="A820" i="23"/>
  <c r="B820" i="23"/>
  <c r="C820" i="23"/>
  <c r="D820" i="23"/>
  <c r="E820" i="23"/>
  <c r="F820" i="23"/>
  <c r="G820" i="23"/>
  <c r="H820" i="23"/>
  <c r="I820" i="23"/>
  <c r="J820" i="23"/>
  <c r="K820" i="23"/>
  <c r="L820" i="23"/>
  <c r="M820" i="23"/>
  <c r="A364" i="23"/>
  <c r="B364" i="23"/>
  <c r="C364" i="23"/>
  <c r="D364" i="23"/>
  <c r="E364" i="23"/>
  <c r="F364" i="23"/>
  <c r="G364" i="23"/>
  <c r="H364" i="23"/>
  <c r="I364" i="23"/>
  <c r="J364" i="23"/>
  <c r="K364" i="23"/>
  <c r="L364" i="23"/>
  <c r="M364" i="23"/>
  <c r="A267" i="23"/>
  <c r="B267" i="23"/>
  <c r="C267" i="23"/>
  <c r="D267" i="23"/>
  <c r="E267" i="23"/>
  <c r="F267" i="23"/>
  <c r="G267" i="23"/>
  <c r="H267" i="23"/>
  <c r="I267" i="23"/>
  <c r="J267" i="23"/>
  <c r="K267" i="23"/>
  <c r="L267" i="23"/>
  <c r="M267" i="23"/>
  <c r="A185" i="23"/>
  <c r="B185" i="23"/>
  <c r="C185" i="23"/>
  <c r="D185" i="23"/>
  <c r="E185" i="23"/>
  <c r="F185" i="23"/>
  <c r="G185" i="23"/>
  <c r="H185" i="23"/>
  <c r="I185" i="23"/>
  <c r="J185" i="23"/>
  <c r="K185" i="23"/>
  <c r="L185" i="23"/>
  <c r="M185" i="23"/>
  <c r="A164" i="23"/>
  <c r="B164" i="23"/>
  <c r="C164" i="23"/>
  <c r="D164" i="23"/>
  <c r="E164" i="23"/>
  <c r="F164" i="23"/>
  <c r="G164" i="23"/>
  <c r="H164" i="23"/>
  <c r="I164" i="23"/>
  <c r="J164" i="23"/>
  <c r="K164" i="23"/>
  <c r="L164" i="23"/>
  <c r="M164" i="23"/>
  <c r="A79" i="23"/>
  <c r="B79" i="23"/>
  <c r="C79" i="23"/>
  <c r="D79" i="23"/>
  <c r="E79" i="23"/>
  <c r="F79" i="23"/>
  <c r="G79" i="23"/>
  <c r="H79" i="23"/>
  <c r="I79" i="23"/>
  <c r="J79" i="23"/>
  <c r="K79" i="23"/>
  <c r="L79" i="23"/>
  <c r="M79" i="23"/>
  <c r="A1214" i="23"/>
  <c r="B1214" i="23"/>
  <c r="C1214" i="23"/>
  <c r="D1214" i="23"/>
  <c r="E1214" i="23"/>
  <c r="F1214" i="23"/>
  <c r="G1214" i="23"/>
  <c r="H1214" i="23"/>
  <c r="I1214" i="23"/>
  <c r="J1214" i="23"/>
  <c r="K1214" i="23"/>
  <c r="L1214" i="23"/>
  <c r="M1214" i="23"/>
  <c r="A819" i="23"/>
  <c r="B819" i="23"/>
  <c r="C819" i="23"/>
  <c r="D819" i="23"/>
  <c r="E819" i="23"/>
  <c r="F819" i="23"/>
  <c r="G819" i="23"/>
  <c r="H819" i="23"/>
  <c r="I819" i="23"/>
  <c r="J819" i="23"/>
  <c r="K819" i="23"/>
  <c r="L819" i="23"/>
  <c r="M819" i="23"/>
  <c r="A363" i="23"/>
  <c r="B363" i="23"/>
  <c r="C363" i="23"/>
  <c r="D363" i="23"/>
  <c r="E363" i="23"/>
  <c r="F363" i="23"/>
  <c r="G363" i="23"/>
  <c r="H363" i="23"/>
  <c r="I363" i="23"/>
  <c r="J363" i="23"/>
  <c r="K363" i="23"/>
  <c r="L363" i="23"/>
  <c r="M363" i="23"/>
  <c r="A266" i="23"/>
  <c r="B266" i="23"/>
  <c r="C266" i="23"/>
  <c r="D266" i="23"/>
  <c r="E266" i="23"/>
  <c r="F266" i="23"/>
  <c r="G266" i="23"/>
  <c r="H266" i="23"/>
  <c r="I266" i="23"/>
  <c r="J266" i="23"/>
  <c r="K266" i="23"/>
  <c r="L266" i="23"/>
  <c r="M266" i="23"/>
  <c r="A184" i="23"/>
  <c r="B184" i="23"/>
  <c r="C184" i="23"/>
  <c r="D184" i="23"/>
  <c r="E184" i="23"/>
  <c r="F184" i="23"/>
  <c r="G184" i="23"/>
  <c r="H184" i="23"/>
  <c r="I184" i="23"/>
  <c r="J184" i="23"/>
  <c r="K184" i="23"/>
  <c r="L184" i="23"/>
  <c r="M184" i="23"/>
  <c r="A163" i="23"/>
  <c r="B163" i="23"/>
  <c r="C163" i="23"/>
  <c r="D163" i="23"/>
  <c r="E163" i="23"/>
  <c r="F163" i="23"/>
  <c r="G163" i="23"/>
  <c r="H163" i="23"/>
  <c r="I163" i="23"/>
  <c r="J163" i="23"/>
  <c r="K163" i="23"/>
  <c r="L163" i="23"/>
  <c r="M163" i="23"/>
  <c r="A78" i="23"/>
  <c r="B78" i="23"/>
  <c r="C78" i="23"/>
  <c r="D78" i="23"/>
  <c r="E78" i="23"/>
  <c r="F78" i="23"/>
  <c r="G78" i="23"/>
  <c r="H78" i="23"/>
  <c r="I78" i="23"/>
  <c r="J78" i="23"/>
  <c r="K78" i="23"/>
  <c r="L78" i="23"/>
  <c r="M78" i="23"/>
  <c r="A1213" i="23"/>
  <c r="B1213" i="23"/>
  <c r="C1213" i="23"/>
  <c r="D1213" i="23"/>
  <c r="E1213" i="23"/>
  <c r="F1213" i="23"/>
  <c r="G1213" i="23"/>
  <c r="H1213" i="23"/>
  <c r="I1213" i="23"/>
  <c r="J1213" i="23"/>
  <c r="K1213" i="23"/>
  <c r="L1213" i="23"/>
  <c r="M1213" i="23"/>
  <c r="A818" i="23"/>
  <c r="B818" i="23"/>
  <c r="C818" i="23"/>
  <c r="D818" i="23"/>
  <c r="E818" i="23"/>
  <c r="F818" i="23"/>
  <c r="G818" i="23"/>
  <c r="H818" i="23"/>
  <c r="I818" i="23"/>
  <c r="J818" i="23"/>
  <c r="K818" i="23"/>
  <c r="L818" i="23"/>
  <c r="M818" i="23"/>
  <c r="A362" i="23"/>
  <c r="B362" i="23"/>
  <c r="C362" i="23"/>
  <c r="D362" i="23"/>
  <c r="E362" i="23"/>
  <c r="F362" i="23"/>
  <c r="G362" i="23"/>
  <c r="H362" i="23"/>
  <c r="I362" i="23"/>
  <c r="J362" i="23"/>
  <c r="K362" i="23"/>
  <c r="L362" i="23"/>
  <c r="M362" i="23"/>
  <c r="A265" i="23"/>
  <c r="B265" i="23"/>
  <c r="C265" i="23"/>
  <c r="D265" i="23"/>
  <c r="E265" i="23"/>
  <c r="F265" i="23"/>
  <c r="G265" i="23"/>
  <c r="H265" i="23"/>
  <c r="I265" i="23"/>
  <c r="J265" i="23"/>
  <c r="K265" i="23"/>
  <c r="L265" i="23"/>
  <c r="M265" i="23"/>
  <c r="A183" i="23"/>
  <c r="B183" i="23"/>
  <c r="C183" i="23"/>
  <c r="D183" i="23"/>
  <c r="E183" i="23"/>
  <c r="F183" i="23"/>
  <c r="G183" i="23"/>
  <c r="H183" i="23"/>
  <c r="I183" i="23"/>
  <c r="J183" i="23"/>
  <c r="K183" i="23"/>
  <c r="L183" i="23"/>
  <c r="M183" i="23"/>
  <c r="A162" i="23"/>
  <c r="B162" i="23"/>
  <c r="C162" i="23"/>
  <c r="D162" i="23"/>
  <c r="E162" i="23"/>
  <c r="F162" i="23"/>
  <c r="G162" i="23"/>
  <c r="H162" i="23"/>
  <c r="I162" i="23"/>
  <c r="J162" i="23"/>
  <c r="K162" i="23"/>
  <c r="L162" i="23"/>
  <c r="M162" i="23"/>
  <c r="A77" i="23"/>
  <c r="B77" i="23"/>
  <c r="C77" i="23"/>
  <c r="D77" i="23"/>
  <c r="E77" i="23"/>
  <c r="F77" i="23"/>
  <c r="G77" i="23"/>
  <c r="H77" i="23"/>
  <c r="I77" i="23"/>
  <c r="J77" i="23"/>
  <c r="K77" i="23"/>
  <c r="L77" i="23"/>
  <c r="M77" i="23"/>
  <c r="A1212" i="23"/>
  <c r="B1212" i="23"/>
  <c r="C1212" i="23"/>
  <c r="D1212" i="23"/>
  <c r="E1212" i="23"/>
  <c r="F1212" i="23"/>
  <c r="G1212" i="23"/>
  <c r="H1212" i="23"/>
  <c r="I1212" i="23"/>
  <c r="J1212" i="23"/>
  <c r="K1212" i="23"/>
  <c r="L1212" i="23"/>
  <c r="M1212" i="23"/>
  <c r="A817" i="23"/>
  <c r="B817" i="23"/>
  <c r="C817" i="23"/>
  <c r="D817" i="23"/>
  <c r="E817" i="23"/>
  <c r="F817" i="23"/>
  <c r="G817" i="23"/>
  <c r="H817" i="23"/>
  <c r="I817" i="23"/>
  <c r="J817" i="23"/>
  <c r="K817" i="23"/>
  <c r="L817" i="23"/>
  <c r="M817" i="23"/>
  <c r="A361" i="23"/>
  <c r="B361" i="23"/>
  <c r="C361" i="23"/>
  <c r="D361" i="23"/>
  <c r="E361" i="23"/>
  <c r="F361" i="23"/>
  <c r="G361" i="23"/>
  <c r="H361" i="23"/>
  <c r="I361" i="23"/>
  <c r="J361" i="23"/>
  <c r="K361" i="23"/>
  <c r="L361" i="23"/>
  <c r="M361" i="23"/>
  <c r="A264" i="23"/>
  <c r="B264" i="23"/>
  <c r="C264" i="23"/>
  <c r="D264" i="23"/>
  <c r="E264" i="23"/>
  <c r="F264" i="23"/>
  <c r="G264" i="23"/>
  <c r="H264" i="23"/>
  <c r="I264" i="23"/>
  <c r="J264" i="23"/>
  <c r="K264" i="23"/>
  <c r="L264" i="23"/>
  <c r="M264" i="23"/>
  <c r="A182" i="23"/>
  <c r="B182" i="23"/>
  <c r="C182" i="23"/>
  <c r="D182" i="23"/>
  <c r="E182" i="23"/>
  <c r="F182" i="23"/>
  <c r="G182" i="23"/>
  <c r="H182" i="23"/>
  <c r="I182" i="23"/>
  <c r="J182" i="23"/>
  <c r="K182" i="23"/>
  <c r="L182" i="23"/>
  <c r="M182" i="23"/>
  <c r="A161" i="23"/>
  <c r="B161" i="23"/>
  <c r="C161" i="23"/>
  <c r="D161" i="23"/>
  <c r="E161" i="23"/>
  <c r="F161" i="23"/>
  <c r="G161" i="23"/>
  <c r="H161" i="23"/>
  <c r="I161" i="23"/>
  <c r="J161" i="23"/>
  <c r="K161" i="23"/>
  <c r="L161" i="23"/>
  <c r="M161" i="23"/>
  <c r="A76" i="23"/>
  <c r="B76" i="23"/>
  <c r="C76" i="23"/>
  <c r="D76" i="23"/>
  <c r="E76" i="23"/>
  <c r="F76" i="23"/>
  <c r="G76" i="23"/>
  <c r="H76" i="23"/>
  <c r="I76" i="23"/>
  <c r="J76" i="23"/>
  <c r="K76" i="23"/>
  <c r="L76" i="23"/>
  <c r="M76" i="23"/>
  <c r="A897" i="23"/>
  <c r="B897" i="23"/>
  <c r="C897" i="23"/>
  <c r="D897" i="23"/>
  <c r="E897" i="23"/>
  <c r="F897" i="23"/>
  <c r="G897" i="23"/>
  <c r="H897" i="23"/>
  <c r="I897" i="23"/>
  <c r="J897" i="23"/>
  <c r="K897" i="23"/>
  <c r="L897" i="23"/>
  <c r="M897" i="23"/>
  <c r="A391" i="23"/>
  <c r="B391" i="23"/>
  <c r="C391" i="23"/>
  <c r="D391" i="23"/>
  <c r="E391" i="23"/>
  <c r="F391" i="23"/>
  <c r="G391" i="23"/>
  <c r="H391" i="23"/>
  <c r="I391" i="23"/>
  <c r="J391" i="23"/>
  <c r="K391" i="23"/>
  <c r="L391" i="23"/>
  <c r="M391" i="23"/>
  <c r="A214" i="23"/>
  <c r="B214" i="23"/>
  <c r="C214" i="23"/>
  <c r="D214" i="23"/>
  <c r="E214" i="23"/>
  <c r="F214" i="23"/>
  <c r="G214" i="23"/>
  <c r="H214" i="23"/>
  <c r="I214" i="23"/>
  <c r="J214" i="23"/>
  <c r="K214" i="23"/>
  <c r="L214" i="23"/>
  <c r="M214" i="23"/>
  <c r="A106" i="23"/>
  <c r="B106" i="23"/>
  <c r="C106" i="23"/>
  <c r="D106" i="23"/>
  <c r="E106" i="23"/>
  <c r="F106" i="23"/>
  <c r="G106" i="23"/>
  <c r="H106" i="23"/>
  <c r="I106" i="23"/>
  <c r="J106" i="23"/>
  <c r="K106" i="23"/>
  <c r="L106" i="23"/>
  <c r="M106" i="23"/>
  <c r="A15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A1041" i="23"/>
  <c r="B1041" i="23"/>
  <c r="C1041" i="23"/>
  <c r="D1041" i="23"/>
  <c r="E1041" i="23"/>
  <c r="F1041" i="23"/>
  <c r="G1041" i="23"/>
  <c r="H1041" i="23"/>
  <c r="I1041" i="23"/>
  <c r="J1041" i="23"/>
  <c r="K1041" i="23"/>
  <c r="L1041" i="23"/>
  <c r="M1041" i="23"/>
  <c r="A510" i="23"/>
  <c r="B510" i="23"/>
  <c r="C510" i="23"/>
  <c r="D510" i="23"/>
  <c r="E510" i="23"/>
  <c r="F510" i="23"/>
  <c r="G510" i="23"/>
  <c r="H510" i="23"/>
  <c r="I510" i="23"/>
  <c r="J510" i="23"/>
  <c r="K510" i="23"/>
  <c r="L510" i="23"/>
  <c r="M510" i="23"/>
  <c r="A223" i="23"/>
  <c r="B223" i="23"/>
  <c r="C223" i="23"/>
  <c r="D223" i="23"/>
  <c r="E223" i="23"/>
  <c r="F223" i="23"/>
  <c r="G223" i="23"/>
  <c r="H223" i="23"/>
  <c r="I223" i="23"/>
  <c r="J223" i="23"/>
  <c r="K223" i="23"/>
  <c r="L223" i="23"/>
  <c r="M223" i="23"/>
  <c r="A1870" i="23"/>
  <c r="B1870" i="23"/>
  <c r="C1870" i="23"/>
  <c r="D1870" i="23"/>
  <c r="E1870" i="23"/>
  <c r="F1870" i="23"/>
  <c r="G1870" i="23"/>
  <c r="H1870" i="23"/>
  <c r="I1870" i="23"/>
  <c r="J1870" i="23"/>
  <c r="K1870" i="23"/>
  <c r="L1870" i="23"/>
  <c r="M1870" i="23"/>
  <c r="A1714" i="23"/>
  <c r="B1714" i="23"/>
  <c r="C1714" i="23"/>
  <c r="D1714" i="23"/>
  <c r="E1714" i="23"/>
  <c r="F1714" i="23"/>
  <c r="G1714" i="23"/>
  <c r="H1714" i="23"/>
  <c r="I1714" i="23"/>
  <c r="J1714" i="23"/>
  <c r="K1714" i="23"/>
  <c r="L1714" i="23"/>
  <c r="M1714" i="23"/>
  <c r="A1129" i="23"/>
  <c r="B1129" i="23"/>
  <c r="C1129" i="23"/>
  <c r="D1129" i="23"/>
  <c r="E1129" i="23"/>
  <c r="F1129" i="23"/>
  <c r="G1129" i="23"/>
  <c r="H1129" i="23"/>
  <c r="I1129" i="23"/>
  <c r="J1129" i="23"/>
  <c r="K1129" i="23"/>
  <c r="L1129" i="23"/>
  <c r="M1129" i="23"/>
  <c r="A652" i="23"/>
  <c r="B652" i="23"/>
  <c r="C652" i="23"/>
  <c r="D652" i="23"/>
  <c r="E652" i="23"/>
  <c r="F652" i="23"/>
  <c r="G652" i="23"/>
  <c r="H652" i="23"/>
  <c r="I652" i="23"/>
  <c r="J652" i="23"/>
  <c r="K652" i="23"/>
  <c r="L652" i="23"/>
  <c r="M652" i="23"/>
  <c r="A2093" i="23"/>
  <c r="B2093" i="23"/>
  <c r="C2093" i="23"/>
  <c r="D2093" i="23"/>
  <c r="E2093" i="23"/>
  <c r="F2093" i="23"/>
  <c r="G2093" i="23"/>
  <c r="H2093" i="23"/>
  <c r="I2093" i="23"/>
  <c r="J2093" i="23"/>
  <c r="K2093" i="23"/>
  <c r="L2093" i="23"/>
  <c r="M2093" i="23"/>
  <c r="A1921" i="23"/>
  <c r="B1921" i="23"/>
  <c r="C1921" i="23"/>
  <c r="D1921" i="23"/>
  <c r="E1921" i="23"/>
  <c r="F1921" i="23"/>
  <c r="G1921" i="23"/>
  <c r="H1921" i="23"/>
  <c r="I1921" i="23"/>
  <c r="J1921" i="23"/>
  <c r="K1921" i="23"/>
  <c r="L1921" i="23"/>
  <c r="M1921" i="23"/>
  <c r="A1863" i="23"/>
  <c r="B1863" i="23"/>
  <c r="C1863" i="23"/>
  <c r="D1863" i="23"/>
  <c r="E1863" i="23"/>
  <c r="F1863" i="23"/>
  <c r="G1863" i="23"/>
  <c r="H1863" i="23"/>
  <c r="I1863" i="23"/>
  <c r="J1863" i="23"/>
  <c r="K1863" i="23"/>
  <c r="L1863" i="23"/>
  <c r="M1863" i="23"/>
  <c r="A1702" i="23"/>
  <c r="B1702" i="23"/>
  <c r="C1702" i="23"/>
  <c r="D1702" i="23"/>
  <c r="E1702" i="23"/>
  <c r="F1702" i="23"/>
  <c r="G1702" i="23"/>
  <c r="H1702" i="23"/>
  <c r="I1702" i="23"/>
  <c r="J1702" i="23"/>
  <c r="K1702" i="23"/>
  <c r="L1702" i="23"/>
  <c r="M1702" i="23"/>
  <c r="A1343" i="23"/>
  <c r="B1343" i="23"/>
  <c r="C1343" i="23"/>
  <c r="D1343" i="23"/>
  <c r="E1343" i="23"/>
  <c r="F1343" i="23"/>
  <c r="G1343" i="23"/>
  <c r="H1343" i="23"/>
  <c r="I1343" i="23"/>
  <c r="J1343" i="23"/>
  <c r="K1343" i="23"/>
  <c r="L1343" i="23"/>
  <c r="M1343" i="23"/>
  <c r="A1079" i="23"/>
  <c r="B1079" i="23"/>
  <c r="C1079" i="23"/>
  <c r="D1079" i="23"/>
  <c r="E1079" i="23"/>
  <c r="F1079" i="23"/>
  <c r="G1079" i="23"/>
  <c r="H1079" i="23"/>
  <c r="I1079" i="23"/>
  <c r="J1079" i="23"/>
  <c r="K1079" i="23"/>
  <c r="L1079" i="23"/>
  <c r="M1079" i="23"/>
  <c r="A507" i="23"/>
  <c r="B507" i="23"/>
  <c r="C507" i="23"/>
  <c r="D507" i="23"/>
  <c r="E507" i="23"/>
  <c r="F507" i="23"/>
  <c r="G507" i="23"/>
  <c r="H507" i="23"/>
  <c r="I507" i="23"/>
  <c r="J507" i="23"/>
  <c r="K507" i="23"/>
  <c r="L507" i="23"/>
  <c r="M507" i="23"/>
  <c r="A292" i="23"/>
  <c r="B292" i="23"/>
  <c r="C292" i="23"/>
  <c r="D292" i="23"/>
  <c r="E292" i="23"/>
  <c r="F292" i="23"/>
  <c r="G292" i="23"/>
  <c r="H292" i="23"/>
  <c r="I292" i="23"/>
  <c r="J292" i="23"/>
  <c r="K292" i="23"/>
  <c r="L292" i="23"/>
  <c r="M292" i="23"/>
  <c r="A2206" i="23"/>
  <c r="B2206" i="23"/>
  <c r="C2206" i="23"/>
  <c r="D2206" i="23"/>
  <c r="E2206" i="23"/>
  <c r="F2206" i="23"/>
  <c r="G2206" i="23"/>
  <c r="H2206" i="23"/>
  <c r="I2206" i="23"/>
  <c r="J2206" i="23"/>
  <c r="K2206" i="23"/>
  <c r="L2206" i="23"/>
  <c r="M2206" i="23"/>
  <c r="A2022" i="23"/>
  <c r="B2022" i="23"/>
  <c r="C2022" i="23"/>
  <c r="D2022" i="23"/>
  <c r="E2022" i="23"/>
  <c r="F2022" i="23"/>
  <c r="G2022" i="23"/>
  <c r="H2022" i="23"/>
  <c r="I2022" i="23"/>
  <c r="J2022" i="23"/>
  <c r="K2022" i="23"/>
  <c r="L2022" i="23"/>
  <c r="M2022" i="23"/>
  <c r="A1805" i="23"/>
  <c r="B1805" i="23"/>
  <c r="C1805" i="23"/>
  <c r="D1805" i="23"/>
  <c r="E1805" i="23"/>
  <c r="F1805" i="23"/>
  <c r="G1805" i="23"/>
  <c r="H1805" i="23"/>
  <c r="I1805" i="23"/>
  <c r="J1805" i="23"/>
  <c r="K1805" i="23"/>
  <c r="L1805" i="23"/>
  <c r="M1805" i="23"/>
  <c r="A1646" i="23"/>
  <c r="B1646" i="23"/>
  <c r="C1646" i="23"/>
  <c r="D1646" i="23"/>
  <c r="E1646" i="23"/>
  <c r="F1646" i="23"/>
  <c r="G1646" i="23"/>
  <c r="H1646" i="23"/>
  <c r="I1646" i="23"/>
  <c r="J1646" i="23"/>
  <c r="K1646" i="23"/>
  <c r="L1646" i="23"/>
  <c r="M1646" i="23"/>
  <c r="A1282" i="23"/>
  <c r="B1282" i="23"/>
  <c r="C1282" i="23"/>
  <c r="D1282" i="23"/>
  <c r="E1282" i="23"/>
  <c r="F1282" i="23"/>
  <c r="G1282" i="23"/>
  <c r="H1282" i="23"/>
  <c r="I1282" i="23"/>
  <c r="J1282" i="23"/>
  <c r="K1282" i="23"/>
  <c r="L1282" i="23"/>
  <c r="M1282" i="23"/>
  <c r="A940" i="23"/>
  <c r="B940" i="23"/>
  <c r="C940" i="23"/>
  <c r="D940" i="23"/>
  <c r="E940" i="23"/>
  <c r="F940" i="23"/>
  <c r="G940" i="23"/>
  <c r="H940" i="23"/>
  <c r="I940" i="23"/>
  <c r="J940" i="23"/>
  <c r="K940" i="23"/>
  <c r="L940" i="23"/>
  <c r="M940" i="23"/>
  <c r="A692" i="23"/>
  <c r="B692" i="23"/>
  <c r="C692" i="23"/>
  <c r="D692" i="23"/>
  <c r="E692" i="23"/>
  <c r="F692" i="23"/>
  <c r="G692" i="23"/>
  <c r="H692" i="23"/>
  <c r="I692" i="23"/>
  <c r="J692" i="23"/>
  <c r="K692" i="23"/>
  <c r="L692" i="23"/>
  <c r="M692" i="23"/>
  <c r="A317" i="23"/>
  <c r="B317" i="23"/>
  <c r="C317" i="23"/>
  <c r="D317" i="23"/>
  <c r="E317" i="23"/>
  <c r="F317" i="23"/>
  <c r="G317" i="23"/>
  <c r="H317" i="23"/>
  <c r="I317" i="23"/>
  <c r="J317" i="23"/>
  <c r="K317" i="23"/>
  <c r="L317" i="23"/>
  <c r="M317" i="23"/>
  <c r="A2167" i="23"/>
  <c r="B2167" i="23"/>
  <c r="C2167" i="23"/>
  <c r="D2167" i="23"/>
  <c r="E2167" i="23"/>
  <c r="F2167" i="23"/>
  <c r="G2167" i="23"/>
  <c r="H2167" i="23"/>
  <c r="I2167" i="23"/>
  <c r="J2167" i="23"/>
  <c r="K2167" i="23"/>
  <c r="L2167" i="23"/>
  <c r="M2167" i="23"/>
  <c r="A1639" i="23"/>
  <c r="B1639" i="23"/>
  <c r="C1639" i="23"/>
  <c r="D1639" i="23"/>
  <c r="E1639" i="23"/>
  <c r="F1639" i="23"/>
  <c r="G1639" i="23"/>
  <c r="H1639" i="23"/>
  <c r="I1639" i="23"/>
  <c r="J1639" i="23"/>
  <c r="K1639" i="23"/>
  <c r="L1639" i="23"/>
  <c r="M1639" i="23"/>
  <c r="A1312" i="23"/>
  <c r="B1312" i="23"/>
  <c r="C1312" i="23"/>
  <c r="D1312" i="23"/>
  <c r="E1312" i="23"/>
  <c r="F1312" i="23"/>
  <c r="G1312" i="23"/>
  <c r="H1312" i="23"/>
  <c r="I1312" i="23"/>
  <c r="J1312" i="23"/>
  <c r="K1312" i="23"/>
  <c r="L1312" i="23"/>
  <c r="M1312" i="23"/>
  <c r="A496" i="23"/>
  <c r="B496" i="23"/>
  <c r="C496" i="23"/>
  <c r="D496" i="23"/>
  <c r="E496" i="23"/>
  <c r="F496" i="23"/>
  <c r="G496" i="23"/>
  <c r="H496" i="23"/>
  <c r="I496" i="23"/>
  <c r="J496" i="23"/>
  <c r="K496" i="23"/>
  <c r="L496" i="23"/>
  <c r="M496" i="23"/>
  <c r="A2077" i="23"/>
  <c r="B2077" i="23"/>
  <c r="C2077" i="23"/>
  <c r="D2077" i="23"/>
  <c r="E2077" i="23"/>
  <c r="F2077" i="23"/>
  <c r="G2077" i="23"/>
  <c r="H2077" i="23"/>
  <c r="I2077" i="23"/>
  <c r="J2077" i="23"/>
  <c r="K2077" i="23"/>
  <c r="L2077" i="23"/>
  <c r="M2077" i="23"/>
  <c r="A1908" i="23"/>
  <c r="B1908" i="23"/>
  <c r="C1908" i="23"/>
  <c r="D1908" i="23"/>
  <c r="E1908" i="23"/>
  <c r="F1908" i="23"/>
  <c r="G1908" i="23"/>
  <c r="H1908" i="23"/>
  <c r="I1908" i="23"/>
  <c r="J1908" i="23"/>
  <c r="K1908" i="23"/>
  <c r="L1908" i="23"/>
  <c r="M1908" i="23"/>
  <c r="A1844" i="23"/>
  <c r="B1844" i="23"/>
  <c r="C1844" i="23"/>
  <c r="D1844" i="23"/>
  <c r="E1844" i="23"/>
  <c r="F1844" i="23"/>
  <c r="G1844" i="23"/>
  <c r="H1844" i="23"/>
  <c r="I1844" i="23"/>
  <c r="J1844" i="23"/>
  <c r="K1844" i="23"/>
  <c r="L1844" i="23"/>
  <c r="M1844" i="23"/>
  <c r="A1687" i="23"/>
  <c r="B1687" i="23"/>
  <c r="C1687" i="23"/>
  <c r="D1687" i="23"/>
  <c r="E1687" i="23"/>
  <c r="F1687" i="23"/>
  <c r="G1687" i="23"/>
  <c r="H1687" i="23"/>
  <c r="I1687" i="23"/>
  <c r="J1687" i="23"/>
  <c r="K1687" i="23"/>
  <c r="L1687" i="23"/>
  <c r="M1687" i="23"/>
  <c r="A1106" i="23"/>
  <c r="B1106" i="23"/>
  <c r="C1106" i="23"/>
  <c r="D1106" i="23"/>
  <c r="E1106" i="23"/>
  <c r="F1106" i="23"/>
  <c r="G1106" i="23"/>
  <c r="H1106" i="23"/>
  <c r="I1106" i="23"/>
  <c r="J1106" i="23"/>
  <c r="K1106" i="23"/>
  <c r="L1106" i="23"/>
  <c r="M1106" i="23"/>
  <c r="A629" i="23"/>
  <c r="B629" i="23"/>
  <c r="C629" i="23"/>
  <c r="D629" i="23"/>
  <c r="E629" i="23"/>
  <c r="F629" i="23"/>
  <c r="G629" i="23"/>
  <c r="H629" i="23"/>
  <c r="I629" i="23"/>
  <c r="J629" i="23"/>
  <c r="K629" i="23"/>
  <c r="L629" i="23"/>
  <c r="M629" i="23"/>
  <c r="A2153" i="23"/>
  <c r="B2153" i="23"/>
  <c r="C2153" i="23"/>
  <c r="D2153" i="23"/>
  <c r="E2153" i="23"/>
  <c r="F2153" i="23"/>
  <c r="G2153" i="23"/>
  <c r="H2153" i="23"/>
  <c r="I2153" i="23"/>
  <c r="J2153" i="23"/>
  <c r="K2153" i="23"/>
  <c r="L2153" i="23"/>
  <c r="M2153" i="23"/>
  <c r="A1972" i="23"/>
  <c r="B1972" i="23"/>
  <c r="C1972" i="23"/>
  <c r="D1972" i="23"/>
  <c r="E1972" i="23"/>
  <c r="F1972" i="23"/>
  <c r="G1972" i="23"/>
  <c r="H1972" i="23"/>
  <c r="I1972" i="23"/>
  <c r="J1972" i="23"/>
  <c r="K1972" i="23"/>
  <c r="L1972" i="23"/>
  <c r="M1972" i="23"/>
  <c r="A1750" i="23"/>
  <c r="B1750" i="23"/>
  <c r="C1750" i="23"/>
  <c r="D1750" i="23"/>
  <c r="E1750" i="23"/>
  <c r="F1750" i="23"/>
  <c r="G1750" i="23"/>
  <c r="H1750" i="23"/>
  <c r="I1750" i="23"/>
  <c r="J1750" i="23"/>
  <c r="K1750" i="23"/>
  <c r="L1750" i="23"/>
  <c r="M1750" i="23"/>
  <c r="A1579" i="23"/>
  <c r="B1579" i="23"/>
  <c r="C1579" i="23"/>
  <c r="D1579" i="23"/>
  <c r="E1579" i="23"/>
  <c r="F1579" i="23"/>
  <c r="G1579" i="23"/>
  <c r="H1579" i="23"/>
  <c r="I1579" i="23"/>
  <c r="J1579" i="23"/>
  <c r="K1579" i="23"/>
  <c r="L1579" i="23"/>
  <c r="M1579" i="23"/>
  <c r="A1149" i="23"/>
  <c r="B1149" i="23"/>
  <c r="C1149" i="23"/>
  <c r="D1149" i="23"/>
  <c r="E1149" i="23"/>
  <c r="F1149" i="23"/>
  <c r="G1149" i="23"/>
  <c r="H1149" i="23"/>
  <c r="I1149" i="23"/>
  <c r="J1149" i="23"/>
  <c r="K1149" i="23"/>
  <c r="L1149" i="23"/>
  <c r="M1149" i="23"/>
  <c r="A620" i="23"/>
  <c r="B620" i="23"/>
  <c r="C620" i="23"/>
  <c r="D620" i="23"/>
  <c r="E620" i="23"/>
  <c r="F620" i="23"/>
  <c r="G620" i="23"/>
  <c r="H620" i="23"/>
  <c r="I620" i="23"/>
  <c r="J620" i="23"/>
  <c r="K620" i="23"/>
  <c r="L620" i="23"/>
  <c r="M620" i="23"/>
  <c r="A2151" i="23"/>
  <c r="B2151" i="23"/>
  <c r="C2151" i="23"/>
  <c r="D2151" i="23"/>
  <c r="E2151" i="23"/>
  <c r="F2151" i="23"/>
  <c r="G2151" i="23"/>
  <c r="H2151" i="23"/>
  <c r="I2151" i="23"/>
  <c r="J2151" i="23"/>
  <c r="K2151" i="23"/>
  <c r="L2151" i="23"/>
  <c r="M2151" i="23"/>
  <c r="A1945" i="23"/>
  <c r="B1945" i="23"/>
  <c r="C1945" i="23"/>
  <c r="D1945" i="23"/>
  <c r="E1945" i="23"/>
  <c r="F1945" i="23"/>
  <c r="G1945" i="23"/>
  <c r="H1945" i="23"/>
  <c r="I1945" i="23"/>
  <c r="J1945" i="23"/>
  <c r="K1945" i="23"/>
  <c r="L1945" i="23"/>
  <c r="M1945" i="23"/>
  <c r="A1889" i="23"/>
  <c r="B1889" i="23"/>
  <c r="C1889" i="23"/>
  <c r="D1889" i="23"/>
  <c r="E1889" i="23"/>
  <c r="F1889" i="23"/>
  <c r="G1889" i="23"/>
  <c r="H1889" i="23"/>
  <c r="I1889" i="23"/>
  <c r="J1889" i="23"/>
  <c r="K1889" i="23"/>
  <c r="L1889" i="23"/>
  <c r="M1889" i="23"/>
  <c r="A1733" i="23"/>
  <c r="B1733" i="23"/>
  <c r="C1733" i="23"/>
  <c r="D1733" i="23"/>
  <c r="E1733" i="23"/>
  <c r="F1733" i="23"/>
  <c r="G1733" i="23"/>
  <c r="H1733" i="23"/>
  <c r="I1733" i="23"/>
  <c r="J1733" i="23"/>
  <c r="K1733" i="23"/>
  <c r="L1733" i="23"/>
  <c r="M1733" i="23"/>
  <c r="A1395" i="23"/>
  <c r="B1395" i="23"/>
  <c r="C1395" i="23"/>
  <c r="D1395" i="23"/>
  <c r="E1395" i="23"/>
  <c r="F1395" i="23"/>
  <c r="G1395" i="23"/>
  <c r="H1395" i="23"/>
  <c r="I1395" i="23"/>
  <c r="J1395" i="23"/>
  <c r="K1395" i="23"/>
  <c r="L1395" i="23"/>
  <c r="M1395" i="23"/>
  <c r="A1329" i="23"/>
  <c r="B1329" i="23"/>
  <c r="C1329" i="23"/>
  <c r="D1329" i="23"/>
  <c r="E1329" i="23"/>
  <c r="F1329" i="23"/>
  <c r="G1329" i="23"/>
  <c r="H1329" i="23"/>
  <c r="I1329" i="23"/>
  <c r="J1329" i="23"/>
  <c r="K1329" i="23"/>
  <c r="L1329" i="23"/>
  <c r="M1329" i="23"/>
  <c r="A981" i="23"/>
  <c r="B981" i="23"/>
  <c r="C981" i="23"/>
  <c r="D981" i="23"/>
  <c r="E981" i="23"/>
  <c r="F981" i="23"/>
  <c r="G981" i="23"/>
  <c r="H981" i="23"/>
  <c r="I981" i="23"/>
  <c r="J981" i="23"/>
  <c r="K981" i="23"/>
  <c r="L981" i="23"/>
  <c r="M981" i="23"/>
  <c r="A429" i="23"/>
  <c r="B429" i="23"/>
  <c r="C429" i="23"/>
  <c r="D429" i="23"/>
  <c r="E429" i="23"/>
  <c r="F429" i="23"/>
  <c r="G429" i="23"/>
  <c r="H429" i="23"/>
  <c r="I429" i="23"/>
  <c r="J429" i="23"/>
  <c r="K429" i="23"/>
  <c r="L429" i="23"/>
  <c r="M429" i="23"/>
  <c r="A2216" i="23"/>
  <c r="B2216" i="23"/>
  <c r="C2216" i="23"/>
  <c r="D2216" i="23"/>
  <c r="E2216" i="23"/>
  <c r="F2216" i="23"/>
  <c r="G2216" i="23"/>
  <c r="H2216" i="23"/>
  <c r="I2216" i="23"/>
  <c r="J2216" i="23"/>
  <c r="K2216" i="23"/>
  <c r="L2216" i="23"/>
  <c r="M2216" i="23"/>
  <c r="A2032" i="23"/>
  <c r="B2032" i="23"/>
  <c r="C2032" i="23"/>
  <c r="D2032" i="23"/>
  <c r="E2032" i="23"/>
  <c r="F2032" i="23"/>
  <c r="G2032" i="23"/>
  <c r="H2032" i="23"/>
  <c r="I2032" i="23"/>
  <c r="J2032" i="23"/>
  <c r="K2032" i="23"/>
  <c r="L2032" i="23"/>
  <c r="M2032" i="23"/>
  <c r="A1815" i="23"/>
  <c r="B1815" i="23"/>
  <c r="C1815" i="23"/>
  <c r="D1815" i="23"/>
  <c r="E1815" i="23"/>
  <c r="F1815" i="23"/>
  <c r="G1815" i="23"/>
  <c r="H1815" i="23"/>
  <c r="I1815" i="23"/>
  <c r="J1815" i="23"/>
  <c r="K1815" i="23"/>
  <c r="L1815" i="23"/>
  <c r="M1815" i="23"/>
  <c r="A1627" i="23"/>
  <c r="B1627" i="23"/>
  <c r="C1627" i="23"/>
  <c r="D1627" i="23"/>
  <c r="E1627" i="23"/>
  <c r="F1627" i="23"/>
  <c r="G1627" i="23"/>
  <c r="H1627" i="23"/>
  <c r="I1627" i="23"/>
  <c r="J1627" i="23"/>
  <c r="K1627" i="23"/>
  <c r="L1627" i="23"/>
  <c r="M1627" i="23"/>
  <c r="A1263" i="23"/>
  <c r="B1263" i="23"/>
  <c r="C1263" i="23"/>
  <c r="D1263" i="23"/>
  <c r="E1263" i="23"/>
  <c r="F1263" i="23"/>
  <c r="G1263" i="23"/>
  <c r="H1263" i="23"/>
  <c r="I1263" i="23"/>
  <c r="J1263" i="23"/>
  <c r="K1263" i="23"/>
  <c r="L1263" i="23"/>
  <c r="M1263" i="23"/>
  <c r="A891" i="23"/>
  <c r="B891" i="23"/>
  <c r="C891" i="23"/>
  <c r="D891" i="23"/>
  <c r="E891" i="23"/>
  <c r="F891" i="23"/>
  <c r="G891" i="23"/>
  <c r="H891" i="23"/>
  <c r="I891" i="23"/>
  <c r="J891" i="23"/>
  <c r="K891" i="23"/>
  <c r="L891" i="23"/>
  <c r="M891" i="23"/>
  <c r="A677" i="23"/>
  <c r="B677" i="23"/>
  <c r="C677" i="23"/>
  <c r="D677" i="23"/>
  <c r="E677" i="23"/>
  <c r="F677" i="23"/>
  <c r="G677" i="23"/>
  <c r="H677" i="23"/>
  <c r="I677" i="23"/>
  <c r="J677" i="23"/>
  <c r="K677" i="23"/>
  <c r="L677" i="23"/>
  <c r="M677" i="23"/>
  <c r="A2186" i="23"/>
  <c r="B2186" i="23"/>
  <c r="C2186" i="23"/>
  <c r="D2186" i="23"/>
  <c r="E2186" i="23"/>
  <c r="F2186" i="23"/>
  <c r="G2186" i="23"/>
  <c r="H2186" i="23"/>
  <c r="I2186" i="23"/>
  <c r="J2186" i="23"/>
  <c r="K2186" i="23"/>
  <c r="L2186" i="23"/>
  <c r="M2186" i="23"/>
  <c r="A2008" i="23"/>
  <c r="B2008" i="23"/>
  <c r="C2008" i="23"/>
  <c r="D2008" i="23"/>
  <c r="E2008" i="23"/>
  <c r="F2008" i="23"/>
  <c r="G2008" i="23"/>
  <c r="H2008" i="23"/>
  <c r="I2008" i="23"/>
  <c r="J2008" i="23"/>
  <c r="K2008" i="23"/>
  <c r="L2008" i="23"/>
  <c r="M2008" i="23"/>
  <c r="A1793" i="23"/>
  <c r="B1793" i="23"/>
  <c r="C1793" i="23"/>
  <c r="D1793" i="23"/>
  <c r="E1793" i="23"/>
  <c r="F1793" i="23"/>
  <c r="G1793" i="23"/>
  <c r="H1793" i="23"/>
  <c r="I1793" i="23"/>
  <c r="J1793" i="23"/>
  <c r="K1793" i="23"/>
  <c r="L1793" i="23"/>
  <c r="M1793" i="23"/>
  <c r="A1624" i="23"/>
  <c r="B1624" i="23"/>
  <c r="C1624" i="23"/>
  <c r="D1624" i="23"/>
  <c r="E1624" i="23"/>
  <c r="F1624" i="23"/>
  <c r="G1624" i="23"/>
  <c r="H1624" i="23"/>
  <c r="I1624" i="23"/>
  <c r="J1624" i="23"/>
  <c r="K1624" i="23"/>
  <c r="L1624" i="23"/>
  <c r="M1624" i="23"/>
  <c r="A1300" i="23"/>
  <c r="B1300" i="23"/>
  <c r="C1300" i="23"/>
  <c r="D1300" i="23"/>
  <c r="E1300" i="23"/>
  <c r="F1300" i="23"/>
  <c r="G1300" i="23"/>
  <c r="H1300" i="23"/>
  <c r="I1300" i="23"/>
  <c r="J1300" i="23"/>
  <c r="K1300" i="23"/>
  <c r="L1300" i="23"/>
  <c r="M1300" i="23"/>
  <c r="A980" i="23"/>
  <c r="B980" i="23"/>
  <c r="C980" i="23"/>
  <c r="D980" i="23"/>
  <c r="E980" i="23"/>
  <c r="F980" i="23"/>
  <c r="G980" i="23"/>
  <c r="H980" i="23"/>
  <c r="I980" i="23"/>
  <c r="J980" i="23"/>
  <c r="K980" i="23"/>
  <c r="L980" i="23"/>
  <c r="M980" i="23"/>
  <c r="A428" i="23"/>
  <c r="B428" i="23"/>
  <c r="C428" i="23"/>
  <c r="D428" i="23"/>
  <c r="E428" i="23"/>
  <c r="F428" i="23"/>
  <c r="G428" i="23"/>
  <c r="H428" i="23"/>
  <c r="I428" i="23"/>
  <c r="J428" i="23"/>
  <c r="K428" i="23"/>
  <c r="L428" i="23"/>
  <c r="M428" i="23"/>
  <c r="A327" i="23"/>
  <c r="B327" i="23"/>
  <c r="C327" i="23"/>
  <c r="D327" i="23"/>
  <c r="E327" i="23"/>
  <c r="F327" i="23"/>
  <c r="G327" i="23"/>
  <c r="H327" i="23"/>
  <c r="I327" i="23"/>
  <c r="J327" i="23"/>
  <c r="K327" i="23"/>
  <c r="L327" i="23"/>
  <c r="M327" i="23"/>
  <c r="A2189" i="23"/>
  <c r="B2189" i="23"/>
  <c r="C2189" i="23"/>
  <c r="D2189" i="23"/>
  <c r="E2189" i="23"/>
  <c r="F2189" i="23"/>
  <c r="G2189" i="23"/>
  <c r="H2189" i="23"/>
  <c r="I2189" i="23"/>
  <c r="J2189" i="23"/>
  <c r="K2189" i="23"/>
  <c r="L2189" i="23"/>
  <c r="M2189" i="23"/>
  <c r="A2010" i="23"/>
  <c r="B2010" i="23"/>
  <c r="C2010" i="23"/>
  <c r="D2010" i="23"/>
  <c r="E2010" i="23"/>
  <c r="F2010" i="23"/>
  <c r="G2010" i="23"/>
  <c r="H2010" i="23"/>
  <c r="I2010" i="23"/>
  <c r="J2010" i="23"/>
  <c r="K2010" i="23"/>
  <c r="L2010" i="23"/>
  <c r="M2010" i="23"/>
  <c r="A1770" i="23"/>
  <c r="B1770" i="23"/>
  <c r="C1770" i="23"/>
  <c r="D1770" i="23"/>
  <c r="E1770" i="23"/>
  <c r="F1770" i="23"/>
  <c r="G1770" i="23"/>
  <c r="H1770" i="23"/>
  <c r="I1770" i="23"/>
  <c r="J1770" i="23"/>
  <c r="K1770" i="23"/>
  <c r="L1770" i="23"/>
  <c r="M1770" i="23"/>
  <c r="A1602" i="23"/>
  <c r="B1602" i="23"/>
  <c r="C1602" i="23"/>
  <c r="D1602" i="23"/>
  <c r="E1602" i="23"/>
  <c r="F1602" i="23"/>
  <c r="G1602" i="23"/>
  <c r="H1602" i="23"/>
  <c r="I1602" i="23"/>
  <c r="J1602" i="23"/>
  <c r="K1602" i="23"/>
  <c r="L1602" i="23"/>
  <c r="M1602" i="23"/>
  <c r="A1387" i="23"/>
  <c r="B1387" i="23"/>
  <c r="C1387" i="23"/>
  <c r="D1387" i="23"/>
  <c r="E1387" i="23"/>
  <c r="F1387" i="23"/>
  <c r="G1387" i="23"/>
  <c r="H1387" i="23"/>
  <c r="I1387" i="23"/>
  <c r="J1387" i="23"/>
  <c r="K1387" i="23"/>
  <c r="L1387" i="23"/>
  <c r="M1387" i="23"/>
  <c r="A1233" i="23"/>
  <c r="B1233" i="23"/>
  <c r="C1233" i="23"/>
  <c r="D1233" i="23"/>
  <c r="E1233" i="23"/>
  <c r="F1233" i="23"/>
  <c r="G1233" i="23"/>
  <c r="H1233" i="23"/>
  <c r="I1233" i="23"/>
  <c r="J1233" i="23"/>
  <c r="K1233" i="23"/>
  <c r="L1233" i="23"/>
  <c r="M1233" i="23"/>
  <c r="A1153" i="23"/>
  <c r="B1153" i="23"/>
  <c r="C1153" i="23"/>
  <c r="D1153" i="23"/>
  <c r="E1153" i="23"/>
  <c r="F1153" i="23"/>
  <c r="G1153" i="23"/>
  <c r="H1153" i="23"/>
  <c r="I1153" i="23"/>
  <c r="J1153" i="23"/>
  <c r="K1153" i="23"/>
  <c r="L1153" i="23"/>
  <c r="M1153" i="23"/>
  <c r="A667" i="23"/>
  <c r="B667" i="23"/>
  <c r="C667" i="23"/>
  <c r="D667" i="23"/>
  <c r="E667" i="23"/>
  <c r="F667" i="23"/>
  <c r="G667" i="23"/>
  <c r="H667" i="23"/>
  <c r="I667" i="23"/>
  <c r="J667" i="23"/>
  <c r="K667" i="23"/>
  <c r="L667" i="23"/>
  <c r="M667" i="23"/>
  <c r="A315" i="23"/>
  <c r="B315" i="23"/>
  <c r="C315" i="23"/>
  <c r="D315" i="23"/>
  <c r="E315" i="23"/>
  <c r="F315" i="23"/>
  <c r="G315" i="23"/>
  <c r="H315" i="23"/>
  <c r="I315" i="23"/>
  <c r="J315" i="23"/>
  <c r="K315" i="23"/>
  <c r="L315" i="23"/>
  <c r="M315" i="23"/>
  <c r="A2155" i="23"/>
  <c r="B2155" i="23"/>
  <c r="C2155" i="23"/>
  <c r="D2155" i="23"/>
  <c r="E2155" i="23"/>
  <c r="F2155" i="23"/>
  <c r="G2155" i="23"/>
  <c r="H2155" i="23"/>
  <c r="I2155" i="23"/>
  <c r="J2155" i="23"/>
  <c r="K2155" i="23"/>
  <c r="L2155" i="23"/>
  <c r="M2155" i="23"/>
  <c r="A1976" i="23"/>
  <c r="B1976" i="23"/>
  <c r="C1976" i="23"/>
  <c r="D1976" i="23"/>
  <c r="E1976" i="23"/>
  <c r="F1976" i="23"/>
  <c r="G1976" i="23"/>
  <c r="H1976" i="23"/>
  <c r="I1976" i="23"/>
  <c r="J1976" i="23"/>
  <c r="K1976" i="23"/>
  <c r="L1976" i="23"/>
  <c r="M1976" i="23"/>
  <c r="A1754" i="23"/>
  <c r="B1754" i="23"/>
  <c r="C1754" i="23"/>
  <c r="D1754" i="23"/>
  <c r="E1754" i="23"/>
  <c r="F1754" i="23"/>
  <c r="G1754" i="23"/>
  <c r="H1754" i="23"/>
  <c r="I1754" i="23"/>
  <c r="J1754" i="23"/>
  <c r="K1754" i="23"/>
  <c r="L1754" i="23"/>
  <c r="M1754" i="23"/>
  <c r="A1582" i="23"/>
  <c r="B1582" i="23"/>
  <c r="C1582" i="23"/>
  <c r="D1582" i="23"/>
  <c r="E1582" i="23"/>
  <c r="F1582" i="23"/>
  <c r="G1582" i="23"/>
  <c r="H1582" i="23"/>
  <c r="I1582" i="23"/>
  <c r="J1582" i="23"/>
  <c r="K1582" i="23"/>
  <c r="L1582" i="23"/>
  <c r="M1582" i="23"/>
  <c r="A1207" i="23"/>
  <c r="B1207" i="23"/>
  <c r="C1207" i="23"/>
  <c r="D1207" i="23"/>
  <c r="E1207" i="23"/>
  <c r="F1207" i="23"/>
  <c r="G1207" i="23"/>
  <c r="H1207" i="23"/>
  <c r="I1207" i="23"/>
  <c r="J1207" i="23"/>
  <c r="K1207" i="23"/>
  <c r="L1207" i="23"/>
  <c r="M1207" i="23"/>
  <c r="A1155" i="23"/>
  <c r="B1155" i="23"/>
  <c r="C1155" i="23"/>
  <c r="D1155" i="23"/>
  <c r="E1155" i="23"/>
  <c r="F1155" i="23"/>
  <c r="G1155" i="23"/>
  <c r="H1155" i="23"/>
  <c r="I1155" i="23"/>
  <c r="J1155" i="23"/>
  <c r="K1155" i="23"/>
  <c r="L1155" i="23"/>
  <c r="M1155" i="23"/>
  <c r="A669" i="23"/>
  <c r="B669" i="23"/>
  <c r="C669" i="23"/>
  <c r="D669" i="23"/>
  <c r="E669" i="23"/>
  <c r="F669" i="23"/>
  <c r="G669" i="23"/>
  <c r="H669" i="23"/>
  <c r="I669" i="23"/>
  <c r="J669" i="23"/>
  <c r="K669" i="23"/>
  <c r="L669" i="23"/>
  <c r="M669" i="23"/>
  <c r="A310" i="23"/>
  <c r="B310" i="23"/>
  <c r="C310" i="23"/>
  <c r="D310" i="23"/>
  <c r="E310" i="23"/>
  <c r="F310" i="23"/>
  <c r="G310" i="23"/>
  <c r="H310" i="23"/>
  <c r="I310" i="23"/>
  <c r="J310" i="23"/>
  <c r="K310" i="23"/>
  <c r="L310" i="23"/>
  <c r="M310" i="23"/>
  <c r="A2157" i="23"/>
  <c r="B2157" i="23"/>
  <c r="C2157" i="23"/>
  <c r="D2157" i="23"/>
  <c r="E2157" i="23"/>
  <c r="F2157" i="23"/>
  <c r="G2157" i="23"/>
  <c r="H2157" i="23"/>
  <c r="I2157" i="23"/>
  <c r="J2157" i="23"/>
  <c r="K2157" i="23"/>
  <c r="L2157" i="23"/>
  <c r="M2157" i="23"/>
  <c r="A1981" i="23"/>
  <c r="B1981" i="23"/>
  <c r="C1981" i="23"/>
  <c r="D1981" i="23"/>
  <c r="E1981" i="23"/>
  <c r="F1981" i="23"/>
  <c r="G1981" i="23"/>
  <c r="H1981" i="23"/>
  <c r="I1981" i="23"/>
  <c r="J1981" i="23"/>
  <c r="K1981" i="23"/>
  <c r="L1981" i="23"/>
  <c r="M1981" i="23"/>
  <c r="A1764" i="23"/>
  <c r="B1764" i="23"/>
  <c r="C1764" i="23"/>
  <c r="D1764" i="23"/>
  <c r="E1764" i="23"/>
  <c r="F1764" i="23"/>
  <c r="G1764" i="23"/>
  <c r="H1764" i="23"/>
  <c r="I1764" i="23"/>
  <c r="J1764" i="23"/>
  <c r="K1764" i="23"/>
  <c r="L1764" i="23"/>
  <c r="M1764" i="23"/>
  <c r="A1596" i="23"/>
  <c r="B1596" i="23"/>
  <c r="C1596" i="23"/>
  <c r="D1596" i="23"/>
  <c r="E1596" i="23"/>
  <c r="F1596" i="23"/>
  <c r="G1596" i="23"/>
  <c r="H1596" i="23"/>
  <c r="I1596" i="23"/>
  <c r="J1596" i="23"/>
  <c r="K1596" i="23"/>
  <c r="L1596" i="23"/>
  <c r="M1596" i="23"/>
  <c r="A1249" i="23"/>
  <c r="B1249" i="23"/>
  <c r="C1249" i="23"/>
  <c r="D1249" i="23"/>
  <c r="E1249" i="23"/>
  <c r="F1249" i="23"/>
  <c r="G1249" i="23"/>
  <c r="H1249" i="23"/>
  <c r="I1249" i="23"/>
  <c r="J1249" i="23"/>
  <c r="K1249" i="23"/>
  <c r="L1249" i="23"/>
  <c r="M1249" i="23"/>
  <c r="A840" i="23"/>
  <c r="B840" i="23"/>
  <c r="C840" i="23"/>
  <c r="D840" i="23"/>
  <c r="E840" i="23"/>
  <c r="F840" i="23"/>
  <c r="G840" i="23"/>
  <c r="H840" i="23"/>
  <c r="I840" i="23"/>
  <c r="J840" i="23"/>
  <c r="K840" i="23"/>
  <c r="L840" i="23"/>
  <c r="M840" i="23"/>
  <c r="A673" i="23"/>
  <c r="B673" i="23"/>
  <c r="C673" i="23"/>
  <c r="D673" i="23"/>
  <c r="E673" i="23"/>
  <c r="F673" i="23"/>
  <c r="G673" i="23"/>
  <c r="H673" i="23"/>
  <c r="I673" i="23"/>
  <c r="J673" i="23"/>
  <c r="K673" i="23"/>
  <c r="L673" i="23"/>
  <c r="M673" i="23"/>
  <c r="A2183" i="23"/>
  <c r="B2183" i="23"/>
  <c r="C2183" i="23"/>
  <c r="D2183" i="23"/>
  <c r="E2183" i="23"/>
  <c r="F2183" i="23"/>
  <c r="G2183" i="23"/>
  <c r="H2183" i="23"/>
  <c r="I2183" i="23"/>
  <c r="J2183" i="23"/>
  <c r="K2183" i="23"/>
  <c r="L2183" i="23"/>
  <c r="M2183" i="23"/>
  <c r="A2001" i="23"/>
  <c r="B2001" i="23"/>
  <c r="C2001" i="23"/>
  <c r="D2001" i="23"/>
  <c r="E2001" i="23"/>
  <c r="F2001" i="23"/>
  <c r="G2001" i="23"/>
  <c r="H2001" i="23"/>
  <c r="I2001" i="23"/>
  <c r="J2001" i="23"/>
  <c r="K2001" i="23"/>
  <c r="L2001" i="23"/>
  <c r="M2001" i="23"/>
  <c r="A1785" i="23"/>
  <c r="B1785" i="23"/>
  <c r="C1785" i="23"/>
  <c r="D1785" i="23"/>
  <c r="E1785" i="23"/>
  <c r="F1785" i="23"/>
  <c r="G1785" i="23"/>
  <c r="H1785" i="23"/>
  <c r="I1785" i="23"/>
  <c r="J1785" i="23"/>
  <c r="K1785" i="23"/>
  <c r="L1785" i="23"/>
  <c r="M1785" i="23"/>
  <c r="A1615" i="23"/>
  <c r="B1615" i="23"/>
  <c r="C1615" i="23"/>
  <c r="D1615" i="23"/>
  <c r="E1615" i="23"/>
  <c r="F1615" i="23"/>
  <c r="G1615" i="23"/>
  <c r="H1615" i="23"/>
  <c r="I1615" i="23"/>
  <c r="J1615" i="23"/>
  <c r="K1615" i="23"/>
  <c r="L1615" i="23"/>
  <c r="M1615" i="23"/>
  <c r="N4" i="32" l="1"/>
  <c r="Q4" i="32"/>
  <c r="O4" i="32"/>
  <c r="S4" i="32"/>
  <c r="M4" i="32"/>
  <c r="P4" i="32"/>
  <c r="R4" i="32"/>
  <c r="T4" i="32"/>
  <c r="M2" i="32"/>
  <c r="X2" i="16"/>
  <c r="AK2" i="16" s="1"/>
  <c r="AE2" i="32" s="1"/>
  <c r="X3" i="16"/>
  <c r="AK4" i="16"/>
  <c r="AE4" i="32" s="1"/>
  <c r="X5" i="16"/>
  <c r="AK5" i="16" s="1"/>
  <c r="AE5" i="32" s="1"/>
  <c r="Q2" i="16"/>
  <c r="Q3" i="16"/>
  <c r="Q5" i="16"/>
  <c r="P5" i="16"/>
  <c r="S2" i="16"/>
  <c r="S5" i="16"/>
  <c r="T2" i="16"/>
  <c r="R2" i="16"/>
  <c r="R3" i="16"/>
  <c r="R5" i="16"/>
  <c r="S3" i="16"/>
  <c r="P3" i="16"/>
  <c r="T3" i="16"/>
  <c r="U2" i="16"/>
  <c r="U3" i="16"/>
  <c r="U5" i="16"/>
  <c r="W3" i="16"/>
  <c r="AJ3" i="16" s="1"/>
  <c r="AD3" i="32" s="1"/>
  <c r="W5" i="16"/>
  <c r="AJ5" i="16" s="1"/>
  <c r="AD5" i="32" s="1"/>
  <c r="T5" i="16"/>
  <c r="V2" i="16"/>
  <c r="V3" i="16"/>
  <c r="V5" i="16"/>
  <c r="W2" i="16"/>
  <c r="AJ2" i="16" s="1"/>
  <c r="AD2" i="32" s="1"/>
  <c r="AJ4" i="16"/>
  <c r="AD4" i="32" s="1"/>
  <c r="P2" i="16"/>
  <c r="T5" i="32"/>
  <c r="T3" i="32"/>
  <c r="N2" i="32"/>
  <c r="P2" i="32"/>
  <c r="P5" i="32"/>
  <c r="T2" i="32"/>
  <c r="M3" i="32"/>
  <c r="O5" i="32"/>
  <c r="S2" i="32"/>
  <c r="N5" i="32"/>
  <c r="S3" i="32"/>
  <c r="R2" i="32"/>
  <c r="M5" i="32"/>
  <c r="R3" i="32"/>
  <c r="Q2" i="32"/>
  <c r="Q3" i="32"/>
  <c r="S5" i="32"/>
  <c r="P3" i="32"/>
  <c r="O2" i="32"/>
  <c r="R5" i="32"/>
  <c r="O3" i="32"/>
  <c r="Q5" i="32"/>
  <c r="N3" i="32"/>
  <c r="N3" i="29"/>
  <c r="AK3" i="16" l="1"/>
  <c r="AE3" i="32" s="1"/>
  <c r="N4" i="29"/>
  <c r="N14" i="29" l="1"/>
  <c r="N13" i="29"/>
  <c r="N12" i="29"/>
  <c r="N11" i="29"/>
  <c r="N8" i="29"/>
  <c r="N5" i="29"/>
  <c r="A18" i="29" l="1"/>
  <c r="B18" i="29"/>
  <c r="C18" i="29"/>
  <c r="D18" i="29"/>
  <c r="E18" i="29"/>
  <c r="F18" i="29"/>
  <c r="G18" i="29"/>
  <c r="H18" i="29"/>
  <c r="I18" i="29"/>
  <c r="J18" i="29"/>
  <c r="K18" i="29"/>
  <c r="A19" i="29"/>
  <c r="B19" i="29"/>
  <c r="C19" i="29"/>
  <c r="D19" i="29"/>
  <c r="E19" i="29"/>
  <c r="F19" i="29"/>
  <c r="G19" i="29"/>
  <c r="H19" i="29"/>
  <c r="I19" i="29"/>
  <c r="J19" i="29"/>
  <c r="K19" i="29"/>
  <c r="A20" i="29"/>
  <c r="B20" i="29"/>
  <c r="C20" i="29"/>
  <c r="D20" i="29"/>
  <c r="E20" i="29"/>
  <c r="F20" i="29"/>
  <c r="G20" i="29"/>
  <c r="H20" i="29"/>
  <c r="I20" i="29"/>
  <c r="J20" i="29"/>
  <c r="K20" i="29"/>
  <c r="A21" i="29"/>
  <c r="B21" i="29"/>
  <c r="C21" i="29"/>
  <c r="D21" i="29"/>
  <c r="E21" i="29"/>
  <c r="F21" i="29"/>
  <c r="G21" i="29"/>
  <c r="H21" i="29"/>
  <c r="I21" i="29"/>
  <c r="J21" i="29"/>
  <c r="K21" i="29"/>
  <c r="A22" i="29"/>
  <c r="B22" i="29"/>
  <c r="C22" i="29"/>
  <c r="D22" i="29"/>
  <c r="E22" i="29"/>
  <c r="F22" i="29"/>
  <c r="G22" i="29"/>
  <c r="H22" i="29"/>
  <c r="I22" i="29"/>
  <c r="J22" i="29"/>
  <c r="K22" i="29"/>
  <c r="A23" i="29"/>
  <c r="B23" i="29"/>
  <c r="C23" i="29"/>
  <c r="D23" i="29"/>
  <c r="E23" i="29"/>
  <c r="F23" i="29"/>
  <c r="G23" i="29"/>
  <c r="H23" i="29"/>
  <c r="I23" i="29"/>
  <c r="J23" i="29"/>
  <c r="K23" i="29"/>
  <c r="A24" i="29"/>
  <c r="B24" i="29"/>
  <c r="C24" i="29"/>
  <c r="D24" i="29"/>
  <c r="E24" i="29"/>
  <c r="F24" i="29"/>
  <c r="G24" i="29"/>
  <c r="H24" i="29"/>
  <c r="I24" i="29"/>
  <c r="J24" i="29"/>
  <c r="K24" i="29"/>
  <c r="A25" i="29"/>
  <c r="B25" i="29"/>
  <c r="C25" i="29"/>
  <c r="D25" i="29"/>
  <c r="E25" i="29"/>
  <c r="F25" i="29"/>
  <c r="G25" i="29"/>
  <c r="H25" i="29"/>
  <c r="I25" i="29"/>
  <c r="J25" i="29"/>
  <c r="K25" i="29"/>
  <c r="A26" i="29"/>
  <c r="B26" i="29"/>
  <c r="C26" i="29"/>
  <c r="D26" i="29"/>
  <c r="E26" i="29"/>
  <c r="F26" i="29"/>
  <c r="G26" i="29"/>
  <c r="H26" i="29"/>
  <c r="I26" i="29"/>
  <c r="J26" i="29"/>
  <c r="K26" i="29"/>
  <c r="A27" i="29"/>
  <c r="B27" i="29"/>
  <c r="C27" i="29"/>
  <c r="D27" i="29"/>
  <c r="E27" i="29"/>
  <c r="F27" i="29"/>
  <c r="G27" i="29"/>
  <c r="H27" i="29"/>
  <c r="I27" i="29"/>
  <c r="J27" i="29"/>
  <c r="K27" i="29"/>
  <c r="A28" i="29"/>
  <c r="B28" i="29"/>
  <c r="C28" i="29"/>
  <c r="D28" i="29"/>
  <c r="E28" i="29"/>
  <c r="F28" i="29"/>
  <c r="G28" i="29"/>
  <c r="H28" i="29"/>
  <c r="I28" i="29"/>
  <c r="J28" i="29"/>
  <c r="K28" i="29"/>
  <c r="A29" i="29"/>
  <c r="B29" i="29"/>
  <c r="C29" i="29"/>
  <c r="D29" i="29"/>
  <c r="E29" i="29"/>
  <c r="F29" i="29"/>
  <c r="G29" i="29"/>
  <c r="H29" i="29"/>
  <c r="I29" i="29"/>
  <c r="J29" i="29"/>
  <c r="K29" i="29"/>
  <c r="A30" i="29"/>
  <c r="B30" i="29"/>
  <c r="C30" i="29"/>
  <c r="D30" i="29"/>
  <c r="E30" i="29"/>
  <c r="F30" i="29"/>
  <c r="G30" i="29"/>
  <c r="H30" i="29"/>
  <c r="I30" i="29"/>
  <c r="J30" i="29"/>
  <c r="K30" i="29"/>
  <c r="A31" i="29"/>
  <c r="B31" i="29"/>
  <c r="C31" i="29"/>
  <c r="D31" i="29"/>
  <c r="E31" i="29"/>
  <c r="F31" i="29"/>
  <c r="G31" i="29"/>
  <c r="H31" i="29"/>
  <c r="I31" i="29"/>
  <c r="J31" i="29"/>
  <c r="K31" i="29"/>
  <c r="A32" i="29"/>
  <c r="B32" i="29"/>
  <c r="C32" i="29"/>
  <c r="D32" i="29"/>
  <c r="E32" i="29"/>
  <c r="F32" i="29"/>
  <c r="G32" i="29"/>
  <c r="H32" i="29"/>
  <c r="I32" i="29"/>
  <c r="J32" i="29"/>
  <c r="K32" i="29"/>
  <c r="A33" i="29"/>
  <c r="B33" i="29"/>
  <c r="C33" i="29"/>
  <c r="D33" i="29"/>
  <c r="E33" i="29"/>
  <c r="F33" i="29"/>
  <c r="G33" i="29"/>
  <c r="H33" i="29"/>
  <c r="I33" i="29"/>
  <c r="J33" i="29"/>
  <c r="K33" i="29"/>
  <c r="A34" i="29"/>
  <c r="B34" i="29"/>
  <c r="C34" i="29"/>
  <c r="D34" i="29"/>
  <c r="E34" i="29"/>
  <c r="F34" i="29"/>
  <c r="G34" i="29"/>
  <c r="H34" i="29"/>
  <c r="I34" i="29"/>
  <c r="J34" i="29"/>
  <c r="K34" i="29"/>
  <c r="A35" i="29"/>
  <c r="B35" i="29"/>
  <c r="C35" i="29"/>
  <c r="D35" i="29"/>
  <c r="E35" i="29"/>
  <c r="F35" i="29"/>
  <c r="G35" i="29"/>
  <c r="H35" i="29"/>
  <c r="I35" i="29"/>
  <c r="J35" i="29"/>
  <c r="K35" i="29"/>
  <c r="A36" i="29"/>
  <c r="B36" i="29"/>
  <c r="C36" i="29"/>
  <c r="D36" i="29"/>
  <c r="E36" i="29"/>
  <c r="F36" i="29"/>
  <c r="G36" i="29"/>
  <c r="H36" i="29"/>
  <c r="I36" i="29"/>
  <c r="J36" i="29"/>
  <c r="K36" i="29"/>
  <c r="A37" i="29"/>
  <c r="B37" i="29"/>
  <c r="C37" i="29"/>
  <c r="D37" i="29"/>
  <c r="E37" i="29"/>
  <c r="F37" i="29"/>
  <c r="G37" i="29"/>
  <c r="H37" i="29"/>
  <c r="I37" i="29"/>
  <c r="J37" i="29"/>
  <c r="K37" i="29"/>
  <c r="A38" i="29"/>
  <c r="B38" i="29"/>
  <c r="C38" i="29"/>
  <c r="D38" i="29"/>
  <c r="E38" i="29"/>
  <c r="F38" i="29"/>
  <c r="G38" i="29"/>
  <c r="H38" i="29"/>
  <c r="I38" i="29"/>
  <c r="J38" i="29"/>
  <c r="K38" i="29"/>
  <c r="A39" i="29"/>
  <c r="B39" i="29"/>
  <c r="C39" i="29"/>
  <c r="D39" i="29"/>
  <c r="E39" i="29"/>
  <c r="F39" i="29"/>
  <c r="G39" i="29"/>
  <c r="H39" i="29"/>
  <c r="I39" i="29"/>
  <c r="J39" i="29"/>
  <c r="K39" i="29"/>
  <c r="A40" i="29"/>
  <c r="B40" i="29"/>
  <c r="C40" i="29"/>
  <c r="D40" i="29"/>
  <c r="E40" i="29"/>
  <c r="F40" i="29"/>
  <c r="G40" i="29"/>
  <c r="H40" i="29"/>
  <c r="I40" i="29"/>
  <c r="J40" i="29"/>
  <c r="K40" i="29"/>
  <c r="B41" i="29"/>
  <c r="C41" i="29"/>
  <c r="D41" i="29"/>
  <c r="E41" i="29"/>
  <c r="F41" i="29"/>
  <c r="G41" i="29"/>
  <c r="H41" i="29"/>
  <c r="I41" i="29"/>
  <c r="J41" i="29"/>
  <c r="K41" i="29"/>
  <c r="A42" i="29"/>
  <c r="B42" i="29"/>
  <c r="C42" i="29"/>
  <c r="D42" i="29"/>
  <c r="E42" i="29"/>
  <c r="F42" i="29"/>
  <c r="G42" i="29"/>
  <c r="H42" i="29"/>
  <c r="I42" i="29"/>
  <c r="J42" i="29"/>
  <c r="K42" i="29"/>
  <c r="A43" i="29"/>
  <c r="B43" i="29"/>
  <c r="C43" i="29"/>
  <c r="D43" i="29"/>
  <c r="E43" i="29"/>
  <c r="F43" i="29"/>
  <c r="G43" i="29"/>
  <c r="H43" i="29"/>
  <c r="I43" i="29"/>
  <c r="J43" i="29"/>
  <c r="K43" i="29"/>
  <c r="A44" i="29"/>
  <c r="B44" i="29"/>
  <c r="C44" i="29"/>
  <c r="D44" i="29"/>
  <c r="E44" i="29"/>
  <c r="F44" i="29"/>
  <c r="G44" i="29"/>
  <c r="H44" i="29"/>
  <c r="I44" i="29"/>
  <c r="J44" i="29"/>
  <c r="K44" i="29"/>
  <c r="A45" i="29"/>
  <c r="B45" i="29"/>
  <c r="C45" i="29"/>
  <c r="D45" i="29"/>
  <c r="E45" i="29"/>
  <c r="F45" i="29"/>
  <c r="G45" i="29"/>
  <c r="H45" i="29"/>
  <c r="I45" i="29"/>
  <c r="J45" i="29"/>
  <c r="K45" i="29"/>
  <c r="A46" i="29"/>
  <c r="B46" i="29"/>
  <c r="C46" i="29"/>
  <c r="D46" i="29"/>
  <c r="E46" i="29"/>
  <c r="F46" i="29"/>
  <c r="G46" i="29"/>
  <c r="H46" i="29"/>
  <c r="I46" i="29"/>
  <c r="J46" i="29"/>
  <c r="K46" i="29"/>
  <c r="A47" i="29"/>
  <c r="B47" i="29"/>
  <c r="C47" i="29"/>
  <c r="D47" i="29"/>
  <c r="E47" i="29"/>
  <c r="F47" i="29"/>
  <c r="G47" i="29"/>
  <c r="H47" i="29"/>
  <c r="I47" i="29"/>
  <c r="J47" i="29"/>
  <c r="K47" i="29"/>
  <c r="A48" i="29"/>
  <c r="B48" i="29"/>
  <c r="C48" i="29"/>
  <c r="D48" i="29"/>
  <c r="E48" i="29"/>
  <c r="F48" i="29"/>
  <c r="G48" i="29"/>
  <c r="H48" i="29"/>
  <c r="I48" i="29"/>
  <c r="J48" i="29"/>
  <c r="K48" i="29"/>
  <c r="A49" i="29"/>
  <c r="B49" i="29"/>
  <c r="C49" i="29"/>
  <c r="D49" i="29"/>
  <c r="E49" i="29"/>
  <c r="F49" i="29"/>
  <c r="G49" i="29"/>
  <c r="H49" i="29"/>
  <c r="I49" i="29"/>
  <c r="J49" i="29"/>
  <c r="K49" i="29"/>
  <c r="A50" i="29"/>
  <c r="B50" i="29"/>
  <c r="C50" i="29"/>
  <c r="D50" i="29"/>
  <c r="E50" i="29"/>
  <c r="F50" i="29"/>
  <c r="G50" i="29"/>
  <c r="H50" i="29"/>
  <c r="I50" i="29"/>
  <c r="J50" i="29"/>
  <c r="K50" i="29"/>
  <c r="A51" i="29"/>
  <c r="B51" i="29"/>
  <c r="C51" i="29"/>
  <c r="D51" i="29"/>
  <c r="E51" i="29"/>
  <c r="F51" i="29"/>
  <c r="G51" i="29"/>
  <c r="H51" i="29"/>
  <c r="I51" i="29"/>
  <c r="J51" i="29"/>
  <c r="K51" i="29"/>
  <c r="A52" i="29"/>
  <c r="B52" i="29"/>
  <c r="C52" i="29"/>
  <c r="D52" i="29"/>
  <c r="E52" i="29"/>
  <c r="F52" i="29"/>
  <c r="G52" i="29"/>
  <c r="H52" i="29"/>
  <c r="I52" i="29"/>
  <c r="J52" i="29"/>
  <c r="K52" i="29"/>
  <c r="A53" i="29"/>
  <c r="B53" i="29"/>
  <c r="C53" i="29"/>
  <c r="D53" i="29"/>
  <c r="E53" i="29"/>
  <c r="F53" i="29"/>
  <c r="G53" i="29"/>
  <c r="H53" i="29"/>
  <c r="I53" i="29"/>
  <c r="J53" i="29"/>
  <c r="K53" i="29"/>
  <c r="A54" i="29"/>
  <c r="B54" i="29"/>
  <c r="C54" i="29"/>
  <c r="D54" i="29"/>
  <c r="E54" i="29"/>
  <c r="F54" i="29"/>
  <c r="G54" i="29"/>
  <c r="H54" i="29"/>
  <c r="I54" i="29"/>
  <c r="J54" i="29"/>
  <c r="K54" i="29"/>
  <c r="A55" i="29"/>
  <c r="B55" i="29"/>
  <c r="C55" i="29"/>
  <c r="D55" i="29"/>
  <c r="E55" i="29"/>
  <c r="F55" i="29"/>
  <c r="G55" i="29"/>
  <c r="H55" i="29"/>
  <c r="I55" i="29"/>
  <c r="J55" i="29"/>
  <c r="K55" i="29"/>
  <c r="A56" i="29"/>
  <c r="B56" i="29"/>
  <c r="C56" i="29"/>
  <c r="D56" i="29"/>
  <c r="E56" i="29"/>
  <c r="F56" i="29"/>
  <c r="G56" i="29"/>
  <c r="H56" i="29"/>
  <c r="I56" i="29"/>
  <c r="J56" i="29"/>
  <c r="K56" i="29"/>
  <c r="A57" i="29"/>
  <c r="B57" i="29"/>
  <c r="C57" i="29"/>
  <c r="D57" i="29"/>
  <c r="E57" i="29"/>
  <c r="F57" i="29"/>
  <c r="G57" i="29"/>
  <c r="H57" i="29"/>
  <c r="I57" i="29"/>
  <c r="J57" i="29"/>
  <c r="K57" i="29"/>
  <c r="A58" i="29"/>
  <c r="B58" i="29"/>
  <c r="C58" i="29"/>
  <c r="D58" i="29"/>
  <c r="E58" i="29"/>
  <c r="F58" i="29"/>
  <c r="G58" i="29"/>
  <c r="H58" i="29"/>
  <c r="I58" i="29"/>
  <c r="J58" i="29"/>
  <c r="K58" i="29"/>
  <c r="A59" i="29"/>
  <c r="B59" i="29"/>
  <c r="C59" i="29"/>
  <c r="D59" i="29"/>
  <c r="E59" i="29"/>
  <c r="F59" i="29"/>
  <c r="G59" i="29"/>
  <c r="H59" i="29"/>
  <c r="I59" i="29"/>
  <c r="J59" i="29"/>
  <c r="K59" i="29"/>
  <c r="A60" i="29"/>
  <c r="B60" i="29"/>
  <c r="C60" i="29"/>
  <c r="D60" i="29"/>
  <c r="E60" i="29"/>
  <c r="F60" i="29"/>
  <c r="G60" i="29"/>
  <c r="H60" i="29"/>
  <c r="I60" i="29"/>
  <c r="J60" i="29"/>
  <c r="K60" i="29"/>
  <c r="A61" i="29"/>
  <c r="B61" i="29"/>
  <c r="C61" i="29"/>
  <c r="D61" i="29"/>
  <c r="E61" i="29"/>
  <c r="F61" i="29"/>
  <c r="G61" i="29"/>
  <c r="H61" i="29"/>
  <c r="I61" i="29"/>
  <c r="J61" i="29"/>
  <c r="K61" i="29"/>
  <c r="A62" i="29"/>
  <c r="B62" i="29"/>
  <c r="C62" i="29"/>
  <c r="D62" i="29"/>
  <c r="E62" i="29"/>
  <c r="F62" i="29"/>
  <c r="G62" i="29"/>
  <c r="H62" i="29"/>
  <c r="I62" i="29"/>
  <c r="J62" i="29"/>
  <c r="K62" i="29"/>
  <c r="A63" i="29"/>
  <c r="B63" i="29"/>
  <c r="C63" i="29"/>
  <c r="D63" i="29"/>
  <c r="E63" i="29"/>
  <c r="F63" i="29"/>
  <c r="G63" i="29"/>
  <c r="H63" i="29"/>
  <c r="I63" i="29"/>
  <c r="J63" i="29"/>
  <c r="K63" i="29"/>
  <c r="A64" i="29"/>
  <c r="B64" i="29"/>
  <c r="C64" i="29"/>
  <c r="D64" i="29"/>
  <c r="E64" i="29"/>
  <c r="F64" i="29"/>
  <c r="G64" i="29"/>
  <c r="H64" i="29"/>
  <c r="I64" i="29"/>
  <c r="J64" i="29"/>
  <c r="K64" i="29"/>
  <c r="A65" i="29"/>
  <c r="B65" i="29"/>
  <c r="C65" i="29"/>
  <c r="D65" i="29"/>
  <c r="E65" i="29"/>
  <c r="F65" i="29"/>
  <c r="G65" i="29"/>
  <c r="H65" i="29"/>
  <c r="I65" i="29"/>
  <c r="J65" i="29"/>
  <c r="K65" i="29"/>
  <c r="A66" i="29"/>
  <c r="B66" i="29"/>
  <c r="C66" i="29"/>
  <c r="D66" i="29"/>
  <c r="E66" i="29"/>
  <c r="F66" i="29"/>
  <c r="G66" i="29"/>
  <c r="H66" i="29"/>
  <c r="I66" i="29"/>
  <c r="J66" i="29"/>
  <c r="K66" i="29"/>
  <c r="A67" i="29"/>
  <c r="B67" i="29"/>
  <c r="C67" i="29"/>
  <c r="D67" i="29"/>
  <c r="E67" i="29"/>
  <c r="F67" i="29"/>
  <c r="G67" i="29"/>
  <c r="H67" i="29"/>
  <c r="I67" i="29"/>
  <c r="J67" i="29"/>
  <c r="K67" i="29"/>
  <c r="A68" i="29"/>
  <c r="B68" i="29"/>
  <c r="C68" i="29"/>
  <c r="D68" i="29"/>
  <c r="E68" i="29"/>
  <c r="F68" i="29"/>
  <c r="G68" i="29"/>
  <c r="H68" i="29"/>
  <c r="I68" i="29"/>
  <c r="J68" i="29"/>
  <c r="K68" i="29"/>
  <c r="A69" i="29"/>
  <c r="B69" i="29"/>
  <c r="C69" i="29"/>
  <c r="D69" i="29"/>
  <c r="E69" i="29"/>
  <c r="F69" i="29"/>
  <c r="G69" i="29"/>
  <c r="H69" i="29"/>
  <c r="I69" i="29"/>
  <c r="J69" i="29"/>
  <c r="K69" i="29"/>
  <c r="A70" i="29"/>
  <c r="B70" i="29"/>
  <c r="C70" i="29"/>
  <c r="D70" i="29"/>
  <c r="E70" i="29"/>
  <c r="F70" i="29"/>
  <c r="G70" i="29"/>
  <c r="H70" i="29"/>
  <c r="I70" i="29"/>
  <c r="J70" i="29"/>
  <c r="K70" i="29"/>
  <c r="A71" i="29"/>
  <c r="B71" i="29"/>
  <c r="C71" i="29"/>
  <c r="D71" i="29"/>
  <c r="E71" i="29"/>
  <c r="F71" i="29"/>
  <c r="G71" i="29"/>
  <c r="H71" i="29"/>
  <c r="I71" i="29"/>
  <c r="J71" i="29"/>
  <c r="K71" i="29"/>
  <c r="A72" i="29"/>
  <c r="B72" i="29"/>
  <c r="C72" i="29"/>
  <c r="D72" i="29"/>
  <c r="E72" i="29"/>
  <c r="F72" i="29"/>
  <c r="G72" i="29"/>
  <c r="H72" i="29"/>
  <c r="I72" i="29"/>
  <c r="J72" i="29"/>
  <c r="K72" i="29"/>
  <c r="A73" i="29"/>
  <c r="B73" i="29"/>
  <c r="C73" i="29"/>
  <c r="D73" i="29"/>
  <c r="E73" i="29"/>
  <c r="F73" i="29"/>
  <c r="G73" i="29"/>
  <c r="H73" i="29"/>
  <c r="I73" i="29"/>
  <c r="J73" i="29"/>
  <c r="K73" i="29"/>
  <c r="A74" i="29"/>
  <c r="B74" i="29"/>
  <c r="C74" i="29"/>
  <c r="D74" i="29"/>
  <c r="E74" i="29"/>
  <c r="F74" i="29"/>
  <c r="G74" i="29"/>
  <c r="H74" i="29"/>
  <c r="I74" i="29"/>
  <c r="J74" i="29"/>
  <c r="K74" i="29"/>
  <c r="A75" i="29"/>
  <c r="B75" i="29"/>
  <c r="C75" i="29"/>
  <c r="D75" i="29"/>
  <c r="E75" i="29"/>
  <c r="F75" i="29"/>
  <c r="G75" i="29"/>
  <c r="H75" i="29"/>
  <c r="I75" i="29"/>
  <c r="J75" i="29"/>
  <c r="K75" i="29"/>
  <c r="A76" i="29"/>
  <c r="B76" i="29"/>
  <c r="C76" i="29"/>
  <c r="D76" i="29"/>
  <c r="E76" i="29"/>
  <c r="F76" i="29"/>
  <c r="G76" i="29"/>
  <c r="H76" i="29"/>
  <c r="I76" i="29"/>
  <c r="J76" i="29"/>
  <c r="K76" i="29"/>
  <c r="A77" i="29"/>
  <c r="B77" i="29"/>
  <c r="C77" i="29"/>
  <c r="D77" i="29"/>
  <c r="E77" i="29"/>
  <c r="F77" i="29"/>
  <c r="G77" i="29"/>
  <c r="H77" i="29"/>
  <c r="I77" i="29"/>
  <c r="J77" i="29"/>
  <c r="K77" i="29"/>
  <c r="A78" i="29"/>
  <c r="B78" i="29"/>
  <c r="C78" i="29"/>
  <c r="D78" i="29"/>
  <c r="E78" i="29"/>
  <c r="F78" i="29"/>
  <c r="G78" i="29"/>
  <c r="H78" i="29"/>
  <c r="I78" i="29"/>
  <c r="J78" i="29"/>
  <c r="K78" i="29"/>
  <c r="A79" i="29"/>
  <c r="B79" i="29"/>
  <c r="C79" i="29"/>
  <c r="D79" i="29"/>
  <c r="E79" i="29"/>
  <c r="F79" i="29"/>
  <c r="G79" i="29"/>
  <c r="H79" i="29"/>
  <c r="I79" i="29"/>
  <c r="J79" i="29"/>
  <c r="K79" i="29"/>
  <c r="A80" i="29"/>
  <c r="B80" i="29"/>
  <c r="C80" i="29"/>
  <c r="D80" i="29"/>
  <c r="E80" i="29"/>
  <c r="F80" i="29"/>
  <c r="G80" i="29"/>
  <c r="H80" i="29"/>
  <c r="I80" i="29"/>
  <c r="J80" i="29"/>
  <c r="K80" i="29"/>
  <c r="A81" i="29"/>
  <c r="B81" i="29"/>
  <c r="C81" i="29"/>
  <c r="D81" i="29"/>
  <c r="E81" i="29"/>
  <c r="F81" i="29"/>
  <c r="G81" i="29"/>
  <c r="H81" i="29"/>
  <c r="I81" i="29"/>
  <c r="J81" i="29"/>
  <c r="K81" i="29"/>
  <c r="A82" i="29"/>
  <c r="B82" i="29"/>
  <c r="C82" i="29"/>
  <c r="D82" i="29"/>
  <c r="E82" i="29"/>
  <c r="F82" i="29"/>
  <c r="G82" i="29"/>
  <c r="H82" i="29"/>
  <c r="I82" i="29"/>
  <c r="J82" i="29"/>
  <c r="K82" i="29"/>
  <c r="A83" i="29"/>
  <c r="B83" i="29"/>
  <c r="C83" i="29"/>
  <c r="D83" i="29"/>
  <c r="E83" i="29"/>
  <c r="F83" i="29"/>
  <c r="G83" i="29"/>
  <c r="H83" i="29"/>
  <c r="I83" i="29"/>
  <c r="J83" i="29"/>
  <c r="K83" i="29"/>
  <c r="A84" i="29"/>
  <c r="B84" i="29"/>
  <c r="C84" i="29"/>
  <c r="D84" i="29"/>
  <c r="E84" i="29"/>
  <c r="F84" i="29"/>
  <c r="G84" i="29"/>
  <c r="H84" i="29"/>
  <c r="I84" i="29"/>
  <c r="J84" i="29"/>
  <c r="K84" i="29"/>
  <c r="A85" i="29"/>
  <c r="B85" i="29"/>
  <c r="C85" i="29"/>
  <c r="D85" i="29"/>
  <c r="E85" i="29"/>
  <c r="F85" i="29"/>
  <c r="G85" i="29"/>
  <c r="H85" i="29"/>
  <c r="I85" i="29"/>
  <c r="J85" i="29"/>
  <c r="K85" i="29"/>
  <c r="A86" i="29"/>
  <c r="B86" i="29"/>
  <c r="C86" i="29"/>
  <c r="D86" i="29"/>
  <c r="E86" i="29"/>
  <c r="F86" i="29"/>
  <c r="G86" i="29"/>
  <c r="H86" i="29"/>
  <c r="I86" i="29"/>
  <c r="J86" i="29"/>
  <c r="K86" i="29"/>
  <c r="A87" i="29"/>
  <c r="B87" i="29"/>
  <c r="C87" i="29"/>
  <c r="D87" i="29"/>
  <c r="E87" i="29"/>
  <c r="F87" i="29"/>
  <c r="G87" i="29"/>
  <c r="H87" i="29"/>
  <c r="I87" i="29"/>
  <c r="J87" i="29"/>
  <c r="K87" i="29"/>
  <c r="A88" i="29"/>
  <c r="B88" i="29"/>
  <c r="C88" i="29"/>
  <c r="D88" i="29"/>
  <c r="E88" i="29"/>
  <c r="F88" i="29"/>
  <c r="G88" i="29"/>
  <c r="H88" i="29"/>
  <c r="I88" i="29"/>
  <c r="J88" i="29"/>
  <c r="K88" i="29"/>
  <c r="A89" i="29"/>
  <c r="B89" i="29"/>
  <c r="C89" i="29"/>
  <c r="D89" i="29"/>
  <c r="E89" i="29"/>
  <c r="F89" i="29"/>
  <c r="G89" i="29"/>
  <c r="H89" i="29"/>
  <c r="I89" i="29"/>
  <c r="J89" i="29"/>
  <c r="K89" i="29"/>
  <c r="A90" i="29"/>
  <c r="B90" i="29"/>
  <c r="C90" i="29"/>
  <c r="D90" i="29"/>
  <c r="E90" i="29"/>
  <c r="F90" i="29"/>
  <c r="G90" i="29"/>
  <c r="H90" i="29"/>
  <c r="I90" i="29"/>
  <c r="J90" i="29"/>
  <c r="K90" i="29"/>
  <c r="A91" i="29"/>
  <c r="B91" i="29"/>
  <c r="C91" i="29"/>
  <c r="D91" i="29"/>
  <c r="E91" i="29"/>
  <c r="F91" i="29"/>
  <c r="G91" i="29"/>
  <c r="H91" i="29"/>
  <c r="I91" i="29"/>
  <c r="J91" i="29"/>
  <c r="K91" i="29"/>
  <c r="A92" i="29"/>
  <c r="B92" i="29"/>
  <c r="C92" i="29"/>
  <c r="D92" i="29"/>
  <c r="E92" i="29"/>
  <c r="F92" i="29"/>
  <c r="G92" i="29"/>
  <c r="H92" i="29"/>
  <c r="I92" i="29"/>
  <c r="J92" i="29"/>
  <c r="K92" i="29"/>
  <c r="A93" i="29"/>
  <c r="B93" i="29"/>
  <c r="C93" i="29"/>
  <c r="D93" i="29"/>
  <c r="E93" i="29"/>
  <c r="F93" i="29"/>
  <c r="G93" i="29"/>
  <c r="H93" i="29"/>
  <c r="I93" i="29"/>
  <c r="J93" i="29"/>
  <c r="K93" i="29"/>
  <c r="K1" i="29"/>
  <c r="W1" i="29" s="1"/>
  <c r="B1" i="29"/>
  <c r="C1" i="29"/>
  <c r="O1" i="29" s="1"/>
  <c r="D1" i="29"/>
  <c r="P1" i="29" s="1"/>
  <c r="E1" i="29"/>
  <c r="Q1" i="29" s="1"/>
  <c r="F1" i="29"/>
  <c r="R1" i="29" s="1"/>
  <c r="G1" i="29"/>
  <c r="S1" i="29" s="1"/>
  <c r="H1" i="29"/>
  <c r="T1" i="29" s="1"/>
  <c r="I1" i="29"/>
  <c r="U1" i="29" s="1"/>
  <c r="J1" i="29"/>
  <c r="V1" i="29" s="1"/>
  <c r="A1" i="29"/>
  <c r="L25" i="26"/>
  <c r="K25" i="26"/>
  <c r="J25" i="26"/>
  <c r="I25" i="26"/>
  <c r="H25" i="26"/>
  <c r="G25" i="26"/>
  <c r="F25" i="26"/>
  <c r="E25" i="26"/>
  <c r="D25" i="26"/>
  <c r="C25" i="26"/>
  <c r="B25" i="26"/>
  <c r="A25" i="26"/>
  <c r="L24" i="26"/>
  <c r="K24" i="26"/>
  <c r="J24" i="26"/>
  <c r="I24" i="26"/>
  <c r="H24" i="26"/>
  <c r="G24" i="26"/>
  <c r="F24" i="26"/>
  <c r="E24" i="26"/>
  <c r="D24" i="26"/>
  <c r="C24" i="26"/>
  <c r="B24" i="26"/>
  <c r="A24" i="26"/>
  <c r="L23" i="26"/>
  <c r="K23" i="26"/>
  <c r="J23" i="26"/>
  <c r="I23" i="26"/>
  <c r="H23" i="26"/>
  <c r="G23" i="26"/>
  <c r="F23" i="26"/>
  <c r="E23" i="26"/>
  <c r="D23" i="26"/>
  <c r="C23" i="26"/>
  <c r="B23" i="26"/>
  <c r="A23" i="26"/>
  <c r="L22" i="26"/>
  <c r="K22" i="26"/>
  <c r="J22" i="26"/>
  <c r="I22" i="26"/>
  <c r="H22" i="26"/>
  <c r="G22" i="26"/>
  <c r="F22" i="26"/>
  <c r="E22" i="26"/>
  <c r="D22" i="26"/>
  <c r="C22" i="26"/>
  <c r="B22" i="26"/>
  <c r="A22" i="26"/>
  <c r="L21" i="26"/>
  <c r="K21" i="26"/>
  <c r="J21" i="26"/>
  <c r="I21" i="26"/>
  <c r="H21" i="26"/>
  <c r="G21" i="26"/>
  <c r="F21" i="26"/>
  <c r="E21" i="26"/>
  <c r="D21" i="26"/>
  <c r="C21" i="26"/>
  <c r="B21" i="26"/>
  <c r="A21" i="26"/>
  <c r="L20" i="26"/>
  <c r="K20" i="26"/>
  <c r="J20" i="26"/>
  <c r="I20" i="26"/>
  <c r="H20" i="26"/>
  <c r="G20" i="26"/>
  <c r="F20" i="26"/>
  <c r="E20" i="26"/>
  <c r="D20" i="26"/>
  <c r="C20" i="26"/>
  <c r="B20" i="26"/>
  <c r="A20" i="26"/>
  <c r="L19" i="26"/>
  <c r="K19" i="26"/>
  <c r="J19" i="26"/>
  <c r="I19" i="26"/>
  <c r="H19" i="26"/>
  <c r="G19" i="26"/>
  <c r="F19" i="26"/>
  <c r="E19" i="26"/>
  <c r="D19" i="26"/>
  <c r="C19" i="26"/>
  <c r="B19" i="26"/>
  <c r="A19" i="26"/>
  <c r="L18" i="26"/>
  <c r="K18" i="26"/>
  <c r="J18" i="26"/>
  <c r="I18" i="26"/>
  <c r="H18" i="26"/>
  <c r="G18" i="26"/>
  <c r="F18" i="26"/>
  <c r="E18" i="26"/>
  <c r="D18" i="26"/>
  <c r="C18" i="26"/>
  <c r="B18" i="26"/>
  <c r="A18" i="26"/>
  <c r="L17" i="26"/>
  <c r="K17" i="26"/>
  <c r="J17" i="26"/>
  <c r="I17" i="26"/>
  <c r="H17" i="26"/>
  <c r="G17" i="26"/>
  <c r="F17" i="26"/>
  <c r="E17" i="26"/>
  <c r="D17" i="26"/>
  <c r="C17" i="26"/>
  <c r="B17" i="26"/>
  <c r="A17" i="26"/>
  <c r="L16" i="26"/>
  <c r="K16" i="26"/>
  <c r="J16" i="26"/>
  <c r="I16" i="26"/>
  <c r="H16" i="26"/>
  <c r="G16" i="26"/>
  <c r="F16" i="26"/>
  <c r="E16" i="26"/>
  <c r="D16" i="26"/>
  <c r="C16" i="26"/>
  <c r="B16" i="26"/>
  <c r="A16" i="26"/>
  <c r="L15" i="26"/>
  <c r="K15" i="26"/>
  <c r="J15" i="26"/>
  <c r="I15" i="26"/>
  <c r="H15" i="26"/>
  <c r="G15" i="26"/>
  <c r="F15" i="26"/>
  <c r="E15" i="26"/>
  <c r="D15" i="26"/>
  <c r="C15" i="26"/>
  <c r="B15" i="26"/>
  <c r="A15" i="26"/>
  <c r="L14" i="26"/>
  <c r="K14" i="26"/>
  <c r="J14" i="26"/>
  <c r="I14" i="26"/>
  <c r="H14" i="26"/>
  <c r="G14" i="26"/>
  <c r="F14" i="26"/>
  <c r="E14" i="26"/>
  <c r="D14" i="26"/>
  <c r="C14" i="26"/>
  <c r="B14" i="26"/>
  <c r="A14" i="26"/>
  <c r="L13" i="26"/>
  <c r="K13" i="26"/>
  <c r="J13" i="26"/>
  <c r="I13" i="26"/>
  <c r="H13" i="26"/>
  <c r="G13" i="26"/>
  <c r="F13" i="26"/>
  <c r="E13" i="26"/>
  <c r="D13" i="26"/>
  <c r="C13" i="26"/>
  <c r="B13" i="26"/>
  <c r="A13" i="26"/>
  <c r="L12" i="26"/>
  <c r="K12" i="26"/>
  <c r="J12" i="26"/>
  <c r="I12" i="26"/>
  <c r="H12" i="26"/>
  <c r="G12" i="26"/>
  <c r="F12" i="26"/>
  <c r="E12" i="26"/>
  <c r="D12" i="26"/>
  <c r="C12" i="26"/>
  <c r="B12" i="26"/>
  <c r="A12" i="26"/>
  <c r="L11" i="26"/>
  <c r="K11" i="26"/>
  <c r="J11" i="26"/>
  <c r="I11" i="26"/>
  <c r="H11" i="26"/>
  <c r="G11" i="26"/>
  <c r="F11" i="26"/>
  <c r="E11" i="26"/>
  <c r="D11" i="26"/>
  <c r="C11" i="26"/>
  <c r="B11" i="26"/>
  <c r="A11" i="26"/>
  <c r="L10" i="26"/>
  <c r="K10" i="26"/>
  <c r="J10" i="26"/>
  <c r="I10" i="26"/>
  <c r="H10" i="26"/>
  <c r="G10" i="26"/>
  <c r="F10" i="26"/>
  <c r="E10" i="26"/>
  <c r="D10" i="26"/>
  <c r="C10" i="26"/>
  <c r="B10" i="26"/>
  <c r="A10" i="26"/>
  <c r="L9" i="26"/>
  <c r="K9" i="26"/>
  <c r="J9" i="26"/>
  <c r="I9" i="26"/>
  <c r="H9" i="26"/>
  <c r="G9" i="26"/>
  <c r="F9" i="26"/>
  <c r="E9" i="26"/>
  <c r="D9" i="26"/>
  <c r="C9" i="26"/>
  <c r="B9" i="26"/>
  <c r="A9" i="26"/>
  <c r="L8" i="26"/>
  <c r="K8" i="26"/>
  <c r="J8" i="26"/>
  <c r="I8" i="26"/>
  <c r="H8" i="26"/>
  <c r="G8" i="26"/>
  <c r="F8" i="26"/>
  <c r="E8" i="26"/>
  <c r="D8" i="26"/>
  <c r="C8" i="26"/>
  <c r="B8" i="26"/>
  <c r="A8" i="26"/>
  <c r="L7" i="26"/>
  <c r="K7" i="26"/>
  <c r="J7" i="26"/>
  <c r="H7" i="26"/>
  <c r="G7" i="26"/>
  <c r="F7" i="26"/>
  <c r="E7" i="26"/>
  <c r="D7" i="26"/>
  <c r="C7" i="26"/>
  <c r="B7" i="26"/>
  <c r="A7" i="26"/>
  <c r="L6" i="26"/>
  <c r="K6" i="26"/>
  <c r="J6" i="26"/>
  <c r="I6" i="26"/>
  <c r="H6" i="26"/>
  <c r="G6" i="26"/>
  <c r="F6" i="26"/>
  <c r="E6" i="26"/>
  <c r="D6" i="26"/>
  <c r="C6" i="26"/>
  <c r="B6" i="26"/>
  <c r="A6" i="26"/>
  <c r="L5" i="26"/>
  <c r="K5" i="26"/>
  <c r="J5" i="26"/>
  <c r="I5" i="26"/>
  <c r="H5" i="26"/>
  <c r="G5" i="26"/>
  <c r="F5" i="26"/>
  <c r="E5" i="26"/>
  <c r="D5" i="26"/>
  <c r="C5" i="26"/>
  <c r="B5" i="26"/>
  <c r="A5" i="26"/>
  <c r="L4" i="26"/>
  <c r="K4" i="26"/>
  <c r="J4" i="26"/>
  <c r="I4" i="26"/>
  <c r="H4" i="26"/>
  <c r="F4" i="26"/>
  <c r="E4" i="26"/>
  <c r="D4" i="26"/>
  <c r="C4" i="26"/>
  <c r="B4" i="26"/>
  <c r="A4" i="26"/>
  <c r="L3" i="26"/>
  <c r="K3" i="26"/>
  <c r="J3" i="26"/>
  <c r="I3" i="26"/>
  <c r="H3" i="26"/>
  <c r="G3" i="26"/>
  <c r="F3" i="26"/>
  <c r="E3" i="26"/>
  <c r="D3" i="26"/>
  <c r="C3" i="26"/>
  <c r="B3" i="26"/>
  <c r="A3" i="26"/>
  <c r="L2" i="26"/>
  <c r="K2" i="26"/>
  <c r="J2" i="26"/>
  <c r="I2" i="26"/>
  <c r="H2" i="26"/>
  <c r="G2" i="26"/>
  <c r="F2" i="26"/>
  <c r="E2" i="26"/>
  <c r="D2" i="26"/>
  <c r="C2" i="26"/>
  <c r="B2" i="26"/>
  <c r="A2" i="26"/>
  <c r="L1" i="26"/>
  <c r="K1" i="26"/>
  <c r="J1" i="26"/>
  <c r="I1" i="26"/>
  <c r="H1" i="26"/>
  <c r="G1" i="26"/>
  <c r="F1" i="26"/>
  <c r="E1" i="26"/>
  <c r="D1" i="26"/>
  <c r="C1" i="26"/>
  <c r="B1" i="26"/>
  <c r="A1" i="26"/>
  <c r="P9" i="29" l="1"/>
  <c r="Q9" i="29"/>
  <c r="R9" i="29"/>
  <c r="S9" i="29"/>
  <c r="U9" i="29"/>
  <c r="T9" i="29"/>
  <c r="V9" i="29"/>
  <c r="W9" i="29"/>
  <c r="O9" i="29"/>
  <c r="V6" i="29"/>
  <c r="U10" i="29"/>
  <c r="P10" i="29"/>
  <c r="R6" i="29"/>
  <c r="R10" i="29"/>
  <c r="S10" i="29"/>
  <c r="T10" i="29"/>
  <c r="O3" i="29"/>
  <c r="W6" i="29"/>
  <c r="V10" i="29"/>
  <c r="O10" i="29"/>
  <c r="Q10" i="29"/>
  <c r="S6" i="29"/>
  <c r="T6" i="29"/>
  <c r="U6" i="29"/>
  <c r="P6" i="29"/>
  <c r="O6" i="29"/>
  <c r="W10" i="29"/>
  <c r="Q6" i="29"/>
  <c r="O9" i="26"/>
  <c r="Q7" i="29"/>
  <c r="R15" i="29"/>
  <c r="S15" i="29"/>
  <c r="T15" i="29"/>
  <c r="U15" i="29"/>
  <c r="V15" i="29"/>
  <c r="W15" i="29"/>
  <c r="Q15" i="29"/>
  <c r="R16" i="29"/>
  <c r="S16" i="29"/>
  <c r="T16" i="29"/>
  <c r="U16" i="29"/>
  <c r="V16" i="29"/>
  <c r="W16" i="29"/>
  <c r="Q16" i="29"/>
  <c r="R4" i="29"/>
  <c r="O8" i="29"/>
  <c r="S4" i="29"/>
  <c r="O7" i="29"/>
  <c r="O4" i="29"/>
  <c r="U3" i="29"/>
  <c r="T7" i="29"/>
  <c r="W8" i="29"/>
  <c r="U11" i="29"/>
  <c r="S13" i="29"/>
  <c r="V14" i="29"/>
  <c r="V3" i="29"/>
  <c r="U7" i="29"/>
  <c r="V11" i="29"/>
  <c r="T13" i="29"/>
  <c r="W14" i="29"/>
  <c r="W7" i="29"/>
  <c r="S2" i="29"/>
  <c r="T2" i="29"/>
  <c r="W3" i="29"/>
  <c r="U13" i="29"/>
  <c r="U2" i="29"/>
  <c r="V2" i="29"/>
  <c r="T4" i="29"/>
  <c r="S8" i="29"/>
  <c r="T12" i="29"/>
  <c r="W13" i="29"/>
  <c r="U4" i="29"/>
  <c r="T8" i="29"/>
  <c r="U12" i="29"/>
  <c r="S14" i="29"/>
  <c r="W11" i="29"/>
  <c r="S12" i="29"/>
  <c r="W2" i="29"/>
  <c r="S3" i="29"/>
  <c r="V4" i="29"/>
  <c r="U8" i="29"/>
  <c r="S11" i="29"/>
  <c r="V12" i="29"/>
  <c r="T14" i="29"/>
  <c r="W4" i="29"/>
  <c r="S7" i="29"/>
  <c r="V8" i="29"/>
  <c r="T11" i="29"/>
  <c r="W12" i="29"/>
  <c r="U14" i="29"/>
  <c r="V7" i="29"/>
  <c r="V13" i="29"/>
  <c r="T3" i="29"/>
  <c r="O11" i="29"/>
  <c r="O14" i="29"/>
  <c r="O13" i="29"/>
  <c r="O12" i="29"/>
  <c r="P14" i="29"/>
  <c r="R2" i="29"/>
  <c r="S14" i="26"/>
  <c r="P2" i="29"/>
  <c r="R3" i="29"/>
  <c r="O14" i="26"/>
  <c r="Q14" i="29"/>
  <c r="Q13" i="29"/>
  <c r="Q12" i="29"/>
  <c r="Q11" i="29"/>
  <c r="Q8" i="29"/>
  <c r="P11" i="29"/>
  <c r="P7" i="29"/>
  <c r="P13" i="29"/>
  <c r="O2" i="29"/>
  <c r="Q4" i="29"/>
  <c r="Q3" i="29"/>
  <c r="Q2" i="29"/>
  <c r="P12" i="29"/>
  <c r="P8" i="29"/>
  <c r="R14" i="29"/>
  <c r="R13" i="29"/>
  <c r="R12" i="29"/>
  <c r="R11" i="29"/>
  <c r="R8" i="29"/>
  <c r="R7" i="29"/>
  <c r="P4" i="29"/>
  <c r="P3" i="29"/>
  <c r="W14" i="26"/>
  <c r="P14" i="26"/>
  <c r="Q14" i="26"/>
  <c r="V14" i="26"/>
  <c r="U14" i="26"/>
  <c r="T14" i="26"/>
  <c r="R14" i="26"/>
  <c r="AA5" i="25"/>
  <c r="AB5" i="25"/>
  <c r="Z5" i="25"/>
  <c r="AB11" i="25"/>
  <c r="AA11" i="25"/>
  <c r="Z11" i="25"/>
  <c r="W5" i="29" l="1"/>
  <c r="T5" i="29"/>
  <c r="S5" i="29"/>
  <c r="V5" i="29"/>
  <c r="U5" i="29"/>
  <c r="R5" i="29"/>
  <c r="O5" i="29"/>
  <c r="P5" i="29"/>
  <c r="Q5" i="29"/>
  <c r="AB9" i="25"/>
  <c r="AB15" i="25" s="1"/>
  <c r="AB16" i="25" s="1"/>
  <c r="AA9" i="25"/>
  <c r="AA15" i="25" s="1"/>
  <c r="AA16" i="25" s="1"/>
  <c r="Z9" i="25"/>
  <c r="Z15" i="25" s="1"/>
  <c r="Z16" i="25" s="1"/>
  <c r="B17" i="17" l="1"/>
  <c r="O25" i="25" l="1"/>
  <c r="P25" i="25"/>
  <c r="Q25" i="25"/>
  <c r="R25" i="25"/>
  <c r="S25" i="25"/>
  <c r="T25" i="25"/>
  <c r="U25" i="25"/>
  <c r="V25" i="25"/>
  <c r="W25" i="25"/>
  <c r="X1" i="28"/>
  <c r="W1" i="28"/>
  <c r="V1" i="28"/>
  <c r="AH1" i="28" s="1"/>
  <c r="U1" i="28"/>
  <c r="AG1" i="28" s="1"/>
  <c r="T1" i="28"/>
  <c r="AF1" i="28" s="1"/>
  <c r="S1" i="28"/>
  <c r="R1" i="28"/>
  <c r="AC1" i="28" s="1"/>
  <c r="Q1" i="28"/>
  <c r="AB1" i="28" s="1"/>
  <c r="P1" i="28"/>
  <c r="AA1" i="28" s="1"/>
  <c r="P1" i="16"/>
  <c r="AC1" i="16" s="1"/>
  <c r="W1" i="32" s="1"/>
  <c r="Q1" i="16"/>
  <c r="AD1" i="16" s="1"/>
  <c r="X1" i="32" s="1"/>
  <c r="R1" i="16"/>
  <c r="AE1" i="16" s="1"/>
  <c r="Y1" i="32" s="1"/>
  <c r="S1" i="16"/>
  <c r="AF1" i="16" s="1"/>
  <c r="Z1" i="32" s="1"/>
  <c r="T1" i="16"/>
  <c r="AG1" i="16" s="1"/>
  <c r="AA1" i="32" s="1"/>
  <c r="U1" i="16"/>
  <c r="AH1" i="16" s="1"/>
  <c r="AB1" i="32" s="1"/>
  <c r="V1" i="16"/>
  <c r="AI1" i="16" s="1"/>
  <c r="AC1" i="32" s="1"/>
  <c r="X7" i="28" l="1"/>
  <c r="X18" i="28"/>
  <c r="W2" i="28"/>
  <c r="AG4" i="28"/>
  <c r="T17" i="28"/>
  <c r="AG3" i="28"/>
  <c r="AH4" i="28"/>
  <c r="S5" i="28"/>
  <c r="U7" i="28"/>
  <c r="S16" i="28"/>
  <c r="AH3" i="28"/>
  <c r="S4" i="28"/>
  <c r="T5" i="28"/>
  <c r="V7" i="28"/>
  <c r="AG10" i="28"/>
  <c r="AH14" i="28"/>
  <c r="S15" i="28"/>
  <c r="T16" i="28"/>
  <c r="U17" i="28"/>
  <c r="V18" i="28"/>
  <c r="P16" i="28"/>
  <c r="AF5" i="28"/>
  <c r="V2" i="28"/>
  <c r="S18" i="28"/>
  <c r="AG15" i="28"/>
  <c r="AH20" i="28"/>
  <c r="AG14" i="28"/>
  <c r="P17" i="28"/>
  <c r="X2" i="28"/>
  <c r="S3" i="28"/>
  <c r="T4" i="28"/>
  <c r="U5" i="28"/>
  <c r="W7" i="28"/>
  <c r="AG9" i="28"/>
  <c r="AH10" i="28"/>
  <c r="S14" i="28"/>
  <c r="T15" i="28"/>
  <c r="U16" i="28"/>
  <c r="V17" i="28"/>
  <c r="W18" i="28"/>
  <c r="AF15" i="28"/>
  <c r="AF4" i="28"/>
  <c r="X17" i="28"/>
  <c r="S7" i="28"/>
  <c r="R17" i="28"/>
  <c r="U18" i="28"/>
  <c r="X3" i="28"/>
  <c r="X14" i="28"/>
  <c r="S2" i="28"/>
  <c r="T3" i="28"/>
  <c r="U4" i="28"/>
  <c r="V5" i="28"/>
  <c r="AG8" i="28"/>
  <c r="AH9" i="28"/>
  <c r="T14" i="28"/>
  <c r="U15" i="28"/>
  <c r="V16" i="28"/>
  <c r="W17" i="28"/>
  <c r="AF14" i="28"/>
  <c r="AF3" i="28"/>
  <c r="W3" i="28"/>
  <c r="Q16" i="28"/>
  <c r="S17" i="28"/>
  <c r="AH15" i="28"/>
  <c r="X4" i="28"/>
  <c r="X15" i="28"/>
  <c r="T2" i="28"/>
  <c r="U3" i="28"/>
  <c r="V4" i="28"/>
  <c r="W5" i="28"/>
  <c r="AG7" i="28"/>
  <c r="AH8" i="28"/>
  <c r="U14" i="28"/>
  <c r="V15" i="28"/>
  <c r="W16" i="28"/>
  <c r="Q18" i="28"/>
  <c r="AF10" i="28"/>
  <c r="AF2" i="28"/>
  <c r="AH6" i="28"/>
  <c r="W14" i="28"/>
  <c r="AG20" i="28"/>
  <c r="AH5" i="28"/>
  <c r="R16" i="28"/>
  <c r="P18" i="28"/>
  <c r="AF6" i="28"/>
  <c r="X5" i="28"/>
  <c r="X16" i="28"/>
  <c r="U2" i="28"/>
  <c r="V3" i="28"/>
  <c r="W4" i="28"/>
  <c r="AG6" i="28"/>
  <c r="AH7" i="28"/>
  <c r="V14" i="28"/>
  <c r="W15" i="28"/>
  <c r="Q17" i="28"/>
  <c r="R18" i="28"/>
  <c r="AF20" i="28"/>
  <c r="AG5" i="28"/>
  <c r="AF8" i="28"/>
  <c r="T7" i="28"/>
  <c r="T18" i="28"/>
  <c r="W15" i="25"/>
  <c r="P15" i="25"/>
  <c r="R15" i="25"/>
  <c r="Q15" i="25"/>
  <c r="S15" i="25"/>
  <c r="T15" i="25"/>
  <c r="U15" i="25"/>
  <c r="O15" i="25"/>
  <c r="V15" i="25"/>
  <c r="O7" i="25"/>
  <c r="O11" i="25"/>
  <c r="O16" i="25"/>
  <c r="U16" i="25"/>
  <c r="V16" i="25"/>
  <c r="W16" i="25"/>
  <c r="P16" i="25"/>
  <c r="Q16" i="25"/>
  <c r="R16" i="25"/>
  <c r="S16" i="25"/>
  <c r="T16" i="25"/>
  <c r="V21" i="25"/>
  <c r="W21" i="25"/>
  <c r="P21" i="25"/>
  <c r="O21" i="25"/>
  <c r="Q21" i="25"/>
  <c r="R21" i="25"/>
  <c r="S21" i="25"/>
  <c r="T21" i="25"/>
  <c r="U21" i="25"/>
  <c r="O3" i="25"/>
  <c r="U2" i="25"/>
  <c r="U3" i="25"/>
  <c r="U4" i="25"/>
  <c r="V3" i="25"/>
  <c r="P3" i="25"/>
  <c r="P4" i="25"/>
  <c r="Q3" i="25"/>
  <c r="Q4" i="25"/>
  <c r="R4" i="25"/>
  <c r="S4" i="25"/>
  <c r="V2" i="25"/>
  <c r="O4" i="25"/>
  <c r="W2" i="25"/>
  <c r="P2" i="25"/>
  <c r="Q2" i="25"/>
  <c r="R2" i="25"/>
  <c r="S2" i="25"/>
  <c r="T2" i="25"/>
  <c r="T3" i="25"/>
  <c r="T4" i="25"/>
  <c r="V4" i="25"/>
  <c r="W3" i="25"/>
  <c r="W4" i="25"/>
  <c r="R3" i="25"/>
  <c r="S3" i="25"/>
  <c r="O12" i="26"/>
  <c r="O13" i="26"/>
  <c r="O8" i="26"/>
  <c r="P13" i="26"/>
  <c r="Q13" i="26"/>
  <c r="AC3" i="16"/>
  <c r="W3" i="32" s="1"/>
  <c r="AD3" i="16"/>
  <c r="X3" i="32" s="1"/>
  <c r="AE3" i="16"/>
  <c r="Y3" i="32" s="1"/>
  <c r="AF3" i="16"/>
  <c r="Z3" i="32" s="1"/>
  <c r="AG3" i="16"/>
  <c r="AA3" i="32" s="1"/>
  <c r="AH3" i="16"/>
  <c r="AB3" i="32" s="1"/>
  <c r="AI3" i="16"/>
  <c r="AC3" i="32" s="1"/>
  <c r="AC2" i="16"/>
  <c r="W2" i="32" s="1"/>
  <c r="AD2" i="16"/>
  <c r="X2" i="32" s="1"/>
  <c r="AE2" i="16"/>
  <c r="Y2" i="32" s="1"/>
  <c r="AG4" i="16"/>
  <c r="AA4" i="32" s="1"/>
  <c r="AH5" i="16"/>
  <c r="AB5" i="32" s="1"/>
  <c r="AI4" i="16"/>
  <c r="AC4" i="32" s="1"/>
  <c r="AC4" i="16"/>
  <c r="W4" i="32" s="1"/>
  <c r="AF4" i="16"/>
  <c r="Z4" i="32" s="1"/>
  <c r="AF2" i="16"/>
  <c r="Z2" i="32" s="1"/>
  <c r="AH4" i="16"/>
  <c r="AB4" i="32" s="1"/>
  <c r="AI5" i="16"/>
  <c r="AC5" i="32" s="1"/>
  <c r="AD5" i="16"/>
  <c r="X5" i="32" s="1"/>
  <c r="AG5" i="16"/>
  <c r="AA5" i="32" s="1"/>
  <c r="AG2" i="16"/>
  <c r="AA2" i="32" s="1"/>
  <c r="AH2" i="16"/>
  <c r="AB2" i="32" s="1"/>
  <c r="AC5" i="16"/>
  <c r="W5" i="32" s="1"/>
  <c r="AI2" i="16"/>
  <c r="AC2" i="32" s="1"/>
  <c r="AD4" i="16"/>
  <c r="X4" i="32" s="1"/>
  <c r="AE5" i="16"/>
  <c r="Y5" i="32" s="1"/>
  <c r="AE4" i="16"/>
  <c r="Y4" i="32" s="1"/>
  <c r="AF5" i="16"/>
  <c r="Z5" i="32" s="1"/>
  <c r="O6" i="25"/>
  <c r="R6" i="25"/>
  <c r="Q6" i="25"/>
  <c r="P6" i="25"/>
  <c r="W6" i="25"/>
  <c r="V6" i="25"/>
  <c r="U6" i="25"/>
  <c r="S6" i="25"/>
  <c r="T6" i="25"/>
  <c r="O11" i="26"/>
  <c r="A2548" i="23"/>
  <c r="C2548" i="23"/>
  <c r="D2548" i="23"/>
  <c r="E2548" i="23"/>
  <c r="F2548" i="23"/>
  <c r="G2548" i="23"/>
  <c r="H2548" i="23"/>
  <c r="I2548" i="23"/>
  <c r="J2548" i="23"/>
  <c r="K2548" i="23"/>
  <c r="L2548" i="23"/>
  <c r="M2548" i="23"/>
  <c r="A2539" i="23"/>
  <c r="B2539" i="23"/>
  <c r="C2539" i="23"/>
  <c r="D2539" i="23"/>
  <c r="E2539" i="23"/>
  <c r="F2539" i="23"/>
  <c r="G2539" i="23"/>
  <c r="H2539" i="23"/>
  <c r="I2539" i="23"/>
  <c r="J2539" i="23"/>
  <c r="K2539" i="23"/>
  <c r="L2539" i="23"/>
  <c r="M2539" i="23"/>
  <c r="A2529" i="23"/>
  <c r="B2529" i="23"/>
  <c r="C2529" i="23"/>
  <c r="D2529" i="23"/>
  <c r="E2529" i="23"/>
  <c r="F2529" i="23"/>
  <c r="G2529" i="23"/>
  <c r="H2529" i="23"/>
  <c r="I2529" i="23"/>
  <c r="J2529" i="23"/>
  <c r="K2529" i="23"/>
  <c r="L2529" i="23"/>
  <c r="M2529" i="23"/>
  <c r="A1313" i="23"/>
  <c r="B1313" i="23"/>
  <c r="C1313" i="23"/>
  <c r="D1313" i="23"/>
  <c r="E1313" i="23"/>
  <c r="F1313" i="23"/>
  <c r="G1313" i="23"/>
  <c r="H1313" i="23"/>
  <c r="I1313" i="23"/>
  <c r="J1313" i="23"/>
  <c r="K1313" i="23"/>
  <c r="L1313" i="23"/>
  <c r="M1313" i="23"/>
  <c r="A1003" i="23"/>
  <c r="B1003" i="23"/>
  <c r="C1003" i="23"/>
  <c r="D1003" i="23"/>
  <c r="E1003" i="23"/>
  <c r="F1003" i="23"/>
  <c r="G1003" i="23"/>
  <c r="H1003" i="23"/>
  <c r="I1003" i="23"/>
  <c r="J1003" i="23"/>
  <c r="K1003" i="23"/>
  <c r="L1003" i="23"/>
  <c r="M1003" i="23"/>
  <c r="A455" i="23"/>
  <c r="B455" i="23"/>
  <c r="C455" i="23"/>
  <c r="D455" i="23"/>
  <c r="E455" i="23"/>
  <c r="F455" i="23"/>
  <c r="G455" i="23"/>
  <c r="H455" i="23"/>
  <c r="I455" i="23"/>
  <c r="J455" i="23"/>
  <c r="K455" i="23"/>
  <c r="L455" i="23"/>
  <c r="M455" i="23"/>
  <c r="A2549" i="23"/>
  <c r="B2549" i="23"/>
  <c r="C2549" i="23"/>
  <c r="D2549" i="23"/>
  <c r="E2549" i="23"/>
  <c r="F2549" i="23"/>
  <c r="G2549" i="23"/>
  <c r="H2549" i="23"/>
  <c r="I2549" i="23"/>
  <c r="J2549" i="23"/>
  <c r="K2549" i="23"/>
  <c r="L2549" i="23"/>
  <c r="M2549" i="23"/>
  <c r="A2527" i="23"/>
  <c r="B2527" i="23"/>
  <c r="C2527" i="23"/>
  <c r="D2527" i="23"/>
  <c r="E2527" i="23"/>
  <c r="F2527" i="23"/>
  <c r="G2527" i="23"/>
  <c r="H2527" i="23"/>
  <c r="I2527" i="23"/>
  <c r="J2527" i="23"/>
  <c r="K2527" i="23"/>
  <c r="L2527" i="23"/>
  <c r="M2527" i="23"/>
  <c r="A1294" i="23"/>
  <c r="B1294" i="23"/>
  <c r="C1294" i="23"/>
  <c r="D1294" i="23"/>
  <c r="E1294" i="23"/>
  <c r="F1294" i="23"/>
  <c r="G1294" i="23"/>
  <c r="H1294" i="23"/>
  <c r="I1294" i="23"/>
  <c r="J1294" i="23"/>
  <c r="K1294" i="23"/>
  <c r="L1294" i="23"/>
  <c r="M1294" i="23"/>
  <c r="A437" i="23"/>
  <c r="B437" i="23"/>
  <c r="C437" i="23"/>
  <c r="D437" i="23"/>
  <c r="E437" i="23"/>
  <c r="F437" i="23"/>
  <c r="G437" i="23"/>
  <c r="H437" i="23"/>
  <c r="I437" i="23"/>
  <c r="J437" i="23"/>
  <c r="K437" i="23"/>
  <c r="L437" i="23"/>
  <c r="M437" i="23"/>
  <c r="A2545" i="23"/>
  <c r="B2545" i="23"/>
  <c r="C2545" i="23"/>
  <c r="D2545" i="23"/>
  <c r="E2545" i="23"/>
  <c r="F2545" i="23"/>
  <c r="G2545" i="23"/>
  <c r="H2545" i="23"/>
  <c r="I2545" i="23"/>
  <c r="J2545" i="23"/>
  <c r="K2545" i="23"/>
  <c r="L2545" i="23"/>
  <c r="M2545" i="23"/>
  <c r="A2537" i="23"/>
  <c r="B2537" i="23"/>
  <c r="C2537" i="23"/>
  <c r="D2537" i="23"/>
  <c r="E2537" i="23"/>
  <c r="F2537" i="23"/>
  <c r="G2537" i="23"/>
  <c r="H2537" i="23"/>
  <c r="I2537" i="23"/>
  <c r="J2537" i="23"/>
  <c r="K2537" i="23"/>
  <c r="L2537" i="23"/>
  <c r="M2537" i="23"/>
  <c r="A2519" i="23"/>
  <c r="B2519" i="23"/>
  <c r="C2519" i="23"/>
  <c r="D2519" i="23"/>
  <c r="E2519" i="23"/>
  <c r="F2519" i="23"/>
  <c r="G2519" i="23"/>
  <c r="H2519" i="23"/>
  <c r="I2519" i="23"/>
  <c r="J2519" i="23"/>
  <c r="K2519" i="23"/>
  <c r="L2519" i="23"/>
  <c r="M2519" i="23"/>
  <c r="A846" i="23"/>
  <c r="B846" i="23"/>
  <c r="C846" i="23"/>
  <c r="D846" i="23"/>
  <c r="E846" i="23"/>
  <c r="F846" i="23"/>
  <c r="G846" i="23"/>
  <c r="H846" i="23"/>
  <c r="I846" i="23"/>
  <c r="J846" i="23"/>
  <c r="K846" i="23"/>
  <c r="L846" i="23"/>
  <c r="M846" i="23"/>
  <c r="A778" i="23"/>
  <c r="B778" i="23"/>
  <c r="C778" i="23"/>
  <c r="D778" i="23"/>
  <c r="E778" i="23"/>
  <c r="F778" i="23"/>
  <c r="G778" i="23"/>
  <c r="H778" i="23"/>
  <c r="I778" i="23"/>
  <c r="J778" i="23"/>
  <c r="K778" i="23"/>
  <c r="L778" i="23"/>
  <c r="M778" i="23"/>
  <c r="A2530" i="23"/>
  <c r="B2530" i="23"/>
  <c r="C2530" i="23"/>
  <c r="D2530" i="23"/>
  <c r="E2530" i="23"/>
  <c r="F2530" i="23"/>
  <c r="G2530" i="23"/>
  <c r="H2530" i="23"/>
  <c r="I2530" i="23"/>
  <c r="J2530" i="23"/>
  <c r="K2530" i="23"/>
  <c r="L2530" i="23"/>
  <c r="M2530" i="23"/>
  <c r="A773" i="23"/>
  <c r="B773" i="23"/>
  <c r="C773" i="23"/>
  <c r="D773" i="23"/>
  <c r="E773" i="23"/>
  <c r="F773" i="23"/>
  <c r="G773" i="23"/>
  <c r="H773" i="23"/>
  <c r="I773" i="23"/>
  <c r="J773" i="23"/>
  <c r="K773" i="23"/>
  <c r="L773" i="23"/>
  <c r="M773" i="23"/>
  <c r="A2524" i="23"/>
  <c r="B2524" i="23"/>
  <c r="C2524" i="23"/>
  <c r="D2524" i="23"/>
  <c r="E2524" i="23"/>
  <c r="F2524" i="23"/>
  <c r="G2524" i="23"/>
  <c r="H2524" i="23"/>
  <c r="I2524" i="23"/>
  <c r="J2524" i="23"/>
  <c r="K2524" i="23"/>
  <c r="L2524" i="23"/>
  <c r="M2524" i="23"/>
  <c r="A466" i="23"/>
  <c r="B466" i="23"/>
  <c r="C466" i="23"/>
  <c r="D466" i="23"/>
  <c r="E466" i="23"/>
  <c r="F466" i="23"/>
  <c r="G466" i="23"/>
  <c r="H466" i="23"/>
  <c r="I466" i="23"/>
  <c r="J466" i="23"/>
  <c r="K466" i="23"/>
  <c r="L466" i="23"/>
  <c r="M466" i="23"/>
  <c r="A2547" i="23"/>
  <c r="B2547" i="23"/>
  <c r="C2547" i="23"/>
  <c r="D2547" i="23"/>
  <c r="E2547" i="23"/>
  <c r="F2547" i="23"/>
  <c r="G2547" i="23"/>
  <c r="H2547" i="23"/>
  <c r="I2547" i="23"/>
  <c r="J2547" i="23"/>
  <c r="K2547" i="23"/>
  <c r="L2547" i="23"/>
  <c r="M2547" i="23"/>
  <c r="A2538" i="23"/>
  <c r="B2538" i="23"/>
  <c r="C2538" i="23"/>
  <c r="D2538" i="23"/>
  <c r="E2538" i="23"/>
  <c r="F2538" i="23"/>
  <c r="G2538" i="23"/>
  <c r="H2538" i="23"/>
  <c r="I2538" i="23"/>
  <c r="J2538" i="23"/>
  <c r="K2538" i="23"/>
  <c r="L2538" i="23"/>
  <c r="M2538" i="23"/>
  <c r="A2528" i="23"/>
  <c r="B2528" i="23"/>
  <c r="C2528" i="23"/>
  <c r="D2528" i="23"/>
  <c r="E2528" i="23"/>
  <c r="F2528" i="23"/>
  <c r="G2528" i="23"/>
  <c r="H2528" i="23"/>
  <c r="I2528" i="23"/>
  <c r="J2528" i="23"/>
  <c r="K2528" i="23"/>
  <c r="L2528" i="23"/>
  <c r="M2528" i="23"/>
  <c r="A994" i="23"/>
  <c r="B994" i="23"/>
  <c r="C994" i="23"/>
  <c r="D994" i="23"/>
  <c r="E994" i="23"/>
  <c r="F994" i="23"/>
  <c r="G994" i="23"/>
  <c r="H994" i="23"/>
  <c r="I994" i="23"/>
  <c r="J994" i="23"/>
  <c r="K994" i="23"/>
  <c r="L994" i="23"/>
  <c r="M994" i="23"/>
  <c r="A447" i="23"/>
  <c r="B447" i="23"/>
  <c r="C447" i="23"/>
  <c r="D447" i="23"/>
  <c r="E447" i="23"/>
  <c r="F447" i="23"/>
  <c r="G447" i="23"/>
  <c r="H447" i="23"/>
  <c r="I447" i="23"/>
  <c r="J447" i="23"/>
  <c r="K447" i="23"/>
  <c r="L447" i="23"/>
  <c r="M447" i="23"/>
  <c r="A2540" i="23"/>
  <c r="B2540" i="23"/>
  <c r="C2540" i="23"/>
  <c r="D2540" i="23"/>
  <c r="E2540" i="23"/>
  <c r="F2540" i="23"/>
  <c r="G2540" i="23"/>
  <c r="H2540" i="23"/>
  <c r="I2540" i="23"/>
  <c r="J2540" i="23"/>
  <c r="K2540" i="23"/>
  <c r="L2540" i="23"/>
  <c r="M2540" i="23"/>
  <c r="A2531" i="23"/>
  <c r="B2531" i="23"/>
  <c r="C2531" i="23"/>
  <c r="D2531" i="23"/>
  <c r="E2531" i="23"/>
  <c r="F2531" i="23"/>
  <c r="G2531" i="23"/>
  <c r="H2531" i="23"/>
  <c r="I2531" i="23"/>
  <c r="J2531" i="23"/>
  <c r="K2531" i="23"/>
  <c r="L2531" i="23"/>
  <c r="M2531" i="23"/>
  <c r="A2526" i="23"/>
  <c r="B2526" i="23"/>
  <c r="C2526" i="23"/>
  <c r="D2526" i="23"/>
  <c r="E2526" i="23"/>
  <c r="F2526" i="23"/>
  <c r="G2526" i="23"/>
  <c r="H2526" i="23"/>
  <c r="I2526" i="23"/>
  <c r="J2526" i="23"/>
  <c r="K2526" i="23"/>
  <c r="L2526" i="23"/>
  <c r="M2526" i="23"/>
  <c r="A845" i="23"/>
  <c r="B845" i="23"/>
  <c r="C845" i="23"/>
  <c r="D845" i="23"/>
  <c r="E845" i="23"/>
  <c r="F845" i="23"/>
  <c r="G845" i="23"/>
  <c r="H845" i="23"/>
  <c r="I845" i="23"/>
  <c r="J845" i="23"/>
  <c r="K845" i="23"/>
  <c r="L845" i="23"/>
  <c r="M845" i="23"/>
  <c r="A777" i="23"/>
  <c r="B777" i="23"/>
  <c r="C777" i="23"/>
  <c r="D777" i="23"/>
  <c r="E777" i="23"/>
  <c r="F777" i="23"/>
  <c r="G777" i="23"/>
  <c r="H777" i="23"/>
  <c r="I777" i="23"/>
  <c r="J777" i="23"/>
  <c r="K777" i="23"/>
  <c r="L777" i="23"/>
  <c r="M777" i="23"/>
  <c r="A2543" i="23"/>
  <c r="B2543" i="23"/>
  <c r="C2543" i="23"/>
  <c r="D2543" i="23"/>
  <c r="E2543" i="23"/>
  <c r="F2543" i="23"/>
  <c r="G2543" i="23"/>
  <c r="H2543" i="23"/>
  <c r="I2543" i="23"/>
  <c r="J2543" i="23"/>
  <c r="K2543" i="23"/>
  <c r="L2543" i="23"/>
  <c r="M2543" i="23"/>
  <c r="A2535" i="23"/>
  <c r="B2535" i="23"/>
  <c r="C2535" i="23"/>
  <c r="D2535" i="23"/>
  <c r="E2535" i="23"/>
  <c r="F2535" i="23"/>
  <c r="G2535" i="23"/>
  <c r="H2535" i="23"/>
  <c r="I2535" i="23"/>
  <c r="J2535" i="23"/>
  <c r="K2535" i="23"/>
  <c r="L2535" i="23"/>
  <c r="M2535" i="23"/>
  <c r="A2523" i="23"/>
  <c r="B2523" i="23"/>
  <c r="C2523" i="23"/>
  <c r="D2523" i="23"/>
  <c r="E2523" i="23"/>
  <c r="F2523" i="23"/>
  <c r="G2523" i="23"/>
  <c r="H2523" i="23"/>
  <c r="I2523" i="23"/>
  <c r="J2523" i="23"/>
  <c r="K2523" i="23"/>
  <c r="L2523" i="23"/>
  <c r="M2523" i="23"/>
  <c r="A969" i="23"/>
  <c r="B969" i="23"/>
  <c r="C969" i="23"/>
  <c r="D969" i="23"/>
  <c r="E969" i="23"/>
  <c r="F969" i="23"/>
  <c r="G969" i="23"/>
  <c r="H969" i="23"/>
  <c r="I969" i="23"/>
  <c r="J969" i="23"/>
  <c r="K969" i="23"/>
  <c r="L969" i="23"/>
  <c r="M969" i="23"/>
  <c r="A775" i="23"/>
  <c r="B775" i="23"/>
  <c r="C775" i="23"/>
  <c r="D775" i="23"/>
  <c r="E775" i="23"/>
  <c r="F775" i="23"/>
  <c r="G775" i="23"/>
  <c r="H775" i="23"/>
  <c r="I775" i="23"/>
  <c r="J775" i="23"/>
  <c r="K775" i="23"/>
  <c r="L775" i="23"/>
  <c r="M775" i="23"/>
  <c r="A2541" i="23"/>
  <c r="B2541" i="23"/>
  <c r="C2541" i="23"/>
  <c r="D2541" i="23"/>
  <c r="E2541" i="23"/>
  <c r="F2541" i="23"/>
  <c r="G2541" i="23"/>
  <c r="H2541" i="23"/>
  <c r="I2541" i="23"/>
  <c r="J2541" i="23"/>
  <c r="K2541" i="23"/>
  <c r="L2541" i="23"/>
  <c r="M2541" i="23"/>
  <c r="A2533" i="23"/>
  <c r="B2533" i="23"/>
  <c r="C2533" i="23"/>
  <c r="D2533" i="23"/>
  <c r="E2533" i="23"/>
  <c r="F2533" i="23"/>
  <c r="G2533" i="23"/>
  <c r="H2533" i="23"/>
  <c r="I2533" i="23"/>
  <c r="J2533" i="23"/>
  <c r="K2533" i="23"/>
  <c r="L2533" i="23"/>
  <c r="M2533" i="23"/>
  <c r="A2521" i="23"/>
  <c r="B2521" i="23"/>
  <c r="C2521" i="23"/>
  <c r="D2521" i="23"/>
  <c r="E2521" i="23"/>
  <c r="F2521" i="23"/>
  <c r="G2521" i="23"/>
  <c r="H2521" i="23"/>
  <c r="I2521" i="23"/>
  <c r="J2521" i="23"/>
  <c r="K2521" i="23"/>
  <c r="L2521" i="23"/>
  <c r="M2521" i="23"/>
  <c r="A934" i="23"/>
  <c r="B934" i="23"/>
  <c r="C934" i="23"/>
  <c r="D934" i="23"/>
  <c r="E934" i="23"/>
  <c r="F934" i="23"/>
  <c r="G934" i="23"/>
  <c r="H934" i="23"/>
  <c r="I934" i="23"/>
  <c r="J934" i="23"/>
  <c r="K934" i="23"/>
  <c r="L934" i="23"/>
  <c r="M934" i="23"/>
  <c r="A781" i="23"/>
  <c r="B781" i="23"/>
  <c r="C781" i="23"/>
  <c r="D781" i="23"/>
  <c r="E781" i="23"/>
  <c r="F781" i="23"/>
  <c r="G781" i="23"/>
  <c r="H781" i="23"/>
  <c r="I781" i="23"/>
  <c r="J781" i="23"/>
  <c r="K781" i="23"/>
  <c r="L781" i="23"/>
  <c r="M781" i="23"/>
  <c r="A2546" i="23"/>
  <c r="B2546" i="23"/>
  <c r="C2546" i="23"/>
  <c r="D2546" i="23"/>
  <c r="E2546" i="23"/>
  <c r="F2546" i="23"/>
  <c r="G2546" i="23"/>
  <c r="H2546" i="23"/>
  <c r="I2546" i="23"/>
  <c r="J2546" i="23"/>
  <c r="K2546" i="23"/>
  <c r="L2546" i="23"/>
  <c r="M2546" i="23"/>
  <c r="A2532" i="23"/>
  <c r="B2532" i="23"/>
  <c r="C2532" i="23"/>
  <c r="D2532" i="23"/>
  <c r="E2532" i="23"/>
  <c r="F2532" i="23"/>
  <c r="G2532" i="23"/>
  <c r="H2532" i="23"/>
  <c r="I2532" i="23"/>
  <c r="J2532" i="23"/>
  <c r="K2532" i="23"/>
  <c r="L2532" i="23"/>
  <c r="M2532" i="23"/>
  <c r="A2520" i="23"/>
  <c r="B2520" i="23"/>
  <c r="C2520" i="23"/>
  <c r="D2520" i="23"/>
  <c r="E2520" i="23"/>
  <c r="F2520" i="23"/>
  <c r="G2520" i="23"/>
  <c r="H2520" i="23"/>
  <c r="I2520" i="23"/>
  <c r="J2520" i="23"/>
  <c r="K2520" i="23"/>
  <c r="L2520" i="23"/>
  <c r="M2520" i="23"/>
  <c r="A847" i="23"/>
  <c r="B847" i="23"/>
  <c r="C847" i="23"/>
  <c r="D847" i="23"/>
  <c r="E847" i="23"/>
  <c r="F847" i="23"/>
  <c r="G847" i="23"/>
  <c r="H847" i="23"/>
  <c r="I847" i="23"/>
  <c r="J847" i="23"/>
  <c r="K847" i="23"/>
  <c r="L847" i="23"/>
  <c r="M847" i="23"/>
  <c r="A779" i="23"/>
  <c r="B779" i="23"/>
  <c r="C779" i="23"/>
  <c r="D779" i="23"/>
  <c r="E779" i="23"/>
  <c r="F779" i="23"/>
  <c r="G779" i="23"/>
  <c r="H779" i="23"/>
  <c r="I779" i="23"/>
  <c r="J779" i="23"/>
  <c r="K779" i="23"/>
  <c r="L779" i="23"/>
  <c r="M779" i="23"/>
  <c r="A2544" i="23"/>
  <c r="B2544" i="23"/>
  <c r="C2544" i="23"/>
  <c r="D2544" i="23"/>
  <c r="E2544" i="23"/>
  <c r="F2544" i="23"/>
  <c r="G2544" i="23"/>
  <c r="H2544" i="23"/>
  <c r="I2544" i="23"/>
  <c r="J2544" i="23"/>
  <c r="K2544" i="23"/>
  <c r="L2544" i="23"/>
  <c r="M2544" i="23"/>
  <c r="A2536" i="23"/>
  <c r="B2536" i="23"/>
  <c r="C2536" i="23"/>
  <c r="D2536" i="23"/>
  <c r="E2536" i="23"/>
  <c r="F2536" i="23"/>
  <c r="G2536" i="23"/>
  <c r="H2536" i="23"/>
  <c r="I2536" i="23"/>
  <c r="J2536" i="23"/>
  <c r="K2536" i="23"/>
  <c r="L2536" i="23"/>
  <c r="M2536" i="23"/>
  <c r="A2525" i="23"/>
  <c r="B2525" i="23"/>
  <c r="C2525" i="23"/>
  <c r="D2525" i="23"/>
  <c r="E2525" i="23"/>
  <c r="F2525" i="23"/>
  <c r="G2525" i="23"/>
  <c r="H2525" i="23"/>
  <c r="I2525" i="23"/>
  <c r="J2525" i="23"/>
  <c r="K2525" i="23"/>
  <c r="L2525" i="23"/>
  <c r="M2525" i="23"/>
  <c r="A844" i="23"/>
  <c r="B844" i="23"/>
  <c r="C844" i="23"/>
  <c r="D844" i="23"/>
  <c r="E844" i="23"/>
  <c r="F844" i="23"/>
  <c r="G844" i="23"/>
  <c r="H844" i="23"/>
  <c r="I844" i="23"/>
  <c r="J844" i="23"/>
  <c r="K844" i="23"/>
  <c r="L844" i="23"/>
  <c r="M844" i="23"/>
  <c r="A776" i="23"/>
  <c r="B776" i="23"/>
  <c r="C776" i="23"/>
  <c r="D776" i="23"/>
  <c r="E776" i="23"/>
  <c r="F776" i="23"/>
  <c r="G776" i="23"/>
  <c r="H776" i="23"/>
  <c r="I776" i="23"/>
  <c r="J776" i="23"/>
  <c r="K776" i="23"/>
  <c r="L776" i="23"/>
  <c r="M776" i="23"/>
  <c r="A2542" i="23"/>
  <c r="B2542" i="23"/>
  <c r="C2542" i="23"/>
  <c r="D2542" i="23"/>
  <c r="E2542" i="23"/>
  <c r="F2542" i="23"/>
  <c r="G2542" i="23"/>
  <c r="H2542" i="23"/>
  <c r="I2542" i="23"/>
  <c r="J2542" i="23"/>
  <c r="K2542" i="23"/>
  <c r="L2542" i="23"/>
  <c r="M2542" i="23"/>
  <c r="A2534" i="23"/>
  <c r="B2534" i="23"/>
  <c r="C2534" i="23"/>
  <c r="D2534" i="23"/>
  <c r="E2534" i="23"/>
  <c r="F2534" i="23"/>
  <c r="G2534" i="23"/>
  <c r="H2534" i="23"/>
  <c r="I2534" i="23"/>
  <c r="J2534" i="23"/>
  <c r="K2534" i="23"/>
  <c r="L2534" i="23"/>
  <c r="M2534" i="23"/>
  <c r="A2522" i="23"/>
  <c r="B2522" i="23"/>
  <c r="C2522" i="23"/>
  <c r="D2522" i="23"/>
  <c r="E2522" i="23"/>
  <c r="F2522" i="23"/>
  <c r="G2522" i="23"/>
  <c r="H2522" i="23"/>
  <c r="I2522" i="23"/>
  <c r="J2522" i="23"/>
  <c r="K2522" i="23"/>
  <c r="L2522" i="23"/>
  <c r="M2522" i="23"/>
  <c r="A1252" i="23"/>
  <c r="B1252" i="23"/>
  <c r="C1252" i="23"/>
  <c r="D1252" i="23"/>
  <c r="E1252" i="23"/>
  <c r="F1252" i="23"/>
  <c r="G1252" i="23"/>
  <c r="H1252" i="23"/>
  <c r="I1252" i="23"/>
  <c r="J1252" i="23"/>
  <c r="K1252" i="23"/>
  <c r="L1252" i="23"/>
  <c r="M1252" i="23"/>
  <c r="A1178" i="23"/>
  <c r="B1178" i="23"/>
  <c r="C1178" i="23"/>
  <c r="D1178" i="23"/>
  <c r="E1178" i="23"/>
  <c r="F1178" i="23"/>
  <c r="G1178" i="23"/>
  <c r="H1178" i="23"/>
  <c r="I1178" i="23"/>
  <c r="J1178" i="23"/>
  <c r="K1178" i="23"/>
  <c r="L1178" i="23"/>
  <c r="M1178" i="23"/>
  <c r="A774" i="23"/>
  <c r="B774" i="23"/>
  <c r="C774" i="23"/>
  <c r="D774" i="23"/>
  <c r="E774" i="23"/>
  <c r="F774" i="23"/>
  <c r="G774" i="23"/>
  <c r="H774" i="23"/>
  <c r="I774" i="23"/>
  <c r="J774" i="23"/>
  <c r="K774" i="23"/>
  <c r="L774" i="23"/>
  <c r="M774" i="23"/>
  <c r="A2517" i="23"/>
  <c r="B2517" i="23"/>
  <c r="C2517" i="23"/>
  <c r="D2517" i="23"/>
  <c r="E2517" i="23"/>
  <c r="F2517" i="23"/>
  <c r="G2517" i="23"/>
  <c r="H2517" i="23"/>
  <c r="I2517" i="23"/>
  <c r="J2517" i="23"/>
  <c r="K2517" i="23"/>
  <c r="L2517" i="23"/>
  <c r="M2517" i="23"/>
  <c r="A2379" i="23"/>
  <c r="B2379" i="23"/>
  <c r="C2379" i="23"/>
  <c r="D2379" i="23"/>
  <c r="E2379" i="23"/>
  <c r="F2379" i="23"/>
  <c r="G2379" i="23"/>
  <c r="H2379" i="23"/>
  <c r="I2379" i="23"/>
  <c r="J2379" i="23"/>
  <c r="K2379" i="23"/>
  <c r="L2379" i="23"/>
  <c r="M2379" i="23"/>
  <c r="A1237" i="23"/>
  <c r="B1237" i="23"/>
  <c r="C1237" i="23"/>
  <c r="D1237" i="23"/>
  <c r="E1237" i="23"/>
  <c r="F1237" i="23"/>
  <c r="G1237" i="23"/>
  <c r="H1237" i="23"/>
  <c r="I1237" i="23"/>
  <c r="J1237" i="23"/>
  <c r="K1237" i="23"/>
  <c r="L1237" i="23"/>
  <c r="M1237" i="23"/>
  <c r="A780" i="23"/>
  <c r="B780" i="23"/>
  <c r="C780" i="23"/>
  <c r="D780" i="23"/>
  <c r="E780" i="23"/>
  <c r="F780" i="23"/>
  <c r="G780" i="23"/>
  <c r="H780" i="23"/>
  <c r="I780" i="23"/>
  <c r="J780" i="23"/>
  <c r="K780" i="23"/>
  <c r="L780" i="23"/>
  <c r="M780" i="23"/>
  <c r="A2518" i="23"/>
  <c r="B2518" i="23"/>
  <c r="C2518" i="23"/>
  <c r="D2518" i="23"/>
  <c r="E2518" i="23"/>
  <c r="F2518" i="23"/>
  <c r="G2518" i="23"/>
  <c r="H2518" i="23"/>
  <c r="I2518" i="23"/>
  <c r="J2518" i="23"/>
  <c r="K2518" i="23"/>
  <c r="L2518" i="23"/>
  <c r="M2518" i="23"/>
  <c r="A2468" i="23"/>
  <c r="B2468" i="23"/>
  <c r="C2468" i="23"/>
  <c r="D2468" i="23"/>
  <c r="E2468" i="23"/>
  <c r="F2468" i="23"/>
  <c r="G2468" i="23"/>
  <c r="H2468" i="23"/>
  <c r="I2468" i="23"/>
  <c r="J2468" i="23"/>
  <c r="K2468" i="23"/>
  <c r="L2468" i="23"/>
  <c r="M2468" i="23"/>
  <c r="A2413" i="23"/>
  <c r="B2413" i="23"/>
  <c r="C2413" i="23"/>
  <c r="D2413" i="23"/>
  <c r="E2413" i="23"/>
  <c r="F2413" i="23"/>
  <c r="G2413" i="23"/>
  <c r="H2413" i="23"/>
  <c r="I2413" i="23"/>
  <c r="J2413" i="23"/>
  <c r="K2413" i="23"/>
  <c r="L2413" i="23"/>
  <c r="M2413" i="23"/>
  <c r="A971" i="23"/>
  <c r="B971" i="23"/>
  <c r="C971" i="23"/>
  <c r="D971" i="23"/>
  <c r="E971" i="23"/>
  <c r="F971" i="23"/>
  <c r="G971" i="23"/>
  <c r="H971" i="23"/>
  <c r="I971" i="23"/>
  <c r="J971" i="23"/>
  <c r="K971" i="23"/>
  <c r="L971" i="23"/>
  <c r="M971" i="23"/>
  <c r="A403" i="23"/>
  <c r="B403" i="23"/>
  <c r="C403" i="23"/>
  <c r="D403" i="23"/>
  <c r="E403" i="23"/>
  <c r="F403" i="23"/>
  <c r="G403" i="23"/>
  <c r="H403" i="23"/>
  <c r="I403" i="23"/>
  <c r="J403" i="23"/>
  <c r="K403" i="23"/>
  <c r="L403" i="23"/>
  <c r="M403" i="23"/>
  <c r="A2514" i="23"/>
  <c r="B2514" i="23"/>
  <c r="C2514" i="23"/>
  <c r="D2514" i="23"/>
  <c r="E2514" i="23"/>
  <c r="F2514" i="23"/>
  <c r="G2514" i="23"/>
  <c r="H2514" i="23"/>
  <c r="I2514" i="23"/>
  <c r="J2514" i="23"/>
  <c r="K2514" i="23"/>
  <c r="L2514" i="23"/>
  <c r="M2514" i="23"/>
  <c r="A2457" i="23"/>
  <c r="B2457" i="23"/>
  <c r="C2457" i="23"/>
  <c r="D2457" i="23"/>
  <c r="E2457" i="23"/>
  <c r="F2457" i="23"/>
  <c r="G2457" i="23"/>
  <c r="H2457" i="23"/>
  <c r="I2457" i="23"/>
  <c r="J2457" i="23"/>
  <c r="K2457" i="23"/>
  <c r="L2457" i="23"/>
  <c r="M2457" i="23"/>
  <c r="A2416" i="23"/>
  <c r="B2416" i="23"/>
  <c r="C2416" i="23"/>
  <c r="D2416" i="23"/>
  <c r="E2416" i="23"/>
  <c r="F2416" i="23"/>
  <c r="G2416" i="23"/>
  <c r="H2416" i="23"/>
  <c r="I2416" i="23"/>
  <c r="J2416" i="23"/>
  <c r="K2416" i="23"/>
  <c r="L2416" i="23"/>
  <c r="M2416" i="23"/>
  <c r="A968" i="23"/>
  <c r="B968" i="23"/>
  <c r="C968" i="23"/>
  <c r="D968" i="23"/>
  <c r="E968" i="23"/>
  <c r="F968" i="23"/>
  <c r="G968" i="23"/>
  <c r="H968" i="23"/>
  <c r="I968" i="23"/>
  <c r="J968" i="23"/>
  <c r="K968" i="23"/>
  <c r="L968" i="23"/>
  <c r="M968" i="23"/>
  <c r="A743" i="23"/>
  <c r="B743" i="23"/>
  <c r="C743" i="23"/>
  <c r="D743" i="23"/>
  <c r="E743" i="23"/>
  <c r="F743" i="23"/>
  <c r="G743" i="23"/>
  <c r="H743" i="23"/>
  <c r="I743" i="23"/>
  <c r="J743" i="23"/>
  <c r="K743" i="23"/>
  <c r="L743" i="23"/>
  <c r="M743" i="23"/>
  <c r="A2485" i="23"/>
  <c r="B2485" i="23"/>
  <c r="C2485" i="23"/>
  <c r="D2485" i="23"/>
  <c r="E2485" i="23"/>
  <c r="F2485" i="23"/>
  <c r="G2485" i="23"/>
  <c r="H2485" i="23"/>
  <c r="I2485" i="23"/>
  <c r="J2485" i="23"/>
  <c r="K2485" i="23"/>
  <c r="L2485" i="23"/>
  <c r="M2485" i="23"/>
  <c r="A2445" i="23"/>
  <c r="B2445" i="23"/>
  <c r="C2445" i="23"/>
  <c r="D2445" i="23"/>
  <c r="E2445" i="23"/>
  <c r="F2445" i="23"/>
  <c r="G2445" i="23"/>
  <c r="H2445" i="23"/>
  <c r="I2445" i="23"/>
  <c r="J2445" i="23"/>
  <c r="K2445" i="23"/>
  <c r="L2445" i="23"/>
  <c r="M2445" i="23"/>
  <c r="A2398" i="23"/>
  <c r="B2398" i="23"/>
  <c r="C2398" i="23"/>
  <c r="D2398" i="23"/>
  <c r="E2398" i="23"/>
  <c r="F2398" i="23"/>
  <c r="G2398" i="23"/>
  <c r="H2398" i="23"/>
  <c r="I2398" i="23"/>
  <c r="J2398" i="23"/>
  <c r="K2398" i="23"/>
  <c r="L2398" i="23"/>
  <c r="M2398" i="23"/>
  <c r="A933" i="23"/>
  <c r="B933" i="23"/>
  <c r="C933" i="23"/>
  <c r="D933" i="23"/>
  <c r="E933" i="23"/>
  <c r="F933" i="23"/>
  <c r="G933" i="23"/>
  <c r="H933" i="23"/>
  <c r="I933" i="23"/>
  <c r="J933" i="23"/>
  <c r="K933" i="23"/>
  <c r="L933" i="23"/>
  <c r="M933" i="23"/>
  <c r="A768" i="23"/>
  <c r="B768" i="23"/>
  <c r="C768" i="23"/>
  <c r="D768" i="23"/>
  <c r="E768" i="23"/>
  <c r="F768" i="23"/>
  <c r="G768" i="23"/>
  <c r="H768" i="23"/>
  <c r="I768" i="23"/>
  <c r="J768" i="23"/>
  <c r="K768" i="23"/>
  <c r="L768" i="23"/>
  <c r="M768" i="23"/>
  <c r="A2509" i="23"/>
  <c r="B2509" i="23"/>
  <c r="C2509" i="23"/>
  <c r="D2509" i="23"/>
  <c r="E2509" i="23"/>
  <c r="F2509" i="23"/>
  <c r="G2509" i="23"/>
  <c r="H2509" i="23"/>
  <c r="I2509" i="23"/>
  <c r="J2509" i="23"/>
  <c r="K2509" i="23"/>
  <c r="L2509" i="23"/>
  <c r="M2509" i="23"/>
  <c r="A2436" i="23"/>
  <c r="B2436" i="23"/>
  <c r="C2436" i="23"/>
  <c r="D2436" i="23"/>
  <c r="E2436" i="23"/>
  <c r="F2436" i="23"/>
  <c r="G2436" i="23"/>
  <c r="H2436" i="23"/>
  <c r="I2436" i="23"/>
  <c r="J2436" i="23"/>
  <c r="K2436" i="23"/>
  <c r="L2436" i="23"/>
  <c r="M2436" i="23"/>
  <c r="A2389" i="23"/>
  <c r="B2389" i="23"/>
  <c r="C2389" i="23"/>
  <c r="D2389" i="23"/>
  <c r="E2389" i="23"/>
  <c r="F2389" i="23"/>
  <c r="G2389" i="23"/>
  <c r="H2389" i="23"/>
  <c r="I2389" i="23"/>
  <c r="J2389" i="23"/>
  <c r="K2389" i="23"/>
  <c r="L2389" i="23"/>
  <c r="M2389" i="23"/>
  <c r="A863" i="23"/>
  <c r="B863" i="23"/>
  <c r="C863" i="23"/>
  <c r="D863" i="23"/>
  <c r="E863" i="23"/>
  <c r="F863" i="23"/>
  <c r="G863" i="23"/>
  <c r="H863" i="23"/>
  <c r="I863" i="23"/>
  <c r="J863" i="23"/>
  <c r="K863" i="23"/>
  <c r="L863" i="23"/>
  <c r="M863" i="23"/>
  <c r="A759" i="23"/>
  <c r="B759" i="23"/>
  <c r="C759" i="23"/>
  <c r="D759" i="23"/>
  <c r="E759" i="23"/>
  <c r="F759" i="23"/>
  <c r="G759" i="23"/>
  <c r="H759" i="23"/>
  <c r="I759" i="23"/>
  <c r="J759" i="23"/>
  <c r="K759" i="23"/>
  <c r="L759" i="23"/>
  <c r="M759" i="23"/>
  <c r="A2500" i="23"/>
  <c r="B2500" i="23"/>
  <c r="C2500" i="23"/>
  <c r="D2500" i="23"/>
  <c r="E2500" i="23"/>
  <c r="F2500" i="23"/>
  <c r="G2500" i="23"/>
  <c r="H2500" i="23"/>
  <c r="I2500" i="23"/>
  <c r="J2500" i="23"/>
  <c r="K2500" i="23"/>
  <c r="L2500" i="23"/>
  <c r="M2500" i="23"/>
  <c r="A2421" i="23"/>
  <c r="B2421" i="23"/>
  <c r="C2421" i="23"/>
  <c r="D2421" i="23"/>
  <c r="E2421" i="23"/>
  <c r="F2421" i="23"/>
  <c r="G2421" i="23"/>
  <c r="H2421" i="23"/>
  <c r="I2421" i="23"/>
  <c r="J2421" i="23"/>
  <c r="K2421" i="23"/>
  <c r="L2421" i="23"/>
  <c r="M2421" i="23"/>
  <c r="A1293" i="23"/>
  <c r="B1293" i="23"/>
  <c r="C1293" i="23"/>
  <c r="D1293" i="23"/>
  <c r="E1293" i="23"/>
  <c r="F1293" i="23"/>
  <c r="G1293" i="23"/>
  <c r="H1293" i="23"/>
  <c r="I1293" i="23"/>
  <c r="J1293" i="23"/>
  <c r="K1293" i="23"/>
  <c r="L1293" i="23"/>
  <c r="M1293" i="23"/>
  <c r="A404" i="23"/>
  <c r="B404" i="23"/>
  <c r="C404" i="23"/>
  <c r="D404" i="23"/>
  <c r="E404" i="23"/>
  <c r="F404" i="23"/>
  <c r="G404" i="23"/>
  <c r="H404" i="23"/>
  <c r="I404" i="23"/>
  <c r="J404" i="23"/>
  <c r="K404" i="23"/>
  <c r="L404" i="23"/>
  <c r="M404" i="23"/>
  <c r="A2510" i="23"/>
  <c r="B2510" i="23"/>
  <c r="C2510" i="23"/>
  <c r="D2510" i="23"/>
  <c r="E2510" i="23"/>
  <c r="F2510" i="23"/>
  <c r="G2510" i="23"/>
  <c r="H2510" i="23"/>
  <c r="I2510" i="23"/>
  <c r="J2510" i="23"/>
  <c r="K2510" i="23"/>
  <c r="L2510" i="23"/>
  <c r="M2510" i="23"/>
  <c r="A2466" i="23"/>
  <c r="B2466" i="23"/>
  <c r="C2466" i="23"/>
  <c r="D2466" i="23"/>
  <c r="E2466" i="23"/>
  <c r="F2466" i="23"/>
  <c r="G2466" i="23"/>
  <c r="H2466" i="23"/>
  <c r="I2466" i="23"/>
  <c r="J2466" i="23"/>
  <c r="K2466" i="23"/>
  <c r="L2466" i="23"/>
  <c r="M2466" i="23"/>
  <c r="A2419" i="23"/>
  <c r="B2419" i="23"/>
  <c r="C2419" i="23"/>
  <c r="D2419" i="23"/>
  <c r="E2419" i="23"/>
  <c r="F2419" i="23"/>
  <c r="G2419" i="23"/>
  <c r="H2419" i="23"/>
  <c r="I2419" i="23"/>
  <c r="J2419" i="23"/>
  <c r="K2419" i="23"/>
  <c r="L2419" i="23"/>
  <c r="M2419" i="23"/>
  <c r="A1002" i="23"/>
  <c r="B1002" i="23"/>
  <c r="C1002" i="23"/>
  <c r="D1002" i="23"/>
  <c r="E1002" i="23"/>
  <c r="F1002" i="23"/>
  <c r="G1002" i="23"/>
  <c r="H1002" i="23"/>
  <c r="I1002" i="23"/>
  <c r="J1002" i="23"/>
  <c r="K1002" i="23"/>
  <c r="L1002" i="23"/>
  <c r="M1002" i="23"/>
  <c r="A454" i="23"/>
  <c r="B454" i="23"/>
  <c r="C454" i="23"/>
  <c r="D454" i="23"/>
  <c r="E454" i="23"/>
  <c r="F454" i="23"/>
  <c r="G454" i="23"/>
  <c r="H454" i="23"/>
  <c r="I454" i="23"/>
  <c r="J454" i="23"/>
  <c r="K454" i="23"/>
  <c r="L454" i="23"/>
  <c r="M454" i="23"/>
  <c r="A2516" i="23"/>
  <c r="B2516" i="23"/>
  <c r="C2516" i="23"/>
  <c r="D2516" i="23"/>
  <c r="E2516" i="23"/>
  <c r="F2516" i="23"/>
  <c r="G2516" i="23"/>
  <c r="H2516" i="23"/>
  <c r="I2516" i="23"/>
  <c r="J2516" i="23"/>
  <c r="K2516" i="23"/>
  <c r="L2516" i="23"/>
  <c r="M2516" i="23"/>
  <c r="A2435" i="23"/>
  <c r="B2435" i="23"/>
  <c r="C2435" i="23"/>
  <c r="D2435" i="23"/>
  <c r="E2435" i="23"/>
  <c r="F2435" i="23"/>
  <c r="G2435" i="23"/>
  <c r="H2435" i="23"/>
  <c r="I2435" i="23"/>
  <c r="J2435" i="23"/>
  <c r="K2435" i="23"/>
  <c r="L2435" i="23"/>
  <c r="M2435" i="23"/>
  <c r="A2414" i="23"/>
  <c r="B2414" i="23"/>
  <c r="C2414" i="23"/>
  <c r="D2414" i="23"/>
  <c r="E2414" i="23"/>
  <c r="F2414" i="23"/>
  <c r="G2414" i="23"/>
  <c r="H2414" i="23"/>
  <c r="I2414" i="23"/>
  <c r="J2414" i="23"/>
  <c r="K2414" i="23"/>
  <c r="L2414" i="23"/>
  <c r="M2414" i="23"/>
  <c r="A862" i="23"/>
  <c r="B862" i="23"/>
  <c r="C862" i="23"/>
  <c r="D862" i="23"/>
  <c r="E862" i="23"/>
  <c r="F862" i="23"/>
  <c r="G862" i="23"/>
  <c r="H862" i="23"/>
  <c r="I862" i="23"/>
  <c r="J862" i="23"/>
  <c r="K862" i="23"/>
  <c r="L862" i="23"/>
  <c r="M862" i="23"/>
  <c r="A758" i="23"/>
  <c r="B758" i="23"/>
  <c r="C758" i="23"/>
  <c r="D758" i="23"/>
  <c r="E758" i="23"/>
  <c r="F758" i="23"/>
  <c r="G758" i="23"/>
  <c r="H758" i="23"/>
  <c r="I758" i="23"/>
  <c r="J758" i="23"/>
  <c r="K758" i="23"/>
  <c r="L758" i="23"/>
  <c r="M758" i="23"/>
  <c r="A2499" i="23"/>
  <c r="B2499" i="23"/>
  <c r="C2499" i="23"/>
  <c r="D2499" i="23"/>
  <c r="E2499" i="23"/>
  <c r="F2499" i="23"/>
  <c r="G2499" i="23"/>
  <c r="H2499" i="23"/>
  <c r="I2499" i="23"/>
  <c r="J2499" i="23"/>
  <c r="K2499" i="23"/>
  <c r="L2499" i="23"/>
  <c r="M2499" i="23"/>
  <c r="A2461" i="23"/>
  <c r="B2461" i="23"/>
  <c r="C2461" i="23"/>
  <c r="D2461" i="23"/>
  <c r="E2461" i="23"/>
  <c r="F2461" i="23"/>
  <c r="G2461" i="23"/>
  <c r="H2461" i="23"/>
  <c r="I2461" i="23"/>
  <c r="J2461" i="23"/>
  <c r="K2461" i="23"/>
  <c r="L2461" i="23"/>
  <c r="M2461" i="23"/>
  <c r="A2412" i="23"/>
  <c r="B2412" i="23"/>
  <c r="C2412" i="23"/>
  <c r="D2412" i="23"/>
  <c r="E2412" i="23"/>
  <c r="F2412" i="23"/>
  <c r="G2412" i="23"/>
  <c r="H2412" i="23"/>
  <c r="I2412" i="23"/>
  <c r="J2412" i="23"/>
  <c r="K2412" i="23"/>
  <c r="L2412" i="23"/>
  <c r="M2412" i="23"/>
  <c r="A852" i="23"/>
  <c r="B852" i="23"/>
  <c r="C852" i="23"/>
  <c r="D852" i="23"/>
  <c r="E852" i="23"/>
  <c r="F852" i="23"/>
  <c r="G852" i="23"/>
  <c r="H852" i="23"/>
  <c r="I852" i="23"/>
  <c r="J852" i="23"/>
  <c r="K852" i="23"/>
  <c r="L852" i="23"/>
  <c r="M852" i="23"/>
  <c r="A748" i="23"/>
  <c r="B748" i="23"/>
  <c r="C748" i="23"/>
  <c r="D748" i="23"/>
  <c r="E748" i="23"/>
  <c r="F748" i="23"/>
  <c r="G748" i="23"/>
  <c r="H748" i="23"/>
  <c r="I748" i="23"/>
  <c r="J748" i="23"/>
  <c r="K748" i="23"/>
  <c r="L748" i="23"/>
  <c r="M748" i="23"/>
  <c r="A2490" i="23"/>
  <c r="B2490" i="23"/>
  <c r="C2490" i="23"/>
  <c r="D2490" i="23"/>
  <c r="E2490" i="23"/>
  <c r="F2490" i="23"/>
  <c r="G2490" i="23"/>
  <c r="H2490" i="23"/>
  <c r="I2490" i="23"/>
  <c r="J2490" i="23"/>
  <c r="K2490" i="23"/>
  <c r="L2490" i="23"/>
  <c r="M2490" i="23"/>
  <c r="A2450" i="23"/>
  <c r="B2450" i="23"/>
  <c r="C2450" i="23"/>
  <c r="D2450" i="23"/>
  <c r="E2450" i="23"/>
  <c r="F2450" i="23"/>
  <c r="G2450" i="23"/>
  <c r="H2450" i="23"/>
  <c r="I2450" i="23"/>
  <c r="J2450" i="23"/>
  <c r="K2450" i="23"/>
  <c r="L2450" i="23"/>
  <c r="M2450" i="23"/>
  <c r="A2402" i="23"/>
  <c r="B2402" i="23"/>
  <c r="C2402" i="23"/>
  <c r="D2402" i="23"/>
  <c r="E2402" i="23"/>
  <c r="F2402" i="23"/>
  <c r="G2402" i="23"/>
  <c r="H2402" i="23"/>
  <c r="I2402" i="23"/>
  <c r="J2402" i="23"/>
  <c r="K2402" i="23"/>
  <c r="L2402" i="23"/>
  <c r="M2402" i="23"/>
  <c r="A947" i="23"/>
  <c r="B947" i="23"/>
  <c r="C947" i="23"/>
  <c r="D947" i="23"/>
  <c r="E947" i="23"/>
  <c r="F947" i="23"/>
  <c r="G947" i="23"/>
  <c r="H947" i="23"/>
  <c r="I947" i="23"/>
  <c r="J947" i="23"/>
  <c r="K947" i="23"/>
  <c r="L947" i="23"/>
  <c r="M947" i="23"/>
  <c r="A772" i="23"/>
  <c r="B772" i="23"/>
  <c r="C772" i="23"/>
  <c r="D772" i="23"/>
  <c r="E772" i="23"/>
  <c r="F772" i="23"/>
  <c r="G772" i="23"/>
  <c r="H772" i="23"/>
  <c r="I772" i="23"/>
  <c r="J772" i="23"/>
  <c r="K772" i="23"/>
  <c r="L772" i="23"/>
  <c r="M772" i="23"/>
  <c r="A2479" i="23"/>
  <c r="B2479" i="23"/>
  <c r="C2479" i="23"/>
  <c r="D2479" i="23"/>
  <c r="E2479" i="23"/>
  <c r="F2479" i="23"/>
  <c r="G2479" i="23"/>
  <c r="H2479" i="23"/>
  <c r="I2479" i="23"/>
  <c r="J2479" i="23"/>
  <c r="K2479" i="23"/>
  <c r="L2479" i="23"/>
  <c r="M2479" i="23"/>
  <c r="A2440" i="23"/>
  <c r="B2440" i="23"/>
  <c r="C2440" i="23"/>
  <c r="D2440" i="23"/>
  <c r="E2440" i="23"/>
  <c r="F2440" i="23"/>
  <c r="G2440" i="23"/>
  <c r="H2440" i="23"/>
  <c r="I2440" i="23"/>
  <c r="J2440" i="23"/>
  <c r="K2440" i="23"/>
  <c r="L2440" i="23"/>
  <c r="M2440" i="23"/>
  <c r="A2393" i="23"/>
  <c r="B2393" i="23"/>
  <c r="C2393" i="23"/>
  <c r="D2393" i="23"/>
  <c r="E2393" i="23"/>
  <c r="F2393" i="23"/>
  <c r="G2393" i="23"/>
  <c r="H2393" i="23"/>
  <c r="I2393" i="23"/>
  <c r="J2393" i="23"/>
  <c r="K2393" i="23"/>
  <c r="L2393" i="23"/>
  <c r="M2393" i="23"/>
  <c r="A915" i="23"/>
  <c r="B915" i="23"/>
  <c r="C915" i="23"/>
  <c r="D915" i="23"/>
  <c r="E915" i="23"/>
  <c r="F915" i="23"/>
  <c r="G915" i="23"/>
  <c r="H915" i="23"/>
  <c r="I915" i="23"/>
  <c r="J915" i="23"/>
  <c r="K915" i="23"/>
  <c r="L915" i="23"/>
  <c r="M915" i="23"/>
  <c r="A763" i="23"/>
  <c r="B763" i="23"/>
  <c r="C763" i="23"/>
  <c r="D763" i="23"/>
  <c r="E763" i="23"/>
  <c r="F763" i="23"/>
  <c r="G763" i="23"/>
  <c r="H763" i="23"/>
  <c r="I763" i="23"/>
  <c r="J763" i="23"/>
  <c r="K763" i="23"/>
  <c r="L763" i="23"/>
  <c r="M763" i="23"/>
  <c r="A2504" i="23"/>
  <c r="B2504" i="23"/>
  <c r="C2504" i="23"/>
  <c r="D2504" i="23"/>
  <c r="E2504" i="23"/>
  <c r="F2504" i="23"/>
  <c r="G2504" i="23"/>
  <c r="H2504" i="23"/>
  <c r="I2504" i="23"/>
  <c r="J2504" i="23"/>
  <c r="K2504" i="23"/>
  <c r="L2504" i="23"/>
  <c r="M2504" i="23"/>
  <c r="A2465" i="23"/>
  <c r="B2465" i="23"/>
  <c r="C2465" i="23"/>
  <c r="D2465" i="23"/>
  <c r="E2465" i="23"/>
  <c r="F2465" i="23"/>
  <c r="G2465" i="23"/>
  <c r="H2465" i="23"/>
  <c r="I2465" i="23"/>
  <c r="J2465" i="23"/>
  <c r="K2465" i="23"/>
  <c r="L2465" i="23"/>
  <c r="M2465" i="23"/>
  <c r="A2384" i="23"/>
  <c r="B2384" i="23"/>
  <c r="C2384" i="23"/>
  <c r="D2384" i="23"/>
  <c r="E2384" i="23"/>
  <c r="F2384" i="23"/>
  <c r="G2384" i="23"/>
  <c r="H2384" i="23"/>
  <c r="I2384" i="23"/>
  <c r="J2384" i="23"/>
  <c r="K2384" i="23"/>
  <c r="L2384" i="23"/>
  <c r="M2384" i="23"/>
  <c r="A857" i="23"/>
  <c r="B857" i="23"/>
  <c r="C857" i="23"/>
  <c r="D857" i="23"/>
  <c r="E857" i="23"/>
  <c r="F857" i="23"/>
  <c r="G857" i="23"/>
  <c r="H857" i="23"/>
  <c r="I857" i="23"/>
  <c r="J857" i="23"/>
  <c r="K857" i="23"/>
  <c r="L857" i="23"/>
  <c r="M857" i="23"/>
  <c r="A753" i="23"/>
  <c r="B753" i="23"/>
  <c r="C753" i="23"/>
  <c r="D753" i="23"/>
  <c r="E753" i="23"/>
  <c r="F753" i="23"/>
  <c r="G753" i="23"/>
  <c r="H753" i="23"/>
  <c r="I753" i="23"/>
  <c r="J753" i="23"/>
  <c r="K753" i="23"/>
  <c r="L753" i="23"/>
  <c r="M753" i="23"/>
  <c r="A2495" i="23"/>
  <c r="B2495" i="23"/>
  <c r="C2495" i="23"/>
  <c r="D2495" i="23"/>
  <c r="E2495" i="23"/>
  <c r="F2495" i="23"/>
  <c r="G2495" i="23"/>
  <c r="H2495" i="23"/>
  <c r="I2495" i="23"/>
  <c r="J2495" i="23"/>
  <c r="K2495" i="23"/>
  <c r="L2495" i="23"/>
  <c r="M2495" i="23"/>
  <c r="A2456" i="23"/>
  <c r="B2456" i="23"/>
  <c r="C2456" i="23"/>
  <c r="D2456" i="23"/>
  <c r="E2456" i="23"/>
  <c r="F2456" i="23"/>
  <c r="G2456" i="23"/>
  <c r="H2456" i="23"/>
  <c r="I2456" i="23"/>
  <c r="J2456" i="23"/>
  <c r="K2456" i="23"/>
  <c r="L2456" i="23"/>
  <c r="M2456" i="23"/>
  <c r="A2408" i="23"/>
  <c r="B2408" i="23"/>
  <c r="C2408" i="23"/>
  <c r="D2408" i="23"/>
  <c r="E2408" i="23"/>
  <c r="F2408" i="23"/>
  <c r="G2408" i="23"/>
  <c r="H2408" i="23"/>
  <c r="I2408" i="23"/>
  <c r="J2408" i="23"/>
  <c r="K2408" i="23"/>
  <c r="L2408" i="23"/>
  <c r="M2408" i="23"/>
  <c r="A967" i="23"/>
  <c r="B967" i="23"/>
  <c r="C967" i="23"/>
  <c r="D967" i="23"/>
  <c r="E967" i="23"/>
  <c r="F967" i="23"/>
  <c r="G967" i="23"/>
  <c r="H967" i="23"/>
  <c r="I967" i="23"/>
  <c r="J967" i="23"/>
  <c r="K967" i="23"/>
  <c r="L967" i="23"/>
  <c r="M967" i="23"/>
  <c r="A742" i="23"/>
  <c r="B742" i="23"/>
  <c r="C742" i="23"/>
  <c r="D742" i="23"/>
  <c r="E742" i="23"/>
  <c r="F742" i="23"/>
  <c r="G742" i="23"/>
  <c r="H742" i="23"/>
  <c r="I742" i="23"/>
  <c r="J742" i="23"/>
  <c r="K742" i="23"/>
  <c r="L742" i="23"/>
  <c r="M742" i="23"/>
  <c r="A2489" i="23"/>
  <c r="B2489" i="23"/>
  <c r="C2489" i="23"/>
  <c r="D2489" i="23"/>
  <c r="E2489" i="23"/>
  <c r="F2489" i="23"/>
  <c r="G2489" i="23"/>
  <c r="H2489" i="23"/>
  <c r="I2489" i="23"/>
  <c r="J2489" i="23"/>
  <c r="K2489" i="23"/>
  <c r="L2489" i="23"/>
  <c r="M2489" i="23"/>
  <c r="A2449" i="23"/>
  <c r="B2449" i="23"/>
  <c r="C2449" i="23"/>
  <c r="D2449" i="23"/>
  <c r="E2449" i="23"/>
  <c r="F2449" i="23"/>
  <c r="G2449" i="23"/>
  <c r="H2449" i="23"/>
  <c r="I2449" i="23"/>
  <c r="J2449" i="23"/>
  <c r="K2449" i="23"/>
  <c r="L2449" i="23"/>
  <c r="M2449" i="23"/>
  <c r="A2407" i="23"/>
  <c r="B2407" i="23"/>
  <c r="C2407" i="23"/>
  <c r="D2407" i="23"/>
  <c r="E2407" i="23"/>
  <c r="F2407" i="23"/>
  <c r="G2407" i="23"/>
  <c r="H2407" i="23"/>
  <c r="I2407" i="23"/>
  <c r="J2407" i="23"/>
  <c r="K2407" i="23"/>
  <c r="L2407" i="23"/>
  <c r="M2407" i="23"/>
  <c r="A966" i="23"/>
  <c r="B966" i="23"/>
  <c r="C966" i="23"/>
  <c r="D966" i="23"/>
  <c r="E966" i="23"/>
  <c r="F966" i="23"/>
  <c r="G966" i="23"/>
  <c r="H966" i="23"/>
  <c r="I966" i="23"/>
  <c r="J966" i="23"/>
  <c r="K966" i="23"/>
  <c r="L966" i="23"/>
  <c r="M966" i="23"/>
  <c r="A741" i="23"/>
  <c r="B741" i="23"/>
  <c r="C741" i="23"/>
  <c r="D741" i="23"/>
  <c r="E741" i="23"/>
  <c r="F741" i="23"/>
  <c r="G741" i="23"/>
  <c r="H741" i="23"/>
  <c r="I741" i="23"/>
  <c r="J741" i="23"/>
  <c r="K741" i="23"/>
  <c r="L741" i="23"/>
  <c r="M741" i="23"/>
  <c r="A2484" i="23"/>
  <c r="B2484" i="23"/>
  <c r="C2484" i="23"/>
  <c r="D2484" i="23"/>
  <c r="E2484" i="23"/>
  <c r="F2484" i="23"/>
  <c r="G2484" i="23"/>
  <c r="H2484" i="23"/>
  <c r="I2484" i="23"/>
  <c r="J2484" i="23"/>
  <c r="K2484" i="23"/>
  <c r="L2484" i="23"/>
  <c r="M2484" i="23"/>
  <c r="A2444" i="23"/>
  <c r="B2444" i="23"/>
  <c r="C2444" i="23"/>
  <c r="D2444" i="23"/>
  <c r="E2444" i="23"/>
  <c r="F2444" i="23"/>
  <c r="G2444" i="23"/>
  <c r="H2444" i="23"/>
  <c r="I2444" i="23"/>
  <c r="J2444" i="23"/>
  <c r="K2444" i="23"/>
  <c r="L2444" i="23"/>
  <c r="M2444" i="23"/>
  <c r="A2397" i="23"/>
  <c r="B2397" i="23"/>
  <c r="C2397" i="23"/>
  <c r="D2397" i="23"/>
  <c r="E2397" i="23"/>
  <c r="F2397" i="23"/>
  <c r="G2397" i="23"/>
  <c r="H2397" i="23"/>
  <c r="I2397" i="23"/>
  <c r="J2397" i="23"/>
  <c r="K2397" i="23"/>
  <c r="L2397" i="23"/>
  <c r="M2397" i="23"/>
  <c r="A932" i="23"/>
  <c r="B932" i="23"/>
  <c r="C932" i="23"/>
  <c r="D932" i="23"/>
  <c r="E932" i="23"/>
  <c r="F932" i="23"/>
  <c r="G932" i="23"/>
  <c r="H932" i="23"/>
  <c r="I932" i="23"/>
  <c r="J932" i="23"/>
  <c r="K932" i="23"/>
  <c r="L932" i="23"/>
  <c r="M932" i="23"/>
  <c r="A767" i="23"/>
  <c r="B767" i="23"/>
  <c r="C767" i="23"/>
  <c r="D767" i="23"/>
  <c r="E767" i="23"/>
  <c r="F767" i="23"/>
  <c r="G767" i="23"/>
  <c r="H767" i="23"/>
  <c r="I767" i="23"/>
  <c r="J767" i="23"/>
  <c r="K767" i="23"/>
  <c r="L767" i="23"/>
  <c r="M767" i="23"/>
  <c r="A2508" i="23"/>
  <c r="B2508" i="23"/>
  <c r="C2508" i="23"/>
  <c r="D2508" i="23"/>
  <c r="E2508" i="23"/>
  <c r="F2508" i="23"/>
  <c r="G2508" i="23"/>
  <c r="H2508" i="23"/>
  <c r="I2508" i="23"/>
  <c r="J2508" i="23"/>
  <c r="K2508" i="23"/>
  <c r="L2508" i="23"/>
  <c r="M2508" i="23"/>
  <c r="A2417" i="23"/>
  <c r="B2417" i="23"/>
  <c r="C2417" i="23"/>
  <c r="D2417" i="23"/>
  <c r="E2417" i="23"/>
  <c r="F2417" i="23"/>
  <c r="G2417" i="23"/>
  <c r="H2417" i="23"/>
  <c r="I2417" i="23"/>
  <c r="J2417" i="23"/>
  <c r="K2417" i="23"/>
  <c r="L2417" i="23"/>
  <c r="M2417" i="23"/>
  <c r="A1257" i="23"/>
  <c r="B1257" i="23"/>
  <c r="C1257" i="23"/>
  <c r="D1257" i="23"/>
  <c r="E1257" i="23"/>
  <c r="F1257" i="23"/>
  <c r="G1257" i="23"/>
  <c r="H1257" i="23"/>
  <c r="I1257" i="23"/>
  <c r="J1257" i="23"/>
  <c r="K1257" i="23"/>
  <c r="L1257" i="23"/>
  <c r="M1257" i="23"/>
  <c r="A406" i="23"/>
  <c r="B406" i="23"/>
  <c r="C406" i="23"/>
  <c r="D406" i="23"/>
  <c r="E406" i="23"/>
  <c r="F406" i="23"/>
  <c r="G406" i="23"/>
  <c r="H406" i="23"/>
  <c r="I406" i="23"/>
  <c r="J406" i="23"/>
  <c r="K406" i="23"/>
  <c r="L406" i="23"/>
  <c r="M406" i="23"/>
  <c r="A2513" i="23"/>
  <c r="B2513" i="23"/>
  <c r="C2513" i="23"/>
  <c r="D2513" i="23"/>
  <c r="E2513" i="23"/>
  <c r="F2513" i="23"/>
  <c r="G2513" i="23"/>
  <c r="H2513" i="23"/>
  <c r="I2513" i="23"/>
  <c r="J2513" i="23"/>
  <c r="K2513" i="23"/>
  <c r="L2513" i="23"/>
  <c r="M2513" i="23"/>
  <c r="A2422" i="23"/>
  <c r="B2422" i="23"/>
  <c r="C2422" i="23"/>
  <c r="D2422" i="23"/>
  <c r="E2422" i="23"/>
  <c r="F2422" i="23"/>
  <c r="G2422" i="23"/>
  <c r="H2422" i="23"/>
  <c r="I2422" i="23"/>
  <c r="J2422" i="23"/>
  <c r="K2422" i="23"/>
  <c r="L2422" i="23"/>
  <c r="M2422" i="23"/>
  <c r="A1375" i="23"/>
  <c r="B1375" i="23"/>
  <c r="C1375" i="23"/>
  <c r="D1375" i="23"/>
  <c r="E1375" i="23"/>
  <c r="F1375" i="23"/>
  <c r="G1375" i="23"/>
  <c r="H1375" i="23"/>
  <c r="I1375" i="23"/>
  <c r="J1375" i="23"/>
  <c r="K1375" i="23"/>
  <c r="L1375" i="23"/>
  <c r="M1375" i="23"/>
  <c r="A518" i="23"/>
  <c r="B518" i="23"/>
  <c r="C518" i="23"/>
  <c r="D518" i="23"/>
  <c r="E518" i="23"/>
  <c r="F518" i="23"/>
  <c r="G518" i="23"/>
  <c r="H518" i="23"/>
  <c r="I518" i="23"/>
  <c r="J518" i="23"/>
  <c r="K518" i="23"/>
  <c r="L518" i="23"/>
  <c r="M518" i="23"/>
  <c r="A2469" i="23"/>
  <c r="B2469" i="23"/>
  <c r="C2469" i="23"/>
  <c r="D2469" i="23"/>
  <c r="E2469" i="23"/>
  <c r="F2469" i="23"/>
  <c r="G2469" i="23"/>
  <c r="H2469" i="23"/>
  <c r="I2469" i="23"/>
  <c r="J2469" i="23"/>
  <c r="K2469" i="23"/>
  <c r="L2469" i="23"/>
  <c r="M2469" i="23"/>
  <c r="A2424" i="23"/>
  <c r="B2424" i="23"/>
  <c r="C2424" i="23"/>
  <c r="D2424" i="23"/>
  <c r="E2424" i="23"/>
  <c r="F2424" i="23"/>
  <c r="G2424" i="23"/>
  <c r="H2424" i="23"/>
  <c r="I2424" i="23"/>
  <c r="J2424" i="23"/>
  <c r="K2424" i="23"/>
  <c r="L2424" i="23"/>
  <c r="M2424" i="23"/>
  <c r="A1377" i="23"/>
  <c r="B1377" i="23"/>
  <c r="C1377" i="23"/>
  <c r="D1377" i="23"/>
  <c r="E1377" i="23"/>
  <c r="F1377" i="23"/>
  <c r="G1377" i="23"/>
  <c r="H1377" i="23"/>
  <c r="I1377" i="23"/>
  <c r="J1377" i="23"/>
  <c r="K1377" i="23"/>
  <c r="L1377" i="23"/>
  <c r="M1377" i="23"/>
  <c r="A732" i="23"/>
  <c r="B732" i="23"/>
  <c r="C732" i="23"/>
  <c r="D732" i="23"/>
  <c r="E732" i="23"/>
  <c r="F732" i="23"/>
  <c r="G732" i="23"/>
  <c r="H732" i="23"/>
  <c r="I732" i="23"/>
  <c r="J732" i="23"/>
  <c r="K732" i="23"/>
  <c r="L732" i="23"/>
  <c r="M732" i="23"/>
  <c r="A2470" i="23"/>
  <c r="B2470" i="23"/>
  <c r="C2470" i="23"/>
  <c r="D2470" i="23"/>
  <c r="E2470" i="23"/>
  <c r="F2470" i="23"/>
  <c r="G2470" i="23"/>
  <c r="H2470" i="23"/>
  <c r="I2470" i="23"/>
  <c r="J2470" i="23"/>
  <c r="K2470" i="23"/>
  <c r="L2470" i="23"/>
  <c r="M2470" i="23"/>
  <c r="A2427" i="23"/>
  <c r="B2427" i="23"/>
  <c r="C2427" i="23"/>
  <c r="D2427" i="23"/>
  <c r="E2427" i="23"/>
  <c r="F2427" i="23"/>
  <c r="G2427" i="23"/>
  <c r="H2427" i="23"/>
  <c r="I2427" i="23"/>
  <c r="J2427" i="23"/>
  <c r="K2427" i="23"/>
  <c r="L2427" i="23"/>
  <c r="M2427" i="23"/>
  <c r="A2425" i="23"/>
  <c r="B2425" i="23"/>
  <c r="C2425" i="23"/>
  <c r="D2425" i="23"/>
  <c r="E2425" i="23"/>
  <c r="F2425" i="23"/>
  <c r="G2425" i="23"/>
  <c r="H2425" i="23"/>
  <c r="I2425" i="23"/>
  <c r="J2425" i="23"/>
  <c r="K2425" i="23"/>
  <c r="L2425" i="23"/>
  <c r="M2425" i="23"/>
  <c r="A1374" i="23"/>
  <c r="B1374" i="23"/>
  <c r="C1374" i="23"/>
  <c r="D1374" i="23"/>
  <c r="E1374" i="23"/>
  <c r="F1374" i="23"/>
  <c r="G1374" i="23"/>
  <c r="H1374" i="23"/>
  <c r="I1374" i="23"/>
  <c r="J1374" i="23"/>
  <c r="K1374" i="23"/>
  <c r="L1374" i="23"/>
  <c r="M1374" i="23"/>
  <c r="A1017" i="23"/>
  <c r="B1017" i="23"/>
  <c r="C1017" i="23"/>
  <c r="D1017" i="23"/>
  <c r="E1017" i="23"/>
  <c r="F1017" i="23"/>
  <c r="G1017" i="23"/>
  <c r="H1017" i="23"/>
  <c r="I1017" i="23"/>
  <c r="J1017" i="23"/>
  <c r="K1017" i="23"/>
  <c r="L1017" i="23"/>
  <c r="M1017" i="23"/>
  <c r="A405" i="23"/>
  <c r="B405" i="23"/>
  <c r="C405" i="23"/>
  <c r="D405" i="23"/>
  <c r="E405" i="23"/>
  <c r="F405" i="23"/>
  <c r="G405" i="23"/>
  <c r="H405" i="23"/>
  <c r="I405" i="23"/>
  <c r="J405" i="23"/>
  <c r="K405" i="23"/>
  <c r="L405" i="23"/>
  <c r="M405" i="23"/>
  <c r="A2512" i="23"/>
  <c r="B2512" i="23"/>
  <c r="C2512" i="23"/>
  <c r="D2512" i="23"/>
  <c r="E2512" i="23"/>
  <c r="F2512" i="23"/>
  <c r="G2512" i="23"/>
  <c r="H2512" i="23"/>
  <c r="I2512" i="23"/>
  <c r="J2512" i="23"/>
  <c r="K2512" i="23"/>
  <c r="L2512" i="23"/>
  <c r="M2512" i="23"/>
  <c r="A2455" i="23"/>
  <c r="B2455" i="23"/>
  <c r="C2455" i="23"/>
  <c r="D2455" i="23"/>
  <c r="E2455" i="23"/>
  <c r="F2455" i="23"/>
  <c r="G2455" i="23"/>
  <c r="H2455" i="23"/>
  <c r="I2455" i="23"/>
  <c r="J2455" i="23"/>
  <c r="K2455" i="23"/>
  <c r="L2455" i="23"/>
  <c r="M2455" i="23"/>
  <c r="A2415" i="23"/>
  <c r="B2415" i="23"/>
  <c r="C2415" i="23"/>
  <c r="D2415" i="23"/>
  <c r="E2415" i="23"/>
  <c r="F2415" i="23"/>
  <c r="G2415" i="23"/>
  <c r="H2415" i="23"/>
  <c r="I2415" i="23"/>
  <c r="J2415" i="23"/>
  <c r="K2415" i="23"/>
  <c r="L2415" i="23"/>
  <c r="M2415" i="23"/>
  <c r="A965" i="23"/>
  <c r="B965" i="23"/>
  <c r="C965" i="23"/>
  <c r="D965" i="23"/>
  <c r="E965" i="23"/>
  <c r="F965" i="23"/>
  <c r="G965" i="23"/>
  <c r="H965" i="23"/>
  <c r="I965" i="23"/>
  <c r="J965" i="23"/>
  <c r="K965" i="23"/>
  <c r="L965" i="23"/>
  <c r="M965" i="23"/>
  <c r="A740" i="23"/>
  <c r="B740" i="23"/>
  <c r="C740" i="23"/>
  <c r="D740" i="23"/>
  <c r="E740" i="23"/>
  <c r="F740" i="23"/>
  <c r="G740" i="23"/>
  <c r="H740" i="23"/>
  <c r="I740" i="23"/>
  <c r="J740" i="23"/>
  <c r="K740" i="23"/>
  <c r="L740" i="23"/>
  <c r="M740" i="23"/>
  <c r="A2472" i="23"/>
  <c r="B2472" i="23"/>
  <c r="C2472" i="23"/>
  <c r="D2472" i="23"/>
  <c r="E2472" i="23"/>
  <c r="F2472" i="23"/>
  <c r="G2472" i="23"/>
  <c r="H2472" i="23"/>
  <c r="I2472" i="23"/>
  <c r="J2472" i="23"/>
  <c r="K2472" i="23"/>
  <c r="L2472" i="23"/>
  <c r="M2472" i="23"/>
  <c r="A2429" i="23"/>
  <c r="B2429" i="23"/>
  <c r="C2429" i="23"/>
  <c r="D2429" i="23"/>
  <c r="E2429" i="23"/>
  <c r="F2429" i="23"/>
  <c r="G2429" i="23"/>
  <c r="H2429" i="23"/>
  <c r="I2429" i="23"/>
  <c r="J2429" i="23"/>
  <c r="K2429" i="23"/>
  <c r="L2429" i="23"/>
  <c r="M2429" i="23"/>
  <c r="A2377" i="23"/>
  <c r="B2377" i="23"/>
  <c r="C2377" i="23"/>
  <c r="D2377" i="23"/>
  <c r="E2377" i="23"/>
  <c r="F2377" i="23"/>
  <c r="G2377" i="23"/>
  <c r="H2377" i="23"/>
  <c r="I2377" i="23"/>
  <c r="J2377" i="23"/>
  <c r="K2377" i="23"/>
  <c r="L2377" i="23"/>
  <c r="M2377" i="23"/>
  <c r="A1176" i="23"/>
  <c r="B1176" i="23"/>
  <c r="C1176" i="23"/>
  <c r="D1176" i="23"/>
  <c r="E1176" i="23"/>
  <c r="F1176" i="23"/>
  <c r="G1176" i="23"/>
  <c r="H1176" i="23"/>
  <c r="I1176" i="23"/>
  <c r="J1176" i="23"/>
  <c r="K1176" i="23"/>
  <c r="L1176" i="23"/>
  <c r="M1176" i="23"/>
  <c r="A735" i="23"/>
  <c r="B735" i="23"/>
  <c r="C735" i="23"/>
  <c r="D735" i="23"/>
  <c r="E735" i="23"/>
  <c r="F735" i="23"/>
  <c r="G735" i="23"/>
  <c r="H735" i="23"/>
  <c r="I735" i="23"/>
  <c r="J735" i="23"/>
  <c r="K735" i="23"/>
  <c r="L735" i="23"/>
  <c r="M735" i="23"/>
  <c r="A2475" i="23"/>
  <c r="B2475" i="23"/>
  <c r="C2475" i="23"/>
  <c r="D2475" i="23"/>
  <c r="E2475" i="23"/>
  <c r="F2475" i="23"/>
  <c r="G2475" i="23"/>
  <c r="H2475" i="23"/>
  <c r="I2475" i="23"/>
  <c r="J2475" i="23"/>
  <c r="K2475" i="23"/>
  <c r="L2475" i="23"/>
  <c r="M2475" i="23"/>
  <c r="A2428" i="23"/>
  <c r="B2428" i="23"/>
  <c r="C2428" i="23"/>
  <c r="D2428" i="23"/>
  <c r="E2428" i="23"/>
  <c r="F2428" i="23"/>
  <c r="G2428" i="23"/>
  <c r="H2428" i="23"/>
  <c r="I2428" i="23"/>
  <c r="J2428" i="23"/>
  <c r="K2428" i="23"/>
  <c r="L2428" i="23"/>
  <c r="M2428" i="23"/>
  <c r="A2388" i="23"/>
  <c r="B2388" i="23"/>
  <c r="C2388" i="23"/>
  <c r="D2388" i="23"/>
  <c r="E2388" i="23"/>
  <c r="F2388" i="23"/>
  <c r="G2388" i="23"/>
  <c r="H2388" i="23"/>
  <c r="I2388" i="23"/>
  <c r="J2388" i="23"/>
  <c r="K2388" i="23"/>
  <c r="L2388" i="23"/>
  <c r="M2388" i="23"/>
  <c r="A861" i="23"/>
  <c r="B861" i="23"/>
  <c r="C861" i="23"/>
  <c r="D861" i="23"/>
  <c r="E861" i="23"/>
  <c r="F861" i="23"/>
  <c r="G861" i="23"/>
  <c r="H861" i="23"/>
  <c r="I861" i="23"/>
  <c r="J861" i="23"/>
  <c r="K861" i="23"/>
  <c r="L861" i="23"/>
  <c r="M861" i="23"/>
  <c r="A757" i="23"/>
  <c r="B757" i="23"/>
  <c r="C757" i="23"/>
  <c r="D757" i="23"/>
  <c r="E757" i="23"/>
  <c r="F757" i="23"/>
  <c r="G757" i="23"/>
  <c r="H757" i="23"/>
  <c r="I757" i="23"/>
  <c r="J757" i="23"/>
  <c r="K757" i="23"/>
  <c r="L757" i="23"/>
  <c r="M757" i="23"/>
  <c r="A2498" i="23"/>
  <c r="B2498" i="23"/>
  <c r="C2498" i="23"/>
  <c r="D2498" i="23"/>
  <c r="E2498" i="23"/>
  <c r="F2498" i="23"/>
  <c r="G2498" i="23"/>
  <c r="H2498" i="23"/>
  <c r="I2498" i="23"/>
  <c r="J2498" i="23"/>
  <c r="K2498" i="23"/>
  <c r="L2498" i="23"/>
  <c r="M2498" i="23"/>
  <c r="A2460" i="23"/>
  <c r="B2460" i="23"/>
  <c r="C2460" i="23"/>
  <c r="D2460" i="23"/>
  <c r="E2460" i="23"/>
  <c r="F2460" i="23"/>
  <c r="G2460" i="23"/>
  <c r="H2460" i="23"/>
  <c r="I2460" i="23"/>
  <c r="J2460" i="23"/>
  <c r="K2460" i="23"/>
  <c r="L2460" i="23"/>
  <c r="M2460" i="23"/>
  <c r="A2411" i="23"/>
  <c r="B2411" i="23"/>
  <c r="C2411" i="23"/>
  <c r="D2411" i="23"/>
  <c r="E2411" i="23"/>
  <c r="F2411" i="23"/>
  <c r="G2411" i="23"/>
  <c r="H2411" i="23"/>
  <c r="I2411" i="23"/>
  <c r="J2411" i="23"/>
  <c r="K2411" i="23"/>
  <c r="L2411" i="23"/>
  <c r="M2411" i="23"/>
  <c r="A851" i="23"/>
  <c r="B851" i="23"/>
  <c r="C851" i="23"/>
  <c r="D851" i="23"/>
  <c r="E851" i="23"/>
  <c r="F851" i="23"/>
  <c r="G851" i="23"/>
  <c r="H851" i="23"/>
  <c r="I851" i="23"/>
  <c r="J851" i="23"/>
  <c r="K851" i="23"/>
  <c r="L851" i="23"/>
  <c r="M851" i="23"/>
  <c r="A747" i="23"/>
  <c r="B747" i="23"/>
  <c r="C747" i="23"/>
  <c r="D747" i="23"/>
  <c r="E747" i="23"/>
  <c r="F747" i="23"/>
  <c r="G747" i="23"/>
  <c r="H747" i="23"/>
  <c r="I747" i="23"/>
  <c r="J747" i="23"/>
  <c r="K747" i="23"/>
  <c r="L747" i="23"/>
  <c r="M747" i="23"/>
  <c r="A2488" i="23"/>
  <c r="B2488" i="23"/>
  <c r="C2488" i="23"/>
  <c r="D2488" i="23"/>
  <c r="E2488" i="23"/>
  <c r="F2488" i="23"/>
  <c r="G2488" i="23"/>
  <c r="H2488" i="23"/>
  <c r="I2488" i="23"/>
  <c r="J2488" i="23"/>
  <c r="K2488" i="23"/>
  <c r="L2488" i="23"/>
  <c r="M2488" i="23"/>
  <c r="A2448" i="23"/>
  <c r="B2448" i="23"/>
  <c r="C2448" i="23"/>
  <c r="D2448" i="23"/>
  <c r="E2448" i="23"/>
  <c r="F2448" i="23"/>
  <c r="G2448" i="23"/>
  <c r="H2448" i="23"/>
  <c r="I2448" i="23"/>
  <c r="J2448" i="23"/>
  <c r="K2448" i="23"/>
  <c r="L2448" i="23"/>
  <c r="M2448" i="23"/>
  <c r="A2401" i="23"/>
  <c r="B2401" i="23"/>
  <c r="C2401" i="23"/>
  <c r="D2401" i="23"/>
  <c r="E2401" i="23"/>
  <c r="F2401" i="23"/>
  <c r="G2401" i="23"/>
  <c r="H2401" i="23"/>
  <c r="I2401" i="23"/>
  <c r="J2401" i="23"/>
  <c r="K2401" i="23"/>
  <c r="L2401" i="23"/>
  <c r="M2401" i="23"/>
  <c r="A946" i="23"/>
  <c r="B946" i="23"/>
  <c r="C946" i="23"/>
  <c r="D946" i="23"/>
  <c r="E946" i="23"/>
  <c r="F946" i="23"/>
  <c r="G946" i="23"/>
  <c r="H946" i="23"/>
  <c r="I946" i="23"/>
  <c r="J946" i="23"/>
  <c r="K946" i="23"/>
  <c r="L946" i="23"/>
  <c r="M946" i="23"/>
  <c r="A771" i="23"/>
  <c r="B771" i="23"/>
  <c r="C771" i="23"/>
  <c r="D771" i="23"/>
  <c r="E771" i="23"/>
  <c r="F771" i="23"/>
  <c r="G771" i="23"/>
  <c r="H771" i="23"/>
  <c r="I771" i="23"/>
  <c r="J771" i="23"/>
  <c r="K771" i="23"/>
  <c r="L771" i="23"/>
  <c r="M771" i="23"/>
  <c r="A2478" i="23"/>
  <c r="B2478" i="23"/>
  <c r="C2478" i="23"/>
  <c r="D2478" i="23"/>
  <c r="E2478" i="23"/>
  <c r="F2478" i="23"/>
  <c r="G2478" i="23"/>
  <c r="H2478" i="23"/>
  <c r="I2478" i="23"/>
  <c r="J2478" i="23"/>
  <c r="K2478" i="23"/>
  <c r="L2478" i="23"/>
  <c r="M2478" i="23"/>
  <c r="A2439" i="23"/>
  <c r="B2439" i="23"/>
  <c r="C2439" i="23"/>
  <c r="D2439" i="23"/>
  <c r="E2439" i="23"/>
  <c r="F2439" i="23"/>
  <c r="G2439" i="23"/>
  <c r="H2439" i="23"/>
  <c r="I2439" i="23"/>
  <c r="J2439" i="23"/>
  <c r="K2439" i="23"/>
  <c r="L2439" i="23"/>
  <c r="M2439" i="23"/>
  <c r="A2392" i="23"/>
  <c r="B2392" i="23"/>
  <c r="C2392" i="23"/>
  <c r="D2392" i="23"/>
  <c r="E2392" i="23"/>
  <c r="F2392" i="23"/>
  <c r="G2392" i="23"/>
  <c r="H2392" i="23"/>
  <c r="I2392" i="23"/>
  <c r="J2392" i="23"/>
  <c r="K2392" i="23"/>
  <c r="L2392" i="23"/>
  <c r="M2392" i="23"/>
  <c r="A914" i="23"/>
  <c r="B914" i="23"/>
  <c r="C914" i="23"/>
  <c r="D914" i="23"/>
  <c r="E914" i="23"/>
  <c r="F914" i="23"/>
  <c r="G914" i="23"/>
  <c r="H914" i="23"/>
  <c r="I914" i="23"/>
  <c r="J914" i="23"/>
  <c r="K914" i="23"/>
  <c r="L914" i="23"/>
  <c r="M914" i="23"/>
  <c r="A762" i="23"/>
  <c r="B762" i="23"/>
  <c r="C762" i="23"/>
  <c r="D762" i="23"/>
  <c r="E762" i="23"/>
  <c r="F762" i="23"/>
  <c r="G762" i="23"/>
  <c r="H762" i="23"/>
  <c r="I762" i="23"/>
  <c r="J762" i="23"/>
  <c r="K762" i="23"/>
  <c r="L762" i="23"/>
  <c r="M762" i="23"/>
  <c r="A2503" i="23"/>
  <c r="B2503" i="23"/>
  <c r="C2503" i="23"/>
  <c r="D2503" i="23"/>
  <c r="E2503" i="23"/>
  <c r="F2503" i="23"/>
  <c r="G2503" i="23"/>
  <c r="H2503" i="23"/>
  <c r="I2503" i="23"/>
  <c r="J2503" i="23"/>
  <c r="K2503" i="23"/>
  <c r="L2503" i="23"/>
  <c r="M2503" i="23"/>
  <c r="A2464" i="23"/>
  <c r="B2464" i="23"/>
  <c r="C2464" i="23"/>
  <c r="D2464" i="23"/>
  <c r="E2464" i="23"/>
  <c r="F2464" i="23"/>
  <c r="G2464" i="23"/>
  <c r="H2464" i="23"/>
  <c r="I2464" i="23"/>
  <c r="J2464" i="23"/>
  <c r="K2464" i="23"/>
  <c r="L2464" i="23"/>
  <c r="M2464" i="23"/>
  <c r="A2383" i="23"/>
  <c r="B2383" i="23"/>
  <c r="C2383" i="23"/>
  <c r="D2383" i="23"/>
  <c r="E2383" i="23"/>
  <c r="F2383" i="23"/>
  <c r="G2383" i="23"/>
  <c r="H2383" i="23"/>
  <c r="I2383" i="23"/>
  <c r="J2383" i="23"/>
  <c r="K2383" i="23"/>
  <c r="L2383" i="23"/>
  <c r="M2383" i="23"/>
  <c r="A856" i="23"/>
  <c r="B856" i="23"/>
  <c r="C856" i="23"/>
  <c r="D856" i="23"/>
  <c r="E856" i="23"/>
  <c r="F856" i="23"/>
  <c r="G856" i="23"/>
  <c r="H856" i="23"/>
  <c r="I856" i="23"/>
  <c r="J856" i="23"/>
  <c r="K856" i="23"/>
  <c r="L856" i="23"/>
  <c r="M856" i="23"/>
  <c r="A752" i="23"/>
  <c r="B752" i="23"/>
  <c r="C752" i="23"/>
  <c r="D752" i="23"/>
  <c r="E752" i="23"/>
  <c r="F752" i="23"/>
  <c r="G752" i="23"/>
  <c r="H752" i="23"/>
  <c r="I752" i="23"/>
  <c r="J752" i="23"/>
  <c r="K752" i="23"/>
  <c r="L752" i="23"/>
  <c r="M752" i="23"/>
  <c r="A2494" i="23"/>
  <c r="B2494" i="23"/>
  <c r="C2494" i="23"/>
  <c r="D2494" i="23"/>
  <c r="E2494" i="23"/>
  <c r="F2494" i="23"/>
  <c r="G2494" i="23"/>
  <c r="H2494" i="23"/>
  <c r="I2494" i="23"/>
  <c r="J2494" i="23"/>
  <c r="K2494" i="23"/>
  <c r="L2494" i="23"/>
  <c r="M2494" i="23"/>
  <c r="A2454" i="23"/>
  <c r="B2454" i="23"/>
  <c r="C2454" i="23"/>
  <c r="D2454" i="23"/>
  <c r="E2454" i="23"/>
  <c r="F2454" i="23"/>
  <c r="G2454" i="23"/>
  <c r="H2454" i="23"/>
  <c r="I2454" i="23"/>
  <c r="J2454" i="23"/>
  <c r="K2454" i="23"/>
  <c r="L2454" i="23"/>
  <c r="M2454" i="23"/>
  <c r="A2406" i="23"/>
  <c r="B2406" i="23"/>
  <c r="C2406" i="23"/>
  <c r="D2406" i="23"/>
  <c r="E2406" i="23"/>
  <c r="F2406" i="23"/>
  <c r="G2406" i="23"/>
  <c r="H2406" i="23"/>
  <c r="I2406" i="23"/>
  <c r="J2406" i="23"/>
  <c r="K2406" i="23"/>
  <c r="L2406" i="23"/>
  <c r="M2406" i="23"/>
  <c r="A964" i="23"/>
  <c r="B964" i="23"/>
  <c r="C964" i="23"/>
  <c r="D964" i="23"/>
  <c r="E964" i="23"/>
  <c r="F964" i="23"/>
  <c r="G964" i="23"/>
  <c r="H964" i="23"/>
  <c r="I964" i="23"/>
  <c r="J964" i="23"/>
  <c r="K964" i="23"/>
  <c r="L964" i="23"/>
  <c r="M964" i="23"/>
  <c r="A739" i="23"/>
  <c r="B739" i="23"/>
  <c r="C739" i="23"/>
  <c r="D739" i="23"/>
  <c r="E739" i="23"/>
  <c r="F739" i="23"/>
  <c r="G739" i="23"/>
  <c r="H739" i="23"/>
  <c r="I739" i="23"/>
  <c r="J739" i="23"/>
  <c r="K739" i="23"/>
  <c r="L739" i="23"/>
  <c r="M739" i="23"/>
  <c r="A2483" i="23"/>
  <c r="B2483" i="23"/>
  <c r="C2483" i="23"/>
  <c r="D2483" i="23"/>
  <c r="E2483" i="23"/>
  <c r="F2483" i="23"/>
  <c r="G2483" i="23"/>
  <c r="H2483" i="23"/>
  <c r="I2483" i="23"/>
  <c r="J2483" i="23"/>
  <c r="K2483" i="23"/>
  <c r="L2483" i="23"/>
  <c r="M2483" i="23"/>
  <c r="A2443" i="23"/>
  <c r="B2443" i="23"/>
  <c r="C2443" i="23"/>
  <c r="D2443" i="23"/>
  <c r="E2443" i="23"/>
  <c r="F2443" i="23"/>
  <c r="G2443" i="23"/>
  <c r="H2443" i="23"/>
  <c r="I2443" i="23"/>
  <c r="J2443" i="23"/>
  <c r="K2443" i="23"/>
  <c r="L2443" i="23"/>
  <c r="M2443" i="23"/>
  <c r="A2396" i="23"/>
  <c r="B2396" i="23"/>
  <c r="C2396" i="23"/>
  <c r="D2396" i="23"/>
  <c r="E2396" i="23"/>
  <c r="F2396" i="23"/>
  <c r="G2396" i="23"/>
  <c r="H2396" i="23"/>
  <c r="I2396" i="23"/>
  <c r="J2396" i="23"/>
  <c r="K2396" i="23"/>
  <c r="L2396" i="23"/>
  <c r="M2396" i="23"/>
  <c r="A931" i="23"/>
  <c r="B931" i="23"/>
  <c r="C931" i="23"/>
  <c r="D931" i="23"/>
  <c r="E931" i="23"/>
  <c r="F931" i="23"/>
  <c r="G931" i="23"/>
  <c r="H931" i="23"/>
  <c r="I931" i="23"/>
  <c r="J931" i="23"/>
  <c r="K931" i="23"/>
  <c r="L931" i="23"/>
  <c r="M931" i="23"/>
  <c r="A766" i="23"/>
  <c r="B766" i="23"/>
  <c r="C766" i="23"/>
  <c r="D766" i="23"/>
  <c r="E766" i="23"/>
  <c r="F766" i="23"/>
  <c r="G766" i="23"/>
  <c r="H766" i="23"/>
  <c r="I766" i="23"/>
  <c r="J766" i="23"/>
  <c r="K766" i="23"/>
  <c r="L766" i="23"/>
  <c r="M766" i="23"/>
  <c r="A2507" i="23"/>
  <c r="B2507" i="23"/>
  <c r="C2507" i="23"/>
  <c r="D2507" i="23"/>
  <c r="E2507" i="23"/>
  <c r="F2507" i="23"/>
  <c r="G2507" i="23"/>
  <c r="H2507" i="23"/>
  <c r="I2507" i="23"/>
  <c r="J2507" i="23"/>
  <c r="K2507" i="23"/>
  <c r="L2507" i="23"/>
  <c r="M2507" i="23"/>
  <c r="A2434" i="23"/>
  <c r="B2434" i="23"/>
  <c r="C2434" i="23"/>
  <c r="D2434" i="23"/>
  <c r="E2434" i="23"/>
  <c r="F2434" i="23"/>
  <c r="G2434" i="23"/>
  <c r="H2434" i="23"/>
  <c r="I2434" i="23"/>
  <c r="J2434" i="23"/>
  <c r="K2434" i="23"/>
  <c r="L2434" i="23"/>
  <c r="M2434" i="23"/>
  <c r="A2387" i="23"/>
  <c r="B2387" i="23"/>
  <c r="C2387" i="23"/>
  <c r="D2387" i="23"/>
  <c r="E2387" i="23"/>
  <c r="F2387" i="23"/>
  <c r="G2387" i="23"/>
  <c r="H2387" i="23"/>
  <c r="I2387" i="23"/>
  <c r="J2387" i="23"/>
  <c r="K2387" i="23"/>
  <c r="L2387" i="23"/>
  <c r="M2387" i="23"/>
  <c r="A860" i="23"/>
  <c r="B860" i="23"/>
  <c r="C860" i="23"/>
  <c r="D860" i="23"/>
  <c r="E860" i="23"/>
  <c r="F860" i="23"/>
  <c r="G860" i="23"/>
  <c r="H860" i="23"/>
  <c r="I860" i="23"/>
  <c r="J860" i="23"/>
  <c r="K860" i="23"/>
  <c r="L860" i="23"/>
  <c r="M860" i="23"/>
  <c r="A756" i="23"/>
  <c r="B756" i="23"/>
  <c r="C756" i="23"/>
  <c r="D756" i="23"/>
  <c r="E756" i="23"/>
  <c r="F756" i="23"/>
  <c r="G756" i="23"/>
  <c r="H756" i="23"/>
  <c r="I756" i="23"/>
  <c r="J756" i="23"/>
  <c r="K756" i="23"/>
  <c r="L756" i="23"/>
  <c r="M756" i="23"/>
  <c r="A2497" i="23"/>
  <c r="B2497" i="23"/>
  <c r="C2497" i="23"/>
  <c r="D2497" i="23"/>
  <c r="E2497" i="23"/>
  <c r="F2497" i="23"/>
  <c r="G2497" i="23"/>
  <c r="H2497" i="23"/>
  <c r="I2497" i="23"/>
  <c r="J2497" i="23"/>
  <c r="K2497" i="23"/>
  <c r="L2497" i="23"/>
  <c r="M2497" i="23"/>
  <c r="A2459" i="23"/>
  <c r="B2459" i="23"/>
  <c r="C2459" i="23"/>
  <c r="D2459" i="23"/>
  <c r="E2459" i="23"/>
  <c r="F2459" i="23"/>
  <c r="G2459" i="23"/>
  <c r="H2459" i="23"/>
  <c r="I2459" i="23"/>
  <c r="J2459" i="23"/>
  <c r="K2459" i="23"/>
  <c r="L2459" i="23"/>
  <c r="M2459" i="23"/>
  <c r="A2410" i="23"/>
  <c r="B2410" i="23"/>
  <c r="C2410" i="23"/>
  <c r="D2410" i="23"/>
  <c r="E2410" i="23"/>
  <c r="F2410" i="23"/>
  <c r="G2410" i="23"/>
  <c r="H2410" i="23"/>
  <c r="I2410" i="23"/>
  <c r="J2410" i="23"/>
  <c r="K2410" i="23"/>
  <c r="L2410" i="23"/>
  <c r="M2410" i="23"/>
  <c r="A850" i="23"/>
  <c r="B850" i="23"/>
  <c r="C850" i="23"/>
  <c r="D850" i="23"/>
  <c r="E850" i="23"/>
  <c r="F850" i="23"/>
  <c r="G850" i="23"/>
  <c r="H850" i="23"/>
  <c r="I850" i="23"/>
  <c r="J850" i="23"/>
  <c r="K850" i="23"/>
  <c r="L850" i="23"/>
  <c r="M850" i="23"/>
  <c r="A746" i="23"/>
  <c r="B746" i="23"/>
  <c r="C746" i="23"/>
  <c r="D746" i="23"/>
  <c r="E746" i="23"/>
  <c r="F746" i="23"/>
  <c r="G746" i="23"/>
  <c r="H746" i="23"/>
  <c r="I746" i="23"/>
  <c r="J746" i="23"/>
  <c r="K746" i="23"/>
  <c r="L746" i="23"/>
  <c r="M746" i="23"/>
  <c r="A2487" i="23"/>
  <c r="B2487" i="23"/>
  <c r="C2487" i="23"/>
  <c r="D2487" i="23"/>
  <c r="E2487" i="23"/>
  <c r="F2487" i="23"/>
  <c r="G2487" i="23"/>
  <c r="H2487" i="23"/>
  <c r="I2487" i="23"/>
  <c r="J2487" i="23"/>
  <c r="K2487" i="23"/>
  <c r="L2487" i="23"/>
  <c r="M2487" i="23"/>
  <c r="A2447" i="23"/>
  <c r="B2447" i="23"/>
  <c r="C2447" i="23"/>
  <c r="D2447" i="23"/>
  <c r="E2447" i="23"/>
  <c r="F2447" i="23"/>
  <c r="G2447" i="23"/>
  <c r="H2447" i="23"/>
  <c r="I2447" i="23"/>
  <c r="J2447" i="23"/>
  <c r="K2447" i="23"/>
  <c r="L2447" i="23"/>
  <c r="M2447" i="23"/>
  <c r="A2400" i="23"/>
  <c r="B2400" i="23"/>
  <c r="C2400" i="23"/>
  <c r="D2400" i="23"/>
  <c r="E2400" i="23"/>
  <c r="F2400" i="23"/>
  <c r="G2400" i="23"/>
  <c r="H2400" i="23"/>
  <c r="I2400" i="23"/>
  <c r="J2400" i="23"/>
  <c r="K2400" i="23"/>
  <c r="L2400" i="23"/>
  <c r="M2400" i="23"/>
  <c r="A945" i="23"/>
  <c r="B945" i="23"/>
  <c r="C945" i="23"/>
  <c r="D945" i="23"/>
  <c r="E945" i="23"/>
  <c r="F945" i="23"/>
  <c r="G945" i="23"/>
  <c r="H945" i="23"/>
  <c r="I945" i="23"/>
  <c r="J945" i="23"/>
  <c r="K945" i="23"/>
  <c r="L945" i="23"/>
  <c r="M945" i="23"/>
  <c r="A770" i="23"/>
  <c r="B770" i="23"/>
  <c r="C770" i="23"/>
  <c r="D770" i="23"/>
  <c r="E770" i="23"/>
  <c r="F770" i="23"/>
  <c r="G770" i="23"/>
  <c r="H770" i="23"/>
  <c r="I770" i="23"/>
  <c r="J770" i="23"/>
  <c r="K770" i="23"/>
  <c r="L770" i="23"/>
  <c r="M770" i="23"/>
  <c r="A2477" i="23"/>
  <c r="B2477" i="23"/>
  <c r="C2477" i="23"/>
  <c r="D2477" i="23"/>
  <c r="E2477" i="23"/>
  <c r="F2477" i="23"/>
  <c r="G2477" i="23"/>
  <c r="H2477" i="23"/>
  <c r="I2477" i="23"/>
  <c r="J2477" i="23"/>
  <c r="K2477" i="23"/>
  <c r="L2477" i="23"/>
  <c r="M2477" i="23"/>
  <c r="A2438" i="23"/>
  <c r="B2438" i="23"/>
  <c r="C2438" i="23"/>
  <c r="D2438" i="23"/>
  <c r="E2438" i="23"/>
  <c r="F2438" i="23"/>
  <c r="G2438" i="23"/>
  <c r="H2438" i="23"/>
  <c r="I2438" i="23"/>
  <c r="J2438" i="23"/>
  <c r="K2438" i="23"/>
  <c r="L2438" i="23"/>
  <c r="M2438" i="23"/>
  <c r="A2391" i="23"/>
  <c r="B2391" i="23"/>
  <c r="C2391" i="23"/>
  <c r="D2391" i="23"/>
  <c r="E2391" i="23"/>
  <c r="F2391" i="23"/>
  <c r="G2391" i="23"/>
  <c r="H2391" i="23"/>
  <c r="I2391" i="23"/>
  <c r="J2391" i="23"/>
  <c r="K2391" i="23"/>
  <c r="L2391" i="23"/>
  <c r="M2391" i="23"/>
  <c r="A913" i="23"/>
  <c r="B913" i="23"/>
  <c r="C913" i="23"/>
  <c r="D913" i="23"/>
  <c r="E913" i="23"/>
  <c r="F913" i="23"/>
  <c r="G913" i="23"/>
  <c r="H913" i="23"/>
  <c r="I913" i="23"/>
  <c r="J913" i="23"/>
  <c r="K913" i="23"/>
  <c r="L913" i="23"/>
  <c r="M913" i="23"/>
  <c r="A761" i="23"/>
  <c r="B761" i="23"/>
  <c r="C761" i="23"/>
  <c r="D761" i="23"/>
  <c r="E761" i="23"/>
  <c r="F761" i="23"/>
  <c r="G761" i="23"/>
  <c r="H761" i="23"/>
  <c r="I761" i="23"/>
  <c r="J761" i="23"/>
  <c r="K761" i="23"/>
  <c r="L761" i="23"/>
  <c r="M761" i="23"/>
  <c r="A2502" i="23"/>
  <c r="B2502" i="23"/>
  <c r="C2502" i="23"/>
  <c r="D2502" i="23"/>
  <c r="E2502" i="23"/>
  <c r="F2502" i="23"/>
  <c r="G2502" i="23"/>
  <c r="H2502" i="23"/>
  <c r="I2502" i="23"/>
  <c r="J2502" i="23"/>
  <c r="K2502" i="23"/>
  <c r="L2502" i="23"/>
  <c r="M2502" i="23"/>
  <c r="A2463" i="23"/>
  <c r="B2463" i="23"/>
  <c r="C2463" i="23"/>
  <c r="D2463" i="23"/>
  <c r="E2463" i="23"/>
  <c r="F2463" i="23"/>
  <c r="G2463" i="23"/>
  <c r="H2463" i="23"/>
  <c r="I2463" i="23"/>
  <c r="J2463" i="23"/>
  <c r="K2463" i="23"/>
  <c r="L2463" i="23"/>
  <c r="M2463" i="23"/>
  <c r="A2382" i="23"/>
  <c r="B2382" i="23"/>
  <c r="C2382" i="23"/>
  <c r="D2382" i="23"/>
  <c r="E2382" i="23"/>
  <c r="F2382" i="23"/>
  <c r="G2382" i="23"/>
  <c r="H2382" i="23"/>
  <c r="I2382" i="23"/>
  <c r="J2382" i="23"/>
  <c r="K2382" i="23"/>
  <c r="L2382" i="23"/>
  <c r="M2382" i="23"/>
  <c r="A855" i="23"/>
  <c r="B855" i="23"/>
  <c r="C855" i="23"/>
  <c r="D855" i="23"/>
  <c r="E855" i="23"/>
  <c r="F855" i="23"/>
  <c r="G855" i="23"/>
  <c r="H855" i="23"/>
  <c r="I855" i="23"/>
  <c r="J855" i="23"/>
  <c r="K855" i="23"/>
  <c r="L855" i="23"/>
  <c r="M855" i="23"/>
  <c r="A751" i="23"/>
  <c r="B751" i="23"/>
  <c r="C751" i="23"/>
  <c r="D751" i="23"/>
  <c r="E751" i="23"/>
  <c r="F751" i="23"/>
  <c r="G751" i="23"/>
  <c r="H751" i="23"/>
  <c r="I751" i="23"/>
  <c r="J751" i="23"/>
  <c r="K751" i="23"/>
  <c r="L751" i="23"/>
  <c r="M751" i="23"/>
  <c r="A2493" i="23"/>
  <c r="B2493" i="23"/>
  <c r="C2493" i="23"/>
  <c r="D2493" i="23"/>
  <c r="E2493" i="23"/>
  <c r="F2493" i="23"/>
  <c r="G2493" i="23"/>
  <c r="H2493" i="23"/>
  <c r="I2493" i="23"/>
  <c r="J2493" i="23"/>
  <c r="K2493" i="23"/>
  <c r="L2493" i="23"/>
  <c r="M2493" i="23"/>
  <c r="A2453" i="23"/>
  <c r="B2453" i="23"/>
  <c r="C2453" i="23"/>
  <c r="D2453" i="23"/>
  <c r="E2453" i="23"/>
  <c r="F2453" i="23"/>
  <c r="G2453" i="23"/>
  <c r="H2453" i="23"/>
  <c r="I2453" i="23"/>
  <c r="J2453" i="23"/>
  <c r="K2453" i="23"/>
  <c r="L2453" i="23"/>
  <c r="M2453" i="23"/>
  <c r="A2405" i="23"/>
  <c r="B2405" i="23"/>
  <c r="C2405" i="23"/>
  <c r="D2405" i="23"/>
  <c r="E2405" i="23"/>
  <c r="F2405" i="23"/>
  <c r="G2405" i="23"/>
  <c r="H2405" i="23"/>
  <c r="I2405" i="23"/>
  <c r="J2405" i="23"/>
  <c r="K2405" i="23"/>
  <c r="L2405" i="23"/>
  <c r="M2405" i="23"/>
  <c r="A963" i="23"/>
  <c r="B963" i="23"/>
  <c r="C963" i="23"/>
  <c r="D963" i="23"/>
  <c r="E963" i="23"/>
  <c r="F963" i="23"/>
  <c r="G963" i="23"/>
  <c r="H963" i="23"/>
  <c r="I963" i="23"/>
  <c r="J963" i="23"/>
  <c r="K963" i="23"/>
  <c r="L963" i="23"/>
  <c r="M963" i="23"/>
  <c r="A738" i="23"/>
  <c r="B738" i="23"/>
  <c r="C738" i="23"/>
  <c r="D738" i="23"/>
  <c r="E738" i="23"/>
  <c r="F738" i="23"/>
  <c r="G738" i="23"/>
  <c r="H738" i="23"/>
  <c r="I738" i="23"/>
  <c r="J738" i="23"/>
  <c r="K738" i="23"/>
  <c r="L738" i="23"/>
  <c r="M738" i="23"/>
  <c r="A2482" i="23"/>
  <c r="B2482" i="23"/>
  <c r="C2482" i="23"/>
  <c r="D2482" i="23"/>
  <c r="E2482" i="23"/>
  <c r="F2482" i="23"/>
  <c r="G2482" i="23"/>
  <c r="H2482" i="23"/>
  <c r="I2482" i="23"/>
  <c r="J2482" i="23"/>
  <c r="K2482" i="23"/>
  <c r="L2482" i="23"/>
  <c r="M2482" i="23"/>
  <c r="A2418" i="23"/>
  <c r="B2418" i="23"/>
  <c r="C2418" i="23"/>
  <c r="D2418" i="23"/>
  <c r="E2418" i="23"/>
  <c r="F2418" i="23"/>
  <c r="G2418" i="23"/>
  <c r="H2418" i="23"/>
  <c r="I2418" i="23"/>
  <c r="J2418" i="23"/>
  <c r="K2418" i="23"/>
  <c r="L2418" i="23"/>
  <c r="M2418" i="23"/>
  <c r="A1280" i="23"/>
  <c r="B1280" i="23"/>
  <c r="C1280" i="23"/>
  <c r="D1280" i="23"/>
  <c r="E1280" i="23"/>
  <c r="F1280" i="23"/>
  <c r="G1280" i="23"/>
  <c r="H1280" i="23"/>
  <c r="I1280" i="23"/>
  <c r="J1280" i="23"/>
  <c r="K1280" i="23"/>
  <c r="L1280" i="23"/>
  <c r="M1280" i="23"/>
  <c r="A446" i="23"/>
  <c r="B446" i="23"/>
  <c r="C446" i="23"/>
  <c r="D446" i="23"/>
  <c r="E446" i="23"/>
  <c r="F446" i="23"/>
  <c r="G446" i="23"/>
  <c r="H446" i="23"/>
  <c r="I446" i="23"/>
  <c r="J446" i="23"/>
  <c r="K446" i="23"/>
  <c r="L446" i="23"/>
  <c r="M446" i="23"/>
  <c r="A2515" i="23"/>
  <c r="B2515" i="23"/>
  <c r="C2515" i="23"/>
  <c r="D2515" i="23"/>
  <c r="E2515" i="23"/>
  <c r="F2515" i="23"/>
  <c r="G2515" i="23"/>
  <c r="H2515" i="23"/>
  <c r="I2515" i="23"/>
  <c r="J2515" i="23"/>
  <c r="K2515" i="23"/>
  <c r="L2515" i="23"/>
  <c r="M2515" i="23"/>
  <c r="A2423" i="23"/>
  <c r="B2423" i="23"/>
  <c r="C2423" i="23"/>
  <c r="D2423" i="23"/>
  <c r="E2423" i="23"/>
  <c r="F2423" i="23"/>
  <c r="G2423" i="23"/>
  <c r="H2423" i="23"/>
  <c r="I2423" i="23"/>
  <c r="J2423" i="23"/>
  <c r="K2423" i="23"/>
  <c r="L2423" i="23"/>
  <c r="M2423" i="23"/>
  <c r="A1373" i="23"/>
  <c r="B1373" i="23"/>
  <c r="C1373" i="23"/>
  <c r="D1373" i="23"/>
  <c r="E1373" i="23"/>
  <c r="F1373" i="23"/>
  <c r="G1373" i="23"/>
  <c r="H1373" i="23"/>
  <c r="I1373" i="23"/>
  <c r="J1373" i="23"/>
  <c r="K1373" i="23"/>
  <c r="L1373" i="23"/>
  <c r="M1373" i="23"/>
  <c r="A467" i="23"/>
  <c r="B467" i="23"/>
  <c r="C467" i="23"/>
  <c r="D467" i="23"/>
  <c r="E467" i="23"/>
  <c r="F467" i="23"/>
  <c r="G467" i="23"/>
  <c r="H467" i="23"/>
  <c r="I467" i="23"/>
  <c r="J467" i="23"/>
  <c r="K467" i="23"/>
  <c r="L467" i="23"/>
  <c r="M467" i="23"/>
  <c r="A284" i="23"/>
  <c r="B284" i="23"/>
  <c r="C284" i="23"/>
  <c r="D284" i="23"/>
  <c r="E284" i="23"/>
  <c r="F284" i="23"/>
  <c r="G284" i="23"/>
  <c r="H284" i="23"/>
  <c r="I284" i="23"/>
  <c r="J284" i="23"/>
  <c r="K284" i="23"/>
  <c r="L284" i="23"/>
  <c r="M284" i="23"/>
  <c r="A2511" i="23"/>
  <c r="B2511" i="23"/>
  <c r="C2511" i="23"/>
  <c r="D2511" i="23"/>
  <c r="E2511" i="23"/>
  <c r="F2511" i="23"/>
  <c r="G2511" i="23"/>
  <c r="H2511" i="23"/>
  <c r="I2511" i="23"/>
  <c r="J2511" i="23"/>
  <c r="K2511" i="23"/>
  <c r="L2511" i="23"/>
  <c r="M2511" i="23"/>
  <c r="A2467" i="23"/>
  <c r="B2467" i="23"/>
  <c r="C2467" i="23"/>
  <c r="D2467" i="23"/>
  <c r="E2467" i="23"/>
  <c r="F2467" i="23"/>
  <c r="G2467" i="23"/>
  <c r="H2467" i="23"/>
  <c r="I2467" i="23"/>
  <c r="J2467" i="23"/>
  <c r="K2467" i="23"/>
  <c r="L2467" i="23"/>
  <c r="M2467" i="23"/>
  <c r="A2420" i="23"/>
  <c r="B2420" i="23"/>
  <c r="C2420" i="23"/>
  <c r="D2420" i="23"/>
  <c r="E2420" i="23"/>
  <c r="F2420" i="23"/>
  <c r="G2420" i="23"/>
  <c r="H2420" i="23"/>
  <c r="I2420" i="23"/>
  <c r="J2420" i="23"/>
  <c r="K2420" i="23"/>
  <c r="L2420" i="23"/>
  <c r="M2420" i="23"/>
  <c r="A1292" i="23"/>
  <c r="B1292" i="23"/>
  <c r="C1292" i="23"/>
  <c r="D1292" i="23"/>
  <c r="E1292" i="23"/>
  <c r="F1292" i="23"/>
  <c r="G1292" i="23"/>
  <c r="H1292" i="23"/>
  <c r="I1292" i="23"/>
  <c r="J1292" i="23"/>
  <c r="K1292" i="23"/>
  <c r="L1292" i="23"/>
  <c r="M1292" i="23"/>
  <c r="A849" i="23"/>
  <c r="B849" i="23"/>
  <c r="C849" i="23"/>
  <c r="D849" i="23"/>
  <c r="E849" i="23"/>
  <c r="F849" i="23"/>
  <c r="G849" i="23"/>
  <c r="H849" i="23"/>
  <c r="I849" i="23"/>
  <c r="J849" i="23"/>
  <c r="K849" i="23"/>
  <c r="L849" i="23"/>
  <c r="M849" i="23"/>
  <c r="A745" i="23"/>
  <c r="B745" i="23"/>
  <c r="C745" i="23"/>
  <c r="D745" i="23"/>
  <c r="E745" i="23"/>
  <c r="F745" i="23"/>
  <c r="G745" i="23"/>
  <c r="H745" i="23"/>
  <c r="I745" i="23"/>
  <c r="J745" i="23"/>
  <c r="K745" i="23"/>
  <c r="L745" i="23"/>
  <c r="M745" i="23"/>
  <c r="A2473" i="23"/>
  <c r="B2473" i="23"/>
  <c r="C2473" i="23"/>
  <c r="D2473" i="23"/>
  <c r="E2473" i="23"/>
  <c r="F2473" i="23"/>
  <c r="G2473" i="23"/>
  <c r="H2473" i="23"/>
  <c r="I2473" i="23"/>
  <c r="J2473" i="23"/>
  <c r="K2473" i="23"/>
  <c r="L2473" i="23"/>
  <c r="M2473" i="23"/>
  <c r="A2430" i="23"/>
  <c r="B2430" i="23"/>
  <c r="C2430" i="23"/>
  <c r="D2430" i="23"/>
  <c r="E2430" i="23"/>
  <c r="F2430" i="23"/>
  <c r="G2430" i="23"/>
  <c r="H2430" i="23"/>
  <c r="I2430" i="23"/>
  <c r="J2430" i="23"/>
  <c r="K2430" i="23"/>
  <c r="L2430" i="23"/>
  <c r="M2430" i="23"/>
  <c r="A2378" i="23"/>
  <c r="B2378" i="23"/>
  <c r="C2378" i="23"/>
  <c r="D2378" i="23"/>
  <c r="E2378" i="23"/>
  <c r="F2378" i="23"/>
  <c r="G2378" i="23"/>
  <c r="H2378" i="23"/>
  <c r="I2378" i="23"/>
  <c r="J2378" i="23"/>
  <c r="K2378" i="23"/>
  <c r="L2378" i="23"/>
  <c r="M2378" i="23"/>
  <c r="A1177" i="23"/>
  <c r="B1177" i="23"/>
  <c r="C1177" i="23"/>
  <c r="D1177" i="23"/>
  <c r="E1177" i="23"/>
  <c r="F1177" i="23"/>
  <c r="G1177" i="23"/>
  <c r="H1177" i="23"/>
  <c r="I1177" i="23"/>
  <c r="J1177" i="23"/>
  <c r="K1177" i="23"/>
  <c r="L1177" i="23"/>
  <c r="M1177" i="23"/>
  <c r="A733" i="23"/>
  <c r="B733" i="23"/>
  <c r="C733" i="23"/>
  <c r="D733" i="23"/>
  <c r="E733" i="23"/>
  <c r="F733" i="23"/>
  <c r="G733" i="23"/>
  <c r="H733" i="23"/>
  <c r="I733" i="23"/>
  <c r="J733" i="23"/>
  <c r="K733" i="23"/>
  <c r="L733" i="23"/>
  <c r="M733" i="23"/>
  <c r="A2471" i="23"/>
  <c r="B2471" i="23"/>
  <c r="C2471" i="23"/>
  <c r="D2471" i="23"/>
  <c r="E2471" i="23"/>
  <c r="F2471" i="23"/>
  <c r="G2471" i="23"/>
  <c r="H2471" i="23"/>
  <c r="I2471" i="23"/>
  <c r="J2471" i="23"/>
  <c r="K2471" i="23"/>
  <c r="L2471" i="23"/>
  <c r="M2471" i="23"/>
  <c r="A2426" i="23"/>
  <c r="B2426" i="23"/>
  <c r="C2426" i="23"/>
  <c r="D2426" i="23"/>
  <c r="E2426" i="23"/>
  <c r="F2426" i="23"/>
  <c r="G2426" i="23"/>
  <c r="H2426" i="23"/>
  <c r="I2426" i="23"/>
  <c r="J2426" i="23"/>
  <c r="K2426" i="23"/>
  <c r="L2426" i="23"/>
  <c r="M2426" i="23"/>
  <c r="A2376" i="23"/>
  <c r="B2376" i="23"/>
  <c r="C2376" i="23"/>
  <c r="D2376" i="23"/>
  <c r="E2376" i="23"/>
  <c r="F2376" i="23"/>
  <c r="G2376" i="23"/>
  <c r="H2376" i="23"/>
  <c r="I2376" i="23"/>
  <c r="J2376" i="23"/>
  <c r="K2376" i="23"/>
  <c r="L2376" i="23"/>
  <c r="M2376" i="23"/>
  <c r="A1175" i="23"/>
  <c r="B1175" i="23"/>
  <c r="C1175" i="23"/>
  <c r="D1175" i="23"/>
  <c r="E1175" i="23"/>
  <c r="F1175" i="23"/>
  <c r="G1175" i="23"/>
  <c r="H1175" i="23"/>
  <c r="I1175" i="23"/>
  <c r="J1175" i="23"/>
  <c r="K1175" i="23"/>
  <c r="L1175" i="23"/>
  <c r="M1175" i="23"/>
  <c r="A734" i="23"/>
  <c r="B734" i="23"/>
  <c r="C734" i="23"/>
  <c r="D734" i="23"/>
  <c r="E734" i="23"/>
  <c r="F734" i="23"/>
  <c r="G734" i="23"/>
  <c r="H734" i="23"/>
  <c r="I734" i="23"/>
  <c r="J734" i="23"/>
  <c r="K734" i="23"/>
  <c r="L734" i="23"/>
  <c r="M734" i="23"/>
  <c r="A2474" i="23"/>
  <c r="B2474" i="23"/>
  <c r="C2474" i="23"/>
  <c r="D2474" i="23"/>
  <c r="E2474" i="23"/>
  <c r="F2474" i="23"/>
  <c r="G2474" i="23"/>
  <c r="H2474" i="23"/>
  <c r="I2474" i="23"/>
  <c r="J2474" i="23"/>
  <c r="K2474" i="23"/>
  <c r="L2474" i="23"/>
  <c r="M2474" i="23"/>
  <c r="A2431" i="23"/>
  <c r="B2431" i="23"/>
  <c r="C2431" i="23"/>
  <c r="D2431" i="23"/>
  <c r="E2431" i="23"/>
  <c r="F2431" i="23"/>
  <c r="G2431" i="23"/>
  <c r="H2431" i="23"/>
  <c r="I2431" i="23"/>
  <c r="J2431" i="23"/>
  <c r="K2431" i="23"/>
  <c r="L2431" i="23"/>
  <c r="M2431" i="23"/>
  <c r="A2381" i="23"/>
  <c r="B2381" i="23"/>
  <c r="C2381" i="23"/>
  <c r="D2381" i="23"/>
  <c r="E2381" i="23"/>
  <c r="F2381" i="23"/>
  <c r="G2381" i="23"/>
  <c r="H2381" i="23"/>
  <c r="I2381" i="23"/>
  <c r="J2381" i="23"/>
  <c r="K2381" i="23"/>
  <c r="L2381" i="23"/>
  <c r="M2381" i="23"/>
  <c r="A854" i="23"/>
  <c r="B854" i="23"/>
  <c r="C854" i="23"/>
  <c r="D854" i="23"/>
  <c r="E854" i="23"/>
  <c r="F854" i="23"/>
  <c r="G854" i="23"/>
  <c r="H854" i="23"/>
  <c r="I854" i="23"/>
  <c r="J854" i="23"/>
  <c r="K854" i="23"/>
  <c r="L854" i="23"/>
  <c r="M854" i="23"/>
  <c r="A750" i="23"/>
  <c r="B750" i="23"/>
  <c r="C750" i="23"/>
  <c r="D750" i="23"/>
  <c r="E750" i="23"/>
  <c r="F750" i="23"/>
  <c r="G750" i="23"/>
  <c r="H750" i="23"/>
  <c r="I750" i="23"/>
  <c r="J750" i="23"/>
  <c r="K750" i="23"/>
  <c r="L750" i="23"/>
  <c r="M750" i="23"/>
  <c r="A2492" i="23"/>
  <c r="B2492" i="23"/>
  <c r="C2492" i="23"/>
  <c r="D2492" i="23"/>
  <c r="E2492" i="23"/>
  <c r="F2492" i="23"/>
  <c r="G2492" i="23"/>
  <c r="H2492" i="23"/>
  <c r="I2492" i="23"/>
  <c r="J2492" i="23"/>
  <c r="K2492" i="23"/>
  <c r="L2492" i="23"/>
  <c r="M2492" i="23"/>
  <c r="A2452" i="23"/>
  <c r="B2452" i="23"/>
  <c r="C2452" i="23"/>
  <c r="D2452" i="23"/>
  <c r="E2452" i="23"/>
  <c r="F2452" i="23"/>
  <c r="G2452" i="23"/>
  <c r="H2452" i="23"/>
  <c r="I2452" i="23"/>
  <c r="J2452" i="23"/>
  <c r="K2452" i="23"/>
  <c r="L2452" i="23"/>
  <c r="M2452" i="23"/>
  <c r="A2404" i="23"/>
  <c r="B2404" i="23"/>
  <c r="C2404" i="23"/>
  <c r="D2404" i="23"/>
  <c r="E2404" i="23"/>
  <c r="F2404" i="23"/>
  <c r="G2404" i="23"/>
  <c r="H2404" i="23"/>
  <c r="I2404" i="23"/>
  <c r="J2404" i="23"/>
  <c r="K2404" i="23"/>
  <c r="L2404" i="23"/>
  <c r="M2404" i="23"/>
  <c r="A962" i="23"/>
  <c r="B962" i="23"/>
  <c r="C962" i="23"/>
  <c r="D962" i="23"/>
  <c r="E962" i="23"/>
  <c r="F962" i="23"/>
  <c r="G962" i="23"/>
  <c r="H962" i="23"/>
  <c r="I962" i="23"/>
  <c r="J962" i="23"/>
  <c r="K962" i="23"/>
  <c r="L962" i="23"/>
  <c r="M962" i="23"/>
  <c r="A737" i="23"/>
  <c r="B737" i="23"/>
  <c r="C737" i="23"/>
  <c r="D737" i="23"/>
  <c r="E737" i="23"/>
  <c r="F737" i="23"/>
  <c r="G737" i="23"/>
  <c r="H737" i="23"/>
  <c r="I737" i="23"/>
  <c r="J737" i="23"/>
  <c r="K737" i="23"/>
  <c r="L737" i="23"/>
  <c r="M737" i="23"/>
  <c r="A2481" i="23"/>
  <c r="B2481" i="23"/>
  <c r="C2481" i="23"/>
  <c r="D2481" i="23"/>
  <c r="E2481" i="23"/>
  <c r="F2481" i="23"/>
  <c r="G2481" i="23"/>
  <c r="H2481" i="23"/>
  <c r="I2481" i="23"/>
  <c r="J2481" i="23"/>
  <c r="K2481" i="23"/>
  <c r="L2481" i="23"/>
  <c r="M2481" i="23"/>
  <c r="A2442" i="23"/>
  <c r="B2442" i="23"/>
  <c r="C2442" i="23"/>
  <c r="D2442" i="23"/>
  <c r="E2442" i="23"/>
  <c r="F2442" i="23"/>
  <c r="G2442" i="23"/>
  <c r="H2442" i="23"/>
  <c r="I2442" i="23"/>
  <c r="J2442" i="23"/>
  <c r="K2442" i="23"/>
  <c r="L2442" i="23"/>
  <c r="M2442" i="23"/>
  <c r="A2395" i="23"/>
  <c r="B2395" i="23"/>
  <c r="C2395" i="23"/>
  <c r="D2395" i="23"/>
  <c r="E2395" i="23"/>
  <c r="F2395" i="23"/>
  <c r="G2395" i="23"/>
  <c r="H2395" i="23"/>
  <c r="I2395" i="23"/>
  <c r="J2395" i="23"/>
  <c r="K2395" i="23"/>
  <c r="L2395" i="23"/>
  <c r="M2395" i="23"/>
  <c r="A930" i="23"/>
  <c r="B930" i="23"/>
  <c r="C930" i="23"/>
  <c r="D930" i="23"/>
  <c r="E930" i="23"/>
  <c r="F930" i="23"/>
  <c r="G930" i="23"/>
  <c r="H930" i="23"/>
  <c r="I930" i="23"/>
  <c r="J930" i="23"/>
  <c r="K930" i="23"/>
  <c r="L930" i="23"/>
  <c r="M930" i="23"/>
  <c r="A765" i="23"/>
  <c r="B765" i="23"/>
  <c r="C765" i="23"/>
  <c r="D765" i="23"/>
  <c r="E765" i="23"/>
  <c r="F765" i="23"/>
  <c r="G765" i="23"/>
  <c r="H765" i="23"/>
  <c r="I765" i="23"/>
  <c r="J765" i="23"/>
  <c r="K765" i="23"/>
  <c r="L765" i="23"/>
  <c r="M765" i="23"/>
  <c r="A2506" i="23"/>
  <c r="B2506" i="23"/>
  <c r="C2506" i="23"/>
  <c r="D2506" i="23"/>
  <c r="E2506" i="23"/>
  <c r="F2506" i="23"/>
  <c r="G2506" i="23"/>
  <c r="H2506" i="23"/>
  <c r="I2506" i="23"/>
  <c r="J2506" i="23"/>
  <c r="K2506" i="23"/>
  <c r="L2506" i="23"/>
  <c r="M2506" i="23"/>
  <c r="A2433" i="23"/>
  <c r="B2433" i="23"/>
  <c r="C2433" i="23"/>
  <c r="D2433" i="23"/>
  <c r="E2433" i="23"/>
  <c r="F2433" i="23"/>
  <c r="G2433" i="23"/>
  <c r="H2433" i="23"/>
  <c r="I2433" i="23"/>
  <c r="J2433" i="23"/>
  <c r="K2433" i="23"/>
  <c r="L2433" i="23"/>
  <c r="M2433" i="23"/>
  <c r="A2386" i="23"/>
  <c r="B2386" i="23"/>
  <c r="C2386" i="23"/>
  <c r="D2386" i="23"/>
  <c r="E2386" i="23"/>
  <c r="F2386" i="23"/>
  <c r="G2386" i="23"/>
  <c r="H2386" i="23"/>
  <c r="I2386" i="23"/>
  <c r="J2386" i="23"/>
  <c r="K2386" i="23"/>
  <c r="L2386" i="23"/>
  <c r="M2386" i="23"/>
  <c r="A859" i="23"/>
  <c r="B859" i="23"/>
  <c r="C859" i="23"/>
  <c r="D859" i="23"/>
  <c r="E859" i="23"/>
  <c r="F859" i="23"/>
  <c r="G859" i="23"/>
  <c r="H859" i="23"/>
  <c r="I859" i="23"/>
  <c r="J859" i="23"/>
  <c r="K859" i="23"/>
  <c r="L859" i="23"/>
  <c r="M859" i="23"/>
  <c r="A755" i="23"/>
  <c r="B755" i="23"/>
  <c r="C755" i="23"/>
  <c r="D755" i="23"/>
  <c r="E755" i="23"/>
  <c r="F755" i="23"/>
  <c r="G755" i="23"/>
  <c r="H755" i="23"/>
  <c r="I755" i="23"/>
  <c r="J755" i="23"/>
  <c r="K755" i="23"/>
  <c r="L755" i="23"/>
  <c r="M755" i="23"/>
  <c r="A2496" i="23"/>
  <c r="B2496" i="23"/>
  <c r="C2496" i="23"/>
  <c r="D2496" i="23"/>
  <c r="E2496" i="23"/>
  <c r="F2496" i="23"/>
  <c r="G2496" i="23"/>
  <c r="H2496" i="23"/>
  <c r="I2496" i="23"/>
  <c r="J2496" i="23"/>
  <c r="K2496" i="23"/>
  <c r="L2496" i="23"/>
  <c r="M2496" i="23"/>
  <c r="A2458" i="23"/>
  <c r="B2458" i="23"/>
  <c r="C2458" i="23"/>
  <c r="D2458" i="23"/>
  <c r="E2458" i="23"/>
  <c r="F2458" i="23"/>
  <c r="G2458" i="23"/>
  <c r="H2458" i="23"/>
  <c r="I2458" i="23"/>
  <c r="J2458" i="23"/>
  <c r="K2458" i="23"/>
  <c r="L2458" i="23"/>
  <c r="M2458" i="23"/>
  <c r="A2409" i="23"/>
  <c r="B2409" i="23"/>
  <c r="C2409" i="23"/>
  <c r="D2409" i="23"/>
  <c r="E2409" i="23"/>
  <c r="F2409" i="23"/>
  <c r="G2409" i="23"/>
  <c r="H2409" i="23"/>
  <c r="I2409" i="23"/>
  <c r="J2409" i="23"/>
  <c r="K2409" i="23"/>
  <c r="L2409" i="23"/>
  <c r="M2409" i="23"/>
  <c r="A848" i="23"/>
  <c r="B848" i="23"/>
  <c r="C848" i="23"/>
  <c r="D848" i="23"/>
  <c r="E848" i="23"/>
  <c r="F848" i="23"/>
  <c r="G848" i="23"/>
  <c r="H848" i="23"/>
  <c r="I848" i="23"/>
  <c r="J848" i="23"/>
  <c r="K848" i="23"/>
  <c r="L848" i="23"/>
  <c r="M848" i="23"/>
  <c r="A744" i="23"/>
  <c r="B744" i="23"/>
  <c r="C744" i="23"/>
  <c r="D744" i="23"/>
  <c r="E744" i="23"/>
  <c r="F744" i="23"/>
  <c r="G744" i="23"/>
  <c r="H744" i="23"/>
  <c r="I744" i="23"/>
  <c r="J744" i="23"/>
  <c r="K744" i="23"/>
  <c r="L744" i="23"/>
  <c r="M744" i="23"/>
  <c r="A2486" i="23"/>
  <c r="B2486" i="23"/>
  <c r="C2486" i="23"/>
  <c r="D2486" i="23"/>
  <c r="E2486" i="23"/>
  <c r="F2486" i="23"/>
  <c r="G2486" i="23"/>
  <c r="H2486" i="23"/>
  <c r="I2486" i="23"/>
  <c r="J2486" i="23"/>
  <c r="K2486" i="23"/>
  <c r="L2486" i="23"/>
  <c r="M2486" i="23"/>
  <c r="A2446" i="23"/>
  <c r="B2446" i="23"/>
  <c r="C2446" i="23"/>
  <c r="D2446" i="23"/>
  <c r="E2446" i="23"/>
  <c r="F2446" i="23"/>
  <c r="G2446" i="23"/>
  <c r="H2446" i="23"/>
  <c r="I2446" i="23"/>
  <c r="J2446" i="23"/>
  <c r="K2446" i="23"/>
  <c r="L2446" i="23"/>
  <c r="M2446" i="23"/>
  <c r="A2399" i="23"/>
  <c r="B2399" i="23"/>
  <c r="C2399" i="23"/>
  <c r="D2399" i="23"/>
  <c r="E2399" i="23"/>
  <c r="F2399" i="23"/>
  <c r="G2399" i="23"/>
  <c r="H2399" i="23"/>
  <c r="I2399" i="23"/>
  <c r="J2399" i="23"/>
  <c r="K2399" i="23"/>
  <c r="L2399" i="23"/>
  <c r="M2399" i="23"/>
  <c r="A944" i="23"/>
  <c r="B944" i="23"/>
  <c r="C944" i="23"/>
  <c r="D944" i="23"/>
  <c r="E944" i="23"/>
  <c r="F944" i="23"/>
  <c r="G944" i="23"/>
  <c r="H944" i="23"/>
  <c r="I944" i="23"/>
  <c r="J944" i="23"/>
  <c r="K944" i="23"/>
  <c r="L944" i="23"/>
  <c r="M944" i="23"/>
  <c r="A769" i="23"/>
  <c r="B769" i="23"/>
  <c r="C769" i="23"/>
  <c r="D769" i="23"/>
  <c r="E769" i="23"/>
  <c r="F769" i="23"/>
  <c r="G769" i="23"/>
  <c r="H769" i="23"/>
  <c r="I769" i="23"/>
  <c r="J769" i="23"/>
  <c r="K769" i="23"/>
  <c r="L769" i="23"/>
  <c r="M769" i="23"/>
  <c r="A2476" i="23"/>
  <c r="B2476" i="23"/>
  <c r="C2476" i="23"/>
  <c r="D2476" i="23"/>
  <c r="E2476" i="23"/>
  <c r="F2476" i="23"/>
  <c r="G2476" i="23"/>
  <c r="H2476" i="23"/>
  <c r="I2476" i="23"/>
  <c r="J2476" i="23"/>
  <c r="K2476" i="23"/>
  <c r="L2476" i="23"/>
  <c r="M2476" i="23"/>
  <c r="A2437" i="23"/>
  <c r="B2437" i="23"/>
  <c r="C2437" i="23"/>
  <c r="D2437" i="23"/>
  <c r="E2437" i="23"/>
  <c r="F2437" i="23"/>
  <c r="G2437" i="23"/>
  <c r="H2437" i="23"/>
  <c r="I2437" i="23"/>
  <c r="J2437" i="23"/>
  <c r="K2437" i="23"/>
  <c r="L2437" i="23"/>
  <c r="M2437" i="23"/>
  <c r="A2390" i="23"/>
  <c r="B2390" i="23"/>
  <c r="C2390" i="23"/>
  <c r="D2390" i="23"/>
  <c r="E2390" i="23"/>
  <c r="F2390" i="23"/>
  <c r="G2390" i="23"/>
  <c r="H2390" i="23"/>
  <c r="I2390" i="23"/>
  <c r="J2390" i="23"/>
  <c r="K2390" i="23"/>
  <c r="L2390" i="23"/>
  <c r="M2390" i="23"/>
  <c r="A912" i="23"/>
  <c r="B912" i="23"/>
  <c r="C912" i="23"/>
  <c r="D912" i="23"/>
  <c r="E912" i="23"/>
  <c r="F912" i="23"/>
  <c r="G912" i="23"/>
  <c r="H912" i="23"/>
  <c r="I912" i="23"/>
  <c r="J912" i="23"/>
  <c r="K912" i="23"/>
  <c r="L912" i="23"/>
  <c r="M912" i="23"/>
  <c r="A760" i="23"/>
  <c r="B760" i="23"/>
  <c r="C760" i="23"/>
  <c r="D760" i="23"/>
  <c r="E760" i="23"/>
  <c r="F760" i="23"/>
  <c r="G760" i="23"/>
  <c r="H760" i="23"/>
  <c r="I760" i="23"/>
  <c r="J760" i="23"/>
  <c r="K760" i="23"/>
  <c r="L760" i="23"/>
  <c r="M760" i="23"/>
  <c r="A2501" i="23"/>
  <c r="B2501" i="23"/>
  <c r="C2501" i="23"/>
  <c r="D2501" i="23"/>
  <c r="E2501" i="23"/>
  <c r="F2501" i="23"/>
  <c r="G2501" i="23"/>
  <c r="H2501" i="23"/>
  <c r="I2501" i="23"/>
  <c r="J2501" i="23"/>
  <c r="K2501" i="23"/>
  <c r="L2501" i="23"/>
  <c r="M2501" i="23"/>
  <c r="A2462" i="23"/>
  <c r="B2462" i="23"/>
  <c r="C2462" i="23"/>
  <c r="D2462" i="23"/>
  <c r="E2462" i="23"/>
  <c r="F2462" i="23"/>
  <c r="G2462" i="23"/>
  <c r="H2462" i="23"/>
  <c r="I2462" i="23"/>
  <c r="J2462" i="23"/>
  <c r="K2462" i="23"/>
  <c r="L2462" i="23"/>
  <c r="M2462" i="23"/>
  <c r="A2380" i="23"/>
  <c r="B2380" i="23"/>
  <c r="C2380" i="23"/>
  <c r="D2380" i="23"/>
  <c r="E2380" i="23"/>
  <c r="F2380" i="23"/>
  <c r="G2380" i="23"/>
  <c r="H2380" i="23"/>
  <c r="I2380" i="23"/>
  <c r="J2380" i="23"/>
  <c r="K2380" i="23"/>
  <c r="L2380" i="23"/>
  <c r="M2380" i="23"/>
  <c r="A853" i="23"/>
  <c r="B853" i="23"/>
  <c r="C853" i="23"/>
  <c r="D853" i="23"/>
  <c r="E853" i="23"/>
  <c r="F853" i="23"/>
  <c r="G853" i="23"/>
  <c r="H853" i="23"/>
  <c r="I853" i="23"/>
  <c r="J853" i="23"/>
  <c r="K853" i="23"/>
  <c r="L853" i="23"/>
  <c r="M853" i="23"/>
  <c r="A749" i="23"/>
  <c r="B749" i="23"/>
  <c r="C749" i="23"/>
  <c r="D749" i="23"/>
  <c r="E749" i="23"/>
  <c r="F749" i="23"/>
  <c r="G749" i="23"/>
  <c r="H749" i="23"/>
  <c r="I749" i="23"/>
  <c r="J749" i="23"/>
  <c r="K749" i="23"/>
  <c r="L749" i="23"/>
  <c r="M749" i="23"/>
  <c r="A2491" i="23"/>
  <c r="B2491" i="23"/>
  <c r="C2491" i="23"/>
  <c r="D2491" i="23"/>
  <c r="E2491" i="23"/>
  <c r="F2491" i="23"/>
  <c r="G2491" i="23"/>
  <c r="H2491" i="23"/>
  <c r="I2491" i="23"/>
  <c r="J2491" i="23"/>
  <c r="K2491" i="23"/>
  <c r="L2491" i="23"/>
  <c r="M2491" i="23"/>
  <c r="A2451" i="23"/>
  <c r="B2451" i="23"/>
  <c r="C2451" i="23"/>
  <c r="D2451" i="23"/>
  <c r="E2451" i="23"/>
  <c r="F2451" i="23"/>
  <c r="G2451" i="23"/>
  <c r="H2451" i="23"/>
  <c r="I2451" i="23"/>
  <c r="J2451" i="23"/>
  <c r="K2451" i="23"/>
  <c r="L2451" i="23"/>
  <c r="M2451" i="23"/>
  <c r="A2403" i="23"/>
  <c r="B2403" i="23"/>
  <c r="C2403" i="23"/>
  <c r="D2403" i="23"/>
  <c r="E2403" i="23"/>
  <c r="F2403" i="23"/>
  <c r="G2403" i="23"/>
  <c r="H2403" i="23"/>
  <c r="I2403" i="23"/>
  <c r="J2403" i="23"/>
  <c r="K2403" i="23"/>
  <c r="L2403" i="23"/>
  <c r="M2403" i="23"/>
  <c r="A961" i="23"/>
  <c r="B961" i="23"/>
  <c r="C961" i="23"/>
  <c r="D961" i="23"/>
  <c r="E961" i="23"/>
  <c r="F961" i="23"/>
  <c r="G961" i="23"/>
  <c r="H961" i="23"/>
  <c r="I961" i="23"/>
  <c r="J961" i="23"/>
  <c r="K961" i="23"/>
  <c r="L961" i="23"/>
  <c r="M961" i="23"/>
  <c r="A736" i="23"/>
  <c r="B736" i="23"/>
  <c r="C736" i="23"/>
  <c r="D736" i="23"/>
  <c r="E736" i="23"/>
  <c r="F736" i="23"/>
  <c r="G736" i="23"/>
  <c r="H736" i="23"/>
  <c r="I736" i="23"/>
  <c r="J736" i="23"/>
  <c r="K736" i="23"/>
  <c r="L736" i="23"/>
  <c r="M736" i="23"/>
  <c r="A2480" i="23"/>
  <c r="B2480" i="23"/>
  <c r="C2480" i="23"/>
  <c r="D2480" i="23"/>
  <c r="E2480" i="23"/>
  <c r="F2480" i="23"/>
  <c r="G2480" i="23"/>
  <c r="H2480" i="23"/>
  <c r="I2480" i="23"/>
  <c r="J2480" i="23"/>
  <c r="K2480" i="23"/>
  <c r="L2480" i="23"/>
  <c r="M2480" i="23"/>
  <c r="A2441" i="23"/>
  <c r="B2441" i="23"/>
  <c r="C2441" i="23"/>
  <c r="D2441" i="23"/>
  <c r="E2441" i="23"/>
  <c r="F2441" i="23"/>
  <c r="G2441" i="23"/>
  <c r="H2441" i="23"/>
  <c r="I2441" i="23"/>
  <c r="J2441" i="23"/>
  <c r="K2441" i="23"/>
  <c r="L2441" i="23"/>
  <c r="M2441" i="23"/>
  <c r="A2394" i="23"/>
  <c r="B2394" i="23"/>
  <c r="C2394" i="23"/>
  <c r="D2394" i="23"/>
  <c r="E2394" i="23"/>
  <c r="F2394" i="23"/>
  <c r="G2394" i="23"/>
  <c r="H2394" i="23"/>
  <c r="I2394" i="23"/>
  <c r="J2394" i="23"/>
  <c r="K2394" i="23"/>
  <c r="L2394" i="23"/>
  <c r="M2394" i="23"/>
  <c r="A929" i="23"/>
  <c r="B929" i="23"/>
  <c r="C929" i="23"/>
  <c r="D929" i="23"/>
  <c r="E929" i="23"/>
  <c r="F929" i="23"/>
  <c r="G929" i="23"/>
  <c r="H929" i="23"/>
  <c r="I929" i="23"/>
  <c r="J929" i="23"/>
  <c r="K929" i="23"/>
  <c r="L929" i="23"/>
  <c r="M929" i="23"/>
  <c r="A764" i="23"/>
  <c r="B764" i="23"/>
  <c r="C764" i="23"/>
  <c r="D764" i="23"/>
  <c r="E764" i="23"/>
  <c r="F764" i="23"/>
  <c r="G764" i="23"/>
  <c r="H764" i="23"/>
  <c r="I764" i="23"/>
  <c r="J764" i="23"/>
  <c r="K764" i="23"/>
  <c r="L764" i="23"/>
  <c r="M764" i="23"/>
  <c r="A2505" i="23"/>
  <c r="B2505" i="23"/>
  <c r="C2505" i="23"/>
  <c r="D2505" i="23"/>
  <c r="E2505" i="23"/>
  <c r="F2505" i="23"/>
  <c r="G2505" i="23"/>
  <c r="H2505" i="23"/>
  <c r="I2505" i="23"/>
  <c r="J2505" i="23"/>
  <c r="K2505" i="23"/>
  <c r="L2505" i="23"/>
  <c r="M2505" i="23"/>
  <c r="A2432" i="23"/>
  <c r="B2432" i="23"/>
  <c r="C2432" i="23"/>
  <c r="D2432" i="23"/>
  <c r="E2432" i="23"/>
  <c r="F2432" i="23"/>
  <c r="G2432" i="23"/>
  <c r="H2432" i="23"/>
  <c r="I2432" i="23"/>
  <c r="J2432" i="23"/>
  <c r="K2432" i="23"/>
  <c r="L2432" i="23"/>
  <c r="M2432" i="23"/>
  <c r="A2385" i="23"/>
  <c r="B2385" i="23"/>
  <c r="C2385" i="23"/>
  <c r="D2385" i="23"/>
  <c r="E2385" i="23"/>
  <c r="F2385" i="23"/>
  <c r="G2385" i="23"/>
  <c r="H2385" i="23"/>
  <c r="I2385" i="23"/>
  <c r="J2385" i="23"/>
  <c r="K2385" i="23"/>
  <c r="L2385" i="23"/>
  <c r="M2385" i="23"/>
  <c r="A858" i="23"/>
  <c r="B858" i="23"/>
  <c r="C858" i="23"/>
  <c r="D858" i="23"/>
  <c r="E858" i="23"/>
  <c r="F858" i="23"/>
  <c r="G858" i="23"/>
  <c r="H858" i="23"/>
  <c r="I858" i="23"/>
  <c r="J858" i="23"/>
  <c r="K858" i="23"/>
  <c r="L858" i="23"/>
  <c r="M858" i="23"/>
  <c r="A754" i="23"/>
  <c r="B754" i="23"/>
  <c r="C754" i="23"/>
  <c r="D754" i="23"/>
  <c r="E754" i="23"/>
  <c r="F754" i="23"/>
  <c r="G754" i="23"/>
  <c r="H754" i="23"/>
  <c r="I754" i="23"/>
  <c r="J754" i="23"/>
  <c r="K754" i="23"/>
  <c r="L754" i="23"/>
  <c r="M754" i="23"/>
  <c r="A2375" i="23"/>
  <c r="B2375" i="23"/>
  <c r="C2375" i="23"/>
  <c r="D2375" i="23"/>
  <c r="E2375" i="23"/>
  <c r="F2375" i="23"/>
  <c r="G2375" i="23"/>
  <c r="H2375" i="23"/>
  <c r="I2375" i="23"/>
  <c r="J2375" i="23"/>
  <c r="K2375" i="23"/>
  <c r="L2375" i="23"/>
  <c r="M2375" i="23"/>
  <c r="A2330" i="23"/>
  <c r="B2330" i="23"/>
  <c r="C2330" i="23"/>
  <c r="D2330" i="23"/>
  <c r="E2330" i="23"/>
  <c r="F2330" i="23"/>
  <c r="G2330" i="23"/>
  <c r="H2330" i="23"/>
  <c r="I2330" i="23"/>
  <c r="J2330" i="23"/>
  <c r="K2330" i="23"/>
  <c r="L2330" i="23"/>
  <c r="M2330" i="23"/>
  <c r="A2274" i="23"/>
  <c r="B2274" i="23"/>
  <c r="C2274" i="23"/>
  <c r="D2274" i="23"/>
  <c r="E2274" i="23"/>
  <c r="F2274" i="23"/>
  <c r="G2274" i="23"/>
  <c r="H2274" i="23"/>
  <c r="I2274" i="23"/>
  <c r="J2274" i="23"/>
  <c r="K2274" i="23"/>
  <c r="L2274" i="23"/>
  <c r="M2274" i="23"/>
  <c r="A1382" i="23"/>
  <c r="B1382" i="23"/>
  <c r="C1382" i="23"/>
  <c r="D1382" i="23"/>
  <c r="E1382" i="23"/>
  <c r="F1382" i="23"/>
  <c r="G1382" i="23"/>
  <c r="H1382" i="23"/>
  <c r="I1382" i="23"/>
  <c r="J1382" i="23"/>
  <c r="K1382" i="23"/>
  <c r="L1382" i="23"/>
  <c r="M1382" i="23"/>
  <c r="A1378" i="23"/>
  <c r="B1378" i="23"/>
  <c r="C1378" i="23"/>
  <c r="D1378" i="23"/>
  <c r="E1378" i="23"/>
  <c r="F1378" i="23"/>
  <c r="G1378" i="23"/>
  <c r="H1378" i="23"/>
  <c r="I1378" i="23"/>
  <c r="J1378" i="23"/>
  <c r="K1378" i="23"/>
  <c r="L1378" i="23"/>
  <c r="M1378" i="23"/>
  <c r="A1174" i="23"/>
  <c r="B1174" i="23"/>
  <c r="C1174" i="23"/>
  <c r="D1174" i="23"/>
  <c r="E1174" i="23"/>
  <c r="F1174" i="23"/>
  <c r="G1174" i="23"/>
  <c r="H1174" i="23"/>
  <c r="I1174" i="23"/>
  <c r="J1174" i="23"/>
  <c r="K1174" i="23"/>
  <c r="L1174" i="23"/>
  <c r="M1174" i="23"/>
  <c r="A731" i="23"/>
  <c r="B731" i="23"/>
  <c r="C731" i="23"/>
  <c r="D731" i="23"/>
  <c r="E731" i="23"/>
  <c r="F731" i="23"/>
  <c r="G731" i="23"/>
  <c r="H731" i="23"/>
  <c r="I731" i="23"/>
  <c r="J731" i="23"/>
  <c r="K731" i="23"/>
  <c r="L731" i="23"/>
  <c r="M731" i="23"/>
  <c r="A301" i="23"/>
  <c r="B301" i="23"/>
  <c r="C301" i="23"/>
  <c r="D301" i="23"/>
  <c r="E301" i="23"/>
  <c r="F301" i="23"/>
  <c r="G301" i="23"/>
  <c r="H301" i="23"/>
  <c r="I301" i="23"/>
  <c r="J301" i="23"/>
  <c r="K301" i="23"/>
  <c r="L301" i="23"/>
  <c r="M301" i="23"/>
  <c r="A2342" i="23"/>
  <c r="B2342" i="23"/>
  <c r="C2342" i="23"/>
  <c r="D2342" i="23"/>
  <c r="E2342" i="23"/>
  <c r="F2342" i="23"/>
  <c r="G2342" i="23"/>
  <c r="H2342" i="23"/>
  <c r="I2342" i="23"/>
  <c r="J2342" i="23"/>
  <c r="K2342" i="23"/>
  <c r="L2342" i="23"/>
  <c r="M2342" i="23"/>
  <c r="A2299" i="23"/>
  <c r="B2299" i="23"/>
  <c r="C2299" i="23"/>
  <c r="D2299" i="23"/>
  <c r="E2299" i="23"/>
  <c r="F2299" i="23"/>
  <c r="G2299" i="23"/>
  <c r="H2299" i="23"/>
  <c r="I2299" i="23"/>
  <c r="J2299" i="23"/>
  <c r="K2299" i="23"/>
  <c r="L2299" i="23"/>
  <c r="M2299" i="23"/>
  <c r="A1376" i="23"/>
  <c r="B1376" i="23"/>
  <c r="C1376" i="23"/>
  <c r="D1376" i="23"/>
  <c r="E1376" i="23"/>
  <c r="F1376" i="23"/>
  <c r="G1376" i="23"/>
  <c r="H1376" i="23"/>
  <c r="I1376" i="23"/>
  <c r="J1376" i="23"/>
  <c r="K1376" i="23"/>
  <c r="L1376" i="23"/>
  <c r="M1376" i="23"/>
  <c r="A730" i="23"/>
  <c r="B730" i="23"/>
  <c r="C730" i="23"/>
  <c r="D730" i="23"/>
  <c r="E730" i="23"/>
  <c r="F730" i="23"/>
  <c r="G730" i="23"/>
  <c r="H730" i="23"/>
  <c r="I730" i="23"/>
  <c r="J730" i="23"/>
  <c r="K730" i="23"/>
  <c r="L730" i="23"/>
  <c r="M730" i="23"/>
  <c r="A295" i="23"/>
  <c r="B295" i="23"/>
  <c r="C295" i="23"/>
  <c r="D295" i="23"/>
  <c r="E295" i="23"/>
  <c r="F295" i="23"/>
  <c r="G295" i="23"/>
  <c r="H295" i="23"/>
  <c r="I295" i="23"/>
  <c r="J295" i="23"/>
  <c r="K295" i="23"/>
  <c r="L295" i="23"/>
  <c r="M295" i="23"/>
  <c r="A2340" i="23"/>
  <c r="B2340" i="23"/>
  <c r="C2340" i="23"/>
  <c r="D2340" i="23"/>
  <c r="E2340" i="23"/>
  <c r="F2340" i="23"/>
  <c r="G2340" i="23"/>
  <c r="H2340" i="23"/>
  <c r="I2340" i="23"/>
  <c r="J2340" i="23"/>
  <c r="K2340" i="23"/>
  <c r="L2340" i="23"/>
  <c r="M2340" i="23"/>
  <c r="A2296" i="23"/>
  <c r="B2296" i="23"/>
  <c r="C2296" i="23"/>
  <c r="D2296" i="23"/>
  <c r="E2296" i="23"/>
  <c r="F2296" i="23"/>
  <c r="G2296" i="23"/>
  <c r="H2296" i="23"/>
  <c r="I2296" i="23"/>
  <c r="J2296" i="23"/>
  <c r="K2296" i="23"/>
  <c r="L2296" i="23"/>
  <c r="M2296" i="23"/>
  <c r="A1367" i="23"/>
  <c r="B1367" i="23"/>
  <c r="C1367" i="23"/>
  <c r="D1367" i="23"/>
  <c r="E1367" i="23"/>
  <c r="F1367" i="23"/>
  <c r="G1367" i="23"/>
  <c r="H1367" i="23"/>
  <c r="I1367" i="23"/>
  <c r="J1367" i="23"/>
  <c r="K1367" i="23"/>
  <c r="L1367" i="23"/>
  <c r="M1367" i="23"/>
  <c r="A714" i="23"/>
  <c r="B714" i="23"/>
  <c r="C714" i="23"/>
  <c r="D714" i="23"/>
  <c r="E714" i="23"/>
  <c r="F714" i="23"/>
  <c r="G714" i="23"/>
  <c r="H714" i="23"/>
  <c r="I714" i="23"/>
  <c r="J714" i="23"/>
  <c r="K714" i="23"/>
  <c r="L714" i="23"/>
  <c r="M714" i="23"/>
  <c r="A304" i="23"/>
  <c r="B304" i="23"/>
  <c r="C304" i="23"/>
  <c r="D304" i="23"/>
  <c r="E304" i="23"/>
  <c r="F304" i="23"/>
  <c r="G304" i="23"/>
  <c r="H304" i="23"/>
  <c r="I304" i="23"/>
  <c r="J304" i="23"/>
  <c r="K304" i="23"/>
  <c r="L304" i="23"/>
  <c r="M304" i="23"/>
  <c r="A2349" i="23"/>
  <c r="B2349" i="23"/>
  <c r="C2349" i="23"/>
  <c r="D2349" i="23"/>
  <c r="E2349" i="23"/>
  <c r="F2349" i="23"/>
  <c r="G2349" i="23"/>
  <c r="H2349" i="23"/>
  <c r="I2349" i="23"/>
  <c r="J2349" i="23"/>
  <c r="K2349" i="23"/>
  <c r="L2349" i="23"/>
  <c r="M2349" i="23"/>
  <c r="A2306" i="23"/>
  <c r="B2306" i="23"/>
  <c r="C2306" i="23"/>
  <c r="D2306" i="23"/>
  <c r="E2306" i="23"/>
  <c r="F2306" i="23"/>
  <c r="G2306" i="23"/>
  <c r="H2306" i="23"/>
  <c r="I2306" i="23"/>
  <c r="J2306" i="23"/>
  <c r="K2306" i="23"/>
  <c r="L2306" i="23"/>
  <c r="M2306" i="23"/>
  <c r="A2259" i="23"/>
  <c r="B2259" i="23"/>
  <c r="C2259" i="23"/>
  <c r="D2259" i="23"/>
  <c r="E2259" i="23"/>
  <c r="F2259" i="23"/>
  <c r="G2259" i="23"/>
  <c r="H2259" i="23"/>
  <c r="I2259" i="23"/>
  <c r="J2259" i="23"/>
  <c r="K2259" i="23"/>
  <c r="L2259" i="23"/>
  <c r="M2259" i="23"/>
  <c r="A1381" i="23"/>
  <c r="B1381" i="23"/>
  <c r="C1381" i="23"/>
  <c r="D1381" i="23"/>
  <c r="E1381" i="23"/>
  <c r="F1381" i="23"/>
  <c r="G1381" i="23"/>
  <c r="H1381" i="23"/>
  <c r="I1381" i="23"/>
  <c r="J1381" i="23"/>
  <c r="K1381" i="23"/>
  <c r="L1381" i="23"/>
  <c r="M1381" i="23"/>
  <c r="A1372" i="23"/>
  <c r="B1372" i="23"/>
  <c r="C1372" i="23"/>
  <c r="D1372" i="23"/>
  <c r="E1372" i="23"/>
  <c r="F1372" i="23"/>
  <c r="G1372" i="23"/>
  <c r="H1372" i="23"/>
  <c r="I1372" i="23"/>
  <c r="J1372" i="23"/>
  <c r="K1372" i="23"/>
  <c r="L1372" i="23"/>
  <c r="M1372" i="23"/>
  <c r="A1163" i="23"/>
  <c r="B1163" i="23"/>
  <c r="C1163" i="23"/>
  <c r="D1163" i="23"/>
  <c r="E1163" i="23"/>
  <c r="F1163" i="23"/>
  <c r="G1163" i="23"/>
  <c r="H1163" i="23"/>
  <c r="I1163" i="23"/>
  <c r="J1163" i="23"/>
  <c r="K1163" i="23"/>
  <c r="L1163" i="23"/>
  <c r="M1163" i="23"/>
  <c r="A521" i="23"/>
  <c r="B521" i="23"/>
  <c r="C521" i="23"/>
  <c r="D521" i="23"/>
  <c r="E521" i="23"/>
  <c r="F521" i="23"/>
  <c r="G521" i="23"/>
  <c r="H521" i="23"/>
  <c r="I521" i="23"/>
  <c r="J521" i="23"/>
  <c r="K521" i="23"/>
  <c r="L521" i="23"/>
  <c r="M521" i="23"/>
  <c r="A283" i="23"/>
  <c r="B283" i="23"/>
  <c r="C283" i="23"/>
  <c r="D283" i="23"/>
  <c r="E283" i="23"/>
  <c r="F283" i="23"/>
  <c r="G283" i="23"/>
  <c r="H283" i="23"/>
  <c r="I283" i="23"/>
  <c r="J283" i="23"/>
  <c r="K283" i="23"/>
  <c r="L283" i="23"/>
  <c r="M283" i="23"/>
  <c r="A2334" i="23"/>
  <c r="B2334" i="23"/>
  <c r="C2334" i="23"/>
  <c r="D2334" i="23"/>
  <c r="E2334" i="23"/>
  <c r="F2334" i="23"/>
  <c r="G2334" i="23"/>
  <c r="H2334" i="23"/>
  <c r="I2334" i="23"/>
  <c r="J2334" i="23"/>
  <c r="K2334" i="23"/>
  <c r="L2334" i="23"/>
  <c r="M2334" i="23"/>
  <c r="A2294" i="23"/>
  <c r="B2294" i="23"/>
  <c r="C2294" i="23"/>
  <c r="D2294" i="23"/>
  <c r="E2294" i="23"/>
  <c r="F2294" i="23"/>
  <c r="G2294" i="23"/>
  <c r="H2294" i="23"/>
  <c r="I2294" i="23"/>
  <c r="J2294" i="23"/>
  <c r="K2294" i="23"/>
  <c r="L2294" i="23"/>
  <c r="M2294" i="23"/>
  <c r="A1360" i="23"/>
  <c r="B1360" i="23"/>
  <c r="C1360" i="23"/>
  <c r="D1360" i="23"/>
  <c r="E1360" i="23"/>
  <c r="F1360" i="23"/>
  <c r="G1360" i="23"/>
  <c r="H1360" i="23"/>
  <c r="I1360" i="23"/>
  <c r="J1360" i="23"/>
  <c r="K1360" i="23"/>
  <c r="L1360" i="23"/>
  <c r="M1360" i="23"/>
  <c r="A543" i="23"/>
  <c r="B543" i="23"/>
  <c r="C543" i="23"/>
  <c r="D543" i="23"/>
  <c r="E543" i="23"/>
  <c r="F543" i="23"/>
  <c r="G543" i="23"/>
  <c r="H543" i="23"/>
  <c r="I543" i="23"/>
  <c r="J543" i="23"/>
  <c r="K543" i="23"/>
  <c r="L543" i="23"/>
  <c r="M543" i="23"/>
  <c r="A293" i="23"/>
  <c r="B293" i="23"/>
  <c r="C293" i="23"/>
  <c r="D293" i="23"/>
  <c r="E293" i="23"/>
  <c r="F293" i="23"/>
  <c r="G293" i="23"/>
  <c r="H293" i="23"/>
  <c r="I293" i="23"/>
  <c r="J293" i="23"/>
  <c r="K293" i="23"/>
  <c r="L293" i="23"/>
  <c r="M293" i="23"/>
  <c r="A2332" i="23"/>
  <c r="B2332" i="23"/>
  <c r="C2332" i="23"/>
  <c r="D2332" i="23"/>
  <c r="E2332" i="23"/>
  <c r="F2332" i="23"/>
  <c r="G2332" i="23"/>
  <c r="H2332" i="23"/>
  <c r="I2332" i="23"/>
  <c r="J2332" i="23"/>
  <c r="K2332" i="23"/>
  <c r="L2332" i="23"/>
  <c r="M2332" i="23"/>
  <c r="A2326" i="23"/>
  <c r="B2326" i="23"/>
  <c r="C2326" i="23"/>
  <c r="D2326" i="23"/>
  <c r="E2326" i="23"/>
  <c r="F2326" i="23"/>
  <c r="G2326" i="23"/>
  <c r="H2326" i="23"/>
  <c r="I2326" i="23"/>
  <c r="J2326" i="23"/>
  <c r="K2326" i="23"/>
  <c r="L2326" i="23"/>
  <c r="M2326" i="23"/>
  <c r="A2283" i="23"/>
  <c r="B2283" i="23"/>
  <c r="C2283" i="23"/>
  <c r="D2283" i="23"/>
  <c r="E2283" i="23"/>
  <c r="F2283" i="23"/>
  <c r="G2283" i="23"/>
  <c r="H2283" i="23"/>
  <c r="I2283" i="23"/>
  <c r="J2283" i="23"/>
  <c r="K2283" i="23"/>
  <c r="L2283" i="23"/>
  <c r="M2283" i="23"/>
  <c r="A1397" i="23"/>
  <c r="B1397" i="23"/>
  <c r="C1397" i="23"/>
  <c r="D1397" i="23"/>
  <c r="E1397" i="23"/>
  <c r="F1397" i="23"/>
  <c r="G1397" i="23"/>
  <c r="H1397" i="23"/>
  <c r="I1397" i="23"/>
  <c r="J1397" i="23"/>
  <c r="K1397" i="23"/>
  <c r="L1397" i="23"/>
  <c r="M1397" i="23"/>
  <c r="A1322" i="23"/>
  <c r="B1322" i="23"/>
  <c r="C1322" i="23"/>
  <c r="D1322" i="23"/>
  <c r="E1322" i="23"/>
  <c r="F1322" i="23"/>
  <c r="G1322" i="23"/>
  <c r="H1322" i="23"/>
  <c r="I1322" i="23"/>
  <c r="J1322" i="23"/>
  <c r="K1322" i="23"/>
  <c r="L1322" i="23"/>
  <c r="M1322" i="23"/>
  <c r="A1048" i="23"/>
  <c r="B1048" i="23"/>
  <c r="C1048" i="23"/>
  <c r="D1048" i="23"/>
  <c r="E1048" i="23"/>
  <c r="F1048" i="23"/>
  <c r="G1048" i="23"/>
  <c r="H1048" i="23"/>
  <c r="I1048" i="23"/>
  <c r="J1048" i="23"/>
  <c r="K1048" i="23"/>
  <c r="L1048" i="23"/>
  <c r="M1048" i="23"/>
  <c r="A517" i="23"/>
  <c r="B517" i="23"/>
  <c r="C517" i="23"/>
  <c r="D517" i="23"/>
  <c r="E517" i="23"/>
  <c r="F517" i="23"/>
  <c r="G517" i="23"/>
  <c r="H517" i="23"/>
  <c r="I517" i="23"/>
  <c r="J517" i="23"/>
  <c r="K517" i="23"/>
  <c r="L517" i="23"/>
  <c r="M517" i="23"/>
  <c r="A282" i="23"/>
  <c r="B282" i="23"/>
  <c r="C282" i="23"/>
  <c r="D282" i="23"/>
  <c r="E282" i="23"/>
  <c r="F282" i="23"/>
  <c r="G282" i="23"/>
  <c r="H282" i="23"/>
  <c r="I282" i="23"/>
  <c r="J282" i="23"/>
  <c r="K282" i="23"/>
  <c r="L282" i="23"/>
  <c r="M282" i="23"/>
  <c r="A2333" i="23"/>
  <c r="B2333" i="23"/>
  <c r="C2333" i="23"/>
  <c r="D2333" i="23"/>
  <c r="E2333" i="23"/>
  <c r="F2333" i="23"/>
  <c r="G2333" i="23"/>
  <c r="H2333" i="23"/>
  <c r="I2333" i="23"/>
  <c r="J2333" i="23"/>
  <c r="K2333" i="23"/>
  <c r="L2333" i="23"/>
  <c r="M2333" i="23"/>
  <c r="A2290" i="23"/>
  <c r="B2290" i="23"/>
  <c r="C2290" i="23"/>
  <c r="D2290" i="23"/>
  <c r="E2290" i="23"/>
  <c r="F2290" i="23"/>
  <c r="G2290" i="23"/>
  <c r="H2290" i="23"/>
  <c r="I2290" i="23"/>
  <c r="J2290" i="23"/>
  <c r="K2290" i="23"/>
  <c r="L2290" i="23"/>
  <c r="M2290" i="23"/>
  <c r="A1357" i="23"/>
  <c r="B1357" i="23"/>
  <c r="C1357" i="23"/>
  <c r="D1357" i="23"/>
  <c r="E1357" i="23"/>
  <c r="F1357" i="23"/>
  <c r="G1357" i="23"/>
  <c r="H1357" i="23"/>
  <c r="I1357" i="23"/>
  <c r="J1357" i="23"/>
  <c r="K1357" i="23"/>
  <c r="L1357" i="23"/>
  <c r="M1357" i="23"/>
  <c r="A539" i="23"/>
  <c r="B539" i="23"/>
  <c r="C539" i="23"/>
  <c r="D539" i="23"/>
  <c r="E539" i="23"/>
  <c r="F539" i="23"/>
  <c r="G539" i="23"/>
  <c r="H539" i="23"/>
  <c r="I539" i="23"/>
  <c r="J539" i="23"/>
  <c r="K539" i="23"/>
  <c r="L539" i="23"/>
  <c r="M539" i="23"/>
  <c r="A290" i="23"/>
  <c r="B290" i="23"/>
  <c r="C290" i="23"/>
  <c r="D290" i="23"/>
  <c r="E290" i="23"/>
  <c r="F290" i="23"/>
  <c r="G290" i="23"/>
  <c r="H290" i="23"/>
  <c r="I290" i="23"/>
  <c r="J290" i="23"/>
  <c r="K290" i="23"/>
  <c r="L290" i="23"/>
  <c r="M290" i="23"/>
  <c r="A2335" i="23"/>
  <c r="B2335" i="23"/>
  <c r="C2335" i="23"/>
  <c r="D2335" i="23"/>
  <c r="E2335" i="23"/>
  <c r="F2335" i="23"/>
  <c r="G2335" i="23"/>
  <c r="H2335" i="23"/>
  <c r="I2335" i="23"/>
  <c r="J2335" i="23"/>
  <c r="K2335" i="23"/>
  <c r="L2335" i="23"/>
  <c r="M2335" i="23"/>
  <c r="A2289" i="23"/>
  <c r="B2289" i="23"/>
  <c r="C2289" i="23"/>
  <c r="D2289" i="23"/>
  <c r="E2289" i="23"/>
  <c r="F2289" i="23"/>
  <c r="G2289" i="23"/>
  <c r="H2289" i="23"/>
  <c r="I2289" i="23"/>
  <c r="J2289" i="23"/>
  <c r="K2289" i="23"/>
  <c r="L2289" i="23"/>
  <c r="M2289" i="23"/>
  <c r="A1364" i="23"/>
  <c r="B1364" i="23"/>
  <c r="C1364" i="23"/>
  <c r="D1364" i="23"/>
  <c r="E1364" i="23"/>
  <c r="F1364" i="23"/>
  <c r="G1364" i="23"/>
  <c r="H1364" i="23"/>
  <c r="I1364" i="23"/>
  <c r="J1364" i="23"/>
  <c r="K1364" i="23"/>
  <c r="L1364" i="23"/>
  <c r="M1364" i="23"/>
  <c r="A705" i="23"/>
  <c r="B705" i="23"/>
  <c r="C705" i="23"/>
  <c r="D705" i="23"/>
  <c r="E705" i="23"/>
  <c r="F705" i="23"/>
  <c r="G705" i="23"/>
  <c r="H705" i="23"/>
  <c r="I705" i="23"/>
  <c r="J705" i="23"/>
  <c r="K705" i="23"/>
  <c r="L705" i="23"/>
  <c r="M705" i="23"/>
  <c r="A307" i="23"/>
  <c r="B307" i="23"/>
  <c r="C307" i="23"/>
  <c r="D307" i="23"/>
  <c r="E307" i="23"/>
  <c r="F307" i="23"/>
  <c r="G307" i="23"/>
  <c r="H307" i="23"/>
  <c r="I307" i="23"/>
  <c r="J307" i="23"/>
  <c r="K307" i="23"/>
  <c r="L307" i="23"/>
  <c r="M307" i="23"/>
  <c r="A2352" i="23"/>
  <c r="B2352" i="23"/>
  <c r="C2352" i="23"/>
  <c r="D2352" i="23"/>
  <c r="E2352" i="23"/>
  <c r="F2352" i="23"/>
  <c r="G2352" i="23"/>
  <c r="H2352" i="23"/>
  <c r="I2352" i="23"/>
  <c r="J2352" i="23"/>
  <c r="K2352" i="23"/>
  <c r="L2352" i="23"/>
  <c r="M2352" i="23"/>
  <c r="A2270" i="23"/>
  <c r="B2270" i="23"/>
  <c r="C2270" i="23"/>
  <c r="D2270" i="23"/>
  <c r="E2270" i="23"/>
  <c r="F2270" i="23"/>
  <c r="G2270" i="23"/>
  <c r="H2270" i="23"/>
  <c r="I2270" i="23"/>
  <c r="J2270" i="23"/>
  <c r="K2270" i="23"/>
  <c r="L2270" i="23"/>
  <c r="M2270" i="23"/>
  <c r="A465" i="23"/>
  <c r="B465" i="23"/>
  <c r="C465" i="23"/>
  <c r="D465" i="23"/>
  <c r="E465" i="23"/>
  <c r="F465" i="23"/>
  <c r="G465" i="23"/>
  <c r="H465" i="23"/>
  <c r="I465" i="23"/>
  <c r="J465" i="23"/>
  <c r="K465" i="23"/>
  <c r="L465" i="23"/>
  <c r="M465" i="23"/>
  <c r="A2331" i="23"/>
  <c r="B2331" i="23"/>
  <c r="C2331" i="23"/>
  <c r="D2331" i="23"/>
  <c r="E2331" i="23"/>
  <c r="F2331" i="23"/>
  <c r="G2331" i="23"/>
  <c r="H2331" i="23"/>
  <c r="I2331" i="23"/>
  <c r="J2331" i="23"/>
  <c r="K2331" i="23"/>
  <c r="L2331" i="23"/>
  <c r="M2331" i="23"/>
  <c r="A2325" i="23"/>
  <c r="B2325" i="23"/>
  <c r="C2325" i="23"/>
  <c r="D2325" i="23"/>
  <c r="E2325" i="23"/>
  <c r="F2325" i="23"/>
  <c r="G2325" i="23"/>
  <c r="H2325" i="23"/>
  <c r="I2325" i="23"/>
  <c r="J2325" i="23"/>
  <c r="K2325" i="23"/>
  <c r="L2325" i="23"/>
  <c r="M2325" i="23"/>
  <c r="A2280" i="23"/>
  <c r="B2280" i="23"/>
  <c r="C2280" i="23"/>
  <c r="D2280" i="23"/>
  <c r="E2280" i="23"/>
  <c r="F2280" i="23"/>
  <c r="G2280" i="23"/>
  <c r="H2280" i="23"/>
  <c r="I2280" i="23"/>
  <c r="J2280" i="23"/>
  <c r="K2280" i="23"/>
  <c r="L2280" i="23"/>
  <c r="M2280" i="23"/>
  <c r="A1393" i="23"/>
  <c r="B1393" i="23"/>
  <c r="C1393" i="23"/>
  <c r="D1393" i="23"/>
  <c r="E1393" i="23"/>
  <c r="F1393" i="23"/>
  <c r="G1393" i="23"/>
  <c r="H1393" i="23"/>
  <c r="I1393" i="23"/>
  <c r="J1393" i="23"/>
  <c r="K1393" i="23"/>
  <c r="L1393" i="23"/>
  <c r="M1393" i="23"/>
  <c r="A1243" i="23"/>
  <c r="B1243" i="23"/>
  <c r="C1243" i="23"/>
  <c r="D1243" i="23"/>
  <c r="E1243" i="23"/>
  <c r="F1243" i="23"/>
  <c r="G1243" i="23"/>
  <c r="H1243" i="23"/>
  <c r="I1243" i="23"/>
  <c r="J1243" i="23"/>
  <c r="K1243" i="23"/>
  <c r="L1243" i="23"/>
  <c r="M1243" i="23"/>
  <c r="A836" i="23"/>
  <c r="B836" i="23"/>
  <c r="C836" i="23"/>
  <c r="D836" i="23"/>
  <c r="E836" i="23"/>
  <c r="F836" i="23"/>
  <c r="G836" i="23"/>
  <c r="H836" i="23"/>
  <c r="I836" i="23"/>
  <c r="J836" i="23"/>
  <c r="K836" i="23"/>
  <c r="L836" i="23"/>
  <c r="M836" i="23"/>
  <c r="A729" i="23"/>
  <c r="B729" i="23"/>
  <c r="C729" i="23"/>
  <c r="D729" i="23"/>
  <c r="E729" i="23"/>
  <c r="F729" i="23"/>
  <c r="G729" i="23"/>
  <c r="H729" i="23"/>
  <c r="I729" i="23"/>
  <c r="J729" i="23"/>
  <c r="K729" i="23"/>
  <c r="L729" i="23"/>
  <c r="M729" i="23"/>
  <c r="A336" i="23"/>
  <c r="B336" i="23"/>
  <c r="C336" i="23"/>
  <c r="D336" i="23"/>
  <c r="E336" i="23"/>
  <c r="F336" i="23"/>
  <c r="G336" i="23"/>
  <c r="H336" i="23"/>
  <c r="I336" i="23"/>
  <c r="J336" i="23"/>
  <c r="K336" i="23"/>
  <c r="L336" i="23"/>
  <c r="A2348" i="23"/>
  <c r="B2348" i="23"/>
  <c r="C2348" i="23"/>
  <c r="D2348" i="23"/>
  <c r="E2348" i="23"/>
  <c r="F2348" i="23"/>
  <c r="G2348" i="23"/>
  <c r="H2348" i="23"/>
  <c r="I2348" i="23"/>
  <c r="J2348" i="23"/>
  <c r="K2348" i="23"/>
  <c r="L2348" i="23"/>
  <c r="M2348" i="23"/>
  <c r="A2257" i="23"/>
  <c r="B2257" i="23"/>
  <c r="C2257" i="23"/>
  <c r="D2257" i="23"/>
  <c r="E2257" i="23"/>
  <c r="F2257" i="23"/>
  <c r="G2257" i="23"/>
  <c r="H2257" i="23"/>
  <c r="I2257" i="23"/>
  <c r="J2257" i="23"/>
  <c r="K2257" i="23"/>
  <c r="L2257" i="23"/>
  <c r="M2257" i="23"/>
  <c r="A1206" i="23"/>
  <c r="B1206" i="23"/>
  <c r="C1206" i="23"/>
  <c r="D1206" i="23"/>
  <c r="E1206" i="23"/>
  <c r="F1206" i="23"/>
  <c r="G1206" i="23"/>
  <c r="H1206" i="23"/>
  <c r="I1206" i="23"/>
  <c r="J1206" i="23"/>
  <c r="K1206" i="23"/>
  <c r="L1206" i="23"/>
  <c r="M1206" i="23"/>
  <c r="A726" i="23"/>
  <c r="B726" i="23"/>
  <c r="C726" i="23"/>
  <c r="D726" i="23"/>
  <c r="E726" i="23"/>
  <c r="F726" i="23"/>
  <c r="G726" i="23"/>
  <c r="H726" i="23"/>
  <c r="I726" i="23"/>
  <c r="J726" i="23"/>
  <c r="K726" i="23"/>
  <c r="L726" i="23"/>
  <c r="M726" i="23"/>
  <c r="A337" i="23"/>
  <c r="B337" i="23"/>
  <c r="C337" i="23"/>
  <c r="D337" i="23"/>
  <c r="E337" i="23"/>
  <c r="F337" i="23"/>
  <c r="G337" i="23"/>
  <c r="H337" i="23"/>
  <c r="I337" i="23"/>
  <c r="J337" i="23"/>
  <c r="K337" i="23"/>
  <c r="L337" i="23"/>
  <c r="M337" i="23"/>
  <c r="A2343" i="23"/>
  <c r="B2343" i="23"/>
  <c r="C2343" i="23"/>
  <c r="D2343" i="23"/>
  <c r="E2343" i="23"/>
  <c r="F2343" i="23"/>
  <c r="G2343" i="23"/>
  <c r="H2343" i="23"/>
  <c r="I2343" i="23"/>
  <c r="J2343" i="23"/>
  <c r="K2343" i="23"/>
  <c r="L2343" i="23"/>
  <c r="M2343" i="23"/>
  <c r="A2288" i="23"/>
  <c r="B2288" i="23"/>
  <c r="C2288" i="23"/>
  <c r="D2288" i="23"/>
  <c r="E2288" i="23"/>
  <c r="F2288" i="23"/>
  <c r="G2288" i="23"/>
  <c r="H2288" i="23"/>
  <c r="I2288" i="23"/>
  <c r="J2288" i="23"/>
  <c r="K2288" i="23"/>
  <c r="L2288" i="23"/>
  <c r="M2288" i="23"/>
  <c r="A1363" i="23"/>
  <c r="B1363" i="23"/>
  <c r="C1363" i="23"/>
  <c r="D1363" i="23"/>
  <c r="E1363" i="23"/>
  <c r="F1363" i="23"/>
  <c r="G1363" i="23"/>
  <c r="H1363" i="23"/>
  <c r="I1363" i="23"/>
  <c r="J1363" i="23"/>
  <c r="K1363" i="23"/>
  <c r="L1363" i="23"/>
  <c r="M1363" i="23"/>
  <c r="A704" i="23"/>
  <c r="B704" i="23"/>
  <c r="C704" i="23"/>
  <c r="D704" i="23"/>
  <c r="E704" i="23"/>
  <c r="F704" i="23"/>
  <c r="G704" i="23"/>
  <c r="H704" i="23"/>
  <c r="I704" i="23"/>
  <c r="J704" i="23"/>
  <c r="K704" i="23"/>
  <c r="L704" i="23"/>
  <c r="M704" i="23"/>
  <c r="A306" i="23"/>
  <c r="B306" i="23"/>
  <c r="C306" i="23"/>
  <c r="D306" i="23"/>
  <c r="E306" i="23"/>
  <c r="F306" i="23"/>
  <c r="G306" i="23"/>
  <c r="H306" i="23"/>
  <c r="I306" i="23"/>
  <c r="J306" i="23"/>
  <c r="K306" i="23"/>
  <c r="L306" i="23"/>
  <c r="M306" i="23"/>
  <c r="A2351" i="23"/>
  <c r="B2351" i="23"/>
  <c r="C2351" i="23"/>
  <c r="D2351" i="23"/>
  <c r="E2351" i="23"/>
  <c r="F2351" i="23"/>
  <c r="G2351" i="23"/>
  <c r="H2351" i="23"/>
  <c r="I2351" i="23"/>
  <c r="J2351" i="23"/>
  <c r="K2351" i="23"/>
  <c r="L2351" i="23"/>
  <c r="M2351" i="23"/>
  <c r="A2269" i="23"/>
  <c r="B2269" i="23"/>
  <c r="C2269" i="23"/>
  <c r="D2269" i="23"/>
  <c r="E2269" i="23"/>
  <c r="F2269" i="23"/>
  <c r="G2269" i="23"/>
  <c r="H2269" i="23"/>
  <c r="I2269" i="23"/>
  <c r="J2269" i="23"/>
  <c r="K2269" i="23"/>
  <c r="L2269" i="23"/>
  <c r="M2269" i="23"/>
  <c r="A1256" i="23"/>
  <c r="B1256" i="23"/>
  <c r="C1256" i="23"/>
  <c r="D1256" i="23"/>
  <c r="E1256" i="23"/>
  <c r="F1256" i="23"/>
  <c r="G1256" i="23"/>
  <c r="H1256" i="23"/>
  <c r="I1256" i="23"/>
  <c r="J1256" i="23"/>
  <c r="K1256" i="23"/>
  <c r="L1256" i="23"/>
  <c r="M1256" i="23"/>
  <c r="A386" i="23"/>
  <c r="B386" i="23"/>
  <c r="C386" i="23"/>
  <c r="D386" i="23"/>
  <c r="E386" i="23"/>
  <c r="F386" i="23"/>
  <c r="G386" i="23"/>
  <c r="H386" i="23"/>
  <c r="I386" i="23"/>
  <c r="J386" i="23"/>
  <c r="K386" i="23"/>
  <c r="L386" i="23"/>
  <c r="M386" i="23"/>
  <c r="A338" i="23"/>
  <c r="B338" i="23"/>
  <c r="C338" i="23"/>
  <c r="D338" i="23"/>
  <c r="E338" i="23"/>
  <c r="F338" i="23"/>
  <c r="G338" i="23"/>
  <c r="H338" i="23"/>
  <c r="I338" i="23"/>
  <c r="J338" i="23"/>
  <c r="K338" i="23"/>
  <c r="L338" i="23"/>
  <c r="M338" i="23"/>
  <c r="A2357" i="23"/>
  <c r="B2357" i="23"/>
  <c r="C2357" i="23"/>
  <c r="D2357" i="23"/>
  <c r="E2357" i="23"/>
  <c r="F2357" i="23"/>
  <c r="G2357" i="23"/>
  <c r="H2357" i="23"/>
  <c r="I2357" i="23"/>
  <c r="J2357" i="23"/>
  <c r="K2357" i="23"/>
  <c r="L2357" i="23"/>
  <c r="M2357" i="23"/>
  <c r="A2279" i="23"/>
  <c r="B2279" i="23"/>
  <c r="C2279" i="23"/>
  <c r="D2279" i="23"/>
  <c r="E2279" i="23"/>
  <c r="F2279" i="23"/>
  <c r="G2279" i="23"/>
  <c r="H2279" i="23"/>
  <c r="I2279" i="23"/>
  <c r="J2279" i="23"/>
  <c r="K2279" i="23"/>
  <c r="L2279" i="23"/>
  <c r="M2279" i="23"/>
  <c r="A1242" i="23"/>
  <c r="B1242" i="23"/>
  <c r="C1242" i="23"/>
  <c r="D1242" i="23"/>
  <c r="E1242" i="23"/>
  <c r="F1242" i="23"/>
  <c r="G1242" i="23"/>
  <c r="H1242" i="23"/>
  <c r="I1242" i="23"/>
  <c r="J1242" i="23"/>
  <c r="K1242" i="23"/>
  <c r="L1242" i="23"/>
  <c r="M1242" i="23"/>
  <c r="A400" i="23"/>
  <c r="B400" i="23"/>
  <c r="C400" i="23"/>
  <c r="D400" i="23"/>
  <c r="E400" i="23"/>
  <c r="F400" i="23"/>
  <c r="G400" i="23"/>
  <c r="H400" i="23"/>
  <c r="I400" i="23"/>
  <c r="J400" i="23"/>
  <c r="K400" i="23"/>
  <c r="L400" i="23"/>
  <c r="M400" i="23"/>
  <c r="A340" i="23"/>
  <c r="B340" i="23"/>
  <c r="C340" i="23"/>
  <c r="D340" i="23"/>
  <c r="E340" i="23"/>
  <c r="F340" i="23"/>
  <c r="G340" i="23"/>
  <c r="H340" i="23"/>
  <c r="I340" i="23"/>
  <c r="J340" i="23"/>
  <c r="K340" i="23"/>
  <c r="L340" i="23"/>
  <c r="M340" i="23"/>
  <c r="A2356" i="23"/>
  <c r="B2356" i="23"/>
  <c r="C2356" i="23"/>
  <c r="D2356" i="23"/>
  <c r="E2356" i="23"/>
  <c r="F2356" i="23"/>
  <c r="G2356" i="23"/>
  <c r="H2356" i="23"/>
  <c r="I2356" i="23"/>
  <c r="J2356" i="23"/>
  <c r="K2356" i="23"/>
  <c r="L2356" i="23"/>
  <c r="M2356" i="23"/>
  <c r="A2275" i="23"/>
  <c r="B2275" i="23"/>
  <c r="C2275" i="23"/>
  <c r="D2275" i="23"/>
  <c r="E2275" i="23"/>
  <c r="F2275" i="23"/>
  <c r="G2275" i="23"/>
  <c r="H2275" i="23"/>
  <c r="I2275" i="23"/>
  <c r="J2275" i="23"/>
  <c r="K2275" i="23"/>
  <c r="L2275" i="23"/>
  <c r="M2275" i="23"/>
  <c r="A1209" i="23"/>
  <c r="B1209" i="23"/>
  <c r="C1209" i="23"/>
  <c r="D1209" i="23"/>
  <c r="E1209" i="23"/>
  <c r="F1209" i="23"/>
  <c r="G1209" i="23"/>
  <c r="H1209" i="23"/>
  <c r="I1209" i="23"/>
  <c r="J1209" i="23"/>
  <c r="K1209" i="23"/>
  <c r="L1209" i="23"/>
  <c r="M1209" i="23"/>
  <c r="A393" i="23"/>
  <c r="B393" i="23"/>
  <c r="C393" i="23"/>
  <c r="D393" i="23"/>
  <c r="E393" i="23"/>
  <c r="F393" i="23"/>
  <c r="G393" i="23"/>
  <c r="H393" i="23"/>
  <c r="I393" i="23"/>
  <c r="J393" i="23"/>
  <c r="K393" i="23"/>
  <c r="L393" i="23"/>
  <c r="M393" i="23"/>
  <c r="A339" i="23"/>
  <c r="B339" i="23"/>
  <c r="C339" i="23"/>
  <c r="D339" i="23"/>
  <c r="E339" i="23"/>
  <c r="F339" i="23"/>
  <c r="G339" i="23"/>
  <c r="H339" i="23"/>
  <c r="I339" i="23"/>
  <c r="J339" i="23"/>
  <c r="K339" i="23"/>
  <c r="L339" i="23"/>
  <c r="M339" i="23"/>
  <c r="A2363" i="23"/>
  <c r="B2363" i="23"/>
  <c r="C2363" i="23"/>
  <c r="D2363" i="23"/>
  <c r="E2363" i="23"/>
  <c r="F2363" i="23"/>
  <c r="G2363" i="23"/>
  <c r="H2363" i="23"/>
  <c r="I2363" i="23"/>
  <c r="J2363" i="23"/>
  <c r="K2363" i="23"/>
  <c r="L2363" i="23"/>
  <c r="M2363" i="23"/>
  <c r="A2314" i="23"/>
  <c r="B2314" i="23"/>
  <c r="C2314" i="23"/>
  <c r="D2314" i="23"/>
  <c r="E2314" i="23"/>
  <c r="F2314" i="23"/>
  <c r="G2314" i="23"/>
  <c r="H2314" i="23"/>
  <c r="I2314" i="23"/>
  <c r="J2314" i="23"/>
  <c r="K2314" i="23"/>
  <c r="L2314" i="23"/>
  <c r="M2314" i="23"/>
  <c r="A2256" i="23"/>
  <c r="B2256" i="23"/>
  <c r="C2256" i="23"/>
  <c r="D2256" i="23"/>
  <c r="E2256" i="23"/>
  <c r="F2256" i="23"/>
  <c r="G2256" i="23"/>
  <c r="H2256" i="23"/>
  <c r="I2256" i="23"/>
  <c r="J2256" i="23"/>
  <c r="K2256" i="23"/>
  <c r="L2256" i="23"/>
  <c r="M2256" i="23"/>
  <c r="A1203" i="23"/>
  <c r="B1203" i="23"/>
  <c r="C1203" i="23"/>
  <c r="D1203" i="23"/>
  <c r="E1203" i="23"/>
  <c r="F1203" i="23"/>
  <c r="G1203" i="23"/>
  <c r="H1203" i="23"/>
  <c r="I1203" i="23"/>
  <c r="J1203" i="23"/>
  <c r="K1203" i="23"/>
  <c r="L1203" i="23"/>
  <c r="M1203" i="23"/>
  <c r="A1169" i="23"/>
  <c r="B1169" i="23"/>
  <c r="C1169" i="23"/>
  <c r="D1169" i="23"/>
  <c r="E1169" i="23"/>
  <c r="F1169" i="23"/>
  <c r="G1169" i="23"/>
  <c r="H1169" i="23"/>
  <c r="I1169" i="23"/>
  <c r="J1169" i="23"/>
  <c r="K1169" i="23"/>
  <c r="L1169" i="23"/>
  <c r="M1169" i="23"/>
  <c r="A710" i="23"/>
  <c r="B710" i="23"/>
  <c r="C710" i="23"/>
  <c r="D710" i="23"/>
  <c r="E710" i="23"/>
  <c r="F710" i="23"/>
  <c r="G710" i="23"/>
  <c r="H710" i="23"/>
  <c r="I710" i="23"/>
  <c r="J710" i="23"/>
  <c r="K710" i="23"/>
  <c r="L710" i="23"/>
  <c r="M710" i="23"/>
  <c r="A2350" i="23"/>
  <c r="B2350" i="23"/>
  <c r="C2350" i="23"/>
  <c r="D2350" i="23"/>
  <c r="E2350" i="23"/>
  <c r="F2350" i="23"/>
  <c r="G2350" i="23"/>
  <c r="H2350" i="23"/>
  <c r="I2350" i="23"/>
  <c r="J2350" i="23"/>
  <c r="K2350" i="23"/>
  <c r="L2350" i="23"/>
  <c r="M2350" i="23"/>
  <c r="A2304" i="23"/>
  <c r="B2304" i="23"/>
  <c r="C2304" i="23"/>
  <c r="D2304" i="23"/>
  <c r="E2304" i="23"/>
  <c r="F2304" i="23"/>
  <c r="G2304" i="23"/>
  <c r="H2304" i="23"/>
  <c r="I2304" i="23"/>
  <c r="J2304" i="23"/>
  <c r="K2304" i="23"/>
  <c r="L2304" i="23"/>
  <c r="M2304" i="23"/>
  <c r="A2255" i="23"/>
  <c r="B2255" i="23"/>
  <c r="C2255" i="23"/>
  <c r="D2255" i="23"/>
  <c r="E2255" i="23"/>
  <c r="F2255" i="23"/>
  <c r="G2255" i="23"/>
  <c r="H2255" i="23"/>
  <c r="I2255" i="23"/>
  <c r="J2255" i="23"/>
  <c r="K2255" i="23"/>
  <c r="L2255" i="23"/>
  <c r="M2255" i="23"/>
  <c r="A1371" i="23"/>
  <c r="B1371" i="23"/>
  <c r="C1371" i="23"/>
  <c r="D1371" i="23"/>
  <c r="E1371" i="23"/>
  <c r="F1371" i="23"/>
  <c r="G1371" i="23"/>
  <c r="H1371" i="23"/>
  <c r="I1371" i="23"/>
  <c r="J1371" i="23"/>
  <c r="K1371" i="23"/>
  <c r="L1371" i="23"/>
  <c r="M1371" i="23"/>
  <c r="A1162" i="23"/>
  <c r="B1162" i="23"/>
  <c r="C1162" i="23"/>
  <c r="D1162" i="23"/>
  <c r="E1162" i="23"/>
  <c r="F1162" i="23"/>
  <c r="G1162" i="23"/>
  <c r="H1162" i="23"/>
  <c r="I1162" i="23"/>
  <c r="J1162" i="23"/>
  <c r="K1162" i="23"/>
  <c r="L1162" i="23"/>
  <c r="M1162" i="23"/>
  <c r="A547" i="23"/>
  <c r="B547" i="23"/>
  <c r="C547" i="23"/>
  <c r="D547" i="23"/>
  <c r="E547" i="23"/>
  <c r="F547" i="23"/>
  <c r="G547" i="23"/>
  <c r="H547" i="23"/>
  <c r="I547" i="23"/>
  <c r="J547" i="23"/>
  <c r="K547" i="23"/>
  <c r="L547" i="23"/>
  <c r="M547" i="23"/>
  <c r="A2339" i="23"/>
  <c r="B2339" i="23"/>
  <c r="C2339" i="23"/>
  <c r="D2339" i="23"/>
  <c r="E2339" i="23"/>
  <c r="F2339" i="23"/>
  <c r="G2339" i="23"/>
  <c r="H2339" i="23"/>
  <c r="I2339" i="23"/>
  <c r="J2339" i="23"/>
  <c r="K2339" i="23"/>
  <c r="L2339" i="23"/>
  <c r="M2339" i="23"/>
  <c r="A2300" i="23"/>
  <c r="B2300" i="23"/>
  <c r="C2300" i="23"/>
  <c r="D2300" i="23"/>
  <c r="E2300" i="23"/>
  <c r="F2300" i="23"/>
  <c r="G2300" i="23"/>
  <c r="H2300" i="23"/>
  <c r="I2300" i="23"/>
  <c r="J2300" i="23"/>
  <c r="K2300" i="23"/>
  <c r="L2300" i="23"/>
  <c r="M2300" i="23"/>
  <c r="A2298" i="23"/>
  <c r="B2298" i="23"/>
  <c r="C2298" i="23"/>
  <c r="D2298" i="23"/>
  <c r="E2298" i="23"/>
  <c r="F2298" i="23"/>
  <c r="G2298" i="23"/>
  <c r="H2298" i="23"/>
  <c r="I2298" i="23"/>
  <c r="J2298" i="23"/>
  <c r="K2298" i="23"/>
  <c r="L2298" i="23"/>
  <c r="M2298" i="23"/>
  <c r="A1166" i="23"/>
  <c r="B1166" i="23"/>
  <c r="C1166" i="23"/>
  <c r="D1166" i="23"/>
  <c r="E1166" i="23"/>
  <c r="F1166" i="23"/>
  <c r="G1166" i="23"/>
  <c r="H1166" i="23"/>
  <c r="I1166" i="23"/>
  <c r="J1166" i="23"/>
  <c r="K1166" i="23"/>
  <c r="L1166" i="23"/>
  <c r="M1166" i="23"/>
  <c r="A713" i="23"/>
  <c r="B713" i="23"/>
  <c r="C713" i="23"/>
  <c r="D713" i="23"/>
  <c r="E713" i="23"/>
  <c r="F713" i="23"/>
  <c r="G713" i="23"/>
  <c r="H713" i="23"/>
  <c r="I713" i="23"/>
  <c r="J713" i="23"/>
  <c r="K713" i="23"/>
  <c r="L713" i="23"/>
  <c r="M713" i="23"/>
  <c r="A2353" i="23"/>
  <c r="B2353" i="23"/>
  <c r="C2353" i="23"/>
  <c r="D2353" i="23"/>
  <c r="E2353" i="23"/>
  <c r="F2353" i="23"/>
  <c r="G2353" i="23"/>
  <c r="H2353" i="23"/>
  <c r="I2353" i="23"/>
  <c r="J2353" i="23"/>
  <c r="K2353" i="23"/>
  <c r="L2353" i="23"/>
  <c r="M2353" i="23"/>
  <c r="A2308" i="23"/>
  <c r="B2308" i="23"/>
  <c r="C2308" i="23"/>
  <c r="D2308" i="23"/>
  <c r="E2308" i="23"/>
  <c r="F2308" i="23"/>
  <c r="G2308" i="23"/>
  <c r="H2308" i="23"/>
  <c r="I2308" i="23"/>
  <c r="J2308" i="23"/>
  <c r="K2308" i="23"/>
  <c r="L2308" i="23"/>
  <c r="M2308" i="23"/>
  <c r="A2261" i="23"/>
  <c r="B2261" i="23"/>
  <c r="C2261" i="23"/>
  <c r="D2261" i="23"/>
  <c r="E2261" i="23"/>
  <c r="F2261" i="23"/>
  <c r="G2261" i="23"/>
  <c r="H2261" i="23"/>
  <c r="I2261" i="23"/>
  <c r="J2261" i="23"/>
  <c r="K2261" i="23"/>
  <c r="L2261" i="23"/>
  <c r="M2261" i="23"/>
  <c r="A1173" i="23"/>
  <c r="B1173" i="23"/>
  <c r="C1173" i="23"/>
  <c r="D1173" i="23"/>
  <c r="E1173" i="23"/>
  <c r="F1173" i="23"/>
  <c r="G1173" i="23"/>
  <c r="H1173" i="23"/>
  <c r="I1173" i="23"/>
  <c r="J1173" i="23"/>
  <c r="K1173" i="23"/>
  <c r="L1173" i="23"/>
  <c r="M1173" i="23"/>
  <c r="A715" i="23"/>
  <c r="B715" i="23"/>
  <c r="C715" i="23"/>
  <c r="D715" i="23"/>
  <c r="E715" i="23"/>
  <c r="F715" i="23"/>
  <c r="G715" i="23"/>
  <c r="H715" i="23"/>
  <c r="I715" i="23"/>
  <c r="J715" i="23"/>
  <c r="K715" i="23"/>
  <c r="L715" i="23"/>
  <c r="M715" i="23"/>
  <c r="A2359" i="23"/>
  <c r="B2359" i="23"/>
  <c r="C2359" i="23"/>
  <c r="D2359" i="23"/>
  <c r="E2359" i="23"/>
  <c r="F2359" i="23"/>
  <c r="G2359" i="23"/>
  <c r="H2359" i="23"/>
  <c r="I2359" i="23"/>
  <c r="J2359" i="23"/>
  <c r="K2359" i="23"/>
  <c r="L2359" i="23"/>
  <c r="M2359" i="23"/>
  <c r="A2311" i="23"/>
  <c r="B2311" i="23"/>
  <c r="C2311" i="23"/>
  <c r="D2311" i="23"/>
  <c r="E2311" i="23"/>
  <c r="F2311" i="23"/>
  <c r="G2311" i="23"/>
  <c r="H2311" i="23"/>
  <c r="I2311" i="23"/>
  <c r="J2311" i="23"/>
  <c r="K2311" i="23"/>
  <c r="L2311" i="23"/>
  <c r="M2311" i="23"/>
  <c r="A2268" i="23"/>
  <c r="B2268" i="23"/>
  <c r="C2268" i="23"/>
  <c r="D2268" i="23"/>
  <c r="E2268" i="23"/>
  <c r="F2268" i="23"/>
  <c r="G2268" i="23"/>
  <c r="H2268" i="23"/>
  <c r="I2268" i="23"/>
  <c r="J2268" i="23"/>
  <c r="K2268" i="23"/>
  <c r="L2268" i="23"/>
  <c r="M2268" i="23"/>
  <c r="A960" i="23"/>
  <c r="B960" i="23"/>
  <c r="C960" i="23"/>
  <c r="D960" i="23"/>
  <c r="E960" i="23"/>
  <c r="F960" i="23"/>
  <c r="G960" i="23"/>
  <c r="H960" i="23"/>
  <c r="I960" i="23"/>
  <c r="J960" i="23"/>
  <c r="K960" i="23"/>
  <c r="L960" i="23"/>
  <c r="M960" i="23"/>
  <c r="A722" i="23"/>
  <c r="B722" i="23"/>
  <c r="C722" i="23"/>
  <c r="D722" i="23"/>
  <c r="E722" i="23"/>
  <c r="F722" i="23"/>
  <c r="G722" i="23"/>
  <c r="H722" i="23"/>
  <c r="I722" i="23"/>
  <c r="J722" i="23"/>
  <c r="K722" i="23"/>
  <c r="L722" i="23"/>
  <c r="M722" i="23"/>
  <c r="A2369" i="23"/>
  <c r="B2369" i="23"/>
  <c r="C2369" i="23"/>
  <c r="D2369" i="23"/>
  <c r="E2369" i="23"/>
  <c r="F2369" i="23"/>
  <c r="G2369" i="23"/>
  <c r="H2369" i="23"/>
  <c r="I2369" i="23"/>
  <c r="J2369" i="23"/>
  <c r="K2369" i="23"/>
  <c r="L2369" i="23"/>
  <c r="M2369" i="23"/>
  <c r="A2323" i="23"/>
  <c r="B2323" i="23"/>
  <c r="C2323" i="23"/>
  <c r="D2323" i="23"/>
  <c r="E2323" i="23"/>
  <c r="F2323" i="23"/>
  <c r="G2323" i="23"/>
  <c r="H2323" i="23"/>
  <c r="I2323" i="23"/>
  <c r="J2323" i="23"/>
  <c r="K2323" i="23"/>
  <c r="L2323" i="23"/>
  <c r="M2323" i="23"/>
  <c r="A2263" i="23"/>
  <c r="B2263" i="23"/>
  <c r="C2263" i="23"/>
  <c r="D2263" i="23"/>
  <c r="E2263" i="23"/>
  <c r="F2263" i="23"/>
  <c r="G2263" i="23"/>
  <c r="H2263" i="23"/>
  <c r="I2263" i="23"/>
  <c r="J2263" i="23"/>
  <c r="K2263" i="23"/>
  <c r="L2263" i="23"/>
  <c r="M2263" i="23"/>
  <c r="A1385" i="23"/>
  <c r="B1385" i="23"/>
  <c r="C1385" i="23"/>
  <c r="D1385" i="23"/>
  <c r="E1385" i="23"/>
  <c r="F1385" i="23"/>
  <c r="G1385" i="23"/>
  <c r="H1385" i="23"/>
  <c r="I1385" i="23"/>
  <c r="J1385" i="23"/>
  <c r="K1385" i="23"/>
  <c r="L1385" i="23"/>
  <c r="M1385" i="23"/>
  <c r="A1370" i="23"/>
  <c r="B1370" i="23"/>
  <c r="C1370" i="23"/>
  <c r="D1370" i="23"/>
  <c r="E1370" i="23"/>
  <c r="F1370" i="23"/>
  <c r="G1370" i="23"/>
  <c r="H1370" i="23"/>
  <c r="I1370" i="23"/>
  <c r="J1370" i="23"/>
  <c r="K1370" i="23"/>
  <c r="L1370" i="23"/>
  <c r="M1370" i="23"/>
  <c r="A1167" i="23"/>
  <c r="B1167" i="23"/>
  <c r="C1167" i="23"/>
  <c r="D1167" i="23"/>
  <c r="E1167" i="23"/>
  <c r="F1167" i="23"/>
  <c r="G1167" i="23"/>
  <c r="H1167" i="23"/>
  <c r="I1167" i="23"/>
  <c r="J1167" i="23"/>
  <c r="K1167" i="23"/>
  <c r="L1167" i="23"/>
  <c r="M1167" i="23"/>
  <c r="A711" i="23"/>
  <c r="B711" i="23"/>
  <c r="C711" i="23"/>
  <c r="D711" i="23"/>
  <c r="E711" i="23"/>
  <c r="F711" i="23"/>
  <c r="G711" i="23"/>
  <c r="H711" i="23"/>
  <c r="I711" i="23"/>
  <c r="J711" i="23"/>
  <c r="K711" i="23"/>
  <c r="L711" i="23"/>
  <c r="M711" i="23"/>
  <c r="A2347" i="23"/>
  <c r="B2347" i="23"/>
  <c r="C2347" i="23"/>
  <c r="D2347" i="23"/>
  <c r="E2347" i="23"/>
  <c r="F2347" i="23"/>
  <c r="G2347" i="23"/>
  <c r="H2347" i="23"/>
  <c r="I2347" i="23"/>
  <c r="J2347" i="23"/>
  <c r="K2347" i="23"/>
  <c r="L2347" i="23"/>
  <c r="M2347" i="23"/>
  <c r="A2305" i="23"/>
  <c r="B2305" i="23"/>
  <c r="C2305" i="23"/>
  <c r="D2305" i="23"/>
  <c r="E2305" i="23"/>
  <c r="F2305" i="23"/>
  <c r="G2305" i="23"/>
  <c r="H2305" i="23"/>
  <c r="I2305" i="23"/>
  <c r="J2305" i="23"/>
  <c r="K2305" i="23"/>
  <c r="L2305" i="23"/>
  <c r="M2305" i="23"/>
  <c r="A2291" i="23"/>
  <c r="B2291" i="23"/>
  <c r="C2291" i="23"/>
  <c r="D2291" i="23"/>
  <c r="E2291" i="23"/>
  <c r="F2291" i="23"/>
  <c r="G2291" i="23"/>
  <c r="H2291" i="23"/>
  <c r="I2291" i="23"/>
  <c r="J2291" i="23"/>
  <c r="K2291" i="23"/>
  <c r="L2291" i="23"/>
  <c r="M2291" i="23"/>
  <c r="A1398" i="23"/>
  <c r="B1398" i="23"/>
  <c r="C1398" i="23"/>
  <c r="D1398" i="23"/>
  <c r="E1398" i="23"/>
  <c r="F1398" i="23"/>
  <c r="G1398" i="23"/>
  <c r="H1398" i="23"/>
  <c r="I1398" i="23"/>
  <c r="J1398" i="23"/>
  <c r="K1398" i="23"/>
  <c r="L1398" i="23"/>
  <c r="M1398" i="23"/>
  <c r="A1356" i="23"/>
  <c r="B1356" i="23"/>
  <c r="C1356" i="23"/>
  <c r="D1356" i="23"/>
  <c r="E1356" i="23"/>
  <c r="F1356" i="23"/>
  <c r="G1356" i="23"/>
  <c r="H1356" i="23"/>
  <c r="I1356" i="23"/>
  <c r="J1356" i="23"/>
  <c r="K1356" i="23"/>
  <c r="L1356" i="23"/>
  <c r="M1356" i="23"/>
  <c r="A993" i="23"/>
  <c r="B993" i="23"/>
  <c r="C993" i="23"/>
  <c r="D993" i="23"/>
  <c r="E993" i="23"/>
  <c r="F993" i="23"/>
  <c r="G993" i="23"/>
  <c r="H993" i="23"/>
  <c r="I993" i="23"/>
  <c r="J993" i="23"/>
  <c r="K993" i="23"/>
  <c r="L993" i="23"/>
  <c r="M993" i="23"/>
  <c r="A445" i="23"/>
  <c r="B445" i="23"/>
  <c r="C445" i="23"/>
  <c r="D445" i="23"/>
  <c r="E445" i="23"/>
  <c r="F445" i="23"/>
  <c r="G445" i="23"/>
  <c r="H445" i="23"/>
  <c r="I445" i="23"/>
  <c r="J445" i="23"/>
  <c r="K445" i="23"/>
  <c r="L445" i="23"/>
  <c r="M445" i="23"/>
  <c r="A2373" i="23"/>
  <c r="B2373" i="23"/>
  <c r="C2373" i="23"/>
  <c r="D2373" i="23"/>
  <c r="E2373" i="23"/>
  <c r="F2373" i="23"/>
  <c r="G2373" i="23"/>
  <c r="H2373" i="23"/>
  <c r="I2373" i="23"/>
  <c r="J2373" i="23"/>
  <c r="K2373" i="23"/>
  <c r="L2373" i="23"/>
  <c r="M2373" i="23"/>
  <c r="A2324" i="23"/>
  <c r="B2324" i="23"/>
  <c r="C2324" i="23"/>
  <c r="D2324" i="23"/>
  <c r="E2324" i="23"/>
  <c r="F2324" i="23"/>
  <c r="G2324" i="23"/>
  <c r="H2324" i="23"/>
  <c r="I2324" i="23"/>
  <c r="J2324" i="23"/>
  <c r="K2324" i="23"/>
  <c r="L2324" i="23"/>
  <c r="M2324" i="23"/>
  <c r="A2281" i="23"/>
  <c r="B2281" i="23"/>
  <c r="C2281" i="23"/>
  <c r="D2281" i="23"/>
  <c r="E2281" i="23"/>
  <c r="F2281" i="23"/>
  <c r="G2281" i="23"/>
  <c r="H2281" i="23"/>
  <c r="I2281" i="23"/>
  <c r="J2281" i="23"/>
  <c r="K2281" i="23"/>
  <c r="L2281" i="23"/>
  <c r="M2281" i="23"/>
  <c r="A1320" i="23"/>
  <c r="B1320" i="23"/>
  <c r="C1320" i="23"/>
  <c r="D1320" i="23"/>
  <c r="E1320" i="23"/>
  <c r="F1320" i="23"/>
  <c r="G1320" i="23"/>
  <c r="H1320" i="23"/>
  <c r="I1320" i="23"/>
  <c r="J1320" i="23"/>
  <c r="K1320" i="23"/>
  <c r="L1320" i="23"/>
  <c r="M1320" i="23"/>
  <c r="A1020" i="23"/>
  <c r="B1020" i="23"/>
  <c r="C1020" i="23"/>
  <c r="D1020" i="23"/>
  <c r="E1020" i="23"/>
  <c r="F1020" i="23"/>
  <c r="G1020" i="23"/>
  <c r="H1020" i="23"/>
  <c r="I1020" i="23"/>
  <c r="J1020" i="23"/>
  <c r="K1020" i="23"/>
  <c r="L1020" i="23"/>
  <c r="M1020" i="23"/>
  <c r="A489" i="23"/>
  <c r="B489" i="23"/>
  <c r="C489" i="23"/>
  <c r="D489" i="23"/>
  <c r="E489" i="23"/>
  <c r="F489" i="23"/>
  <c r="G489" i="23"/>
  <c r="H489" i="23"/>
  <c r="I489" i="23"/>
  <c r="J489" i="23"/>
  <c r="K489" i="23"/>
  <c r="L489" i="23"/>
  <c r="M489" i="23"/>
  <c r="A2341" i="23"/>
  <c r="B2341" i="23"/>
  <c r="C2341" i="23"/>
  <c r="D2341" i="23"/>
  <c r="E2341" i="23"/>
  <c r="F2341" i="23"/>
  <c r="G2341" i="23"/>
  <c r="H2341" i="23"/>
  <c r="I2341" i="23"/>
  <c r="J2341" i="23"/>
  <c r="K2341" i="23"/>
  <c r="L2341" i="23"/>
  <c r="M2341" i="23"/>
  <c r="A2329" i="23"/>
  <c r="B2329" i="23"/>
  <c r="C2329" i="23"/>
  <c r="D2329" i="23"/>
  <c r="E2329" i="23"/>
  <c r="F2329" i="23"/>
  <c r="G2329" i="23"/>
  <c r="H2329" i="23"/>
  <c r="I2329" i="23"/>
  <c r="J2329" i="23"/>
  <c r="K2329" i="23"/>
  <c r="L2329" i="23"/>
  <c r="M2329" i="23"/>
  <c r="A2287" i="23"/>
  <c r="B2287" i="23"/>
  <c r="C2287" i="23"/>
  <c r="D2287" i="23"/>
  <c r="E2287" i="23"/>
  <c r="F2287" i="23"/>
  <c r="G2287" i="23"/>
  <c r="H2287" i="23"/>
  <c r="I2287" i="23"/>
  <c r="J2287" i="23"/>
  <c r="K2287" i="23"/>
  <c r="L2287" i="23"/>
  <c r="M2287" i="23"/>
  <c r="A1355" i="23"/>
  <c r="B1355" i="23"/>
  <c r="C1355" i="23"/>
  <c r="D1355" i="23"/>
  <c r="E1355" i="23"/>
  <c r="F1355" i="23"/>
  <c r="G1355" i="23"/>
  <c r="H1355" i="23"/>
  <c r="I1355" i="23"/>
  <c r="J1355" i="23"/>
  <c r="K1355" i="23"/>
  <c r="L1355" i="23"/>
  <c r="M1355" i="23"/>
  <c r="A1051" i="23"/>
  <c r="B1051" i="23"/>
  <c r="C1051" i="23"/>
  <c r="D1051" i="23"/>
  <c r="E1051" i="23"/>
  <c r="F1051" i="23"/>
  <c r="G1051" i="23"/>
  <c r="H1051" i="23"/>
  <c r="I1051" i="23"/>
  <c r="J1051" i="23"/>
  <c r="K1051" i="23"/>
  <c r="L1051" i="23"/>
  <c r="M1051" i="23"/>
  <c r="A524" i="23"/>
  <c r="B524" i="23"/>
  <c r="C524" i="23"/>
  <c r="D524" i="23"/>
  <c r="E524" i="23"/>
  <c r="F524" i="23"/>
  <c r="G524" i="23"/>
  <c r="H524" i="23"/>
  <c r="I524" i="23"/>
  <c r="J524" i="23"/>
  <c r="K524" i="23"/>
  <c r="L524" i="23"/>
  <c r="M524" i="23"/>
  <c r="A2346" i="23"/>
  <c r="B2346" i="23"/>
  <c r="C2346" i="23"/>
  <c r="D2346" i="23"/>
  <c r="E2346" i="23"/>
  <c r="F2346" i="23"/>
  <c r="G2346" i="23"/>
  <c r="H2346" i="23"/>
  <c r="I2346" i="23"/>
  <c r="J2346" i="23"/>
  <c r="K2346" i="23"/>
  <c r="L2346" i="23"/>
  <c r="M2346" i="23"/>
  <c r="A2303" i="23"/>
  <c r="B2303" i="23"/>
  <c r="C2303" i="23"/>
  <c r="D2303" i="23"/>
  <c r="E2303" i="23"/>
  <c r="F2303" i="23"/>
  <c r="G2303" i="23"/>
  <c r="H2303" i="23"/>
  <c r="I2303" i="23"/>
  <c r="J2303" i="23"/>
  <c r="K2303" i="23"/>
  <c r="L2303" i="23"/>
  <c r="M2303" i="23"/>
  <c r="A2297" i="23"/>
  <c r="B2297" i="23"/>
  <c r="C2297" i="23"/>
  <c r="D2297" i="23"/>
  <c r="E2297" i="23"/>
  <c r="F2297" i="23"/>
  <c r="G2297" i="23"/>
  <c r="H2297" i="23"/>
  <c r="I2297" i="23"/>
  <c r="J2297" i="23"/>
  <c r="K2297" i="23"/>
  <c r="L2297" i="23"/>
  <c r="M2297" i="23"/>
  <c r="A1368" i="23"/>
  <c r="B1368" i="23"/>
  <c r="C1368" i="23"/>
  <c r="D1368" i="23"/>
  <c r="E1368" i="23"/>
  <c r="F1368" i="23"/>
  <c r="G1368" i="23"/>
  <c r="H1368" i="23"/>
  <c r="I1368" i="23"/>
  <c r="J1368" i="23"/>
  <c r="K1368" i="23"/>
  <c r="L1368" i="23"/>
  <c r="M1368" i="23"/>
  <c r="A1161" i="23"/>
  <c r="B1161" i="23"/>
  <c r="C1161" i="23"/>
  <c r="D1161" i="23"/>
  <c r="E1161" i="23"/>
  <c r="F1161" i="23"/>
  <c r="G1161" i="23"/>
  <c r="H1161" i="23"/>
  <c r="I1161" i="23"/>
  <c r="J1161" i="23"/>
  <c r="K1161" i="23"/>
  <c r="L1161" i="23"/>
  <c r="M1161" i="23"/>
  <c r="A523" i="23"/>
  <c r="B523" i="23"/>
  <c r="C523" i="23"/>
  <c r="D523" i="23"/>
  <c r="E523" i="23"/>
  <c r="F523" i="23"/>
  <c r="G523" i="23"/>
  <c r="H523" i="23"/>
  <c r="I523" i="23"/>
  <c r="J523" i="23"/>
  <c r="K523" i="23"/>
  <c r="L523" i="23"/>
  <c r="M523" i="23"/>
  <c r="A2345" i="23"/>
  <c r="B2345" i="23"/>
  <c r="C2345" i="23"/>
  <c r="D2345" i="23"/>
  <c r="E2345" i="23"/>
  <c r="F2345" i="23"/>
  <c r="G2345" i="23"/>
  <c r="H2345" i="23"/>
  <c r="I2345" i="23"/>
  <c r="J2345" i="23"/>
  <c r="K2345" i="23"/>
  <c r="L2345" i="23"/>
  <c r="M2345" i="23"/>
  <c r="A2302" i="23"/>
  <c r="B2302" i="23"/>
  <c r="C2302" i="23"/>
  <c r="D2302" i="23"/>
  <c r="E2302" i="23"/>
  <c r="F2302" i="23"/>
  <c r="G2302" i="23"/>
  <c r="H2302" i="23"/>
  <c r="I2302" i="23"/>
  <c r="J2302" i="23"/>
  <c r="K2302" i="23"/>
  <c r="L2302" i="23"/>
  <c r="M2302" i="23"/>
  <c r="A2295" i="23"/>
  <c r="B2295" i="23"/>
  <c r="C2295" i="23"/>
  <c r="D2295" i="23"/>
  <c r="E2295" i="23"/>
  <c r="F2295" i="23"/>
  <c r="G2295" i="23"/>
  <c r="H2295" i="23"/>
  <c r="I2295" i="23"/>
  <c r="J2295" i="23"/>
  <c r="K2295" i="23"/>
  <c r="L2295" i="23"/>
  <c r="M2295" i="23"/>
  <c r="A1399" i="23"/>
  <c r="B1399" i="23"/>
  <c r="C1399" i="23"/>
  <c r="D1399" i="23"/>
  <c r="E1399" i="23"/>
  <c r="F1399" i="23"/>
  <c r="G1399" i="23"/>
  <c r="H1399" i="23"/>
  <c r="I1399" i="23"/>
  <c r="J1399" i="23"/>
  <c r="K1399" i="23"/>
  <c r="L1399" i="23"/>
  <c r="M1399" i="23"/>
  <c r="A1362" i="23"/>
  <c r="B1362" i="23"/>
  <c r="C1362" i="23"/>
  <c r="D1362" i="23"/>
  <c r="E1362" i="23"/>
  <c r="F1362" i="23"/>
  <c r="G1362" i="23"/>
  <c r="H1362" i="23"/>
  <c r="I1362" i="23"/>
  <c r="J1362" i="23"/>
  <c r="K1362" i="23"/>
  <c r="L1362" i="23"/>
  <c r="M1362" i="23"/>
  <c r="A1018" i="23"/>
  <c r="B1018" i="23"/>
  <c r="C1018" i="23"/>
  <c r="D1018" i="23"/>
  <c r="E1018" i="23"/>
  <c r="F1018" i="23"/>
  <c r="G1018" i="23"/>
  <c r="H1018" i="23"/>
  <c r="I1018" i="23"/>
  <c r="J1018" i="23"/>
  <c r="K1018" i="23"/>
  <c r="L1018" i="23"/>
  <c r="M1018" i="23"/>
  <c r="A469" i="23"/>
  <c r="B469" i="23"/>
  <c r="C469" i="23"/>
  <c r="D469" i="23"/>
  <c r="E469" i="23"/>
  <c r="F469" i="23"/>
  <c r="G469" i="23"/>
  <c r="H469" i="23"/>
  <c r="I469" i="23"/>
  <c r="J469" i="23"/>
  <c r="K469" i="23"/>
  <c r="L469" i="23"/>
  <c r="M469" i="23"/>
  <c r="A2338" i="23"/>
  <c r="B2338" i="23"/>
  <c r="C2338" i="23"/>
  <c r="D2338" i="23"/>
  <c r="E2338" i="23"/>
  <c r="F2338" i="23"/>
  <c r="G2338" i="23"/>
  <c r="H2338" i="23"/>
  <c r="I2338" i="23"/>
  <c r="J2338" i="23"/>
  <c r="K2338" i="23"/>
  <c r="L2338" i="23"/>
  <c r="M2338" i="23"/>
  <c r="A2328" i="23"/>
  <c r="B2328" i="23"/>
  <c r="C2328" i="23"/>
  <c r="D2328" i="23"/>
  <c r="E2328" i="23"/>
  <c r="F2328" i="23"/>
  <c r="G2328" i="23"/>
  <c r="H2328" i="23"/>
  <c r="I2328" i="23"/>
  <c r="J2328" i="23"/>
  <c r="K2328" i="23"/>
  <c r="L2328" i="23"/>
  <c r="M2328" i="23"/>
  <c r="A2285" i="23"/>
  <c r="B2285" i="23"/>
  <c r="C2285" i="23"/>
  <c r="D2285" i="23"/>
  <c r="E2285" i="23"/>
  <c r="F2285" i="23"/>
  <c r="G2285" i="23"/>
  <c r="H2285" i="23"/>
  <c r="I2285" i="23"/>
  <c r="J2285" i="23"/>
  <c r="K2285" i="23"/>
  <c r="L2285" i="23"/>
  <c r="M2285" i="23"/>
  <c r="A1359" i="23"/>
  <c r="B1359" i="23"/>
  <c r="C1359" i="23"/>
  <c r="D1359" i="23"/>
  <c r="E1359" i="23"/>
  <c r="F1359" i="23"/>
  <c r="G1359" i="23"/>
  <c r="H1359" i="23"/>
  <c r="I1359" i="23"/>
  <c r="J1359" i="23"/>
  <c r="K1359" i="23"/>
  <c r="L1359" i="23"/>
  <c r="M1359" i="23"/>
  <c r="A1047" i="23"/>
  <c r="B1047" i="23"/>
  <c r="C1047" i="23"/>
  <c r="D1047" i="23"/>
  <c r="E1047" i="23"/>
  <c r="F1047" i="23"/>
  <c r="G1047" i="23"/>
  <c r="H1047" i="23"/>
  <c r="I1047" i="23"/>
  <c r="J1047" i="23"/>
  <c r="K1047" i="23"/>
  <c r="L1047" i="23"/>
  <c r="M1047" i="23"/>
  <c r="A516" i="23"/>
  <c r="B516" i="23"/>
  <c r="C516" i="23"/>
  <c r="D516" i="23"/>
  <c r="E516" i="23"/>
  <c r="F516" i="23"/>
  <c r="G516" i="23"/>
  <c r="H516" i="23"/>
  <c r="I516" i="23"/>
  <c r="J516" i="23"/>
  <c r="K516" i="23"/>
  <c r="L516" i="23"/>
  <c r="M516" i="23"/>
  <c r="A2336" i="23"/>
  <c r="B2336" i="23"/>
  <c r="C2336" i="23"/>
  <c r="D2336" i="23"/>
  <c r="E2336" i="23"/>
  <c r="F2336" i="23"/>
  <c r="G2336" i="23"/>
  <c r="H2336" i="23"/>
  <c r="I2336" i="23"/>
  <c r="J2336" i="23"/>
  <c r="K2336" i="23"/>
  <c r="L2336" i="23"/>
  <c r="M2336" i="23"/>
  <c r="A2292" i="23"/>
  <c r="B2292" i="23"/>
  <c r="C2292" i="23"/>
  <c r="D2292" i="23"/>
  <c r="E2292" i="23"/>
  <c r="F2292" i="23"/>
  <c r="G2292" i="23"/>
  <c r="H2292" i="23"/>
  <c r="I2292" i="23"/>
  <c r="J2292" i="23"/>
  <c r="K2292" i="23"/>
  <c r="L2292" i="23"/>
  <c r="M2292" i="23"/>
  <c r="A1366" i="23"/>
  <c r="B1366" i="23"/>
  <c r="C1366" i="23"/>
  <c r="D1366" i="23"/>
  <c r="E1366" i="23"/>
  <c r="F1366" i="23"/>
  <c r="G1366" i="23"/>
  <c r="H1366" i="23"/>
  <c r="I1366" i="23"/>
  <c r="J1366" i="23"/>
  <c r="K1366" i="23"/>
  <c r="L1366" i="23"/>
  <c r="M1366" i="23"/>
  <c r="A708" i="23"/>
  <c r="B708" i="23"/>
  <c r="C708" i="23"/>
  <c r="D708" i="23"/>
  <c r="E708" i="23"/>
  <c r="F708" i="23"/>
  <c r="G708" i="23"/>
  <c r="H708" i="23"/>
  <c r="I708" i="23"/>
  <c r="J708" i="23"/>
  <c r="K708" i="23"/>
  <c r="L708" i="23"/>
  <c r="M708" i="23"/>
  <c r="A2354" i="23"/>
  <c r="B2354" i="23"/>
  <c r="C2354" i="23"/>
  <c r="D2354" i="23"/>
  <c r="E2354" i="23"/>
  <c r="F2354" i="23"/>
  <c r="G2354" i="23"/>
  <c r="H2354" i="23"/>
  <c r="I2354" i="23"/>
  <c r="J2354" i="23"/>
  <c r="K2354" i="23"/>
  <c r="L2354" i="23"/>
  <c r="M2354" i="23"/>
  <c r="A2312" i="23"/>
  <c r="B2312" i="23"/>
  <c r="C2312" i="23"/>
  <c r="D2312" i="23"/>
  <c r="E2312" i="23"/>
  <c r="F2312" i="23"/>
  <c r="G2312" i="23"/>
  <c r="H2312" i="23"/>
  <c r="I2312" i="23"/>
  <c r="J2312" i="23"/>
  <c r="K2312" i="23"/>
  <c r="L2312" i="23"/>
  <c r="M2312" i="23"/>
  <c r="A2267" i="23"/>
  <c r="B2267" i="23"/>
  <c r="C2267" i="23"/>
  <c r="D2267" i="23"/>
  <c r="E2267" i="23"/>
  <c r="F2267" i="23"/>
  <c r="G2267" i="23"/>
  <c r="H2267" i="23"/>
  <c r="I2267" i="23"/>
  <c r="J2267" i="23"/>
  <c r="K2267" i="23"/>
  <c r="L2267" i="23"/>
  <c r="M2267" i="23"/>
  <c r="A959" i="23"/>
  <c r="B959" i="23"/>
  <c r="C959" i="23"/>
  <c r="D959" i="23"/>
  <c r="E959" i="23"/>
  <c r="F959" i="23"/>
  <c r="G959" i="23"/>
  <c r="H959" i="23"/>
  <c r="I959" i="23"/>
  <c r="J959" i="23"/>
  <c r="K959" i="23"/>
  <c r="L959" i="23"/>
  <c r="M959" i="23"/>
  <c r="A719" i="23"/>
  <c r="B719" i="23"/>
  <c r="C719" i="23"/>
  <c r="D719" i="23"/>
  <c r="E719" i="23"/>
  <c r="F719" i="23"/>
  <c r="G719" i="23"/>
  <c r="H719" i="23"/>
  <c r="I719" i="23"/>
  <c r="J719" i="23"/>
  <c r="K719" i="23"/>
  <c r="L719" i="23"/>
  <c r="M719" i="23"/>
  <c r="A2365" i="23"/>
  <c r="B2365" i="23"/>
  <c r="C2365" i="23"/>
  <c r="D2365" i="23"/>
  <c r="E2365" i="23"/>
  <c r="F2365" i="23"/>
  <c r="G2365" i="23"/>
  <c r="H2365" i="23"/>
  <c r="I2365" i="23"/>
  <c r="J2365" i="23"/>
  <c r="K2365" i="23"/>
  <c r="L2365" i="23"/>
  <c r="M2365" i="23"/>
  <c r="A2319" i="23"/>
  <c r="B2319" i="23"/>
  <c r="C2319" i="23"/>
  <c r="D2319" i="23"/>
  <c r="E2319" i="23"/>
  <c r="F2319" i="23"/>
  <c r="G2319" i="23"/>
  <c r="H2319" i="23"/>
  <c r="I2319" i="23"/>
  <c r="J2319" i="23"/>
  <c r="K2319" i="23"/>
  <c r="L2319" i="23"/>
  <c r="M2319" i="23"/>
  <c r="A2278" i="23"/>
  <c r="B2278" i="23"/>
  <c r="C2278" i="23"/>
  <c r="D2278" i="23"/>
  <c r="E2278" i="23"/>
  <c r="F2278" i="23"/>
  <c r="G2278" i="23"/>
  <c r="H2278" i="23"/>
  <c r="I2278" i="23"/>
  <c r="J2278" i="23"/>
  <c r="K2278" i="23"/>
  <c r="L2278" i="23"/>
  <c r="M2278" i="23"/>
  <c r="A1001" i="23"/>
  <c r="B1001" i="23"/>
  <c r="C1001" i="23"/>
  <c r="D1001" i="23"/>
  <c r="E1001" i="23"/>
  <c r="F1001" i="23"/>
  <c r="G1001" i="23"/>
  <c r="H1001" i="23"/>
  <c r="I1001" i="23"/>
  <c r="J1001" i="23"/>
  <c r="K1001" i="23"/>
  <c r="L1001" i="23"/>
  <c r="M1001" i="23"/>
  <c r="A453" i="23"/>
  <c r="B453" i="23"/>
  <c r="C453" i="23"/>
  <c r="D453" i="23"/>
  <c r="E453" i="23"/>
  <c r="F453" i="23"/>
  <c r="G453" i="23"/>
  <c r="H453" i="23"/>
  <c r="I453" i="23"/>
  <c r="J453" i="23"/>
  <c r="K453" i="23"/>
  <c r="L453" i="23"/>
  <c r="M453" i="23"/>
  <c r="A2374" i="23"/>
  <c r="B2374" i="23"/>
  <c r="C2374" i="23"/>
  <c r="D2374" i="23"/>
  <c r="E2374" i="23"/>
  <c r="F2374" i="23"/>
  <c r="G2374" i="23"/>
  <c r="H2374" i="23"/>
  <c r="I2374" i="23"/>
  <c r="J2374" i="23"/>
  <c r="K2374" i="23"/>
  <c r="L2374" i="23"/>
  <c r="M2374" i="23"/>
  <c r="A2317" i="23"/>
  <c r="B2317" i="23"/>
  <c r="C2317" i="23"/>
  <c r="D2317" i="23"/>
  <c r="E2317" i="23"/>
  <c r="F2317" i="23"/>
  <c r="G2317" i="23"/>
  <c r="H2317" i="23"/>
  <c r="I2317" i="23"/>
  <c r="J2317" i="23"/>
  <c r="K2317" i="23"/>
  <c r="L2317" i="23"/>
  <c r="M2317" i="23"/>
  <c r="A2276" i="23"/>
  <c r="B2276" i="23"/>
  <c r="C2276" i="23"/>
  <c r="D2276" i="23"/>
  <c r="E2276" i="23"/>
  <c r="F2276" i="23"/>
  <c r="G2276" i="23"/>
  <c r="H2276" i="23"/>
  <c r="I2276" i="23"/>
  <c r="J2276" i="23"/>
  <c r="K2276" i="23"/>
  <c r="L2276" i="23"/>
  <c r="M2276" i="23"/>
  <c r="A868" i="23"/>
  <c r="B868" i="23"/>
  <c r="C868" i="23"/>
  <c r="D868" i="23"/>
  <c r="E868" i="23"/>
  <c r="F868" i="23"/>
  <c r="G868" i="23"/>
  <c r="H868" i="23"/>
  <c r="I868" i="23"/>
  <c r="J868" i="23"/>
  <c r="K868" i="23"/>
  <c r="L868" i="23"/>
  <c r="M868" i="23"/>
  <c r="A725" i="23"/>
  <c r="B725" i="23"/>
  <c r="C725" i="23"/>
  <c r="D725" i="23"/>
  <c r="E725" i="23"/>
  <c r="F725" i="23"/>
  <c r="G725" i="23"/>
  <c r="H725" i="23"/>
  <c r="I725" i="23"/>
  <c r="J725" i="23"/>
  <c r="K725" i="23"/>
  <c r="L725" i="23"/>
  <c r="M725" i="23"/>
  <c r="A2368" i="23"/>
  <c r="B2368" i="23"/>
  <c r="C2368" i="23"/>
  <c r="D2368" i="23"/>
  <c r="E2368" i="23"/>
  <c r="F2368" i="23"/>
  <c r="G2368" i="23"/>
  <c r="H2368" i="23"/>
  <c r="I2368" i="23"/>
  <c r="J2368" i="23"/>
  <c r="K2368" i="23"/>
  <c r="L2368" i="23"/>
  <c r="M2368" i="23"/>
  <c r="A2322" i="23"/>
  <c r="B2322" i="23"/>
  <c r="C2322" i="23"/>
  <c r="D2322" i="23"/>
  <c r="E2322" i="23"/>
  <c r="F2322" i="23"/>
  <c r="G2322" i="23"/>
  <c r="H2322" i="23"/>
  <c r="I2322" i="23"/>
  <c r="J2322" i="23"/>
  <c r="K2322" i="23"/>
  <c r="L2322" i="23"/>
  <c r="M2322" i="23"/>
  <c r="A2273" i="23"/>
  <c r="B2273" i="23"/>
  <c r="C2273" i="23"/>
  <c r="D2273" i="23"/>
  <c r="E2273" i="23"/>
  <c r="F2273" i="23"/>
  <c r="G2273" i="23"/>
  <c r="H2273" i="23"/>
  <c r="I2273" i="23"/>
  <c r="J2273" i="23"/>
  <c r="K2273" i="23"/>
  <c r="L2273" i="23"/>
  <c r="M2273" i="23"/>
  <c r="A1384" i="23"/>
  <c r="B1384" i="23"/>
  <c r="C1384" i="23"/>
  <c r="D1384" i="23"/>
  <c r="E1384" i="23"/>
  <c r="F1384" i="23"/>
  <c r="G1384" i="23"/>
  <c r="H1384" i="23"/>
  <c r="I1384" i="23"/>
  <c r="J1384" i="23"/>
  <c r="K1384" i="23"/>
  <c r="L1384" i="23"/>
  <c r="M1384" i="23"/>
  <c r="A1171" i="23"/>
  <c r="B1171" i="23"/>
  <c r="C1171" i="23"/>
  <c r="D1171" i="23"/>
  <c r="E1171" i="23"/>
  <c r="F1171" i="23"/>
  <c r="G1171" i="23"/>
  <c r="H1171" i="23"/>
  <c r="I1171" i="23"/>
  <c r="J1171" i="23"/>
  <c r="K1171" i="23"/>
  <c r="L1171" i="23"/>
  <c r="M1171" i="23"/>
  <c r="A717" i="23"/>
  <c r="B717" i="23"/>
  <c r="C717" i="23"/>
  <c r="D717" i="23"/>
  <c r="E717" i="23"/>
  <c r="F717" i="23"/>
  <c r="G717" i="23"/>
  <c r="H717" i="23"/>
  <c r="I717" i="23"/>
  <c r="J717" i="23"/>
  <c r="K717" i="23"/>
  <c r="L717" i="23"/>
  <c r="M717" i="23"/>
  <c r="A2360" i="23"/>
  <c r="B2360" i="23"/>
  <c r="C2360" i="23"/>
  <c r="D2360" i="23"/>
  <c r="E2360" i="23"/>
  <c r="F2360" i="23"/>
  <c r="G2360" i="23"/>
  <c r="H2360" i="23"/>
  <c r="I2360" i="23"/>
  <c r="J2360" i="23"/>
  <c r="K2360" i="23"/>
  <c r="L2360" i="23"/>
  <c r="M2360" i="23"/>
  <c r="A2309" i="23"/>
  <c r="B2309" i="23"/>
  <c r="C2309" i="23"/>
  <c r="D2309" i="23"/>
  <c r="E2309" i="23"/>
  <c r="F2309" i="23"/>
  <c r="G2309" i="23"/>
  <c r="H2309" i="23"/>
  <c r="I2309" i="23"/>
  <c r="J2309" i="23"/>
  <c r="K2309" i="23"/>
  <c r="L2309" i="23"/>
  <c r="M2309" i="23"/>
  <c r="A2260" i="23"/>
  <c r="B2260" i="23"/>
  <c r="C2260" i="23"/>
  <c r="D2260" i="23"/>
  <c r="E2260" i="23"/>
  <c r="F2260" i="23"/>
  <c r="G2260" i="23"/>
  <c r="H2260" i="23"/>
  <c r="I2260" i="23"/>
  <c r="J2260" i="23"/>
  <c r="K2260" i="23"/>
  <c r="L2260" i="23"/>
  <c r="M2260" i="23"/>
  <c r="A1400" i="23"/>
  <c r="B1400" i="23"/>
  <c r="C1400" i="23"/>
  <c r="D1400" i="23"/>
  <c r="E1400" i="23"/>
  <c r="F1400" i="23"/>
  <c r="G1400" i="23"/>
  <c r="H1400" i="23"/>
  <c r="I1400" i="23"/>
  <c r="J1400" i="23"/>
  <c r="K1400" i="23"/>
  <c r="L1400" i="23"/>
  <c r="M1400" i="23"/>
  <c r="A1164" i="23"/>
  <c r="B1164" i="23"/>
  <c r="C1164" i="23"/>
  <c r="D1164" i="23"/>
  <c r="E1164" i="23"/>
  <c r="F1164" i="23"/>
  <c r="G1164" i="23"/>
  <c r="H1164" i="23"/>
  <c r="I1164" i="23"/>
  <c r="J1164" i="23"/>
  <c r="K1164" i="23"/>
  <c r="L1164" i="23"/>
  <c r="M1164" i="23"/>
  <c r="A707" i="23"/>
  <c r="B707" i="23"/>
  <c r="C707" i="23"/>
  <c r="D707" i="23"/>
  <c r="E707" i="23"/>
  <c r="F707" i="23"/>
  <c r="G707" i="23"/>
  <c r="H707" i="23"/>
  <c r="I707" i="23"/>
  <c r="J707" i="23"/>
  <c r="K707" i="23"/>
  <c r="L707" i="23"/>
  <c r="M707" i="23"/>
  <c r="A2344" i="23"/>
  <c r="B2344" i="23"/>
  <c r="C2344" i="23"/>
  <c r="D2344" i="23"/>
  <c r="E2344" i="23"/>
  <c r="F2344" i="23"/>
  <c r="G2344" i="23"/>
  <c r="H2344" i="23"/>
  <c r="I2344" i="23"/>
  <c r="J2344" i="23"/>
  <c r="K2344" i="23"/>
  <c r="L2344" i="23"/>
  <c r="M2344" i="23"/>
  <c r="A2301" i="23"/>
  <c r="B2301" i="23"/>
  <c r="C2301" i="23"/>
  <c r="D2301" i="23"/>
  <c r="E2301" i="23"/>
  <c r="F2301" i="23"/>
  <c r="G2301" i="23"/>
  <c r="H2301" i="23"/>
  <c r="I2301" i="23"/>
  <c r="J2301" i="23"/>
  <c r="K2301" i="23"/>
  <c r="L2301" i="23"/>
  <c r="M2301" i="23"/>
  <c r="A2293" i="23"/>
  <c r="B2293" i="23"/>
  <c r="C2293" i="23"/>
  <c r="D2293" i="23"/>
  <c r="E2293" i="23"/>
  <c r="F2293" i="23"/>
  <c r="G2293" i="23"/>
  <c r="H2293" i="23"/>
  <c r="I2293" i="23"/>
  <c r="J2293" i="23"/>
  <c r="K2293" i="23"/>
  <c r="L2293" i="23"/>
  <c r="M2293" i="23"/>
  <c r="A1168" i="23"/>
  <c r="B1168" i="23"/>
  <c r="C1168" i="23"/>
  <c r="D1168" i="23"/>
  <c r="E1168" i="23"/>
  <c r="F1168" i="23"/>
  <c r="G1168" i="23"/>
  <c r="H1168" i="23"/>
  <c r="I1168" i="23"/>
  <c r="J1168" i="23"/>
  <c r="K1168" i="23"/>
  <c r="L1168" i="23"/>
  <c r="M1168" i="23"/>
  <c r="A712" i="23"/>
  <c r="B712" i="23"/>
  <c r="C712" i="23"/>
  <c r="D712" i="23"/>
  <c r="E712" i="23"/>
  <c r="F712" i="23"/>
  <c r="G712" i="23"/>
  <c r="H712" i="23"/>
  <c r="I712" i="23"/>
  <c r="J712" i="23"/>
  <c r="K712" i="23"/>
  <c r="L712" i="23"/>
  <c r="M712" i="23"/>
  <c r="A2355" i="23"/>
  <c r="B2355" i="23"/>
  <c r="C2355" i="23"/>
  <c r="D2355" i="23"/>
  <c r="E2355" i="23"/>
  <c r="F2355" i="23"/>
  <c r="G2355" i="23"/>
  <c r="H2355" i="23"/>
  <c r="I2355" i="23"/>
  <c r="J2355" i="23"/>
  <c r="K2355" i="23"/>
  <c r="L2355" i="23"/>
  <c r="M2355" i="23"/>
  <c r="A2307" i="23"/>
  <c r="B2307" i="23"/>
  <c r="C2307" i="23"/>
  <c r="D2307" i="23"/>
  <c r="E2307" i="23"/>
  <c r="F2307" i="23"/>
  <c r="G2307" i="23"/>
  <c r="H2307" i="23"/>
  <c r="I2307" i="23"/>
  <c r="J2307" i="23"/>
  <c r="K2307" i="23"/>
  <c r="L2307" i="23"/>
  <c r="M2307" i="23"/>
  <c r="A2258" i="23"/>
  <c r="B2258" i="23"/>
  <c r="C2258" i="23"/>
  <c r="D2258" i="23"/>
  <c r="E2258" i="23"/>
  <c r="F2258" i="23"/>
  <c r="G2258" i="23"/>
  <c r="H2258" i="23"/>
  <c r="I2258" i="23"/>
  <c r="J2258" i="23"/>
  <c r="K2258" i="23"/>
  <c r="L2258" i="23"/>
  <c r="M2258" i="23"/>
  <c r="A1172" i="23"/>
  <c r="B1172" i="23"/>
  <c r="C1172" i="23"/>
  <c r="D1172" i="23"/>
  <c r="E1172" i="23"/>
  <c r="F1172" i="23"/>
  <c r="G1172" i="23"/>
  <c r="H1172" i="23"/>
  <c r="I1172" i="23"/>
  <c r="J1172" i="23"/>
  <c r="K1172" i="23"/>
  <c r="L1172" i="23"/>
  <c r="M1172" i="23"/>
  <c r="A718" i="23"/>
  <c r="B718" i="23"/>
  <c r="C718" i="23"/>
  <c r="D718" i="23"/>
  <c r="E718" i="23"/>
  <c r="F718" i="23"/>
  <c r="G718" i="23"/>
  <c r="H718" i="23"/>
  <c r="I718" i="23"/>
  <c r="J718" i="23"/>
  <c r="K718" i="23"/>
  <c r="L718" i="23"/>
  <c r="M718" i="23"/>
  <c r="A2362" i="23"/>
  <c r="B2362" i="23"/>
  <c r="C2362" i="23"/>
  <c r="D2362" i="23"/>
  <c r="E2362" i="23"/>
  <c r="F2362" i="23"/>
  <c r="G2362" i="23"/>
  <c r="H2362" i="23"/>
  <c r="I2362" i="23"/>
  <c r="J2362" i="23"/>
  <c r="K2362" i="23"/>
  <c r="L2362" i="23"/>
  <c r="M2362" i="23"/>
  <c r="A2315" i="23"/>
  <c r="B2315" i="23"/>
  <c r="C2315" i="23"/>
  <c r="D2315" i="23"/>
  <c r="E2315" i="23"/>
  <c r="F2315" i="23"/>
  <c r="G2315" i="23"/>
  <c r="H2315" i="23"/>
  <c r="I2315" i="23"/>
  <c r="J2315" i="23"/>
  <c r="K2315" i="23"/>
  <c r="L2315" i="23"/>
  <c r="M2315" i="23"/>
  <c r="A2272" i="23"/>
  <c r="B2272" i="23"/>
  <c r="C2272" i="23"/>
  <c r="D2272" i="23"/>
  <c r="E2272" i="23"/>
  <c r="F2272" i="23"/>
  <c r="G2272" i="23"/>
  <c r="H2272" i="23"/>
  <c r="I2272" i="23"/>
  <c r="J2272" i="23"/>
  <c r="K2272" i="23"/>
  <c r="L2272" i="23"/>
  <c r="M2272" i="23"/>
  <c r="A865" i="23"/>
  <c r="B865" i="23"/>
  <c r="C865" i="23"/>
  <c r="D865" i="23"/>
  <c r="E865" i="23"/>
  <c r="F865" i="23"/>
  <c r="G865" i="23"/>
  <c r="H865" i="23"/>
  <c r="I865" i="23"/>
  <c r="J865" i="23"/>
  <c r="K865" i="23"/>
  <c r="L865" i="23"/>
  <c r="M865" i="23"/>
  <c r="A721" i="23"/>
  <c r="B721" i="23"/>
  <c r="C721" i="23"/>
  <c r="D721" i="23"/>
  <c r="E721" i="23"/>
  <c r="F721" i="23"/>
  <c r="G721" i="23"/>
  <c r="H721" i="23"/>
  <c r="I721" i="23"/>
  <c r="J721" i="23"/>
  <c r="K721" i="23"/>
  <c r="L721" i="23"/>
  <c r="M721" i="23"/>
  <c r="A2367" i="23"/>
  <c r="B2367" i="23"/>
  <c r="C2367" i="23"/>
  <c r="D2367" i="23"/>
  <c r="E2367" i="23"/>
  <c r="F2367" i="23"/>
  <c r="G2367" i="23"/>
  <c r="H2367" i="23"/>
  <c r="I2367" i="23"/>
  <c r="J2367" i="23"/>
  <c r="K2367" i="23"/>
  <c r="L2367" i="23"/>
  <c r="M2367" i="23"/>
  <c r="A2321" i="23"/>
  <c r="B2321" i="23"/>
  <c r="C2321" i="23"/>
  <c r="D2321" i="23"/>
  <c r="E2321" i="23"/>
  <c r="F2321" i="23"/>
  <c r="G2321" i="23"/>
  <c r="H2321" i="23"/>
  <c r="I2321" i="23"/>
  <c r="J2321" i="23"/>
  <c r="K2321" i="23"/>
  <c r="L2321" i="23"/>
  <c r="M2321" i="23"/>
  <c r="A2271" i="23"/>
  <c r="B2271" i="23"/>
  <c r="C2271" i="23"/>
  <c r="D2271" i="23"/>
  <c r="E2271" i="23"/>
  <c r="F2271" i="23"/>
  <c r="G2271" i="23"/>
  <c r="H2271" i="23"/>
  <c r="I2271" i="23"/>
  <c r="J2271" i="23"/>
  <c r="K2271" i="23"/>
  <c r="L2271" i="23"/>
  <c r="M2271" i="23"/>
  <c r="A864" i="23"/>
  <c r="B864" i="23"/>
  <c r="C864" i="23"/>
  <c r="D864" i="23"/>
  <c r="E864" i="23"/>
  <c r="F864" i="23"/>
  <c r="G864" i="23"/>
  <c r="H864" i="23"/>
  <c r="I864" i="23"/>
  <c r="J864" i="23"/>
  <c r="K864" i="23"/>
  <c r="L864" i="23"/>
  <c r="M864" i="23"/>
  <c r="A720" i="23"/>
  <c r="B720" i="23"/>
  <c r="C720" i="23"/>
  <c r="D720" i="23"/>
  <c r="E720" i="23"/>
  <c r="F720" i="23"/>
  <c r="G720" i="23"/>
  <c r="H720" i="23"/>
  <c r="I720" i="23"/>
  <c r="J720" i="23"/>
  <c r="K720" i="23"/>
  <c r="L720" i="23"/>
  <c r="M720" i="23"/>
  <c r="A2366" i="23"/>
  <c r="B2366" i="23"/>
  <c r="C2366" i="23"/>
  <c r="D2366" i="23"/>
  <c r="E2366" i="23"/>
  <c r="F2366" i="23"/>
  <c r="G2366" i="23"/>
  <c r="H2366" i="23"/>
  <c r="I2366" i="23"/>
  <c r="J2366" i="23"/>
  <c r="K2366" i="23"/>
  <c r="L2366" i="23"/>
  <c r="M2366" i="23"/>
  <c r="A2320" i="23"/>
  <c r="B2320" i="23"/>
  <c r="C2320" i="23"/>
  <c r="D2320" i="23"/>
  <c r="E2320" i="23"/>
  <c r="F2320" i="23"/>
  <c r="G2320" i="23"/>
  <c r="H2320" i="23"/>
  <c r="I2320" i="23"/>
  <c r="J2320" i="23"/>
  <c r="K2320" i="23"/>
  <c r="L2320" i="23"/>
  <c r="M2320" i="23"/>
  <c r="A2266" i="23"/>
  <c r="B2266" i="23"/>
  <c r="C2266" i="23"/>
  <c r="D2266" i="23"/>
  <c r="E2266" i="23"/>
  <c r="F2266" i="23"/>
  <c r="G2266" i="23"/>
  <c r="H2266" i="23"/>
  <c r="I2266" i="23"/>
  <c r="J2266" i="23"/>
  <c r="K2266" i="23"/>
  <c r="L2266" i="23"/>
  <c r="M2266" i="23"/>
  <c r="A943" i="23"/>
  <c r="B943" i="23"/>
  <c r="C943" i="23"/>
  <c r="D943" i="23"/>
  <c r="E943" i="23"/>
  <c r="F943" i="23"/>
  <c r="G943" i="23"/>
  <c r="H943" i="23"/>
  <c r="I943" i="23"/>
  <c r="J943" i="23"/>
  <c r="K943" i="23"/>
  <c r="L943" i="23"/>
  <c r="M943" i="23"/>
  <c r="A728" i="23"/>
  <c r="B728" i="23"/>
  <c r="C728" i="23"/>
  <c r="D728" i="23"/>
  <c r="E728" i="23"/>
  <c r="F728" i="23"/>
  <c r="G728" i="23"/>
  <c r="H728" i="23"/>
  <c r="I728" i="23"/>
  <c r="J728" i="23"/>
  <c r="K728" i="23"/>
  <c r="L728" i="23"/>
  <c r="M728" i="23"/>
  <c r="A2364" i="23"/>
  <c r="B2364" i="23"/>
  <c r="C2364" i="23"/>
  <c r="D2364" i="23"/>
  <c r="E2364" i="23"/>
  <c r="F2364" i="23"/>
  <c r="G2364" i="23"/>
  <c r="H2364" i="23"/>
  <c r="I2364" i="23"/>
  <c r="J2364" i="23"/>
  <c r="K2364" i="23"/>
  <c r="L2364" i="23"/>
  <c r="M2364" i="23"/>
  <c r="A2282" i="23"/>
  <c r="B2282" i="23"/>
  <c r="C2282" i="23"/>
  <c r="D2282" i="23"/>
  <c r="E2282" i="23"/>
  <c r="F2282" i="23"/>
  <c r="G2282" i="23"/>
  <c r="H2282" i="23"/>
  <c r="I2282" i="23"/>
  <c r="J2282" i="23"/>
  <c r="K2282" i="23"/>
  <c r="L2282" i="23"/>
  <c r="M2282" i="23"/>
  <c r="A1258" i="23"/>
  <c r="B1258" i="23"/>
  <c r="C1258" i="23"/>
  <c r="D1258" i="23"/>
  <c r="E1258" i="23"/>
  <c r="F1258" i="23"/>
  <c r="G1258" i="23"/>
  <c r="H1258" i="23"/>
  <c r="I1258" i="23"/>
  <c r="J1258" i="23"/>
  <c r="K1258" i="23"/>
  <c r="L1258" i="23"/>
  <c r="M1258" i="23"/>
  <c r="A436" i="23"/>
  <c r="B436" i="23"/>
  <c r="C436" i="23"/>
  <c r="D436" i="23"/>
  <c r="E436" i="23"/>
  <c r="F436" i="23"/>
  <c r="G436" i="23"/>
  <c r="H436" i="23"/>
  <c r="I436" i="23"/>
  <c r="J436" i="23"/>
  <c r="K436" i="23"/>
  <c r="L436" i="23"/>
  <c r="M436" i="23"/>
  <c r="A2372" i="23"/>
  <c r="B2372" i="23"/>
  <c r="C2372" i="23"/>
  <c r="D2372" i="23"/>
  <c r="E2372" i="23"/>
  <c r="F2372" i="23"/>
  <c r="G2372" i="23"/>
  <c r="H2372" i="23"/>
  <c r="I2372" i="23"/>
  <c r="J2372" i="23"/>
  <c r="K2372" i="23"/>
  <c r="L2372" i="23"/>
  <c r="M2372" i="23"/>
  <c r="A2286" i="23"/>
  <c r="B2286" i="23"/>
  <c r="C2286" i="23"/>
  <c r="D2286" i="23"/>
  <c r="E2286" i="23"/>
  <c r="F2286" i="23"/>
  <c r="G2286" i="23"/>
  <c r="H2286" i="23"/>
  <c r="I2286" i="23"/>
  <c r="J2286" i="23"/>
  <c r="K2286" i="23"/>
  <c r="L2286" i="23"/>
  <c r="M2286" i="23"/>
  <c r="A1361" i="23"/>
  <c r="B1361" i="23"/>
  <c r="C1361" i="23"/>
  <c r="D1361" i="23"/>
  <c r="E1361" i="23"/>
  <c r="F1361" i="23"/>
  <c r="G1361" i="23"/>
  <c r="H1361" i="23"/>
  <c r="I1361" i="23"/>
  <c r="J1361" i="23"/>
  <c r="K1361" i="23"/>
  <c r="L1361" i="23"/>
  <c r="M1361" i="23"/>
  <c r="A468" i="23"/>
  <c r="B468" i="23"/>
  <c r="C468" i="23"/>
  <c r="D468" i="23"/>
  <c r="E468" i="23"/>
  <c r="F468" i="23"/>
  <c r="G468" i="23"/>
  <c r="H468" i="23"/>
  <c r="I468" i="23"/>
  <c r="J468" i="23"/>
  <c r="K468" i="23"/>
  <c r="L468" i="23"/>
  <c r="M468" i="23"/>
  <c r="A2337" i="23"/>
  <c r="B2337" i="23"/>
  <c r="C2337" i="23"/>
  <c r="D2337" i="23"/>
  <c r="E2337" i="23"/>
  <c r="F2337" i="23"/>
  <c r="G2337" i="23"/>
  <c r="H2337" i="23"/>
  <c r="I2337" i="23"/>
  <c r="J2337" i="23"/>
  <c r="K2337" i="23"/>
  <c r="L2337" i="23"/>
  <c r="M2337" i="23"/>
  <c r="A2327" i="23"/>
  <c r="B2327" i="23"/>
  <c r="C2327" i="23"/>
  <c r="D2327" i="23"/>
  <c r="E2327" i="23"/>
  <c r="F2327" i="23"/>
  <c r="G2327" i="23"/>
  <c r="H2327" i="23"/>
  <c r="I2327" i="23"/>
  <c r="J2327" i="23"/>
  <c r="K2327" i="23"/>
  <c r="L2327" i="23"/>
  <c r="M2327" i="23"/>
  <c r="A2284" i="23"/>
  <c r="B2284" i="23"/>
  <c r="C2284" i="23"/>
  <c r="D2284" i="23"/>
  <c r="E2284" i="23"/>
  <c r="F2284" i="23"/>
  <c r="G2284" i="23"/>
  <c r="H2284" i="23"/>
  <c r="I2284" i="23"/>
  <c r="J2284" i="23"/>
  <c r="K2284" i="23"/>
  <c r="L2284" i="23"/>
  <c r="M2284" i="23"/>
  <c r="A1358" i="23"/>
  <c r="B1358" i="23"/>
  <c r="C1358" i="23"/>
  <c r="D1358" i="23"/>
  <c r="E1358" i="23"/>
  <c r="F1358" i="23"/>
  <c r="G1358" i="23"/>
  <c r="H1358" i="23"/>
  <c r="I1358" i="23"/>
  <c r="J1358" i="23"/>
  <c r="K1358" i="23"/>
  <c r="L1358" i="23"/>
  <c r="M1358" i="23"/>
  <c r="A1009" i="23"/>
  <c r="B1009" i="23"/>
  <c r="C1009" i="23"/>
  <c r="D1009" i="23"/>
  <c r="E1009" i="23"/>
  <c r="F1009" i="23"/>
  <c r="G1009" i="23"/>
  <c r="H1009" i="23"/>
  <c r="I1009" i="23"/>
  <c r="J1009" i="23"/>
  <c r="K1009" i="23"/>
  <c r="L1009" i="23"/>
  <c r="M1009" i="23"/>
  <c r="A464" i="23"/>
  <c r="B464" i="23"/>
  <c r="C464" i="23"/>
  <c r="D464" i="23"/>
  <c r="E464" i="23"/>
  <c r="F464" i="23"/>
  <c r="G464" i="23"/>
  <c r="H464" i="23"/>
  <c r="I464" i="23"/>
  <c r="J464" i="23"/>
  <c r="K464" i="23"/>
  <c r="L464" i="23"/>
  <c r="M464" i="23"/>
  <c r="A2371" i="23"/>
  <c r="B2371" i="23"/>
  <c r="C2371" i="23"/>
  <c r="D2371" i="23"/>
  <c r="E2371" i="23"/>
  <c r="F2371" i="23"/>
  <c r="G2371" i="23"/>
  <c r="H2371" i="23"/>
  <c r="I2371" i="23"/>
  <c r="J2371" i="23"/>
  <c r="K2371" i="23"/>
  <c r="L2371" i="23"/>
  <c r="M2371" i="23"/>
  <c r="A2318" i="23"/>
  <c r="B2318" i="23"/>
  <c r="C2318" i="23"/>
  <c r="D2318" i="23"/>
  <c r="E2318" i="23"/>
  <c r="F2318" i="23"/>
  <c r="G2318" i="23"/>
  <c r="H2318" i="23"/>
  <c r="I2318" i="23"/>
  <c r="J2318" i="23"/>
  <c r="K2318" i="23"/>
  <c r="L2318" i="23"/>
  <c r="M2318" i="23"/>
  <c r="A2277" i="23"/>
  <c r="B2277" i="23"/>
  <c r="C2277" i="23"/>
  <c r="D2277" i="23"/>
  <c r="E2277" i="23"/>
  <c r="F2277" i="23"/>
  <c r="G2277" i="23"/>
  <c r="H2277" i="23"/>
  <c r="I2277" i="23"/>
  <c r="J2277" i="23"/>
  <c r="K2277" i="23"/>
  <c r="L2277" i="23"/>
  <c r="M2277" i="23"/>
  <c r="A900" i="23"/>
  <c r="B900" i="23"/>
  <c r="C900" i="23"/>
  <c r="D900" i="23"/>
  <c r="E900" i="23"/>
  <c r="F900" i="23"/>
  <c r="G900" i="23"/>
  <c r="H900" i="23"/>
  <c r="I900" i="23"/>
  <c r="J900" i="23"/>
  <c r="K900" i="23"/>
  <c r="L900" i="23"/>
  <c r="M900" i="23"/>
  <c r="A724" i="23"/>
  <c r="B724" i="23"/>
  <c r="C724" i="23"/>
  <c r="D724" i="23"/>
  <c r="E724" i="23"/>
  <c r="F724" i="23"/>
  <c r="G724" i="23"/>
  <c r="H724" i="23"/>
  <c r="I724" i="23"/>
  <c r="J724" i="23"/>
  <c r="K724" i="23"/>
  <c r="L724" i="23"/>
  <c r="M724" i="23"/>
  <c r="A2361" i="23"/>
  <c r="B2361" i="23"/>
  <c r="C2361" i="23"/>
  <c r="D2361" i="23"/>
  <c r="E2361" i="23"/>
  <c r="F2361" i="23"/>
  <c r="G2361" i="23"/>
  <c r="H2361" i="23"/>
  <c r="I2361" i="23"/>
  <c r="J2361" i="23"/>
  <c r="K2361" i="23"/>
  <c r="L2361" i="23"/>
  <c r="M2361" i="23"/>
  <c r="A2313" i="23"/>
  <c r="B2313" i="23"/>
  <c r="C2313" i="23"/>
  <c r="D2313" i="23"/>
  <c r="E2313" i="23"/>
  <c r="F2313" i="23"/>
  <c r="G2313" i="23"/>
  <c r="H2313" i="23"/>
  <c r="I2313" i="23"/>
  <c r="J2313" i="23"/>
  <c r="K2313" i="23"/>
  <c r="L2313" i="23"/>
  <c r="M2313" i="23"/>
  <c r="A2262" i="23"/>
  <c r="B2262" i="23"/>
  <c r="C2262" i="23"/>
  <c r="D2262" i="23"/>
  <c r="E2262" i="23"/>
  <c r="F2262" i="23"/>
  <c r="G2262" i="23"/>
  <c r="H2262" i="23"/>
  <c r="I2262" i="23"/>
  <c r="J2262" i="23"/>
  <c r="K2262" i="23"/>
  <c r="L2262" i="23"/>
  <c r="M2262" i="23"/>
  <c r="A1170" i="23"/>
  <c r="B1170" i="23"/>
  <c r="C1170" i="23"/>
  <c r="D1170" i="23"/>
  <c r="E1170" i="23"/>
  <c r="F1170" i="23"/>
  <c r="G1170" i="23"/>
  <c r="H1170" i="23"/>
  <c r="I1170" i="23"/>
  <c r="J1170" i="23"/>
  <c r="K1170" i="23"/>
  <c r="L1170" i="23"/>
  <c r="M1170" i="23"/>
  <c r="A716" i="23"/>
  <c r="B716" i="23"/>
  <c r="C716" i="23"/>
  <c r="D716" i="23"/>
  <c r="E716" i="23"/>
  <c r="F716" i="23"/>
  <c r="G716" i="23"/>
  <c r="H716" i="23"/>
  <c r="I716" i="23"/>
  <c r="J716" i="23"/>
  <c r="K716" i="23"/>
  <c r="L716" i="23"/>
  <c r="M716" i="23"/>
  <c r="A2358" i="23"/>
  <c r="B2358" i="23"/>
  <c r="C2358" i="23"/>
  <c r="D2358" i="23"/>
  <c r="E2358" i="23"/>
  <c r="F2358" i="23"/>
  <c r="G2358" i="23"/>
  <c r="H2358" i="23"/>
  <c r="I2358" i="23"/>
  <c r="J2358" i="23"/>
  <c r="K2358" i="23"/>
  <c r="L2358" i="23"/>
  <c r="M2358" i="23"/>
  <c r="A2310" i="23"/>
  <c r="B2310" i="23"/>
  <c r="C2310" i="23"/>
  <c r="D2310" i="23"/>
  <c r="E2310" i="23"/>
  <c r="F2310" i="23"/>
  <c r="G2310" i="23"/>
  <c r="H2310" i="23"/>
  <c r="I2310" i="23"/>
  <c r="J2310" i="23"/>
  <c r="K2310" i="23"/>
  <c r="L2310" i="23"/>
  <c r="M2310" i="23"/>
  <c r="A2265" i="23"/>
  <c r="B2265" i="23"/>
  <c r="C2265" i="23"/>
  <c r="D2265" i="23"/>
  <c r="E2265" i="23"/>
  <c r="F2265" i="23"/>
  <c r="G2265" i="23"/>
  <c r="H2265" i="23"/>
  <c r="I2265" i="23"/>
  <c r="J2265" i="23"/>
  <c r="K2265" i="23"/>
  <c r="L2265" i="23"/>
  <c r="M2265" i="23"/>
  <c r="A928" i="23"/>
  <c r="B928" i="23"/>
  <c r="C928" i="23"/>
  <c r="D928" i="23"/>
  <c r="E928" i="23"/>
  <c r="F928" i="23"/>
  <c r="G928" i="23"/>
  <c r="H928" i="23"/>
  <c r="I928" i="23"/>
  <c r="J928" i="23"/>
  <c r="K928" i="23"/>
  <c r="L928" i="23"/>
  <c r="M928" i="23"/>
  <c r="A727" i="23"/>
  <c r="B727" i="23"/>
  <c r="C727" i="23"/>
  <c r="D727" i="23"/>
  <c r="E727" i="23"/>
  <c r="F727" i="23"/>
  <c r="G727" i="23"/>
  <c r="H727" i="23"/>
  <c r="I727" i="23"/>
  <c r="J727" i="23"/>
  <c r="K727" i="23"/>
  <c r="L727" i="23"/>
  <c r="M727" i="23"/>
  <c r="A2370" i="23"/>
  <c r="B2370" i="23"/>
  <c r="C2370" i="23"/>
  <c r="D2370" i="23"/>
  <c r="E2370" i="23"/>
  <c r="F2370" i="23"/>
  <c r="G2370" i="23"/>
  <c r="H2370" i="23"/>
  <c r="I2370" i="23"/>
  <c r="J2370" i="23"/>
  <c r="K2370" i="23"/>
  <c r="L2370" i="23"/>
  <c r="M2370" i="23"/>
  <c r="A2316" i="23"/>
  <c r="B2316" i="23"/>
  <c r="C2316" i="23"/>
  <c r="D2316" i="23"/>
  <c r="E2316" i="23"/>
  <c r="F2316" i="23"/>
  <c r="G2316" i="23"/>
  <c r="H2316" i="23"/>
  <c r="I2316" i="23"/>
  <c r="J2316" i="23"/>
  <c r="K2316" i="23"/>
  <c r="L2316" i="23"/>
  <c r="M2316" i="23"/>
  <c r="A2264" i="23"/>
  <c r="B2264" i="23"/>
  <c r="C2264" i="23"/>
  <c r="D2264" i="23"/>
  <c r="E2264" i="23"/>
  <c r="F2264" i="23"/>
  <c r="G2264" i="23"/>
  <c r="H2264" i="23"/>
  <c r="I2264" i="23"/>
  <c r="J2264" i="23"/>
  <c r="K2264" i="23"/>
  <c r="L2264" i="23"/>
  <c r="M2264" i="23"/>
  <c r="A867" i="23"/>
  <c r="B867" i="23"/>
  <c r="C867" i="23"/>
  <c r="D867" i="23"/>
  <c r="E867" i="23"/>
  <c r="F867" i="23"/>
  <c r="G867" i="23"/>
  <c r="H867" i="23"/>
  <c r="I867" i="23"/>
  <c r="J867" i="23"/>
  <c r="K867" i="23"/>
  <c r="L867" i="23"/>
  <c r="M867" i="23"/>
  <c r="A723" i="23"/>
  <c r="B723" i="23"/>
  <c r="C723" i="23"/>
  <c r="D723" i="23"/>
  <c r="E723" i="23"/>
  <c r="F723" i="23"/>
  <c r="G723" i="23"/>
  <c r="H723" i="23"/>
  <c r="I723" i="23"/>
  <c r="J723" i="23"/>
  <c r="K723" i="23"/>
  <c r="L723" i="23"/>
  <c r="M723" i="23"/>
  <c r="A2254" i="23"/>
  <c r="B2254" i="23"/>
  <c r="C2254" i="23"/>
  <c r="D2254" i="23"/>
  <c r="E2254" i="23"/>
  <c r="F2254" i="23"/>
  <c r="G2254" i="23"/>
  <c r="H2254" i="23"/>
  <c r="I2254" i="23"/>
  <c r="J2254" i="23"/>
  <c r="K2254" i="23"/>
  <c r="L2254" i="23"/>
  <c r="M2254" i="23"/>
  <c r="A2244" i="23"/>
  <c r="B2244" i="23"/>
  <c r="C2244" i="23"/>
  <c r="D2244" i="23"/>
  <c r="E2244" i="23"/>
  <c r="F2244" i="23"/>
  <c r="G2244" i="23"/>
  <c r="H2244" i="23"/>
  <c r="I2244" i="23"/>
  <c r="J2244" i="23"/>
  <c r="K2244" i="23"/>
  <c r="L2244" i="23"/>
  <c r="M2244" i="23"/>
  <c r="A2235" i="23"/>
  <c r="B2235" i="23"/>
  <c r="C2235" i="23"/>
  <c r="D2235" i="23"/>
  <c r="E2235" i="23"/>
  <c r="F2235" i="23"/>
  <c r="G2235" i="23"/>
  <c r="H2235" i="23"/>
  <c r="I2235" i="23"/>
  <c r="J2235" i="23"/>
  <c r="K2235" i="23"/>
  <c r="L2235" i="23"/>
  <c r="M2235" i="23"/>
  <c r="A1383" i="23"/>
  <c r="B1383" i="23"/>
  <c r="C1383" i="23"/>
  <c r="D1383" i="23"/>
  <c r="E1383" i="23"/>
  <c r="F1383" i="23"/>
  <c r="G1383" i="23"/>
  <c r="H1383" i="23"/>
  <c r="I1383" i="23"/>
  <c r="J1383" i="23"/>
  <c r="K1383" i="23"/>
  <c r="L1383" i="23"/>
  <c r="M1383" i="23"/>
  <c r="A1369" i="23"/>
  <c r="B1369" i="23"/>
  <c r="C1369" i="23"/>
  <c r="D1369" i="23"/>
  <c r="E1369" i="23"/>
  <c r="F1369" i="23"/>
  <c r="G1369" i="23"/>
  <c r="H1369" i="23"/>
  <c r="I1369" i="23"/>
  <c r="J1369" i="23"/>
  <c r="K1369" i="23"/>
  <c r="L1369" i="23"/>
  <c r="M1369" i="23"/>
  <c r="A1165" i="23"/>
  <c r="B1165" i="23"/>
  <c r="C1165" i="23"/>
  <c r="D1165" i="23"/>
  <c r="E1165" i="23"/>
  <c r="F1165" i="23"/>
  <c r="G1165" i="23"/>
  <c r="H1165" i="23"/>
  <c r="I1165" i="23"/>
  <c r="J1165" i="23"/>
  <c r="K1165" i="23"/>
  <c r="L1165" i="23"/>
  <c r="M1165" i="23"/>
  <c r="A709" i="23"/>
  <c r="B709" i="23"/>
  <c r="C709" i="23"/>
  <c r="D709" i="23"/>
  <c r="E709" i="23"/>
  <c r="F709" i="23"/>
  <c r="G709" i="23"/>
  <c r="H709" i="23"/>
  <c r="I709" i="23"/>
  <c r="J709" i="23"/>
  <c r="K709" i="23"/>
  <c r="L709" i="23"/>
  <c r="M709" i="23"/>
  <c r="A300" i="23"/>
  <c r="B300" i="23"/>
  <c r="C300" i="23"/>
  <c r="D300" i="23"/>
  <c r="E300" i="23"/>
  <c r="F300" i="23"/>
  <c r="G300" i="23"/>
  <c r="H300" i="23"/>
  <c r="I300" i="23"/>
  <c r="J300" i="23"/>
  <c r="K300" i="23"/>
  <c r="L300" i="23"/>
  <c r="M300" i="23"/>
  <c r="A2248" i="23"/>
  <c r="B2248" i="23"/>
  <c r="C2248" i="23"/>
  <c r="D2248" i="23"/>
  <c r="E2248" i="23"/>
  <c r="F2248" i="23"/>
  <c r="G2248" i="23"/>
  <c r="H2248" i="23"/>
  <c r="I2248" i="23"/>
  <c r="J2248" i="23"/>
  <c r="K2248" i="23"/>
  <c r="L2248" i="23"/>
  <c r="M2248" i="23"/>
  <c r="A2239" i="23"/>
  <c r="B2239" i="23"/>
  <c r="C2239" i="23"/>
  <c r="D2239" i="23"/>
  <c r="E2239" i="23"/>
  <c r="F2239" i="23"/>
  <c r="G2239" i="23"/>
  <c r="H2239" i="23"/>
  <c r="I2239" i="23"/>
  <c r="J2239" i="23"/>
  <c r="K2239" i="23"/>
  <c r="L2239" i="23"/>
  <c r="M2239" i="23"/>
  <c r="A1365" i="23"/>
  <c r="B1365" i="23"/>
  <c r="C1365" i="23"/>
  <c r="D1365" i="23"/>
  <c r="E1365" i="23"/>
  <c r="F1365" i="23"/>
  <c r="G1365" i="23"/>
  <c r="H1365" i="23"/>
  <c r="I1365" i="23"/>
  <c r="J1365" i="23"/>
  <c r="K1365" i="23"/>
  <c r="L1365" i="23"/>
  <c r="M1365" i="23"/>
  <c r="A706" i="23"/>
  <c r="B706" i="23"/>
  <c r="C706" i="23"/>
  <c r="D706" i="23"/>
  <c r="E706" i="23"/>
  <c r="F706" i="23"/>
  <c r="G706" i="23"/>
  <c r="H706" i="23"/>
  <c r="I706" i="23"/>
  <c r="J706" i="23"/>
  <c r="K706" i="23"/>
  <c r="L706" i="23"/>
  <c r="M706" i="23"/>
  <c r="A296" i="23"/>
  <c r="B296" i="23"/>
  <c r="C296" i="23"/>
  <c r="D296" i="23"/>
  <c r="E296" i="23"/>
  <c r="F296" i="23"/>
  <c r="G296" i="23"/>
  <c r="H296" i="23"/>
  <c r="I296" i="23"/>
  <c r="J296" i="23"/>
  <c r="K296" i="23"/>
  <c r="L296" i="23"/>
  <c r="M296" i="23"/>
  <c r="A2247" i="23"/>
  <c r="B2247" i="23"/>
  <c r="C2247" i="23"/>
  <c r="D2247" i="23"/>
  <c r="E2247" i="23"/>
  <c r="F2247" i="23"/>
  <c r="G2247" i="23"/>
  <c r="H2247" i="23"/>
  <c r="I2247" i="23"/>
  <c r="J2247" i="23"/>
  <c r="K2247" i="23"/>
  <c r="L2247" i="23"/>
  <c r="M2247" i="23"/>
  <c r="A2238" i="23"/>
  <c r="B2238" i="23"/>
  <c r="C2238" i="23"/>
  <c r="D2238" i="23"/>
  <c r="E2238" i="23"/>
  <c r="F2238" i="23"/>
  <c r="G2238" i="23"/>
  <c r="H2238" i="23"/>
  <c r="I2238" i="23"/>
  <c r="J2238" i="23"/>
  <c r="K2238" i="23"/>
  <c r="L2238" i="23"/>
  <c r="M2238" i="23"/>
  <c r="A1354" i="23"/>
  <c r="B1354" i="23"/>
  <c r="C1354" i="23"/>
  <c r="D1354" i="23"/>
  <c r="E1354" i="23"/>
  <c r="F1354" i="23"/>
  <c r="G1354" i="23"/>
  <c r="H1354" i="23"/>
  <c r="I1354" i="23"/>
  <c r="J1354" i="23"/>
  <c r="K1354" i="23"/>
  <c r="L1354" i="23"/>
  <c r="M1354" i="23"/>
  <c r="A702" i="23"/>
  <c r="B702" i="23"/>
  <c r="C702" i="23"/>
  <c r="D702" i="23"/>
  <c r="E702" i="23"/>
  <c r="F702" i="23"/>
  <c r="G702" i="23"/>
  <c r="H702" i="23"/>
  <c r="I702" i="23"/>
  <c r="J702" i="23"/>
  <c r="K702" i="23"/>
  <c r="L702" i="23"/>
  <c r="M702" i="23"/>
  <c r="A305" i="23"/>
  <c r="B305" i="23"/>
  <c r="C305" i="23"/>
  <c r="D305" i="23"/>
  <c r="E305" i="23"/>
  <c r="F305" i="23"/>
  <c r="G305" i="23"/>
  <c r="H305" i="23"/>
  <c r="I305" i="23"/>
  <c r="J305" i="23"/>
  <c r="K305" i="23"/>
  <c r="L305" i="23"/>
  <c r="M305" i="23"/>
  <c r="A2250" i="23"/>
  <c r="B2250" i="23"/>
  <c r="C2250" i="23"/>
  <c r="D2250" i="23"/>
  <c r="E2250" i="23"/>
  <c r="F2250" i="23"/>
  <c r="G2250" i="23"/>
  <c r="H2250" i="23"/>
  <c r="I2250" i="23"/>
  <c r="J2250" i="23"/>
  <c r="K2250" i="23"/>
  <c r="L2250" i="23"/>
  <c r="M2250" i="23"/>
  <c r="A2234" i="23"/>
  <c r="B2234" i="23"/>
  <c r="C2234" i="23"/>
  <c r="D2234" i="23"/>
  <c r="E2234" i="23"/>
  <c r="F2234" i="23"/>
  <c r="G2234" i="23"/>
  <c r="H2234" i="23"/>
  <c r="I2234" i="23"/>
  <c r="J2234" i="23"/>
  <c r="K2234" i="23"/>
  <c r="L2234" i="23"/>
  <c r="M2234" i="23"/>
  <c r="A1236" i="23"/>
  <c r="B1236" i="23"/>
  <c r="C1236" i="23"/>
  <c r="D1236" i="23"/>
  <c r="E1236" i="23"/>
  <c r="F1236" i="23"/>
  <c r="G1236" i="23"/>
  <c r="H1236" i="23"/>
  <c r="I1236" i="23"/>
  <c r="J1236" i="23"/>
  <c r="K1236" i="23"/>
  <c r="L1236" i="23"/>
  <c r="M1236" i="23"/>
  <c r="A398" i="23"/>
  <c r="B398" i="23"/>
  <c r="C398" i="23"/>
  <c r="D398" i="23"/>
  <c r="E398" i="23"/>
  <c r="F398" i="23"/>
  <c r="G398" i="23"/>
  <c r="H398" i="23"/>
  <c r="I398" i="23"/>
  <c r="J398" i="23"/>
  <c r="K398" i="23"/>
  <c r="L398" i="23"/>
  <c r="M398" i="23"/>
  <c r="A335" i="23"/>
  <c r="B335" i="23"/>
  <c r="C335" i="23"/>
  <c r="D335" i="23"/>
  <c r="E335" i="23"/>
  <c r="F335" i="23"/>
  <c r="G335" i="23"/>
  <c r="H335" i="23"/>
  <c r="I335" i="23"/>
  <c r="J335" i="23"/>
  <c r="K335" i="23"/>
  <c r="L335" i="23"/>
  <c r="M335" i="23"/>
  <c r="A2252" i="23"/>
  <c r="B2252" i="23"/>
  <c r="C2252" i="23"/>
  <c r="D2252" i="23"/>
  <c r="E2252" i="23"/>
  <c r="F2252" i="23"/>
  <c r="G2252" i="23"/>
  <c r="H2252" i="23"/>
  <c r="I2252" i="23"/>
  <c r="J2252" i="23"/>
  <c r="K2252" i="23"/>
  <c r="L2252" i="23"/>
  <c r="M2252" i="23"/>
  <c r="A2236" i="23"/>
  <c r="B2236" i="23"/>
  <c r="C2236" i="23"/>
  <c r="D2236" i="23"/>
  <c r="E2236" i="23"/>
  <c r="F2236" i="23"/>
  <c r="G2236" i="23"/>
  <c r="H2236" i="23"/>
  <c r="I2236" i="23"/>
  <c r="J2236" i="23"/>
  <c r="K2236" i="23"/>
  <c r="L2236" i="23"/>
  <c r="M2236" i="23"/>
  <c r="A1210" i="23"/>
  <c r="B1210" i="23"/>
  <c r="C1210" i="23"/>
  <c r="D1210" i="23"/>
  <c r="E1210" i="23"/>
  <c r="F1210" i="23"/>
  <c r="G1210" i="23"/>
  <c r="H1210" i="23"/>
  <c r="I1210" i="23"/>
  <c r="J1210" i="23"/>
  <c r="K1210" i="23"/>
  <c r="L1210" i="23"/>
  <c r="M1210" i="23"/>
  <c r="A387" i="23"/>
  <c r="B387" i="23"/>
  <c r="C387" i="23"/>
  <c r="D387" i="23"/>
  <c r="E387" i="23"/>
  <c r="F387" i="23"/>
  <c r="G387" i="23"/>
  <c r="H387" i="23"/>
  <c r="I387" i="23"/>
  <c r="J387" i="23"/>
  <c r="K387" i="23"/>
  <c r="L387" i="23"/>
  <c r="M387" i="23"/>
  <c r="A2253" i="23"/>
  <c r="B2253" i="23"/>
  <c r="C2253" i="23"/>
  <c r="D2253" i="23"/>
  <c r="E2253" i="23"/>
  <c r="F2253" i="23"/>
  <c r="G2253" i="23"/>
  <c r="H2253" i="23"/>
  <c r="I2253" i="23"/>
  <c r="J2253" i="23"/>
  <c r="K2253" i="23"/>
  <c r="L2253" i="23"/>
  <c r="M2253" i="23"/>
  <c r="A2243" i="23"/>
  <c r="B2243" i="23"/>
  <c r="C2243" i="23"/>
  <c r="D2243" i="23"/>
  <c r="E2243" i="23"/>
  <c r="F2243" i="23"/>
  <c r="G2243" i="23"/>
  <c r="H2243" i="23"/>
  <c r="I2243" i="23"/>
  <c r="J2243" i="23"/>
  <c r="K2243" i="23"/>
  <c r="L2243" i="23"/>
  <c r="M2243" i="23"/>
  <c r="A2237" i="23"/>
  <c r="B2237" i="23"/>
  <c r="C2237" i="23"/>
  <c r="D2237" i="23"/>
  <c r="E2237" i="23"/>
  <c r="F2237" i="23"/>
  <c r="G2237" i="23"/>
  <c r="H2237" i="23"/>
  <c r="I2237" i="23"/>
  <c r="J2237" i="23"/>
  <c r="K2237" i="23"/>
  <c r="L2237" i="23"/>
  <c r="M2237" i="23"/>
  <c r="A1386" i="23"/>
  <c r="B1386" i="23"/>
  <c r="C1386" i="23"/>
  <c r="D1386" i="23"/>
  <c r="E1386" i="23"/>
  <c r="F1386" i="23"/>
  <c r="G1386" i="23"/>
  <c r="H1386" i="23"/>
  <c r="I1386" i="23"/>
  <c r="J1386" i="23"/>
  <c r="K1386" i="23"/>
  <c r="L1386" i="23"/>
  <c r="M1386" i="23"/>
  <c r="A1204" i="23"/>
  <c r="B1204" i="23"/>
  <c r="C1204" i="23"/>
  <c r="D1204" i="23"/>
  <c r="E1204" i="23"/>
  <c r="F1204" i="23"/>
  <c r="G1204" i="23"/>
  <c r="H1204" i="23"/>
  <c r="I1204" i="23"/>
  <c r="J1204" i="23"/>
  <c r="K1204" i="23"/>
  <c r="L1204" i="23"/>
  <c r="M1204" i="23"/>
  <c r="A1158" i="23"/>
  <c r="B1158" i="23"/>
  <c r="C1158" i="23"/>
  <c r="D1158" i="23"/>
  <c r="E1158" i="23"/>
  <c r="F1158" i="23"/>
  <c r="G1158" i="23"/>
  <c r="H1158" i="23"/>
  <c r="I1158" i="23"/>
  <c r="J1158" i="23"/>
  <c r="K1158" i="23"/>
  <c r="L1158" i="23"/>
  <c r="M1158" i="23"/>
  <c r="A699" i="23"/>
  <c r="B699" i="23"/>
  <c r="C699" i="23"/>
  <c r="D699" i="23"/>
  <c r="E699" i="23"/>
  <c r="F699" i="23"/>
  <c r="G699" i="23"/>
  <c r="H699" i="23"/>
  <c r="I699" i="23"/>
  <c r="J699" i="23"/>
  <c r="K699" i="23"/>
  <c r="L699" i="23"/>
  <c r="M699" i="23"/>
  <c r="A2251" i="23"/>
  <c r="B2251" i="23"/>
  <c r="C2251" i="23"/>
  <c r="D2251" i="23"/>
  <c r="E2251" i="23"/>
  <c r="F2251" i="23"/>
  <c r="G2251" i="23"/>
  <c r="H2251" i="23"/>
  <c r="I2251" i="23"/>
  <c r="J2251" i="23"/>
  <c r="K2251" i="23"/>
  <c r="L2251" i="23"/>
  <c r="M2251" i="23"/>
  <c r="A2241" i="23"/>
  <c r="B2241" i="23"/>
  <c r="C2241" i="23"/>
  <c r="D2241" i="23"/>
  <c r="E2241" i="23"/>
  <c r="F2241" i="23"/>
  <c r="G2241" i="23"/>
  <c r="H2241" i="23"/>
  <c r="I2241" i="23"/>
  <c r="J2241" i="23"/>
  <c r="K2241" i="23"/>
  <c r="L2241" i="23"/>
  <c r="M2241" i="23"/>
  <c r="A2233" i="23"/>
  <c r="B2233" i="23"/>
  <c r="C2233" i="23"/>
  <c r="D2233" i="23"/>
  <c r="E2233" i="23"/>
  <c r="F2233" i="23"/>
  <c r="G2233" i="23"/>
  <c r="H2233" i="23"/>
  <c r="I2233" i="23"/>
  <c r="J2233" i="23"/>
  <c r="K2233" i="23"/>
  <c r="L2233" i="23"/>
  <c r="M2233" i="23"/>
  <c r="A1396" i="23"/>
  <c r="B1396" i="23"/>
  <c r="C1396" i="23"/>
  <c r="D1396" i="23"/>
  <c r="E1396" i="23"/>
  <c r="F1396" i="23"/>
  <c r="G1396" i="23"/>
  <c r="H1396" i="23"/>
  <c r="I1396" i="23"/>
  <c r="J1396" i="23"/>
  <c r="K1396" i="23"/>
  <c r="L1396" i="23"/>
  <c r="M1396" i="23"/>
  <c r="A1353" i="23"/>
  <c r="B1353" i="23"/>
  <c r="C1353" i="23"/>
  <c r="D1353" i="23"/>
  <c r="E1353" i="23"/>
  <c r="F1353" i="23"/>
  <c r="G1353" i="23"/>
  <c r="H1353" i="23"/>
  <c r="I1353" i="23"/>
  <c r="J1353" i="23"/>
  <c r="K1353" i="23"/>
  <c r="L1353" i="23"/>
  <c r="M1353" i="23"/>
  <c r="A1019" i="23"/>
  <c r="B1019" i="23"/>
  <c r="C1019" i="23"/>
  <c r="D1019" i="23"/>
  <c r="E1019" i="23"/>
  <c r="F1019" i="23"/>
  <c r="G1019" i="23"/>
  <c r="H1019" i="23"/>
  <c r="I1019" i="23"/>
  <c r="J1019" i="23"/>
  <c r="K1019" i="23"/>
  <c r="L1019" i="23"/>
  <c r="M1019" i="23"/>
  <c r="A408" i="23"/>
  <c r="B408" i="23"/>
  <c r="C408" i="23"/>
  <c r="D408" i="23"/>
  <c r="E408" i="23"/>
  <c r="F408" i="23"/>
  <c r="G408" i="23"/>
  <c r="H408" i="23"/>
  <c r="I408" i="23"/>
  <c r="J408" i="23"/>
  <c r="K408" i="23"/>
  <c r="L408" i="23"/>
  <c r="M408" i="23"/>
  <c r="A1160" i="23"/>
  <c r="B1160" i="23"/>
  <c r="C1160" i="23"/>
  <c r="D1160" i="23"/>
  <c r="E1160" i="23"/>
  <c r="F1160" i="23"/>
  <c r="G1160" i="23"/>
  <c r="H1160" i="23"/>
  <c r="I1160" i="23"/>
  <c r="J1160" i="23"/>
  <c r="K1160" i="23"/>
  <c r="L1160" i="23"/>
  <c r="M1160" i="23"/>
  <c r="A703" i="23"/>
  <c r="B703" i="23"/>
  <c r="C703" i="23"/>
  <c r="D703" i="23"/>
  <c r="E703" i="23"/>
  <c r="F703" i="23"/>
  <c r="G703" i="23"/>
  <c r="H703" i="23"/>
  <c r="I703" i="23"/>
  <c r="J703" i="23"/>
  <c r="K703" i="23"/>
  <c r="L703" i="23"/>
  <c r="M703" i="23"/>
  <c r="A258" i="23"/>
  <c r="B258" i="23"/>
  <c r="C258" i="23"/>
  <c r="D258" i="23"/>
  <c r="E258" i="23"/>
  <c r="F258" i="23"/>
  <c r="G258" i="23"/>
  <c r="H258" i="23"/>
  <c r="I258" i="23"/>
  <c r="J258" i="23"/>
  <c r="K258" i="23"/>
  <c r="L258" i="23"/>
  <c r="M258" i="23"/>
  <c r="A172" i="23"/>
  <c r="B172" i="23"/>
  <c r="C172" i="23"/>
  <c r="D172" i="23"/>
  <c r="E172" i="23"/>
  <c r="F172" i="23"/>
  <c r="G172" i="23"/>
  <c r="H172" i="23"/>
  <c r="I172" i="23"/>
  <c r="J172" i="23"/>
  <c r="K172" i="23"/>
  <c r="L172" i="23"/>
  <c r="M172" i="23"/>
  <c r="A88" i="23"/>
  <c r="B88" i="23"/>
  <c r="C88" i="23"/>
  <c r="D88" i="23"/>
  <c r="E88" i="23"/>
  <c r="F88" i="23"/>
  <c r="G88" i="23"/>
  <c r="H88" i="23"/>
  <c r="I88" i="23"/>
  <c r="J88" i="23"/>
  <c r="K88" i="23"/>
  <c r="L88" i="23"/>
  <c r="M88" i="23"/>
  <c r="A972" i="23"/>
  <c r="B972" i="23"/>
  <c r="C972" i="23"/>
  <c r="D972" i="23"/>
  <c r="E972" i="23"/>
  <c r="F972" i="23"/>
  <c r="G972" i="23"/>
  <c r="H972" i="23"/>
  <c r="I972" i="23"/>
  <c r="J972" i="23"/>
  <c r="K972" i="23"/>
  <c r="L972" i="23"/>
  <c r="M972" i="23"/>
  <c r="A407" i="23"/>
  <c r="B407" i="23"/>
  <c r="C407" i="23"/>
  <c r="D407" i="23"/>
  <c r="E407" i="23"/>
  <c r="F407" i="23"/>
  <c r="G407" i="23"/>
  <c r="H407" i="23"/>
  <c r="I407" i="23"/>
  <c r="J407" i="23"/>
  <c r="K407" i="23"/>
  <c r="L407" i="23"/>
  <c r="M407" i="23"/>
  <c r="A259" i="23"/>
  <c r="B259" i="23"/>
  <c r="C259" i="23"/>
  <c r="D259" i="23"/>
  <c r="E259" i="23"/>
  <c r="F259" i="23"/>
  <c r="G259" i="23"/>
  <c r="H259" i="23"/>
  <c r="I259" i="23"/>
  <c r="J259" i="23"/>
  <c r="K259" i="23"/>
  <c r="L259" i="23"/>
  <c r="M259" i="23"/>
  <c r="A174" i="23"/>
  <c r="B174" i="23"/>
  <c r="C174" i="23"/>
  <c r="D174" i="23"/>
  <c r="E174" i="23"/>
  <c r="F174" i="23"/>
  <c r="G174" i="23"/>
  <c r="H174" i="23"/>
  <c r="I174" i="23"/>
  <c r="J174" i="23"/>
  <c r="K174" i="23"/>
  <c r="L174" i="23"/>
  <c r="M174" i="23"/>
  <c r="A90" i="23"/>
  <c r="B90" i="23"/>
  <c r="C90" i="23"/>
  <c r="D90" i="23"/>
  <c r="E90" i="23"/>
  <c r="F90" i="23"/>
  <c r="G90" i="23"/>
  <c r="H90" i="23"/>
  <c r="I90" i="23"/>
  <c r="J90" i="23"/>
  <c r="K90" i="23"/>
  <c r="L90" i="23"/>
  <c r="M90" i="23"/>
  <c r="A1054" i="23"/>
  <c r="B1054" i="23"/>
  <c r="C1054" i="23"/>
  <c r="D1054" i="23"/>
  <c r="E1054" i="23"/>
  <c r="F1054" i="23"/>
  <c r="G1054" i="23"/>
  <c r="H1054" i="23"/>
  <c r="I1054" i="23"/>
  <c r="J1054" i="23"/>
  <c r="K1054" i="23"/>
  <c r="L1054" i="23"/>
  <c r="M1054" i="23"/>
  <c r="A522" i="23"/>
  <c r="B522" i="23"/>
  <c r="C522" i="23"/>
  <c r="D522" i="23"/>
  <c r="E522" i="23"/>
  <c r="F522" i="23"/>
  <c r="G522" i="23"/>
  <c r="H522" i="23"/>
  <c r="I522" i="23"/>
  <c r="J522" i="23"/>
  <c r="K522" i="23"/>
  <c r="L522" i="23"/>
  <c r="M522" i="23"/>
  <c r="A238" i="23"/>
  <c r="B238" i="23"/>
  <c r="C238" i="23"/>
  <c r="D238" i="23"/>
  <c r="E238" i="23"/>
  <c r="F238" i="23"/>
  <c r="G238" i="23"/>
  <c r="H238" i="23"/>
  <c r="I238" i="23"/>
  <c r="J238" i="23"/>
  <c r="K238" i="23"/>
  <c r="L238" i="23"/>
  <c r="M238" i="23"/>
  <c r="A132" i="23"/>
  <c r="B132" i="23"/>
  <c r="C132" i="23"/>
  <c r="D132" i="23"/>
  <c r="E132" i="23"/>
  <c r="F132" i="23"/>
  <c r="G132" i="23"/>
  <c r="H132" i="23"/>
  <c r="I132" i="23"/>
  <c r="J132" i="23"/>
  <c r="K132" i="23"/>
  <c r="L132" i="23"/>
  <c r="M132" i="23"/>
  <c r="A69" i="23"/>
  <c r="B69" i="23"/>
  <c r="C69" i="23"/>
  <c r="D69" i="23"/>
  <c r="E69" i="23"/>
  <c r="F69" i="23"/>
  <c r="G69" i="23"/>
  <c r="H69" i="23"/>
  <c r="I69" i="23"/>
  <c r="J69" i="23"/>
  <c r="K69" i="23"/>
  <c r="L69" i="23"/>
  <c r="M69" i="23"/>
  <c r="A927" i="23"/>
  <c r="B927" i="23"/>
  <c r="C927" i="23"/>
  <c r="D927" i="23"/>
  <c r="E927" i="23"/>
  <c r="F927" i="23"/>
  <c r="G927" i="23"/>
  <c r="H927" i="23"/>
  <c r="I927" i="23"/>
  <c r="J927" i="23"/>
  <c r="K927" i="23"/>
  <c r="L927" i="23"/>
  <c r="M927" i="23"/>
  <c r="A385" i="23"/>
  <c r="B385" i="23"/>
  <c r="C385" i="23"/>
  <c r="D385" i="23"/>
  <c r="E385" i="23"/>
  <c r="F385" i="23"/>
  <c r="G385" i="23"/>
  <c r="H385" i="23"/>
  <c r="I385" i="23"/>
  <c r="J385" i="23"/>
  <c r="K385" i="23"/>
  <c r="L385" i="23"/>
  <c r="M385" i="23"/>
  <c r="A208" i="23"/>
  <c r="B208" i="23"/>
  <c r="C208" i="23"/>
  <c r="D208" i="23"/>
  <c r="E208" i="23"/>
  <c r="F208" i="23"/>
  <c r="G208" i="23"/>
  <c r="H208" i="23"/>
  <c r="I208" i="23"/>
  <c r="J208" i="23"/>
  <c r="K208" i="23"/>
  <c r="L208" i="23"/>
  <c r="M208" i="23"/>
  <c r="A91" i="23"/>
  <c r="B91" i="23"/>
  <c r="C91" i="23"/>
  <c r="D91" i="23"/>
  <c r="E91" i="23"/>
  <c r="F91" i="23"/>
  <c r="G91" i="23"/>
  <c r="H91" i="23"/>
  <c r="I91" i="23"/>
  <c r="J91" i="23"/>
  <c r="K91" i="23"/>
  <c r="L91" i="23"/>
  <c r="M91" i="23"/>
  <c r="A59" i="23"/>
  <c r="B59" i="23"/>
  <c r="C59" i="23"/>
  <c r="D59" i="23"/>
  <c r="E59" i="23"/>
  <c r="F59" i="23"/>
  <c r="G59" i="23"/>
  <c r="H59" i="23"/>
  <c r="I59" i="23"/>
  <c r="J59" i="23"/>
  <c r="K59" i="23"/>
  <c r="L59" i="23"/>
  <c r="M59" i="23"/>
  <c r="A866" i="23"/>
  <c r="B866" i="23"/>
  <c r="C866" i="23"/>
  <c r="D866" i="23"/>
  <c r="E866" i="23"/>
  <c r="F866" i="23"/>
  <c r="G866" i="23"/>
  <c r="H866" i="23"/>
  <c r="I866" i="23"/>
  <c r="J866" i="23"/>
  <c r="K866" i="23"/>
  <c r="L866" i="23"/>
  <c r="M866" i="23"/>
  <c r="A381" i="23"/>
  <c r="B381" i="23"/>
  <c r="C381" i="23"/>
  <c r="D381" i="23"/>
  <c r="E381" i="23"/>
  <c r="F381" i="23"/>
  <c r="G381" i="23"/>
  <c r="H381" i="23"/>
  <c r="I381" i="23"/>
  <c r="J381" i="23"/>
  <c r="K381" i="23"/>
  <c r="L381" i="23"/>
  <c r="M381" i="23"/>
  <c r="A204" i="23"/>
  <c r="B204" i="23"/>
  <c r="C204" i="23"/>
  <c r="D204" i="23"/>
  <c r="E204" i="23"/>
  <c r="F204" i="23"/>
  <c r="G204" i="23"/>
  <c r="H204" i="23"/>
  <c r="I204" i="23"/>
  <c r="J204" i="23"/>
  <c r="K204" i="23"/>
  <c r="L204" i="23"/>
  <c r="M204" i="23"/>
  <c r="A101" i="23"/>
  <c r="B101" i="23"/>
  <c r="C101" i="23"/>
  <c r="D101" i="23"/>
  <c r="E101" i="23"/>
  <c r="F101" i="23"/>
  <c r="G101" i="23"/>
  <c r="H101" i="23"/>
  <c r="I101" i="23"/>
  <c r="J101" i="23"/>
  <c r="K101" i="23"/>
  <c r="L101" i="23"/>
  <c r="M101" i="23"/>
  <c r="A87" i="23"/>
  <c r="B87" i="23"/>
  <c r="C87" i="23"/>
  <c r="D87" i="23"/>
  <c r="E87" i="23"/>
  <c r="F87" i="23"/>
  <c r="G87" i="23"/>
  <c r="H87" i="23"/>
  <c r="I87" i="23"/>
  <c r="J87" i="23"/>
  <c r="K87" i="23"/>
  <c r="L87" i="23"/>
  <c r="M87" i="23"/>
  <c r="A2245" i="23"/>
  <c r="B2245" i="23"/>
  <c r="C2245" i="23"/>
  <c r="D2245" i="23"/>
  <c r="E2245" i="23"/>
  <c r="F2245" i="23"/>
  <c r="G2245" i="23"/>
  <c r="H2245" i="23"/>
  <c r="I2245" i="23"/>
  <c r="J2245" i="23"/>
  <c r="K2245" i="23"/>
  <c r="L2245" i="23"/>
  <c r="M2245" i="23"/>
  <c r="A2231" i="23"/>
  <c r="B2231" i="23"/>
  <c r="C2231" i="23"/>
  <c r="D2231" i="23"/>
  <c r="E2231" i="23"/>
  <c r="F2231" i="23"/>
  <c r="G2231" i="23"/>
  <c r="H2231" i="23"/>
  <c r="I2231" i="23"/>
  <c r="J2231" i="23"/>
  <c r="K2231" i="23"/>
  <c r="L2231" i="23"/>
  <c r="M2231" i="23"/>
  <c r="A1188" i="23"/>
  <c r="B1188" i="23"/>
  <c r="C1188" i="23"/>
  <c r="D1188" i="23"/>
  <c r="E1188" i="23"/>
  <c r="F1188" i="23"/>
  <c r="G1188" i="23"/>
  <c r="H1188" i="23"/>
  <c r="I1188" i="23"/>
  <c r="J1188" i="23"/>
  <c r="K1188" i="23"/>
  <c r="L1188" i="23"/>
  <c r="M1188" i="23"/>
  <c r="A346" i="23"/>
  <c r="B346" i="23"/>
  <c r="C346" i="23"/>
  <c r="D346" i="23"/>
  <c r="E346" i="23"/>
  <c r="F346" i="23"/>
  <c r="G346" i="23"/>
  <c r="H346" i="23"/>
  <c r="I346" i="23"/>
  <c r="J346" i="23"/>
  <c r="K346" i="23"/>
  <c r="L346" i="23"/>
  <c r="M346" i="23"/>
  <c r="A2249" i="23"/>
  <c r="B2249" i="23"/>
  <c r="C2249" i="23"/>
  <c r="D2249" i="23"/>
  <c r="E2249" i="23"/>
  <c r="F2249" i="23"/>
  <c r="G2249" i="23"/>
  <c r="H2249" i="23"/>
  <c r="I2249" i="23"/>
  <c r="J2249" i="23"/>
  <c r="K2249" i="23"/>
  <c r="L2249" i="23"/>
  <c r="M2249" i="23"/>
  <c r="A2242" i="23"/>
  <c r="B2242" i="23"/>
  <c r="C2242" i="23"/>
  <c r="D2242" i="23"/>
  <c r="E2242" i="23"/>
  <c r="F2242" i="23"/>
  <c r="G2242" i="23"/>
  <c r="H2242" i="23"/>
  <c r="I2242" i="23"/>
  <c r="J2242" i="23"/>
  <c r="K2242" i="23"/>
  <c r="L2242" i="23"/>
  <c r="M2242" i="23"/>
  <c r="A2232" i="23"/>
  <c r="B2232" i="23"/>
  <c r="C2232" i="23"/>
  <c r="D2232" i="23"/>
  <c r="E2232" i="23"/>
  <c r="F2232" i="23"/>
  <c r="G2232" i="23"/>
  <c r="H2232" i="23"/>
  <c r="I2232" i="23"/>
  <c r="J2232" i="23"/>
  <c r="K2232" i="23"/>
  <c r="L2232" i="23"/>
  <c r="M2232" i="23"/>
  <c r="A1380" i="23"/>
  <c r="B1380" i="23"/>
  <c r="C1380" i="23"/>
  <c r="D1380" i="23"/>
  <c r="E1380" i="23"/>
  <c r="F1380" i="23"/>
  <c r="G1380" i="23"/>
  <c r="H1380" i="23"/>
  <c r="I1380" i="23"/>
  <c r="J1380" i="23"/>
  <c r="K1380" i="23"/>
  <c r="L1380" i="23"/>
  <c r="M1380" i="23"/>
  <c r="A790" i="23"/>
  <c r="B790" i="23"/>
  <c r="C790" i="23"/>
  <c r="D790" i="23"/>
  <c r="E790" i="23"/>
  <c r="F790" i="23"/>
  <c r="G790" i="23"/>
  <c r="H790" i="23"/>
  <c r="I790" i="23"/>
  <c r="J790" i="23"/>
  <c r="K790" i="23"/>
  <c r="L790" i="23"/>
  <c r="M790" i="23"/>
  <c r="A499" i="23"/>
  <c r="B499" i="23"/>
  <c r="C499" i="23"/>
  <c r="D499" i="23"/>
  <c r="E499" i="23"/>
  <c r="F499" i="23"/>
  <c r="G499" i="23"/>
  <c r="H499" i="23"/>
  <c r="I499" i="23"/>
  <c r="J499" i="23"/>
  <c r="K499" i="23"/>
  <c r="L499" i="23"/>
  <c r="M499" i="23"/>
  <c r="A2246" i="23"/>
  <c r="B2246" i="23"/>
  <c r="C2246" i="23"/>
  <c r="D2246" i="23"/>
  <c r="E2246" i="23"/>
  <c r="F2246" i="23"/>
  <c r="G2246" i="23"/>
  <c r="H2246" i="23"/>
  <c r="I2246" i="23"/>
  <c r="J2246" i="23"/>
  <c r="K2246" i="23"/>
  <c r="L2246" i="23"/>
  <c r="M2246" i="23"/>
  <c r="A2240" i="23"/>
  <c r="B2240" i="23"/>
  <c r="C2240" i="23"/>
  <c r="D2240" i="23"/>
  <c r="E2240" i="23"/>
  <c r="F2240" i="23"/>
  <c r="G2240" i="23"/>
  <c r="H2240" i="23"/>
  <c r="I2240" i="23"/>
  <c r="J2240" i="23"/>
  <c r="K2240" i="23"/>
  <c r="L2240" i="23"/>
  <c r="M2240" i="23"/>
  <c r="A2230" i="23"/>
  <c r="B2230" i="23"/>
  <c r="C2230" i="23"/>
  <c r="D2230" i="23"/>
  <c r="E2230" i="23"/>
  <c r="F2230" i="23"/>
  <c r="G2230" i="23"/>
  <c r="H2230" i="23"/>
  <c r="I2230" i="23"/>
  <c r="J2230" i="23"/>
  <c r="K2230" i="23"/>
  <c r="L2230" i="23"/>
  <c r="M2230" i="23"/>
  <c r="A1379" i="23"/>
  <c r="B1379" i="23"/>
  <c r="C1379" i="23"/>
  <c r="D1379" i="23"/>
  <c r="E1379" i="23"/>
  <c r="F1379" i="23"/>
  <c r="G1379" i="23"/>
  <c r="H1379" i="23"/>
  <c r="I1379" i="23"/>
  <c r="J1379" i="23"/>
  <c r="K1379" i="23"/>
  <c r="L1379" i="23"/>
  <c r="M1379" i="23"/>
  <c r="A1159" i="23"/>
  <c r="B1159" i="23"/>
  <c r="C1159" i="23"/>
  <c r="D1159" i="23"/>
  <c r="E1159" i="23"/>
  <c r="F1159" i="23"/>
  <c r="G1159" i="23"/>
  <c r="H1159" i="23"/>
  <c r="I1159" i="23"/>
  <c r="J1159" i="23"/>
  <c r="K1159" i="23"/>
  <c r="L1159" i="23"/>
  <c r="M1159" i="23"/>
  <c r="A701" i="23"/>
  <c r="B701" i="23"/>
  <c r="C701" i="23"/>
  <c r="D701" i="23"/>
  <c r="E701" i="23"/>
  <c r="F701" i="23"/>
  <c r="G701" i="23"/>
  <c r="H701" i="23"/>
  <c r="I701" i="23"/>
  <c r="J701" i="23"/>
  <c r="K701" i="23"/>
  <c r="L701" i="23"/>
  <c r="M701" i="23"/>
  <c r="A1046" i="23"/>
  <c r="B1046" i="23"/>
  <c r="C1046" i="23"/>
  <c r="D1046" i="23"/>
  <c r="E1046" i="23"/>
  <c r="F1046" i="23"/>
  <c r="G1046" i="23"/>
  <c r="H1046" i="23"/>
  <c r="I1046" i="23"/>
  <c r="J1046" i="23"/>
  <c r="K1046" i="23"/>
  <c r="L1046" i="23"/>
  <c r="M1046" i="23"/>
  <c r="A463" i="23"/>
  <c r="B463" i="23"/>
  <c r="C463" i="23"/>
  <c r="D463" i="23"/>
  <c r="E463" i="23"/>
  <c r="F463" i="23"/>
  <c r="G463" i="23"/>
  <c r="H463" i="23"/>
  <c r="I463" i="23"/>
  <c r="J463" i="23"/>
  <c r="K463" i="23"/>
  <c r="L463" i="23"/>
  <c r="M463" i="23"/>
  <c r="A9" i="23"/>
  <c r="B9" i="23"/>
  <c r="C9" i="23"/>
  <c r="D9" i="23"/>
  <c r="E9" i="23"/>
  <c r="F9" i="23"/>
  <c r="G9" i="23"/>
  <c r="H9" i="23"/>
  <c r="I9" i="23"/>
  <c r="J9" i="23"/>
  <c r="K9" i="23"/>
  <c r="L9" i="23"/>
  <c r="M9" i="23"/>
  <c r="A1157" i="23"/>
  <c r="B1157" i="23"/>
  <c r="C1157" i="23"/>
  <c r="D1157" i="23"/>
  <c r="E1157" i="23"/>
  <c r="F1157" i="23"/>
  <c r="G1157" i="23"/>
  <c r="H1157" i="23"/>
  <c r="I1157" i="23"/>
  <c r="J1157" i="23"/>
  <c r="K1157" i="23"/>
  <c r="L1157" i="23"/>
  <c r="M1157" i="23"/>
  <c r="A700" i="23"/>
  <c r="B700" i="23"/>
  <c r="C700" i="23"/>
  <c r="D700" i="23"/>
  <c r="E700" i="23"/>
  <c r="F700" i="23"/>
  <c r="G700" i="23"/>
  <c r="H700" i="23"/>
  <c r="I700" i="23"/>
  <c r="J700" i="23"/>
  <c r="K700" i="23"/>
  <c r="L700" i="23"/>
  <c r="M700" i="23"/>
  <c r="A8" i="23"/>
  <c r="B8" i="23"/>
  <c r="C8" i="23"/>
  <c r="D8" i="23"/>
  <c r="E8" i="23"/>
  <c r="F8" i="23"/>
  <c r="G8" i="23"/>
  <c r="H8" i="23"/>
  <c r="I8" i="23"/>
  <c r="J8" i="23"/>
  <c r="K8" i="23"/>
  <c r="L8" i="23"/>
  <c r="M8" i="23"/>
  <c r="A1000" i="23"/>
  <c r="B1000" i="23"/>
  <c r="C1000" i="23"/>
  <c r="D1000" i="23"/>
  <c r="E1000" i="23"/>
  <c r="F1000" i="23"/>
  <c r="G1000" i="23"/>
  <c r="H1000" i="23"/>
  <c r="I1000" i="23"/>
  <c r="J1000" i="23"/>
  <c r="K1000" i="23"/>
  <c r="L1000" i="23"/>
  <c r="M1000" i="23"/>
  <c r="A452" i="23"/>
  <c r="B452" i="23"/>
  <c r="C452" i="23"/>
  <c r="D452" i="23"/>
  <c r="E452" i="23"/>
  <c r="F452" i="23"/>
  <c r="G452" i="23"/>
  <c r="H452" i="23"/>
  <c r="I452" i="23"/>
  <c r="J452" i="23"/>
  <c r="K452" i="23"/>
  <c r="L452" i="23"/>
  <c r="M452" i="23"/>
  <c r="A10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A2229" i="23"/>
  <c r="B2229" i="23"/>
  <c r="C2229" i="23"/>
  <c r="D2229" i="23"/>
  <c r="E2229" i="23"/>
  <c r="F2229" i="23"/>
  <c r="G2229" i="23"/>
  <c r="H2229" i="23"/>
  <c r="I2229" i="23"/>
  <c r="J2229" i="23"/>
  <c r="K2229" i="23"/>
  <c r="L2229" i="23"/>
  <c r="M2229" i="23"/>
  <c r="A1745" i="23"/>
  <c r="B1745" i="23"/>
  <c r="C1745" i="23"/>
  <c r="D1745" i="23"/>
  <c r="E1745" i="23"/>
  <c r="F1745" i="23"/>
  <c r="G1745" i="23"/>
  <c r="H1745" i="23"/>
  <c r="I1745" i="23"/>
  <c r="J1745" i="23"/>
  <c r="K1745" i="23"/>
  <c r="L1745" i="23"/>
  <c r="M1745" i="23"/>
  <c r="A1321" i="23"/>
  <c r="B1321" i="23"/>
  <c r="C1321" i="23"/>
  <c r="D1321" i="23"/>
  <c r="E1321" i="23"/>
  <c r="F1321" i="23"/>
  <c r="G1321" i="23"/>
  <c r="H1321" i="23"/>
  <c r="I1321" i="23"/>
  <c r="J1321" i="23"/>
  <c r="K1321" i="23"/>
  <c r="L1321" i="23"/>
  <c r="M1321" i="23"/>
  <c r="A485" i="23"/>
  <c r="B485" i="23"/>
  <c r="C485" i="23"/>
  <c r="D485" i="23"/>
  <c r="E485" i="23"/>
  <c r="F485" i="23"/>
  <c r="G485" i="23"/>
  <c r="H485" i="23"/>
  <c r="I485" i="23"/>
  <c r="J485" i="23"/>
  <c r="K485" i="23"/>
  <c r="L485" i="23"/>
  <c r="M485" i="23"/>
  <c r="A286" i="23"/>
  <c r="B286" i="23"/>
  <c r="C286" i="23"/>
  <c r="D286" i="23"/>
  <c r="E286" i="23"/>
  <c r="F286" i="23"/>
  <c r="G286" i="23"/>
  <c r="H286" i="23"/>
  <c r="I286" i="23"/>
  <c r="J286" i="23"/>
  <c r="K286" i="23"/>
  <c r="L286" i="23"/>
  <c r="M286" i="23"/>
  <c r="A2129" i="23"/>
  <c r="B2129" i="23"/>
  <c r="C2129" i="23"/>
  <c r="D2129" i="23"/>
  <c r="E2129" i="23"/>
  <c r="F2129" i="23"/>
  <c r="G2129" i="23"/>
  <c r="H2129" i="23"/>
  <c r="I2129" i="23"/>
  <c r="J2129" i="23"/>
  <c r="K2129" i="23"/>
  <c r="L2129" i="23"/>
  <c r="M2129" i="23"/>
  <c r="A1957" i="23"/>
  <c r="B1957" i="23"/>
  <c r="C1957" i="23"/>
  <c r="D1957" i="23"/>
  <c r="E1957" i="23"/>
  <c r="F1957" i="23"/>
  <c r="G1957" i="23"/>
  <c r="H1957" i="23"/>
  <c r="I1957" i="23"/>
  <c r="J1957" i="23"/>
  <c r="K1957" i="23"/>
  <c r="L1957" i="23"/>
  <c r="M1957" i="23"/>
  <c r="A1746" i="23"/>
  <c r="B1746" i="23"/>
  <c r="C1746" i="23"/>
  <c r="D1746" i="23"/>
  <c r="E1746" i="23"/>
  <c r="F1746" i="23"/>
  <c r="G1746" i="23"/>
  <c r="H1746" i="23"/>
  <c r="I1746" i="23"/>
  <c r="J1746" i="23"/>
  <c r="K1746" i="23"/>
  <c r="L1746" i="23"/>
  <c r="M1746" i="23"/>
  <c r="A1588" i="23"/>
  <c r="B1588" i="23"/>
  <c r="C1588" i="23"/>
  <c r="D1588" i="23"/>
  <c r="E1588" i="23"/>
  <c r="F1588" i="23"/>
  <c r="G1588" i="23"/>
  <c r="H1588" i="23"/>
  <c r="I1588" i="23"/>
  <c r="J1588" i="23"/>
  <c r="K1588" i="23"/>
  <c r="L1588" i="23"/>
  <c r="M1588" i="23"/>
  <c r="A1211" i="23"/>
  <c r="B1211" i="23"/>
  <c r="C1211" i="23"/>
  <c r="D1211" i="23"/>
  <c r="E1211" i="23"/>
  <c r="F1211" i="23"/>
  <c r="G1211" i="23"/>
  <c r="H1211" i="23"/>
  <c r="I1211" i="23"/>
  <c r="J1211" i="23"/>
  <c r="K1211" i="23"/>
  <c r="L1211" i="23"/>
  <c r="M1211" i="23"/>
  <c r="A782" i="23"/>
  <c r="B782" i="23"/>
  <c r="C782" i="23"/>
  <c r="D782" i="23"/>
  <c r="E782" i="23"/>
  <c r="F782" i="23"/>
  <c r="G782" i="23"/>
  <c r="H782" i="23"/>
  <c r="I782" i="23"/>
  <c r="J782" i="23"/>
  <c r="K782" i="23"/>
  <c r="L782" i="23"/>
  <c r="M782" i="23"/>
  <c r="A488" i="23"/>
  <c r="B488" i="23"/>
  <c r="C488" i="23"/>
  <c r="D488" i="23"/>
  <c r="E488" i="23"/>
  <c r="F488" i="23"/>
  <c r="G488" i="23"/>
  <c r="H488" i="23"/>
  <c r="I488" i="23"/>
  <c r="J488" i="23"/>
  <c r="K488" i="23"/>
  <c r="L488" i="23"/>
  <c r="M488" i="23"/>
  <c r="A287" i="23"/>
  <c r="B287" i="23"/>
  <c r="C287" i="23"/>
  <c r="D287" i="23"/>
  <c r="E287" i="23"/>
  <c r="F287" i="23"/>
  <c r="G287" i="23"/>
  <c r="H287" i="23"/>
  <c r="I287" i="23"/>
  <c r="J287" i="23"/>
  <c r="K287" i="23"/>
  <c r="L287" i="23"/>
  <c r="M287" i="23"/>
  <c r="A2062" i="23"/>
  <c r="B2062" i="23"/>
  <c r="C2062" i="23"/>
  <c r="D2062" i="23"/>
  <c r="E2062" i="23"/>
  <c r="F2062" i="23"/>
  <c r="G2062" i="23"/>
  <c r="H2062" i="23"/>
  <c r="I2062" i="23"/>
  <c r="J2062" i="23"/>
  <c r="K2062" i="23"/>
  <c r="L2062" i="23"/>
  <c r="M2062" i="23"/>
  <c r="A2060" i="23"/>
  <c r="B2060" i="23"/>
  <c r="C2060" i="23"/>
  <c r="D2060" i="23"/>
  <c r="E2060" i="23"/>
  <c r="F2060" i="23"/>
  <c r="G2060" i="23"/>
  <c r="H2060" i="23"/>
  <c r="I2060" i="23"/>
  <c r="J2060" i="23"/>
  <c r="K2060" i="23"/>
  <c r="L2060" i="23"/>
  <c r="M2060" i="23"/>
  <c r="A1788" i="23"/>
  <c r="B1788" i="23"/>
  <c r="C1788" i="23"/>
  <c r="D1788" i="23"/>
  <c r="E1788" i="23"/>
  <c r="F1788" i="23"/>
  <c r="G1788" i="23"/>
  <c r="H1788" i="23"/>
  <c r="I1788" i="23"/>
  <c r="J1788" i="23"/>
  <c r="K1788" i="23"/>
  <c r="L1788" i="23"/>
  <c r="M1788" i="23"/>
  <c r="A1616" i="23"/>
  <c r="B1616" i="23"/>
  <c r="C1616" i="23"/>
  <c r="D1616" i="23"/>
  <c r="E1616" i="23"/>
  <c r="F1616" i="23"/>
  <c r="G1616" i="23"/>
  <c r="H1616" i="23"/>
  <c r="I1616" i="23"/>
  <c r="J1616" i="23"/>
  <c r="K1616" i="23"/>
  <c r="L1616" i="23"/>
  <c r="M1616" i="23"/>
  <c r="A1251" i="23"/>
  <c r="B1251" i="23"/>
  <c r="C1251" i="23"/>
  <c r="D1251" i="23"/>
  <c r="E1251" i="23"/>
  <c r="F1251" i="23"/>
  <c r="G1251" i="23"/>
  <c r="H1251" i="23"/>
  <c r="I1251" i="23"/>
  <c r="J1251" i="23"/>
  <c r="K1251" i="23"/>
  <c r="L1251" i="23"/>
  <c r="M1251" i="23"/>
  <c r="A842" i="23"/>
  <c r="B842" i="23"/>
  <c r="C842" i="23"/>
  <c r="D842" i="23"/>
  <c r="E842" i="23"/>
  <c r="F842" i="23"/>
  <c r="G842" i="23"/>
  <c r="H842" i="23"/>
  <c r="I842" i="23"/>
  <c r="J842" i="23"/>
  <c r="K842" i="23"/>
  <c r="L842" i="23"/>
  <c r="M842" i="23"/>
  <c r="A697" i="23"/>
  <c r="B697" i="23"/>
  <c r="C697" i="23"/>
  <c r="D697" i="23"/>
  <c r="E697" i="23"/>
  <c r="F697" i="23"/>
  <c r="G697" i="23"/>
  <c r="H697" i="23"/>
  <c r="I697" i="23"/>
  <c r="J697" i="23"/>
  <c r="K697" i="23"/>
  <c r="L697" i="23"/>
  <c r="M697" i="23"/>
  <c r="A325" i="23"/>
  <c r="B325" i="23"/>
  <c r="C325" i="23"/>
  <c r="D325" i="23"/>
  <c r="E325" i="23"/>
  <c r="F325" i="23"/>
  <c r="G325" i="23"/>
  <c r="H325" i="23"/>
  <c r="I325" i="23"/>
  <c r="J325" i="23"/>
  <c r="K325" i="23"/>
  <c r="L325" i="23"/>
  <c r="M325" i="23"/>
  <c r="A2176" i="23"/>
  <c r="B2176" i="23"/>
  <c r="C2176" i="23"/>
  <c r="D2176" i="23"/>
  <c r="E2176" i="23"/>
  <c r="F2176" i="23"/>
  <c r="G2176" i="23"/>
  <c r="H2176" i="23"/>
  <c r="I2176" i="23"/>
  <c r="J2176" i="23"/>
  <c r="K2176" i="23"/>
  <c r="L2176" i="23"/>
  <c r="M2176" i="23"/>
  <c r="A1989" i="23"/>
  <c r="B1989" i="23"/>
  <c r="C1989" i="23"/>
  <c r="D1989" i="23"/>
  <c r="E1989" i="23"/>
  <c r="F1989" i="23"/>
  <c r="G1989" i="23"/>
  <c r="H1989" i="23"/>
  <c r="I1989" i="23"/>
  <c r="J1989" i="23"/>
  <c r="K1989" i="23"/>
  <c r="L1989" i="23"/>
  <c r="M1989" i="23"/>
  <c r="A1768" i="23"/>
  <c r="B1768" i="23"/>
  <c r="C1768" i="23"/>
  <c r="D1768" i="23"/>
  <c r="E1768" i="23"/>
  <c r="F1768" i="23"/>
  <c r="G1768" i="23"/>
  <c r="H1768" i="23"/>
  <c r="I1768" i="23"/>
  <c r="J1768" i="23"/>
  <c r="K1768" i="23"/>
  <c r="L1768" i="23"/>
  <c r="M1768" i="23"/>
  <c r="A1600" i="23"/>
  <c r="B1600" i="23"/>
  <c r="C1600" i="23"/>
  <c r="D1600" i="23"/>
  <c r="E1600" i="23"/>
  <c r="F1600" i="23"/>
  <c r="G1600" i="23"/>
  <c r="H1600" i="23"/>
  <c r="I1600" i="23"/>
  <c r="J1600" i="23"/>
  <c r="K1600" i="23"/>
  <c r="L1600" i="23"/>
  <c r="M1600" i="23"/>
  <c r="A1255" i="23"/>
  <c r="B1255" i="23"/>
  <c r="C1255" i="23"/>
  <c r="D1255" i="23"/>
  <c r="E1255" i="23"/>
  <c r="F1255" i="23"/>
  <c r="G1255" i="23"/>
  <c r="H1255" i="23"/>
  <c r="I1255" i="23"/>
  <c r="J1255" i="23"/>
  <c r="K1255" i="23"/>
  <c r="L1255" i="23"/>
  <c r="M1255" i="23"/>
  <c r="A843" i="23"/>
  <c r="B843" i="23"/>
  <c r="C843" i="23"/>
  <c r="D843" i="23"/>
  <c r="E843" i="23"/>
  <c r="F843" i="23"/>
  <c r="G843" i="23"/>
  <c r="H843" i="23"/>
  <c r="I843" i="23"/>
  <c r="J843" i="23"/>
  <c r="K843" i="23"/>
  <c r="L843" i="23"/>
  <c r="M843" i="23"/>
  <c r="A698" i="23"/>
  <c r="B698" i="23"/>
  <c r="C698" i="23"/>
  <c r="D698" i="23"/>
  <c r="E698" i="23"/>
  <c r="F698" i="23"/>
  <c r="G698" i="23"/>
  <c r="H698" i="23"/>
  <c r="I698" i="23"/>
  <c r="J698" i="23"/>
  <c r="K698" i="23"/>
  <c r="L698" i="23"/>
  <c r="M698" i="23"/>
  <c r="A2200" i="23"/>
  <c r="B2200" i="23"/>
  <c r="C2200" i="23"/>
  <c r="D2200" i="23"/>
  <c r="E2200" i="23"/>
  <c r="F2200" i="23"/>
  <c r="G2200" i="23"/>
  <c r="H2200" i="23"/>
  <c r="I2200" i="23"/>
  <c r="J2200" i="23"/>
  <c r="K2200" i="23"/>
  <c r="L2200" i="23"/>
  <c r="M2200" i="23"/>
  <c r="A2005" i="23"/>
  <c r="B2005" i="23"/>
  <c r="C2005" i="23"/>
  <c r="D2005" i="23"/>
  <c r="E2005" i="23"/>
  <c r="F2005" i="23"/>
  <c r="G2005" i="23"/>
  <c r="H2005" i="23"/>
  <c r="I2005" i="23"/>
  <c r="J2005" i="23"/>
  <c r="K2005" i="23"/>
  <c r="L2005" i="23"/>
  <c r="M2005" i="23"/>
  <c r="A1790" i="23"/>
  <c r="B1790" i="23"/>
  <c r="C1790" i="23"/>
  <c r="D1790" i="23"/>
  <c r="E1790" i="23"/>
  <c r="F1790" i="23"/>
  <c r="G1790" i="23"/>
  <c r="H1790" i="23"/>
  <c r="I1790" i="23"/>
  <c r="J1790" i="23"/>
  <c r="K1790" i="23"/>
  <c r="L1790" i="23"/>
  <c r="M1790" i="23"/>
  <c r="A1621" i="23"/>
  <c r="B1621" i="23"/>
  <c r="C1621" i="23"/>
  <c r="D1621" i="23"/>
  <c r="E1621" i="23"/>
  <c r="F1621" i="23"/>
  <c r="G1621" i="23"/>
  <c r="H1621" i="23"/>
  <c r="I1621" i="23"/>
  <c r="J1621" i="23"/>
  <c r="K1621" i="23"/>
  <c r="L1621" i="23"/>
  <c r="M1621" i="23"/>
  <c r="A1392" i="23"/>
  <c r="B1392" i="23"/>
  <c r="C1392" i="23"/>
  <c r="D1392" i="23"/>
  <c r="E1392" i="23"/>
  <c r="F1392" i="23"/>
  <c r="G1392" i="23"/>
  <c r="H1392" i="23"/>
  <c r="I1392" i="23"/>
  <c r="J1392" i="23"/>
  <c r="K1392" i="23"/>
  <c r="L1392" i="23"/>
  <c r="M1392" i="23"/>
  <c r="A970" i="23"/>
  <c r="B970" i="23"/>
  <c r="C970" i="23"/>
  <c r="D970" i="23"/>
  <c r="E970" i="23"/>
  <c r="F970" i="23"/>
  <c r="G970" i="23"/>
  <c r="H970" i="23"/>
  <c r="I970" i="23"/>
  <c r="J970" i="23"/>
  <c r="K970" i="23"/>
  <c r="L970" i="23"/>
  <c r="M970" i="23"/>
  <c r="A402" i="23"/>
  <c r="B402" i="23"/>
  <c r="C402" i="23"/>
  <c r="D402" i="23"/>
  <c r="E402" i="23"/>
  <c r="F402" i="23"/>
  <c r="G402" i="23"/>
  <c r="H402" i="23"/>
  <c r="I402" i="23"/>
  <c r="J402" i="23"/>
  <c r="K402" i="23"/>
  <c r="L402" i="23"/>
  <c r="M402" i="23"/>
  <c r="A2228" i="23"/>
  <c r="B2228" i="23"/>
  <c r="C2228" i="23"/>
  <c r="D2228" i="23"/>
  <c r="E2228" i="23"/>
  <c r="F2228" i="23"/>
  <c r="G2228" i="23"/>
  <c r="H2228" i="23"/>
  <c r="I2228" i="23"/>
  <c r="J2228" i="23"/>
  <c r="K2228" i="23"/>
  <c r="L2228" i="23"/>
  <c r="M2228" i="23"/>
  <c r="A2029" i="23"/>
  <c r="B2029" i="23"/>
  <c r="C2029" i="23"/>
  <c r="D2029" i="23"/>
  <c r="E2029" i="23"/>
  <c r="F2029" i="23"/>
  <c r="G2029" i="23"/>
  <c r="H2029" i="23"/>
  <c r="I2029" i="23"/>
  <c r="J2029" i="23"/>
  <c r="K2029" i="23"/>
  <c r="L2029" i="23"/>
  <c r="M2029" i="23"/>
  <c r="A1812" i="23"/>
  <c r="B1812" i="23"/>
  <c r="C1812" i="23"/>
  <c r="D1812" i="23"/>
  <c r="E1812" i="23"/>
  <c r="F1812" i="23"/>
  <c r="G1812" i="23"/>
  <c r="H1812" i="23"/>
  <c r="I1812" i="23"/>
  <c r="J1812" i="23"/>
  <c r="K1812" i="23"/>
  <c r="L1812" i="23"/>
  <c r="M1812" i="23"/>
  <c r="A1654" i="23"/>
  <c r="B1654" i="23"/>
  <c r="C1654" i="23"/>
  <c r="D1654" i="23"/>
  <c r="E1654" i="23"/>
  <c r="F1654" i="23"/>
  <c r="G1654" i="23"/>
  <c r="H1654" i="23"/>
  <c r="I1654" i="23"/>
  <c r="J1654" i="23"/>
  <c r="K1654" i="23"/>
  <c r="L1654" i="23"/>
  <c r="M1654" i="23"/>
  <c r="A1050" i="23"/>
  <c r="B1050" i="23"/>
  <c r="C1050" i="23"/>
  <c r="D1050" i="23"/>
  <c r="E1050" i="23"/>
  <c r="F1050" i="23"/>
  <c r="G1050" i="23"/>
  <c r="H1050" i="23"/>
  <c r="I1050" i="23"/>
  <c r="J1050" i="23"/>
  <c r="K1050" i="23"/>
  <c r="L1050" i="23"/>
  <c r="M1050" i="23"/>
  <c r="A520" i="23"/>
  <c r="B520" i="23"/>
  <c r="C520" i="23"/>
  <c r="D520" i="23"/>
  <c r="E520" i="23"/>
  <c r="F520" i="23"/>
  <c r="G520" i="23"/>
  <c r="H520" i="23"/>
  <c r="I520" i="23"/>
  <c r="J520" i="23"/>
  <c r="K520" i="23"/>
  <c r="L520" i="23"/>
  <c r="M520" i="23"/>
  <c r="A2084" i="23"/>
  <c r="B2084" i="23"/>
  <c r="C2084" i="23"/>
  <c r="D2084" i="23"/>
  <c r="E2084" i="23"/>
  <c r="F2084" i="23"/>
  <c r="G2084" i="23"/>
  <c r="H2084" i="23"/>
  <c r="I2084" i="23"/>
  <c r="J2084" i="23"/>
  <c r="K2084" i="23"/>
  <c r="L2084" i="23"/>
  <c r="M2084" i="23"/>
  <c r="A2061" i="23"/>
  <c r="B2061" i="23"/>
  <c r="C2061" i="23"/>
  <c r="D2061" i="23"/>
  <c r="E2061" i="23"/>
  <c r="F2061" i="23"/>
  <c r="G2061" i="23"/>
  <c r="H2061" i="23"/>
  <c r="I2061" i="23"/>
  <c r="J2061" i="23"/>
  <c r="K2061" i="23"/>
  <c r="L2061" i="23"/>
  <c r="M2061" i="23"/>
  <c r="A1831" i="23"/>
  <c r="B1831" i="23"/>
  <c r="C1831" i="23"/>
  <c r="D1831" i="23"/>
  <c r="E1831" i="23"/>
  <c r="F1831" i="23"/>
  <c r="G1831" i="23"/>
  <c r="H1831" i="23"/>
  <c r="I1831" i="23"/>
  <c r="J1831" i="23"/>
  <c r="K1831" i="23"/>
  <c r="L1831" i="23"/>
  <c r="M1831" i="23"/>
  <c r="A1669" i="23"/>
  <c r="B1669" i="23"/>
  <c r="C1669" i="23"/>
  <c r="D1669" i="23"/>
  <c r="E1669" i="23"/>
  <c r="F1669" i="23"/>
  <c r="G1669" i="23"/>
  <c r="H1669" i="23"/>
  <c r="I1669" i="23"/>
  <c r="J1669" i="23"/>
  <c r="K1669" i="23"/>
  <c r="L1669" i="23"/>
  <c r="M1669" i="23"/>
  <c r="A1337" i="23"/>
  <c r="B1337" i="23"/>
  <c r="C1337" i="23"/>
  <c r="D1337" i="23"/>
  <c r="E1337" i="23"/>
  <c r="F1337" i="23"/>
  <c r="G1337" i="23"/>
  <c r="H1337" i="23"/>
  <c r="I1337" i="23"/>
  <c r="J1337" i="23"/>
  <c r="K1337" i="23"/>
  <c r="L1337" i="23"/>
  <c r="M1337" i="23"/>
  <c r="A1053" i="23"/>
  <c r="B1053" i="23"/>
  <c r="C1053" i="23"/>
  <c r="D1053" i="23"/>
  <c r="E1053" i="23"/>
  <c r="F1053" i="23"/>
  <c r="G1053" i="23"/>
  <c r="H1053" i="23"/>
  <c r="I1053" i="23"/>
  <c r="J1053" i="23"/>
  <c r="K1053" i="23"/>
  <c r="L1053" i="23"/>
  <c r="M1053" i="23"/>
  <c r="A519" i="23"/>
  <c r="B519" i="23"/>
  <c r="C519" i="23"/>
  <c r="D519" i="23"/>
  <c r="E519" i="23"/>
  <c r="F519" i="23"/>
  <c r="G519" i="23"/>
  <c r="H519" i="23"/>
  <c r="I519" i="23"/>
  <c r="J519" i="23"/>
  <c r="K519" i="23"/>
  <c r="L519" i="23"/>
  <c r="M519" i="23"/>
  <c r="A294" i="23"/>
  <c r="B294" i="23"/>
  <c r="C294" i="23"/>
  <c r="D294" i="23"/>
  <c r="E294" i="23"/>
  <c r="F294" i="23"/>
  <c r="G294" i="23"/>
  <c r="H294" i="23"/>
  <c r="I294" i="23"/>
  <c r="J294" i="23"/>
  <c r="K294" i="23"/>
  <c r="L294" i="23"/>
  <c r="M294" i="23"/>
  <c r="A2227" i="23"/>
  <c r="B2227" i="23"/>
  <c r="C2227" i="23"/>
  <c r="D2227" i="23"/>
  <c r="E2227" i="23"/>
  <c r="F2227" i="23"/>
  <c r="G2227" i="23"/>
  <c r="H2227" i="23"/>
  <c r="I2227" i="23"/>
  <c r="J2227" i="23"/>
  <c r="K2227" i="23"/>
  <c r="L2227" i="23"/>
  <c r="M2227" i="23"/>
  <c r="A1675" i="23"/>
  <c r="B1675" i="23"/>
  <c r="C1675" i="23"/>
  <c r="D1675" i="23"/>
  <c r="E1675" i="23"/>
  <c r="F1675" i="23"/>
  <c r="G1675" i="23"/>
  <c r="H1675" i="23"/>
  <c r="I1675" i="23"/>
  <c r="J1675" i="23"/>
  <c r="K1675" i="23"/>
  <c r="L1675" i="23"/>
  <c r="M1675" i="23"/>
  <c r="A1340" i="23"/>
  <c r="B1340" i="23"/>
  <c r="C1340" i="23"/>
  <c r="D1340" i="23"/>
  <c r="E1340" i="23"/>
  <c r="F1340" i="23"/>
  <c r="G1340" i="23"/>
  <c r="H1340" i="23"/>
  <c r="I1340" i="23"/>
  <c r="J1340" i="23"/>
  <c r="K1340" i="23"/>
  <c r="L1340" i="23"/>
  <c r="M1340" i="23"/>
  <c r="A601" i="23"/>
  <c r="B601" i="23"/>
  <c r="C601" i="23"/>
  <c r="D601" i="23"/>
  <c r="E601" i="23"/>
  <c r="F601" i="23"/>
  <c r="G601" i="23"/>
  <c r="H601" i="23"/>
  <c r="I601" i="23"/>
  <c r="J601" i="23"/>
  <c r="K601" i="23"/>
  <c r="L601" i="23"/>
  <c r="M601" i="23"/>
  <c r="A2121" i="23"/>
  <c r="B2121" i="23"/>
  <c r="C2121" i="23"/>
  <c r="D2121" i="23"/>
  <c r="E2121" i="23"/>
  <c r="F2121" i="23"/>
  <c r="G2121" i="23"/>
  <c r="H2121" i="23"/>
  <c r="I2121" i="23"/>
  <c r="J2121" i="23"/>
  <c r="K2121" i="23"/>
  <c r="L2121" i="23"/>
  <c r="M2121" i="23"/>
  <c r="A1950" i="23"/>
  <c r="B1950" i="23"/>
  <c r="C1950" i="23"/>
  <c r="D1950" i="23"/>
  <c r="E1950" i="23"/>
  <c r="F1950" i="23"/>
  <c r="G1950" i="23"/>
  <c r="H1950" i="23"/>
  <c r="I1950" i="23"/>
  <c r="J1950" i="23"/>
  <c r="K1950" i="23"/>
  <c r="L1950" i="23"/>
  <c r="M1950" i="23"/>
  <c r="A1895" i="23"/>
  <c r="B1895" i="23"/>
  <c r="C1895" i="23"/>
  <c r="D1895" i="23"/>
  <c r="E1895" i="23"/>
  <c r="F1895" i="23"/>
  <c r="G1895" i="23"/>
  <c r="H1895" i="23"/>
  <c r="I1895" i="23"/>
  <c r="J1895" i="23"/>
  <c r="K1895" i="23"/>
  <c r="L1895" i="23"/>
  <c r="M1895" i="23"/>
  <c r="A1739" i="23"/>
  <c r="B1739" i="23"/>
  <c r="C1739" i="23"/>
  <c r="D1739" i="23"/>
  <c r="E1739" i="23"/>
  <c r="F1739" i="23"/>
  <c r="G1739" i="23"/>
  <c r="H1739" i="23"/>
  <c r="I1739" i="23"/>
  <c r="J1739" i="23"/>
  <c r="K1739" i="23"/>
  <c r="L1739" i="23"/>
  <c r="M1739" i="23"/>
  <c r="A1086" i="23"/>
  <c r="B1086" i="23"/>
  <c r="C1086" i="23"/>
  <c r="D1086" i="23"/>
  <c r="E1086" i="23"/>
  <c r="F1086" i="23"/>
  <c r="G1086" i="23"/>
  <c r="H1086" i="23"/>
  <c r="I1086" i="23"/>
  <c r="J1086" i="23"/>
  <c r="K1086" i="23"/>
  <c r="L1086" i="23"/>
  <c r="M1086" i="23"/>
  <c r="A600" i="23"/>
  <c r="B600" i="23"/>
  <c r="C600" i="23"/>
  <c r="D600" i="23"/>
  <c r="E600" i="23"/>
  <c r="F600" i="23"/>
  <c r="G600" i="23"/>
  <c r="H600" i="23"/>
  <c r="I600" i="23"/>
  <c r="J600" i="23"/>
  <c r="K600" i="23"/>
  <c r="L600" i="23"/>
  <c r="M600" i="23"/>
  <c r="A2152" i="23"/>
  <c r="B2152" i="23"/>
  <c r="C2152" i="23"/>
  <c r="D2152" i="23"/>
  <c r="E2152" i="23"/>
  <c r="F2152" i="23"/>
  <c r="G2152" i="23"/>
  <c r="H2152" i="23"/>
  <c r="I2152" i="23"/>
  <c r="J2152" i="23"/>
  <c r="K2152" i="23"/>
  <c r="L2152" i="23"/>
  <c r="M2152" i="23"/>
  <c r="A1974" i="23"/>
  <c r="B1974" i="23"/>
  <c r="C1974" i="23"/>
  <c r="D1974" i="23"/>
  <c r="E1974" i="23"/>
  <c r="F1974" i="23"/>
  <c r="G1974" i="23"/>
  <c r="H1974" i="23"/>
  <c r="I1974" i="23"/>
  <c r="J1974" i="23"/>
  <c r="K1974" i="23"/>
  <c r="L1974" i="23"/>
  <c r="M1974" i="23"/>
  <c r="A1753" i="23"/>
  <c r="B1753" i="23"/>
  <c r="C1753" i="23"/>
  <c r="D1753" i="23"/>
  <c r="E1753" i="23"/>
  <c r="F1753" i="23"/>
  <c r="G1753" i="23"/>
  <c r="H1753" i="23"/>
  <c r="I1753" i="23"/>
  <c r="J1753" i="23"/>
  <c r="K1753" i="23"/>
  <c r="L1753" i="23"/>
  <c r="M1753" i="23"/>
  <c r="A1578" i="23"/>
  <c r="B1578" i="23"/>
  <c r="C1578" i="23"/>
  <c r="D1578" i="23"/>
  <c r="E1578" i="23"/>
  <c r="F1578" i="23"/>
  <c r="G1578" i="23"/>
  <c r="H1578" i="23"/>
  <c r="I1578" i="23"/>
  <c r="J1578" i="23"/>
  <c r="K1578" i="23"/>
  <c r="L1578" i="23"/>
  <c r="M1578" i="23"/>
  <c r="A1147" i="23"/>
  <c r="B1147" i="23"/>
  <c r="C1147" i="23"/>
  <c r="D1147" i="23"/>
  <c r="E1147" i="23"/>
  <c r="F1147" i="23"/>
  <c r="G1147" i="23"/>
  <c r="H1147" i="23"/>
  <c r="I1147" i="23"/>
  <c r="J1147" i="23"/>
  <c r="K1147" i="23"/>
  <c r="L1147" i="23"/>
  <c r="M1147" i="23"/>
  <c r="A599" i="23"/>
  <c r="B599" i="23"/>
  <c r="C599" i="23"/>
  <c r="D599" i="23"/>
  <c r="E599" i="23"/>
  <c r="F599" i="23"/>
  <c r="G599" i="23"/>
  <c r="H599" i="23"/>
  <c r="I599" i="23"/>
  <c r="J599" i="23"/>
  <c r="K599" i="23"/>
  <c r="L599" i="23"/>
  <c r="M599" i="23"/>
  <c r="A2150" i="23"/>
  <c r="B2150" i="23"/>
  <c r="C2150" i="23"/>
  <c r="D2150" i="23"/>
  <c r="E2150" i="23"/>
  <c r="F2150" i="23"/>
  <c r="G2150" i="23"/>
  <c r="H2150" i="23"/>
  <c r="I2150" i="23"/>
  <c r="J2150" i="23"/>
  <c r="K2150" i="23"/>
  <c r="L2150" i="23"/>
  <c r="M2150" i="23"/>
  <c r="A1940" i="23"/>
  <c r="B1940" i="23"/>
  <c r="C1940" i="23"/>
  <c r="D1940" i="23"/>
  <c r="E1940" i="23"/>
  <c r="F1940" i="23"/>
  <c r="G1940" i="23"/>
  <c r="H1940" i="23"/>
  <c r="I1940" i="23"/>
  <c r="J1940" i="23"/>
  <c r="K1940" i="23"/>
  <c r="L1940" i="23"/>
  <c r="M1940" i="23"/>
  <c r="A1884" i="23"/>
  <c r="B1884" i="23"/>
  <c r="C1884" i="23"/>
  <c r="D1884" i="23"/>
  <c r="E1884" i="23"/>
  <c r="F1884" i="23"/>
  <c r="G1884" i="23"/>
  <c r="H1884" i="23"/>
  <c r="I1884" i="23"/>
  <c r="J1884" i="23"/>
  <c r="K1884" i="23"/>
  <c r="L1884" i="23"/>
  <c r="M1884" i="23"/>
  <c r="A1728" i="23"/>
  <c r="B1728" i="23"/>
  <c r="C1728" i="23"/>
  <c r="D1728" i="23"/>
  <c r="E1728" i="23"/>
  <c r="F1728" i="23"/>
  <c r="G1728" i="23"/>
  <c r="H1728" i="23"/>
  <c r="I1728" i="23"/>
  <c r="J1728" i="23"/>
  <c r="K1728" i="23"/>
  <c r="L1728" i="23"/>
  <c r="M1728" i="23"/>
  <c r="A1144" i="23"/>
  <c r="B1144" i="23"/>
  <c r="C1144" i="23"/>
  <c r="D1144" i="23"/>
  <c r="E1144" i="23"/>
  <c r="F1144" i="23"/>
  <c r="G1144" i="23"/>
  <c r="H1144" i="23"/>
  <c r="I1144" i="23"/>
  <c r="J1144" i="23"/>
  <c r="K1144" i="23"/>
  <c r="L1144" i="23"/>
  <c r="M1144" i="23"/>
  <c r="A596" i="23"/>
  <c r="B596" i="23"/>
  <c r="C596" i="23"/>
  <c r="D596" i="23"/>
  <c r="E596" i="23"/>
  <c r="F596" i="23"/>
  <c r="G596" i="23"/>
  <c r="H596" i="23"/>
  <c r="I596" i="23"/>
  <c r="J596" i="23"/>
  <c r="K596" i="23"/>
  <c r="L596" i="23"/>
  <c r="M596" i="23"/>
  <c r="A2087" i="23"/>
  <c r="B2087" i="23"/>
  <c r="C2087" i="23"/>
  <c r="D2087" i="23"/>
  <c r="E2087" i="23"/>
  <c r="F2087" i="23"/>
  <c r="G2087" i="23"/>
  <c r="H2087" i="23"/>
  <c r="I2087" i="23"/>
  <c r="J2087" i="23"/>
  <c r="K2087" i="23"/>
  <c r="L2087" i="23"/>
  <c r="M2087" i="23"/>
  <c r="A1911" i="23"/>
  <c r="B1911" i="23"/>
  <c r="C1911" i="23"/>
  <c r="D1911" i="23"/>
  <c r="E1911" i="23"/>
  <c r="F1911" i="23"/>
  <c r="G1911" i="23"/>
  <c r="H1911" i="23"/>
  <c r="I1911" i="23"/>
  <c r="J1911" i="23"/>
  <c r="K1911" i="23"/>
  <c r="L1911" i="23"/>
  <c r="M1911" i="23"/>
  <c r="A1874" i="23"/>
  <c r="B1874" i="23"/>
  <c r="C1874" i="23"/>
  <c r="D1874" i="23"/>
  <c r="E1874" i="23"/>
  <c r="F1874" i="23"/>
  <c r="G1874" i="23"/>
  <c r="H1874" i="23"/>
  <c r="I1874" i="23"/>
  <c r="J1874" i="23"/>
  <c r="K1874" i="23"/>
  <c r="L1874" i="23"/>
  <c r="M1874" i="23"/>
  <c r="A1718" i="23"/>
  <c r="B1718" i="23"/>
  <c r="C1718" i="23"/>
  <c r="D1718" i="23"/>
  <c r="E1718" i="23"/>
  <c r="F1718" i="23"/>
  <c r="G1718" i="23"/>
  <c r="H1718" i="23"/>
  <c r="I1718" i="23"/>
  <c r="J1718" i="23"/>
  <c r="K1718" i="23"/>
  <c r="L1718" i="23"/>
  <c r="M1718" i="23"/>
  <c r="A1133" i="23"/>
  <c r="B1133" i="23"/>
  <c r="C1133" i="23"/>
  <c r="D1133" i="23"/>
  <c r="E1133" i="23"/>
  <c r="F1133" i="23"/>
  <c r="G1133" i="23"/>
  <c r="H1133" i="23"/>
  <c r="I1133" i="23"/>
  <c r="J1133" i="23"/>
  <c r="K1133" i="23"/>
  <c r="L1133" i="23"/>
  <c r="M1133" i="23"/>
  <c r="A656" i="23"/>
  <c r="B656" i="23"/>
  <c r="C656" i="23"/>
  <c r="D656" i="23"/>
  <c r="E656" i="23"/>
  <c r="F656" i="23"/>
  <c r="G656" i="23"/>
  <c r="H656" i="23"/>
  <c r="I656" i="23"/>
  <c r="J656" i="23"/>
  <c r="K656" i="23"/>
  <c r="L656" i="23"/>
  <c r="M656" i="23"/>
  <c r="A2085" i="23"/>
  <c r="B2085" i="23"/>
  <c r="C2085" i="23"/>
  <c r="D2085" i="23"/>
  <c r="E2085" i="23"/>
  <c r="F2085" i="23"/>
  <c r="G2085" i="23"/>
  <c r="H2085" i="23"/>
  <c r="I2085" i="23"/>
  <c r="J2085" i="23"/>
  <c r="K2085" i="23"/>
  <c r="L2085" i="23"/>
  <c r="M2085" i="23"/>
  <c r="A1909" i="23"/>
  <c r="B1909" i="23"/>
  <c r="C1909" i="23"/>
  <c r="D1909" i="23"/>
  <c r="E1909" i="23"/>
  <c r="F1909" i="23"/>
  <c r="G1909" i="23"/>
  <c r="H1909" i="23"/>
  <c r="I1909" i="23"/>
  <c r="J1909" i="23"/>
  <c r="K1909" i="23"/>
  <c r="L1909" i="23"/>
  <c r="M1909" i="23"/>
  <c r="A1839" i="23"/>
  <c r="B1839" i="23"/>
  <c r="C1839" i="23"/>
  <c r="D1839" i="23"/>
  <c r="E1839" i="23"/>
  <c r="F1839" i="23"/>
  <c r="G1839" i="23"/>
  <c r="H1839" i="23"/>
  <c r="I1839" i="23"/>
  <c r="J1839" i="23"/>
  <c r="K1839" i="23"/>
  <c r="L1839" i="23"/>
  <c r="M1839" i="23"/>
  <c r="A1703" i="23"/>
  <c r="B1703" i="23"/>
  <c r="C1703" i="23"/>
  <c r="D1703" i="23"/>
  <c r="E1703" i="23"/>
  <c r="F1703" i="23"/>
  <c r="G1703" i="23"/>
  <c r="H1703" i="23"/>
  <c r="I1703" i="23"/>
  <c r="J1703" i="23"/>
  <c r="K1703" i="23"/>
  <c r="L1703" i="23"/>
  <c r="M1703" i="23"/>
  <c r="A1120" i="23"/>
  <c r="B1120" i="23"/>
  <c r="C1120" i="23"/>
  <c r="D1120" i="23"/>
  <c r="E1120" i="23"/>
  <c r="F1120" i="23"/>
  <c r="G1120" i="23"/>
  <c r="H1120" i="23"/>
  <c r="I1120" i="23"/>
  <c r="J1120" i="23"/>
  <c r="K1120" i="23"/>
  <c r="L1120" i="23"/>
  <c r="M1120" i="23"/>
  <c r="A643" i="23"/>
  <c r="B643" i="23"/>
  <c r="C643" i="23"/>
  <c r="D643" i="23"/>
  <c r="E643" i="23"/>
  <c r="F643" i="23"/>
  <c r="G643" i="23"/>
  <c r="H643" i="23"/>
  <c r="I643" i="23"/>
  <c r="J643" i="23"/>
  <c r="K643" i="23"/>
  <c r="L643" i="23"/>
  <c r="M643" i="23"/>
  <c r="A2140" i="23"/>
  <c r="B2140" i="23"/>
  <c r="C2140" i="23"/>
  <c r="D2140" i="23"/>
  <c r="E2140" i="23"/>
  <c r="F2140" i="23"/>
  <c r="G2140" i="23"/>
  <c r="H2140" i="23"/>
  <c r="I2140" i="23"/>
  <c r="J2140" i="23"/>
  <c r="K2140" i="23"/>
  <c r="L2140" i="23"/>
  <c r="M2140" i="23"/>
  <c r="A1968" i="23"/>
  <c r="B1968" i="23"/>
  <c r="C1968" i="23"/>
  <c r="D1968" i="23"/>
  <c r="E1968" i="23"/>
  <c r="F1968" i="23"/>
  <c r="G1968" i="23"/>
  <c r="H1968" i="23"/>
  <c r="I1968" i="23"/>
  <c r="J1968" i="23"/>
  <c r="K1968" i="23"/>
  <c r="L1968" i="23"/>
  <c r="M1968" i="23"/>
  <c r="A1838" i="23"/>
  <c r="B1838" i="23"/>
  <c r="C1838" i="23"/>
  <c r="D1838" i="23"/>
  <c r="E1838" i="23"/>
  <c r="F1838" i="23"/>
  <c r="G1838" i="23"/>
  <c r="H1838" i="23"/>
  <c r="I1838" i="23"/>
  <c r="J1838" i="23"/>
  <c r="K1838" i="23"/>
  <c r="L1838" i="23"/>
  <c r="M1838" i="23"/>
  <c r="A1676" i="23"/>
  <c r="B1676" i="23"/>
  <c r="C1676" i="23"/>
  <c r="D1676" i="23"/>
  <c r="E1676" i="23"/>
  <c r="F1676" i="23"/>
  <c r="G1676" i="23"/>
  <c r="H1676" i="23"/>
  <c r="I1676" i="23"/>
  <c r="J1676" i="23"/>
  <c r="K1676" i="23"/>
  <c r="L1676" i="23"/>
  <c r="M1676" i="23"/>
  <c r="A1088" i="23"/>
  <c r="B1088" i="23"/>
  <c r="C1088" i="23"/>
  <c r="D1088" i="23"/>
  <c r="E1088" i="23"/>
  <c r="F1088" i="23"/>
  <c r="G1088" i="23"/>
  <c r="H1088" i="23"/>
  <c r="I1088" i="23"/>
  <c r="J1088" i="23"/>
  <c r="K1088" i="23"/>
  <c r="L1088" i="23"/>
  <c r="M1088" i="23"/>
  <c r="A634" i="23"/>
  <c r="B634" i="23"/>
  <c r="C634" i="23"/>
  <c r="D634" i="23"/>
  <c r="E634" i="23"/>
  <c r="F634" i="23"/>
  <c r="G634" i="23"/>
  <c r="H634" i="23"/>
  <c r="I634" i="23"/>
  <c r="J634" i="23"/>
  <c r="K634" i="23"/>
  <c r="L634" i="23"/>
  <c r="M634" i="23"/>
  <c r="A2128" i="23"/>
  <c r="B2128" i="23"/>
  <c r="C2128" i="23"/>
  <c r="D2128" i="23"/>
  <c r="E2128" i="23"/>
  <c r="F2128" i="23"/>
  <c r="G2128" i="23"/>
  <c r="H2128" i="23"/>
  <c r="I2128" i="23"/>
  <c r="J2128" i="23"/>
  <c r="K2128" i="23"/>
  <c r="L2128" i="23"/>
  <c r="M2128" i="23"/>
  <c r="A1956" i="23"/>
  <c r="B1956" i="23"/>
  <c r="C1956" i="23"/>
  <c r="D1956" i="23"/>
  <c r="E1956" i="23"/>
  <c r="F1956" i="23"/>
  <c r="G1956" i="23"/>
  <c r="H1956" i="23"/>
  <c r="I1956" i="23"/>
  <c r="J1956" i="23"/>
  <c r="K1956" i="23"/>
  <c r="L1956" i="23"/>
  <c r="M1956" i="23"/>
  <c r="A1901" i="23"/>
  <c r="B1901" i="23"/>
  <c r="C1901" i="23"/>
  <c r="D1901" i="23"/>
  <c r="E1901" i="23"/>
  <c r="F1901" i="23"/>
  <c r="G1901" i="23"/>
  <c r="H1901" i="23"/>
  <c r="I1901" i="23"/>
  <c r="J1901" i="23"/>
  <c r="K1901" i="23"/>
  <c r="L1901" i="23"/>
  <c r="M1901" i="23"/>
  <c r="A1674" i="23"/>
  <c r="B1674" i="23"/>
  <c r="C1674" i="23"/>
  <c r="D1674" i="23"/>
  <c r="E1674" i="23"/>
  <c r="F1674" i="23"/>
  <c r="G1674" i="23"/>
  <c r="H1674" i="23"/>
  <c r="I1674" i="23"/>
  <c r="J1674" i="23"/>
  <c r="K1674" i="23"/>
  <c r="L1674" i="23"/>
  <c r="M1674" i="23"/>
  <c r="A1087" i="23"/>
  <c r="B1087" i="23"/>
  <c r="C1087" i="23"/>
  <c r="D1087" i="23"/>
  <c r="E1087" i="23"/>
  <c r="F1087" i="23"/>
  <c r="G1087" i="23"/>
  <c r="H1087" i="23"/>
  <c r="I1087" i="23"/>
  <c r="J1087" i="23"/>
  <c r="K1087" i="23"/>
  <c r="L1087" i="23"/>
  <c r="M1087" i="23"/>
  <c r="A598" i="23"/>
  <c r="B598" i="23"/>
  <c r="C598" i="23"/>
  <c r="D598" i="23"/>
  <c r="E598" i="23"/>
  <c r="F598" i="23"/>
  <c r="G598" i="23"/>
  <c r="H598" i="23"/>
  <c r="I598" i="23"/>
  <c r="J598" i="23"/>
  <c r="K598" i="23"/>
  <c r="L598" i="23"/>
  <c r="M598" i="23"/>
  <c r="A2120" i="23"/>
  <c r="B2120" i="23"/>
  <c r="C2120" i="23"/>
  <c r="D2120" i="23"/>
  <c r="E2120" i="23"/>
  <c r="F2120" i="23"/>
  <c r="G2120" i="23"/>
  <c r="H2120" i="23"/>
  <c r="I2120" i="23"/>
  <c r="J2120" i="23"/>
  <c r="K2120" i="23"/>
  <c r="L2120" i="23"/>
  <c r="M2120" i="23"/>
  <c r="A1949" i="23"/>
  <c r="B1949" i="23"/>
  <c r="C1949" i="23"/>
  <c r="D1949" i="23"/>
  <c r="E1949" i="23"/>
  <c r="F1949" i="23"/>
  <c r="G1949" i="23"/>
  <c r="H1949" i="23"/>
  <c r="I1949" i="23"/>
  <c r="J1949" i="23"/>
  <c r="K1949" i="23"/>
  <c r="L1949" i="23"/>
  <c r="M1949" i="23"/>
  <c r="A1894" i="23"/>
  <c r="B1894" i="23"/>
  <c r="C1894" i="23"/>
  <c r="D1894" i="23"/>
  <c r="E1894" i="23"/>
  <c r="F1894" i="23"/>
  <c r="G1894" i="23"/>
  <c r="H1894" i="23"/>
  <c r="I1894" i="23"/>
  <c r="J1894" i="23"/>
  <c r="K1894" i="23"/>
  <c r="L1894" i="23"/>
  <c r="M1894" i="23"/>
  <c r="A1738" i="23"/>
  <c r="B1738" i="23"/>
  <c r="C1738" i="23"/>
  <c r="D1738" i="23"/>
  <c r="E1738" i="23"/>
  <c r="F1738" i="23"/>
  <c r="G1738" i="23"/>
  <c r="H1738" i="23"/>
  <c r="I1738" i="23"/>
  <c r="J1738" i="23"/>
  <c r="K1738" i="23"/>
  <c r="L1738" i="23"/>
  <c r="M1738" i="23"/>
  <c r="A1085" i="23"/>
  <c r="B1085" i="23"/>
  <c r="C1085" i="23"/>
  <c r="D1085" i="23"/>
  <c r="E1085" i="23"/>
  <c r="F1085" i="23"/>
  <c r="G1085" i="23"/>
  <c r="H1085" i="23"/>
  <c r="I1085" i="23"/>
  <c r="J1085" i="23"/>
  <c r="K1085" i="23"/>
  <c r="L1085" i="23"/>
  <c r="M1085" i="23"/>
  <c r="A597" i="23"/>
  <c r="B597" i="23"/>
  <c r="C597" i="23"/>
  <c r="D597" i="23"/>
  <c r="E597" i="23"/>
  <c r="F597" i="23"/>
  <c r="G597" i="23"/>
  <c r="H597" i="23"/>
  <c r="I597" i="23"/>
  <c r="J597" i="23"/>
  <c r="K597" i="23"/>
  <c r="L597" i="23"/>
  <c r="M597" i="23"/>
  <c r="A2088" i="23"/>
  <c r="B2088" i="23"/>
  <c r="C2088" i="23"/>
  <c r="D2088" i="23"/>
  <c r="E2088" i="23"/>
  <c r="F2088" i="23"/>
  <c r="G2088" i="23"/>
  <c r="H2088" i="23"/>
  <c r="I2088" i="23"/>
  <c r="J2088" i="23"/>
  <c r="K2088" i="23"/>
  <c r="L2088" i="23"/>
  <c r="M2088" i="23"/>
  <c r="A1939" i="23"/>
  <c r="B1939" i="23"/>
  <c r="C1939" i="23"/>
  <c r="D1939" i="23"/>
  <c r="E1939" i="23"/>
  <c r="F1939" i="23"/>
  <c r="G1939" i="23"/>
  <c r="H1939" i="23"/>
  <c r="I1939" i="23"/>
  <c r="J1939" i="23"/>
  <c r="K1939" i="23"/>
  <c r="L1939" i="23"/>
  <c r="M1939" i="23"/>
  <c r="A1883" i="23"/>
  <c r="B1883" i="23"/>
  <c r="C1883" i="23"/>
  <c r="D1883" i="23"/>
  <c r="E1883" i="23"/>
  <c r="F1883" i="23"/>
  <c r="G1883" i="23"/>
  <c r="H1883" i="23"/>
  <c r="I1883" i="23"/>
  <c r="J1883" i="23"/>
  <c r="K1883" i="23"/>
  <c r="L1883" i="23"/>
  <c r="M1883" i="23"/>
  <c r="A1727" i="23"/>
  <c r="B1727" i="23"/>
  <c r="C1727" i="23"/>
  <c r="D1727" i="23"/>
  <c r="E1727" i="23"/>
  <c r="F1727" i="23"/>
  <c r="G1727" i="23"/>
  <c r="H1727" i="23"/>
  <c r="I1727" i="23"/>
  <c r="J1727" i="23"/>
  <c r="K1727" i="23"/>
  <c r="L1727" i="23"/>
  <c r="M1727" i="23"/>
  <c r="A1143" i="23"/>
  <c r="B1143" i="23"/>
  <c r="C1143" i="23"/>
  <c r="D1143" i="23"/>
  <c r="E1143" i="23"/>
  <c r="F1143" i="23"/>
  <c r="G1143" i="23"/>
  <c r="H1143" i="23"/>
  <c r="I1143" i="23"/>
  <c r="J1143" i="23"/>
  <c r="K1143" i="23"/>
  <c r="L1143" i="23"/>
  <c r="M1143" i="23"/>
  <c r="A595" i="23"/>
  <c r="B595" i="23"/>
  <c r="C595" i="23"/>
  <c r="D595" i="23"/>
  <c r="E595" i="23"/>
  <c r="F595" i="23"/>
  <c r="G595" i="23"/>
  <c r="H595" i="23"/>
  <c r="I595" i="23"/>
  <c r="J595" i="23"/>
  <c r="K595" i="23"/>
  <c r="L595" i="23"/>
  <c r="M595" i="23"/>
  <c r="A2086" i="23"/>
  <c r="B2086" i="23"/>
  <c r="C2086" i="23"/>
  <c r="D2086" i="23"/>
  <c r="E2086" i="23"/>
  <c r="F2086" i="23"/>
  <c r="G2086" i="23"/>
  <c r="H2086" i="23"/>
  <c r="I2086" i="23"/>
  <c r="J2086" i="23"/>
  <c r="K2086" i="23"/>
  <c r="L2086" i="23"/>
  <c r="M2086" i="23"/>
  <c r="A1910" i="23"/>
  <c r="B1910" i="23"/>
  <c r="C1910" i="23"/>
  <c r="D1910" i="23"/>
  <c r="E1910" i="23"/>
  <c r="F1910" i="23"/>
  <c r="G1910" i="23"/>
  <c r="H1910" i="23"/>
  <c r="I1910" i="23"/>
  <c r="J1910" i="23"/>
  <c r="K1910" i="23"/>
  <c r="L1910" i="23"/>
  <c r="M1910" i="23"/>
  <c r="A1873" i="23"/>
  <c r="B1873" i="23"/>
  <c r="C1873" i="23"/>
  <c r="D1873" i="23"/>
  <c r="E1873" i="23"/>
  <c r="F1873" i="23"/>
  <c r="G1873" i="23"/>
  <c r="H1873" i="23"/>
  <c r="I1873" i="23"/>
  <c r="J1873" i="23"/>
  <c r="K1873" i="23"/>
  <c r="L1873" i="23"/>
  <c r="M1873" i="23"/>
  <c r="A1717" i="23"/>
  <c r="B1717" i="23"/>
  <c r="C1717" i="23"/>
  <c r="D1717" i="23"/>
  <c r="E1717" i="23"/>
  <c r="F1717" i="23"/>
  <c r="G1717" i="23"/>
  <c r="H1717" i="23"/>
  <c r="I1717" i="23"/>
  <c r="J1717" i="23"/>
  <c r="K1717" i="23"/>
  <c r="L1717" i="23"/>
  <c r="M1717" i="23"/>
  <c r="A1132" i="23"/>
  <c r="B1132" i="23"/>
  <c r="C1132" i="23"/>
  <c r="D1132" i="23"/>
  <c r="E1132" i="23"/>
  <c r="F1132" i="23"/>
  <c r="G1132" i="23"/>
  <c r="H1132" i="23"/>
  <c r="I1132" i="23"/>
  <c r="J1132" i="23"/>
  <c r="K1132" i="23"/>
  <c r="L1132" i="23"/>
  <c r="M1132" i="23"/>
  <c r="A655" i="23"/>
  <c r="B655" i="23"/>
  <c r="C655" i="23"/>
  <c r="D655" i="23"/>
  <c r="E655" i="23"/>
  <c r="F655" i="23"/>
  <c r="G655" i="23"/>
  <c r="H655" i="23"/>
  <c r="I655" i="23"/>
  <c r="J655" i="23"/>
  <c r="K655" i="23"/>
  <c r="L655" i="23"/>
  <c r="M655" i="23"/>
  <c r="A2119" i="23"/>
  <c r="B2119" i="23"/>
  <c r="C2119" i="23"/>
  <c r="D2119" i="23"/>
  <c r="E2119" i="23"/>
  <c r="F2119" i="23"/>
  <c r="G2119" i="23"/>
  <c r="H2119" i="23"/>
  <c r="I2119" i="23"/>
  <c r="J2119" i="23"/>
  <c r="K2119" i="23"/>
  <c r="L2119" i="23"/>
  <c r="M2119" i="23"/>
  <c r="A1948" i="23"/>
  <c r="B1948" i="23"/>
  <c r="C1948" i="23"/>
  <c r="D1948" i="23"/>
  <c r="E1948" i="23"/>
  <c r="F1948" i="23"/>
  <c r="G1948" i="23"/>
  <c r="H1948" i="23"/>
  <c r="I1948" i="23"/>
  <c r="J1948" i="23"/>
  <c r="K1948" i="23"/>
  <c r="L1948" i="23"/>
  <c r="M1948" i="23"/>
  <c r="A1893" i="23"/>
  <c r="B1893" i="23"/>
  <c r="C1893" i="23"/>
  <c r="D1893" i="23"/>
  <c r="E1893" i="23"/>
  <c r="F1893" i="23"/>
  <c r="G1893" i="23"/>
  <c r="H1893" i="23"/>
  <c r="I1893" i="23"/>
  <c r="J1893" i="23"/>
  <c r="K1893" i="23"/>
  <c r="L1893" i="23"/>
  <c r="M1893" i="23"/>
  <c r="A1737" i="23"/>
  <c r="B1737" i="23"/>
  <c r="C1737" i="23"/>
  <c r="D1737" i="23"/>
  <c r="E1737" i="23"/>
  <c r="F1737" i="23"/>
  <c r="G1737" i="23"/>
  <c r="H1737" i="23"/>
  <c r="I1737" i="23"/>
  <c r="J1737" i="23"/>
  <c r="K1737" i="23"/>
  <c r="L1737" i="23"/>
  <c r="M1737" i="23"/>
  <c r="A1145" i="23"/>
  <c r="B1145" i="23"/>
  <c r="C1145" i="23"/>
  <c r="D1145" i="23"/>
  <c r="E1145" i="23"/>
  <c r="F1145" i="23"/>
  <c r="G1145" i="23"/>
  <c r="H1145" i="23"/>
  <c r="I1145" i="23"/>
  <c r="J1145" i="23"/>
  <c r="K1145" i="23"/>
  <c r="L1145" i="23"/>
  <c r="M1145" i="23"/>
  <c r="A658" i="23"/>
  <c r="B658" i="23"/>
  <c r="C658" i="23"/>
  <c r="D658" i="23"/>
  <c r="E658" i="23"/>
  <c r="F658" i="23"/>
  <c r="G658" i="23"/>
  <c r="H658" i="23"/>
  <c r="I658" i="23"/>
  <c r="J658" i="23"/>
  <c r="K658" i="23"/>
  <c r="L658" i="23"/>
  <c r="M658" i="23"/>
  <c r="A2149" i="23"/>
  <c r="B2149" i="23"/>
  <c r="C2149" i="23"/>
  <c r="D2149" i="23"/>
  <c r="E2149" i="23"/>
  <c r="F2149" i="23"/>
  <c r="G2149" i="23"/>
  <c r="H2149" i="23"/>
  <c r="I2149" i="23"/>
  <c r="J2149" i="23"/>
  <c r="K2149" i="23"/>
  <c r="L2149" i="23"/>
  <c r="M2149" i="23"/>
  <c r="A1938" i="23"/>
  <c r="B1938" i="23"/>
  <c r="C1938" i="23"/>
  <c r="D1938" i="23"/>
  <c r="E1938" i="23"/>
  <c r="F1938" i="23"/>
  <c r="G1938" i="23"/>
  <c r="H1938" i="23"/>
  <c r="I1938" i="23"/>
  <c r="J1938" i="23"/>
  <c r="K1938" i="23"/>
  <c r="L1938" i="23"/>
  <c r="M1938" i="23"/>
  <c r="A1882" i="23"/>
  <c r="B1882" i="23"/>
  <c r="C1882" i="23"/>
  <c r="D1882" i="23"/>
  <c r="E1882" i="23"/>
  <c r="F1882" i="23"/>
  <c r="G1882" i="23"/>
  <c r="H1882" i="23"/>
  <c r="I1882" i="23"/>
  <c r="J1882" i="23"/>
  <c r="K1882" i="23"/>
  <c r="L1882" i="23"/>
  <c r="M1882" i="23"/>
  <c r="A1726" i="23"/>
  <c r="B1726" i="23"/>
  <c r="C1726" i="23"/>
  <c r="D1726" i="23"/>
  <c r="E1726" i="23"/>
  <c r="F1726" i="23"/>
  <c r="G1726" i="23"/>
  <c r="H1726" i="23"/>
  <c r="I1726" i="23"/>
  <c r="J1726" i="23"/>
  <c r="K1726" i="23"/>
  <c r="L1726" i="23"/>
  <c r="M1726" i="23"/>
  <c r="A1142" i="23"/>
  <c r="B1142" i="23"/>
  <c r="C1142" i="23"/>
  <c r="D1142" i="23"/>
  <c r="E1142" i="23"/>
  <c r="F1142" i="23"/>
  <c r="G1142" i="23"/>
  <c r="H1142" i="23"/>
  <c r="I1142" i="23"/>
  <c r="J1142" i="23"/>
  <c r="K1142" i="23"/>
  <c r="L1142" i="23"/>
  <c r="M1142" i="23"/>
  <c r="A657" i="23"/>
  <c r="B657" i="23"/>
  <c r="C657" i="23"/>
  <c r="D657" i="23"/>
  <c r="E657" i="23"/>
  <c r="F657" i="23"/>
  <c r="G657" i="23"/>
  <c r="H657" i="23"/>
  <c r="I657" i="23"/>
  <c r="J657" i="23"/>
  <c r="K657" i="23"/>
  <c r="L657" i="23"/>
  <c r="M657" i="23"/>
  <c r="A2148" i="23"/>
  <c r="B2148" i="23"/>
  <c r="C2148" i="23"/>
  <c r="D2148" i="23"/>
  <c r="E2148" i="23"/>
  <c r="F2148" i="23"/>
  <c r="G2148" i="23"/>
  <c r="H2148" i="23"/>
  <c r="I2148" i="23"/>
  <c r="J2148" i="23"/>
  <c r="K2148" i="23"/>
  <c r="L2148" i="23"/>
  <c r="M2148" i="23"/>
  <c r="A1970" i="23"/>
  <c r="B1970" i="23"/>
  <c r="C1970" i="23"/>
  <c r="D1970" i="23"/>
  <c r="E1970" i="23"/>
  <c r="F1970" i="23"/>
  <c r="G1970" i="23"/>
  <c r="H1970" i="23"/>
  <c r="I1970" i="23"/>
  <c r="J1970" i="23"/>
  <c r="K1970" i="23"/>
  <c r="L1970" i="23"/>
  <c r="M1970" i="23"/>
  <c r="A1872" i="23"/>
  <c r="B1872" i="23"/>
  <c r="C1872" i="23"/>
  <c r="D1872" i="23"/>
  <c r="E1872" i="23"/>
  <c r="F1872" i="23"/>
  <c r="G1872" i="23"/>
  <c r="H1872" i="23"/>
  <c r="I1872" i="23"/>
  <c r="J1872" i="23"/>
  <c r="K1872" i="23"/>
  <c r="L1872" i="23"/>
  <c r="M1872" i="23"/>
  <c r="A1716" i="23"/>
  <c r="B1716" i="23"/>
  <c r="C1716" i="23"/>
  <c r="D1716" i="23"/>
  <c r="E1716" i="23"/>
  <c r="F1716" i="23"/>
  <c r="G1716" i="23"/>
  <c r="H1716" i="23"/>
  <c r="I1716" i="23"/>
  <c r="J1716" i="23"/>
  <c r="K1716" i="23"/>
  <c r="L1716" i="23"/>
  <c r="M1716" i="23"/>
  <c r="A1131" i="23"/>
  <c r="B1131" i="23"/>
  <c r="C1131" i="23"/>
  <c r="D1131" i="23"/>
  <c r="E1131" i="23"/>
  <c r="F1131" i="23"/>
  <c r="G1131" i="23"/>
  <c r="H1131" i="23"/>
  <c r="I1131" i="23"/>
  <c r="J1131" i="23"/>
  <c r="K1131" i="23"/>
  <c r="L1131" i="23"/>
  <c r="M1131" i="23"/>
  <c r="A654" i="23"/>
  <c r="B654" i="23"/>
  <c r="C654" i="23"/>
  <c r="D654" i="23"/>
  <c r="E654" i="23"/>
  <c r="F654" i="23"/>
  <c r="G654" i="23"/>
  <c r="H654" i="23"/>
  <c r="I654" i="23"/>
  <c r="J654" i="23"/>
  <c r="K654" i="23"/>
  <c r="L654" i="23"/>
  <c r="M654" i="23"/>
  <c r="A2147" i="23"/>
  <c r="B2147" i="23"/>
  <c r="C2147" i="23"/>
  <c r="D2147" i="23"/>
  <c r="E2147" i="23"/>
  <c r="F2147" i="23"/>
  <c r="G2147" i="23"/>
  <c r="H2147" i="23"/>
  <c r="I2147" i="23"/>
  <c r="J2147" i="23"/>
  <c r="K2147" i="23"/>
  <c r="L2147" i="23"/>
  <c r="M2147" i="23"/>
  <c r="A1969" i="23"/>
  <c r="B1969" i="23"/>
  <c r="C1969" i="23"/>
  <c r="D1969" i="23"/>
  <c r="E1969" i="23"/>
  <c r="F1969" i="23"/>
  <c r="G1969" i="23"/>
  <c r="H1969" i="23"/>
  <c r="I1969" i="23"/>
  <c r="J1969" i="23"/>
  <c r="K1969" i="23"/>
  <c r="L1969" i="23"/>
  <c r="M1969" i="23"/>
  <c r="A1902" i="23"/>
  <c r="B1902" i="23"/>
  <c r="C1902" i="23"/>
  <c r="D1902" i="23"/>
  <c r="E1902" i="23"/>
  <c r="F1902" i="23"/>
  <c r="G1902" i="23"/>
  <c r="H1902" i="23"/>
  <c r="I1902" i="23"/>
  <c r="J1902" i="23"/>
  <c r="K1902" i="23"/>
  <c r="L1902" i="23"/>
  <c r="M1902" i="23"/>
  <c r="A1682" i="23"/>
  <c r="B1682" i="23"/>
  <c r="C1682" i="23"/>
  <c r="D1682" i="23"/>
  <c r="E1682" i="23"/>
  <c r="F1682" i="23"/>
  <c r="G1682" i="23"/>
  <c r="H1682" i="23"/>
  <c r="I1682" i="23"/>
  <c r="J1682" i="23"/>
  <c r="K1682" i="23"/>
  <c r="L1682" i="23"/>
  <c r="M1682" i="23"/>
  <c r="A1101" i="23"/>
  <c r="B1101" i="23"/>
  <c r="C1101" i="23"/>
  <c r="D1101" i="23"/>
  <c r="E1101" i="23"/>
  <c r="F1101" i="23"/>
  <c r="G1101" i="23"/>
  <c r="H1101" i="23"/>
  <c r="I1101" i="23"/>
  <c r="J1101" i="23"/>
  <c r="K1101" i="23"/>
  <c r="L1101" i="23"/>
  <c r="M1101" i="23"/>
  <c r="A623" i="23"/>
  <c r="B623" i="23"/>
  <c r="C623" i="23"/>
  <c r="D623" i="23"/>
  <c r="E623" i="23"/>
  <c r="F623" i="23"/>
  <c r="G623" i="23"/>
  <c r="H623" i="23"/>
  <c r="I623" i="23"/>
  <c r="J623" i="23"/>
  <c r="K623" i="23"/>
  <c r="L623" i="23"/>
  <c r="M623" i="23"/>
  <c r="A2118" i="23"/>
  <c r="B2118" i="23"/>
  <c r="C2118" i="23"/>
  <c r="D2118" i="23"/>
  <c r="E2118" i="23"/>
  <c r="F2118" i="23"/>
  <c r="G2118" i="23"/>
  <c r="H2118" i="23"/>
  <c r="I2118" i="23"/>
  <c r="J2118" i="23"/>
  <c r="K2118" i="23"/>
  <c r="L2118" i="23"/>
  <c r="M2118" i="23"/>
  <c r="A1584" i="23"/>
  <c r="B1584" i="23"/>
  <c r="C1584" i="23"/>
  <c r="D1584" i="23"/>
  <c r="E1584" i="23"/>
  <c r="F1584" i="23"/>
  <c r="G1584" i="23"/>
  <c r="H1584" i="23"/>
  <c r="I1584" i="23"/>
  <c r="J1584" i="23"/>
  <c r="K1584" i="23"/>
  <c r="L1584" i="23"/>
  <c r="M1584" i="23"/>
  <c r="A1351" i="23"/>
  <c r="B1351" i="23"/>
  <c r="C1351" i="23"/>
  <c r="D1351" i="23"/>
  <c r="E1351" i="23"/>
  <c r="F1351" i="23"/>
  <c r="G1351" i="23"/>
  <c r="H1351" i="23"/>
  <c r="I1351" i="23"/>
  <c r="J1351" i="23"/>
  <c r="K1351" i="23"/>
  <c r="L1351" i="23"/>
  <c r="M1351" i="23"/>
  <c r="A672" i="23"/>
  <c r="B672" i="23"/>
  <c r="C672" i="23"/>
  <c r="D672" i="23"/>
  <c r="E672" i="23"/>
  <c r="F672" i="23"/>
  <c r="G672" i="23"/>
  <c r="H672" i="23"/>
  <c r="I672" i="23"/>
  <c r="J672" i="23"/>
  <c r="K672" i="23"/>
  <c r="L672" i="23"/>
  <c r="M672" i="23"/>
  <c r="A312" i="23"/>
  <c r="B312" i="23"/>
  <c r="C312" i="23"/>
  <c r="D312" i="23"/>
  <c r="E312" i="23"/>
  <c r="F312" i="23"/>
  <c r="G312" i="23"/>
  <c r="H312" i="23"/>
  <c r="I312" i="23"/>
  <c r="J312" i="23"/>
  <c r="K312" i="23"/>
  <c r="L312" i="23"/>
  <c r="M312" i="23"/>
  <c r="A2159" i="23"/>
  <c r="B2159" i="23"/>
  <c r="C2159" i="23"/>
  <c r="D2159" i="23"/>
  <c r="E2159" i="23"/>
  <c r="F2159" i="23"/>
  <c r="G2159" i="23"/>
  <c r="H2159" i="23"/>
  <c r="I2159" i="23"/>
  <c r="J2159" i="23"/>
  <c r="K2159" i="23"/>
  <c r="L2159" i="23"/>
  <c r="M2159" i="23"/>
  <c r="A1971" i="23"/>
  <c r="B1971" i="23"/>
  <c r="C1971" i="23"/>
  <c r="D1971" i="23"/>
  <c r="E1971" i="23"/>
  <c r="F1971" i="23"/>
  <c r="G1971" i="23"/>
  <c r="H1971" i="23"/>
  <c r="I1971" i="23"/>
  <c r="J1971" i="23"/>
  <c r="K1971" i="23"/>
  <c r="L1971" i="23"/>
  <c r="M1971" i="23"/>
  <c r="A1748" i="23"/>
  <c r="B1748" i="23"/>
  <c r="C1748" i="23"/>
  <c r="D1748" i="23"/>
  <c r="E1748" i="23"/>
  <c r="F1748" i="23"/>
  <c r="G1748" i="23"/>
  <c r="H1748" i="23"/>
  <c r="I1748" i="23"/>
  <c r="J1748" i="23"/>
  <c r="K1748" i="23"/>
  <c r="L1748" i="23"/>
  <c r="M1748" i="23"/>
  <c r="A1743" i="23"/>
  <c r="B1743" i="23"/>
  <c r="C1743" i="23"/>
  <c r="D1743" i="23"/>
  <c r="E1743" i="23"/>
  <c r="F1743" i="23"/>
  <c r="G1743" i="23"/>
  <c r="H1743" i="23"/>
  <c r="I1743" i="23"/>
  <c r="J1743" i="23"/>
  <c r="K1743" i="23"/>
  <c r="L1743" i="23"/>
  <c r="M1743" i="23"/>
  <c r="A1347" i="23"/>
  <c r="B1347" i="23"/>
  <c r="C1347" i="23"/>
  <c r="D1347" i="23"/>
  <c r="E1347" i="23"/>
  <c r="F1347" i="23"/>
  <c r="G1347" i="23"/>
  <c r="H1347" i="23"/>
  <c r="I1347" i="23"/>
  <c r="J1347" i="23"/>
  <c r="K1347" i="23"/>
  <c r="L1347" i="23"/>
  <c r="M1347" i="23"/>
  <c r="A1141" i="23"/>
  <c r="B1141" i="23"/>
  <c r="C1141" i="23"/>
  <c r="D1141" i="23"/>
  <c r="E1141" i="23"/>
  <c r="F1141" i="23"/>
  <c r="G1141" i="23"/>
  <c r="H1141" i="23"/>
  <c r="I1141" i="23"/>
  <c r="J1141" i="23"/>
  <c r="K1141" i="23"/>
  <c r="L1141" i="23"/>
  <c r="M1141" i="23"/>
  <c r="A609" i="23"/>
  <c r="B609" i="23"/>
  <c r="C609" i="23"/>
  <c r="D609" i="23"/>
  <c r="E609" i="23"/>
  <c r="F609" i="23"/>
  <c r="G609" i="23"/>
  <c r="H609" i="23"/>
  <c r="I609" i="23"/>
  <c r="J609" i="23"/>
  <c r="K609" i="23"/>
  <c r="L609" i="23"/>
  <c r="M609" i="23"/>
  <c r="A297" i="23"/>
  <c r="B297" i="23"/>
  <c r="C297" i="23"/>
  <c r="D297" i="23"/>
  <c r="E297" i="23"/>
  <c r="F297" i="23"/>
  <c r="G297" i="23"/>
  <c r="H297" i="23"/>
  <c r="I297" i="23"/>
  <c r="J297" i="23"/>
  <c r="K297" i="23"/>
  <c r="L297" i="23"/>
  <c r="M297" i="23"/>
  <c r="A2074" i="23"/>
  <c r="B2074" i="23"/>
  <c r="C2074" i="23"/>
  <c r="D2074" i="23"/>
  <c r="E2074" i="23"/>
  <c r="F2074" i="23"/>
  <c r="G2074" i="23"/>
  <c r="H2074" i="23"/>
  <c r="I2074" i="23"/>
  <c r="J2074" i="23"/>
  <c r="K2074" i="23"/>
  <c r="L2074" i="23"/>
  <c r="M2074" i="23"/>
  <c r="A2057" i="23"/>
  <c r="B2057" i="23"/>
  <c r="C2057" i="23"/>
  <c r="D2057" i="23"/>
  <c r="E2057" i="23"/>
  <c r="F2057" i="23"/>
  <c r="G2057" i="23"/>
  <c r="H2057" i="23"/>
  <c r="I2057" i="23"/>
  <c r="J2057" i="23"/>
  <c r="K2057" i="23"/>
  <c r="L2057" i="23"/>
  <c r="M2057" i="23"/>
  <c r="A1794" i="23"/>
  <c r="B1794" i="23"/>
  <c r="C1794" i="23"/>
  <c r="D1794" i="23"/>
  <c r="E1794" i="23"/>
  <c r="F1794" i="23"/>
  <c r="G1794" i="23"/>
  <c r="H1794" i="23"/>
  <c r="I1794" i="23"/>
  <c r="J1794" i="23"/>
  <c r="K1794" i="23"/>
  <c r="L1794" i="23"/>
  <c r="M1794" i="23"/>
  <c r="A1601" i="23"/>
  <c r="B1601" i="23"/>
  <c r="C1601" i="23"/>
  <c r="D1601" i="23"/>
  <c r="E1601" i="23"/>
  <c r="F1601" i="23"/>
  <c r="G1601" i="23"/>
  <c r="H1601" i="23"/>
  <c r="I1601" i="23"/>
  <c r="J1601" i="23"/>
  <c r="K1601" i="23"/>
  <c r="L1601" i="23"/>
  <c r="M1601" i="23"/>
  <c r="A1225" i="23"/>
  <c r="B1225" i="23"/>
  <c r="C1225" i="23"/>
  <c r="D1225" i="23"/>
  <c r="E1225" i="23"/>
  <c r="F1225" i="23"/>
  <c r="G1225" i="23"/>
  <c r="H1225" i="23"/>
  <c r="I1225" i="23"/>
  <c r="J1225" i="23"/>
  <c r="K1225" i="23"/>
  <c r="L1225" i="23"/>
  <c r="M1225" i="23"/>
  <c r="A826" i="23"/>
  <c r="B826" i="23"/>
  <c r="C826" i="23"/>
  <c r="D826" i="23"/>
  <c r="E826" i="23"/>
  <c r="F826" i="23"/>
  <c r="G826" i="23"/>
  <c r="H826" i="23"/>
  <c r="I826" i="23"/>
  <c r="J826" i="23"/>
  <c r="K826" i="23"/>
  <c r="L826" i="23"/>
  <c r="M826" i="23"/>
  <c r="A680" i="23"/>
  <c r="B680" i="23"/>
  <c r="C680" i="23"/>
  <c r="D680" i="23"/>
  <c r="E680" i="23"/>
  <c r="F680" i="23"/>
  <c r="G680" i="23"/>
  <c r="H680" i="23"/>
  <c r="I680" i="23"/>
  <c r="J680" i="23"/>
  <c r="K680" i="23"/>
  <c r="L680" i="23"/>
  <c r="M680" i="23"/>
  <c r="A321" i="23"/>
  <c r="B321" i="23"/>
  <c r="C321" i="23"/>
  <c r="D321" i="23"/>
  <c r="E321" i="23"/>
  <c r="F321" i="23"/>
  <c r="G321" i="23"/>
  <c r="H321" i="23"/>
  <c r="I321" i="23"/>
  <c r="J321" i="23"/>
  <c r="K321" i="23"/>
  <c r="L321" i="23"/>
  <c r="M321" i="23"/>
  <c r="A2174" i="23"/>
  <c r="B2174" i="23"/>
  <c r="C2174" i="23"/>
  <c r="D2174" i="23"/>
  <c r="E2174" i="23"/>
  <c r="F2174" i="23"/>
  <c r="G2174" i="23"/>
  <c r="H2174" i="23"/>
  <c r="I2174" i="23"/>
  <c r="J2174" i="23"/>
  <c r="K2174" i="23"/>
  <c r="L2174" i="23"/>
  <c r="M2174" i="23"/>
  <c r="A1991" i="23"/>
  <c r="B1991" i="23"/>
  <c r="C1991" i="23"/>
  <c r="D1991" i="23"/>
  <c r="E1991" i="23"/>
  <c r="F1991" i="23"/>
  <c r="G1991" i="23"/>
  <c r="H1991" i="23"/>
  <c r="I1991" i="23"/>
  <c r="J1991" i="23"/>
  <c r="K1991" i="23"/>
  <c r="L1991" i="23"/>
  <c r="M1991" i="23"/>
  <c r="A1758" i="23"/>
  <c r="B1758" i="23"/>
  <c r="C1758" i="23"/>
  <c r="D1758" i="23"/>
  <c r="E1758" i="23"/>
  <c r="F1758" i="23"/>
  <c r="G1758" i="23"/>
  <c r="H1758" i="23"/>
  <c r="I1758" i="23"/>
  <c r="J1758" i="23"/>
  <c r="K1758" i="23"/>
  <c r="L1758" i="23"/>
  <c r="M1758" i="23"/>
  <c r="A1590" i="23"/>
  <c r="B1590" i="23"/>
  <c r="C1590" i="23"/>
  <c r="D1590" i="23"/>
  <c r="E1590" i="23"/>
  <c r="F1590" i="23"/>
  <c r="G1590" i="23"/>
  <c r="H1590" i="23"/>
  <c r="I1590" i="23"/>
  <c r="J1590" i="23"/>
  <c r="K1590" i="23"/>
  <c r="L1590" i="23"/>
  <c r="M1590" i="23"/>
  <c r="A1228" i="23"/>
  <c r="B1228" i="23"/>
  <c r="C1228" i="23"/>
  <c r="D1228" i="23"/>
  <c r="E1228" i="23"/>
  <c r="F1228" i="23"/>
  <c r="G1228" i="23"/>
  <c r="H1228" i="23"/>
  <c r="I1228" i="23"/>
  <c r="J1228" i="23"/>
  <c r="K1228" i="23"/>
  <c r="L1228" i="23"/>
  <c r="M1228" i="23"/>
  <c r="A830" i="23"/>
  <c r="B830" i="23"/>
  <c r="C830" i="23"/>
  <c r="D830" i="23"/>
  <c r="E830" i="23"/>
  <c r="F830" i="23"/>
  <c r="G830" i="23"/>
  <c r="H830" i="23"/>
  <c r="I830" i="23"/>
  <c r="J830" i="23"/>
  <c r="K830" i="23"/>
  <c r="L830" i="23"/>
  <c r="M830" i="23"/>
  <c r="A685" i="23"/>
  <c r="B685" i="23"/>
  <c r="C685" i="23"/>
  <c r="D685" i="23"/>
  <c r="E685" i="23"/>
  <c r="F685" i="23"/>
  <c r="G685" i="23"/>
  <c r="H685" i="23"/>
  <c r="I685" i="23"/>
  <c r="J685" i="23"/>
  <c r="K685" i="23"/>
  <c r="L685" i="23"/>
  <c r="M685" i="23"/>
  <c r="A322" i="23"/>
  <c r="B322" i="23"/>
  <c r="C322" i="23"/>
  <c r="D322" i="23"/>
  <c r="E322" i="23"/>
  <c r="F322" i="23"/>
  <c r="G322" i="23"/>
  <c r="H322" i="23"/>
  <c r="I322" i="23"/>
  <c r="J322" i="23"/>
  <c r="K322" i="23"/>
  <c r="L322" i="23"/>
  <c r="M322" i="23"/>
  <c r="A2175" i="23"/>
  <c r="B2175" i="23"/>
  <c r="C2175" i="23"/>
  <c r="D2175" i="23"/>
  <c r="E2175" i="23"/>
  <c r="F2175" i="23"/>
  <c r="G2175" i="23"/>
  <c r="H2175" i="23"/>
  <c r="I2175" i="23"/>
  <c r="J2175" i="23"/>
  <c r="K2175" i="23"/>
  <c r="L2175" i="23"/>
  <c r="M2175" i="23"/>
  <c r="A1983" i="23"/>
  <c r="B1983" i="23"/>
  <c r="C1983" i="23"/>
  <c r="D1983" i="23"/>
  <c r="E1983" i="23"/>
  <c r="F1983" i="23"/>
  <c r="G1983" i="23"/>
  <c r="H1983" i="23"/>
  <c r="I1983" i="23"/>
  <c r="J1983" i="23"/>
  <c r="K1983" i="23"/>
  <c r="L1983" i="23"/>
  <c r="M1983" i="23"/>
  <c r="A1759" i="23"/>
  <c r="B1759" i="23"/>
  <c r="C1759" i="23"/>
  <c r="D1759" i="23"/>
  <c r="E1759" i="23"/>
  <c r="F1759" i="23"/>
  <c r="G1759" i="23"/>
  <c r="H1759" i="23"/>
  <c r="I1759" i="23"/>
  <c r="J1759" i="23"/>
  <c r="K1759" i="23"/>
  <c r="L1759" i="23"/>
  <c r="M1759" i="23"/>
  <c r="A1591" i="23"/>
  <c r="B1591" i="23"/>
  <c r="C1591" i="23"/>
  <c r="D1591" i="23"/>
  <c r="E1591" i="23"/>
  <c r="F1591" i="23"/>
  <c r="G1591" i="23"/>
  <c r="H1591" i="23"/>
  <c r="I1591" i="23"/>
  <c r="J1591" i="23"/>
  <c r="K1591" i="23"/>
  <c r="L1591" i="23"/>
  <c r="M1591" i="23"/>
  <c r="A1235" i="23"/>
  <c r="B1235" i="23"/>
  <c r="C1235" i="23"/>
  <c r="D1235" i="23"/>
  <c r="E1235" i="23"/>
  <c r="F1235" i="23"/>
  <c r="G1235" i="23"/>
  <c r="H1235" i="23"/>
  <c r="I1235" i="23"/>
  <c r="J1235" i="23"/>
  <c r="K1235" i="23"/>
  <c r="L1235" i="23"/>
  <c r="M1235" i="23"/>
  <c r="A832" i="23"/>
  <c r="B832" i="23"/>
  <c r="C832" i="23"/>
  <c r="D832" i="23"/>
  <c r="E832" i="23"/>
  <c r="F832" i="23"/>
  <c r="G832" i="23"/>
  <c r="H832" i="23"/>
  <c r="I832" i="23"/>
  <c r="J832" i="23"/>
  <c r="K832" i="23"/>
  <c r="L832" i="23"/>
  <c r="M832" i="23"/>
  <c r="A689" i="23"/>
  <c r="B689" i="23"/>
  <c r="C689" i="23"/>
  <c r="D689" i="23"/>
  <c r="E689" i="23"/>
  <c r="F689" i="23"/>
  <c r="G689" i="23"/>
  <c r="H689" i="23"/>
  <c r="I689" i="23"/>
  <c r="J689" i="23"/>
  <c r="K689" i="23"/>
  <c r="L689" i="23"/>
  <c r="M689" i="23"/>
  <c r="A324" i="23"/>
  <c r="B324" i="23"/>
  <c r="C324" i="23"/>
  <c r="D324" i="23"/>
  <c r="E324" i="23"/>
  <c r="F324" i="23"/>
  <c r="G324" i="23"/>
  <c r="H324" i="23"/>
  <c r="I324" i="23"/>
  <c r="J324" i="23"/>
  <c r="K324" i="23"/>
  <c r="L324" i="23"/>
  <c r="M324" i="23"/>
  <c r="A2166" i="23"/>
  <c r="B2166" i="23"/>
  <c r="C2166" i="23"/>
  <c r="D2166" i="23"/>
  <c r="E2166" i="23"/>
  <c r="F2166" i="23"/>
  <c r="G2166" i="23"/>
  <c r="H2166" i="23"/>
  <c r="I2166" i="23"/>
  <c r="J2166" i="23"/>
  <c r="K2166" i="23"/>
  <c r="L2166" i="23"/>
  <c r="M2166" i="23"/>
  <c r="A1985" i="23"/>
  <c r="B1985" i="23"/>
  <c r="C1985" i="23"/>
  <c r="D1985" i="23"/>
  <c r="E1985" i="23"/>
  <c r="F1985" i="23"/>
  <c r="G1985" i="23"/>
  <c r="H1985" i="23"/>
  <c r="I1985" i="23"/>
  <c r="J1985" i="23"/>
  <c r="K1985" i="23"/>
  <c r="L1985" i="23"/>
  <c r="M1985" i="23"/>
  <c r="A1763" i="23"/>
  <c r="B1763" i="23"/>
  <c r="C1763" i="23"/>
  <c r="D1763" i="23"/>
  <c r="E1763" i="23"/>
  <c r="F1763" i="23"/>
  <c r="G1763" i="23"/>
  <c r="H1763" i="23"/>
  <c r="I1763" i="23"/>
  <c r="J1763" i="23"/>
  <c r="K1763" i="23"/>
  <c r="L1763" i="23"/>
  <c r="M1763" i="23"/>
  <c r="A1595" i="23"/>
  <c r="B1595" i="23"/>
  <c r="C1595" i="23"/>
  <c r="D1595" i="23"/>
  <c r="E1595" i="23"/>
  <c r="F1595" i="23"/>
  <c r="G1595" i="23"/>
  <c r="H1595" i="23"/>
  <c r="I1595" i="23"/>
  <c r="J1595" i="23"/>
  <c r="K1595" i="23"/>
  <c r="L1595" i="23"/>
  <c r="M1595" i="23"/>
  <c r="A1241" i="23"/>
  <c r="B1241" i="23"/>
  <c r="C1241" i="23"/>
  <c r="D1241" i="23"/>
  <c r="E1241" i="23"/>
  <c r="F1241" i="23"/>
  <c r="G1241" i="23"/>
  <c r="H1241" i="23"/>
  <c r="I1241" i="23"/>
  <c r="J1241" i="23"/>
  <c r="K1241" i="23"/>
  <c r="L1241" i="23"/>
  <c r="M1241" i="23"/>
  <c r="A835" i="23"/>
  <c r="B835" i="23"/>
  <c r="C835" i="23"/>
  <c r="D835" i="23"/>
  <c r="E835" i="23"/>
  <c r="F835" i="23"/>
  <c r="G835" i="23"/>
  <c r="H835" i="23"/>
  <c r="I835" i="23"/>
  <c r="J835" i="23"/>
  <c r="K835" i="23"/>
  <c r="L835" i="23"/>
  <c r="M835" i="23"/>
  <c r="A696" i="23"/>
  <c r="B696" i="23"/>
  <c r="C696" i="23"/>
  <c r="D696" i="23"/>
  <c r="E696" i="23"/>
  <c r="F696" i="23"/>
  <c r="G696" i="23"/>
  <c r="H696" i="23"/>
  <c r="I696" i="23"/>
  <c r="J696" i="23"/>
  <c r="K696" i="23"/>
  <c r="L696" i="23"/>
  <c r="M696" i="23"/>
  <c r="A319" i="23"/>
  <c r="B319" i="23"/>
  <c r="C319" i="23"/>
  <c r="D319" i="23"/>
  <c r="E319" i="23"/>
  <c r="F319" i="23"/>
  <c r="G319" i="23"/>
  <c r="H319" i="23"/>
  <c r="I319" i="23"/>
  <c r="J319" i="23"/>
  <c r="K319" i="23"/>
  <c r="L319" i="23"/>
  <c r="M319" i="23"/>
  <c r="A2169" i="23"/>
  <c r="B2169" i="23"/>
  <c r="C2169" i="23"/>
  <c r="D2169" i="23"/>
  <c r="E2169" i="23"/>
  <c r="F2169" i="23"/>
  <c r="G2169" i="23"/>
  <c r="H2169" i="23"/>
  <c r="I2169" i="23"/>
  <c r="J2169" i="23"/>
  <c r="K2169" i="23"/>
  <c r="L2169" i="23"/>
  <c r="M2169" i="23"/>
  <c r="A1987" i="23"/>
  <c r="B1987" i="23"/>
  <c r="C1987" i="23"/>
  <c r="D1987" i="23"/>
  <c r="E1987" i="23"/>
  <c r="F1987" i="23"/>
  <c r="G1987" i="23"/>
  <c r="H1987" i="23"/>
  <c r="I1987" i="23"/>
  <c r="J1987" i="23"/>
  <c r="K1987" i="23"/>
  <c r="L1987" i="23"/>
  <c r="M1987" i="23"/>
  <c r="A1766" i="23"/>
  <c r="B1766" i="23"/>
  <c r="C1766" i="23"/>
  <c r="D1766" i="23"/>
  <c r="E1766" i="23"/>
  <c r="F1766" i="23"/>
  <c r="G1766" i="23"/>
  <c r="H1766" i="23"/>
  <c r="I1766" i="23"/>
  <c r="J1766" i="23"/>
  <c r="K1766" i="23"/>
  <c r="L1766" i="23"/>
  <c r="M1766" i="23"/>
  <c r="A1598" i="23"/>
  <c r="B1598" i="23"/>
  <c r="C1598" i="23"/>
  <c r="D1598" i="23"/>
  <c r="E1598" i="23"/>
  <c r="F1598" i="23"/>
  <c r="G1598" i="23"/>
  <c r="H1598" i="23"/>
  <c r="I1598" i="23"/>
  <c r="J1598" i="23"/>
  <c r="K1598" i="23"/>
  <c r="L1598" i="23"/>
  <c r="M1598" i="23"/>
  <c r="A942" i="23"/>
  <c r="B942" i="23"/>
  <c r="C942" i="23"/>
  <c r="D942" i="23"/>
  <c r="E942" i="23"/>
  <c r="F942" i="23"/>
  <c r="G942" i="23"/>
  <c r="H942" i="23"/>
  <c r="I942" i="23"/>
  <c r="J942" i="23"/>
  <c r="K942" i="23"/>
  <c r="L942" i="23"/>
  <c r="M942" i="23"/>
  <c r="A401" i="23"/>
  <c r="B401" i="23"/>
  <c r="C401" i="23"/>
  <c r="D401" i="23"/>
  <c r="E401" i="23"/>
  <c r="F401" i="23"/>
  <c r="G401" i="23"/>
  <c r="H401" i="23"/>
  <c r="I401" i="23"/>
  <c r="J401" i="23"/>
  <c r="K401" i="23"/>
  <c r="L401" i="23"/>
  <c r="M401" i="23"/>
  <c r="A2207" i="23"/>
  <c r="B2207" i="23"/>
  <c r="C2207" i="23"/>
  <c r="D2207" i="23"/>
  <c r="E2207" i="23"/>
  <c r="F2207" i="23"/>
  <c r="G2207" i="23"/>
  <c r="H2207" i="23"/>
  <c r="I2207" i="23"/>
  <c r="J2207" i="23"/>
  <c r="K2207" i="23"/>
  <c r="L2207" i="23"/>
  <c r="M2207" i="23"/>
  <c r="A2023" i="23"/>
  <c r="B2023" i="23"/>
  <c r="C2023" i="23"/>
  <c r="D2023" i="23"/>
  <c r="E2023" i="23"/>
  <c r="F2023" i="23"/>
  <c r="G2023" i="23"/>
  <c r="H2023" i="23"/>
  <c r="I2023" i="23"/>
  <c r="J2023" i="23"/>
  <c r="K2023" i="23"/>
  <c r="L2023" i="23"/>
  <c r="M2023" i="23"/>
  <c r="A1806" i="23"/>
  <c r="B1806" i="23"/>
  <c r="C1806" i="23"/>
  <c r="D1806" i="23"/>
  <c r="E1806" i="23"/>
  <c r="F1806" i="23"/>
  <c r="G1806" i="23"/>
  <c r="H1806" i="23"/>
  <c r="I1806" i="23"/>
  <c r="J1806" i="23"/>
  <c r="K1806" i="23"/>
  <c r="L1806" i="23"/>
  <c r="M1806" i="23"/>
  <c r="A1647" i="23"/>
  <c r="B1647" i="23"/>
  <c r="C1647" i="23"/>
  <c r="D1647" i="23"/>
  <c r="E1647" i="23"/>
  <c r="F1647" i="23"/>
  <c r="G1647" i="23"/>
  <c r="H1647" i="23"/>
  <c r="I1647" i="23"/>
  <c r="J1647" i="23"/>
  <c r="K1647" i="23"/>
  <c r="L1647" i="23"/>
  <c r="M1647" i="23"/>
  <c r="A1040" i="23"/>
  <c r="B1040" i="23"/>
  <c r="C1040" i="23"/>
  <c r="D1040" i="23"/>
  <c r="E1040" i="23"/>
  <c r="F1040" i="23"/>
  <c r="G1040" i="23"/>
  <c r="H1040" i="23"/>
  <c r="I1040" i="23"/>
  <c r="J1040" i="23"/>
  <c r="K1040" i="23"/>
  <c r="L1040" i="23"/>
  <c r="M1040" i="23"/>
  <c r="A508" i="23"/>
  <c r="B508" i="23"/>
  <c r="C508" i="23"/>
  <c r="D508" i="23"/>
  <c r="E508" i="23"/>
  <c r="F508" i="23"/>
  <c r="G508" i="23"/>
  <c r="H508" i="23"/>
  <c r="I508" i="23"/>
  <c r="J508" i="23"/>
  <c r="K508" i="23"/>
  <c r="L508" i="23"/>
  <c r="M508" i="23"/>
  <c r="A2083" i="23"/>
  <c r="B2083" i="23"/>
  <c r="C2083" i="23"/>
  <c r="D2083" i="23"/>
  <c r="E2083" i="23"/>
  <c r="F2083" i="23"/>
  <c r="G2083" i="23"/>
  <c r="H2083" i="23"/>
  <c r="I2083" i="23"/>
  <c r="J2083" i="23"/>
  <c r="K2083" i="23"/>
  <c r="L2083" i="23"/>
  <c r="M2083" i="23"/>
  <c r="A1905" i="23"/>
  <c r="B1905" i="23"/>
  <c r="C1905" i="23"/>
  <c r="D1905" i="23"/>
  <c r="E1905" i="23"/>
  <c r="F1905" i="23"/>
  <c r="G1905" i="23"/>
  <c r="H1905" i="23"/>
  <c r="I1905" i="23"/>
  <c r="J1905" i="23"/>
  <c r="K1905" i="23"/>
  <c r="L1905" i="23"/>
  <c r="M1905" i="23"/>
  <c r="A1856" i="23"/>
  <c r="B1856" i="23"/>
  <c r="C1856" i="23"/>
  <c r="D1856" i="23"/>
  <c r="E1856" i="23"/>
  <c r="F1856" i="23"/>
  <c r="G1856" i="23"/>
  <c r="H1856" i="23"/>
  <c r="I1856" i="23"/>
  <c r="J1856" i="23"/>
  <c r="K1856" i="23"/>
  <c r="L1856" i="23"/>
  <c r="M1856" i="23"/>
  <c r="A1699" i="23"/>
  <c r="B1699" i="23"/>
  <c r="C1699" i="23"/>
  <c r="D1699" i="23"/>
  <c r="E1699" i="23"/>
  <c r="F1699" i="23"/>
  <c r="G1699" i="23"/>
  <c r="H1699" i="23"/>
  <c r="I1699" i="23"/>
  <c r="J1699" i="23"/>
  <c r="K1699" i="23"/>
  <c r="L1699" i="23"/>
  <c r="M1699" i="23"/>
  <c r="A1119" i="23"/>
  <c r="B1119" i="23"/>
  <c r="C1119" i="23"/>
  <c r="D1119" i="23"/>
  <c r="E1119" i="23"/>
  <c r="F1119" i="23"/>
  <c r="G1119" i="23"/>
  <c r="H1119" i="23"/>
  <c r="I1119" i="23"/>
  <c r="J1119" i="23"/>
  <c r="K1119" i="23"/>
  <c r="L1119" i="23"/>
  <c r="M1119" i="23"/>
  <c r="A642" i="23"/>
  <c r="B642" i="23"/>
  <c r="C642" i="23"/>
  <c r="D642" i="23"/>
  <c r="E642" i="23"/>
  <c r="F642" i="23"/>
  <c r="G642" i="23"/>
  <c r="H642" i="23"/>
  <c r="I642" i="23"/>
  <c r="J642" i="23"/>
  <c r="K642" i="23"/>
  <c r="L642" i="23"/>
  <c r="M642" i="23"/>
  <c r="A2139" i="23"/>
  <c r="B2139" i="23"/>
  <c r="C2139" i="23"/>
  <c r="D2139" i="23"/>
  <c r="E2139" i="23"/>
  <c r="F2139" i="23"/>
  <c r="G2139" i="23"/>
  <c r="H2139" i="23"/>
  <c r="I2139" i="23"/>
  <c r="J2139" i="23"/>
  <c r="K2139" i="23"/>
  <c r="L2139" i="23"/>
  <c r="M2139" i="23"/>
  <c r="A1967" i="23"/>
  <c r="B1967" i="23"/>
  <c r="C1967" i="23"/>
  <c r="D1967" i="23"/>
  <c r="E1967" i="23"/>
  <c r="F1967" i="23"/>
  <c r="G1967" i="23"/>
  <c r="H1967" i="23"/>
  <c r="I1967" i="23"/>
  <c r="J1967" i="23"/>
  <c r="K1967" i="23"/>
  <c r="L1967" i="23"/>
  <c r="M1967" i="23"/>
  <c r="A1850" i="23"/>
  <c r="B1850" i="23"/>
  <c r="C1850" i="23"/>
  <c r="D1850" i="23"/>
  <c r="E1850" i="23"/>
  <c r="F1850" i="23"/>
  <c r="G1850" i="23"/>
  <c r="H1850" i="23"/>
  <c r="I1850" i="23"/>
  <c r="J1850" i="23"/>
  <c r="K1850" i="23"/>
  <c r="L1850" i="23"/>
  <c r="M1850" i="23"/>
  <c r="A1693" i="23"/>
  <c r="B1693" i="23"/>
  <c r="C1693" i="23"/>
  <c r="D1693" i="23"/>
  <c r="E1693" i="23"/>
  <c r="F1693" i="23"/>
  <c r="G1693" i="23"/>
  <c r="H1693" i="23"/>
  <c r="I1693" i="23"/>
  <c r="J1693" i="23"/>
  <c r="K1693" i="23"/>
  <c r="L1693" i="23"/>
  <c r="M1693" i="23"/>
  <c r="A1111" i="23"/>
  <c r="B1111" i="23"/>
  <c r="C1111" i="23"/>
  <c r="D1111" i="23"/>
  <c r="E1111" i="23"/>
  <c r="F1111" i="23"/>
  <c r="G1111" i="23"/>
  <c r="H1111" i="23"/>
  <c r="I1111" i="23"/>
  <c r="J1111" i="23"/>
  <c r="K1111" i="23"/>
  <c r="L1111" i="23"/>
  <c r="M1111" i="23"/>
  <c r="A633" i="23"/>
  <c r="B633" i="23"/>
  <c r="C633" i="23"/>
  <c r="D633" i="23"/>
  <c r="E633" i="23"/>
  <c r="F633" i="23"/>
  <c r="G633" i="23"/>
  <c r="H633" i="23"/>
  <c r="I633" i="23"/>
  <c r="J633" i="23"/>
  <c r="K633" i="23"/>
  <c r="L633" i="23"/>
  <c r="M633" i="23"/>
  <c r="A2127" i="23"/>
  <c r="B2127" i="23"/>
  <c r="C2127" i="23"/>
  <c r="D2127" i="23"/>
  <c r="E2127" i="23"/>
  <c r="F2127" i="23"/>
  <c r="G2127" i="23"/>
  <c r="H2127" i="23"/>
  <c r="I2127" i="23"/>
  <c r="J2127" i="23"/>
  <c r="K2127" i="23"/>
  <c r="L2127" i="23"/>
  <c r="M2127" i="23"/>
  <c r="A1586" i="23"/>
  <c r="B1586" i="23"/>
  <c r="C1586" i="23"/>
  <c r="D1586" i="23"/>
  <c r="E1586" i="23"/>
  <c r="F1586" i="23"/>
  <c r="G1586" i="23"/>
  <c r="H1586" i="23"/>
  <c r="I1586" i="23"/>
  <c r="J1586" i="23"/>
  <c r="K1586" i="23"/>
  <c r="L1586" i="23"/>
  <c r="M1586" i="23"/>
  <c r="A1352" i="23"/>
  <c r="B1352" i="23"/>
  <c r="C1352" i="23"/>
  <c r="D1352" i="23"/>
  <c r="E1352" i="23"/>
  <c r="F1352" i="23"/>
  <c r="G1352" i="23"/>
  <c r="H1352" i="23"/>
  <c r="I1352" i="23"/>
  <c r="J1352" i="23"/>
  <c r="K1352" i="23"/>
  <c r="L1352" i="23"/>
  <c r="M1352" i="23"/>
  <c r="A660" i="23"/>
  <c r="B660" i="23"/>
  <c r="C660" i="23"/>
  <c r="D660" i="23"/>
  <c r="E660" i="23"/>
  <c r="F660" i="23"/>
  <c r="G660" i="23"/>
  <c r="H660" i="23"/>
  <c r="I660" i="23"/>
  <c r="J660" i="23"/>
  <c r="K660" i="23"/>
  <c r="L660" i="23"/>
  <c r="M660" i="23"/>
  <c r="A314" i="23"/>
  <c r="B314" i="23"/>
  <c r="C314" i="23"/>
  <c r="D314" i="23"/>
  <c r="E314" i="23"/>
  <c r="F314" i="23"/>
  <c r="G314" i="23"/>
  <c r="H314" i="23"/>
  <c r="I314" i="23"/>
  <c r="J314" i="23"/>
  <c r="K314" i="23"/>
  <c r="L314" i="23"/>
  <c r="M314" i="23"/>
  <c r="A2162" i="23"/>
  <c r="B2162" i="23"/>
  <c r="C2162" i="23"/>
  <c r="D2162" i="23"/>
  <c r="E2162" i="23"/>
  <c r="F2162" i="23"/>
  <c r="G2162" i="23"/>
  <c r="H2162" i="23"/>
  <c r="I2162" i="23"/>
  <c r="J2162" i="23"/>
  <c r="K2162" i="23"/>
  <c r="L2162" i="23"/>
  <c r="M2162" i="23"/>
  <c r="A1973" i="23"/>
  <c r="B1973" i="23"/>
  <c r="C1973" i="23"/>
  <c r="D1973" i="23"/>
  <c r="E1973" i="23"/>
  <c r="F1973" i="23"/>
  <c r="G1973" i="23"/>
  <c r="H1973" i="23"/>
  <c r="I1973" i="23"/>
  <c r="J1973" i="23"/>
  <c r="K1973" i="23"/>
  <c r="L1973" i="23"/>
  <c r="M1973" i="23"/>
  <c r="A1752" i="23"/>
  <c r="B1752" i="23"/>
  <c r="C1752" i="23"/>
  <c r="D1752" i="23"/>
  <c r="E1752" i="23"/>
  <c r="F1752" i="23"/>
  <c r="G1752" i="23"/>
  <c r="H1752" i="23"/>
  <c r="I1752" i="23"/>
  <c r="J1752" i="23"/>
  <c r="K1752" i="23"/>
  <c r="L1752" i="23"/>
  <c r="M1752" i="23"/>
  <c r="A1741" i="23"/>
  <c r="B1741" i="23"/>
  <c r="C1741" i="23"/>
  <c r="D1741" i="23"/>
  <c r="E1741" i="23"/>
  <c r="F1741" i="23"/>
  <c r="G1741" i="23"/>
  <c r="H1741" i="23"/>
  <c r="I1741" i="23"/>
  <c r="J1741" i="23"/>
  <c r="K1741" i="23"/>
  <c r="L1741" i="23"/>
  <c r="M1741" i="23"/>
  <c r="A1346" i="23"/>
  <c r="B1346" i="23"/>
  <c r="C1346" i="23"/>
  <c r="D1346" i="23"/>
  <c r="E1346" i="23"/>
  <c r="F1346" i="23"/>
  <c r="G1346" i="23"/>
  <c r="H1346" i="23"/>
  <c r="I1346" i="23"/>
  <c r="J1346" i="23"/>
  <c r="K1346" i="23"/>
  <c r="L1346" i="23"/>
  <c r="M1346" i="23"/>
  <c r="A1110" i="23"/>
  <c r="B1110" i="23"/>
  <c r="C1110" i="23"/>
  <c r="D1110" i="23"/>
  <c r="E1110" i="23"/>
  <c r="F1110" i="23"/>
  <c r="G1110" i="23"/>
  <c r="H1110" i="23"/>
  <c r="I1110" i="23"/>
  <c r="J1110" i="23"/>
  <c r="K1110" i="23"/>
  <c r="L1110" i="23"/>
  <c r="M1110" i="23"/>
  <c r="A632" i="23"/>
  <c r="B632" i="23"/>
  <c r="C632" i="23"/>
  <c r="D632" i="23"/>
  <c r="E632" i="23"/>
  <c r="F632" i="23"/>
  <c r="G632" i="23"/>
  <c r="H632" i="23"/>
  <c r="I632" i="23"/>
  <c r="J632" i="23"/>
  <c r="K632" i="23"/>
  <c r="L632" i="23"/>
  <c r="M632" i="23"/>
  <c r="A299" i="23"/>
  <c r="B299" i="23"/>
  <c r="C299" i="23"/>
  <c r="D299" i="23"/>
  <c r="E299" i="23"/>
  <c r="F299" i="23"/>
  <c r="G299" i="23"/>
  <c r="H299" i="23"/>
  <c r="I299" i="23"/>
  <c r="J299" i="23"/>
  <c r="K299" i="23"/>
  <c r="L299" i="23"/>
  <c r="M299" i="23"/>
  <c r="A2079" i="23"/>
  <c r="B2079" i="23"/>
  <c r="C2079" i="23"/>
  <c r="D2079" i="23"/>
  <c r="E2079" i="23"/>
  <c r="F2079" i="23"/>
  <c r="G2079" i="23"/>
  <c r="H2079" i="23"/>
  <c r="I2079" i="23"/>
  <c r="J2079" i="23"/>
  <c r="K2079" i="23"/>
  <c r="L2079" i="23"/>
  <c r="M2079" i="23"/>
  <c r="A2059" i="23"/>
  <c r="B2059" i="23"/>
  <c r="C2059" i="23"/>
  <c r="D2059" i="23"/>
  <c r="E2059" i="23"/>
  <c r="F2059" i="23"/>
  <c r="G2059" i="23"/>
  <c r="H2059" i="23"/>
  <c r="I2059" i="23"/>
  <c r="J2059" i="23"/>
  <c r="K2059" i="23"/>
  <c r="L2059" i="23"/>
  <c r="M2059" i="23"/>
  <c r="A1776" i="23"/>
  <c r="B1776" i="23"/>
  <c r="C1776" i="23"/>
  <c r="D1776" i="23"/>
  <c r="E1776" i="23"/>
  <c r="F1776" i="23"/>
  <c r="G1776" i="23"/>
  <c r="H1776" i="23"/>
  <c r="I1776" i="23"/>
  <c r="J1776" i="23"/>
  <c r="K1776" i="23"/>
  <c r="L1776" i="23"/>
  <c r="M1776" i="23"/>
  <c r="A1608" i="23"/>
  <c r="B1608" i="23"/>
  <c r="C1608" i="23"/>
  <c r="D1608" i="23"/>
  <c r="E1608" i="23"/>
  <c r="F1608" i="23"/>
  <c r="G1608" i="23"/>
  <c r="H1608" i="23"/>
  <c r="I1608" i="23"/>
  <c r="J1608" i="23"/>
  <c r="K1608" i="23"/>
  <c r="L1608" i="23"/>
  <c r="M1608" i="23"/>
  <c r="A894" i="23"/>
  <c r="B894" i="23"/>
  <c r="C894" i="23"/>
  <c r="D894" i="23"/>
  <c r="E894" i="23"/>
  <c r="F894" i="23"/>
  <c r="G894" i="23"/>
  <c r="H894" i="23"/>
  <c r="I894" i="23"/>
  <c r="J894" i="23"/>
  <c r="K894" i="23"/>
  <c r="L894" i="23"/>
  <c r="M894" i="23"/>
  <c r="A392" i="23"/>
  <c r="B392" i="23"/>
  <c r="C392" i="23"/>
  <c r="D392" i="23"/>
  <c r="E392" i="23"/>
  <c r="F392" i="23"/>
  <c r="G392" i="23"/>
  <c r="H392" i="23"/>
  <c r="I392" i="23"/>
  <c r="J392" i="23"/>
  <c r="K392" i="23"/>
  <c r="L392" i="23"/>
  <c r="M392" i="23"/>
  <c r="A2221" i="23"/>
  <c r="B2221" i="23"/>
  <c r="C2221" i="23"/>
  <c r="D2221" i="23"/>
  <c r="E2221" i="23"/>
  <c r="F2221" i="23"/>
  <c r="G2221" i="23"/>
  <c r="H2221" i="23"/>
  <c r="I2221" i="23"/>
  <c r="J2221" i="23"/>
  <c r="K2221" i="23"/>
  <c r="L2221" i="23"/>
  <c r="M2221" i="23"/>
  <c r="A2038" i="23"/>
  <c r="B2038" i="23"/>
  <c r="C2038" i="23"/>
  <c r="D2038" i="23"/>
  <c r="E2038" i="23"/>
  <c r="F2038" i="23"/>
  <c r="G2038" i="23"/>
  <c r="H2038" i="23"/>
  <c r="I2038" i="23"/>
  <c r="J2038" i="23"/>
  <c r="K2038" i="23"/>
  <c r="L2038" i="23"/>
  <c r="M2038" i="23"/>
  <c r="A1821" i="23"/>
  <c r="B1821" i="23"/>
  <c r="C1821" i="23"/>
  <c r="D1821" i="23"/>
  <c r="E1821" i="23"/>
  <c r="F1821" i="23"/>
  <c r="G1821" i="23"/>
  <c r="H1821" i="23"/>
  <c r="I1821" i="23"/>
  <c r="J1821" i="23"/>
  <c r="K1821" i="23"/>
  <c r="L1821" i="23"/>
  <c r="M1821" i="23"/>
  <c r="A1633" i="23"/>
  <c r="B1633" i="23"/>
  <c r="C1633" i="23"/>
  <c r="D1633" i="23"/>
  <c r="E1633" i="23"/>
  <c r="F1633" i="23"/>
  <c r="G1633" i="23"/>
  <c r="H1633" i="23"/>
  <c r="I1633" i="23"/>
  <c r="J1633" i="23"/>
  <c r="K1633" i="23"/>
  <c r="L1633" i="23"/>
  <c r="M1633" i="23"/>
  <c r="A1303" i="23"/>
  <c r="B1303" i="23"/>
  <c r="C1303" i="23"/>
  <c r="D1303" i="23"/>
  <c r="E1303" i="23"/>
  <c r="F1303" i="23"/>
  <c r="G1303" i="23"/>
  <c r="H1303" i="23"/>
  <c r="I1303" i="23"/>
  <c r="J1303" i="23"/>
  <c r="K1303" i="23"/>
  <c r="L1303" i="23"/>
  <c r="M1303" i="23"/>
  <c r="A985" i="23"/>
  <c r="B985" i="23"/>
  <c r="C985" i="23"/>
  <c r="D985" i="23"/>
  <c r="E985" i="23"/>
  <c r="F985" i="23"/>
  <c r="G985" i="23"/>
  <c r="H985" i="23"/>
  <c r="I985" i="23"/>
  <c r="J985" i="23"/>
  <c r="K985" i="23"/>
  <c r="L985" i="23"/>
  <c r="M985" i="23"/>
  <c r="A435" i="23"/>
  <c r="B435" i="23"/>
  <c r="C435" i="23"/>
  <c r="D435" i="23"/>
  <c r="E435" i="23"/>
  <c r="F435" i="23"/>
  <c r="G435" i="23"/>
  <c r="H435" i="23"/>
  <c r="I435" i="23"/>
  <c r="J435" i="23"/>
  <c r="K435" i="23"/>
  <c r="L435" i="23"/>
  <c r="M435" i="23"/>
  <c r="A280" i="23"/>
  <c r="B280" i="23"/>
  <c r="C280" i="23"/>
  <c r="D280" i="23"/>
  <c r="E280" i="23"/>
  <c r="F280" i="23"/>
  <c r="G280" i="23"/>
  <c r="H280" i="23"/>
  <c r="I280" i="23"/>
  <c r="J280" i="23"/>
  <c r="K280" i="23"/>
  <c r="L280" i="23"/>
  <c r="M280" i="23"/>
  <c r="A2225" i="23"/>
  <c r="B2225" i="23"/>
  <c r="C2225" i="23"/>
  <c r="D2225" i="23"/>
  <c r="E2225" i="23"/>
  <c r="F2225" i="23"/>
  <c r="G2225" i="23"/>
  <c r="H2225" i="23"/>
  <c r="I2225" i="23"/>
  <c r="J2225" i="23"/>
  <c r="K2225" i="23"/>
  <c r="L2225" i="23"/>
  <c r="M2225" i="23"/>
  <c r="A2042" i="23"/>
  <c r="B2042" i="23"/>
  <c r="C2042" i="23"/>
  <c r="D2042" i="23"/>
  <c r="E2042" i="23"/>
  <c r="F2042" i="23"/>
  <c r="G2042" i="23"/>
  <c r="H2042" i="23"/>
  <c r="I2042" i="23"/>
  <c r="J2042" i="23"/>
  <c r="K2042" i="23"/>
  <c r="L2042" i="23"/>
  <c r="M2042" i="23"/>
  <c r="A1798" i="23"/>
  <c r="B1798" i="23"/>
  <c r="C1798" i="23"/>
  <c r="D1798" i="23"/>
  <c r="E1798" i="23"/>
  <c r="F1798" i="23"/>
  <c r="G1798" i="23"/>
  <c r="H1798" i="23"/>
  <c r="I1798" i="23"/>
  <c r="J1798" i="23"/>
  <c r="K1798" i="23"/>
  <c r="L1798" i="23"/>
  <c r="M1798" i="23"/>
  <c r="A1638" i="23"/>
  <c r="B1638" i="23"/>
  <c r="C1638" i="23"/>
  <c r="D1638" i="23"/>
  <c r="E1638" i="23"/>
  <c r="F1638" i="23"/>
  <c r="G1638" i="23"/>
  <c r="H1638" i="23"/>
  <c r="I1638" i="23"/>
  <c r="J1638" i="23"/>
  <c r="K1638" i="23"/>
  <c r="L1638" i="23"/>
  <c r="M1638" i="23"/>
  <c r="A1271" i="23"/>
  <c r="B1271" i="23"/>
  <c r="C1271" i="23"/>
  <c r="D1271" i="23"/>
  <c r="E1271" i="23"/>
  <c r="F1271" i="23"/>
  <c r="G1271" i="23"/>
  <c r="H1271" i="23"/>
  <c r="I1271" i="23"/>
  <c r="J1271" i="23"/>
  <c r="K1271" i="23"/>
  <c r="L1271" i="23"/>
  <c r="M1271" i="23"/>
  <c r="A911" i="23"/>
  <c r="B911" i="23"/>
  <c r="C911" i="23"/>
  <c r="D911" i="23"/>
  <c r="E911" i="23"/>
  <c r="F911" i="23"/>
  <c r="G911" i="23"/>
  <c r="H911" i="23"/>
  <c r="I911" i="23"/>
  <c r="J911" i="23"/>
  <c r="K911" i="23"/>
  <c r="L911" i="23"/>
  <c r="M911" i="23"/>
  <c r="A684" i="23"/>
  <c r="B684" i="23"/>
  <c r="C684" i="23"/>
  <c r="D684" i="23"/>
  <c r="E684" i="23"/>
  <c r="F684" i="23"/>
  <c r="G684" i="23"/>
  <c r="H684" i="23"/>
  <c r="I684" i="23"/>
  <c r="J684" i="23"/>
  <c r="K684" i="23"/>
  <c r="L684" i="23"/>
  <c r="M684" i="23"/>
  <c r="A2193" i="23"/>
  <c r="B2193" i="23"/>
  <c r="C2193" i="23"/>
  <c r="D2193" i="23"/>
  <c r="E2193" i="23"/>
  <c r="F2193" i="23"/>
  <c r="G2193" i="23"/>
  <c r="H2193" i="23"/>
  <c r="I2193" i="23"/>
  <c r="J2193" i="23"/>
  <c r="K2193" i="23"/>
  <c r="L2193" i="23"/>
  <c r="M2193" i="23"/>
  <c r="A2015" i="23"/>
  <c r="B2015" i="23"/>
  <c r="C2015" i="23"/>
  <c r="D2015" i="23"/>
  <c r="E2015" i="23"/>
  <c r="F2015" i="23"/>
  <c r="G2015" i="23"/>
  <c r="H2015" i="23"/>
  <c r="I2015" i="23"/>
  <c r="J2015" i="23"/>
  <c r="K2015" i="23"/>
  <c r="L2015" i="23"/>
  <c r="M2015" i="23"/>
  <c r="A1775" i="23"/>
  <c r="B1775" i="23"/>
  <c r="C1775" i="23"/>
  <c r="D1775" i="23"/>
  <c r="E1775" i="23"/>
  <c r="F1775" i="23"/>
  <c r="G1775" i="23"/>
  <c r="H1775" i="23"/>
  <c r="I1775" i="23"/>
  <c r="J1775" i="23"/>
  <c r="K1775" i="23"/>
  <c r="L1775" i="23"/>
  <c r="M1775" i="23"/>
  <c r="A1607" i="23"/>
  <c r="B1607" i="23"/>
  <c r="C1607" i="23"/>
  <c r="D1607" i="23"/>
  <c r="E1607" i="23"/>
  <c r="F1607" i="23"/>
  <c r="G1607" i="23"/>
  <c r="H1607" i="23"/>
  <c r="I1607" i="23"/>
  <c r="J1607" i="23"/>
  <c r="K1607" i="23"/>
  <c r="L1607" i="23"/>
  <c r="M1607" i="23"/>
  <c r="A1270" i="23"/>
  <c r="B1270" i="23"/>
  <c r="C1270" i="23"/>
  <c r="D1270" i="23"/>
  <c r="E1270" i="23"/>
  <c r="F1270" i="23"/>
  <c r="G1270" i="23"/>
  <c r="H1270" i="23"/>
  <c r="I1270" i="23"/>
  <c r="J1270" i="23"/>
  <c r="K1270" i="23"/>
  <c r="L1270" i="23"/>
  <c r="M1270" i="23"/>
  <c r="A910" i="23"/>
  <c r="B910" i="23"/>
  <c r="C910" i="23"/>
  <c r="D910" i="23"/>
  <c r="E910" i="23"/>
  <c r="F910" i="23"/>
  <c r="G910" i="23"/>
  <c r="H910" i="23"/>
  <c r="I910" i="23"/>
  <c r="J910" i="23"/>
  <c r="K910" i="23"/>
  <c r="L910" i="23"/>
  <c r="M910" i="23"/>
  <c r="A397" i="23"/>
  <c r="B397" i="23"/>
  <c r="C397" i="23"/>
  <c r="D397" i="23"/>
  <c r="E397" i="23"/>
  <c r="F397" i="23"/>
  <c r="G397" i="23"/>
  <c r="H397" i="23"/>
  <c r="I397" i="23"/>
  <c r="J397" i="23"/>
  <c r="K397" i="23"/>
  <c r="L397" i="23"/>
  <c r="M397" i="23"/>
  <c r="A2224" i="23"/>
  <c r="B2224" i="23"/>
  <c r="C2224" i="23"/>
  <c r="D2224" i="23"/>
  <c r="E2224" i="23"/>
  <c r="F2224" i="23"/>
  <c r="G2224" i="23"/>
  <c r="H2224" i="23"/>
  <c r="I2224" i="23"/>
  <c r="J2224" i="23"/>
  <c r="K2224" i="23"/>
  <c r="L2224" i="23"/>
  <c r="M2224" i="23"/>
  <c r="A2041" i="23"/>
  <c r="B2041" i="23"/>
  <c r="C2041" i="23"/>
  <c r="D2041" i="23"/>
  <c r="E2041" i="23"/>
  <c r="F2041" i="23"/>
  <c r="G2041" i="23"/>
  <c r="H2041" i="23"/>
  <c r="I2041" i="23"/>
  <c r="J2041" i="23"/>
  <c r="K2041" i="23"/>
  <c r="L2041" i="23"/>
  <c r="M2041" i="23"/>
  <c r="A1797" i="23"/>
  <c r="B1797" i="23"/>
  <c r="C1797" i="23"/>
  <c r="D1797" i="23"/>
  <c r="E1797" i="23"/>
  <c r="F1797" i="23"/>
  <c r="G1797" i="23"/>
  <c r="H1797" i="23"/>
  <c r="I1797" i="23"/>
  <c r="J1797" i="23"/>
  <c r="K1797" i="23"/>
  <c r="L1797" i="23"/>
  <c r="M1797" i="23"/>
  <c r="A1637" i="23"/>
  <c r="B1637" i="23"/>
  <c r="C1637" i="23"/>
  <c r="D1637" i="23"/>
  <c r="E1637" i="23"/>
  <c r="F1637" i="23"/>
  <c r="G1637" i="23"/>
  <c r="H1637" i="23"/>
  <c r="I1637" i="23"/>
  <c r="J1637" i="23"/>
  <c r="K1637" i="23"/>
  <c r="L1637" i="23"/>
  <c r="M1637" i="23"/>
  <c r="A1307" i="23"/>
  <c r="B1307" i="23"/>
  <c r="C1307" i="23"/>
  <c r="D1307" i="23"/>
  <c r="E1307" i="23"/>
  <c r="F1307" i="23"/>
  <c r="G1307" i="23"/>
  <c r="H1307" i="23"/>
  <c r="I1307" i="23"/>
  <c r="J1307" i="23"/>
  <c r="K1307" i="23"/>
  <c r="L1307" i="23"/>
  <c r="M1307" i="23"/>
  <c r="A992" i="23"/>
  <c r="B992" i="23"/>
  <c r="C992" i="23"/>
  <c r="D992" i="23"/>
  <c r="E992" i="23"/>
  <c r="F992" i="23"/>
  <c r="G992" i="23"/>
  <c r="H992" i="23"/>
  <c r="I992" i="23"/>
  <c r="J992" i="23"/>
  <c r="K992" i="23"/>
  <c r="L992" i="23"/>
  <c r="M992" i="23"/>
  <c r="A444" i="23"/>
  <c r="B444" i="23"/>
  <c r="C444" i="23"/>
  <c r="D444" i="23"/>
  <c r="E444" i="23"/>
  <c r="F444" i="23"/>
  <c r="G444" i="23"/>
  <c r="H444" i="23"/>
  <c r="I444" i="23"/>
  <c r="J444" i="23"/>
  <c r="K444" i="23"/>
  <c r="L444" i="23"/>
  <c r="M444" i="23"/>
  <c r="A332" i="23"/>
  <c r="B332" i="23"/>
  <c r="C332" i="23"/>
  <c r="D332" i="23"/>
  <c r="E332" i="23"/>
  <c r="F332" i="23"/>
  <c r="G332" i="23"/>
  <c r="H332" i="23"/>
  <c r="I332" i="23"/>
  <c r="J332" i="23"/>
  <c r="K332" i="23"/>
  <c r="L332" i="23"/>
  <c r="M332" i="23"/>
  <c r="A2199" i="23"/>
  <c r="B2199" i="23"/>
  <c r="C2199" i="23"/>
  <c r="D2199" i="23"/>
  <c r="E2199" i="23"/>
  <c r="F2199" i="23"/>
  <c r="G2199" i="23"/>
  <c r="H2199" i="23"/>
  <c r="I2199" i="23"/>
  <c r="J2199" i="23"/>
  <c r="K2199" i="23"/>
  <c r="L2199" i="23"/>
  <c r="M2199" i="23"/>
  <c r="A1998" i="23"/>
  <c r="B1998" i="23"/>
  <c r="C1998" i="23"/>
  <c r="D1998" i="23"/>
  <c r="E1998" i="23"/>
  <c r="F1998" i="23"/>
  <c r="G1998" i="23"/>
  <c r="H1998" i="23"/>
  <c r="I1998" i="23"/>
  <c r="J1998" i="23"/>
  <c r="K1998" i="23"/>
  <c r="L1998" i="23"/>
  <c r="M1998" i="23"/>
  <c r="A1781" i="23"/>
  <c r="B1781" i="23"/>
  <c r="C1781" i="23"/>
  <c r="D1781" i="23"/>
  <c r="E1781" i="23"/>
  <c r="F1781" i="23"/>
  <c r="G1781" i="23"/>
  <c r="H1781" i="23"/>
  <c r="I1781" i="23"/>
  <c r="J1781" i="23"/>
  <c r="K1781" i="23"/>
  <c r="L1781" i="23"/>
  <c r="M1781" i="23"/>
  <c r="A1612" i="23"/>
  <c r="B1612" i="23"/>
  <c r="C1612" i="23"/>
  <c r="D1612" i="23"/>
  <c r="E1612" i="23"/>
  <c r="F1612" i="23"/>
  <c r="G1612" i="23"/>
  <c r="H1612" i="23"/>
  <c r="I1612" i="23"/>
  <c r="J1612" i="23"/>
  <c r="K1612" i="23"/>
  <c r="L1612" i="23"/>
  <c r="M1612" i="23"/>
  <c r="A1279" i="23"/>
  <c r="B1279" i="23"/>
  <c r="C1279" i="23"/>
  <c r="D1279" i="23"/>
  <c r="E1279" i="23"/>
  <c r="F1279" i="23"/>
  <c r="G1279" i="23"/>
  <c r="H1279" i="23"/>
  <c r="I1279" i="23"/>
  <c r="J1279" i="23"/>
  <c r="K1279" i="23"/>
  <c r="L1279" i="23"/>
  <c r="M1279" i="23"/>
  <c r="A926" i="23"/>
  <c r="B926" i="23"/>
  <c r="C926" i="23"/>
  <c r="D926" i="23"/>
  <c r="E926" i="23"/>
  <c r="F926" i="23"/>
  <c r="G926" i="23"/>
  <c r="H926" i="23"/>
  <c r="I926" i="23"/>
  <c r="J926" i="23"/>
  <c r="K926" i="23"/>
  <c r="L926" i="23"/>
  <c r="M926" i="23"/>
  <c r="A688" i="23"/>
  <c r="B688" i="23"/>
  <c r="C688" i="23"/>
  <c r="D688" i="23"/>
  <c r="E688" i="23"/>
  <c r="F688" i="23"/>
  <c r="G688" i="23"/>
  <c r="H688" i="23"/>
  <c r="I688" i="23"/>
  <c r="J688" i="23"/>
  <c r="K688" i="23"/>
  <c r="L688" i="23"/>
  <c r="M688" i="23"/>
  <c r="A2198" i="23"/>
  <c r="B2198" i="23"/>
  <c r="C2198" i="23"/>
  <c r="D2198" i="23"/>
  <c r="E2198" i="23"/>
  <c r="F2198" i="23"/>
  <c r="G2198" i="23"/>
  <c r="H2198" i="23"/>
  <c r="I2198" i="23"/>
  <c r="J2198" i="23"/>
  <c r="K2198" i="23"/>
  <c r="L2198" i="23"/>
  <c r="M2198" i="23"/>
  <c r="A1997" i="23"/>
  <c r="B1997" i="23"/>
  <c r="C1997" i="23"/>
  <c r="D1997" i="23"/>
  <c r="E1997" i="23"/>
  <c r="F1997" i="23"/>
  <c r="G1997" i="23"/>
  <c r="H1997" i="23"/>
  <c r="I1997" i="23"/>
  <c r="J1997" i="23"/>
  <c r="K1997" i="23"/>
  <c r="L1997" i="23"/>
  <c r="M1997" i="23"/>
  <c r="A1780" i="23"/>
  <c r="B1780" i="23"/>
  <c r="C1780" i="23"/>
  <c r="D1780" i="23"/>
  <c r="E1780" i="23"/>
  <c r="F1780" i="23"/>
  <c r="G1780" i="23"/>
  <c r="H1780" i="23"/>
  <c r="I1780" i="23"/>
  <c r="J1780" i="23"/>
  <c r="K1780" i="23"/>
  <c r="L1780" i="23"/>
  <c r="M1780" i="23"/>
  <c r="A1611" i="23"/>
  <c r="B1611" i="23"/>
  <c r="C1611" i="23"/>
  <c r="D1611" i="23"/>
  <c r="E1611" i="23"/>
  <c r="F1611" i="23"/>
  <c r="G1611" i="23"/>
  <c r="H1611" i="23"/>
  <c r="I1611" i="23"/>
  <c r="J1611" i="23"/>
  <c r="K1611" i="23"/>
  <c r="L1611" i="23"/>
  <c r="M1611" i="23"/>
  <c r="A1278" i="23"/>
  <c r="B1278" i="23"/>
  <c r="C1278" i="23"/>
  <c r="D1278" i="23"/>
  <c r="E1278" i="23"/>
  <c r="F1278" i="23"/>
  <c r="G1278" i="23"/>
  <c r="H1278" i="23"/>
  <c r="I1278" i="23"/>
  <c r="J1278" i="23"/>
  <c r="K1278" i="23"/>
  <c r="L1278" i="23"/>
  <c r="M1278" i="23"/>
  <c r="A925" i="23"/>
  <c r="B925" i="23"/>
  <c r="C925" i="23"/>
  <c r="D925" i="23"/>
  <c r="E925" i="23"/>
  <c r="F925" i="23"/>
  <c r="G925" i="23"/>
  <c r="H925" i="23"/>
  <c r="I925" i="23"/>
  <c r="J925" i="23"/>
  <c r="K925" i="23"/>
  <c r="L925" i="23"/>
  <c r="M925" i="23"/>
  <c r="A399" i="23"/>
  <c r="B399" i="23"/>
  <c r="C399" i="23"/>
  <c r="D399" i="23"/>
  <c r="E399" i="23"/>
  <c r="F399" i="23"/>
  <c r="G399" i="23"/>
  <c r="H399" i="23"/>
  <c r="I399" i="23"/>
  <c r="J399" i="23"/>
  <c r="K399" i="23"/>
  <c r="L399" i="23"/>
  <c r="M399" i="23"/>
  <c r="A334" i="23"/>
  <c r="B334" i="23"/>
  <c r="C334" i="23"/>
  <c r="D334" i="23"/>
  <c r="E334" i="23"/>
  <c r="F334" i="23"/>
  <c r="G334" i="23"/>
  <c r="H334" i="23"/>
  <c r="I334" i="23"/>
  <c r="J334" i="23"/>
  <c r="K334" i="23"/>
  <c r="L334" i="23"/>
  <c r="M334" i="23"/>
  <c r="A2182" i="23"/>
  <c r="B2182" i="23"/>
  <c r="C2182" i="23"/>
  <c r="D2182" i="23"/>
  <c r="E2182" i="23"/>
  <c r="F2182" i="23"/>
  <c r="G2182" i="23"/>
  <c r="H2182" i="23"/>
  <c r="I2182" i="23"/>
  <c r="J2182" i="23"/>
  <c r="K2182" i="23"/>
  <c r="L2182" i="23"/>
  <c r="M2182" i="23"/>
  <c r="A1999" i="23"/>
  <c r="B1999" i="23"/>
  <c r="C1999" i="23"/>
  <c r="D1999" i="23"/>
  <c r="E1999" i="23"/>
  <c r="F1999" i="23"/>
  <c r="G1999" i="23"/>
  <c r="H1999" i="23"/>
  <c r="I1999" i="23"/>
  <c r="J1999" i="23"/>
  <c r="K1999" i="23"/>
  <c r="L1999" i="23"/>
  <c r="M1999" i="23"/>
  <c r="A1783" i="23"/>
  <c r="B1783" i="23"/>
  <c r="C1783" i="23"/>
  <c r="D1783" i="23"/>
  <c r="E1783" i="23"/>
  <c r="F1783" i="23"/>
  <c r="G1783" i="23"/>
  <c r="H1783" i="23"/>
  <c r="I1783" i="23"/>
  <c r="J1783" i="23"/>
  <c r="K1783" i="23"/>
  <c r="L1783" i="23"/>
  <c r="M1783" i="23"/>
  <c r="A1614" i="23"/>
  <c r="B1614" i="23"/>
  <c r="C1614" i="23"/>
  <c r="D1614" i="23"/>
  <c r="E1614" i="23"/>
  <c r="F1614" i="23"/>
  <c r="G1614" i="23"/>
  <c r="H1614" i="23"/>
  <c r="I1614" i="23"/>
  <c r="J1614" i="23"/>
  <c r="K1614" i="23"/>
  <c r="L1614" i="23"/>
  <c r="M1614" i="23"/>
  <c r="A1283" i="23"/>
  <c r="B1283" i="23"/>
  <c r="C1283" i="23"/>
  <c r="D1283" i="23"/>
  <c r="E1283" i="23"/>
  <c r="F1283" i="23"/>
  <c r="G1283" i="23"/>
  <c r="H1283" i="23"/>
  <c r="I1283" i="23"/>
  <c r="J1283" i="23"/>
  <c r="K1283" i="23"/>
  <c r="L1283" i="23"/>
  <c r="M1283" i="23"/>
  <c r="A941" i="23"/>
  <c r="B941" i="23"/>
  <c r="C941" i="23"/>
  <c r="D941" i="23"/>
  <c r="E941" i="23"/>
  <c r="F941" i="23"/>
  <c r="G941" i="23"/>
  <c r="H941" i="23"/>
  <c r="I941" i="23"/>
  <c r="J941" i="23"/>
  <c r="K941" i="23"/>
  <c r="L941" i="23"/>
  <c r="M941" i="23"/>
  <c r="A695" i="23"/>
  <c r="B695" i="23"/>
  <c r="C695" i="23"/>
  <c r="D695" i="23"/>
  <c r="E695" i="23"/>
  <c r="F695" i="23"/>
  <c r="G695" i="23"/>
  <c r="H695" i="23"/>
  <c r="I695" i="23"/>
  <c r="J695" i="23"/>
  <c r="K695" i="23"/>
  <c r="L695" i="23"/>
  <c r="M695" i="23"/>
  <c r="A2181" i="23"/>
  <c r="B2181" i="23"/>
  <c r="C2181" i="23"/>
  <c r="D2181" i="23"/>
  <c r="E2181" i="23"/>
  <c r="F2181" i="23"/>
  <c r="G2181" i="23"/>
  <c r="H2181" i="23"/>
  <c r="I2181" i="23"/>
  <c r="J2181" i="23"/>
  <c r="K2181" i="23"/>
  <c r="L2181" i="23"/>
  <c r="M2181" i="23"/>
  <c r="A2003" i="23"/>
  <c r="B2003" i="23"/>
  <c r="C2003" i="23"/>
  <c r="D2003" i="23"/>
  <c r="E2003" i="23"/>
  <c r="F2003" i="23"/>
  <c r="G2003" i="23"/>
  <c r="H2003" i="23"/>
  <c r="I2003" i="23"/>
  <c r="J2003" i="23"/>
  <c r="K2003" i="23"/>
  <c r="L2003" i="23"/>
  <c r="M2003" i="23"/>
  <c r="A1787" i="23"/>
  <c r="B1787" i="23"/>
  <c r="C1787" i="23"/>
  <c r="D1787" i="23"/>
  <c r="E1787" i="23"/>
  <c r="F1787" i="23"/>
  <c r="G1787" i="23"/>
  <c r="H1787" i="23"/>
  <c r="I1787" i="23"/>
  <c r="J1787" i="23"/>
  <c r="K1787" i="23"/>
  <c r="L1787" i="23"/>
  <c r="M1787" i="23"/>
  <c r="A1620" i="23"/>
  <c r="B1620" i="23"/>
  <c r="C1620" i="23"/>
  <c r="D1620" i="23"/>
  <c r="E1620" i="23"/>
  <c r="F1620" i="23"/>
  <c r="G1620" i="23"/>
  <c r="H1620" i="23"/>
  <c r="I1620" i="23"/>
  <c r="J1620" i="23"/>
  <c r="K1620" i="23"/>
  <c r="L1620" i="23"/>
  <c r="M1620" i="23"/>
  <c r="A1291" i="23"/>
  <c r="B1291" i="23"/>
  <c r="C1291" i="23"/>
  <c r="D1291" i="23"/>
  <c r="E1291" i="23"/>
  <c r="F1291" i="23"/>
  <c r="G1291" i="23"/>
  <c r="H1291" i="23"/>
  <c r="I1291" i="23"/>
  <c r="J1291" i="23"/>
  <c r="K1291" i="23"/>
  <c r="L1291" i="23"/>
  <c r="M1291" i="23"/>
  <c r="A874" i="23"/>
  <c r="B874" i="23"/>
  <c r="C874" i="23"/>
  <c r="D874" i="23"/>
  <c r="E874" i="23"/>
  <c r="F874" i="23"/>
  <c r="G874" i="23"/>
  <c r="H874" i="23"/>
  <c r="I874" i="23"/>
  <c r="J874" i="23"/>
  <c r="K874" i="23"/>
  <c r="L874" i="23"/>
  <c r="M874" i="23"/>
  <c r="A390" i="23"/>
  <c r="B390" i="23"/>
  <c r="C390" i="23"/>
  <c r="D390" i="23"/>
  <c r="E390" i="23"/>
  <c r="F390" i="23"/>
  <c r="G390" i="23"/>
  <c r="H390" i="23"/>
  <c r="I390" i="23"/>
  <c r="J390" i="23"/>
  <c r="K390" i="23"/>
  <c r="L390" i="23"/>
  <c r="M390" i="23"/>
  <c r="A2215" i="23"/>
  <c r="B2215" i="23"/>
  <c r="C2215" i="23"/>
  <c r="D2215" i="23"/>
  <c r="E2215" i="23"/>
  <c r="F2215" i="23"/>
  <c r="G2215" i="23"/>
  <c r="H2215" i="23"/>
  <c r="I2215" i="23"/>
  <c r="J2215" i="23"/>
  <c r="K2215" i="23"/>
  <c r="L2215" i="23"/>
  <c r="M2215" i="23"/>
  <c r="A2037" i="23"/>
  <c r="B2037" i="23"/>
  <c r="C2037" i="23"/>
  <c r="D2037" i="23"/>
  <c r="E2037" i="23"/>
  <c r="F2037" i="23"/>
  <c r="G2037" i="23"/>
  <c r="H2037" i="23"/>
  <c r="I2037" i="23"/>
  <c r="J2037" i="23"/>
  <c r="K2037" i="23"/>
  <c r="L2037" i="23"/>
  <c r="M2037" i="23"/>
  <c r="A1820" i="23"/>
  <c r="B1820" i="23"/>
  <c r="C1820" i="23"/>
  <c r="D1820" i="23"/>
  <c r="E1820" i="23"/>
  <c r="F1820" i="23"/>
  <c r="G1820" i="23"/>
  <c r="H1820" i="23"/>
  <c r="I1820" i="23"/>
  <c r="J1820" i="23"/>
  <c r="K1820" i="23"/>
  <c r="L1820" i="23"/>
  <c r="M1820" i="23"/>
  <c r="A1632" i="23"/>
  <c r="B1632" i="23"/>
  <c r="C1632" i="23"/>
  <c r="D1632" i="23"/>
  <c r="E1632" i="23"/>
  <c r="F1632" i="23"/>
  <c r="G1632" i="23"/>
  <c r="H1632" i="23"/>
  <c r="I1632" i="23"/>
  <c r="J1632" i="23"/>
  <c r="K1632" i="23"/>
  <c r="L1632" i="23"/>
  <c r="M1632" i="23"/>
  <c r="A1302" i="23"/>
  <c r="B1302" i="23"/>
  <c r="C1302" i="23"/>
  <c r="D1302" i="23"/>
  <c r="E1302" i="23"/>
  <c r="F1302" i="23"/>
  <c r="G1302" i="23"/>
  <c r="H1302" i="23"/>
  <c r="I1302" i="23"/>
  <c r="J1302" i="23"/>
  <c r="K1302" i="23"/>
  <c r="L1302" i="23"/>
  <c r="M1302" i="23"/>
  <c r="A984" i="23"/>
  <c r="B984" i="23"/>
  <c r="C984" i="23"/>
  <c r="D984" i="23"/>
  <c r="E984" i="23"/>
  <c r="F984" i="23"/>
  <c r="G984" i="23"/>
  <c r="H984" i="23"/>
  <c r="I984" i="23"/>
  <c r="J984" i="23"/>
  <c r="K984" i="23"/>
  <c r="L984" i="23"/>
  <c r="M984" i="23"/>
  <c r="A434" i="23"/>
  <c r="B434" i="23"/>
  <c r="C434" i="23"/>
  <c r="D434" i="23"/>
  <c r="E434" i="23"/>
  <c r="F434" i="23"/>
  <c r="G434" i="23"/>
  <c r="H434" i="23"/>
  <c r="I434" i="23"/>
  <c r="J434" i="23"/>
  <c r="K434" i="23"/>
  <c r="L434" i="23"/>
  <c r="M434" i="23"/>
  <c r="A2220" i="23"/>
  <c r="B2220" i="23"/>
  <c r="C2220" i="23"/>
  <c r="D2220" i="23"/>
  <c r="E2220" i="23"/>
  <c r="F2220" i="23"/>
  <c r="G2220" i="23"/>
  <c r="H2220" i="23"/>
  <c r="I2220" i="23"/>
  <c r="J2220" i="23"/>
  <c r="K2220" i="23"/>
  <c r="L2220" i="23"/>
  <c r="M2220" i="23"/>
  <c r="A2036" i="23"/>
  <c r="B2036" i="23"/>
  <c r="C2036" i="23"/>
  <c r="D2036" i="23"/>
  <c r="E2036" i="23"/>
  <c r="F2036" i="23"/>
  <c r="G2036" i="23"/>
  <c r="H2036" i="23"/>
  <c r="I2036" i="23"/>
  <c r="J2036" i="23"/>
  <c r="K2036" i="23"/>
  <c r="L2036" i="23"/>
  <c r="M2036" i="23"/>
  <c r="A1819" i="23"/>
  <c r="B1819" i="23"/>
  <c r="C1819" i="23"/>
  <c r="D1819" i="23"/>
  <c r="E1819" i="23"/>
  <c r="F1819" i="23"/>
  <c r="G1819" i="23"/>
  <c r="H1819" i="23"/>
  <c r="I1819" i="23"/>
  <c r="J1819" i="23"/>
  <c r="K1819" i="23"/>
  <c r="L1819" i="23"/>
  <c r="M1819" i="23"/>
  <c r="A1631" i="23"/>
  <c r="B1631" i="23"/>
  <c r="C1631" i="23"/>
  <c r="D1631" i="23"/>
  <c r="E1631" i="23"/>
  <c r="F1631" i="23"/>
  <c r="G1631" i="23"/>
  <c r="H1631" i="23"/>
  <c r="I1631" i="23"/>
  <c r="J1631" i="23"/>
  <c r="K1631" i="23"/>
  <c r="L1631" i="23"/>
  <c r="M1631" i="23"/>
  <c r="A1301" i="23"/>
  <c r="B1301" i="23"/>
  <c r="C1301" i="23"/>
  <c r="D1301" i="23"/>
  <c r="E1301" i="23"/>
  <c r="F1301" i="23"/>
  <c r="G1301" i="23"/>
  <c r="H1301" i="23"/>
  <c r="I1301" i="23"/>
  <c r="J1301" i="23"/>
  <c r="K1301" i="23"/>
  <c r="L1301" i="23"/>
  <c r="M1301" i="23"/>
  <c r="A983" i="23"/>
  <c r="B983" i="23"/>
  <c r="C983" i="23"/>
  <c r="D983" i="23"/>
  <c r="E983" i="23"/>
  <c r="F983" i="23"/>
  <c r="G983" i="23"/>
  <c r="H983" i="23"/>
  <c r="I983" i="23"/>
  <c r="J983" i="23"/>
  <c r="K983" i="23"/>
  <c r="L983" i="23"/>
  <c r="M983" i="23"/>
  <c r="A433" i="23"/>
  <c r="B433" i="23"/>
  <c r="C433" i="23"/>
  <c r="D433" i="23"/>
  <c r="E433" i="23"/>
  <c r="F433" i="23"/>
  <c r="G433" i="23"/>
  <c r="H433" i="23"/>
  <c r="I433" i="23"/>
  <c r="J433" i="23"/>
  <c r="K433" i="23"/>
  <c r="L433" i="23"/>
  <c r="M433" i="23"/>
  <c r="A2219" i="23"/>
  <c r="B2219" i="23"/>
  <c r="C2219" i="23"/>
  <c r="D2219" i="23"/>
  <c r="E2219" i="23"/>
  <c r="F2219" i="23"/>
  <c r="G2219" i="23"/>
  <c r="H2219" i="23"/>
  <c r="I2219" i="23"/>
  <c r="J2219" i="23"/>
  <c r="K2219" i="23"/>
  <c r="L2219" i="23"/>
  <c r="M2219" i="23"/>
  <c r="A2035" i="23"/>
  <c r="B2035" i="23"/>
  <c r="C2035" i="23"/>
  <c r="D2035" i="23"/>
  <c r="E2035" i="23"/>
  <c r="F2035" i="23"/>
  <c r="G2035" i="23"/>
  <c r="H2035" i="23"/>
  <c r="I2035" i="23"/>
  <c r="J2035" i="23"/>
  <c r="K2035" i="23"/>
  <c r="L2035" i="23"/>
  <c r="M2035" i="23"/>
  <c r="A1818" i="23"/>
  <c r="B1818" i="23"/>
  <c r="C1818" i="23"/>
  <c r="D1818" i="23"/>
  <c r="E1818" i="23"/>
  <c r="F1818" i="23"/>
  <c r="G1818" i="23"/>
  <c r="H1818" i="23"/>
  <c r="I1818" i="23"/>
  <c r="J1818" i="23"/>
  <c r="K1818" i="23"/>
  <c r="L1818" i="23"/>
  <c r="M1818" i="23"/>
  <c r="A1630" i="23"/>
  <c r="B1630" i="23"/>
  <c r="C1630" i="23"/>
  <c r="D1630" i="23"/>
  <c r="E1630" i="23"/>
  <c r="F1630" i="23"/>
  <c r="G1630" i="23"/>
  <c r="H1630" i="23"/>
  <c r="I1630" i="23"/>
  <c r="J1630" i="23"/>
  <c r="K1630" i="23"/>
  <c r="L1630" i="23"/>
  <c r="M1630" i="23"/>
  <c r="A1026" i="23"/>
  <c r="B1026" i="23"/>
  <c r="C1026" i="23"/>
  <c r="D1026" i="23"/>
  <c r="E1026" i="23"/>
  <c r="F1026" i="23"/>
  <c r="G1026" i="23"/>
  <c r="H1026" i="23"/>
  <c r="I1026" i="23"/>
  <c r="J1026" i="23"/>
  <c r="K1026" i="23"/>
  <c r="L1026" i="23"/>
  <c r="M1026" i="23"/>
  <c r="A478" i="23"/>
  <c r="B478" i="23"/>
  <c r="C478" i="23"/>
  <c r="D478" i="23"/>
  <c r="E478" i="23"/>
  <c r="F478" i="23"/>
  <c r="G478" i="23"/>
  <c r="H478" i="23"/>
  <c r="I478" i="23"/>
  <c r="J478" i="23"/>
  <c r="K478" i="23"/>
  <c r="L478" i="23"/>
  <c r="M478" i="23"/>
  <c r="A2073" i="23"/>
  <c r="B2073" i="23"/>
  <c r="C2073" i="23"/>
  <c r="D2073" i="23"/>
  <c r="E2073" i="23"/>
  <c r="F2073" i="23"/>
  <c r="G2073" i="23"/>
  <c r="H2073" i="23"/>
  <c r="I2073" i="23"/>
  <c r="J2073" i="23"/>
  <c r="K2073" i="23"/>
  <c r="L2073" i="23"/>
  <c r="M2073" i="23"/>
  <c r="A2054" i="23"/>
  <c r="B2054" i="23"/>
  <c r="C2054" i="23"/>
  <c r="D2054" i="23"/>
  <c r="E2054" i="23"/>
  <c r="F2054" i="23"/>
  <c r="G2054" i="23"/>
  <c r="H2054" i="23"/>
  <c r="I2054" i="23"/>
  <c r="J2054" i="23"/>
  <c r="K2054" i="23"/>
  <c r="L2054" i="23"/>
  <c r="M2054" i="23"/>
  <c r="A1835" i="23"/>
  <c r="B1835" i="23"/>
  <c r="C1835" i="23"/>
  <c r="D1835" i="23"/>
  <c r="E1835" i="23"/>
  <c r="F1835" i="23"/>
  <c r="G1835" i="23"/>
  <c r="H1835" i="23"/>
  <c r="I1835" i="23"/>
  <c r="J1835" i="23"/>
  <c r="K1835" i="23"/>
  <c r="L1835" i="23"/>
  <c r="M1835" i="23"/>
  <c r="A1673" i="23"/>
  <c r="B1673" i="23"/>
  <c r="C1673" i="23"/>
  <c r="D1673" i="23"/>
  <c r="E1673" i="23"/>
  <c r="F1673" i="23"/>
  <c r="G1673" i="23"/>
  <c r="H1673" i="23"/>
  <c r="I1673" i="23"/>
  <c r="J1673" i="23"/>
  <c r="K1673" i="23"/>
  <c r="L1673" i="23"/>
  <c r="M1673" i="23"/>
  <c r="A1071" i="23"/>
  <c r="B1071" i="23"/>
  <c r="C1071" i="23"/>
  <c r="D1071" i="23"/>
  <c r="E1071" i="23"/>
  <c r="F1071" i="23"/>
  <c r="G1071" i="23"/>
  <c r="H1071" i="23"/>
  <c r="I1071" i="23"/>
  <c r="J1071" i="23"/>
  <c r="K1071" i="23"/>
  <c r="L1071" i="23"/>
  <c r="M1071" i="23"/>
  <c r="A528" i="23"/>
  <c r="B528" i="23"/>
  <c r="C528" i="23"/>
  <c r="D528" i="23"/>
  <c r="E528" i="23"/>
  <c r="F528" i="23"/>
  <c r="G528" i="23"/>
  <c r="H528" i="23"/>
  <c r="I528" i="23"/>
  <c r="J528" i="23"/>
  <c r="K528" i="23"/>
  <c r="L528" i="23"/>
  <c r="M528" i="23"/>
  <c r="A2110" i="23"/>
  <c r="B2110" i="23"/>
  <c r="C2110" i="23"/>
  <c r="D2110" i="23"/>
  <c r="E2110" i="23"/>
  <c r="F2110" i="23"/>
  <c r="G2110" i="23"/>
  <c r="H2110" i="23"/>
  <c r="I2110" i="23"/>
  <c r="J2110" i="23"/>
  <c r="K2110" i="23"/>
  <c r="L2110" i="23"/>
  <c r="M2110" i="23"/>
  <c r="A1937" i="23"/>
  <c r="B1937" i="23"/>
  <c r="C1937" i="23"/>
  <c r="D1937" i="23"/>
  <c r="E1937" i="23"/>
  <c r="F1937" i="23"/>
  <c r="G1937" i="23"/>
  <c r="H1937" i="23"/>
  <c r="I1937" i="23"/>
  <c r="J1937" i="23"/>
  <c r="K1937" i="23"/>
  <c r="L1937" i="23"/>
  <c r="M1937" i="23"/>
  <c r="A1881" i="23"/>
  <c r="B1881" i="23"/>
  <c r="C1881" i="23"/>
  <c r="D1881" i="23"/>
  <c r="E1881" i="23"/>
  <c r="F1881" i="23"/>
  <c r="G1881" i="23"/>
  <c r="H1881" i="23"/>
  <c r="I1881" i="23"/>
  <c r="J1881" i="23"/>
  <c r="K1881" i="23"/>
  <c r="L1881" i="23"/>
  <c r="M1881" i="23"/>
  <c r="A1725" i="23"/>
  <c r="B1725" i="23"/>
  <c r="C1725" i="23"/>
  <c r="D1725" i="23"/>
  <c r="E1725" i="23"/>
  <c r="F1725" i="23"/>
  <c r="G1725" i="23"/>
  <c r="H1725" i="23"/>
  <c r="I1725" i="23"/>
  <c r="J1725" i="23"/>
  <c r="K1725" i="23"/>
  <c r="L1725" i="23"/>
  <c r="M1725" i="23"/>
  <c r="A1140" i="23"/>
  <c r="B1140" i="23"/>
  <c r="C1140" i="23"/>
  <c r="D1140" i="23"/>
  <c r="E1140" i="23"/>
  <c r="F1140" i="23"/>
  <c r="G1140" i="23"/>
  <c r="H1140" i="23"/>
  <c r="I1140" i="23"/>
  <c r="J1140" i="23"/>
  <c r="K1140" i="23"/>
  <c r="L1140" i="23"/>
  <c r="M1140" i="23"/>
  <c r="A608" i="23"/>
  <c r="B608" i="23"/>
  <c r="C608" i="23"/>
  <c r="D608" i="23"/>
  <c r="E608" i="23"/>
  <c r="F608" i="23"/>
  <c r="G608" i="23"/>
  <c r="H608" i="23"/>
  <c r="I608" i="23"/>
  <c r="J608" i="23"/>
  <c r="K608" i="23"/>
  <c r="L608" i="23"/>
  <c r="M608" i="23"/>
  <c r="A2102" i="23"/>
  <c r="B2102" i="23"/>
  <c r="C2102" i="23"/>
  <c r="D2102" i="23"/>
  <c r="E2102" i="23"/>
  <c r="F2102" i="23"/>
  <c r="G2102" i="23"/>
  <c r="H2102" i="23"/>
  <c r="I2102" i="23"/>
  <c r="J2102" i="23"/>
  <c r="K2102" i="23"/>
  <c r="L2102" i="23"/>
  <c r="M2102" i="23"/>
  <c r="A1930" i="23"/>
  <c r="B1930" i="23"/>
  <c r="C1930" i="23"/>
  <c r="D1930" i="23"/>
  <c r="E1930" i="23"/>
  <c r="F1930" i="23"/>
  <c r="G1930" i="23"/>
  <c r="H1930" i="23"/>
  <c r="I1930" i="23"/>
  <c r="J1930" i="23"/>
  <c r="K1930" i="23"/>
  <c r="L1930" i="23"/>
  <c r="M1930" i="23"/>
  <c r="A1871" i="23"/>
  <c r="B1871" i="23"/>
  <c r="C1871" i="23"/>
  <c r="D1871" i="23"/>
  <c r="E1871" i="23"/>
  <c r="F1871" i="23"/>
  <c r="G1871" i="23"/>
  <c r="H1871" i="23"/>
  <c r="I1871" i="23"/>
  <c r="J1871" i="23"/>
  <c r="K1871" i="23"/>
  <c r="L1871" i="23"/>
  <c r="M1871" i="23"/>
  <c r="A1715" i="23"/>
  <c r="B1715" i="23"/>
  <c r="C1715" i="23"/>
  <c r="D1715" i="23"/>
  <c r="E1715" i="23"/>
  <c r="F1715" i="23"/>
  <c r="G1715" i="23"/>
  <c r="H1715" i="23"/>
  <c r="I1715" i="23"/>
  <c r="J1715" i="23"/>
  <c r="K1715" i="23"/>
  <c r="L1715" i="23"/>
  <c r="M1715" i="23"/>
  <c r="A1130" i="23"/>
  <c r="B1130" i="23"/>
  <c r="C1130" i="23"/>
  <c r="D1130" i="23"/>
  <c r="E1130" i="23"/>
  <c r="F1130" i="23"/>
  <c r="G1130" i="23"/>
  <c r="H1130" i="23"/>
  <c r="I1130" i="23"/>
  <c r="J1130" i="23"/>
  <c r="K1130" i="23"/>
  <c r="L1130" i="23"/>
  <c r="M1130" i="23"/>
  <c r="A653" i="23"/>
  <c r="B653" i="23"/>
  <c r="C653" i="23"/>
  <c r="D653" i="23"/>
  <c r="E653" i="23"/>
  <c r="F653" i="23"/>
  <c r="G653" i="23"/>
  <c r="H653" i="23"/>
  <c r="I653" i="23"/>
  <c r="J653" i="23"/>
  <c r="K653" i="23"/>
  <c r="L653" i="23"/>
  <c r="M653" i="23"/>
  <c r="A2094" i="23"/>
  <c r="B2094" i="23"/>
  <c r="C2094" i="23"/>
  <c r="D2094" i="23"/>
  <c r="E2094" i="23"/>
  <c r="F2094" i="23"/>
  <c r="G2094" i="23"/>
  <c r="H2094" i="23"/>
  <c r="I2094" i="23"/>
  <c r="J2094" i="23"/>
  <c r="K2094" i="23"/>
  <c r="L2094" i="23"/>
  <c r="M2094" i="23"/>
  <c r="A1922" i="23"/>
  <c r="B1922" i="23"/>
  <c r="C1922" i="23"/>
  <c r="D1922" i="23"/>
  <c r="E1922" i="23"/>
  <c r="F1922" i="23"/>
  <c r="G1922" i="23"/>
  <c r="H1922" i="23"/>
  <c r="I1922" i="23"/>
  <c r="J1922" i="23"/>
  <c r="K1922" i="23"/>
  <c r="L1922" i="23"/>
  <c r="M1922" i="23"/>
  <c r="A1864" i="23"/>
  <c r="B1864" i="23"/>
  <c r="C1864" i="23"/>
  <c r="D1864" i="23"/>
  <c r="E1864" i="23"/>
  <c r="F1864" i="23"/>
  <c r="G1864" i="23"/>
  <c r="H1864" i="23"/>
  <c r="I1864" i="23"/>
  <c r="J1864" i="23"/>
  <c r="K1864" i="23"/>
  <c r="L1864" i="23"/>
  <c r="M1864" i="23"/>
  <c r="A1709" i="23"/>
  <c r="B1709" i="23"/>
  <c r="C1709" i="23"/>
  <c r="D1709" i="23"/>
  <c r="E1709" i="23"/>
  <c r="F1709" i="23"/>
  <c r="G1709" i="23"/>
  <c r="H1709" i="23"/>
  <c r="I1709" i="23"/>
  <c r="J1709" i="23"/>
  <c r="K1709" i="23"/>
  <c r="L1709" i="23"/>
  <c r="M1709" i="23"/>
  <c r="A1125" i="23"/>
  <c r="B1125" i="23"/>
  <c r="C1125" i="23"/>
  <c r="D1125" i="23"/>
  <c r="E1125" i="23"/>
  <c r="F1125" i="23"/>
  <c r="G1125" i="23"/>
  <c r="H1125" i="23"/>
  <c r="I1125" i="23"/>
  <c r="J1125" i="23"/>
  <c r="K1125" i="23"/>
  <c r="L1125" i="23"/>
  <c r="M1125" i="23"/>
  <c r="A648" i="23"/>
  <c r="B648" i="23"/>
  <c r="C648" i="23"/>
  <c r="D648" i="23"/>
  <c r="E648" i="23"/>
  <c r="F648" i="23"/>
  <c r="G648" i="23"/>
  <c r="H648" i="23"/>
  <c r="I648" i="23"/>
  <c r="J648" i="23"/>
  <c r="K648" i="23"/>
  <c r="L648" i="23"/>
  <c r="M648" i="23"/>
  <c r="A2146" i="23"/>
  <c r="B2146" i="23"/>
  <c r="C2146" i="23"/>
  <c r="D2146" i="23"/>
  <c r="E2146" i="23"/>
  <c r="F2146" i="23"/>
  <c r="G2146" i="23"/>
  <c r="H2146" i="23"/>
  <c r="I2146" i="23"/>
  <c r="J2146" i="23"/>
  <c r="K2146" i="23"/>
  <c r="L2146" i="23"/>
  <c r="M2146" i="23"/>
  <c r="A1916" i="23"/>
  <c r="B1916" i="23"/>
  <c r="C1916" i="23"/>
  <c r="D1916" i="23"/>
  <c r="E1916" i="23"/>
  <c r="F1916" i="23"/>
  <c r="G1916" i="23"/>
  <c r="H1916" i="23"/>
  <c r="I1916" i="23"/>
  <c r="J1916" i="23"/>
  <c r="K1916" i="23"/>
  <c r="L1916" i="23"/>
  <c r="M1916" i="23"/>
  <c r="A1855" i="23"/>
  <c r="B1855" i="23"/>
  <c r="C1855" i="23"/>
  <c r="D1855" i="23"/>
  <c r="E1855" i="23"/>
  <c r="F1855" i="23"/>
  <c r="G1855" i="23"/>
  <c r="H1855" i="23"/>
  <c r="I1855" i="23"/>
  <c r="J1855" i="23"/>
  <c r="K1855" i="23"/>
  <c r="L1855" i="23"/>
  <c r="M1855" i="23"/>
  <c r="A1698" i="23"/>
  <c r="B1698" i="23"/>
  <c r="C1698" i="23"/>
  <c r="D1698" i="23"/>
  <c r="E1698" i="23"/>
  <c r="F1698" i="23"/>
  <c r="G1698" i="23"/>
  <c r="H1698" i="23"/>
  <c r="I1698" i="23"/>
  <c r="J1698" i="23"/>
  <c r="K1698" i="23"/>
  <c r="L1698" i="23"/>
  <c r="M1698" i="23"/>
  <c r="A1118" i="23"/>
  <c r="B1118" i="23"/>
  <c r="C1118" i="23"/>
  <c r="D1118" i="23"/>
  <c r="E1118" i="23"/>
  <c r="F1118" i="23"/>
  <c r="G1118" i="23"/>
  <c r="H1118" i="23"/>
  <c r="I1118" i="23"/>
  <c r="J1118" i="23"/>
  <c r="K1118" i="23"/>
  <c r="L1118" i="23"/>
  <c r="M1118" i="23"/>
  <c r="A641" i="23"/>
  <c r="B641" i="23"/>
  <c r="C641" i="23"/>
  <c r="D641" i="23"/>
  <c r="E641" i="23"/>
  <c r="F641" i="23"/>
  <c r="G641" i="23"/>
  <c r="H641" i="23"/>
  <c r="I641" i="23"/>
  <c r="J641" i="23"/>
  <c r="K641" i="23"/>
  <c r="L641" i="23"/>
  <c r="M641" i="23"/>
  <c r="A2138" i="23"/>
  <c r="B2138" i="23"/>
  <c r="C2138" i="23"/>
  <c r="D2138" i="23"/>
  <c r="E2138" i="23"/>
  <c r="F2138" i="23"/>
  <c r="G2138" i="23"/>
  <c r="H2138" i="23"/>
  <c r="I2138" i="23"/>
  <c r="J2138" i="23"/>
  <c r="K2138" i="23"/>
  <c r="L2138" i="23"/>
  <c r="M2138" i="23"/>
  <c r="A1966" i="23"/>
  <c r="B1966" i="23"/>
  <c r="C1966" i="23"/>
  <c r="D1966" i="23"/>
  <c r="E1966" i="23"/>
  <c r="F1966" i="23"/>
  <c r="G1966" i="23"/>
  <c r="H1966" i="23"/>
  <c r="I1966" i="23"/>
  <c r="J1966" i="23"/>
  <c r="K1966" i="23"/>
  <c r="L1966" i="23"/>
  <c r="M1966" i="23"/>
  <c r="A1849" i="23"/>
  <c r="B1849" i="23"/>
  <c r="C1849" i="23"/>
  <c r="D1849" i="23"/>
  <c r="E1849" i="23"/>
  <c r="F1849" i="23"/>
  <c r="G1849" i="23"/>
  <c r="H1849" i="23"/>
  <c r="I1849" i="23"/>
  <c r="J1849" i="23"/>
  <c r="K1849" i="23"/>
  <c r="L1849" i="23"/>
  <c r="M1849" i="23"/>
  <c r="A1692" i="23"/>
  <c r="B1692" i="23"/>
  <c r="C1692" i="23"/>
  <c r="D1692" i="23"/>
  <c r="E1692" i="23"/>
  <c r="F1692" i="23"/>
  <c r="G1692" i="23"/>
  <c r="H1692" i="23"/>
  <c r="I1692" i="23"/>
  <c r="J1692" i="23"/>
  <c r="K1692" i="23"/>
  <c r="L1692" i="23"/>
  <c r="M1692" i="23"/>
  <c r="A1109" i="23"/>
  <c r="B1109" i="23"/>
  <c r="C1109" i="23"/>
  <c r="D1109" i="23"/>
  <c r="E1109" i="23"/>
  <c r="F1109" i="23"/>
  <c r="G1109" i="23"/>
  <c r="H1109" i="23"/>
  <c r="I1109" i="23"/>
  <c r="J1109" i="23"/>
  <c r="K1109" i="23"/>
  <c r="L1109" i="23"/>
  <c r="M1109" i="23"/>
  <c r="A631" i="23"/>
  <c r="B631" i="23"/>
  <c r="C631" i="23"/>
  <c r="D631" i="23"/>
  <c r="E631" i="23"/>
  <c r="F631" i="23"/>
  <c r="G631" i="23"/>
  <c r="H631" i="23"/>
  <c r="I631" i="23"/>
  <c r="J631" i="23"/>
  <c r="K631" i="23"/>
  <c r="L631" i="23"/>
  <c r="M631" i="23"/>
  <c r="A2126" i="23"/>
  <c r="B2126" i="23"/>
  <c r="C2126" i="23"/>
  <c r="D2126" i="23"/>
  <c r="E2126" i="23"/>
  <c r="F2126" i="23"/>
  <c r="G2126" i="23"/>
  <c r="H2126" i="23"/>
  <c r="I2126" i="23"/>
  <c r="J2126" i="23"/>
  <c r="K2126" i="23"/>
  <c r="L2126" i="23"/>
  <c r="M2126" i="23"/>
  <c r="A1955" i="23"/>
  <c r="B1955" i="23"/>
  <c r="C1955" i="23"/>
  <c r="D1955" i="23"/>
  <c r="E1955" i="23"/>
  <c r="F1955" i="23"/>
  <c r="G1955" i="23"/>
  <c r="H1955" i="23"/>
  <c r="I1955" i="23"/>
  <c r="J1955" i="23"/>
  <c r="K1955" i="23"/>
  <c r="L1955" i="23"/>
  <c r="M1955" i="23"/>
  <c r="A1900" i="23"/>
  <c r="B1900" i="23"/>
  <c r="C1900" i="23"/>
  <c r="D1900" i="23"/>
  <c r="E1900" i="23"/>
  <c r="F1900" i="23"/>
  <c r="G1900" i="23"/>
  <c r="H1900" i="23"/>
  <c r="I1900" i="23"/>
  <c r="J1900" i="23"/>
  <c r="K1900" i="23"/>
  <c r="L1900" i="23"/>
  <c r="M1900" i="23"/>
  <c r="A1681" i="23"/>
  <c r="B1681" i="23"/>
  <c r="C1681" i="23"/>
  <c r="D1681" i="23"/>
  <c r="E1681" i="23"/>
  <c r="F1681" i="23"/>
  <c r="G1681" i="23"/>
  <c r="H1681" i="23"/>
  <c r="I1681" i="23"/>
  <c r="J1681" i="23"/>
  <c r="K1681" i="23"/>
  <c r="L1681" i="23"/>
  <c r="M1681" i="23"/>
  <c r="A1100" i="23"/>
  <c r="B1100" i="23"/>
  <c r="C1100" i="23"/>
  <c r="D1100" i="23"/>
  <c r="E1100" i="23"/>
  <c r="F1100" i="23"/>
  <c r="G1100" i="23"/>
  <c r="H1100" i="23"/>
  <c r="I1100" i="23"/>
  <c r="J1100" i="23"/>
  <c r="K1100" i="23"/>
  <c r="L1100" i="23"/>
  <c r="M1100" i="23"/>
  <c r="A622" i="23"/>
  <c r="B622" i="23"/>
  <c r="C622" i="23"/>
  <c r="D622" i="23"/>
  <c r="E622" i="23"/>
  <c r="F622" i="23"/>
  <c r="G622" i="23"/>
  <c r="H622" i="23"/>
  <c r="I622" i="23"/>
  <c r="J622" i="23"/>
  <c r="K622" i="23"/>
  <c r="L622" i="23"/>
  <c r="M622" i="23"/>
  <c r="A2117" i="23"/>
  <c r="B2117" i="23"/>
  <c r="C2117" i="23"/>
  <c r="D2117" i="23"/>
  <c r="E2117" i="23"/>
  <c r="F2117" i="23"/>
  <c r="G2117" i="23"/>
  <c r="H2117" i="23"/>
  <c r="I2117" i="23"/>
  <c r="J2117" i="23"/>
  <c r="K2117" i="23"/>
  <c r="L2117" i="23"/>
  <c r="M2117" i="23"/>
  <c r="A1947" i="23"/>
  <c r="B1947" i="23"/>
  <c r="C1947" i="23"/>
  <c r="D1947" i="23"/>
  <c r="E1947" i="23"/>
  <c r="F1947" i="23"/>
  <c r="G1947" i="23"/>
  <c r="H1947" i="23"/>
  <c r="I1947" i="23"/>
  <c r="J1947" i="23"/>
  <c r="K1947" i="23"/>
  <c r="L1947" i="23"/>
  <c r="M1947" i="23"/>
  <c r="A1892" i="23"/>
  <c r="B1892" i="23"/>
  <c r="C1892" i="23"/>
  <c r="D1892" i="23"/>
  <c r="E1892" i="23"/>
  <c r="F1892" i="23"/>
  <c r="G1892" i="23"/>
  <c r="H1892" i="23"/>
  <c r="I1892" i="23"/>
  <c r="J1892" i="23"/>
  <c r="K1892" i="23"/>
  <c r="L1892" i="23"/>
  <c r="M1892" i="23"/>
  <c r="A1736" i="23"/>
  <c r="B1736" i="23"/>
  <c r="C1736" i="23"/>
  <c r="D1736" i="23"/>
  <c r="E1736" i="23"/>
  <c r="F1736" i="23"/>
  <c r="G1736" i="23"/>
  <c r="H1736" i="23"/>
  <c r="I1736" i="23"/>
  <c r="J1736" i="23"/>
  <c r="K1736" i="23"/>
  <c r="L1736" i="23"/>
  <c r="M1736" i="23"/>
  <c r="A1095" i="23"/>
  <c r="B1095" i="23"/>
  <c r="C1095" i="23"/>
  <c r="D1095" i="23"/>
  <c r="E1095" i="23"/>
  <c r="F1095" i="23"/>
  <c r="G1095" i="23"/>
  <c r="H1095" i="23"/>
  <c r="I1095" i="23"/>
  <c r="J1095" i="23"/>
  <c r="K1095" i="23"/>
  <c r="L1095" i="23"/>
  <c r="M1095" i="23"/>
  <c r="A616" i="23"/>
  <c r="B616" i="23"/>
  <c r="C616" i="23"/>
  <c r="D616" i="23"/>
  <c r="E616" i="23"/>
  <c r="F616" i="23"/>
  <c r="G616" i="23"/>
  <c r="H616" i="23"/>
  <c r="I616" i="23"/>
  <c r="J616" i="23"/>
  <c r="K616" i="23"/>
  <c r="L616" i="23"/>
  <c r="M616" i="23"/>
  <c r="A2109" i="23"/>
  <c r="B2109" i="23"/>
  <c r="C2109" i="23"/>
  <c r="D2109" i="23"/>
  <c r="E2109" i="23"/>
  <c r="F2109" i="23"/>
  <c r="G2109" i="23"/>
  <c r="H2109" i="23"/>
  <c r="I2109" i="23"/>
  <c r="J2109" i="23"/>
  <c r="K2109" i="23"/>
  <c r="L2109" i="23"/>
  <c r="M2109" i="23"/>
  <c r="A1936" i="23"/>
  <c r="B1936" i="23"/>
  <c r="C1936" i="23"/>
  <c r="D1936" i="23"/>
  <c r="E1936" i="23"/>
  <c r="F1936" i="23"/>
  <c r="G1936" i="23"/>
  <c r="H1936" i="23"/>
  <c r="I1936" i="23"/>
  <c r="J1936" i="23"/>
  <c r="K1936" i="23"/>
  <c r="L1936" i="23"/>
  <c r="M1936" i="23"/>
  <c r="A1880" i="23"/>
  <c r="B1880" i="23"/>
  <c r="C1880" i="23"/>
  <c r="D1880" i="23"/>
  <c r="E1880" i="23"/>
  <c r="F1880" i="23"/>
  <c r="G1880" i="23"/>
  <c r="H1880" i="23"/>
  <c r="I1880" i="23"/>
  <c r="J1880" i="23"/>
  <c r="K1880" i="23"/>
  <c r="L1880" i="23"/>
  <c r="M1880" i="23"/>
  <c r="A1724" i="23"/>
  <c r="B1724" i="23"/>
  <c r="C1724" i="23"/>
  <c r="D1724" i="23"/>
  <c r="E1724" i="23"/>
  <c r="F1724" i="23"/>
  <c r="G1724" i="23"/>
  <c r="H1724" i="23"/>
  <c r="I1724" i="23"/>
  <c r="J1724" i="23"/>
  <c r="K1724" i="23"/>
  <c r="L1724" i="23"/>
  <c r="M1724" i="23"/>
  <c r="A1139" i="23"/>
  <c r="B1139" i="23"/>
  <c r="C1139" i="23"/>
  <c r="D1139" i="23"/>
  <c r="E1139" i="23"/>
  <c r="F1139" i="23"/>
  <c r="G1139" i="23"/>
  <c r="H1139" i="23"/>
  <c r="I1139" i="23"/>
  <c r="J1139" i="23"/>
  <c r="K1139" i="23"/>
  <c r="L1139" i="23"/>
  <c r="M1139" i="23"/>
  <c r="A607" i="23"/>
  <c r="B607" i="23"/>
  <c r="C607" i="23"/>
  <c r="D607" i="23"/>
  <c r="E607" i="23"/>
  <c r="F607" i="23"/>
  <c r="G607" i="23"/>
  <c r="H607" i="23"/>
  <c r="I607" i="23"/>
  <c r="J607" i="23"/>
  <c r="K607" i="23"/>
  <c r="L607" i="23"/>
  <c r="M607" i="23"/>
  <c r="A2101" i="23"/>
  <c r="B2101" i="23"/>
  <c r="C2101" i="23"/>
  <c r="D2101" i="23"/>
  <c r="E2101" i="23"/>
  <c r="F2101" i="23"/>
  <c r="G2101" i="23"/>
  <c r="H2101" i="23"/>
  <c r="I2101" i="23"/>
  <c r="J2101" i="23"/>
  <c r="K2101" i="23"/>
  <c r="L2101" i="23"/>
  <c r="M2101" i="23"/>
  <c r="A1929" i="23"/>
  <c r="B1929" i="23"/>
  <c r="C1929" i="23"/>
  <c r="D1929" i="23"/>
  <c r="E1929" i="23"/>
  <c r="F1929" i="23"/>
  <c r="G1929" i="23"/>
  <c r="H1929" i="23"/>
  <c r="I1929" i="23"/>
  <c r="J1929" i="23"/>
  <c r="K1929" i="23"/>
  <c r="L1929" i="23"/>
  <c r="M1929" i="23"/>
  <c r="B1" i="23"/>
  <c r="C1" i="23"/>
  <c r="D1" i="23"/>
  <c r="E1" i="23"/>
  <c r="F1" i="23"/>
  <c r="G1" i="23"/>
  <c r="H1" i="23"/>
  <c r="I1" i="23"/>
  <c r="J1" i="23"/>
  <c r="K1" i="23"/>
  <c r="L1" i="23"/>
  <c r="M1" i="23"/>
  <c r="A1" i="23"/>
  <c r="A2" i="22"/>
  <c r="B2" i="22"/>
  <c r="C2" i="22"/>
  <c r="D2" i="22"/>
  <c r="E2" i="22"/>
  <c r="F2" i="22"/>
  <c r="G2" i="22"/>
  <c r="H2" i="22"/>
  <c r="I2" i="22"/>
  <c r="J2" i="22"/>
  <c r="K2" i="22"/>
  <c r="A3" i="22"/>
  <c r="B3" i="22"/>
  <c r="C3" i="22"/>
  <c r="D3" i="22"/>
  <c r="E3" i="22"/>
  <c r="F3" i="22"/>
  <c r="G3" i="22"/>
  <c r="H3" i="22"/>
  <c r="I3" i="22"/>
  <c r="J3" i="22"/>
  <c r="K3" i="22"/>
  <c r="A4" i="22"/>
  <c r="B4" i="22"/>
  <c r="C4" i="22"/>
  <c r="D4" i="22"/>
  <c r="E4" i="22"/>
  <c r="F4" i="22"/>
  <c r="G4" i="22"/>
  <c r="H4" i="22"/>
  <c r="I4" i="22"/>
  <c r="J4" i="22"/>
  <c r="A5" i="22"/>
  <c r="B5" i="22"/>
  <c r="C5" i="22"/>
  <c r="D5" i="22"/>
  <c r="E5" i="22"/>
  <c r="F5" i="22"/>
  <c r="G5" i="22"/>
  <c r="H5" i="22"/>
  <c r="I5" i="22"/>
  <c r="J5" i="22"/>
  <c r="K5" i="22"/>
  <c r="A6" i="22"/>
  <c r="B6" i="22"/>
  <c r="C6" i="22"/>
  <c r="D6" i="22"/>
  <c r="E6" i="22"/>
  <c r="F6" i="22"/>
  <c r="G6" i="22"/>
  <c r="H6" i="22"/>
  <c r="I6" i="22"/>
  <c r="J6" i="22"/>
  <c r="K6" i="22"/>
  <c r="A7" i="22"/>
  <c r="B7" i="22"/>
  <c r="C7" i="22"/>
  <c r="D7" i="22"/>
  <c r="E7" i="22"/>
  <c r="F7" i="22"/>
  <c r="G7" i="22"/>
  <c r="H7" i="22"/>
  <c r="I7" i="22"/>
  <c r="J7" i="22"/>
  <c r="K7" i="22"/>
  <c r="A8" i="22"/>
  <c r="B8" i="22"/>
  <c r="C8" i="22"/>
  <c r="D8" i="22"/>
  <c r="E8" i="22"/>
  <c r="F8" i="22"/>
  <c r="G8" i="22"/>
  <c r="H8" i="22"/>
  <c r="I8" i="22"/>
  <c r="J8" i="22"/>
  <c r="K8" i="22"/>
  <c r="A9" i="22"/>
  <c r="B9" i="22"/>
  <c r="C9" i="22"/>
  <c r="D9" i="22"/>
  <c r="E9" i="22"/>
  <c r="F9" i="22"/>
  <c r="G9" i="22"/>
  <c r="H9" i="22"/>
  <c r="I9" i="22"/>
  <c r="J9" i="22"/>
  <c r="K9" i="22"/>
  <c r="A10" i="22"/>
  <c r="B10" i="22"/>
  <c r="C10" i="22"/>
  <c r="D10" i="22"/>
  <c r="E10" i="22"/>
  <c r="F10" i="22"/>
  <c r="G10" i="22"/>
  <c r="H10" i="22"/>
  <c r="I10" i="22"/>
  <c r="J10" i="22"/>
  <c r="K10" i="22"/>
  <c r="A11" i="22"/>
  <c r="B11" i="22"/>
  <c r="C11" i="22"/>
  <c r="D11" i="22"/>
  <c r="E11" i="22"/>
  <c r="F11" i="22"/>
  <c r="G11" i="22"/>
  <c r="H11" i="22"/>
  <c r="I11" i="22"/>
  <c r="J11" i="22"/>
  <c r="K11" i="22"/>
  <c r="A12" i="22"/>
  <c r="B12" i="22"/>
  <c r="C12" i="22"/>
  <c r="D12" i="22"/>
  <c r="E12" i="22"/>
  <c r="F12" i="22"/>
  <c r="G12" i="22"/>
  <c r="H12" i="22"/>
  <c r="I12" i="22"/>
  <c r="J12" i="22"/>
  <c r="K12" i="22"/>
  <c r="A13" i="22"/>
  <c r="B13" i="22"/>
  <c r="C13" i="22"/>
  <c r="D13" i="22"/>
  <c r="E13" i="22"/>
  <c r="F13" i="22"/>
  <c r="G13" i="22"/>
  <c r="H13" i="22"/>
  <c r="I13" i="22"/>
  <c r="J13" i="22"/>
  <c r="K13" i="22"/>
  <c r="A14" i="22"/>
  <c r="B14" i="22"/>
  <c r="C14" i="22"/>
  <c r="D14" i="22"/>
  <c r="E14" i="22"/>
  <c r="F14" i="22"/>
  <c r="G14" i="22"/>
  <c r="H14" i="22"/>
  <c r="I14" i="22"/>
  <c r="J14" i="22"/>
  <c r="K14" i="22"/>
  <c r="A15" i="22"/>
  <c r="B15" i="22"/>
  <c r="C15" i="22"/>
  <c r="D15" i="22"/>
  <c r="E15" i="22"/>
  <c r="F15" i="22"/>
  <c r="G15" i="22"/>
  <c r="H15" i="22"/>
  <c r="I15" i="22"/>
  <c r="J15" i="22"/>
  <c r="K15" i="22"/>
  <c r="A16" i="22"/>
  <c r="B16" i="22"/>
  <c r="C16" i="22"/>
  <c r="D16" i="22"/>
  <c r="E16" i="22"/>
  <c r="F16" i="22"/>
  <c r="G16" i="22"/>
  <c r="H16" i="22"/>
  <c r="I16" i="22"/>
  <c r="J16" i="22"/>
  <c r="K16" i="22"/>
  <c r="A17" i="22"/>
  <c r="B17" i="22"/>
  <c r="C17" i="22"/>
  <c r="D17" i="22"/>
  <c r="E17" i="22"/>
  <c r="F17" i="22"/>
  <c r="G17" i="22"/>
  <c r="H17" i="22"/>
  <c r="I17" i="22"/>
  <c r="J17" i="22"/>
  <c r="K17" i="22"/>
  <c r="A18" i="22"/>
  <c r="B18" i="22"/>
  <c r="C18" i="22"/>
  <c r="D18" i="22"/>
  <c r="E18" i="22"/>
  <c r="F18" i="22"/>
  <c r="G18" i="22"/>
  <c r="H18" i="22"/>
  <c r="I18" i="22"/>
  <c r="J18" i="22"/>
  <c r="K18" i="22"/>
  <c r="A19" i="22"/>
  <c r="B19" i="22"/>
  <c r="C19" i="22"/>
  <c r="D19" i="22"/>
  <c r="E19" i="22"/>
  <c r="F19" i="22"/>
  <c r="G19" i="22"/>
  <c r="H19" i="22"/>
  <c r="I19" i="22"/>
  <c r="J19" i="22"/>
  <c r="K19" i="22"/>
  <c r="A20" i="22"/>
  <c r="B20" i="22"/>
  <c r="C20" i="22"/>
  <c r="D20" i="22"/>
  <c r="E20" i="22"/>
  <c r="F20" i="22"/>
  <c r="G20" i="22"/>
  <c r="H20" i="22"/>
  <c r="I20" i="22"/>
  <c r="J20" i="22"/>
  <c r="K20" i="22"/>
  <c r="A21" i="22"/>
  <c r="B21" i="22"/>
  <c r="C21" i="22"/>
  <c r="D21" i="22"/>
  <c r="E21" i="22"/>
  <c r="F21" i="22"/>
  <c r="G21" i="22"/>
  <c r="H21" i="22"/>
  <c r="I21" i="22"/>
  <c r="J21" i="22"/>
  <c r="K21" i="22"/>
  <c r="A22" i="22"/>
  <c r="B22" i="22"/>
  <c r="C22" i="22"/>
  <c r="D22" i="22"/>
  <c r="E22" i="22"/>
  <c r="F22" i="22"/>
  <c r="G22" i="22"/>
  <c r="H22" i="22"/>
  <c r="I22" i="22"/>
  <c r="J22" i="22"/>
  <c r="K22" i="22"/>
  <c r="A23" i="22"/>
  <c r="B23" i="22"/>
  <c r="C23" i="22"/>
  <c r="D23" i="22"/>
  <c r="E23" i="22"/>
  <c r="F23" i="22"/>
  <c r="G23" i="22"/>
  <c r="H23" i="22"/>
  <c r="I23" i="22"/>
  <c r="J23" i="22"/>
  <c r="K23" i="22"/>
  <c r="A24" i="22"/>
  <c r="B24" i="22"/>
  <c r="C24" i="22"/>
  <c r="D24" i="22"/>
  <c r="E24" i="22"/>
  <c r="F24" i="22"/>
  <c r="G24" i="22"/>
  <c r="H24" i="22"/>
  <c r="I24" i="22"/>
  <c r="J24" i="22"/>
  <c r="K24" i="22"/>
  <c r="A25" i="22"/>
  <c r="B25" i="22"/>
  <c r="C25" i="22"/>
  <c r="D25" i="22"/>
  <c r="E25" i="22"/>
  <c r="F25" i="22"/>
  <c r="G25" i="22"/>
  <c r="H25" i="22"/>
  <c r="I25" i="22"/>
  <c r="J25" i="22"/>
  <c r="K25" i="22"/>
  <c r="A26" i="22"/>
  <c r="B26" i="22"/>
  <c r="C26" i="22"/>
  <c r="D26" i="22"/>
  <c r="E26" i="22"/>
  <c r="F26" i="22"/>
  <c r="G26" i="22"/>
  <c r="H26" i="22"/>
  <c r="I26" i="22"/>
  <c r="J26" i="22"/>
  <c r="K26" i="22"/>
  <c r="A27" i="22"/>
  <c r="B27" i="22"/>
  <c r="C27" i="22"/>
  <c r="D27" i="22"/>
  <c r="E27" i="22"/>
  <c r="F27" i="22"/>
  <c r="G27" i="22"/>
  <c r="H27" i="22"/>
  <c r="I27" i="22"/>
  <c r="J27" i="22"/>
  <c r="K27" i="22"/>
  <c r="A28" i="22"/>
  <c r="B28" i="22"/>
  <c r="C28" i="22"/>
  <c r="D28" i="22"/>
  <c r="E28" i="22"/>
  <c r="F28" i="22"/>
  <c r="G28" i="22"/>
  <c r="H28" i="22"/>
  <c r="I28" i="22"/>
  <c r="J28" i="22"/>
  <c r="K28" i="22"/>
  <c r="A29" i="22"/>
  <c r="B29" i="22"/>
  <c r="C29" i="22"/>
  <c r="D29" i="22"/>
  <c r="E29" i="22"/>
  <c r="F29" i="22"/>
  <c r="G29" i="22"/>
  <c r="H29" i="22"/>
  <c r="I29" i="22"/>
  <c r="J29" i="22"/>
  <c r="K29" i="22"/>
  <c r="A30" i="22"/>
  <c r="B30" i="22"/>
  <c r="C30" i="22"/>
  <c r="D30" i="22"/>
  <c r="E30" i="22"/>
  <c r="F30" i="22"/>
  <c r="G30" i="22"/>
  <c r="H30" i="22"/>
  <c r="I30" i="22"/>
  <c r="J30" i="22"/>
  <c r="K30" i="22"/>
  <c r="A31" i="22"/>
  <c r="B31" i="22"/>
  <c r="C31" i="22"/>
  <c r="D31" i="22"/>
  <c r="E31" i="22"/>
  <c r="F31" i="22"/>
  <c r="G31" i="22"/>
  <c r="H31" i="22"/>
  <c r="I31" i="22"/>
  <c r="J31" i="22"/>
  <c r="K31" i="22"/>
  <c r="A32" i="22"/>
  <c r="B32" i="22"/>
  <c r="C32" i="22"/>
  <c r="D32" i="22"/>
  <c r="E32" i="22"/>
  <c r="F32" i="22"/>
  <c r="G32" i="22"/>
  <c r="H32" i="22"/>
  <c r="I32" i="22"/>
  <c r="J32" i="22"/>
  <c r="K32" i="22"/>
  <c r="A33" i="22"/>
  <c r="B33" i="22"/>
  <c r="C33" i="22"/>
  <c r="D33" i="22"/>
  <c r="E33" i="22"/>
  <c r="F33" i="22"/>
  <c r="G33" i="22"/>
  <c r="H33" i="22"/>
  <c r="I33" i="22"/>
  <c r="J33" i="22"/>
  <c r="K33" i="22"/>
  <c r="A34" i="22"/>
  <c r="B34" i="22"/>
  <c r="C34" i="22"/>
  <c r="D34" i="22"/>
  <c r="E34" i="22"/>
  <c r="F34" i="22"/>
  <c r="G34" i="22"/>
  <c r="H34" i="22"/>
  <c r="I34" i="22"/>
  <c r="J34" i="22"/>
  <c r="K34" i="22"/>
  <c r="A35" i="22"/>
  <c r="B35" i="22"/>
  <c r="C35" i="22"/>
  <c r="D35" i="22"/>
  <c r="E35" i="22"/>
  <c r="F35" i="22"/>
  <c r="G35" i="22"/>
  <c r="H35" i="22"/>
  <c r="I35" i="22"/>
  <c r="J35" i="22"/>
  <c r="K35" i="22"/>
  <c r="A36" i="22"/>
  <c r="B36" i="22"/>
  <c r="C36" i="22"/>
  <c r="D36" i="22"/>
  <c r="E36" i="22"/>
  <c r="F36" i="22"/>
  <c r="G36" i="22"/>
  <c r="H36" i="22"/>
  <c r="I36" i="22"/>
  <c r="J36" i="22"/>
  <c r="K36" i="22"/>
  <c r="A37" i="22"/>
  <c r="B37" i="22"/>
  <c r="C37" i="22"/>
  <c r="D37" i="22"/>
  <c r="E37" i="22"/>
  <c r="F37" i="22"/>
  <c r="G37" i="22"/>
  <c r="H37" i="22"/>
  <c r="I37" i="22"/>
  <c r="J37" i="22"/>
  <c r="K37" i="22"/>
  <c r="A38" i="22"/>
  <c r="B38" i="22"/>
  <c r="C38" i="22"/>
  <c r="D38" i="22"/>
  <c r="E38" i="22"/>
  <c r="F38" i="22"/>
  <c r="G38" i="22"/>
  <c r="H38" i="22"/>
  <c r="I38" i="22"/>
  <c r="J38" i="22"/>
  <c r="K38" i="22"/>
  <c r="A39" i="22"/>
  <c r="B39" i="22"/>
  <c r="C39" i="22"/>
  <c r="D39" i="22"/>
  <c r="E39" i="22"/>
  <c r="F39" i="22"/>
  <c r="G39" i="22"/>
  <c r="H39" i="22"/>
  <c r="I39" i="22"/>
  <c r="J39" i="22"/>
  <c r="K39" i="22"/>
  <c r="A40" i="22"/>
  <c r="B40" i="22"/>
  <c r="C40" i="22"/>
  <c r="D40" i="22"/>
  <c r="E40" i="22"/>
  <c r="F40" i="22"/>
  <c r="G40" i="22"/>
  <c r="H40" i="22"/>
  <c r="I40" i="22"/>
  <c r="J40" i="22"/>
  <c r="K40" i="22"/>
  <c r="A41" i="22"/>
  <c r="B41" i="22"/>
  <c r="C41" i="22"/>
  <c r="D41" i="22"/>
  <c r="E41" i="22"/>
  <c r="F41" i="22"/>
  <c r="G41" i="22"/>
  <c r="H41" i="22"/>
  <c r="I41" i="22"/>
  <c r="J41" i="22"/>
  <c r="K41" i="22"/>
  <c r="A42" i="22"/>
  <c r="B42" i="22"/>
  <c r="C42" i="22"/>
  <c r="D42" i="22"/>
  <c r="E42" i="22"/>
  <c r="F42" i="22"/>
  <c r="G42" i="22"/>
  <c r="H42" i="22"/>
  <c r="I42" i="22"/>
  <c r="J42" i="22"/>
  <c r="K42" i="22"/>
  <c r="A43" i="22"/>
  <c r="B43" i="22"/>
  <c r="C43" i="22"/>
  <c r="D43" i="22"/>
  <c r="E43" i="22"/>
  <c r="F43" i="22"/>
  <c r="G43" i="22"/>
  <c r="H43" i="22"/>
  <c r="I43" i="22"/>
  <c r="J43" i="22"/>
  <c r="K43" i="22"/>
  <c r="A44" i="22"/>
  <c r="B44" i="22"/>
  <c r="C44" i="22"/>
  <c r="D44" i="22"/>
  <c r="E44" i="22"/>
  <c r="F44" i="22"/>
  <c r="G44" i="22"/>
  <c r="H44" i="22"/>
  <c r="I44" i="22"/>
  <c r="J44" i="22"/>
  <c r="K44" i="22"/>
  <c r="A45" i="22"/>
  <c r="B45" i="22"/>
  <c r="C45" i="22"/>
  <c r="D45" i="22"/>
  <c r="E45" i="22"/>
  <c r="F45" i="22"/>
  <c r="G45" i="22"/>
  <c r="H45" i="22"/>
  <c r="I45" i="22"/>
  <c r="J45" i="22"/>
  <c r="K45" i="22"/>
  <c r="A46" i="22"/>
  <c r="B46" i="22"/>
  <c r="C46" i="22"/>
  <c r="D46" i="22"/>
  <c r="E46" i="22"/>
  <c r="F46" i="22"/>
  <c r="G46" i="22"/>
  <c r="H46" i="22"/>
  <c r="I46" i="22"/>
  <c r="J46" i="22"/>
  <c r="K46" i="22"/>
  <c r="A47" i="22"/>
  <c r="B47" i="22"/>
  <c r="C47" i="22"/>
  <c r="D47" i="22"/>
  <c r="E47" i="22"/>
  <c r="F47" i="22"/>
  <c r="G47" i="22"/>
  <c r="H47" i="22"/>
  <c r="I47" i="22"/>
  <c r="J47" i="22"/>
  <c r="K47" i="22"/>
  <c r="A48" i="22"/>
  <c r="B48" i="22"/>
  <c r="C48" i="22"/>
  <c r="D48" i="22"/>
  <c r="E48" i="22"/>
  <c r="F48" i="22"/>
  <c r="G48" i="22"/>
  <c r="H48" i="22"/>
  <c r="I48" i="22"/>
  <c r="J48" i="22"/>
  <c r="K48" i="22"/>
  <c r="A49" i="22"/>
  <c r="B49" i="22"/>
  <c r="C49" i="22"/>
  <c r="D49" i="22"/>
  <c r="E49" i="22"/>
  <c r="F49" i="22"/>
  <c r="G49" i="22"/>
  <c r="H49" i="22"/>
  <c r="I49" i="22"/>
  <c r="J49" i="22"/>
  <c r="K49" i="22"/>
  <c r="A50" i="22"/>
  <c r="B50" i="22"/>
  <c r="C50" i="22"/>
  <c r="D50" i="22"/>
  <c r="E50" i="22"/>
  <c r="F50" i="22"/>
  <c r="G50" i="22"/>
  <c r="H50" i="22"/>
  <c r="I50" i="22"/>
  <c r="J50" i="22"/>
  <c r="K50" i="22"/>
  <c r="A51" i="22"/>
  <c r="B51" i="22"/>
  <c r="C51" i="22"/>
  <c r="D51" i="22"/>
  <c r="E51" i="22"/>
  <c r="F51" i="22"/>
  <c r="G51" i="22"/>
  <c r="H51" i="22"/>
  <c r="I51" i="22"/>
  <c r="J51" i="22"/>
  <c r="K51" i="22"/>
  <c r="A52" i="22"/>
  <c r="B52" i="22"/>
  <c r="C52" i="22"/>
  <c r="D52" i="22"/>
  <c r="E52" i="22"/>
  <c r="F52" i="22"/>
  <c r="G52" i="22"/>
  <c r="H52" i="22"/>
  <c r="I52" i="22"/>
  <c r="J52" i="22"/>
  <c r="K52" i="22"/>
  <c r="A53" i="22"/>
  <c r="B53" i="22"/>
  <c r="C53" i="22"/>
  <c r="D53" i="22"/>
  <c r="E53" i="22"/>
  <c r="F53" i="22"/>
  <c r="G53" i="22"/>
  <c r="H53" i="22"/>
  <c r="I53" i="22"/>
  <c r="J53" i="22"/>
  <c r="K53" i="22"/>
  <c r="A54" i="22"/>
  <c r="B54" i="22"/>
  <c r="C54" i="22"/>
  <c r="D54" i="22"/>
  <c r="E54" i="22"/>
  <c r="F54" i="22"/>
  <c r="G54" i="22"/>
  <c r="H54" i="22"/>
  <c r="I54" i="22"/>
  <c r="J54" i="22"/>
  <c r="K54" i="22"/>
  <c r="A55" i="22"/>
  <c r="B55" i="22"/>
  <c r="C55" i="22"/>
  <c r="D55" i="22"/>
  <c r="E55" i="22"/>
  <c r="F55" i="22"/>
  <c r="G55" i="22"/>
  <c r="H55" i="22"/>
  <c r="I55" i="22"/>
  <c r="J55" i="22"/>
  <c r="K55" i="22"/>
  <c r="A56" i="22"/>
  <c r="B56" i="22"/>
  <c r="C56" i="22"/>
  <c r="D56" i="22"/>
  <c r="E56" i="22"/>
  <c r="F56" i="22"/>
  <c r="G56" i="22"/>
  <c r="H56" i="22"/>
  <c r="I56" i="22"/>
  <c r="J56" i="22"/>
  <c r="K56" i="22"/>
  <c r="A57" i="22"/>
  <c r="B57" i="22"/>
  <c r="C57" i="22"/>
  <c r="D57" i="22"/>
  <c r="E57" i="22"/>
  <c r="F57" i="22"/>
  <c r="G57" i="22"/>
  <c r="H57" i="22"/>
  <c r="I57" i="22"/>
  <c r="J57" i="22"/>
  <c r="K57" i="22"/>
  <c r="A58" i="22"/>
  <c r="B58" i="22"/>
  <c r="C58" i="22"/>
  <c r="D58" i="22"/>
  <c r="E58" i="22"/>
  <c r="F58" i="22"/>
  <c r="G58" i="22"/>
  <c r="H58" i="22"/>
  <c r="I58" i="22"/>
  <c r="J58" i="22"/>
  <c r="K58" i="22"/>
  <c r="A59" i="22"/>
  <c r="B59" i="22"/>
  <c r="C59" i="22"/>
  <c r="D59" i="22"/>
  <c r="E59" i="22"/>
  <c r="F59" i="22"/>
  <c r="G59" i="22"/>
  <c r="H59" i="22"/>
  <c r="I59" i="22"/>
  <c r="J59" i="22"/>
  <c r="K59" i="22"/>
  <c r="A60" i="22"/>
  <c r="B60" i="22"/>
  <c r="C60" i="22"/>
  <c r="D60" i="22"/>
  <c r="E60" i="22"/>
  <c r="F60" i="22"/>
  <c r="G60" i="22"/>
  <c r="H60" i="22"/>
  <c r="I60" i="22"/>
  <c r="J60" i="22"/>
  <c r="K60" i="22"/>
  <c r="A61" i="22"/>
  <c r="B61" i="22"/>
  <c r="C61" i="22"/>
  <c r="D61" i="22"/>
  <c r="E61" i="22"/>
  <c r="F61" i="22"/>
  <c r="G61" i="22"/>
  <c r="H61" i="22"/>
  <c r="I61" i="22"/>
  <c r="J61" i="22"/>
  <c r="K61" i="22"/>
  <c r="A62" i="22"/>
  <c r="B62" i="22"/>
  <c r="C62" i="22"/>
  <c r="D62" i="22"/>
  <c r="E62" i="22"/>
  <c r="F62" i="22"/>
  <c r="G62" i="22"/>
  <c r="H62" i="22"/>
  <c r="I62" i="22"/>
  <c r="J62" i="22"/>
  <c r="K62" i="22"/>
  <c r="A63" i="22"/>
  <c r="B63" i="22"/>
  <c r="C63" i="22"/>
  <c r="D63" i="22"/>
  <c r="E63" i="22"/>
  <c r="F63" i="22"/>
  <c r="G63" i="22"/>
  <c r="H63" i="22"/>
  <c r="I63" i="22"/>
  <c r="J63" i="22"/>
  <c r="K63" i="22"/>
  <c r="A64" i="22"/>
  <c r="B64" i="22"/>
  <c r="C64" i="22"/>
  <c r="D64" i="22"/>
  <c r="E64" i="22"/>
  <c r="F64" i="22"/>
  <c r="G64" i="22"/>
  <c r="H64" i="22"/>
  <c r="I64" i="22"/>
  <c r="J64" i="22"/>
  <c r="K64" i="22"/>
  <c r="A65" i="22"/>
  <c r="B65" i="22"/>
  <c r="C65" i="22"/>
  <c r="D65" i="22"/>
  <c r="E65" i="22"/>
  <c r="F65" i="22"/>
  <c r="G65" i="22"/>
  <c r="H65" i="22"/>
  <c r="I65" i="22"/>
  <c r="J65" i="22"/>
  <c r="K65" i="22"/>
  <c r="A66" i="22"/>
  <c r="B66" i="22"/>
  <c r="C66" i="22"/>
  <c r="D66" i="22"/>
  <c r="E66" i="22"/>
  <c r="F66" i="22"/>
  <c r="G66" i="22"/>
  <c r="H66" i="22"/>
  <c r="I66" i="22"/>
  <c r="J66" i="22"/>
  <c r="K66" i="22"/>
  <c r="A67" i="22"/>
  <c r="B67" i="22"/>
  <c r="C67" i="22"/>
  <c r="D67" i="22"/>
  <c r="E67" i="22"/>
  <c r="F67" i="22"/>
  <c r="G67" i="22"/>
  <c r="H67" i="22"/>
  <c r="I67" i="22"/>
  <c r="J67" i="22"/>
  <c r="K67" i="22"/>
  <c r="A68" i="22"/>
  <c r="B68" i="22"/>
  <c r="C68" i="22"/>
  <c r="D68" i="22"/>
  <c r="E68" i="22"/>
  <c r="F68" i="22"/>
  <c r="G68" i="22"/>
  <c r="H68" i="22"/>
  <c r="I68" i="22"/>
  <c r="J68" i="22"/>
  <c r="K68" i="22"/>
  <c r="A69" i="22"/>
  <c r="B69" i="22"/>
  <c r="C69" i="22"/>
  <c r="D69" i="22"/>
  <c r="E69" i="22"/>
  <c r="F69" i="22"/>
  <c r="G69" i="22"/>
  <c r="H69" i="22"/>
  <c r="I69" i="22"/>
  <c r="J69" i="22"/>
  <c r="K69" i="22"/>
  <c r="A70" i="22"/>
  <c r="B70" i="22"/>
  <c r="C70" i="22"/>
  <c r="D70" i="22"/>
  <c r="E70" i="22"/>
  <c r="F70" i="22"/>
  <c r="G70" i="22"/>
  <c r="H70" i="22"/>
  <c r="I70" i="22"/>
  <c r="J70" i="22"/>
  <c r="K70" i="22"/>
  <c r="A71" i="22"/>
  <c r="B71" i="22"/>
  <c r="C71" i="22"/>
  <c r="D71" i="22"/>
  <c r="E71" i="22"/>
  <c r="F71" i="22"/>
  <c r="G71" i="22"/>
  <c r="H71" i="22"/>
  <c r="I71" i="22"/>
  <c r="J71" i="22"/>
  <c r="K71" i="22"/>
  <c r="A72" i="22"/>
  <c r="B72" i="22"/>
  <c r="C72" i="22"/>
  <c r="D72" i="22"/>
  <c r="E72" i="22"/>
  <c r="F72" i="22"/>
  <c r="G72" i="22"/>
  <c r="H72" i="22"/>
  <c r="I72" i="22"/>
  <c r="J72" i="22"/>
  <c r="K72" i="22"/>
  <c r="A73" i="22"/>
  <c r="B73" i="22"/>
  <c r="C73" i="22"/>
  <c r="D73" i="22"/>
  <c r="E73" i="22"/>
  <c r="F73" i="22"/>
  <c r="G73" i="22"/>
  <c r="H73" i="22"/>
  <c r="I73" i="22"/>
  <c r="J73" i="22"/>
  <c r="K73" i="22"/>
  <c r="A74" i="22"/>
  <c r="B74" i="22"/>
  <c r="C74" i="22"/>
  <c r="D74" i="22"/>
  <c r="E74" i="22"/>
  <c r="F74" i="22"/>
  <c r="G74" i="22"/>
  <c r="H74" i="22"/>
  <c r="I74" i="22"/>
  <c r="J74" i="22"/>
  <c r="K74" i="22"/>
  <c r="A75" i="22"/>
  <c r="B75" i="22"/>
  <c r="C75" i="22"/>
  <c r="D75" i="22"/>
  <c r="E75" i="22"/>
  <c r="F75" i="22"/>
  <c r="G75" i="22"/>
  <c r="H75" i="22"/>
  <c r="I75" i="22"/>
  <c r="J75" i="22"/>
  <c r="K75" i="22"/>
  <c r="A76" i="22"/>
  <c r="B76" i="22"/>
  <c r="C76" i="22"/>
  <c r="D76" i="22"/>
  <c r="E76" i="22"/>
  <c r="F76" i="22"/>
  <c r="G76" i="22"/>
  <c r="H76" i="22"/>
  <c r="I76" i="22"/>
  <c r="J76" i="22"/>
  <c r="K76" i="22"/>
  <c r="A77" i="22"/>
  <c r="B77" i="22"/>
  <c r="C77" i="22"/>
  <c r="D77" i="22"/>
  <c r="E77" i="22"/>
  <c r="F77" i="22"/>
  <c r="G77" i="22"/>
  <c r="H77" i="22"/>
  <c r="I77" i="22"/>
  <c r="J77" i="22"/>
  <c r="K77" i="22"/>
  <c r="A78" i="22"/>
  <c r="B78" i="22"/>
  <c r="C78" i="22"/>
  <c r="D78" i="22"/>
  <c r="E78" i="22"/>
  <c r="F78" i="22"/>
  <c r="G78" i="22"/>
  <c r="H78" i="22"/>
  <c r="I78" i="22"/>
  <c r="J78" i="22"/>
  <c r="K78" i="22"/>
  <c r="A79" i="22"/>
  <c r="B79" i="22"/>
  <c r="C79" i="22"/>
  <c r="D79" i="22"/>
  <c r="E79" i="22"/>
  <c r="F79" i="22"/>
  <c r="G79" i="22"/>
  <c r="H79" i="22"/>
  <c r="I79" i="22"/>
  <c r="J79" i="22"/>
  <c r="K79" i="22"/>
  <c r="A80" i="22"/>
  <c r="B80" i="22"/>
  <c r="C80" i="22"/>
  <c r="D80" i="22"/>
  <c r="E80" i="22"/>
  <c r="F80" i="22"/>
  <c r="G80" i="22"/>
  <c r="H80" i="22"/>
  <c r="I80" i="22"/>
  <c r="J80" i="22"/>
  <c r="K80" i="22"/>
  <c r="A81" i="22"/>
  <c r="B81" i="22"/>
  <c r="C81" i="22"/>
  <c r="D81" i="22"/>
  <c r="E81" i="22"/>
  <c r="F81" i="22"/>
  <c r="G81" i="22"/>
  <c r="H81" i="22"/>
  <c r="I81" i="22"/>
  <c r="J81" i="22"/>
  <c r="K81" i="22"/>
  <c r="A82" i="22"/>
  <c r="B82" i="22"/>
  <c r="C82" i="22"/>
  <c r="D82" i="22"/>
  <c r="E82" i="22"/>
  <c r="F82" i="22"/>
  <c r="G82" i="22"/>
  <c r="H82" i="22"/>
  <c r="I82" i="22"/>
  <c r="J82" i="22"/>
  <c r="K82" i="22"/>
  <c r="A83" i="22"/>
  <c r="B83" i="22"/>
  <c r="C83" i="22"/>
  <c r="D83" i="22"/>
  <c r="E83" i="22"/>
  <c r="F83" i="22"/>
  <c r="G83" i="22"/>
  <c r="H83" i="22"/>
  <c r="I83" i="22"/>
  <c r="J83" i="22"/>
  <c r="K83" i="22"/>
  <c r="A84" i="22"/>
  <c r="B84" i="22"/>
  <c r="C84" i="22"/>
  <c r="D84" i="22"/>
  <c r="E84" i="22"/>
  <c r="F84" i="22"/>
  <c r="G84" i="22"/>
  <c r="H84" i="22"/>
  <c r="I84" i="22"/>
  <c r="J84" i="22"/>
  <c r="K84" i="22"/>
  <c r="A85" i="22"/>
  <c r="B85" i="22"/>
  <c r="C85" i="22"/>
  <c r="D85" i="22"/>
  <c r="E85" i="22"/>
  <c r="F85" i="22"/>
  <c r="G85" i="22"/>
  <c r="H85" i="22"/>
  <c r="I85" i="22"/>
  <c r="J85" i="22"/>
  <c r="K85" i="22"/>
  <c r="A86" i="22"/>
  <c r="B86" i="22"/>
  <c r="C86" i="22"/>
  <c r="D86" i="22"/>
  <c r="E86" i="22"/>
  <c r="F86" i="22"/>
  <c r="G86" i="22"/>
  <c r="H86" i="22"/>
  <c r="I86" i="22"/>
  <c r="J86" i="22"/>
  <c r="K86" i="22"/>
  <c r="A87" i="22"/>
  <c r="B87" i="22"/>
  <c r="C87" i="22"/>
  <c r="D87" i="22"/>
  <c r="E87" i="22"/>
  <c r="F87" i="22"/>
  <c r="G87" i="22"/>
  <c r="H87" i="22"/>
  <c r="I87" i="22"/>
  <c r="J87" i="22"/>
  <c r="K87" i="22"/>
  <c r="A88" i="22"/>
  <c r="B88" i="22"/>
  <c r="C88" i="22"/>
  <c r="D88" i="22"/>
  <c r="E88" i="22"/>
  <c r="F88" i="22"/>
  <c r="G88" i="22"/>
  <c r="H88" i="22"/>
  <c r="I88" i="22"/>
  <c r="J88" i="22"/>
  <c r="K88" i="22"/>
  <c r="A89" i="22"/>
  <c r="B89" i="22"/>
  <c r="C89" i="22"/>
  <c r="D89" i="22"/>
  <c r="E89" i="22"/>
  <c r="F89" i="22"/>
  <c r="G89" i="22"/>
  <c r="H89" i="22"/>
  <c r="I89" i="22"/>
  <c r="J89" i="22"/>
  <c r="K89" i="22"/>
  <c r="A90" i="22"/>
  <c r="B90" i="22"/>
  <c r="C90" i="22"/>
  <c r="D90" i="22"/>
  <c r="E90" i="22"/>
  <c r="F90" i="22"/>
  <c r="G90" i="22"/>
  <c r="H90" i="22"/>
  <c r="I90" i="22"/>
  <c r="J90" i="22"/>
  <c r="K90" i="22"/>
  <c r="A91" i="22"/>
  <c r="B91" i="22"/>
  <c r="C91" i="22"/>
  <c r="D91" i="22"/>
  <c r="E91" i="22"/>
  <c r="F91" i="22"/>
  <c r="G91" i="22"/>
  <c r="H91" i="22"/>
  <c r="I91" i="22"/>
  <c r="J91" i="22"/>
  <c r="K91" i="22"/>
  <c r="A92" i="22"/>
  <c r="B92" i="22"/>
  <c r="C92" i="22"/>
  <c r="D92" i="22"/>
  <c r="E92" i="22"/>
  <c r="F92" i="22"/>
  <c r="G92" i="22"/>
  <c r="H92" i="22"/>
  <c r="I92" i="22"/>
  <c r="J92" i="22"/>
  <c r="K92" i="22"/>
  <c r="A93" i="22"/>
  <c r="B93" i="22"/>
  <c r="C93" i="22"/>
  <c r="D93" i="22"/>
  <c r="E93" i="22"/>
  <c r="F93" i="22"/>
  <c r="G93" i="22"/>
  <c r="H93" i="22"/>
  <c r="I93" i="22"/>
  <c r="J93" i="22"/>
  <c r="K93" i="22"/>
  <c r="A94" i="22"/>
  <c r="B94" i="22"/>
  <c r="C94" i="22"/>
  <c r="D94" i="22"/>
  <c r="E94" i="22"/>
  <c r="F94" i="22"/>
  <c r="G94" i="22"/>
  <c r="H94" i="22"/>
  <c r="I94" i="22"/>
  <c r="J94" i="22"/>
  <c r="K94" i="22"/>
  <c r="A95" i="22"/>
  <c r="B95" i="22"/>
  <c r="C95" i="22"/>
  <c r="D95" i="22"/>
  <c r="E95" i="22"/>
  <c r="F95" i="22"/>
  <c r="G95" i="22"/>
  <c r="H95" i="22"/>
  <c r="I95" i="22"/>
  <c r="J95" i="22"/>
  <c r="K95" i="22"/>
  <c r="A96" i="22"/>
  <c r="B96" i="22"/>
  <c r="C96" i="22"/>
  <c r="D96" i="22"/>
  <c r="E96" i="22"/>
  <c r="F96" i="22"/>
  <c r="G96" i="22"/>
  <c r="H96" i="22"/>
  <c r="I96" i="22"/>
  <c r="J96" i="22"/>
  <c r="K96" i="22"/>
  <c r="A97" i="22"/>
  <c r="B97" i="22"/>
  <c r="C97" i="22"/>
  <c r="D97" i="22"/>
  <c r="E97" i="22"/>
  <c r="F97" i="22"/>
  <c r="G97" i="22"/>
  <c r="H97" i="22"/>
  <c r="I97" i="22"/>
  <c r="J97" i="22"/>
  <c r="K97" i="22"/>
  <c r="A98" i="22"/>
  <c r="B98" i="22"/>
  <c r="C98" i="22"/>
  <c r="D98" i="22"/>
  <c r="E98" i="22"/>
  <c r="F98" i="22"/>
  <c r="G98" i="22"/>
  <c r="H98" i="22"/>
  <c r="I98" i="22"/>
  <c r="J98" i="22"/>
  <c r="K98" i="22"/>
  <c r="A99" i="22"/>
  <c r="B99" i="22"/>
  <c r="C99" i="22"/>
  <c r="D99" i="22"/>
  <c r="E99" i="22"/>
  <c r="F99" i="22"/>
  <c r="G99" i="22"/>
  <c r="H99" i="22"/>
  <c r="I99" i="22"/>
  <c r="J99" i="22"/>
  <c r="K99" i="22"/>
  <c r="A100" i="22"/>
  <c r="B100" i="22"/>
  <c r="C100" i="22"/>
  <c r="D100" i="22"/>
  <c r="E100" i="22"/>
  <c r="F100" i="22"/>
  <c r="G100" i="22"/>
  <c r="H100" i="22"/>
  <c r="I100" i="22"/>
  <c r="J100" i="22"/>
  <c r="K100" i="22"/>
  <c r="A101" i="22"/>
  <c r="B101" i="22"/>
  <c r="C101" i="22"/>
  <c r="D101" i="22"/>
  <c r="E101" i="22"/>
  <c r="F101" i="22"/>
  <c r="G101" i="22"/>
  <c r="H101" i="22"/>
  <c r="I101" i="22"/>
  <c r="J101" i="22"/>
  <c r="K101" i="22"/>
  <c r="A102" i="22"/>
  <c r="B102" i="22"/>
  <c r="C102" i="22"/>
  <c r="D102" i="22"/>
  <c r="E102" i="22"/>
  <c r="F102" i="22"/>
  <c r="G102" i="22"/>
  <c r="H102" i="22"/>
  <c r="I102" i="22"/>
  <c r="J102" i="22"/>
  <c r="K102" i="22"/>
  <c r="A103" i="22"/>
  <c r="B103" i="22"/>
  <c r="C103" i="22"/>
  <c r="D103" i="22"/>
  <c r="E103" i="22"/>
  <c r="F103" i="22"/>
  <c r="G103" i="22"/>
  <c r="H103" i="22"/>
  <c r="I103" i="22"/>
  <c r="J103" i="22"/>
  <c r="K103" i="22"/>
  <c r="A104" i="22"/>
  <c r="B104" i="22"/>
  <c r="C104" i="22"/>
  <c r="D104" i="22"/>
  <c r="E104" i="22"/>
  <c r="F104" i="22"/>
  <c r="G104" i="22"/>
  <c r="H104" i="22"/>
  <c r="I104" i="22"/>
  <c r="J104" i="22"/>
  <c r="K104" i="22"/>
  <c r="A105" i="22"/>
  <c r="B105" i="22"/>
  <c r="C105" i="22"/>
  <c r="D105" i="22"/>
  <c r="E105" i="22"/>
  <c r="F105" i="22"/>
  <c r="G105" i="22"/>
  <c r="H105" i="22"/>
  <c r="I105" i="22"/>
  <c r="J105" i="22"/>
  <c r="K105" i="22"/>
  <c r="A106" i="22"/>
  <c r="B106" i="22"/>
  <c r="C106" i="22"/>
  <c r="D106" i="22"/>
  <c r="E106" i="22"/>
  <c r="F106" i="22"/>
  <c r="G106" i="22"/>
  <c r="H106" i="22"/>
  <c r="I106" i="22"/>
  <c r="J106" i="22"/>
  <c r="K106" i="22"/>
  <c r="A107" i="22"/>
  <c r="B107" i="22"/>
  <c r="C107" i="22"/>
  <c r="D107" i="22"/>
  <c r="E107" i="22"/>
  <c r="F107" i="22"/>
  <c r="G107" i="22"/>
  <c r="H107" i="22"/>
  <c r="I107" i="22"/>
  <c r="J107" i="22"/>
  <c r="K107" i="22"/>
  <c r="A108" i="22"/>
  <c r="B108" i="22"/>
  <c r="C108" i="22"/>
  <c r="D108" i="22"/>
  <c r="E108" i="22"/>
  <c r="F108" i="22"/>
  <c r="G108" i="22"/>
  <c r="H108" i="22"/>
  <c r="I108" i="22"/>
  <c r="J108" i="22"/>
  <c r="K108" i="22"/>
  <c r="A109" i="22"/>
  <c r="B109" i="22"/>
  <c r="C109" i="22"/>
  <c r="D109" i="22"/>
  <c r="E109" i="22"/>
  <c r="F109" i="22"/>
  <c r="G109" i="22"/>
  <c r="H109" i="22"/>
  <c r="I109" i="22"/>
  <c r="J109" i="22"/>
  <c r="K109" i="22"/>
  <c r="A110" i="22"/>
  <c r="B110" i="22"/>
  <c r="C110" i="22"/>
  <c r="D110" i="22"/>
  <c r="E110" i="22"/>
  <c r="F110" i="22"/>
  <c r="G110" i="22"/>
  <c r="H110" i="22"/>
  <c r="I110" i="22"/>
  <c r="J110" i="22"/>
  <c r="K110" i="22"/>
  <c r="A111" i="22"/>
  <c r="B111" i="22"/>
  <c r="C111" i="22"/>
  <c r="D111" i="22"/>
  <c r="E111" i="22"/>
  <c r="F111" i="22"/>
  <c r="G111" i="22"/>
  <c r="H111" i="22"/>
  <c r="I111" i="22"/>
  <c r="J111" i="22"/>
  <c r="K111" i="22"/>
  <c r="A112" i="22"/>
  <c r="B112" i="22"/>
  <c r="C112" i="22"/>
  <c r="D112" i="22"/>
  <c r="E112" i="22"/>
  <c r="F112" i="22"/>
  <c r="G112" i="22"/>
  <c r="H112" i="22"/>
  <c r="I112" i="22"/>
  <c r="J112" i="22"/>
  <c r="K112" i="22"/>
  <c r="A113" i="22"/>
  <c r="B113" i="22"/>
  <c r="C113" i="22"/>
  <c r="D113" i="22"/>
  <c r="E113" i="22"/>
  <c r="F113" i="22"/>
  <c r="G113" i="22"/>
  <c r="H113" i="22"/>
  <c r="I113" i="22"/>
  <c r="J113" i="22"/>
  <c r="K113" i="22"/>
  <c r="A114" i="22"/>
  <c r="B114" i="22"/>
  <c r="C114" i="22"/>
  <c r="D114" i="22"/>
  <c r="E114" i="22"/>
  <c r="F114" i="22"/>
  <c r="G114" i="22"/>
  <c r="H114" i="22"/>
  <c r="I114" i="22"/>
  <c r="J114" i="22"/>
  <c r="K114" i="22"/>
  <c r="A115" i="22"/>
  <c r="B115" i="22"/>
  <c r="C115" i="22"/>
  <c r="D115" i="22"/>
  <c r="E115" i="22"/>
  <c r="F115" i="22"/>
  <c r="G115" i="22"/>
  <c r="H115" i="22"/>
  <c r="I115" i="22"/>
  <c r="J115" i="22"/>
  <c r="K115" i="22"/>
  <c r="A116" i="22"/>
  <c r="B116" i="22"/>
  <c r="C116" i="22"/>
  <c r="D116" i="22"/>
  <c r="E116" i="22"/>
  <c r="F116" i="22"/>
  <c r="G116" i="22"/>
  <c r="H116" i="22"/>
  <c r="I116" i="22"/>
  <c r="J116" i="22"/>
  <c r="K116" i="22"/>
  <c r="A117" i="22"/>
  <c r="B117" i="22"/>
  <c r="C117" i="22"/>
  <c r="D117" i="22"/>
  <c r="E117" i="22"/>
  <c r="F117" i="22"/>
  <c r="G117" i="22"/>
  <c r="H117" i="22"/>
  <c r="I117" i="22"/>
  <c r="J117" i="22"/>
  <c r="K117" i="22"/>
  <c r="A118" i="22"/>
  <c r="B118" i="22"/>
  <c r="C118" i="22"/>
  <c r="D118" i="22"/>
  <c r="E118" i="22"/>
  <c r="F118" i="22"/>
  <c r="G118" i="22"/>
  <c r="H118" i="22"/>
  <c r="I118" i="22"/>
  <c r="J118" i="22"/>
  <c r="K118" i="22"/>
  <c r="A119" i="22"/>
  <c r="B119" i="22"/>
  <c r="C119" i="22"/>
  <c r="D119" i="22"/>
  <c r="E119" i="22"/>
  <c r="F119" i="22"/>
  <c r="G119" i="22"/>
  <c r="H119" i="22"/>
  <c r="I119" i="22"/>
  <c r="J119" i="22"/>
  <c r="K119" i="22"/>
  <c r="A120" i="22"/>
  <c r="B120" i="22"/>
  <c r="C120" i="22"/>
  <c r="D120" i="22"/>
  <c r="E120" i="22"/>
  <c r="F120" i="22"/>
  <c r="G120" i="22"/>
  <c r="H120" i="22"/>
  <c r="I120" i="22"/>
  <c r="J120" i="22"/>
  <c r="K120" i="22"/>
  <c r="A121" i="22"/>
  <c r="B121" i="22"/>
  <c r="C121" i="22"/>
  <c r="D121" i="22"/>
  <c r="E121" i="22"/>
  <c r="F121" i="22"/>
  <c r="G121" i="22"/>
  <c r="H121" i="22"/>
  <c r="I121" i="22"/>
  <c r="J121" i="22"/>
  <c r="K121" i="22"/>
  <c r="A122" i="22"/>
  <c r="B122" i="22"/>
  <c r="C122" i="22"/>
  <c r="D122" i="22"/>
  <c r="E122" i="22"/>
  <c r="F122" i="22"/>
  <c r="G122" i="22"/>
  <c r="H122" i="22"/>
  <c r="I122" i="22"/>
  <c r="J122" i="22"/>
  <c r="K122" i="22"/>
  <c r="A123" i="22"/>
  <c r="B123" i="22"/>
  <c r="C123" i="22"/>
  <c r="D123" i="22"/>
  <c r="E123" i="22"/>
  <c r="F123" i="22"/>
  <c r="G123" i="22"/>
  <c r="H123" i="22"/>
  <c r="I123" i="22"/>
  <c r="J123" i="22"/>
  <c r="K123" i="22"/>
  <c r="A124" i="22"/>
  <c r="B124" i="22"/>
  <c r="C124" i="22"/>
  <c r="D124" i="22"/>
  <c r="E124" i="22"/>
  <c r="F124" i="22"/>
  <c r="G124" i="22"/>
  <c r="H124" i="22"/>
  <c r="I124" i="22"/>
  <c r="J124" i="22"/>
  <c r="K124" i="22"/>
  <c r="A125" i="22"/>
  <c r="B125" i="22"/>
  <c r="C125" i="22"/>
  <c r="D125" i="22"/>
  <c r="E125" i="22"/>
  <c r="F125" i="22"/>
  <c r="G125" i="22"/>
  <c r="H125" i="22"/>
  <c r="I125" i="22"/>
  <c r="J125" i="22"/>
  <c r="K125" i="22"/>
  <c r="A126" i="22"/>
  <c r="B126" i="22"/>
  <c r="C126" i="22"/>
  <c r="D126" i="22"/>
  <c r="E126" i="22"/>
  <c r="F126" i="22"/>
  <c r="G126" i="22"/>
  <c r="H126" i="22"/>
  <c r="I126" i="22"/>
  <c r="J126" i="22"/>
  <c r="K126" i="22"/>
  <c r="A127" i="22"/>
  <c r="B127" i="22"/>
  <c r="C127" i="22"/>
  <c r="D127" i="22"/>
  <c r="E127" i="22"/>
  <c r="F127" i="22"/>
  <c r="G127" i="22"/>
  <c r="H127" i="22"/>
  <c r="I127" i="22"/>
  <c r="J127" i="22"/>
  <c r="K127" i="22"/>
  <c r="A128" i="22"/>
  <c r="B128" i="22"/>
  <c r="C128" i="22"/>
  <c r="D128" i="22"/>
  <c r="E128" i="22"/>
  <c r="F128" i="22"/>
  <c r="G128" i="22"/>
  <c r="H128" i="22"/>
  <c r="I128" i="22"/>
  <c r="J128" i="22"/>
  <c r="K128" i="22"/>
  <c r="A129" i="22"/>
  <c r="B129" i="22"/>
  <c r="C129" i="22"/>
  <c r="D129" i="22"/>
  <c r="E129" i="22"/>
  <c r="F129" i="22"/>
  <c r="G129" i="22"/>
  <c r="H129" i="22"/>
  <c r="I129" i="22"/>
  <c r="J129" i="22"/>
  <c r="K129" i="22"/>
  <c r="A130" i="22"/>
  <c r="B130" i="22"/>
  <c r="C130" i="22"/>
  <c r="D130" i="22"/>
  <c r="E130" i="22"/>
  <c r="F130" i="22"/>
  <c r="G130" i="22"/>
  <c r="H130" i="22"/>
  <c r="I130" i="22"/>
  <c r="J130" i="22"/>
  <c r="K130" i="22"/>
  <c r="A131" i="22"/>
  <c r="B131" i="22"/>
  <c r="C131" i="22"/>
  <c r="D131" i="22"/>
  <c r="E131" i="22"/>
  <c r="F131" i="22"/>
  <c r="G131" i="22"/>
  <c r="H131" i="22"/>
  <c r="I131" i="22"/>
  <c r="J131" i="22"/>
  <c r="K131" i="22"/>
  <c r="A132" i="22"/>
  <c r="B132" i="22"/>
  <c r="C132" i="22"/>
  <c r="D132" i="22"/>
  <c r="E132" i="22"/>
  <c r="F132" i="22"/>
  <c r="G132" i="22"/>
  <c r="H132" i="22"/>
  <c r="I132" i="22"/>
  <c r="J132" i="22"/>
  <c r="K132" i="22"/>
  <c r="A133" i="22"/>
  <c r="B133" i="22"/>
  <c r="C133" i="22"/>
  <c r="D133" i="22"/>
  <c r="E133" i="22"/>
  <c r="F133" i="22"/>
  <c r="G133" i="22"/>
  <c r="H133" i="22"/>
  <c r="I133" i="22"/>
  <c r="J133" i="22"/>
  <c r="K133" i="22"/>
  <c r="A134" i="22"/>
  <c r="B134" i="22"/>
  <c r="C134" i="22"/>
  <c r="D134" i="22"/>
  <c r="E134" i="22"/>
  <c r="F134" i="22"/>
  <c r="G134" i="22"/>
  <c r="H134" i="22"/>
  <c r="I134" i="22"/>
  <c r="J134" i="22"/>
  <c r="K134" i="22"/>
  <c r="A135" i="22"/>
  <c r="B135" i="22"/>
  <c r="C135" i="22"/>
  <c r="D135" i="22"/>
  <c r="E135" i="22"/>
  <c r="F135" i="22"/>
  <c r="G135" i="22"/>
  <c r="H135" i="22"/>
  <c r="I135" i="22"/>
  <c r="J135" i="22"/>
  <c r="K135" i="22"/>
  <c r="A136" i="22"/>
  <c r="B136" i="22"/>
  <c r="C136" i="22"/>
  <c r="D136" i="22"/>
  <c r="E136" i="22"/>
  <c r="F136" i="22"/>
  <c r="G136" i="22"/>
  <c r="H136" i="22"/>
  <c r="I136" i="22"/>
  <c r="J136" i="22"/>
  <c r="K136" i="22"/>
  <c r="A137" i="22"/>
  <c r="B137" i="22"/>
  <c r="C137" i="22"/>
  <c r="D137" i="22"/>
  <c r="E137" i="22"/>
  <c r="F137" i="22"/>
  <c r="G137" i="22"/>
  <c r="H137" i="22"/>
  <c r="I137" i="22"/>
  <c r="J137" i="22"/>
  <c r="K137" i="22"/>
  <c r="A138" i="22"/>
  <c r="B138" i="22"/>
  <c r="C138" i="22"/>
  <c r="D138" i="22"/>
  <c r="E138" i="22"/>
  <c r="F138" i="22"/>
  <c r="G138" i="22"/>
  <c r="H138" i="22"/>
  <c r="I138" i="22"/>
  <c r="J138" i="22"/>
  <c r="K138" i="22"/>
  <c r="A139" i="22"/>
  <c r="B139" i="22"/>
  <c r="C139" i="22"/>
  <c r="D139" i="22"/>
  <c r="E139" i="22"/>
  <c r="F139" i="22"/>
  <c r="G139" i="22"/>
  <c r="H139" i="22"/>
  <c r="I139" i="22"/>
  <c r="J139" i="22"/>
  <c r="K139" i="22"/>
  <c r="A140" i="22"/>
  <c r="B140" i="22"/>
  <c r="C140" i="22"/>
  <c r="D140" i="22"/>
  <c r="E140" i="22"/>
  <c r="F140" i="22"/>
  <c r="G140" i="22"/>
  <c r="H140" i="22"/>
  <c r="I140" i="22"/>
  <c r="J140" i="22"/>
  <c r="K140" i="22"/>
  <c r="A141" i="22"/>
  <c r="B141" i="22"/>
  <c r="C141" i="22"/>
  <c r="D141" i="22"/>
  <c r="E141" i="22"/>
  <c r="F141" i="22"/>
  <c r="G141" i="22"/>
  <c r="H141" i="22"/>
  <c r="I141" i="22"/>
  <c r="J141" i="22"/>
  <c r="K141" i="22"/>
  <c r="A142" i="22"/>
  <c r="B142" i="22"/>
  <c r="C142" i="22"/>
  <c r="D142" i="22"/>
  <c r="E142" i="22"/>
  <c r="F142" i="22"/>
  <c r="G142" i="22"/>
  <c r="H142" i="22"/>
  <c r="I142" i="22"/>
  <c r="J142" i="22"/>
  <c r="K142" i="22"/>
  <c r="A143" i="22"/>
  <c r="B143" i="22"/>
  <c r="C143" i="22"/>
  <c r="D143" i="22"/>
  <c r="E143" i="22"/>
  <c r="F143" i="22"/>
  <c r="G143" i="22"/>
  <c r="H143" i="22"/>
  <c r="I143" i="22"/>
  <c r="J143" i="22"/>
  <c r="K143" i="22"/>
  <c r="A144" i="22"/>
  <c r="B144" i="22"/>
  <c r="C144" i="22"/>
  <c r="D144" i="22"/>
  <c r="E144" i="22"/>
  <c r="F144" i="22"/>
  <c r="G144" i="22"/>
  <c r="H144" i="22"/>
  <c r="I144" i="22"/>
  <c r="J144" i="22"/>
  <c r="K144" i="22"/>
  <c r="A145" i="22"/>
  <c r="B145" i="22"/>
  <c r="C145" i="22"/>
  <c r="D145" i="22"/>
  <c r="E145" i="22"/>
  <c r="F145" i="22"/>
  <c r="G145" i="22"/>
  <c r="H145" i="22"/>
  <c r="I145" i="22"/>
  <c r="J145" i="22"/>
  <c r="K145" i="22"/>
  <c r="A146" i="22"/>
  <c r="B146" i="22"/>
  <c r="C146" i="22"/>
  <c r="D146" i="22"/>
  <c r="E146" i="22"/>
  <c r="F146" i="22"/>
  <c r="G146" i="22"/>
  <c r="H146" i="22"/>
  <c r="I146" i="22"/>
  <c r="J146" i="22"/>
  <c r="K146" i="22"/>
  <c r="A147" i="22"/>
  <c r="B147" i="22"/>
  <c r="C147" i="22"/>
  <c r="D147" i="22"/>
  <c r="E147" i="22"/>
  <c r="F147" i="22"/>
  <c r="G147" i="22"/>
  <c r="H147" i="22"/>
  <c r="I147" i="22"/>
  <c r="J147" i="22"/>
  <c r="K147" i="22"/>
  <c r="A148" i="22"/>
  <c r="B148" i="22"/>
  <c r="C148" i="22"/>
  <c r="D148" i="22"/>
  <c r="E148" i="22"/>
  <c r="F148" i="22"/>
  <c r="G148" i="22"/>
  <c r="H148" i="22"/>
  <c r="I148" i="22"/>
  <c r="J148" i="22"/>
  <c r="K148" i="22"/>
  <c r="A149" i="22"/>
  <c r="B149" i="22"/>
  <c r="C149" i="22"/>
  <c r="D149" i="22"/>
  <c r="E149" i="22"/>
  <c r="F149" i="22"/>
  <c r="G149" i="22"/>
  <c r="H149" i="22"/>
  <c r="I149" i="22"/>
  <c r="J149" i="22"/>
  <c r="K149" i="22"/>
  <c r="A150" i="22"/>
  <c r="B150" i="22"/>
  <c r="C150" i="22"/>
  <c r="D150" i="22"/>
  <c r="E150" i="22"/>
  <c r="F150" i="22"/>
  <c r="G150" i="22"/>
  <c r="H150" i="22"/>
  <c r="I150" i="22"/>
  <c r="J150" i="22"/>
  <c r="K150" i="22"/>
  <c r="B1" i="22"/>
  <c r="C1" i="22"/>
  <c r="D1" i="22"/>
  <c r="E1" i="22"/>
  <c r="F1" i="22"/>
  <c r="G1" i="22"/>
  <c r="H1" i="22"/>
  <c r="I1" i="22"/>
  <c r="J1" i="22"/>
  <c r="K1" i="22"/>
  <c r="A1" i="22"/>
  <c r="A2" i="21"/>
  <c r="B2" i="21"/>
  <c r="C2" i="21"/>
  <c r="D2" i="21"/>
  <c r="E2" i="21"/>
  <c r="F2" i="21"/>
  <c r="G2" i="21"/>
  <c r="H2" i="21"/>
  <c r="I2" i="21"/>
  <c r="J2" i="21"/>
  <c r="K2" i="21"/>
  <c r="A3" i="21"/>
  <c r="B3" i="21"/>
  <c r="C3" i="21"/>
  <c r="E3" i="21"/>
  <c r="F3" i="21"/>
  <c r="G3" i="21"/>
  <c r="H3" i="21"/>
  <c r="I3" i="21"/>
  <c r="J3" i="21"/>
  <c r="K3" i="21"/>
  <c r="A4" i="21"/>
  <c r="B4" i="21"/>
  <c r="C4" i="21"/>
  <c r="D4" i="21"/>
  <c r="E4" i="21"/>
  <c r="F4" i="21"/>
  <c r="G4" i="21"/>
  <c r="H4" i="21"/>
  <c r="I4" i="21"/>
  <c r="J4" i="21"/>
  <c r="K4" i="21"/>
  <c r="A5" i="21"/>
  <c r="B5" i="21"/>
  <c r="C5" i="21"/>
  <c r="D5" i="21"/>
  <c r="E5" i="21"/>
  <c r="F5" i="21"/>
  <c r="G5" i="21"/>
  <c r="H5" i="21"/>
  <c r="I5" i="21"/>
  <c r="J5" i="21"/>
  <c r="K5" i="21"/>
  <c r="A6" i="21"/>
  <c r="B6" i="21"/>
  <c r="C6" i="21"/>
  <c r="D6" i="21"/>
  <c r="E6" i="21"/>
  <c r="F6" i="21"/>
  <c r="G6" i="21"/>
  <c r="H6" i="21"/>
  <c r="I6" i="21"/>
  <c r="J6" i="21"/>
  <c r="K6" i="21"/>
  <c r="A7" i="21"/>
  <c r="B7" i="21"/>
  <c r="C7" i="21"/>
  <c r="D7" i="21"/>
  <c r="E7" i="21"/>
  <c r="F7" i="21"/>
  <c r="G7" i="21"/>
  <c r="H7" i="21"/>
  <c r="I7" i="21"/>
  <c r="J7" i="21"/>
  <c r="K7" i="21"/>
  <c r="A8" i="21"/>
  <c r="B8" i="21"/>
  <c r="C8" i="21"/>
  <c r="D8" i="21"/>
  <c r="E8" i="21"/>
  <c r="F8" i="21"/>
  <c r="G8" i="21"/>
  <c r="H8" i="21"/>
  <c r="I8" i="21"/>
  <c r="J8" i="21"/>
  <c r="K8" i="21"/>
  <c r="A9" i="21"/>
  <c r="B9" i="21"/>
  <c r="C9" i="21"/>
  <c r="D9" i="21"/>
  <c r="E9" i="21"/>
  <c r="F9" i="21"/>
  <c r="G9" i="21"/>
  <c r="H9" i="21"/>
  <c r="I9" i="21"/>
  <c r="J9" i="21"/>
  <c r="K9" i="21"/>
  <c r="A10" i="21"/>
  <c r="B10" i="21"/>
  <c r="C10" i="21"/>
  <c r="D10" i="21"/>
  <c r="E10" i="21"/>
  <c r="F10" i="21"/>
  <c r="G10" i="21"/>
  <c r="H10" i="21"/>
  <c r="I10" i="21"/>
  <c r="J10" i="21"/>
  <c r="K10" i="21"/>
  <c r="A11" i="21"/>
  <c r="B11" i="21"/>
  <c r="C11" i="21"/>
  <c r="D11" i="21"/>
  <c r="E11" i="21"/>
  <c r="F11" i="21"/>
  <c r="G11" i="21"/>
  <c r="H11" i="21"/>
  <c r="I11" i="21"/>
  <c r="J11" i="21"/>
  <c r="K11" i="21"/>
  <c r="A12" i="21"/>
  <c r="B12" i="21"/>
  <c r="C12" i="21"/>
  <c r="D12" i="21"/>
  <c r="E12" i="21"/>
  <c r="F12" i="21"/>
  <c r="G12" i="21"/>
  <c r="H12" i="21"/>
  <c r="I12" i="21"/>
  <c r="J12" i="21"/>
  <c r="K12" i="21"/>
  <c r="A13" i="21"/>
  <c r="B13" i="21"/>
  <c r="C13" i="21"/>
  <c r="D13" i="21"/>
  <c r="E13" i="21"/>
  <c r="F13" i="21"/>
  <c r="G13" i="21"/>
  <c r="H13" i="21"/>
  <c r="I13" i="21"/>
  <c r="J13" i="21"/>
  <c r="K13" i="21"/>
  <c r="A14" i="21"/>
  <c r="B14" i="21"/>
  <c r="C14" i="21"/>
  <c r="D14" i="21"/>
  <c r="E14" i="21"/>
  <c r="F14" i="21"/>
  <c r="G14" i="21"/>
  <c r="H14" i="21"/>
  <c r="I14" i="21"/>
  <c r="J14" i="21"/>
  <c r="K14" i="21"/>
  <c r="A15" i="21"/>
  <c r="B15" i="21"/>
  <c r="C15" i="21"/>
  <c r="D15" i="21"/>
  <c r="E15" i="21"/>
  <c r="F15" i="21"/>
  <c r="G15" i="21"/>
  <c r="H15" i="21"/>
  <c r="I15" i="21"/>
  <c r="J15" i="21"/>
  <c r="K15" i="21"/>
  <c r="A16" i="21"/>
  <c r="B16" i="21"/>
  <c r="C16" i="21"/>
  <c r="D16" i="21"/>
  <c r="E16" i="21"/>
  <c r="F16" i="21"/>
  <c r="G16" i="21"/>
  <c r="H16" i="21"/>
  <c r="I16" i="21"/>
  <c r="K16" i="21"/>
  <c r="A17" i="21"/>
  <c r="B17" i="21"/>
  <c r="C17" i="21"/>
  <c r="D17" i="21"/>
  <c r="E17" i="21"/>
  <c r="F17" i="21"/>
  <c r="G17" i="21"/>
  <c r="H17" i="21"/>
  <c r="I17" i="21"/>
  <c r="J17" i="21"/>
  <c r="K17" i="21"/>
  <c r="A18" i="21"/>
  <c r="B18" i="21"/>
  <c r="C18" i="21"/>
  <c r="D18" i="21"/>
  <c r="E18" i="21"/>
  <c r="F18" i="21"/>
  <c r="G18" i="21"/>
  <c r="H18" i="21"/>
  <c r="I18" i="21"/>
  <c r="J18" i="21"/>
  <c r="K18" i="21"/>
  <c r="A19" i="21"/>
  <c r="B19" i="21"/>
  <c r="C19" i="21"/>
  <c r="D19" i="21"/>
  <c r="E19" i="21"/>
  <c r="F19" i="21"/>
  <c r="G19" i="21"/>
  <c r="H19" i="21"/>
  <c r="I19" i="21"/>
  <c r="J19" i="21"/>
  <c r="K19" i="21"/>
  <c r="A20" i="21"/>
  <c r="B20" i="21"/>
  <c r="C20" i="21"/>
  <c r="D20" i="21"/>
  <c r="E20" i="21"/>
  <c r="F20" i="21"/>
  <c r="G20" i="21"/>
  <c r="H20" i="21"/>
  <c r="I20" i="21"/>
  <c r="J20" i="21"/>
  <c r="K20" i="21"/>
  <c r="A21" i="21"/>
  <c r="B21" i="21"/>
  <c r="C21" i="21"/>
  <c r="D21" i="21"/>
  <c r="E21" i="21"/>
  <c r="F21" i="21"/>
  <c r="G21" i="21"/>
  <c r="H21" i="21"/>
  <c r="I21" i="21"/>
  <c r="J21" i="21"/>
  <c r="K21" i="21"/>
  <c r="A22" i="21"/>
  <c r="B22" i="21"/>
  <c r="C22" i="21"/>
  <c r="D22" i="21"/>
  <c r="E22" i="21"/>
  <c r="F22" i="21"/>
  <c r="G22" i="21"/>
  <c r="H22" i="21"/>
  <c r="I22" i="21"/>
  <c r="J22" i="21"/>
  <c r="K22" i="21"/>
  <c r="A23" i="21"/>
  <c r="B23" i="21"/>
  <c r="C23" i="21"/>
  <c r="D23" i="21"/>
  <c r="E23" i="21"/>
  <c r="F23" i="21"/>
  <c r="G23" i="21"/>
  <c r="H23" i="21"/>
  <c r="I23" i="21"/>
  <c r="J23" i="21"/>
  <c r="K23" i="21"/>
  <c r="A24" i="21"/>
  <c r="B24" i="21"/>
  <c r="C24" i="21"/>
  <c r="D24" i="21"/>
  <c r="E24" i="21"/>
  <c r="F24" i="21"/>
  <c r="G24" i="21"/>
  <c r="H24" i="21"/>
  <c r="I24" i="21"/>
  <c r="J24" i="21"/>
  <c r="K24" i="21"/>
  <c r="A25" i="21"/>
  <c r="B25" i="21"/>
  <c r="C25" i="21"/>
  <c r="D25" i="21"/>
  <c r="E25" i="21"/>
  <c r="F25" i="21"/>
  <c r="G25" i="21"/>
  <c r="H25" i="21"/>
  <c r="I25" i="21"/>
  <c r="J25" i="21"/>
  <c r="K25" i="21"/>
  <c r="A26" i="21"/>
  <c r="B26" i="21"/>
  <c r="C26" i="21"/>
  <c r="D26" i="21"/>
  <c r="E26" i="21"/>
  <c r="F26" i="21"/>
  <c r="G26" i="21"/>
  <c r="H26" i="21"/>
  <c r="I26" i="21"/>
  <c r="K26" i="21"/>
  <c r="A27" i="21"/>
  <c r="B27" i="21"/>
  <c r="C27" i="21"/>
  <c r="D27" i="21"/>
  <c r="E27" i="21"/>
  <c r="F27" i="21"/>
  <c r="G27" i="21"/>
  <c r="H27" i="21"/>
  <c r="I27" i="21"/>
  <c r="J27" i="21"/>
  <c r="K27" i="21"/>
  <c r="A28" i="21"/>
  <c r="B28" i="21"/>
  <c r="C28" i="21"/>
  <c r="D28" i="21"/>
  <c r="E28" i="21"/>
  <c r="F28" i="21"/>
  <c r="G28" i="21"/>
  <c r="H28" i="21"/>
  <c r="I28" i="21"/>
  <c r="J28" i="21"/>
  <c r="K28" i="21"/>
  <c r="A29" i="21"/>
  <c r="B29" i="21"/>
  <c r="C29" i="21"/>
  <c r="D29" i="21"/>
  <c r="E29" i="21"/>
  <c r="F29" i="21"/>
  <c r="G29" i="21"/>
  <c r="H29" i="21"/>
  <c r="I29" i="21"/>
  <c r="J29" i="21"/>
  <c r="K29" i="21"/>
  <c r="A30" i="21"/>
  <c r="B30" i="21"/>
  <c r="C30" i="21"/>
  <c r="D30" i="21"/>
  <c r="E30" i="21"/>
  <c r="F30" i="21"/>
  <c r="G30" i="21"/>
  <c r="H30" i="21"/>
  <c r="I30" i="21"/>
  <c r="J30" i="21"/>
  <c r="K30" i="21"/>
  <c r="A31" i="21"/>
  <c r="B31" i="21"/>
  <c r="C31" i="21"/>
  <c r="D31" i="21"/>
  <c r="E31" i="21"/>
  <c r="F31" i="21"/>
  <c r="G31" i="21"/>
  <c r="H31" i="21"/>
  <c r="I31" i="21"/>
  <c r="J31" i="21"/>
  <c r="K31" i="21"/>
  <c r="A32" i="21"/>
  <c r="B32" i="21"/>
  <c r="C32" i="21"/>
  <c r="D32" i="21"/>
  <c r="E32" i="21"/>
  <c r="F32" i="21"/>
  <c r="G32" i="21"/>
  <c r="H32" i="21"/>
  <c r="I32" i="21"/>
  <c r="J32" i="21"/>
  <c r="K32" i="21"/>
  <c r="A33" i="21"/>
  <c r="B33" i="21"/>
  <c r="C33" i="21"/>
  <c r="D33" i="21"/>
  <c r="E33" i="21"/>
  <c r="F33" i="21"/>
  <c r="G33" i="21"/>
  <c r="H33" i="21"/>
  <c r="I33" i="21"/>
  <c r="J33" i="21"/>
  <c r="K33" i="21"/>
  <c r="A34" i="21"/>
  <c r="B34" i="21"/>
  <c r="C34" i="21"/>
  <c r="D34" i="21"/>
  <c r="E34" i="21"/>
  <c r="F34" i="21"/>
  <c r="G34" i="21"/>
  <c r="H34" i="21"/>
  <c r="I34" i="21"/>
  <c r="J34" i="21"/>
  <c r="K34" i="21"/>
  <c r="A35" i="21"/>
  <c r="B35" i="21"/>
  <c r="C35" i="21"/>
  <c r="D35" i="21"/>
  <c r="E35" i="21"/>
  <c r="F35" i="21"/>
  <c r="G35" i="21"/>
  <c r="H35" i="21"/>
  <c r="I35" i="21"/>
  <c r="J35" i="21"/>
  <c r="K35" i="21"/>
  <c r="A36" i="21"/>
  <c r="B36" i="21"/>
  <c r="C36" i="21"/>
  <c r="D36" i="21"/>
  <c r="E36" i="21"/>
  <c r="F36" i="21"/>
  <c r="G36" i="21"/>
  <c r="H36" i="21"/>
  <c r="I36" i="21"/>
  <c r="J36" i="21"/>
  <c r="K36" i="21"/>
  <c r="A37" i="21"/>
  <c r="B37" i="21"/>
  <c r="C37" i="21"/>
  <c r="D37" i="21"/>
  <c r="E37" i="21"/>
  <c r="F37" i="21"/>
  <c r="G37" i="21"/>
  <c r="H37" i="21"/>
  <c r="I37" i="21"/>
  <c r="J37" i="21"/>
  <c r="K37" i="21"/>
  <c r="A38" i="21"/>
  <c r="B38" i="21"/>
  <c r="C38" i="21"/>
  <c r="D38" i="21"/>
  <c r="E38" i="21"/>
  <c r="F38" i="21"/>
  <c r="G38" i="21"/>
  <c r="H38" i="21"/>
  <c r="I38" i="21"/>
  <c r="J38" i="21"/>
  <c r="K38" i="21"/>
  <c r="A39" i="21"/>
  <c r="B39" i="21"/>
  <c r="C39" i="21"/>
  <c r="D39" i="21"/>
  <c r="E39" i="21"/>
  <c r="F39" i="21"/>
  <c r="G39" i="21"/>
  <c r="H39" i="21"/>
  <c r="I39" i="21"/>
  <c r="J39" i="21"/>
  <c r="K39" i="21"/>
  <c r="A40" i="21"/>
  <c r="B40" i="21"/>
  <c r="C40" i="21"/>
  <c r="D40" i="21"/>
  <c r="E40" i="21"/>
  <c r="F40" i="21"/>
  <c r="G40" i="21"/>
  <c r="H40" i="21"/>
  <c r="I40" i="21"/>
  <c r="J40" i="21"/>
  <c r="K40" i="21"/>
  <c r="A41" i="21"/>
  <c r="B41" i="21"/>
  <c r="C41" i="21"/>
  <c r="D41" i="21"/>
  <c r="E41" i="21"/>
  <c r="F41" i="21"/>
  <c r="G41" i="21"/>
  <c r="H41" i="21"/>
  <c r="I41" i="21"/>
  <c r="J41" i="21"/>
  <c r="K41" i="21"/>
  <c r="A42" i="21"/>
  <c r="B42" i="21"/>
  <c r="C42" i="21"/>
  <c r="D42" i="21"/>
  <c r="E42" i="21"/>
  <c r="F42" i="21"/>
  <c r="G42" i="21"/>
  <c r="H42" i="21"/>
  <c r="I42" i="21"/>
  <c r="J42" i="21"/>
  <c r="K42" i="21"/>
  <c r="A43" i="21"/>
  <c r="B43" i="21"/>
  <c r="C43" i="21"/>
  <c r="D43" i="21"/>
  <c r="E43" i="21"/>
  <c r="F43" i="21"/>
  <c r="G43" i="21"/>
  <c r="H43" i="21"/>
  <c r="I43" i="21"/>
  <c r="J43" i="21"/>
  <c r="K43" i="21"/>
  <c r="A44" i="21"/>
  <c r="B44" i="21"/>
  <c r="C44" i="21"/>
  <c r="D44" i="21"/>
  <c r="E44" i="21"/>
  <c r="F44" i="21"/>
  <c r="G44" i="21"/>
  <c r="H44" i="21"/>
  <c r="I44" i="21"/>
  <c r="J44" i="21"/>
  <c r="K44" i="21"/>
  <c r="A45" i="21"/>
  <c r="B45" i="21"/>
  <c r="C45" i="21"/>
  <c r="D45" i="21"/>
  <c r="E45" i="21"/>
  <c r="F45" i="21"/>
  <c r="G45" i="21"/>
  <c r="H45" i="21"/>
  <c r="I45" i="21"/>
  <c r="J45" i="21"/>
  <c r="K45" i="21"/>
  <c r="A46" i="21"/>
  <c r="B46" i="21"/>
  <c r="C46" i="21"/>
  <c r="D46" i="21"/>
  <c r="E46" i="21"/>
  <c r="F46" i="21"/>
  <c r="G46" i="21"/>
  <c r="H46" i="21"/>
  <c r="I46" i="21"/>
  <c r="J46" i="21"/>
  <c r="K46" i="21"/>
  <c r="A47" i="21"/>
  <c r="B47" i="21"/>
  <c r="C47" i="21"/>
  <c r="D47" i="21"/>
  <c r="E47" i="21"/>
  <c r="F47" i="21"/>
  <c r="G47" i="21"/>
  <c r="H47" i="21"/>
  <c r="I47" i="21"/>
  <c r="J47" i="21"/>
  <c r="K47" i="21"/>
  <c r="A48" i="21"/>
  <c r="B48" i="21"/>
  <c r="C48" i="21"/>
  <c r="D48" i="21"/>
  <c r="E48" i="21"/>
  <c r="F48" i="21"/>
  <c r="G48" i="21"/>
  <c r="H48" i="21"/>
  <c r="I48" i="21"/>
  <c r="J48" i="21"/>
  <c r="K48" i="21"/>
  <c r="A49" i="21"/>
  <c r="B49" i="21"/>
  <c r="C49" i="21"/>
  <c r="D49" i="21"/>
  <c r="E49" i="21"/>
  <c r="F49" i="21"/>
  <c r="G49" i="21"/>
  <c r="H49" i="21"/>
  <c r="I49" i="21"/>
  <c r="J49" i="21"/>
  <c r="K49" i="21"/>
  <c r="A50" i="21"/>
  <c r="B50" i="21"/>
  <c r="C50" i="21"/>
  <c r="D50" i="21"/>
  <c r="E50" i="21"/>
  <c r="F50" i="21"/>
  <c r="G50" i="21"/>
  <c r="H50" i="21"/>
  <c r="I50" i="21"/>
  <c r="J50" i="21"/>
  <c r="K50" i="21"/>
  <c r="A51" i="21"/>
  <c r="B51" i="21"/>
  <c r="C51" i="21"/>
  <c r="D51" i="21"/>
  <c r="E51" i="21"/>
  <c r="F51" i="21"/>
  <c r="G51" i="21"/>
  <c r="H51" i="21"/>
  <c r="I51" i="21"/>
  <c r="J51" i="21"/>
  <c r="K51" i="21"/>
  <c r="A52" i="21"/>
  <c r="B52" i="21"/>
  <c r="C52" i="21"/>
  <c r="D52" i="21"/>
  <c r="E52" i="21"/>
  <c r="F52" i="21"/>
  <c r="G52" i="21"/>
  <c r="H52" i="21"/>
  <c r="I52" i="21"/>
  <c r="J52" i="21"/>
  <c r="K52" i="21"/>
  <c r="A53" i="21"/>
  <c r="B53" i="21"/>
  <c r="C53" i="21"/>
  <c r="D53" i="21"/>
  <c r="E53" i="21"/>
  <c r="F53" i="21"/>
  <c r="G53" i="21"/>
  <c r="H53" i="21"/>
  <c r="I53" i="21"/>
  <c r="J53" i="21"/>
  <c r="K53" i="21"/>
  <c r="A54" i="21"/>
  <c r="B54" i="21"/>
  <c r="C54" i="21"/>
  <c r="D54" i="21"/>
  <c r="E54" i="21"/>
  <c r="F54" i="21"/>
  <c r="G54" i="21"/>
  <c r="H54" i="21"/>
  <c r="I54" i="21"/>
  <c r="J54" i="21"/>
  <c r="K54" i="21"/>
  <c r="A55" i="21"/>
  <c r="B55" i="21"/>
  <c r="C55" i="21"/>
  <c r="D55" i="21"/>
  <c r="E55" i="21"/>
  <c r="F55" i="21"/>
  <c r="G55" i="21"/>
  <c r="H55" i="21"/>
  <c r="I55" i="21"/>
  <c r="J55" i="21"/>
  <c r="K55" i="21"/>
  <c r="A56" i="21"/>
  <c r="B56" i="21"/>
  <c r="C56" i="21"/>
  <c r="D56" i="21"/>
  <c r="E56" i="21"/>
  <c r="F56" i="21"/>
  <c r="G56" i="21"/>
  <c r="H56" i="21"/>
  <c r="I56" i="21"/>
  <c r="J56" i="21"/>
  <c r="K56" i="21"/>
  <c r="A57" i="21"/>
  <c r="B57" i="21"/>
  <c r="C57" i="21"/>
  <c r="D57" i="21"/>
  <c r="E57" i="21"/>
  <c r="F57" i="21"/>
  <c r="G57" i="21"/>
  <c r="H57" i="21"/>
  <c r="I57" i="21"/>
  <c r="J57" i="21"/>
  <c r="K57" i="21"/>
  <c r="A58" i="21"/>
  <c r="B58" i="21"/>
  <c r="C58" i="21"/>
  <c r="D58" i="21"/>
  <c r="E58" i="21"/>
  <c r="F58" i="21"/>
  <c r="G58" i="21"/>
  <c r="H58" i="21"/>
  <c r="I58" i="21"/>
  <c r="J58" i="21"/>
  <c r="K58" i="21"/>
  <c r="A59" i="21"/>
  <c r="B59" i="21"/>
  <c r="C59" i="21"/>
  <c r="D59" i="21"/>
  <c r="E59" i="21"/>
  <c r="F59" i="21"/>
  <c r="G59" i="21"/>
  <c r="H59" i="21"/>
  <c r="I59" i="21"/>
  <c r="J59" i="21"/>
  <c r="K59" i="21"/>
  <c r="A60" i="21"/>
  <c r="B60" i="21"/>
  <c r="C60" i="21"/>
  <c r="D60" i="21"/>
  <c r="E60" i="21"/>
  <c r="F60" i="21"/>
  <c r="G60" i="21"/>
  <c r="H60" i="21"/>
  <c r="I60" i="21"/>
  <c r="J60" i="21"/>
  <c r="K60" i="21"/>
  <c r="A61" i="21"/>
  <c r="B61" i="21"/>
  <c r="C61" i="21"/>
  <c r="D61" i="21"/>
  <c r="E61" i="21"/>
  <c r="F61" i="21"/>
  <c r="G61" i="21"/>
  <c r="H61" i="21"/>
  <c r="I61" i="21"/>
  <c r="J61" i="21"/>
  <c r="K61" i="21"/>
  <c r="A62" i="21"/>
  <c r="B62" i="21"/>
  <c r="C62" i="21"/>
  <c r="D62" i="21"/>
  <c r="E62" i="21"/>
  <c r="F62" i="21"/>
  <c r="G62" i="21"/>
  <c r="H62" i="21"/>
  <c r="I62" i="21"/>
  <c r="J62" i="21"/>
  <c r="K62" i="21"/>
  <c r="A63" i="21"/>
  <c r="B63" i="21"/>
  <c r="C63" i="21"/>
  <c r="D63" i="21"/>
  <c r="E63" i="21"/>
  <c r="F63" i="21"/>
  <c r="G63" i="21"/>
  <c r="H63" i="21"/>
  <c r="I63" i="21"/>
  <c r="J63" i="21"/>
  <c r="K63" i="21"/>
  <c r="A64" i="21"/>
  <c r="B64" i="21"/>
  <c r="C64" i="21"/>
  <c r="D64" i="21"/>
  <c r="E64" i="21"/>
  <c r="F64" i="21"/>
  <c r="G64" i="21"/>
  <c r="H64" i="21"/>
  <c r="I64" i="21"/>
  <c r="J64" i="21"/>
  <c r="K64" i="21"/>
  <c r="A65" i="21"/>
  <c r="B65" i="21"/>
  <c r="C65" i="21"/>
  <c r="D65" i="21"/>
  <c r="E65" i="21"/>
  <c r="F65" i="21"/>
  <c r="G65" i="21"/>
  <c r="H65" i="21"/>
  <c r="I65" i="21"/>
  <c r="J65" i="21"/>
  <c r="K65" i="21"/>
  <c r="A66" i="21"/>
  <c r="B66" i="21"/>
  <c r="C66" i="21"/>
  <c r="D66" i="21"/>
  <c r="E66" i="21"/>
  <c r="F66" i="21"/>
  <c r="G66" i="21"/>
  <c r="H66" i="21"/>
  <c r="I66" i="21"/>
  <c r="J66" i="21"/>
  <c r="K66" i="21"/>
  <c r="A67" i="21"/>
  <c r="B67" i="21"/>
  <c r="C67" i="21"/>
  <c r="D67" i="21"/>
  <c r="E67" i="21"/>
  <c r="F67" i="21"/>
  <c r="G67" i="21"/>
  <c r="H67" i="21"/>
  <c r="I67" i="21"/>
  <c r="J67" i="21"/>
  <c r="K67" i="21"/>
  <c r="A68" i="21"/>
  <c r="B68" i="21"/>
  <c r="C68" i="21"/>
  <c r="D68" i="21"/>
  <c r="E68" i="21"/>
  <c r="F68" i="21"/>
  <c r="G68" i="21"/>
  <c r="H68" i="21"/>
  <c r="I68" i="21"/>
  <c r="J68" i="21"/>
  <c r="K68" i="21"/>
  <c r="A69" i="21"/>
  <c r="B69" i="21"/>
  <c r="C69" i="21"/>
  <c r="D69" i="21"/>
  <c r="E69" i="21"/>
  <c r="F69" i="21"/>
  <c r="G69" i="21"/>
  <c r="H69" i="21"/>
  <c r="I69" i="21"/>
  <c r="J69" i="21"/>
  <c r="K69" i="21"/>
  <c r="A70" i="21"/>
  <c r="B70" i="21"/>
  <c r="C70" i="21"/>
  <c r="D70" i="21"/>
  <c r="E70" i="21"/>
  <c r="F70" i="21"/>
  <c r="G70" i="21"/>
  <c r="H70" i="21"/>
  <c r="I70" i="21"/>
  <c r="J70" i="21"/>
  <c r="K70" i="21"/>
  <c r="A71" i="21"/>
  <c r="B71" i="21"/>
  <c r="C71" i="21"/>
  <c r="D71" i="21"/>
  <c r="E71" i="21"/>
  <c r="F71" i="21"/>
  <c r="G71" i="21"/>
  <c r="H71" i="21"/>
  <c r="I71" i="21"/>
  <c r="J71" i="21"/>
  <c r="K71" i="21"/>
  <c r="A72" i="21"/>
  <c r="B72" i="21"/>
  <c r="C72" i="21"/>
  <c r="D72" i="21"/>
  <c r="E72" i="21"/>
  <c r="F72" i="21"/>
  <c r="G72" i="21"/>
  <c r="H72" i="21"/>
  <c r="I72" i="21"/>
  <c r="J72" i="21"/>
  <c r="K72" i="21"/>
  <c r="A73" i="21"/>
  <c r="B73" i="21"/>
  <c r="C73" i="21"/>
  <c r="D73" i="21"/>
  <c r="E73" i="21"/>
  <c r="F73" i="21"/>
  <c r="G73" i="21"/>
  <c r="H73" i="21"/>
  <c r="I73" i="21"/>
  <c r="J73" i="21"/>
  <c r="K73" i="21"/>
  <c r="A74" i="21"/>
  <c r="B74" i="21"/>
  <c r="C74" i="21"/>
  <c r="D74" i="21"/>
  <c r="E74" i="21"/>
  <c r="F74" i="21"/>
  <c r="G74" i="21"/>
  <c r="H74" i="21"/>
  <c r="I74" i="21"/>
  <c r="J74" i="21"/>
  <c r="K74" i="21"/>
  <c r="A75" i="21"/>
  <c r="B75" i="21"/>
  <c r="C75" i="21"/>
  <c r="D75" i="21"/>
  <c r="E75" i="21"/>
  <c r="F75" i="21"/>
  <c r="G75" i="21"/>
  <c r="H75" i="21"/>
  <c r="I75" i="21"/>
  <c r="J75" i="21"/>
  <c r="K75" i="21"/>
  <c r="A76" i="21"/>
  <c r="B76" i="21"/>
  <c r="C76" i="21"/>
  <c r="D76" i="21"/>
  <c r="E76" i="21"/>
  <c r="F76" i="21"/>
  <c r="G76" i="21"/>
  <c r="H76" i="21"/>
  <c r="I76" i="21"/>
  <c r="J76" i="21"/>
  <c r="K76" i="21"/>
  <c r="A77" i="21"/>
  <c r="B77" i="21"/>
  <c r="C77" i="21"/>
  <c r="D77" i="21"/>
  <c r="E77" i="21"/>
  <c r="F77" i="21"/>
  <c r="G77" i="21"/>
  <c r="H77" i="21"/>
  <c r="I77" i="21"/>
  <c r="J77" i="21"/>
  <c r="K77" i="21"/>
  <c r="A78" i="21"/>
  <c r="B78" i="21"/>
  <c r="C78" i="21"/>
  <c r="D78" i="21"/>
  <c r="E78" i="21"/>
  <c r="F78" i="21"/>
  <c r="G78" i="21"/>
  <c r="H78" i="21"/>
  <c r="I78" i="21"/>
  <c r="J78" i="21"/>
  <c r="K78" i="21"/>
  <c r="A79" i="21"/>
  <c r="B79" i="21"/>
  <c r="C79" i="21"/>
  <c r="D79" i="21"/>
  <c r="E79" i="21"/>
  <c r="F79" i="21"/>
  <c r="G79" i="21"/>
  <c r="H79" i="21"/>
  <c r="I79" i="21"/>
  <c r="J79" i="21"/>
  <c r="K79" i="21"/>
  <c r="A80" i="21"/>
  <c r="B80" i="21"/>
  <c r="C80" i="21"/>
  <c r="D80" i="21"/>
  <c r="E80" i="21"/>
  <c r="F80" i="21"/>
  <c r="G80" i="21"/>
  <c r="H80" i="21"/>
  <c r="I80" i="21"/>
  <c r="J80" i="21"/>
  <c r="K80" i="21"/>
  <c r="A81" i="21"/>
  <c r="B81" i="21"/>
  <c r="C81" i="21"/>
  <c r="D81" i="21"/>
  <c r="E81" i="21"/>
  <c r="F81" i="21"/>
  <c r="G81" i="21"/>
  <c r="H81" i="21"/>
  <c r="I81" i="21"/>
  <c r="J81" i="21"/>
  <c r="K81" i="21"/>
  <c r="A82" i="21"/>
  <c r="B82" i="21"/>
  <c r="C82" i="21"/>
  <c r="D82" i="21"/>
  <c r="E82" i="21"/>
  <c r="F82" i="21"/>
  <c r="G82" i="21"/>
  <c r="H82" i="21"/>
  <c r="I82" i="21"/>
  <c r="J82" i="21"/>
  <c r="K82" i="21"/>
  <c r="A83" i="21"/>
  <c r="B83" i="21"/>
  <c r="C83" i="21"/>
  <c r="D83" i="21"/>
  <c r="E83" i="21"/>
  <c r="F83" i="21"/>
  <c r="G83" i="21"/>
  <c r="H83" i="21"/>
  <c r="I83" i="21"/>
  <c r="J83" i="21"/>
  <c r="K83" i="21"/>
  <c r="A84" i="21"/>
  <c r="B84" i="21"/>
  <c r="C84" i="21"/>
  <c r="D84" i="21"/>
  <c r="E84" i="21"/>
  <c r="F84" i="21"/>
  <c r="G84" i="21"/>
  <c r="H84" i="21"/>
  <c r="I84" i="21"/>
  <c r="J84" i="21"/>
  <c r="K84" i="21"/>
  <c r="A85" i="21"/>
  <c r="B85" i="21"/>
  <c r="C85" i="21"/>
  <c r="D85" i="21"/>
  <c r="E85" i="21"/>
  <c r="F85" i="21"/>
  <c r="G85" i="21"/>
  <c r="H85" i="21"/>
  <c r="I85" i="21"/>
  <c r="J85" i="21"/>
  <c r="K85" i="21"/>
  <c r="A86" i="21"/>
  <c r="B86" i="21"/>
  <c r="C86" i="21"/>
  <c r="D86" i="21"/>
  <c r="E86" i="21"/>
  <c r="F86" i="21"/>
  <c r="G86" i="21"/>
  <c r="H86" i="21"/>
  <c r="I86" i="21"/>
  <c r="J86" i="21"/>
  <c r="K86" i="21"/>
  <c r="A87" i="21"/>
  <c r="B87" i="21"/>
  <c r="C87" i="21"/>
  <c r="D87" i="21"/>
  <c r="E87" i="21"/>
  <c r="F87" i="21"/>
  <c r="G87" i="21"/>
  <c r="H87" i="21"/>
  <c r="I87" i="21"/>
  <c r="J87" i="21"/>
  <c r="K87" i="21"/>
  <c r="A88" i="21"/>
  <c r="B88" i="21"/>
  <c r="C88" i="21"/>
  <c r="D88" i="21"/>
  <c r="E88" i="21"/>
  <c r="F88" i="21"/>
  <c r="G88" i="21"/>
  <c r="H88" i="21"/>
  <c r="I88" i="21"/>
  <c r="J88" i="21"/>
  <c r="K88" i="21"/>
  <c r="A89" i="21"/>
  <c r="B89" i="21"/>
  <c r="C89" i="21"/>
  <c r="D89" i="21"/>
  <c r="E89" i="21"/>
  <c r="F89" i="21"/>
  <c r="G89" i="21"/>
  <c r="H89" i="21"/>
  <c r="I89" i="21"/>
  <c r="J89" i="21"/>
  <c r="K89" i="21"/>
  <c r="A90" i="21"/>
  <c r="B90" i="21"/>
  <c r="C90" i="21"/>
  <c r="D90" i="21"/>
  <c r="E90" i="21"/>
  <c r="F90" i="21"/>
  <c r="G90" i="21"/>
  <c r="H90" i="21"/>
  <c r="I90" i="21"/>
  <c r="J90" i="21"/>
  <c r="K90" i="21"/>
  <c r="A91" i="21"/>
  <c r="B91" i="21"/>
  <c r="C91" i="21"/>
  <c r="D91" i="21"/>
  <c r="E91" i="21"/>
  <c r="F91" i="21"/>
  <c r="G91" i="21"/>
  <c r="H91" i="21"/>
  <c r="I91" i="21"/>
  <c r="J91" i="21"/>
  <c r="K91" i="21"/>
  <c r="A92" i="21"/>
  <c r="B92" i="21"/>
  <c r="C92" i="21"/>
  <c r="D92" i="21"/>
  <c r="E92" i="21"/>
  <c r="F92" i="21"/>
  <c r="G92" i="21"/>
  <c r="H92" i="21"/>
  <c r="I92" i="21"/>
  <c r="J92" i="21"/>
  <c r="K92" i="21"/>
  <c r="A93" i="21"/>
  <c r="B93" i="21"/>
  <c r="C93" i="21"/>
  <c r="D93" i="21"/>
  <c r="E93" i="21"/>
  <c r="F93" i="21"/>
  <c r="G93" i="21"/>
  <c r="H93" i="21"/>
  <c r="I93" i="21"/>
  <c r="J93" i="21"/>
  <c r="K93" i="21"/>
  <c r="A94" i="21"/>
  <c r="B94" i="21"/>
  <c r="C94" i="21"/>
  <c r="D94" i="21"/>
  <c r="E94" i="21"/>
  <c r="F94" i="21"/>
  <c r="G94" i="21"/>
  <c r="H94" i="21"/>
  <c r="I94" i="21"/>
  <c r="J94" i="21"/>
  <c r="K94" i="21"/>
  <c r="A95" i="21"/>
  <c r="B95" i="21"/>
  <c r="C95" i="21"/>
  <c r="D95" i="21"/>
  <c r="E95" i="21"/>
  <c r="F95" i="21"/>
  <c r="G95" i="21"/>
  <c r="H95" i="21"/>
  <c r="I95" i="21"/>
  <c r="J95" i="21"/>
  <c r="K95" i="21"/>
  <c r="A96" i="21"/>
  <c r="B96" i="21"/>
  <c r="C96" i="21"/>
  <c r="D96" i="21"/>
  <c r="E96" i="21"/>
  <c r="F96" i="21"/>
  <c r="G96" i="21"/>
  <c r="H96" i="21"/>
  <c r="I96" i="21"/>
  <c r="J96" i="21"/>
  <c r="K96" i="21"/>
  <c r="A97" i="21"/>
  <c r="B97" i="21"/>
  <c r="C97" i="21"/>
  <c r="D97" i="21"/>
  <c r="E97" i="21"/>
  <c r="F97" i="21"/>
  <c r="G97" i="21"/>
  <c r="H97" i="21"/>
  <c r="I97" i="21"/>
  <c r="J97" i="21"/>
  <c r="K97" i="21"/>
  <c r="A98" i="21"/>
  <c r="B98" i="21"/>
  <c r="C98" i="21"/>
  <c r="D98" i="21"/>
  <c r="E98" i="21"/>
  <c r="F98" i="21"/>
  <c r="G98" i="21"/>
  <c r="H98" i="21"/>
  <c r="I98" i="21"/>
  <c r="J98" i="21"/>
  <c r="K98" i="21"/>
  <c r="A99" i="21"/>
  <c r="B99" i="21"/>
  <c r="C99" i="21"/>
  <c r="D99" i="21"/>
  <c r="E99" i="21"/>
  <c r="F99" i="21"/>
  <c r="G99" i="21"/>
  <c r="H99" i="21"/>
  <c r="I99" i="21"/>
  <c r="J99" i="21"/>
  <c r="K99" i="21"/>
  <c r="A100" i="21"/>
  <c r="B100" i="21"/>
  <c r="C100" i="21"/>
  <c r="D100" i="21"/>
  <c r="E100" i="21"/>
  <c r="F100" i="21"/>
  <c r="G100" i="21"/>
  <c r="H100" i="21"/>
  <c r="I100" i="21"/>
  <c r="J100" i="21"/>
  <c r="K100" i="21"/>
  <c r="A101" i="21"/>
  <c r="B101" i="21"/>
  <c r="C101" i="21"/>
  <c r="D101" i="21"/>
  <c r="E101" i="21"/>
  <c r="F101" i="21"/>
  <c r="G101" i="21"/>
  <c r="H101" i="21"/>
  <c r="I101" i="21"/>
  <c r="J101" i="21"/>
  <c r="K101" i="21"/>
  <c r="A102" i="21"/>
  <c r="B102" i="21"/>
  <c r="C102" i="21"/>
  <c r="D102" i="21"/>
  <c r="E102" i="21"/>
  <c r="F102" i="21"/>
  <c r="G102" i="21"/>
  <c r="H102" i="21"/>
  <c r="I102" i="21"/>
  <c r="J102" i="21"/>
  <c r="K102" i="21"/>
  <c r="A103" i="21"/>
  <c r="B103" i="21"/>
  <c r="C103" i="21"/>
  <c r="D103" i="21"/>
  <c r="E103" i="21"/>
  <c r="F103" i="21"/>
  <c r="G103" i="21"/>
  <c r="H103" i="21"/>
  <c r="I103" i="21"/>
  <c r="J103" i="21"/>
  <c r="K103" i="21"/>
  <c r="A104" i="21"/>
  <c r="B104" i="21"/>
  <c r="C104" i="21"/>
  <c r="D104" i="21"/>
  <c r="E104" i="21"/>
  <c r="F104" i="21"/>
  <c r="G104" i="21"/>
  <c r="H104" i="21"/>
  <c r="I104" i="21"/>
  <c r="J104" i="21"/>
  <c r="K104" i="21"/>
  <c r="A105" i="21"/>
  <c r="B105" i="21"/>
  <c r="C105" i="21"/>
  <c r="D105" i="21"/>
  <c r="E105" i="21"/>
  <c r="F105" i="21"/>
  <c r="G105" i="21"/>
  <c r="H105" i="21"/>
  <c r="I105" i="21"/>
  <c r="J105" i="21"/>
  <c r="K105" i="21"/>
  <c r="A106" i="21"/>
  <c r="B106" i="21"/>
  <c r="C106" i="21"/>
  <c r="D106" i="21"/>
  <c r="E106" i="21"/>
  <c r="F106" i="21"/>
  <c r="G106" i="21"/>
  <c r="H106" i="21"/>
  <c r="I106" i="21"/>
  <c r="J106" i="21"/>
  <c r="K106" i="21"/>
  <c r="A107" i="21"/>
  <c r="B107" i="21"/>
  <c r="C107" i="21"/>
  <c r="D107" i="21"/>
  <c r="E107" i="21"/>
  <c r="F107" i="21"/>
  <c r="G107" i="21"/>
  <c r="H107" i="21"/>
  <c r="I107" i="21"/>
  <c r="J107" i="21"/>
  <c r="K107" i="21"/>
  <c r="A108" i="21"/>
  <c r="B108" i="21"/>
  <c r="C108" i="21"/>
  <c r="D108" i="21"/>
  <c r="E108" i="21"/>
  <c r="F108" i="21"/>
  <c r="G108" i="21"/>
  <c r="H108" i="21"/>
  <c r="I108" i="21"/>
  <c r="J108" i="21"/>
  <c r="K108" i="21"/>
  <c r="A109" i="21"/>
  <c r="B109" i="21"/>
  <c r="C109" i="21"/>
  <c r="D109" i="21"/>
  <c r="E109" i="21"/>
  <c r="F109" i="21"/>
  <c r="G109" i="21"/>
  <c r="H109" i="21"/>
  <c r="I109" i="21"/>
  <c r="J109" i="21"/>
  <c r="K109" i="21"/>
  <c r="A110" i="21"/>
  <c r="B110" i="21"/>
  <c r="C110" i="21"/>
  <c r="D110" i="21"/>
  <c r="E110" i="21"/>
  <c r="F110" i="21"/>
  <c r="G110" i="21"/>
  <c r="H110" i="21"/>
  <c r="I110" i="21"/>
  <c r="J110" i="21"/>
  <c r="K110" i="21"/>
  <c r="A111" i="21"/>
  <c r="B111" i="21"/>
  <c r="C111" i="21"/>
  <c r="D111" i="21"/>
  <c r="E111" i="21"/>
  <c r="F111" i="21"/>
  <c r="G111" i="21"/>
  <c r="H111" i="21"/>
  <c r="I111" i="21"/>
  <c r="J111" i="21"/>
  <c r="K111" i="21"/>
  <c r="A112" i="21"/>
  <c r="B112" i="21"/>
  <c r="C112" i="21"/>
  <c r="D112" i="21"/>
  <c r="E112" i="21"/>
  <c r="F112" i="21"/>
  <c r="G112" i="21"/>
  <c r="H112" i="21"/>
  <c r="I112" i="21"/>
  <c r="J112" i="21"/>
  <c r="K112" i="21"/>
  <c r="A113" i="21"/>
  <c r="B113" i="21"/>
  <c r="C113" i="21"/>
  <c r="D113" i="21"/>
  <c r="E113" i="21"/>
  <c r="F113" i="21"/>
  <c r="G113" i="21"/>
  <c r="H113" i="21"/>
  <c r="I113" i="21"/>
  <c r="J113" i="21"/>
  <c r="K113" i="21"/>
  <c r="A114" i="21"/>
  <c r="B114" i="21"/>
  <c r="C114" i="21"/>
  <c r="D114" i="21"/>
  <c r="E114" i="21"/>
  <c r="F114" i="21"/>
  <c r="G114" i="21"/>
  <c r="H114" i="21"/>
  <c r="I114" i="21"/>
  <c r="J114" i="21"/>
  <c r="K114" i="21"/>
  <c r="A115" i="21"/>
  <c r="B115" i="21"/>
  <c r="C115" i="21"/>
  <c r="D115" i="21"/>
  <c r="E115" i="21"/>
  <c r="F115" i="21"/>
  <c r="G115" i="21"/>
  <c r="H115" i="21"/>
  <c r="I115" i="21"/>
  <c r="J115" i="21"/>
  <c r="K115" i="21"/>
  <c r="A116" i="21"/>
  <c r="B116" i="21"/>
  <c r="C116" i="21"/>
  <c r="D116" i="21"/>
  <c r="E116" i="21"/>
  <c r="F116" i="21"/>
  <c r="G116" i="21"/>
  <c r="H116" i="21"/>
  <c r="I116" i="21"/>
  <c r="J116" i="21"/>
  <c r="K116" i="21"/>
  <c r="A117" i="21"/>
  <c r="B117" i="21"/>
  <c r="C117" i="21"/>
  <c r="D117" i="21"/>
  <c r="E117" i="21"/>
  <c r="F117" i="21"/>
  <c r="G117" i="21"/>
  <c r="H117" i="21"/>
  <c r="I117" i="21"/>
  <c r="J117" i="21"/>
  <c r="K117" i="21"/>
  <c r="A118" i="21"/>
  <c r="B118" i="21"/>
  <c r="C118" i="21"/>
  <c r="D118" i="21"/>
  <c r="E118" i="21"/>
  <c r="F118" i="21"/>
  <c r="G118" i="21"/>
  <c r="H118" i="21"/>
  <c r="I118" i="21"/>
  <c r="J118" i="21"/>
  <c r="K118" i="21"/>
  <c r="A119" i="21"/>
  <c r="B119" i="21"/>
  <c r="C119" i="21"/>
  <c r="D119" i="21"/>
  <c r="E119" i="21"/>
  <c r="F119" i="21"/>
  <c r="G119" i="21"/>
  <c r="H119" i="21"/>
  <c r="I119" i="21"/>
  <c r="J119" i="21"/>
  <c r="K119" i="21"/>
  <c r="A120" i="21"/>
  <c r="B120" i="21"/>
  <c r="C120" i="21"/>
  <c r="D120" i="21"/>
  <c r="E120" i="21"/>
  <c r="F120" i="21"/>
  <c r="G120" i="21"/>
  <c r="H120" i="21"/>
  <c r="I120" i="21"/>
  <c r="J120" i="21"/>
  <c r="K120" i="21"/>
  <c r="A121" i="21"/>
  <c r="B121" i="21"/>
  <c r="C121" i="21"/>
  <c r="D121" i="21"/>
  <c r="E121" i="21"/>
  <c r="F121" i="21"/>
  <c r="G121" i="21"/>
  <c r="H121" i="21"/>
  <c r="I121" i="21"/>
  <c r="J121" i="21"/>
  <c r="K121" i="21"/>
  <c r="A122" i="21"/>
  <c r="B122" i="21"/>
  <c r="C122" i="21"/>
  <c r="D122" i="21"/>
  <c r="E122" i="21"/>
  <c r="F122" i="21"/>
  <c r="G122" i="21"/>
  <c r="H122" i="21"/>
  <c r="I122" i="21"/>
  <c r="J122" i="21"/>
  <c r="K122" i="21"/>
  <c r="A123" i="21"/>
  <c r="B123" i="21"/>
  <c r="C123" i="21"/>
  <c r="D123" i="21"/>
  <c r="E123" i="21"/>
  <c r="F123" i="21"/>
  <c r="G123" i="21"/>
  <c r="H123" i="21"/>
  <c r="I123" i="21"/>
  <c r="J123" i="21"/>
  <c r="K123" i="21"/>
  <c r="A124" i="21"/>
  <c r="B124" i="21"/>
  <c r="C124" i="21"/>
  <c r="D124" i="21"/>
  <c r="E124" i="21"/>
  <c r="F124" i="21"/>
  <c r="G124" i="21"/>
  <c r="H124" i="21"/>
  <c r="I124" i="21"/>
  <c r="J124" i="21"/>
  <c r="K124" i="21"/>
  <c r="A125" i="21"/>
  <c r="B125" i="21"/>
  <c r="C125" i="21"/>
  <c r="D125" i="21"/>
  <c r="E125" i="21"/>
  <c r="F125" i="21"/>
  <c r="G125" i="21"/>
  <c r="H125" i="21"/>
  <c r="I125" i="21"/>
  <c r="J125" i="21"/>
  <c r="K125" i="21"/>
  <c r="A126" i="21"/>
  <c r="B126" i="21"/>
  <c r="C126" i="21"/>
  <c r="D126" i="21"/>
  <c r="E126" i="21"/>
  <c r="F126" i="21"/>
  <c r="G126" i="21"/>
  <c r="H126" i="21"/>
  <c r="I126" i="21"/>
  <c r="J126" i="21"/>
  <c r="K126" i="21"/>
  <c r="A127" i="21"/>
  <c r="B127" i="21"/>
  <c r="C127" i="21"/>
  <c r="D127" i="21"/>
  <c r="E127" i="21"/>
  <c r="F127" i="21"/>
  <c r="G127" i="21"/>
  <c r="H127" i="21"/>
  <c r="I127" i="21"/>
  <c r="J127" i="21"/>
  <c r="K127" i="21"/>
  <c r="A128" i="21"/>
  <c r="B128" i="21"/>
  <c r="C128" i="21"/>
  <c r="D128" i="21"/>
  <c r="E128" i="21"/>
  <c r="F128" i="21"/>
  <c r="G128" i="21"/>
  <c r="H128" i="21"/>
  <c r="I128" i="21"/>
  <c r="J128" i="21"/>
  <c r="K128" i="21"/>
  <c r="A129" i="21"/>
  <c r="B129" i="21"/>
  <c r="C129" i="21"/>
  <c r="D129" i="21"/>
  <c r="E129" i="21"/>
  <c r="F129" i="21"/>
  <c r="G129" i="21"/>
  <c r="H129" i="21"/>
  <c r="I129" i="21"/>
  <c r="J129" i="21"/>
  <c r="K129" i="21"/>
  <c r="A130" i="21"/>
  <c r="B130" i="21"/>
  <c r="C130" i="21"/>
  <c r="D130" i="21"/>
  <c r="E130" i="21"/>
  <c r="F130" i="21"/>
  <c r="G130" i="21"/>
  <c r="H130" i="21"/>
  <c r="I130" i="21"/>
  <c r="J130" i="21"/>
  <c r="K130" i="21"/>
  <c r="A131" i="21"/>
  <c r="B131" i="21"/>
  <c r="C131" i="21"/>
  <c r="D131" i="21"/>
  <c r="E131" i="21"/>
  <c r="F131" i="21"/>
  <c r="G131" i="21"/>
  <c r="H131" i="21"/>
  <c r="I131" i="21"/>
  <c r="J131" i="21"/>
  <c r="K131" i="21"/>
  <c r="A132" i="21"/>
  <c r="B132" i="21"/>
  <c r="C132" i="21"/>
  <c r="D132" i="21"/>
  <c r="E132" i="21"/>
  <c r="F132" i="21"/>
  <c r="G132" i="21"/>
  <c r="H132" i="21"/>
  <c r="I132" i="21"/>
  <c r="J132" i="21"/>
  <c r="K132" i="21"/>
  <c r="A133" i="21"/>
  <c r="B133" i="21"/>
  <c r="C133" i="21"/>
  <c r="D133" i="21"/>
  <c r="E133" i="21"/>
  <c r="F133" i="21"/>
  <c r="G133" i="21"/>
  <c r="H133" i="21"/>
  <c r="I133" i="21"/>
  <c r="J133" i="21"/>
  <c r="K133" i="21"/>
  <c r="A134" i="21"/>
  <c r="B134" i="21"/>
  <c r="C134" i="21"/>
  <c r="D134" i="21"/>
  <c r="E134" i="21"/>
  <c r="F134" i="21"/>
  <c r="G134" i="21"/>
  <c r="H134" i="21"/>
  <c r="I134" i="21"/>
  <c r="J134" i="21"/>
  <c r="K134" i="21"/>
  <c r="A135" i="21"/>
  <c r="B135" i="21"/>
  <c r="C135" i="21"/>
  <c r="D135" i="21"/>
  <c r="E135" i="21"/>
  <c r="F135" i="21"/>
  <c r="G135" i="21"/>
  <c r="H135" i="21"/>
  <c r="I135" i="21"/>
  <c r="J135" i="21"/>
  <c r="K135" i="21"/>
  <c r="A136" i="21"/>
  <c r="B136" i="21"/>
  <c r="C136" i="21"/>
  <c r="D136" i="21"/>
  <c r="E136" i="21"/>
  <c r="F136" i="21"/>
  <c r="G136" i="21"/>
  <c r="H136" i="21"/>
  <c r="I136" i="21"/>
  <c r="J136" i="21"/>
  <c r="K136" i="21"/>
  <c r="A137" i="21"/>
  <c r="B137" i="21"/>
  <c r="C137" i="21"/>
  <c r="D137" i="21"/>
  <c r="E137" i="21"/>
  <c r="F137" i="21"/>
  <c r="G137" i="21"/>
  <c r="H137" i="21"/>
  <c r="I137" i="21"/>
  <c r="J137" i="21"/>
  <c r="K137" i="21"/>
  <c r="A138" i="21"/>
  <c r="B138" i="21"/>
  <c r="C138" i="21"/>
  <c r="D138" i="21"/>
  <c r="E138" i="21"/>
  <c r="F138" i="21"/>
  <c r="G138" i="21"/>
  <c r="H138" i="21"/>
  <c r="I138" i="21"/>
  <c r="J138" i="21"/>
  <c r="K138" i="21"/>
  <c r="A139" i="21"/>
  <c r="B139" i="21"/>
  <c r="C139" i="21"/>
  <c r="D139" i="21"/>
  <c r="E139" i="21"/>
  <c r="F139" i="21"/>
  <c r="G139" i="21"/>
  <c r="H139" i="21"/>
  <c r="I139" i="21"/>
  <c r="J139" i="21"/>
  <c r="K139" i="21"/>
  <c r="A140" i="21"/>
  <c r="B140" i="21"/>
  <c r="C140" i="21"/>
  <c r="D140" i="21"/>
  <c r="E140" i="21"/>
  <c r="F140" i="21"/>
  <c r="G140" i="21"/>
  <c r="H140" i="21"/>
  <c r="I140" i="21"/>
  <c r="J140" i="21"/>
  <c r="K140" i="21"/>
  <c r="A141" i="21"/>
  <c r="B141" i="21"/>
  <c r="C141" i="21"/>
  <c r="D141" i="21"/>
  <c r="E141" i="21"/>
  <c r="F141" i="21"/>
  <c r="G141" i="21"/>
  <c r="H141" i="21"/>
  <c r="I141" i="21"/>
  <c r="J141" i="21"/>
  <c r="K141" i="21"/>
  <c r="A142" i="21"/>
  <c r="B142" i="21"/>
  <c r="C142" i="21"/>
  <c r="D142" i="21"/>
  <c r="E142" i="21"/>
  <c r="F142" i="21"/>
  <c r="G142" i="21"/>
  <c r="H142" i="21"/>
  <c r="I142" i="21"/>
  <c r="J142" i="21"/>
  <c r="K142" i="21"/>
  <c r="A143" i="21"/>
  <c r="B143" i="21"/>
  <c r="C143" i="21"/>
  <c r="D143" i="21"/>
  <c r="E143" i="21"/>
  <c r="F143" i="21"/>
  <c r="G143" i="21"/>
  <c r="H143" i="21"/>
  <c r="I143" i="21"/>
  <c r="J143" i="21"/>
  <c r="K143" i="21"/>
  <c r="A144" i="21"/>
  <c r="B144" i="21"/>
  <c r="C144" i="21"/>
  <c r="D144" i="21"/>
  <c r="E144" i="21"/>
  <c r="F144" i="21"/>
  <c r="G144" i="21"/>
  <c r="H144" i="21"/>
  <c r="I144" i="21"/>
  <c r="J144" i="21"/>
  <c r="K144" i="21"/>
  <c r="A145" i="21"/>
  <c r="B145" i="21"/>
  <c r="C145" i="21"/>
  <c r="D145" i="21"/>
  <c r="E145" i="21"/>
  <c r="F145" i="21"/>
  <c r="G145" i="21"/>
  <c r="H145" i="21"/>
  <c r="I145" i="21"/>
  <c r="J145" i="21"/>
  <c r="K145" i="21"/>
  <c r="A146" i="21"/>
  <c r="B146" i="21"/>
  <c r="C146" i="21"/>
  <c r="D146" i="21"/>
  <c r="E146" i="21"/>
  <c r="F146" i="21"/>
  <c r="G146" i="21"/>
  <c r="H146" i="21"/>
  <c r="I146" i="21"/>
  <c r="J146" i="21"/>
  <c r="K146" i="21"/>
  <c r="A147" i="21"/>
  <c r="B147" i="21"/>
  <c r="C147" i="21"/>
  <c r="D147" i="21"/>
  <c r="E147" i="21"/>
  <c r="F147" i="21"/>
  <c r="G147" i="21"/>
  <c r="H147" i="21"/>
  <c r="I147" i="21"/>
  <c r="J147" i="21"/>
  <c r="K147" i="21"/>
  <c r="A148" i="21"/>
  <c r="B148" i="21"/>
  <c r="C148" i="21"/>
  <c r="D148" i="21"/>
  <c r="E148" i="21"/>
  <c r="F148" i="21"/>
  <c r="G148" i="21"/>
  <c r="H148" i="21"/>
  <c r="I148" i="21"/>
  <c r="J148" i="21"/>
  <c r="K148" i="21"/>
  <c r="A149" i="21"/>
  <c r="B149" i="21"/>
  <c r="C149" i="21"/>
  <c r="D149" i="21"/>
  <c r="E149" i="21"/>
  <c r="F149" i="21"/>
  <c r="G149" i="21"/>
  <c r="H149" i="21"/>
  <c r="I149" i="21"/>
  <c r="J149" i="21"/>
  <c r="K149" i="21"/>
  <c r="A150" i="21"/>
  <c r="B150" i="21"/>
  <c r="C150" i="21"/>
  <c r="D150" i="21"/>
  <c r="E150" i="21"/>
  <c r="F150" i="21"/>
  <c r="G150" i="21"/>
  <c r="H150" i="21"/>
  <c r="I150" i="21"/>
  <c r="J150" i="21"/>
  <c r="K150" i="21"/>
  <c r="B1" i="21"/>
  <c r="C1" i="21"/>
  <c r="D1" i="21"/>
  <c r="E1" i="21"/>
  <c r="F1" i="21"/>
  <c r="G1" i="21"/>
  <c r="H1" i="21"/>
  <c r="I1" i="21"/>
  <c r="J1" i="21"/>
  <c r="K1" i="21"/>
  <c r="A1" i="21"/>
  <c r="A41" i="17"/>
  <c r="B41" i="17"/>
  <c r="C41" i="17"/>
  <c r="D41" i="17"/>
  <c r="E41" i="17"/>
  <c r="F41" i="17"/>
  <c r="G41" i="17"/>
  <c r="H41" i="17"/>
  <c r="I41" i="17"/>
  <c r="J41" i="17"/>
  <c r="K41" i="17"/>
  <c r="A42" i="17"/>
  <c r="B42" i="17"/>
  <c r="C42" i="17"/>
  <c r="D42" i="17"/>
  <c r="E42" i="17"/>
  <c r="F42" i="17"/>
  <c r="G42" i="17"/>
  <c r="H42" i="17"/>
  <c r="I42" i="17"/>
  <c r="J42" i="17"/>
  <c r="K42" i="17"/>
  <c r="C46" i="17"/>
  <c r="D46" i="17"/>
  <c r="E46" i="17"/>
  <c r="F46" i="17"/>
  <c r="G46" i="17"/>
  <c r="H46" i="17"/>
  <c r="I46" i="17"/>
  <c r="J46" i="17"/>
  <c r="K46" i="17"/>
  <c r="C47" i="17"/>
  <c r="D47" i="17"/>
  <c r="E47" i="17"/>
  <c r="F47" i="17"/>
  <c r="G47" i="17"/>
  <c r="H47" i="17"/>
  <c r="I47" i="17"/>
  <c r="J47" i="17"/>
  <c r="K47" i="17"/>
  <c r="C48" i="17"/>
  <c r="D48" i="17"/>
  <c r="E48" i="17"/>
  <c r="F48" i="17"/>
  <c r="G48" i="17"/>
  <c r="H48" i="17"/>
  <c r="I48" i="17"/>
  <c r="J48" i="17"/>
  <c r="K48" i="17"/>
  <c r="C49" i="17"/>
  <c r="D49" i="17"/>
  <c r="E49" i="17"/>
  <c r="F49" i="17"/>
  <c r="G49" i="17"/>
  <c r="H49" i="17"/>
  <c r="I49" i="17"/>
  <c r="J49" i="17"/>
  <c r="K49" i="17"/>
  <c r="C50" i="17"/>
  <c r="D50" i="17"/>
  <c r="E50" i="17"/>
  <c r="F50" i="17"/>
  <c r="G50" i="17"/>
  <c r="H50" i="17"/>
  <c r="I50" i="17"/>
  <c r="J50" i="17"/>
  <c r="K50" i="17"/>
  <c r="A2" i="17"/>
  <c r="B2" i="17"/>
  <c r="C2" i="17"/>
  <c r="D2" i="17"/>
  <c r="E2" i="17"/>
  <c r="F2" i="17"/>
  <c r="G2" i="17"/>
  <c r="H2" i="17"/>
  <c r="I2" i="17"/>
  <c r="J2" i="17"/>
  <c r="K2" i="17"/>
  <c r="A3" i="17"/>
  <c r="B3" i="17"/>
  <c r="C3" i="17"/>
  <c r="D3" i="17"/>
  <c r="E3" i="17"/>
  <c r="F3" i="17"/>
  <c r="G3" i="17"/>
  <c r="H3" i="17"/>
  <c r="I3" i="17"/>
  <c r="J3" i="17"/>
  <c r="K3" i="17"/>
  <c r="A4" i="17"/>
  <c r="B4" i="17"/>
  <c r="C4" i="17"/>
  <c r="D4" i="17"/>
  <c r="E4" i="17"/>
  <c r="F4" i="17"/>
  <c r="G4" i="17"/>
  <c r="H4" i="17"/>
  <c r="I4" i="17"/>
  <c r="A5" i="17"/>
  <c r="B5" i="17"/>
  <c r="C5" i="17"/>
  <c r="D5" i="17"/>
  <c r="E5" i="17"/>
  <c r="F5" i="17"/>
  <c r="G5" i="17"/>
  <c r="H5" i="17"/>
  <c r="I5" i="17"/>
  <c r="J5" i="17"/>
  <c r="K5" i="17"/>
  <c r="A6" i="17"/>
  <c r="B6" i="17"/>
  <c r="C6" i="17"/>
  <c r="D6" i="17"/>
  <c r="E6" i="17"/>
  <c r="F6" i="17"/>
  <c r="G6" i="17"/>
  <c r="H6" i="17"/>
  <c r="I6" i="17"/>
  <c r="J6" i="17"/>
  <c r="K6" i="17"/>
  <c r="A7" i="17"/>
  <c r="B7" i="17"/>
  <c r="C7" i="17"/>
  <c r="D7" i="17"/>
  <c r="E7" i="17"/>
  <c r="F7" i="17"/>
  <c r="G7" i="17"/>
  <c r="H7" i="17"/>
  <c r="I7" i="17"/>
  <c r="J7" i="17"/>
  <c r="K7" i="17"/>
  <c r="A8" i="17"/>
  <c r="B8" i="17"/>
  <c r="C8" i="17"/>
  <c r="D8" i="17"/>
  <c r="E8" i="17"/>
  <c r="F8" i="17"/>
  <c r="G8" i="17"/>
  <c r="H8" i="17"/>
  <c r="I8" i="17"/>
  <c r="J8" i="17"/>
  <c r="K8" i="17"/>
  <c r="A9" i="17"/>
  <c r="B9" i="17"/>
  <c r="C9" i="17"/>
  <c r="D9" i="17"/>
  <c r="E9" i="17"/>
  <c r="F9" i="17"/>
  <c r="G9" i="17"/>
  <c r="H9" i="17"/>
  <c r="I9" i="17"/>
  <c r="J9" i="17"/>
  <c r="K9" i="17"/>
  <c r="A10" i="17"/>
  <c r="B10" i="17"/>
  <c r="C10" i="17"/>
  <c r="D10" i="17"/>
  <c r="E10" i="17"/>
  <c r="F10" i="17"/>
  <c r="G10" i="17"/>
  <c r="H10" i="17"/>
  <c r="I10" i="17"/>
  <c r="J10" i="17"/>
  <c r="K10" i="17"/>
  <c r="A11" i="17"/>
  <c r="B11" i="17"/>
  <c r="C11" i="17"/>
  <c r="D11" i="17"/>
  <c r="E11" i="17"/>
  <c r="F11" i="17"/>
  <c r="G11" i="17"/>
  <c r="H11" i="17"/>
  <c r="I11" i="17"/>
  <c r="J11" i="17"/>
  <c r="K11" i="17"/>
  <c r="A12" i="17"/>
  <c r="B12" i="17"/>
  <c r="C12" i="17"/>
  <c r="D12" i="17"/>
  <c r="E12" i="17"/>
  <c r="F12" i="17"/>
  <c r="G12" i="17"/>
  <c r="H12" i="17"/>
  <c r="I12" i="17"/>
  <c r="J12" i="17"/>
  <c r="K12" i="17"/>
  <c r="A13" i="17"/>
  <c r="B13" i="17"/>
  <c r="C13" i="17"/>
  <c r="D13" i="17"/>
  <c r="E13" i="17"/>
  <c r="F13" i="17"/>
  <c r="G13" i="17"/>
  <c r="H13" i="17"/>
  <c r="I13" i="17"/>
  <c r="J13" i="17"/>
  <c r="K13" i="17"/>
  <c r="A14" i="17"/>
  <c r="B14" i="17"/>
  <c r="C14" i="17"/>
  <c r="D14" i="17"/>
  <c r="E14" i="17"/>
  <c r="F14" i="17"/>
  <c r="G14" i="17"/>
  <c r="H14" i="17"/>
  <c r="I14" i="17"/>
  <c r="J14" i="17"/>
  <c r="K14" i="17"/>
  <c r="A15" i="17"/>
  <c r="B15" i="17"/>
  <c r="C15" i="17"/>
  <c r="D15" i="17"/>
  <c r="E15" i="17"/>
  <c r="F15" i="17"/>
  <c r="G15" i="17"/>
  <c r="H15" i="17"/>
  <c r="I15" i="17"/>
  <c r="J15" i="17"/>
  <c r="K15" i="17"/>
  <c r="A16" i="17"/>
  <c r="B16" i="17"/>
  <c r="C16" i="17"/>
  <c r="D16" i="17"/>
  <c r="E16" i="17"/>
  <c r="F16" i="17"/>
  <c r="G16" i="17"/>
  <c r="H16" i="17"/>
  <c r="I16" i="17"/>
  <c r="J16" i="17"/>
  <c r="K16" i="17"/>
  <c r="A17" i="17"/>
  <c r="C17" i="17"/>
  <c r="D17" i="17"/>
  <c r="E17" i="17"/>
  <c r="F17" i="17"/>
  <c r="G17" i="17"/>
  <c r="H17" i="17"/>
  <c r="I17" i="17"/>
  <c r="J17" i="17"/>
  <c r="K17" i="17"/>
  <c r="A18" i="17"/>
  <c r="B18" i="17"/>
  <c r="C18" i="17"/>
  <c r="D18" i="17"/>
  <c r="E18" i="17"/>
  <c r="F18" i="17"/>
  <c r="G18" i="17"/>
  <c r="H18" i="17"/>
  <c r="I18" i="17"/>
  <c r="J18" i="17"/>
  <c r="K18" i="17"/>
  <c r="A19" i="17"/>
  <c r="B19" i="17"/>
  <c r="C19" i="17"/>
  <c r="D19" i="17"/>
  <c r="E19" i="17"/>
  <c r="F19" i="17"/>
  <c r="G19" i="17"/>
  <c r="H19" i="17"/>
  <c r="I19" i="17"/>
  <c r="J19" i="17"/>
  <c r="K19" i="17"/>
  <c r="A20" i="17"/>
  <c r="B20" i="17"/>
  <c r="C20" i="17"/>
  <c r="D20" i="17"/>
  <c r="E20" i="17"/>
  <c r="F20" i="17"/>
  <c r="G20" i="17"/>
  <c r="H20" i="17"/>
  <c r="I20" i="17"/>
  <c r="J20" i="17"/>
  <c r="K20" i="17"/>
  <c r="A21" i="17"/>
  <c r="B21" i="17"/>
  <c r="C21" i="17"/>
  <c r="D21" i="17"/>
  <c r="E21" i="17"/>
  <c r="F21" i="17"/>
  <c r="G21" i="17"/>
  <c r="H21" i="17"/>
  <c r="I21" i="17"/>
  <c r="J21" i="17"/>
  <c r="K21" i="17"/>
  <c r="A22" i="17"/>
  <c r="B22" i="17"/>
  <c r="C22" i="17"/>
  <c r="D22" i="17"/>
  <c r="E22" i="17"/>
  <c r="F22" i="17"/>
  <c r="G22" i="17"/>
  <c r="H22" i="17"/>
  <c r="I22" i="17"/>
  <c r="J22" i="17"/>
  <c r="K22" i="17"/>
  <c r="A23" i="17"/>
  <c r="B23" i="17"/>
  <c r="C23" i="17"/>
  <c r="D23" i="17"/>
  <c r="E23" i="17"/>
  <c r="F23" i="17"/>
  <c r="G23" i="17"/>
  <c r="H23" i="17"/>
  <c r="I23" i="17"/>
  <c r="J23" i="17"/>
  <c r="K23" i="17"/>
  <c r="A24" i="17"/>
  <c r="B24" i="17"/>
  <c r="C24" i="17"/>
  <c r="D24" i="17"/>
  <c r="E24" i="17"/>
  <c r="F24" i="17"/>
  <c r="G24" i="17"/>
  <c r="H24" i="17"/>
  <c r="I24" i="17"/>
  <c r="J24" i="17"/>
  <c r="K24" i="17"/>
  <c r="A25" i="17"/>
  <c r="B25" i="17"/>
  <c r="C25" i="17"/>
  <c r="D25" i="17"/>
  <c r="E25" i="17"/>
  <c r="F25" i="17"/>
  <c r="G25" i="17"/>
  <c r="H25" i="17"/>
  <c r="I25" i="17"/>
  <c r="J25" i="17"/>
  <c r="K25" i="17"/>
  <c r="A26" i="17"/>
  <c r="B26" i="17"/>
  <c r="C26" i="17"/>
  <c r="D26" i="17"/>
  <c r="E26" i="17"/>
  <c r="F26" i="17"/>
  <c r="G26" i="17"/>
  <c r="H26" i="17"/>
  <c r="I26" i="17"/>
  <c r="J26" i="17"/>
  <c r="K26" i="17"/>
  <c r="A27" i="17"/>
  <c r="B27" i="17"/>
  <c r="C27" i="17"/>
  <c r="D27" i="17"/>
  <c r="E27" i="17"/>
  <c r="F27" i="17"/>
  <c r="G27" i="17"/>
  <c r="H27" i="17"/>
  <c r="I27" i="17"/>
  <c r="J27" i="17"/>
  <c r="K27" i="17"/>
  <c r="A28" i="17"/>
  <c r="B28" i="17"/>
  <c r="C28" i="17"/>
  <c r="D28" i="17"/>
  <c r="E28" i="17"/>
  <c r="F28" i="17"/>
  <c r="G28" i="17"/>
  <c r="H28" i="17"/>
  <c r="I28" i="17"/>
  <c r="J28" i="17"/>
  <c r="K28" i="17"/>
  <c r="A29" i="17"/>
  <c r="B29" i="17"/>
  <c r="C29" i="17"/>
  <c r="D29" i="17"/>
  <c r="E29" i="17"/>
  <c r="F29" i="17"/>
  <c r="G29" i="17"/>
  <c r="H29" i="17"/>
  <c r="I29" i="17"/>
  <c r="J29" i="17"/>
  <c r="K29" i="17"/>
  <c r="A30" i="17"/>
  <c r="B30" i="17"/>
  <c r="C30" i="17"/>
  <c r="D30" i="17"/>
  <c r="E30" i="17"/>
  <c r="F30" i="17"/>
  <c r="G30" i="17"/>
  <c r="H30" i="17"/>
  <c r="I30" i="17"/>
  <c r="J30" i="17"/>
  <c r="K30" i="17"/>
  <c r="A31" i="17"/>
  <c r="B31" i="17"/>
  <c r="C31" i="17"/>
  <c r="D31" i="17"/>
  <c r="E31" i="17"/>
  <c r="F31" i="17"/>
  <c r="G31" i="17"/>
  <c r="H31" i="17"/>
  <c r="I31" i="17"/>
  <c r="J31" i="17"/>
  <c r="K31" i="17"/>
  <c r="A32" i="17"/>
  <c r="B32" i="17"/>
  <c r="C32" i="17"/>
  <c r="D32" i="17"/>
  <c r="E32" i="17"/>
  <c r="F32" i="17"/>
  <c r="G32" i="17"/>
  <c r="H32" i="17"/>
  <c r="I32" i="17"/>
  <c r="J32" i="17"/>
  <c r="K32" i="17"/>
  <c r="A33" i="17"/>
  <c r="B33" i="17"/>
  <c r="C33" i="17"/>
  <c r="D33" i="17"/>
  <c r="E33" i="17"/>
  <c r="F33" i="17"/>
  <c r="G33" i="17"/>
  <c r="H33" i="17"/>
  <c r="I33" i="17"/>
  <c r="J33" i="17"/>
  <c r="K33" i="17"/>
  <c r="A34" i="17"/>
  <c r="B34" i="17"/>
  <c r="C34" i="17"/>
  <c r="D34" i="17"/>
  <c r="E34" i="17"/>
  <c r="F34" i="17"/>
  <c r="G34" i="17"/>
  <c r="H34" i="17"/>
  <c r="I34" i="17"/>
  <c r="J34" i="17"/>
  <c r="K34" i="17"/>
  <c r="A35" i="17"/>
  <c r="B35" i="17"/>
  <c r="C35" i="17"/>
  <c r="D35" i="17"/>
  <c r="E35" i="17"/>
  <c r="F35" i="17"/>
  <c r="G35" i="17"/>
  <c r="H35" i="17"/>
  <c r="I35" i="17"/>
  <c r="J35" i="17"/>
  <c r="K35" i="17"/>
  <c r="A36" i="17"/>
  <c r="B36" i="17"/>
  <c r="C36" i="17"/>
  <c r="D36" i="17"/>
  <c r="E36" i="17"/>
  <c r="F36" i="17"/>
  <c r="G36" i="17"/>
  <c r="H36" i="17"/>
  <c r="I36" i="17"/>
  <c r="J36" i="17"/>
  <c r="K36" i="17"/>
  <c r="A37" i="17"/>
  <c r="B37" i="17"/>
  <c r="C37" i="17"/>
  <c r="D37" i="17"/>
  <c r="E37" i="17"/>
  <c r="F37" i="17"/>
  <c r="G37" i="17"/>
  <c r="H37" i="17"/>
  <c r="I37" i="17"/>
  <c r="J37" i="17"/>
  <c r="K37" i="17"/>
  <c r="A38" i="17"/>
  <c r="B38" i="17"/>
  <c r="C38" i="17"/>
  <c r="D38" i="17"/>
  <c r="E38" i="17"/>
  <c r="F38" i="17"/>
  <c r="G38" i="17"/>
  <c r="H38" i="17"/>
  <c r="I38" i="17"/>
  <c r="J38" i="17"/>
  <c r="K38" i="17"/>
  <c r="A39" i="17"/>
  <c r="B39" i="17"/>
  <c r="C39" i="17"/>
  <c r="D39" i="17"/>
  <c r="E39" i="17"/>
  <c r="F39" i="17"/>
  <c r="G39" i="17"/>
  <c r="H39" i="17"/>
  <c r="I39" i="17"/>
  <c r="J39" i="17"/>
  <c r="K39" i="17"/>
  <c r="A40" i="17"/>
  <c r="B40" i="17"/>
  <c r="C40" i="17"/>
  <c r="D40" i="17"/>
  <c r="E40" i="17"/>
  <c r="F40" i="17"/>
  <c r="G40" i="17"/>
  <c r="H40" i="17"/>
  <c r="I40" i="17"/>
  <c r="J40" i="17"/>
  <c r="K40" i="17"/>
  <c r="B1" i="17"/>
  <c r="C1" i="17"/>
  <c r="D1" i="17"/>
  <c r="E1" i="17"/>
  <c r="F1" i="17"/>
  <c r="G1" i="17"/>
  <c r="H1" i="17"/>
  <c r="I1" i="17"/>
  <c r="J1" i="17"/>
  <c r="K1" i="17"/>
  <c r="A1" i="17"/>
  <c r="Q4" i="26"/>
  <c r="O10" i="17" l="1"/>
  <c r="P2" i="23"/>
  <c r="Q2" i="23"/>
  <c r="R2" i="23"/>
  <c r="S2" i="23"/>
  <c r="R19" i="28"/>
  <c r="Q19" i="28"/>
  <c r="Q22" i="28"/>
  <c r="P19" i="28"/>
  <c r="AF19" i="28" s="1"/>
  <c r="P22" i="28"/>
  <c r="AF2" i="23"/>
  <c r="AF4" i="23" s="1"/>
  <c r="AF3" i="23"/>
  <c r="AF5" i="23" s="1"/>
  <c r="N9" i="22"/>
  <c r="AN10" i="23"/>
  <c r="P40" i="17"/>
  <c r="AT3" i="17" s="1"/>
  <c r="O40" i="17"/>
  <c r="AS3" i="17" s="1"/>
  <c r="W28" i="17"/>
  <c r="BA8" i="17" s="1"/>
  <c r="Q40" i="17"/>
  <c r="AU3" i="17" s="1"/>
  <c r="P28" i="17"/>
  <c r="AT8" i="17" s="1"/>
  <c r="O28" i="17"/>
  <c r="AS8" i="17" s="1"/>
  <c r="R40" i="17"/>
  <c r="AV3" i="17" s="1"/>
  <c r="Q28" i="17"/>
  <c r="AU8" i="17" s="1"/>
  <c r="O13" i="17"/>
  <c r="AS12" i="17" s="1"/>
  <c r="S40" i="17"/>
  <c r="AW3" i="17" s="1"/>
  <c r="R28" i="17"/>
  <c r="AV8" i="17" s="1"/>
  <c r="T40" i="17"/>
  <c r="AX3" i="17" s="1"/>
  <c r="S28" i="17"/>
  <c r="AW8" i="17" s="1"/>
  <c r="U40" i="17"/>
  <c r="AY3" i="17" s="1"/>
  <c r="T28" i="17"/>
  <c r="AX8" i="17" s="1"/>
  <c r="V40" i="17"/>
  <c r="AZ3" i="17" s="1"/>
  <c r="U28" i="17"/>
  <c r="AY8" i="17" s="1"/>
  <c r="W40" i="17"/>
  <c r="BA3" i="17" s="1"/>
  <c r="V28" i="17"/>
  <c r="AZ8" i="17" s="1"/>
  <c r="N2" i="22"/>
  <c r="O12" i="17" s="1"/>
  <c r="AS10" i="17" s="1"/>
  <c r="R13" i="17"/>
  <c r="AV12" i="17" s="1"/>
  <c r="S13" i="17"/>
  <c r="AW12" i="17" s="1"/>
  <c r="T13" i="17"/>
  <c r="AX12" i="17" s="1"/>
  <c r="U13" i="17"/>
  <c r="AY12" i="17" s="1"/>
  <c r="V13" i="17"/>
  <c r="AZ12" i="17" s="1"/>
  <c r="W13" i="17"/>
  <c r="BA12" i="17" s="1"/>
  <c r="T38" i="17"/>
  <c r="W37" i="17"/>
  <c r="U38" i="17"/>
  <c r="V38" i="17"/>
  <c r="W38" i="17"/>
  <c r="P38" i="17"/>
  <c r="S37" i="17"/>
  <c r="Q38" i="17"/>
  <c r="T37" i="17"/>
  <c r="R38" i="17"/>
  <c r="U37" i="17"/>
  <c r="S38" i="17"/>
  <c r="V37" i="17"/>
  <c r="S4" i="23"/>
  <c r="T4" i="23"/>
  <c r="P4" i="23"/>
  <c r="AA4" i="23" s="1"/>
  <c r="U4" i="23"/>
  <c r="W4" i="23"/>
  <c r="X4" i="23"/>
  <c r="R4" i="23"/>
  <c r="V4" i="23"/>
  <c r="Q4" i="23"/>
  <c r="AU12" i="23"/>
  <c r="AU1" i="23"/>
  <c r="AV12" i="23"/>
  <c r="AV1" i="23"/>
  <c r="AT12" i="23"/>
  <c r="AT1" i="23"/>
  <c r="AS12" i="23"/>
  <c r="AS1" i="23"/>
  <c r="AR12" i="23"/>
  <c r="AR1" i="23"/>
  <c r="AY12" i="23"/>
  <c r="AY1" i="23"/>
  <c r="AQ12" i="23"/>
  <c r="AQ1" i="23"/>
  <c r="AX12" i="23"/>
  <c r="AX1" i="23"/>
  <c r="AW1" i="23"/>
  <c r="AW12" i="23"/>
  <c r="AR13" i="23"/>
  <c r="AR14" i="23"/>
  <c r="AR15" i="23"/>
  <c r="AR16" i="23"/>
  <c r="AR17" i="23"/>
  <c r="AR18" i="23"/>
  <c r="AR19" i="23"/>
  <c r="AR20" i="23"/>
  <c r="AQ15" i="23"/>
  <c r="AV2" i="23"/>
  <c r="AV3" i="23"/>
  <c r="AV4" i="23"/>
  <c r="AV5" i="23"/>
  <c r="AV6" i="23"/>
  <c r="AV7" i="23"/>
  <c r="AV8" i="23"/>
  <c r="AV9" i="23"/>
  <c r="AQ6" i="23"/>
  <c r="AS13" i="23"/>
  <c r="AS14" i="23"/>
  <c r="AS15" i="23"/>
  <c r="AS16" i="23"/>
  <c r="AS17" i="23"/>
  <c r="AS18" i="23"/>
  <c r="AS19" i="23"/>
  <c r="AS20" i="23"/>
  <c r="AQ14" i="23"/>
  <c r="AW2" i="23"/>
  <c r="AW3" i="23"/>
  <c r="AW4" i="23"/>
  <c r="AW5" i="23"/>
  <c r="AW6" i="23"/>
  <c r="AW7" i="23"/>
  <c r="AW8" i="23"/>
  <c r="AW9" i="23"/>
  <c r="AQ5" i="23"/>
  <c r="AU14" i="23"/>
  <c r="AU17" i="23"/>
  <c r="AU19" i="23"/>
  <c r="AQ20" i="23"/>
  <c r="AY2" i="23"/>
  <c r="AY4" i="23"/>
  <c r="AY6" i="23"/>
  <c r="AY8" i="23"/>
  <c r="AQ3" i="23"/>
  <c r="AT13" i="23"/>
  <c r="AT14" i="23"/>
  <c r="AT15" i="23"/>
  <c r="AT16" i="23"/>
  <c r="AT17" i="23"/>
  <c r="AT18" i="23"/>
  <c r="AT19" i="23"/>
  <c r="AT20" i="23"/>
  <c r="AQ13" i="23"/>
  <c r="AX2" i="23"/>
  <c r="AX3" i="23"/>
  <c r="AX4" i="23"/>
  <c r="AX5" i="23"/>
  <c r="AX6" i="23"/>
  <c r="AX7" i="23"/>
  <c r="AX8" i="23"/>
  <c r="AX9" i="23"/>
  <c r="AQ4" i="23"/>
  <c r="AU13" i="23"/>
  <c r="AU15" i="23"/>
  <c r="AU16" i="23"/>
  <c r="AU18" i="23"/>
  <c r="AU20" i="23"/>
  <c r="AY3" i="23"/>
  <c r="AY5" i="23"/>
  <c r="AY7" i="23"/>
  <c r="AY9" i="23"/>
  <c r="AV13" i="23"/>
  <c r="AV14" i="23"/>
  <c r="AV15" i="23"/>
  <c r="AV16" i="23"/>
  <c r="AV17" i="23"/>
  <c r="AV18" i="23"/>
  <c r="AV19" i="23"/>
  <c r="AV20" i="23"/>
  <c r="AQ19" i="23"/>
  <c r="AR2" i="23"/>
  <c r="AR3" i="23"/>
  <c r="AR4" i="23"/>
  <c r="AR5" i="23"/>
  <c r="AR6" i="23"/>
  <c r="AR7" i="23"/>
  <c r="AR8" i="23"/>
  <c r="AR9" i="23"/>
  <c r="AQ2" i="23"/>
  <c r="AW13" i="23"/>
  <c r="AW14" i="23"/>
  <c r="AW15" i="23"/>
  <c r="AW16" i="23"/>
  <c r="AW17" i="23"/>
  <c r="AW18" i="23"/>
  <c r="AW19" i="23"/>
  <c r="AW20" i="23"/>
  <c r="AQ18" i="23"/>
  <c r="AS2" i="23"/>
  <c r="AS3" i="23"/>
  <c r="AS4" i="23"/>
  <c r="AS5" i="23"/>
  <c r="AS6" i="23"/>
  <c r="AS7" i="23"/>
  <c r="AS8" i="23"/>
  <c r="AS9" i="23"/>
  <c r="AQ9" i="23"/>
  <c r="AX13" i="23"/>
  <c r="AX14" i="23"/>
  <c r="AX15" i="23"/>
  <c r="AX16" i="23"/>
  <c r="AX17" i="23"/>
  <c r="AX18" i="23"/>
  <c r="AX19" i="23"/>
  <c r="AX20" i="23"/>
  <c r="AQ17" i="23"/>
  <c r="AT2" i="23"/>
  <c r="AT3" i="23"/>
  <c r="AT4" i="23"/>
  <c r="AT5" i="23"/>
  <c r="AT6" i="23"/>
  <c r="AT7" i="23"/>
  <c r="AT8" i="23"/>
  <c r="AT9" i="23"/>
  <c r="AQ8" i="23"/>
  <c r="AY13" i="23"/>
  <c r="AY14" i="23"/>
  <c r="AY15" i="23"/>
  <c r="AY16" i="23"/>
  <c r="AY17" i="23"/>
  <c r="AY18" i="23"/>
  <c r="AY19" i="23"/>
  <c r="AY20" i="23"/>
  <c r="AQ16" i="23"/>
  <c r="AU2" i="23"/>
  <c r="AU3" i="23"/>
  <c r="AU4" i="23"/>
  <c r="AU5" i="23"/>
  <c r="AU6" i="23"/>
  <c r="AU7" i="23"/>
  <c r="AU8" i="23"/>
  <c r="AU9" i="23"/>
  <c r="AQ7" i="23"/>
  <c r="P13" i="21"/>
  <c r="O13" i="21"/>
  <c r="U13" i="21"/>
  <c r="Q13" i="21"/>
  <c r="S13" i="21"/>
  <c r="T13" i="21"/>
  <c r="V13" i="21"/>
  <c r="W13" i="21"/>
  <c r="R13" i="21"/>
  <c r="P75" i="21"/>
  <c r="P9" i="23"/>
  <c r="P11" i="23"/>
  <c r="X9" i="23"/>
  <c r="S9" i="23"/>
  <c r="V9" i="23"/>
  <c r="W9" i="23"/>
  <c r="Q9" i="23"/>
  <c r="U9" i="23"/>
  <c r="R9" i="23"/>
  <c r="T9" i="23"/>
  <c r="P5" i="23"/>
  <c r="AA5" i="23" s="1"/>
  <c r="W26" i="17"/>
  <c r="V26" i="17"/>
  <c r="U26" i="17"/>
  <c r="T26" i="17"/>
  <c r="U25" i="17"/>
  <c r="V24" i="17"/>
  <c r="W23" i="17"/>
  <c r="O23" i="17"/>
  <c r="P22" i="17"/>
  <c r="Q21" i="17"/>
  <c r="T25" i="17"/>
  <c r="U24" i="17"/>
  <c r="V23" i="17"/>
  <c r="W22" i="17"/>
  <c r="O22" i="17"/>
  <c r="P21" i="17"/>
  <c r="S25" i="17"/>
  <c r="T24" i="17"/>
  <c r="U23" i="17"/>
  <c r="V22" i="17"/>
  <c r="W21" i="17"/>
  <c r="O21" i="17"/>
  <c r="S26" i="17"/>
  <c r="R26" i="17"/>
  <c r="Q26" i="17"/>
  <c r="R25" i="17"/>
  <c r="S24" i="17"/>
  <c r="T23" i="17"/>
  <c r="U22" i="17"/>
  <c r="V21" i="17"/>
  <c r="O26" i="17"/>
  <c r="S22" i="17"/>
  <c r="O25" i="17"/>
  <c r="Q23" i="17"/>
  <c r="S21" i="17"/>
  <c r="W24" i="17"/>
  <c r="Q22" i="17"/>
  <c r="P26" i="17"/>
  <c r="Q25" i="17"/>
  <c r="R24" i="17"/>
  <c r="S23" i="17"/>
  <c r="T22" i="17"/>
  <c r="U21" i="17"/>
  <c r="P25" i="17"/>
  <c r="Q24" i="17"/>
  <c r="R23" i="17"/>
  <c r="T21" i="17"/>
  <c r="W25" i="17"/>
  <c r="P24" i="17"/>
  <c r="R22" i="17"/>
  <c r="V25" i="17"/>
  <c r="O24" i="17"/>
  <c r="P23" i="17"/>
  <c r="R21" i="17"/>
  <c r="AF7" i="28"/>
  <c r="P58" i="21"/>
  <c r="Q58" i="21"/>
  <c r="R58" i="21"/>
  <c r="Q62" i="21"/>
  <c r="R62" i="21"/>
  <c r="O58" i="21"/>
  <c r="P62" i="21"/>
  <c r="S58" i="21"/>
  <c r="T58" i="21"/>
  <c r="S62" i="21"/>
  <c r="U62" i="21"/>
  <c r="V62" i="21"/>
  <c r="W62" i="21"/>
  <c r="O62" i="21"/>
  <c r="U58" i="21"/>
  <c r="T62" i="21"/>
  <c r="V58" i="21"/>
  <c r="W58" i="21"/>
  <c r="P4" i="22"/>
  <c r="Q39" i="17" s="1"/>
  <c r="AU1" i="17" s="1"/>
  <c r="P5" i="22"/>
  <c r="O59" i="21"/>
  <c r="X3" i="23"/>
  <c r="AG8" i="23"/>
  <c r="AF8" i="23"/>
  <c r="AH8" i="23"/>
  <c r="AI8" i="23"/>
  <c r="AJ8" i="23"/>
  <c r="AK8" i="23"/>
  <c r="AL8" i="23"/>
  <c r="AM8" i="23"/>
  <c r="AN8" i="23"/>
  <c r="W48" i="17"/>
  <c r="W49" i="17" s="1"/>
  <c r="V44" i="17"/>
  <c r="V45" i="17"/>
  <c r="V46" i="17"/>
  <c r="P48" i="17"/>
  <c r="P49" i="17" s="1"/>
  <c r="O48" i="17"/>
  <c r="O49" i="17" s="1"/>
  <c r="W44" i="17"/>
  <c r="W45" i="17"/>
  <c r="W46" i="17"/>
  <c r="Q48" i="17"/>
  <c r="Q49" i="17" s="1"/>
  <c r="P44" i="17"/>
  <c r="P45" i="17"/>
  <c r="P46" i="17"/>
  <c r="O46" i="17"/>
  <c r="R48" i="17"/>
  <c r="R49" i="17" s="1"/>
  <c r="Q44" i="17"/>
  <c r="Q45" i="17"/>
  <c r="Q46" i="17"/>
  <c r="O45" i="17"/>
  <c r="S48" i="17"/>
  <c r="S49" i="17" s="1"/>
  <c r="R44" i="17"/>
  <c r="R45" i="17"/>
  <c r="R46" i="17"/>
  <c r="O44" i="17"/>
  <c r="T48" i="17"/>
  <c r="T49" i="17" s="1"/>
  <c r="S44" i="17"/>
  <c r="S45" i="17"/>
  <c r="S46" i="17"/>
  <c r="U48" i="17"/>
  <c r="U49" i="17" s="1"/>
  <c r="T44" i="17"/>
  <c r="T45" i="17"/>
  <c r="T46" i="17"/>
  <c r="V48" i="17"/>
  <c r="V49" i="17" s="1"/>
  <c r="U44" i="17"/>
  <c r="U45" i="17"/>
  <c r="U46" i="17"/>
  <c r="X2" i="23"/>
  <c r="AK2" i="23"/>
  <c r="AK4" i="23" s="1"/>
  <c r="AK3" i="23"/>
  <c r="AK5" i="23" s="1"/>
  <c r="AL2" i="23"/>
  <c r="AL4" i="23" s="1"/>
  <c r="AL3" i="23"/>
  <c r="AL5" i="23" s="1"/>
  <c r="AK10" i="23"/>
  <c r="AM2" i="23"/>
  <c r="AM4" i="23" s="1"/>
  <c r="AM3" i="23"/>
  <c r="AM5" i="23" s="1"/>
  <c r="AF10" i="23"/>
  <c r="AN2" i="23"/>
  <c r="AN4" i="23" s="1"/>
  <c r="AN3" i="23"/>
  <c r="AN5" i="23" s="1"/>
  <c r="T2" i="23"/>
  <c r="AG2" i="23"/>
  <c r="AG4" i="23" s="1"/>
  <c r="AG3" i="23"/>
  <c r="AG5" i="23" s="1"/>
  <c r="U2" i="23"/>
  <c r="AH2" i="23"/>
  <c r="AH4" i="23" s="1"/>
  <c r="AH3" i="23"/>
  <c r="AH5" i="23" s="1"/>
  <c r="V2" i="23"/>
  <c r="AI2" i="23"/>
  <c r="AI4" i="23" s="1"/>
  <c r="AI3" i="23"/>
  <c r="AI5" i="23" s="1"/>
  <c r="W2" i="23"/>
  <c r="AJ2" i="23"/>
  <c r="AJ4" i="23" s="1"/>
  <c r="AJ3" i="23"/>
  <c r="AJ5" i="23" s="1"/>
  <c r="V11" i="23"/>
  <c r="AL6" i="23" s="1"/>
  <c r="W11" i="23"/>
  <c r="AM6" i="23" s="1"/>
  <c r="X11" i="23"/>
  <c r="AN6" i="23" s="1"/>
  <c r="Q11" i="23"/>
  <c r="AG6" i="23" s="1"/>
  <c r="R11" i="23"/>
  <c r="AH6" i="23" s="1"/>
  <c r="S11" i="23"/>
  <c r="AI6" i="23" s="1"/>
  <c r="T11" i="23"/>
  <c r="AJ6" i="23" s="1"/>
  <c r="U11" i="23"/>
  <c r="AK6" i="23" s="1"/>
  <c r="O30" i="17"/>
  <c r="O6" i="22"/>
  <c r="N6" i="22"/>
  <c r="P6" i="22"/>
  <c r="Q6" i="22"/>
  <c r="R6" i="22"/>
  <c r="S6" i="22"/>
  <c r="T6" i="22"/>
  <c r="U6" i="22"/>
  <c r="V6" i="22"/>
  <c r="O2" i="21"/>
  <c r="P74" i="21"/>
  <c r="Q74" i="21"/>
  <c r="Q75" i="21"/>
  <c r="O74" i="21"/>
  <c r="W76" i="21"/>
  <c r="W77" i="21"/>
  <c r="W78" i="21"/>
  <c r="W79" i="21"/>
  <c r="W80" i="21"/>
  <c r="W81" i="21"/>
  <c r="V67" i="21"/>
  <c r="V68" i="21"/>
  <c r="R74" i="21"/>
  <c r="R75" i="21"/>
  <c r="P76" i="21"/>
  <c r="P77" i="21"/>
  <c r="P78" i="21"/>
  <c r="P79" i="21"/>
  <c r="P80" i="21"/>
  <c r="P81" i="21"/>
  <c r="O76" i="21"/>
  <c r="W67" i="21"/>
  <c r="W68" i="21"/>
  <c r="S74" i="21"/>
  <c r="S75" i="21"/>
  <c r="Q76" i="21"/>
  <c r="Q77" i="21"/>
  <c r="Q78" i="21"/>
  <c r="Q79" i="21"/>
  <c r="Q80" i="21"/>
  <c r="Q81" i="21"/>
  <c r="P67" i="21"/>
  <c r="P68" i="21"/>
  <c r="O68" i="21"/>
  <c r="T74" i="21"/>
  <c r="T75" i="21"/>
  <c r="R76" i="21"/>
  <c r="R77" i="21"/>
  <c r="R78" i="21"/>
  <c r="R79" i="21"/>
  <c r="R80" i="21"/>
  <c r="R81" i="21"/>
  <c r="Q67" i="21"/>
  <c r="Q68" i="21"/>
  <c r="O67" i="21"/>
  <c r="U74" i="21"/>
  <c r="U75" i="21"/>
  <c r="S76" i="21"/>
  <c r="S77" i="21"/>
  <c r="S78" i="21"/>
  <c r="S79" i="21"/>
  <c r="S80" i="21"/>
  <c r="S81" i="21"/>
  <c r="R67" i="21"/>
  <c r="R68" i="21"/>
  <c r="O69" i="21"/>
  <c r="V74" i="21"/>
  <c r="V75" i="21"/>
  <c r="T76" i="21"/>
  <c r="T77" i="21"/>
  <c r="T78" i="21"/>
  <c r="T79" i="21"/>
  <c r="T80" i="21"/>
  <c r="T81" i="21"/>
  <c r="S67" i="21"/>
  <c r="S68" i="21"/>
  <c r="V76" i="21"/>
  <c r="V77" i="21"/>
  <c r="V79" i="21"/>
  <c r="V81" i="21"/>
  <c r="U68" i="21"/>
  <c r="W74" i="21"/>
  <c r="W75" i="21"/>
  <c r="U76" i="21"/>
  <c r="U77" i="21"/>
  <c r="U78" i="21"/>
  <c r="U79" i="21"/>
  <c r="U80" i="21"/>
  <c r="U81" i="21"/>
  <c r="T67" i="21"/>
  <c r="T68" i="21"/>
  <c r="O75" i="21"/>
  <c r="V78" i="21"/>
  <c r="V80" i="21"/>
  <c r="U67" i="21"/>
  <c r="O17" i="17"/>
  <c r="P30" i="17"/>
  <c r="Q30" i="17"/>
  <c r="R30" i="17"/>
  <c r="S30" i="17"/>
  <c r="T30" i="17"/>
  <c r="W30" i="17"/>
  <c r="U30" i="17"/>
  <c r="V30" i="17"/>
  <c r="O8" i="17"/>
  <c r="P3" i="22"/>
  <c r="Q27" i="17" s="1"/>
  <c r="AU5" i="17" s="1"/>
  <c r="N3" i="22"/>
  <c r="O27" i="17" s="1"/>
  <c r="AS5" i="17" s="1"/>
  <c r="Q3" i="23"/>
  <c r="R3" i="23"/>
  <c r="S3" i="23"/>
  <c r="T3" i="23"/>
  <c r="U3" i="23"/>
  <c r="V3" i="23"/>
  <c r="W3" i="23"/>
  <c r="P3" i="23"/>
  <c r="V19" i="28"/>
  <c r="X19" i="28"/>
  <c r="U19" i="28"/>
  <c r="W19" i="28"/>
  <c r="S19" i="28"/>
  <c r="T19" i="28"/>
  <c r="P13" i="17"/>
  <c r="AT12" i="17" s="1"/>
  <c r="Q13" i="17"/>
  <c r="AU12" i="17" s="1"/>
  <c r="T22" i="28"/>
  <c r="X22" i="28"/>
  <c r="V22" i="28"/>
  <c r="S22" i="28"/>
  <c r="U22" i="28"/>
  <c r="AH2" i="28"/>
  <c r="R22" i="28"/>
  <c r="AG2" i="28"/>
  <c r="W22" i="28"/>
  <c r="P34" i="17"/>
  <c r="P35" i="17"/>
  <c r="P36" i="17"/>
  <c r="P37" i="17"/>
  <c r="O34" i="17"/>
  <c r="T17" i="17"/>
  <c r="T18" i="17"/>
  <c r="T19" i="17"/>
  <c r="T20" i="17"/>
  <c r="P8" i="17"/>
  <c r="P9" i="17"/>
  <c r="P10" i="17"/>
  <c r="P11" i="17"/>
  <c r="S2" i="17"/>
  <c r="S3" i="17"/>
  <c r="S4" i="17"/>
  <c r="S5" i="17"/>
  <c r="S6" i="17"/>
  <c r="O3" i="17"/>
  <c r="Q34" i="17"/>
  <c r="Q35" i="17"/>
  <c r="Q36" i="17"/>
  <c r="Q37" i="17"/>
  <c r="O38" i="17"/>
  <c r="U17" i="17"/>
  <c r="U18" i="17"/>
  <c r="U19" i="17"/>
  <c r="U20" i="17"/>
  <c r="Q8" i="17"/>
  <c r="Q9" i="17"/>
  <c r="Q10" i="17"/>
  <c r="Q11" i="17"/>
  <c r="O11" i="17"/>
  <c r="T2" i="17"/>
  <c r="T3" i="17"/>
  <c r="T4" i="17"/>
  <c r="T5" i="17"/>
  <c r="T6" i="17"/>
  <c r="O2" i="17"/>
  <c r="S36" i="17"/>
  <c r="O36" i="17"/>
  <c r="W17" i="17"/>
  <c r="W19" i="17"/>
  <c r="S8" i="17"/>
  <c r="S10" i="17"/>
  <c r="V3" i="17"/>
  <c r="V5" i="17"/>
  <c r="V6" i="17"/>
  <c r="R34" i="17"/>
  <c r="R35" i="17"/>
  <c r="R36" i="17"/>
  <c r="R37" i="17"/>
  <c r="O37" i="17"/>
  <c r="V17" i="17"/>
  <c r="V18" i="17"/>
  <c r="V19" i="17"/>
  <c r="V20" i="17"/>
  <c r="R8" i="17"/>
  <c r="R9" i="17"/>
  <c r="R10" i="17"/>
  <c r="R11" i="17"/>
  <c r="O9" i="17"/>
  <c r="U2" i="17"/>
  <c r="U3" i="17"/>
  <c r="U4" i="17"/>
  <c r="U5" i="17"/>
  <c r="U6" i="17"/>
  <c r="S35" i="17"/>
  <c r="W18" i="17"/>
  <c r="W20" i="17"/>
  <c r="S9" i="17"/>
  <c r="S11" i="17"/>
  <c r="V2" i="17"/>
  <c r="V4" i="17"/>
  <c r="S34" i="17"/>
  <c r="T34" i="17"/>
  <c r="T35" i="17"/>
  <c r="T36" i="17"/>
  <c r="O35" i="17"/>
  <c r="P17" i="17"/>
  <c r="P18" i="17"/>
  <c r="P19" i="17"/>
  <c r="P20" i="17"/>
  <c r="O20" i="17"/>
  <c r="T8" i="17"/>
  <c r="T9" i="17"/>
  <c r="T10" i="17"/>
  <c r="T11" i="17"/>
  <c r="W2" i="17"/>
  <c r="W3" i="17"/>
  <c r="W4" i="17"/>
  <c r="W5" i="17"/>
  <c r="W6" i="17"/>
  <c r="U34" i="17"/>
  <c r="U35" i="17"/>
  <c r="U36" i="17"/>
  <c r="Q17" i="17"/>
  <c r="Q18" i="17"/>
  <c r="Q19" i="17"/>
  <c r="Q20" i="17"/>
  <c r="O19" i="17"/>
  <c r="U8" i="17"/>
  <c r="U9" i="17"/>
  <c r="U10" i="17"/>
  <c r="U11" i="17"/>
  <c r="P2" i="17"/>
  <c r="P3" i="17"/>
  <c r="P4" i="17"/>
  <c r="P5" i="17"/>
  <c r="P6" i="17"/>
  <c r="O6" i="17"/>
  <c r="V34" i="17"/>
  <c r="V35" i="17"/>
  <c r="V36" i="17"/>
  <c r="R17" i="17"/>
  <c r="R18" i="17"/>
  <c r="R19" i="17"/>
  <c r="R20" i="17"/>
  <c r="O18" i="17"/>
  <c r="V8" i="17"/>
  <c r="V9" i="17"/>
  <c r="V10" i="17"/>
  <c r="V11" i="17"/>
  <c r="Q2" i="17"/>
  <c r="Q3" i="17"/>
  <c r="Q4" i="17"/>
  <c r="Q5" i="17"/>
  <c r="Q6" i="17"/>
  <c r="O5" i="17"/>
  <c r="W34" i="17"/>
  <c r="W35" i="17"/>
  <c r="W36" i="17"/>
  <c r="S17" i="17"/>
  <c r="S18" i="17"/>
  <c r="S19" i="17"/>
  <c r="S20" i="17"/>
  <c r="W8" i="17"/>
  <c r="W9" i="17"/>
  <c r="W10" i="17"/>
  <c r="W11" i="17"/>
  <c r="R2" i="17"/>
  <c r="R3" i="17"/>
  <c r="R4" i="17"/>
  <c r="R5" i="17"/>
  <c r="R6" i="17"/>
  <c r="O4" i="17"/>
  <c r="AJ10" i="23"/>
  <c r="AL10" i="23"/>
  <c r="AM10" i="23"/>
  <c r="AG10" i="23"/>
  <c r="AH10" i="23"/>
  <c r="AI10" i="23"/>
  <c r="O5" i="25"/>
  <c r="Q5" i="25"/>
  <c r="P5" i="25"/>
  <c r="W5" i="25"/>
  <c r="T5" i="25"/>
  <c r="S5" i="25"/>
  <c r="V5" i="25"/>
  <c r="R5" i="25"/>
  <c r="U5" i="25"/>
  <c r="N5" i="22"/>
  <c r="O4" i="22"/>
  <c r="P39" i="17" s="1"/>
  <c r="AT1" i="17" s="1"/>
  <c r="N4" i="22"/>
  <c r="O39" i="17" s="1"/>
  <c r="AS1" i="17" s="1"/>
  <c r="V3" i="22"/>
  <c r="W27" i="17" s="1"/>
  <c r="BA5" i="17" s="1"/>
  <c r="U2" i="22"/>
  <c r="V12" i="17" s="1"/>
  <c r="AZ10" i="17" s="1"/>
  <c r="O3" i="22"/>
  <c r="P27" i="17" s="1"/>
  <c r="AT5" i="17" s="1"/>
  <c r="V2" i="22"/>
  <c r="W12" i="17" s="1"/>
  <c r="BA10" i="17" s="1"/>
  <c r="Q4" i="22"/>
  <c r="R39" i="17" s="1"/>
  <c r="AV1" i="17" s="1"/>
  <c r="O2" i="22"/>
  <c r="P12" i="17" s="1"/>
  <c r="AT10" i="17" s="1"/>
  <c r="R4" i="22"/>
  <c r="S39" i="17" s="1"/>
  <c r="AW1" i="17" s="1"/>
  <c r="Q3" i="22"/>
  <c r="R27" i="17" s="1"/>
  <c r="AV5" i="17" s="1"/>
  <c r="P2" i="22"/>
  <c r="Q12" i="17" s="1"/>
  <c r="AU10" i="17" s="1"/>
  <c r="S2" i="22"/>
  <c r="T12" i="17" s="1"/>
  <c r="AX10" i="17" s="1"/>
  <c r="S4" i="22"/>
  <c r="T39" i="17" s="1"/>
  <c r="AX1" i="17" s="1"/>
  <c r="R3" i="22"/>
  <c r="S27" i="17" s="1"/>
  <c r="AW5" i="17" s="1"/>
  <c r="Q2" i="22"/>
  <c r="R12" i="17" s="1"/>
  <c r="AV10" i="17" s="1"/>
  <c r="T3" i="22"/>
  <c r="U27" i="17" s="1"/>
  <c r="AY5" i="17" s="1"/>
  <c r="T4" i="22"/>
  <c r="U39" i="17" s="1"/>
  <c r="AY1" i="17" s="1"/>
  <c r="S3" i="22"/>
  <c r="T27" i="17" s="1"/>
  <c r="AX5" i="17" s="1"/>
  <c r="R2" i="22"/>
  <c r="S12" i="17" s="1"/>
  <c r="AW10" i="17" s="1"/>
  <c r="U4" i="22"/>
  <c r="V39" i="17" s="1"/>
  <c r="AZ1" i="17" s="1"/>
  <c r="V4" i="22"/>
  <c r="W39" i="17" s="1"/>
  <c r="BA1" i="17" s="1"/>
  <c r="U3" i="22"/>
  <c r="V27" i="17" s="1"/>
  <c r="AZ5" i="17" s="1"/>
  <c r="T2" i="22"/>
  <c r="U12" i="17" s="1"/>
  <c r="AY10" i="17" s="1"/>
  <c r="V5" i="22"/>
  <c r="O5" i="22"/>
  <c r="Q5" i="22"/>
  <c r="R5" i="22"/>
  <c r="S5" i="22"/>
  <c r="T5" i="22"/>
  <c r="U5" i="22"/>
  <c r="O8" i="25"/>
  <c r="P7" i="22"/>
  <c r="P8" i="22"/>
  <c r="P9" i="22"/>
  <c r="P10" i="22"/>
  <c r="Q7" i="22"/>
  <c r="Q8" i="22"/>
  <c r="Q9" i="22"/>
  <c r="Q10" i="22"/>
  <c r="R7" i="22"/>
  <c r="R8" i="22"/>
  <c r="R9" i="22"/>
  <c r="R10" i="22"/>
  <c r="S7" i="22"/>
  <c r="S8" i="22"/>
  <c r="S9" i="22"/>
  <c r="S10" i="22"/>
  <c r="T7" i="22"/>
  <c r="T8" i="22"/>
  <c r="T9" i="22"/>
  <c r="T10" i="22"/>
  <c r="U7" i="22"/>
  <c r="U8" i="22"/>
  <c r="U9" i="22"/>
  <c r="U10" i="22"/>
  <c r="V7" i="22"/>
  <c r="V8" i="22"/>
  <c r="V9" i="22"/>
  <c r="V10" i="22"/>
  <c r="O7" i="22"/>
  <c r="O8" i="22"/>
  <c r="O9" i="22"/>
  <c r="O10" i="22"/>
  <c r="N8" i="22"/>
  <c r="N7" i="22"/>
  <c r="S7" i="25"/>
  <c r="S8" i="25"/>
  <c r="S11" i="25"/>
  <c r="S14" i="25"/>
  <c r="T11" i="25"/>
  <c r="V11" i="25"/>
  <c r="V14" i="25"/>
  <c r="Q8" i="25"/>
  <c r="R7" i="25"/>
  <c r="R11" i="25"/>
  <c r="R14" i="25"/>
  <c r="T7" i="25"/>
  <c r="T8" i="25"/>
  <c r="T14" i="25"/>
  <c r="V8" i="25"/>
  <c r="Q7" i="25"/>
  <c r="Q14" i="25"/>
  <c r="R8" i="25"/>
  <c r="U7" i="25"/>
  <c r="U8" i="25"/>
  <c r="U11" i="25"/>
  <c r="U14" i="25"/>
  <c r="V7" i="25"/>
  <c r="W7" i="25"/>
  <c r="W8" i="25"/>
  <c r="W11" i="25"/>
  <c r="W14" i="25"/>
  <c r="P7" i="25"/>
  <c r="P8" i="25"/>
  <c r="P11" i="25"/>
  <c r="P14" i="25"/>
  <c r="O14" i="25"/>
  <c r="Q11" i="25"/>
  <c r="V64" i="21"/>
  <c r="W73" i="21"/>
  <c r="W61" i="21"/>
  <c r="T73" i="21"/>
  <c r="S59" i="21"/>
  <c r="W65" i="21"/>
  <c r="S72" i="21"/>
  <c r="R57" i="21"/>
  <c r="T71" i="21"/>
  <c r="V61" i="21"/>
  <c r="R71" i="21"/>
  <c r="P55" i="21"/>
  <c r="R15" i="21"/>
  <c r="Q56" i="21"/>
  <c r="Q70" i="21"/>
  <c r="P69" i="21"/>
  <c r="W15" i="21"/>
  <c r="W60" i="21"/>
  <c r="O63" i="21"/>
  <c r="U63" i="21"/>
  <c r="O66" i="21"/>
  <c r="T60" i="21"/>
  <c r="S73" i="21"/>
  <c r="U64" i="21"/>
  <c r="V54" i="21"/>
  <c r="O54" i="21"/>
  <c r="O70" i="21"/>
  <c r="O78" i="21"/>
  <c r="R73" i="21"/>
  <c r="Q72" i="21"/>
  <c r="P71" i="21"/>
  <c r="V69" i="21"/>
  <c r="U66" i="21"/>
  <c r="T64" i="21"/>
  <c r="S63" i="21"/>
  <c r="R60" i="21"/>
  <c r="Q59" i="21"/>
  <c r="P57" i="21"/>
  <c r="V55" i="21"/>
  <c r="U54" i="21"/>
  <c r="W71" i="21"/>
  <c r="W57" i="21"/>
  <c r="U61" i="21"/>
  <c r="U65" i="21"/>
  <c r="O77" i="21"/>
  <c r="Q71" i="21"/>
  <c r="S60" i="21"/>
  <c r="P56" i="21"/>
  <c r="W72" i="21"/>
  <c r="O55" i="21"/>
  <c r="V70" i="21"/>
  <c r="P59" i="21"/>
  <c r="W56" i="21"/>
  <c r="O56" i="21"/>
  <c r="O72" i="21"/>
  <c r="O80" i="21"/>
  <c r="P73" i="21"/>
  <c r="V71" i="21"/>
  <c r="U70" i="21"/>
  <c r="T69" i="21"/>
  <c r="S66" i="21"/>
  <c r="R64" i="21"/>
  <c r="Q63" i="21"/>
  <c r="P60" i="21"/>
  <c r="V57" i="21"/>
  <c r="U56" i="21"/>
  <c r="T55" i="21"/>
  <c r="S54" i="21"/>
  <c r="W69" i="21"/>
  <c r="W55" i="21"/>
  <c r="S61" i="21"/>
  <c r="S65" i="21"/>
  <c r="S15" i="21"/>
  <c r="R72" i="21"/>
  <c r="T63" i="21"/>
  <c r="W59" i="21"/>
  <c r="O79" i="21"/>
  <c r="Q73" i="21"/>
  <c r="S64" i="21"/>
  <c r="V56" i="21"/>
  <c r="W70" i="21"/>
  <c r="O57" i="21"/>
  <c r="O73" i="21"/>
  <c r="O81" i="21"/>
  <c r="V72" i="21"/>
  <c r="U71" i="21"/>
  <c r="T70" i="21"/>
  <c r="S69" i="21"/>
  <c r="R66" i="21"/>
  <c r="Q64" i="21"/>
  <c r="P63" i="21"/>
  <c r="V59" i="21"/>
  <c r="U57" i="21"/>
  <c r="T56" i="21"/>
  <c r="S55" i="21"/>
  <c r="R54" i="21"/>
  <c r="W66" i="21"/>
  <c r="W54" i="21"/>
  <c r="R61" i="21"/>
  <c r="R65" i="21"/>
  <c r="O15" i="21"/>
  <c r="V66" i="21"/>
  <c r="Q57" i="21"/>
  <c r="V65" i="21"/>
  <c r="P72" i="21"/>
  <c r="T66" i="21"/>
  <c r="Q60" i="21"/>
  <c r="T54" i="21"/>
  <c r="T65" i="21"/>
  <c r="V73" i="21"/>
  <c r="U72" i="21"/>
  <c r="S70" i="21"/>
  <c r="R69" i="21"/>
  <c r="Q66" i="21"/>
  <c r="P64" i="21"/>
  <c r="V60" i="21"/>
  <c r="U59" i="21"/>
  <c r="T57" i="21"/>
  <c r="S56" i="21"/>
  <c r="R55" i="21"/>
  <c r="Q54" i="21"/>
  <c r="W64" i="21"/>
  <c r="O65" i="21"/>
  <c r="Q61" i="21"/>
  <c r="Q65" i="21"/>
  <c r="P70" i="21"/>
  <c r="R59" i="21"/>
  <c r="O71" i="21"/>
  <c r="U69" i="21"/>
  <c r="R63" i="21"/>
  <c r="U55" i="21"/>
  <c r="T61" i="21"/>
  <c r="O60" i="21"/>
  <c r="U73" i="21"/>
  <c r="T72" i="21"/>
  <c r="S71" i="21"/>
  <c r="R70" i="21"/>
  <c r="Q69" i="21"/>
  <c r="P66" i="21"/>
  <c r="V63" i="21"/>
  <c r="U60" i="21"/>
  <c r="T59" i="21"/>
  <c r="S57" i="21"/>
  <c r="R56" i="21"/>
  <c r="Q55" i="21"/>
  <c r="P54" i="21"/>
  <c r="W63" i="21"/>
  <c r="O61" i="21"/>
  <c r="P61" i="21"/>
  <c r="P65" i="21"/>
  <c r="N10" i="22"/>
  <c r="Q15" i="21"/>
  <c r="P15" i="21"/>
  <c r="O64" i="21"/>
  <c r="V15" i="21"/>
  <c r="U15" i="21"/>
  <c r="T15" i="21"/>
  <c r="W13" i="26"/>
  <c r="V13" i="26"/>
  <c r="U13" i="26"/>
  <c r="T13" i="26"/>
  <c r="S13" i="26"/>
  <c r="R13" i="26"/>
  <c r="W12" i="26"/>
  <c r="V12" i="26"/>
  <c r="U12" i="26"/>
  <c r="T12" i="26"/>
  <c r="S12" i="26"/>
  <c r="R12" i="26"/>
  <c r="Q12" i="26"/>
  <c r="P12" i="26"/>
  <c r="W11" i="26"/>
  <c r="V11" i="26"/>
  <c r="U11" i="26"/>
  <c r="T11" i="26"/>
  <c r="S11" i="26"/>
  <c r="R11" i="26"/>
  <c r="Q11" i="26"/>
  <c r="P11" i="26"/>
  <c r="W10" i="26"/>
  <c r="V10" i="26"/>
  <c r="U10" i="26"/>
  <c r="T10" i="26"/>
  <c r="S10" i="26"/>
  <c r="R10" i="26"/>
  <c r="Q10" i="26"/>
  <c r="P10" i="26"/>
  <c r="O10" i="26"/>
  <c r="W9" i="26"/>
  <c r="V9" i="26"/>
  <c r="U9" i="26"/>
  <c r="T9" i="26"/>
  <c r="S9" i="26"/>
  <c r="R9" i="26"/>
  <c r="Q9" i="26"/>
  <c r="P9" i="26"/>
  <c r="W8" i="26"/>
  <c r="V8" i="26"/>
  <c r="U8" i="26"/>
  <c r="T8" i="26"/>
  <c r="S8" i="26"/>
  <c r="R8" i="26"/>
  <c r="Q8" i="26"/>
  <c r="P8" i="26"/>
  <c r="W7" i="26"/>
  <c r="V7" i="26"/>
  <c r="U7" i="26"/>
  <c r="T7" i="26"/>
  <c r="S7" i="26"/>
  <c r="R7" i="26"/>
  <c r="Q7" i="26"/>
  <c r="P7" i="26"/>
  <c r="O7" i="26"/>
  <c r="W6" i="26"/>
  <c r="V6" i="26"/>
  <c r="U6" i="26"/>
  <c r="T6" i="26"/>
  <c r="S6" i="26"/>
  <c r="R6" i="26"/>
  <c r="Q6" i="26"/>
  <c r="P6" i="26"/>
  <c r="O6" i="26"/>
  <c r="W5" i="26"/>
  <c r="V5" i="26"/>
  <c r="U5" i="26"/>
  <c r="T5" i="26"/>
  <c r="S5" i="26"/>
  <c r="R5" i="26"/>
  <c r="Q5" i="26"/>
  <c r="P5" i="26"/>
  <c r="O5" i="26"/>
  <c r="W4" i="26"/>
  <c r="V4" i="26"/>
  <c r="U4" i="26"/>
  <c r="T4" i="26"/>
  <c r="S4" i="26"/>
  <c r="R4" i="26"/>
  <c r="P4" i="26"/>
  <c r="O4" i="26"/>
  <c r="W3" i="26"/>
  <c r="V3" i="26"/>
  <c r="U3" i="26"/>
  <c r="T3" i="26"/>
  <c r="S3" i="26"/>
  <c r="R3" i="26"/>
  <c r="Q3" i="26"/>
  <c r="P3" i="26"/>
  <c r="O3" i="26"/>
  <c r="W2" i="26"/>
  <c r="V2" i="26"/>
  <c r="U2" i="26"/>
  <c r="T2" i="26"/>
  <c r="S2" i="26"/>
  <c r="R2" i="26"/>
  <c r="Q2" i="26"/>
  <c r="P2" i="26"/>
  <c r="O2" i="26"/>
  <c r="W1" i="26"/>
  <c r="V1" i="26"/>
  <c r="U1" i="26"/>
  <c r="T1" i="26"/>
  <c r="S1" i="26"/>
  <c r="R1" i="26"/>
  <c r="Q1" i="26"/>
  <c r="P1" i="26"/>
  <c r="O1" i="26"/>
  <c r="BA11" i="17" l="1"/>
  <c r="AU6" i="17"/>
  <c r="AV2" i="17"/>
  <c r="AY6" i="17"/>
  <c r="AT2" i="17"/>
  <c r="AT4" i="17" s="1"/>
  <c r="AV7" i="17"/>
  <c r="AW6" i="17"/>
  <c r="AX11" i="17"/>
  <c r="AU11" i="17"/>
  <c r="AU13" i="17" s="1"/>
  <c r="AS11" i="17"/>
  <c r="AS13" i="17" s="1"/>
  <c r="AY7" i="17"/>
  <c r="AZ2" i="17"/>
  <c r="AZ11" i="17"/>
  <c r="AW7" i="17"/>
  <c r="AX2" i="17"/>
  <c r="AW11" i="17"/>
  <c r="AU2" i="17"/>
  <c r="AU4" i="17" s="1"/>
  <c r="AS6" i="17"/>
  <c r="AU7" i="17"/>
  <c r="AV6" i="17"/>
  <c r="AW2" i="17"/>
  <c r="AS2" i="17"/>
  <c r="AS4" i="17" s="1"/>
  <c r="BA2" i="17"/>
  <c r="AV11" i="17"/>
  <c r="BA6" i="17"/>
  <c r="AT11" i="17"/>
  <c r="AT13" i="17" s="1"/>
  <c r="AT7" i="17"/>
  <c r="AX7" i="17"/>
  <c r="AT6" i="17"/>
  <c r="AZ7" i="17"/>
  <c r="AS7" i="17"/>
  <c r="BA7" i="17"/>
  <c r="AY11" i="17"/>
  <c r="AY2" i="17"/>
  <c r="AZ6" i="17"/>
  <c r="AX6" i="17"/>
  <c r="Q31" i="25"/>
  <c r="T31" i="25"/>
  <c r="W31" i="25"/>
  <c r="P31" i="25"/>
  <c r="U31" i="25"/>
  <c r="O31" i="25"/>
  <c r="R31" i="25"/>
  <c r="V31" i="25"/>
  <c r="S31" i="25"/>
  <c r="W15" i="23"/>
  <c r="AF12" i="23"/>
  <c r="R22" i="23"/>
  <c r="Q15" i="23"/>
  <c r="O30" i="25"/>
  <c r="V15" i="23"/>
  <c r="T15" i="23"/>
  <c r="X22" i="23"/>
  <c r="Q17" i="23"/>
  <c r="U15" i="23"/>
  <c r="S15" i="23"/>
  <c r="R17" i="23"/>
  <c r="X15" i="23"/>
  <c r="W22" i="23"/>
  <c r="U17" i="23"/>
  <c r="R15" i="23"/>
  <c r="S22" i="23"/>
  <c r="S17" i="23"/>
  <c r="T22" i="23"/>
  <c r="V17" i="23"/>
  <c r="U22" i="23"/>
  <c r="X17" i="23"/>
  <c r="Q22" i="23"/>
  <c r="W17" i="23"/>
  <c r="V22" i="23"/>
  <c r="T17" i="23"/>
  <c r="AN13" i="23"/>
  <c r="AN12" i="23"/>
  <c r="Q43" i="17"/>
  <c r="O43" i="17"/>
  <c r="P43" i="17"/>
  <c r="Q29" i="17"/>
  <c r="R41" i="17"/>
  <c r="U29" i="17"/>
  <c r="P14" i="17"/>
  <c r="V41" i="17"/>
  <c r="W14" i="17"/>
  <c r="P41" i="17"/>
  <c r="U14" i="17"/>
  <c r="U41" i="17"/>
  <c r="V29" i="17"/>
  <c r="O29" i="17"/>
  <c r="S29" i="17"/>
  <c r="T14" i="17"/>
  <c r="Q14" i="17"/>
  <c r="T29" i="17"/>
  <c r="T41" i="17"/>
  <c r="S14" i="17"/>
  <c r="Q41" i="17"/>
  <c r="O41" i="17"/>
  <c r="R29" i="17"/>
  <c r="S41" i="17"/>
  <c r="R15" i="17"/>
  <c r="W41" i="17"/>
  <c r="R14" i="17"/>
  <c r="W29" i="17"/>
  <c r="V14" i="17"/>
  <c r="P29" i="17"/>
  <c r="O14" i="17"/>
  <c r="U15" i="17"/>
  <c r="V42" i="17"/>
  <c r="Q31" i="17"/>
  <c r="Q32" i="17" s="1"/>
  <c r="T15" i="17"/>
  <c r="T31" i="17"/>
  <c r="T32" i="17" s="1"/>
  <c r="R42" i="17"/>
  <c r="S15" i="17"/>
  <c r="U42" i="17"/>
  <c r="O31" i="17"/>
  <c r="O32" i="17" s="1"/>
  <c r="Q15" i="17"/>
  <c r="P15" i="17"/>
  <c r="S31" i="17"/>
  <c r="S32" i="17" s="1"/>
  <c r="P31" i="17"/>
  <c r="P32" i="17" s="1"/>
  <c r="T42" i="17"/>
  <c r="Q42" i="17"/>
  <c r="V31" i="17"/>
  <c r="V32" i="17" s="1"/>
  <c r="R31" i="17"/>
  <c r="R32" i="17" s="1"/>
  <c r="W31" i="17"/>
  <c r="W32" i="17" s="1"/>
  <c r="W15" i="17"/>
  <c r="W42" i="17"/>
  <c r="S42" i="17"/>
  <c r="O42" i="17"/>
  <c r="V15" i="17"/>
  <c r="U31" i="17"/>
  <c r="U32" i="17" s="1"/>
  <c r="O15" i="17"/>
  <c r="P42" i="17"/>
  <c r="AK13" i="23"/>
  <c r="AK12" i="23"/>
  <c r="AF13" i="23"/>
  <c r="AI13" i="23"/>
  <c r="AH13" i="23"/>
  <c r="AL12" i="23"/>
  <c r="AV21" i="23"/>
  <c r="AX10" i="23"/>
  <c r="AU21" i="23"/>
  <c r="AJ13" i="23"/>
  <c r="AH12" i="23"/>
  <c r="AT10" i="23"/>
  <c r="AQ21" i="23"/>
  <c r="AT21" i="23"/>
  <c r="AJ12" i="23"/>
  <c r="AY21" i="23"/>
  <c r="AM13" i="23"/>
  <c r="AS10" i="23"/>
  <c r="AW10" i="23"/>
  <c r="AG13" i="23"/>
  <c r="AM12" i="23"/>
  <c r="AX21" i="23"/>
  <c r="AI12" i="23"/>
  <c r="AG12" i="23"/>
  <c r="AQ10" i="23"/>
  <c r="AR10" i="23"/>
  <c r="AS21" i="23"/>
  <c r="AV10" i="23"/>
  <c r="AW21" i="23"/>
  <c r="AY10" i="23"/>
  <c r="AR21" i="23"/>
  <c r="AL13" i="23"/>
  <c r="AU10" i="23"/>
  <c r="AF6" i="23"/>
  <c r="W18" i="25"/>
  <c r="P18" i="25"/>
  <c r="Q18" i="25"/>
  <c r="U18" i="25"/>
  <c r="O18" i="25"/>
  <c r="R18" i="25"/>
  <c r="V18" i="25"/>
  <c r="S18" i="25"/>
  <c r="T18" i="25"/>
  <c r="AG19" i="28"/>
  <c r="AH19" i="28"/>
  <c r="W36" i="25"/>
  <c r="V36" i="25"/>
  <c r="P36" i="25"/>
  <c r="R36" i="25"/>
  <c r="S36" i="25"/>
  <c r="Q36" i="25"/>
  <c r="T36" i="25"/>
  <c r="O36" i="25"/>
  <c r="U36" i="25"/>
  <c r="W27" i="25"/>
  <c r="T26" i="25"/>
  <c r="U26" i="25"/>
  <c r="R27" i="25"/>
  <c r="O29" i="25"/>
  <c r="U27" i="25"/>
  <c r="P29" i="25"/>
  <c r="R35" i="25"/>
  <c r="P30" i="25"/>
  <c r="R30" i="25"/>
  <c r="U28" i="25"/>
  <c r="T28" i="25"/>
  <c r="S35" i="25"/>
  <c r="S26" i="25"/>
  <c r="O26" i="25"/>
  <c r="V27" i="25"/>
  <c r="R33" i="25"/>
  <c r="T34" i="25"/>
  <c r="R37" i="25"/>
  <c r="V37" i="25"/>
  <c r="P28" i="25"/>
  <c r="V30" i="25"/>
  <c r="Q35" i="25"/>
  <c r="R32" i="25"/>
  <c r="S30" i="25"/>
  <c r="S37" i="25"/>
  <c r="T33" i="25"/>
  <c r="V26" i="25"/>
  <c r="W37" i="25"/>
  <c r="Q33" i="25"/>
  <c r="P34" i="25"/>
  <c r="W35" i="25"/>
  <c r="V28" i="25"/>
  <c r="Q28" i="25"/>
  <c r="R28" i="25"/>
  <c r="S29" i="25"/>
  <c r="R26" i="25"/>
  <c r="P27" i="25"/>
  <c r="P33" i="25"/>
  <c r="O32" i="25"/>
  <c r="U33" i="25"/>
  <c r="Q26" i="25"/>
  <c r="Q32" i="25"/>
  <c r="W32" i="25"/>
  <c r="U35" i="25"/>
  <c r="V29" i="25"/>
  <c r="Q29" i="25"/>
  <c r="S28" i="25"/>
  <c r="Q27" i="25"/>
  <c r="R34" i="25"/>
  <c r="S33" i="25"/>
  <c r="Q34" i="25"/>
  <c r="P37" i="25"/>
  <c r="Q37" i="25"/>
  <c r="O27" i="25"/>
  <c r="O35" i="25"/>
  <c r="W30" i="25"/>
  <c r="U32" i="25"/>
  <c r="T35" i="25"/>
  <c r="V35" i="25"/>
  <c r="S34" i="25"/>
  <c r="W33" i="25"/>
  <c r="W26" i="25"/>
  <c r="O34" i="25"/>
  <c r="S27" i="25"/>
  <c r="O33" i="25"/>
  <c r="R29" i="25"/>
  <c r="S32" i="25"/>
  <c r="P35" i="25"/>
  <c r="W29" i="25"/>
  <c r="U30" i="25"/>
  <c r="T30" i="25"/>
  <c r="V32" i="25"/>
  <c r="O28" i="25"/>
  <c r="O37" i="25"/>
  <c r="V34" i="25"/>
  <c r="U34" i="25"/>
  <c r="P26" i="25"/>
  <c r="T27" i="25"/>
  <c r="Q30" i="25"/>
  <c r="P32" i="25"/>
  <c r="W28" i="25"/>
  <c r="U29" i="25"/>
  <c r="T29" i="25"/>
  <c r="T32" i="25"/>
  <c r="W34" i="25"/>
  <c r="T37" i="25"/>
  <c r="U37" i="25"/>
  <c r="V33" i="25"/>
  <c r="P1" i="23"/>
  <c r="Q1" i="23"/>
  <c r="R1" i="23"/>
  <c r="S1" i="23"/>
  <c r="AI1" i="23" s="1"/>
  <c r="T1" i="23"/>
  <c r="AJ1" i="23" s="1"/>
  <c r="U1" i="23"/>
  <c r="AK1" i="23" s="1"/>
  <c r="V1" i="23"/>
  <c r="AL1" i="23" s="1"/>
  <c r="W1" i="23"/>
  <c r="AM1" i="23" s="1"/>
  <c r="X1" i="23"/>
  <c r="AN1" i="23" s="1"/>
  <c r="AB4" i="23"/>
  <c r="AC4" i="23"/>
  <c r="Q5" i="23"/>
  <c r="R5" i="23"/>
  <c r="S5" i="23"/>
  <c r="S18" i="23" s="1"/>
  <c r="T5" i="23"/>
  <c r="T18" i="23" s="1"/>
  <c r="U5" i="23"/>
  <c r="U18" i="23" s="1"/>
  <c r="V5" i="23"/>
  <c r="V18" i="23" s="1"/>
  <c r="W5" i="23"/>
  <c r="W18" i="23" s="1"/>
  <c r="X5" i="23"/>
  <c r="X18" i="23" s="1"/>
  <c r="P6" i="23"/>
  <c r="AA6" i="23" s="1"/>
  <c r="Q6" i="23"/>
  <c r="R6" i="23"/>
  <c r="S6" i="23"/>
  <c r="T6" i="23"/>
  <c r="U6" i="23"/>
  <c r="V6" i="23"/>
  <c r="W6" i="23"/>
  <c r="X6" i="23"/>
  <c r="P7" i="23"/>
  <c r="AA7" i="23" s="1"/>
  <c r="Q7" i="23"/>
  <c r="R7" i="23"/>
  <c r="S7" i="23"/>
  <c r="T7" i="23"/>
  <c r="U7" i="23"/>
  <c r="V7" i="23"/>
  <c r="W7" i="23"/>
  <c r="X7" i="23"/>
  <c r="P8" i="23"/>
  <c r="AA8" i="23" s="1"/>
  <c r="Q8" i="23"/>
  <c r="R8" i="23"/>
  <c r="S8" i="23"/>
  <c r="T8" i="23"/>
  <c r="U8" i="23"/>
  <c r="V8" i="23"/>
  <c r="W8" i="23"/>
  <c r="X8" i="23"/>
  <c r="AA9" i="23"/>
  <c r="AB9" i="23"/>
  <c r="AC9" i="23"/>
  <c r="AS9" i="17" l="1"/>
  <c r="AU9" i="17"/>
  <c r="AT9" i="17"/>
  <c r="BC13" i="17"/>
  <c r="BC4" i="17"/>
  <c r="X20" i="23"/>
  <c r="X19" i="23"/>
  <c r="V19" i="23"/>
  <c r="U19" i="23"/>
  <c r="T19" i="23"/>
  <c r="S19" i="23"/>
  <c r="AC6" i="23"/>
  <c r="R19" i="23"/>
  <c r="AB6" i="23"/>
  <c r="Q19" i="23"/>
  <c r="W20" i="23"/>
  <c r="AB5" i="23"/>
  <c r="Q18" i="23"/>
  <c r="AB7" i="23"/>
  <c r="Q20" i="23"/>
  <c r="AC5" i="23"/>
  <c r="R18" i="23"/>
  <c r="V21" i="23"/>
  <c r="U21" i="23"/>
  <c r="V20" i="23"/>
  <c r="W19" i="23"/>
  <c r="T21" i="23"/>
  <c r="S21" i="23"/>
  <c r="T20" i="23"/>
  <c r="X21" i="23"/>
  <c r="AC8" i="23"/>
  <c r="R21" i="23"/>
  <c r="S20" i="23"/>
  <c r="W21" i="23"/>
  <c r="U20" i="23"/>
  <c r="AB8" i="23"/>
  <c r="Q21" i="23"/>
  <c r="AC7" i="23"/>
  <c r="R20" i="23"/>
  <c r="AH1" i="23"/>
  <c r="AC1" i="23"/>
  <c r="AG1" i="23"/>
  <c r="AB1" i="23"/>
  <c r="AF1" i="23"/>
  <c r="AA1" i="23"/>
  <c r="P10" i="23"/>
  <c r="P13" i="23" s="1"/>
  <c r="S10" i="23"/>
  <c r="R10" i="23"/>
  <c r="Q10" i="23"/>
  <c r="X10" i="23"/>
  <c r="W10" i="23"/>
  <c r="V10" i="23"/>
  <c r="U10" i="23"/>
  <c r="T10" i="23"/>
  <c r="X13" i="23" l="1"/>
  <c r="T13" i="23"/>
  <c r="V13" i="23"/>
  <c r="Q13" i="23"/>
  <c r="S13" i="23"/>
  <c r="U13" i="23"/>
  <c r="W13" i="23"/>
  <c r="R13" i="23"/>
  <c r="W30" i="21" l="1"/>
  <c r="P44" i="21"/>
  <c r="Q44" i="21"/>
  <c r="R44" i="21"/>
  <c r="S44" i="21"/>
  <c r="T44" i="21"/>
  <c r="U44" i="21"/>
  <c r="V44" i="21"/>
  <c r="W44" i="21"/>
  <c r="O44" i="21"/>
  <c r="P36" i="21"/>
  <c r="Q36" i="21"/>
  <c r="R36" i="21"/>
  <c r="S36" i="21"/>
  <c r="T36" i="21"/>
  <c r="U36" i="21"/>
  <c r="V36" i="21"/>
  <c r="W36" i="21"/>
  <c r="O36" i="21"/>
  <c r="P30" i="21"/>
  <c r="Q30" i="21"/>
  <c r="R30" i="21"/>
  <c r="S30" i="21"/>
  <c r="T30" i="21"/>
  <c r="U30" i="21"/>
  <c r="V30" i="21"/>
  <c r="O30" i="21"/>
  <c r="P22" i="21"/>
  <c r="Q22" i="21"/>
  <c r="R22" i="21"/>
  <c r="S22" i="21"/>
  <c r="T22" i="21"/>
  <c r="U22" i="21"/>
  <c r="V22" i="21"/>
  <c r="W22" i="21"/>
  <c r="O22" i="21"/>
  <c r="O1" i="22" l="1"/>
  <c r="P1" i="22"/>
  <c r="Q1" i="22"/>
  <c r="R1" i="22"/>
  <c r="S1" i="22"/>
  <c r="T1" i="22"/>
  <c r="U1" i="22"/>
  <c r="V1" i="22"/>
  <c r="N1" i="22"/>
  <c r="P2" i="21"/>
  <c r="Q2" i="21"/>
  <c r="R2" i="21"/>
  <c r="S2" i="21"/>
  <c r="T2" i="21"/>
  <c r="U2" i="21"/>
  <c r="V2" i="21"/>
  <c r="W2" i="21"/>
  <c r="P3" i="21"/>
  <c r="Q3" i="21"/>
  <c r="R3" i="21"/>
  <c r="S3" i="21"/>
  <c r="T3" i="21"/>
  <c r="U3" i="21"/>
  <c r="V3" i="21"/>
  <c r="W3" i="21"/>
  <c r="P4" i="21"/>
  <c r="Q4" i="21"/>
  <c r="R4" i="21"/>
  <c r="S4" i="21"/>
  <c r="T4" i="21"/>
  <c r="U4" i="21"/>
  <c r="V4" i="21"/>
  <c r="W4" i="21"/>
  <c r="P5" i="21"/>
  <c r="Q5" i="21"/>
  <c r="R5" i="21"/>
  <c r="S5" i="21"/>
  <c r="T5" i="21"/>
  <c r="U5" i="21"/>
  <c r="V5" i="21"/>
  <c r="W5" i="21"/>
  <c r="P6" i="21"/>
  <c r="Q6" i="21"/>
  <c r="R6" i="21"/>
  <c r="S6" i="21"/>
  <c r="T6" i="21"/>
  <c r="U6" i="21"/>
  <c r="V6" i="21"/>
  <c r="W6" i="21"/>
  <c r="P7" i="21"/>
  <c r="Q7" i="21"/>
  <c r="R7" i="21"/>
  <c r="S7" i="21"/>
  <c r="T7" i="21"/>
  <c r="U7" i="21"/>
  <c r="V7" i="21"/>
  <c r="W7" i="21"/>
  <c r="P8" i="21"/>
  <c r="Q8" i="21"/>
  <c r="R8" i="21"/>
  <c r="S8" i="21"/>
  <c r="T8" i="21"/>
  <c r="U8" i="21"/>
  <c r="V8" i="21"/>
  <c r="W8" i="21"/>
  <c r="P9" i="21"/>
  <c r="Q9" i="21"/>
  <c r="R9" i="21"/>
  <c r="S9" i="21"/>
  <c r="T9" i="21"/>
  <c r="U9" i="21"/>
  <c r="V9" i="21"/>
  <c r="W9" i="21"/>
  <c r="P10" i="21"/>
  <c r="Q10" i="21"/>
  <c r="R10" i="21"/>
  <c r="S10" i="21"/>
  <c r="T10" i="21"/>
  <c r="U10" i="21"/>
  <c r="V10" i="21"/>
  <c r="W10" i="21"/>
  <c r="P11" i="21"/>
  <c r="Q11" i="21"/>
  <c r="R11" i="21"/>
  <c r="S11" i="21"/>
  <c r="T11" i="21"/>
  <c r="U11" i="21"/>
  <c r="V11" i="21"/>
  <c r="W11" i="21"/>
  <c r="P12" i="21"/>
  <c r="Q12" i="21"/>
  <c r="R12" i="21"/>
  <c r="S12" i="21"/>
  <c r="T12" i="21"/>
  <c r="U12" i="21"/>
  <c r="V12" i="21"/>
  <c r="W12" i="21"/>
  <c r="P14" i="21"/>
  <c r="Q14" i="21"/>
  <c r="R14" i="21"/>
  <c r="S14" i="21"/>
  <c r="T14" i="21"/>
  <c r="U14" i="21"/>
  <c r="V14" i="21"/>
  <c r="W14" i="21"/>
  <c r="P16" i="21"/>
  <c r="Q16" i="21"/>
  <c r="R16" i="21"/>
  <c r="S16" i="21"/>
  <c r="T16" i="21"/>
  <c r="U16" i="21"/>
  <c r="V16" i="21"/>
  <c r="W16" i="21"/>
  <c r="P17" i="21"/>
  <c r="Q17" i="21"/>
  <c r="R17" i="21"/>
  <c r="S17" i="21"/>
  <c r="T17" i="21"/>
  <c r="U17" i="21"/>
  <c r="V17" i="21"/>
  <c r="W17" i="21"/>
  <c r="P18" i="21"/>
  <c r="Q18" i="21"/>
  <c r="R18" i="21"/>
  <c r="S18" i="21"/>
  <c r="T18" i="21"/>
  <c r="U18" i="21"/>
  <c r="V18" i="21"/>
  <c r="W18" i="21"/>
  <c r="P19" i="21"/>
  <c r="Q19" i="21"/>
  <c r="R19" i="21"/>
  <c r="S19" i="21"/>
  <c r="T19" i="21"/>
  <c r="U19" i="21"/>
  <c r="V19" i="21"/>
  <c r="W19" i="21"/>
  <c r="P20" i="21"/>
  <c r="Q20" i="21"/>
  <c r="R20" i="21"/>
  <c r="S20" i="21"/>
  <c r="T20" i="21"/>
  <c r="U20" i="21"/>
  <c r="V20" i="21"/>
  <c r="W20" i="21"/>
  <c r="P21" i="21"/>
  <c r="Q21" i="21"/>
  <c r="R21" i="21"/>
  <c r="S21" i="21"/>
  <c r="T21" i="21"/>
  <c r="U21" i="21"/>
  <c r="V21" i="21"/>
  <c r="W21" i="21"/>
  <c r="P23" i="21"/>
  <c r="Q23" i="21"/>
  <c r="R23" i="21"/>
  <c r="S23" i="21"/>
  <c r="T23" i="21"/>
  <c r="U23" i="21"/>
  <c r="V23" i="21"/>
  <c r="W23" i="21"/>
  <c r="P24" i="21"/>
  <c r="Q24" i="21"/>
  <c r="R24" i="21"/>
  <c r="S24" i="21"/>
  <c r="T24" i="21"/>
  <c r="U24" i="21"/>
  <c r="V24" i="21"/>
  <c r="W24" i="21"/>
  <c r="P25" i="21"/>
  <c r="Q25" i="21"/>
  <c r="R25" i="21"/>
  <c r="S25" i="21"/>
  <c r="T25" i="21"/>
  <c r="U25" i="21"/>
  <c r="V25" i="21"/>
  <c r="W25" i="21"/>
  <c r="P26" i="21"/>
  <c r="Q26" i="21"/>
  <c r="R26" i="21"/>
  <c r="S26" i="21"/>
  <c r="T26" i="21"/>
  <c r="U26" i="21"/>
  <c r="V26" i="21"/>
  <c r="W26" i="21"/>
  <c r="P27" i="21"/>
  <c r="Q27" i="21"/>
  <c r="R27" i="21"/>
  <c r="S27" i="21"/>
  <c r="T27" i="21"/>
  <c r="U27" i="21"/>
  <c r="V27" i="21"/>
  <c r="W27" i="21"/>
  <c r="P28" i="21"/>
  <c r="Q28" i="21"/>
  <c r="R28" i="21"/>
  <c r="S28" i="21"/>
  <c r="T28" i="21"/>
  <c r="U28" i="21"/>
  <c r="V28" i="21"/>
  <c r="W28" i="21"/>
  <c r="P29" i="21"/>
  <c r="Q29" i="21"/>
  <c r="R29" i="21"/>
  <c r="S29" i="21"/>
  <c r="T29" i="21"/>
  <c r="U29" i="21"/>
  <c r="V29" i="21"/>
  <c r="W29" i="21"/>
  <c r="P31" i="21"/>
  <c r="Q31" i="21"/>
  <c r="R31" i="21"/>
  <c r="S31" i="21"/>
  <c r="T31" i="21"/>
  <c r="U31" i="21"/>
  <c r="V31" i="21"/>
  <c r="W31" i="21"/>
  <c r="P32" i="21"/>
  <c r="Q32" i="21"/>
  <c r="R32" i="21"/>
  <c r="S32" i="21"/>
  <c r="T32" i="21"/>
  <c r="U32" i="21"/>
  <c r="V32" i="21"/>
  <c r="W32" i="21"/>
  <c r="P33" i="21"/>
  <c r="Q33" i="21"/>
  <c r="R33" i="21"/>
  <c r="S33" i="21"/>
  <c r="T33" i="21"/>
  <c r="U33" i="21"/>
  <c r="V33" i="21"/>
  <c r="W33" i="21"/>
  <c r="P34" i="21"/>
  <c r="Q34" i="21"/>
  <c r="R34" i="21"/>
  <c r="S34" i="21"/>
  <c r="T34" i="21"/>
  <c r="U34" i="21"/>
  <c r="V34" i="21"/>
  <c r="W34" i="21"/>
  <c r="P35" i="21"/>
  <c r="Q35" i="21"/>
  <c r="R35" i="21"/>
  <c r="S35" i="21"/>
  <c r="T35" i="21"/>
  <c r="U35" i="21"/>
  <c r="V35" i="21"/>
  <c r="W35" i="21"/>
  <c r="P37" i="21"/>
  <c r="Q37" i="21"/>
  <c r="R37" i="21"/>
  <c r="S37" i="21"/>
  <c r="T37" i="21"/>
  <c r="U37" i="21"/>
  <c r="V37" i="21"/>
  <c r="W37" i="21"/>
  <c r="P38" i="21"/>
  <c r="Q38" i="21"/>
  <c r="R38" i="21"/>
  <c r="S38" i="21"/>
  <c r="T38" i="21"/>
  <c r="U38" i="21"/>
  <c r="V38" i="21"/>
  <c r="W38" i="21"/>
  <c r="P39" i="21"/>
  <c r="Q39" i="21"/>
  <c r="R39" i="21"/>
  <c r="S39" i="21"/>
  <c r="T39" i="21"/>
  <c r="U39" i="21"/>
  <c r="V39" i="21"/>
  <c r="W39" i="21"/>
  <c r="P40" i="21"/>
  <c r="Q40" i="21"/>
  <c r="R40" i="21"/>
  <c r="S40" i="21"/>
  <c r="T40" i="21"/>
  <c r="U40" i="21"/>
  <c r="V40" i="21"/>
  <c r="W40" i="21"/>
  <c r="P41" i="21"/>
  <c r="Q41" i="21"/>
  <c r="R41" i="21"/>
  <c r="S41" i="21"/>
  <c r="T41" i="21"/>
  <c r="U41" i="21"/>
  <c r="V41" i="21"/>
  <c r="W41" i="21"/>
  <c r="P42" i="21"/>
  <c r="Q42" i="21"/>
  <c r="R42" i="21"/>
  <c r="S42" i="21"/>
  <c r="T42" i="21"/>
  <c r="U42" i="21"/>
  <c r="V42" i="21"/>
  <c r="W42" i="21"/>
  <c r="P43" i="21"/>
  <c r="Q43" i="21"/>
  <c r="R43" i="21"/>
  <c r="S43" i="21"/>
  <c r="T43" i="21"/>
  <c r="U43" i="21"/>
  <c r="V43" i="21"/>
  <c r="W43" i="21"/>
  <c r="P45" i="21"/>
  <c r="Q45" i="21"/>
  <c r="R45" i="21"/>
  <c r="S45" i="21"/>
  <c r="T45" i="21"/>
  <c r="U45" i="21"/>
  <c r="V45" i="21"/>
  <c r="W45" i="21"/>
  <c r="P46" i="21"/>
  <c r="Q46" i="21"/>
  <c r="R46" i="21"/>
  <c r="S46" i="21"/>
  <c r="T46" i="21"/>
  <c r="U46" i="21"/>
  <c r="V46" i="21"/>
  <c r="W46" i="21"/>
  <c r="P47" i="21"/>
  <c r="Q47" i="21"/>
  <c r="R47" i="21"/>
  <c r="S47" i="21"/>
  <c r="T47" i="21"/>
  <c r="U47" i="21"/>
  <c r="V47" i="21"/>
  <c r="W47" i="21"/>
  <c r="P48" i="21"/>
  <c r="Q48" i="21"/>
  <c r="R48" i="21"/>
  <c r="S48" i="21"/>
  <c r="T48" i="21"/>
  <c r="U48" i="21"/>
  <c r="V48" i="21"/>
  <c r="W48" i="21"/>
  <c r="P49" i="21"/>
  <c r="Q49" i="21"/>
  <c r="R49" i="21"/>
  <c r="S49" i="21"/>
  <c r="T49" i="21"/>
  <c r="U49" i="21"/>
  <c r="V49" i="21"/>
  <c r="W49" i="21"/>
  <c r="P50" i="21"/>
  <c r="Q50" i="21"/>
  <c r="R50" i="21"/>
  <c r="S50" i="21"/>
  <c r="T50" i="21"/>
  <c r="U50" i="21"/>
  <c r="V50" i="21"/>
  <c r="W50" i="21"/>
  <c r="P51" i="21"/>
  <c r="Q51" i="21"/>
  <c r="R51" i="21"/>
  <c r="S51" i="21"/>
  <c r="T51" i="21"/>
  <c r="U51" i="21"/>
  <c r="V51" i="21"/>
  <c r="W51" i="21"/>
  <c r="P52" i="21"/>
  <c r="Q52" i="21"/>
  <c r="R52" i="21"/>
  <c r="S52" i="21"/>
  <c r="T52" i="21"/>
  <c r="U52" i="21"/>
  <c r="V52" i="21"/>
  <c r="W52" i="21"/>
  <c r="P53" i="21"/>
  <c r="Q53" i="21"/>
  <c r="R53" i="21"/>
  <c r="S53" i="21"/>
  <c r="T53" i="21"/>
  <c r="U53" i="21"/>
  <c r="V53" i="21"/>
  <c r="W53" i="21"/>
  <c r="O52" i="21"/>
  <c r="O51" i="21"/>
  <c r="O49" i="21"/>
  <c r="O48" i="21"/>
  <c r="O47" i="21"/>
  <c r="O46" i="21"/>
  <c r="O45" i="21"/>
  <c r="O42" i="21"/>
  <c r="O41" i="21"/>
  <c r="O40" i="21"/>
  <c r="O39" i="21"/>
  <c r="O38" i="21"/>
  <c r="O37" i="21"/>
  <c r="O35" i="21"/>
  <c r="O34" i="21"/>
  <c r="O33" i="21"/>
  <c r="O32" i="21"/>
  <c r="O31" i="21"/>
  <c r="O29" i="21"/>
  <c r="O27" i="21"/>
  <c r="O26" i="21"/>
  <c r="O25" i="21"/>
  <c r="O24" i="21"/>
  <c r="O23" i="21"/>
  <c r="O20" i="21"/>
  <c r="O19" i="21"/>
  <c r="O18" i="21"/>
  <c r="O17" i="21"/>
  <c r="O16" i="21"/>
  <c r="O14" i="21"/>
  <c r="O12" i="21"/>
  <c r="O11" i="21"/>
  <c r="O10" i="21"/>
  <c r="O28" i="21"/>
  <c r="O21" i="21"/>
  <c r="O43" i="21"/>
  <c r="O50" i="21"/>
  <c r="O53" i="21"/>
  <c r="O9" i="21"/>
  <c r="O8" i="21"/>
  <c r="O7" i="21"/>
  <c r="O6" i="21"/>
  <c r="O5" i="21"/>
  <c r="O4" i="21"/>
  <c r="O3" i="21"/>
  <c r="W1" i="25"/>
  <c r="V1" i="25"/>
  <c r="U1" i="25"/>
  <c r="T1" i="25"/>
  <c r="S1" i="25"/>
  <c r="R1" i="25"/>
  <c r="Q1" i="25"/>
  <c r="P1" i="25"/>
  <c r="O1" i="25"/>
  <c r="AB1" i="25" l="1"/>
  <c r="Z1" i="25"/>
  <c r="AA1" i="25"/>
</calcChain>
</file>

<file path=xl/sharedStrings.xml><?xml version="1.0" encoding="utf-8"?>
<sst xmlns="http://schemas.openxmlformats.org/spreadsheetml/2006/main" count="482" uniqueCount="190">
  <si>
    <t>Mt</t>
  </si>
  <si>
    <t>EJ</t>
  </si>
  <si>
    <t>Grey</t>
  </si>
  <si>
    <t>Blue</t>
  </si>
  <si>
    <t>RES-based</t>
  </si>
  <si>
    <t>Electrolysis</t>
  </si>
  <si>
    <t>Hydrogen, mostly produced via electrolysis (as also wished for by the European Commission) gets to covera major role in the decarbonization of non-road transportation, while finding non-negligible space in the blending with natural gas in traditional gas pipelines</t>
  </si>
  <si>
    <t>GW</t>
  </si>
  <si>
    <t>PJ</t>
  </si>
  <si>
    <t>Liquid hydrogen</t>
  </si>
  <si>
    <t>Gaseous hydrogen</t>
  </si>
  <si>
    <t>Natural gas</t>
  </si>
  <si>
    <t>LPG</t>
  </si>
  <si>
    <t>Gasoline</t>
  </si>
  <si>
    <t>Jet kerosene</t>
  </si>
  <si>
    <t>Aviation gas</t>
  </si>
  <si>
    <t>Diesel</t>
  </si>
  <si>
    <t>Heavy fuel oil</t>
  </si>
  <si>
    <t>Electricity</t>
  </si>
  <si>
    <t>Ethanol</t>
  </si>
  <si>
    <t>Ammonia</t>
  </si>
  <si>
    <t>LNG</t>
  </si>
  <si>
    <t>The use of electricity in transportation processes requires a clear reinforcement (leading to the phase-out of liquid fossil fuels) during this decade to become almost stable until mid-century, when liquid hydrogen starts to become necessary for the decarbonization of navigation and aviation processes.</t>
  </si>
  <si>
    <t>Cars</t>
  </si>
  <si>
    <t>Electric</t>
  </si>
  <si>
    <t>Hybrid</t>
  </si>
  <si>
    <t>Plug-in hybrid</t>
  </si>
  <si>
    <t>Fuel cell</t>
  </si>
  <si>
    <t>Light trucks</t>
  </si>
  <si>
    <t>Bus</t>
  </si>
  <si>
    <t>Heavy truck</t>
  </si>
  <si>
    <t>LCV</t>
  </si>
  <si>
    <t>Medium truck</t>
  </si>
  <si>
    <t>2-wheelers</t>
  </si>
  <si>
    <t>3-wheelers</t>
  </si>
  <si>
    <t>International aviation</t>
  </si>
  <si>
    <t>Hydrogen</t>
  </si>
  <si>
    <t>Domestic aviation</t>
  </si>
  <si>
    <t>Passenger trains</t>
  </si>
  <si>
    <t>Coal</t>
  </si>
  <si>
    <t>Freight train</t>
  </si>
  <si>
    <t>Domestic navigation</t>
  </si>
  <si>
    <t>Dual fuel</t>
  </si>
  <si>
    <t>Methanol</t>
  </si>
  <si>
    <t>International navigation</t>
  </si>
  <si>
    <t>Ammonia fuel cell</t>
  </si>
  <si>
    <t>Oil</t>
  </si>
  <si>
    <t>Uranium</t>
  </si>
  <si>
    <t>Biomass</t>
  </si>
  <si>
    <t>Hydro</t>
  </si>
  <si>
    <t>Geothermal</t>
  </si>
  <si>
    <t>Solar</t>
  </si>
  <si>
    <t>Wind</t>
  </si>
  <si>
    <t>The progressive phase-out of inland extraction of fossil fuels is counterbalanced by the strong deployment of renewable energy technologies (based on solar energy, above all)</t>
  </si>
  <si>
    <t>IEA data</t>
  </si>
  <si>
    <t>Comparison historical data</t>
  </si>
  <si>
    <t>Production</t>
  </si>
  <si>
    <t>Import</t>
  </si>
  <si>
    <t>Export</t>
  </si>
  <si>
    <t>Solar, wind, other</t>
  </si>
  <si>
    <t>Nuclear</t>
  </si>
  <si>
    <t>Total</t>
  </si>
  <si>
    <t>Electricity imports (TWh)</t>
  </si>
  <si>
    <t>Africa</t>
  </si>
  <si>
    <t>TWh</t>
  </si>
  <si>
    <t>East Europe</t>
  </si>
  <si>
    <t>Russia</t>
  </si>
  <si>
    <t>Middle East</t>
  </si>
  <si>
    <t>Central Asia</t>
  </si>
  <si>
    <t>Other</t>
  </si>
  <si>
    <t>Inland production</t>
  </si>
  <si>
    <t>Latin America</t>
  </si>
  <si>
    <t>USA</t>
  </si>
  <si>
    <t>Regasification (bcm)</t>
  </si>
  <si>
    <t>Natural gas (bcm)</t>
  </si>
  <si>
    <t>Australia</t>
  </si>
  <si>
    <t>Biofuels</t>
  </si>
  <si>
    <t>EMHV</t>
  </si>
  <si>
    <t>kt</t>
  </si>
  <si>
    <t>Wood</t>
  </si>
  <si>
    <t>Upstream</t>
  </si>
  <si>
    <t>CH4 (Gt)</t>
  </si>
  <si>
    <t>N2O (Gt)</t>
  </si>
  <si>
    <t>Power</t>
  </si>
  <si>
    <t>CO2 equivalent CH4 (Gt)</t>
  </si>
  <si>
    <t>Agriculture</t>
  </si>
  <si>
    <t>CO2 equivalent N2O (Gt)</t>
  </si>
  <si>
    <t>Residential</t>
  </si>
  <si>
    <t>CO2 equivalent CO2 (Gt)</t>
  </si>
  <si>
    <t>Commercial</t>
  </si>
  <si>
    <t>Transport</t>
  </si>
  <si>
    <t>Backstop</t>
  </si>
  <si>
    <t>Industry</t>
  </si>
  <si>
    <t>CO2 equivalent constraint (Gt)</t>
  </si>
  <si>
    <t>Gross total</t>
  </si>
  <si>
    <t>CO2 equivalent (Gt)</t>
  </si>
  <si>
    <t>Net total</t>
  </si>
  <si>
    <t>Constraint</t>
  </si>
  <si>
    <t>Removals</t>
  </si>
  <si>
    <t>(GW)</t>
  </si>
  <si>
    <t>Fossil</t>
  </si>
  <si>
    <t>Fossil w/ CCS</t>
  </si>
  <si>
    <t>Hydropower</t>
  </si>
  <si>
    <t>Nuclear fission</t>
  </si>
  <si>
    <t>Marine</t>
  </si>
  <si>
    <t>Storage</t>
  </si>
  <si>
    <t>MaxCapacity</t>
  </si>
  <si>
    <t>Wind onshore</t>
  </si>
  <si>
    <t>Wind offshore</t>
  </si>
  <si>
    <t>Solar PV</t>
  </si>
  <si>
    <t>Solar CSP</t>
  </si>
  <si>
    <t>(TWh)</t>
  </si>
  <si>
    <t>Actual production IEA (TWh)</t>
  </si>
  <si>
    <t>Fossil w/CCS</t>
  </si>
  <si>
    <t>Total historical data</t>
  </si>
  <si>
    <t>Distributed electricity</t>
  </si>
  <si>
    <t>Imported electricity</t>
  </si>
  <si>
    <t>(%)</t>
  </si>
  <si>
    <t>AGR_DEM</t>
  </si>
  <si>
    <t>(PJ)</t>
  </si>
  <si>
    <t>AGR_LTH</t>
  </si>
  <si>
    <t>COM_CK</t>
  </si>
  <si>
    <t>COM_LG</t>
  </si>
  <si>
    <t>COM_OE</t>
  </si>
  <si>
    <t>COM_OT</t>
  </si>
  <si>
    <t>COM_RF</t>
  </si>
  <si>
    <t>COM_SC</t>
  </si>
  <si>
    <t>COM_SH</t>
  </si>
  <si>
    <t>COM_WH</t>
  </si>
  <si>
    <t>IND_CH</t>
  </si>
  <si>
    <t>(Mt)</t>
  </si>
  <si>
    <t>IND_FEA</t>
  </si>
  <si>
    <t>IND_IS</t>
  </si>
  <si>
    <t>IND_NEU</t>
  </si>
  <si>
    <t>IND_NF</t>
  </si>
  <si>
    <t>IND_NM</t>
  </si>
  <si>
    <t>IND_NSP</t>
  </si>
  <si>
    <t>IND_OTH</t>
  </si>
  <si>
    <t>IND_PP</t>
  </si>
  <si>
    <t>RES_CD</t>
  </si>
  <si>
    <t>RES_CK</t>
  </si>
  <si>
    <t>RES_CW</t>
  </si>
  <si>
    <t>RES_DW</t>
  </si>
  <si>
    <t>RES_LG</t>
  </si>
  <si>
    <t>RES_OE</t>
  </si>
  <si>
    <t>RES_RF</t>
  </si>
  <si>
    <t>RES_SC</t>
  </si>
  <si>
    <t>RES_SH</t>
  </si>
  <si>
    <t>RES_WH</t>
  </si>
  <si>
    <t>TRA_AVI_DOM</t>
  </si>
  <si>
    <t>(Bvkm)</t>
  </si>
  <si>
    <t>TRA_NAV_DOM</t>
  </si>
  <si>
    <t>TRA_NAV_INT</t>
  </si>
  <si>
    <t>TRA_NEU</t>
  </si>
  <si>
    <t>TRA_RAIL_FRG</t>
  </si>
  <si>
    <t>(Bfkm)</t>
  </si>
  <si>
    <t>TRA_RAIL_PAS</t>
  </si>
  <si>
    <t>(Bpkm)</t>
  </si>
  <si>
    <t>TRA_ROA_2WH</t>
  </si>
  <si>
    <t>TRA_ROA_3WH</t>
  </si>
  <si>
    <t>TRA_ROA_BUS</t>
  </si>
  <si>
    <t>TRA_ROA_CAR</t>
  </si>
  <si>
    <t>TRA_ROA_HTR</t>
  </si>
  <si>
    <t>TRA_ROA_LCV</t>
  </si>
  <si>
    <t>TRA_ROA_MTR</t>
  </si>
  <si>
    <t>Historical data (% variation)</t>
  </si>
  <si>
    <t>CH4 contribution</t>
  </si>
  <si>
    <t>N2O contribution</t>
  </si>
  <si>
    <t>Biomass w/ CCS</t>
  </si>
  <si>
    <t>Coal (PJ)</t>
  </si>
  <si>
    <t>Coal imports (PJ)</t>
  </si>
  <si>
    <t>Oil (Mtoe)</t>
  </si>
  <si>
    <t>Pipeline gas (bcm)</t>
  </si>
  <si>
    <t>LNG (bcm)</t>
  </si>
  <si>
    <t>Oil TPES (Mtoe)</t>
  </si>
  <si>
    <t>Gas TPES (bcm)</t>
  </si>
  <si>
    <t>Gas TPES (PJ)</t>
  </si>
  <si>
    <t>Coal TPES (PJ)</t>
  </si>
  <si>
    <t>Input (PJ)</t>
  </si>
  <si>
    <t>Input (bcm)</t>
  </si>
  <si>
    <t>Input (Mtoe)</t>
  </si>
  <si>
    <t>Imports</t>
  </si>
  <si>
    <t>Exports</t>
  </si>
  <si>
    <t>Pipeline imports</t>
  </si>
  <si>
    <t>LNG imports</t>
  </si>
  <si>
    <t>OUT_DMY</t>
  </si>
  <si>
    <t>SNK_DMY</t>
  </si>
  <si>
    <t>Historical data IEA</t>
  </si>
  <si>
    <t>Inland prod.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</si>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</sst>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%"/>
    <numFmt numFmtId="165" formatCode="0.000"/>
    <numFmt numFmtId="166" formatCode="0.0"/>
    <numFmt numFmtId="167" formatCode="0.0000"/>
    <numFmt numFmtId="168" formatCode="0.000000000000"/>
    <numFmt numFmtId="169" formatCode="0.0000000000E+00"/>
    <numFmt numFmtId="170" formatCode="0E+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6897BB"/>
      <name val="JetBrains Mono"/>
      <family val="3"/>
    </font>
    <font>
      <sz val="10"/>
      <color rgb="FF808080"/>
      <name val="JetBrains Mono"/>
      <family val="3"/>
    </font>
    <font>
      <sz val="10"/>
      <color rgb="FF6A8759"/>
      <name val="JetBrains Mono"/>
      <family val="3"/>
    </font>
    <font>
      <sz val="11"/>
      <color rgb="FF6897BB"/>
      <name val="Courier New"/>
      <family val="3"/>
    </font>
    <font>
      <sz val="10"/>
      <color rgb="FF000000"/>
      <name val="MS Shell Dlg 2"/>
    </font>
    <font>
      <sz val="11"/>
      <color rgb="FFA9B7C6"/>
      <name val="Courier New"/>
      <family val="3"/>
    </font>
    <font>
      <b/>
      <sz val="10"/>
      <color rgb="FF808080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/>
    <xf numFmtId="1" fontId="0" fillId="0" borderId="0" xfId="0" applyNumberFormat="1"/>
    <xf numFmtId="0" fontId="2" fillId="0" borderId="0" xfId="0" applyFont="1" applyAlignment="1">
      <alignment vertical="center"/>
    </xf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vertical="center"/>
    </xf>
    <xf numFmtId="10" fontId="0" fillId="0" borderId="0" xfId="0" applyNumberFormat="1"/>
    <xf numFmtId="166" fontId="0" fillId="0" borderId="0" xfId="0" applyNumberFormat="1"/>
    <xf numFmtId="0" fontId="5" fillId="0" borderId="0" xfId="0" applyFont="1" applyAlignment="1">
      <alignment vertical="center"/>
    </xf>
    <xf numFmtId="0" fontId="0" fillId="0" borderId="0" xfId="0" applyAlignment="1">
      <alignment wrapText="1"/>
    </xf>
    <xf numFmtId="0" fontId="6" fillId="0" borderId="0" xfId="0" applyFont="1" applyAlignment="1">
      <alignment vertical="center" wrapText="1"/>
    </xf>
    <xf numFmtId="167" fontId="0" fillId="0" borderId="0" xfId="0" applyNumberFormat="1"/>
    <xf numFmtId="2" fontId="7" fillId="0" borderId="0" xfId="0" applyNumberFormat="1" applyFont="1" applyAlignment="1">
      <alignment vertical="center"/>
    </xf>
    <xf numFmtId="165" fontId="1" fillId="0" borderId="0" xfId="0" applyNumberFormat="1" applyFont="1"/>
    <xf numFmtId="168" fontId="0" fillId="0" borderId="0" xfId="0" applyNumberFormat="1"/>
    <xf numFmtId="0" fontId="6" fillId="0" borderId="0" xfId="0" applyFont="1" applyAlignment="1">
      <alignment vertical="center"/>
    </xf>
    <xf numFmtId="164" fontId="0" fillId="0" borderId="0" xfId="0" applyNumberFormat="1"/>
    <xf numFmtId="11" fontId="0" fillId="0" borderId="0" xfId="0" applyNumberFormat="1"/>
    <xf numFmtId="1" fontId="1" fillId="0" borderId="0" xfId="0" applyNumberFormat="1" applyFont="1" applyAlignment="1">
      <alignment horizontal="left"/>
    </xf>
    <xf numFmtId="1" fontId="2" fillId="0" borderId="0" xfId="0" applyNumberFormat="1" applyFont="1" applyAlignment="1">
      <alignment vertical="center"/>
    </xf>
    <xf numFmtId="169" fontId="0" fillId="0" borderId="0" xfId="0" applyNumberFormat="1"/>
    <xf numFmtId="0" fontId="8" fillId="0" borderId="0" xfId="0" applyFont="1" applyAlignment="1">
      <alignment vertical="center"/>
    </xf>
    <xf numFmtId="166" fontId="0" fillId="0" borderId="0" xfId="0" applyNumberFormat="1" applyAlignment="1">
      <alignment horizontal="left"/>
    </xf>
    <xf numFmtId="3" fontId="0" fillId="0" borderId="0" xfId="0" applyNumberFormat="1"/>
    <xf numFmtId="0" fontId="0" fillId="0" borderId="0" xfId="0" applyNumberFormat="1"/>
    <xf numFmtId="9" fontId="0" fillId="0" borderId="0" xfId="0" applyNumberFormat="1"/>
    <xf numFmtId="0" fontId="1" fillId="2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wrapText="1"/>
    </xf>
    <xf numFmtId="0" fontId="0" fillId="0" borderId="0" xfId="0" applyFill="1" applyAlignment="1">
      <alignment horizontal="left" wrapText="1"/>
    </xf>
    <xf numFmtId="11" fontId="0" fillId="0" borderId="0" xfId="0" applyNumberFormat="1"/>
    <xf numFmtId="2" fontId="0" fillId="0" borderId="0" xfId="0" applyNumberFormat="1"/>
    <xf numFmtId="170" fontId="0" fillId="0" borderId="0" xfId="0" applyNumberFormat="1"/>
    <xf numFmtId="0" fontId="0" fillId="0" borderId="0" xfId="0"/>
    <xf numFmtId="0" fontId="0" fillId="0" borderId="0" xfId="0"/>
    <xf numFmtId="11" fontId="0" fillId="0" borderId="0" xfId="0" applyNumberFormat="1" applyAlignment="1">
      <alignment horizontal="left"/>
    </xf>
    <xf numFmtId="11" fontId="0" fillId="2" borderId="0" xfId="0" applyNumberFormat="1" applyFill="1" applyAlignment="1">
      <alignment horizontal="left"/>
    </xf>
    <xf numFmtId="0" fontId="6" fillId="3" borderId="0" xfId="0" applyFont="1" applyFill="1" applyBorder="1" applyAlignment="1">
      <alignment vertical="center" wrapText="1"/>
    </xf>
    <xf numFmtId="0" fontId="0" fillId="0" borderId="0" xfId="0" applyBorder="1"/>
    <xf numFmtId="0" fontId="1" fillId="0" borderId="0" xfId="0" applyNumberFormat="1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wrapText="1"/>
    </xf>
  </cellXfs>
  <cellStyles count="1">
    <cellStyle name="Normale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6600"/>
      <color rgb="FFFF6699"/>
      <color rgb="FF9999FF"/>
      <color rgb="FF3333FF"/>
      <color rgb="FF33CCCC"/>
      <color rgb="FF33CC33"/>
      <color rgb="FF009999"/>
      <color rgb="FF44EE5C"/>
      <color rgb="FF66FF6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(a)</a:t>
            </a:r>
          </a:p>
        </c:rich>
      </c:tx>
      <c:layout>
        <c:manualLayout>
          <c:xMode val="edge"/>
          <c:yMode val="edge"/>
          <c:x val="0.38202376375649882"/>
          <c:y val="3.3087607909240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'Hydrogen generation'!$O$2</c:f>
              <c:strCache>
                <c:ptCount val="1"/>
                <c:pt idx="0">
                  <c:v>Grey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'Hydrogen generation'!$R$1:$X$1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'Hydrogen generation'!$R$2:$X$2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5-4B3E-8A0B-B67C5174539F}"/>
            </c:ext>
          </c:extLst>
        </c:ser>
        <c:ser>
          <c:idx val="2"/>
          <c:order val="1"/>
          <c:tx>
            <c:strRef>
              <c:f>'Hydrogen generation'!$O$3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'Hydrogen generation'!$R$1:$X$1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'Hydrogen generation'!$R$3:$X$3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0.28382399999999991</c:v>
                </c:pt>
                <c:pt idx="4">
                  <c:v>1.7644391999999998</c:v>
                </c:pt>
                <c:pt idx="5">
                  <c:v>10.960336799999997</c:v>
                </c:pt>
                <c:pt idx="6">
                  <c:v>23.637135686043848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F5-4B3E-8A0B-B67C5174539F}"/>
            </c:ext>
          </c:extLst>
        </c:ser>
        <c:ser>
          <c:idx val="3"/>
          <c:order val="2"/>
          <c:tx>
            <c:strRef>
              <c:f>'Hydrogen generation'!$O$4</c:f>
              <c:strCache>
                <c:ptCount val="1"/>
                <c:pt idx="0">
                  <c:v>RES-based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'Hydrogen generation'!$R$1:$X$1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'Hydrogen generation'!$R$4:$X$4</c:f>
              <c:numCache>
                <c:formatCode>General</c:formatCode>
                <c:ptCount val="7"/>
                <c:pt idx="0">
                  <c:v>0.28382399999999991</c:v>
                </c:pt>
                <c:pt idx="1">
                  <c:v>0</c:v>
                </c:pt>
                <c:pt idx="2">
                  <c:v>1.1920607999999999E-2</c:v>
                </c:pt>
                <c:pt idx="3">
                  <c:v>0</c:v>
                </c:pt>
                <c:pt idx="4">
                  <c:v>0</c:v>
                </c:pt>
                <c:pt idx="5">
                  <c:v>2.179091198895549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F5-4B3E-8A0B-B67C5174539F}"/>
            </c:ext>
          </c:extLst>
        </c:ser>
        <c:ser>
          <c:idx val="4"/>
          <c:order val="3"/>
          <c:tx>
            <c:strRef>
              <c:f>'Hydrogen generation'!$O$5</c:f>
              <c:strCache>
                <c:ptCount val="1"/>
                <c:pt idx="0">
                  <c:v>Electrolysis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'Hydrogen generation'!$R$1:$X$1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'Hydrogen generation'!$R$5:$X$5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F5-4B3E-8A0B-B67C51745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Hydrogen production (Mt)</a:t>
                </a:r>
              </a:p>
            </c:rich>
          </c:tx>
          <c:layout>
            <c:manualLayout>
              <c:xMode val="edge"/>
              <c:yMode val="edge"/>
              <c:x val="2.8519022861926611E-2"/>
              <c:y val="0.114869579678824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shares'!$N$18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shares'!$O$18:$W$18</c:f>
              <c:numCache>
                <c:formatCode>0</c:formatCode>
                <c:ptCount val="9"/>
                <c:pt idx="0">
                  <c:v>38.300350000000002</c:v>
                </c:pt>
                <c:pt idx="1">
                  <c:v>40.401345800000001</c:v>
                </c:pt>
                <c:pt idx="2">
                  <c:v>40.485776425675283</c:v>
                </c:pt>
                <c:pt idx="3">
                  <c:v>43.180721819417244</c:v>
                </c:pt>
                <c:pt idx="4">
                  <c:v>41.527288781595757</c:v>
                </c:pt>
                <c:pt idx="5">
                  <c:v>29.162547565446879</c:v>
                </c:pt>
                <c:pt idx="6">
                  <c:v>8.762118712002211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7-4052-8664-122021323E52}"/>
            </c:ext>
          </c:extLst>
        </c:ser>
        <c:ser>
          <c:idx val="1"/>
          <c:order val="1"/>
          <c:tx>
            <c:strRef>
              <c:f>'Transport shares'!$N$19</c:f>
              <c:strCache>
                <c:ptCount val="1"/>
                <c:pt idx="0">
                  <c:v>LPG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shares'!$O$19:$W$19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7-4052-8664-122021323E52}"/>
            </c:ext>
          </c:extLst>
        </c:ser>
        <c:ser>
          <c:idx val="2"/>
          <c:order val="2"/>
          <c:tx>
            <c:strRef>
              <c:f>'Transport shares'!$N$20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shares'!$O$20:$W$20</c:f>
              <c:numCache>
                <c:formatCode>0</c:formatCode>
                <c:ptCount val="9"/>
                <c:pt idx="0">
                  <c:v>0.36399999999999999</c:v>
                </c:pt>
                <c:pt idx="1">
                  <c:v>0.34579999999999989</c:v>
                </c:pt>
                <c:pt idx="2">
                  <c:v>1.17175061244592</c:v>
                </c:pt>
                <c:pt idx="3">
                  <c:v>1.17175061244592</c:v>
                </c:pt>
                <c:pt idx="4">
                  <c:v>1.17175061244592</c:v>
                </c:pt>
                <c:pt idx="5">
                  <c:v>1.17175061244592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07-4052-8664-122021323E52}"/>
            </c:ext>
          </c:extLst>
        </c:ser>
        <c:ser>
          <c:idx val="3"/>
          <c:order val="3"/>
          <c:tx>
            <c:strRef>
              <c:f>'Transport shares'!$N$21</c:f>
              <c:strCache>
                <c:ptCount val="1"/>
                <c:pt idx="0">
                  <c:v>LNG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shares'!$O$21:$W$21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07-4052-8664-122021323E52}"/>
            </c:ext>
          </c:extLst>
        </c:ser>
        <c:ser>
          <c:idx val="4"/>
          <c:order val="4"/>
          <c:tx>
            <c:strRef>
              <c:f>'Transport shares'!$N$22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shares'!$O$22:$W$22</c:f>
              <c:numCache>
                <c:formatCode>0</c:formatCode>
                <c:ptCount val="9"/>
                <c:pt idx="0">
                  <c:v>0</c:v>
                </c:pt>
                <c:pt idx="1">
                  <c:v>6.4300000000002194E-3</c:v>
                </c:pt>
                <c:pt idx="2">
                  <c:v>3.9999999999999522E-2</c:v>
                </c:pt>
                <c:pt idx="3">
                  <c:v>3.9999999999999633E-2</c:v>
                </c:pt>
                <c:pt idx="4">
                  <c:v>1.55</c:v>
                </c:pt>
                <c:pt idx="5">
                  <c:v>9.1100000000000012</c:v>
                </c:pt>
                <c:pt idx="6">
                  <c:v>21.3</c:v>
                </c:pt>
                <c:pt idx="7">
                  <c:v>30.527239180925609</c:v>
                </c:pt>
                <c:pt idx="8">
                  <c:v>37.234303250782382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07-4052-8664-122021323E52}"/>
            </c:ext>
          </c:extLst>
        </c:ser>
        <c:ser>
          <c:idx val="5"/>
          <c:order val="5"/>
          <c:tx>
            <c:strRef>
              <c:f>'Transport shares'!$N$23</c:f>
              <c:strCache>
                <c:ptCount val="1"/>
                <c:pt idx="0">
                  <c:v>Plug-in hybrid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shares'!$O$23:$W$23</c:f>
              <c:numCache>
                <c:formatCode>0</c:formatCode>
                <c:ptCount val="9"/>
                <c:pt idx="0">
                  <c:v>0</c:v>
                </c:pt>
                <c:pt idx="1">
                  <c:v>4.8200000000000664E-3</c:v>
                </c:pt>
                <c:pt idx="2">
                  <c:v>2.9999999999999971E-2</c:v>
                </c:pt>
                <c:pt idx="3">
                  <c:v>2.9999999999999971E-2</c:v>
                </c:pt>
                <c:pt idx="4">
                  <c:v>1.1599999999999999</c:v>
                </c:pt>
                <c:pt idx="5">
                  <c:v>6.8400000000000043</c:v>
                </c:pt>
                <c:pt idx="6">
                  <c:v>16</c:v>
                </c:pt>
                <c:pt idx="7">
                  <c:v>9.16</c:v>
                </c:pt>
                <c:pt idx="8">
                  <c:v>4.58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07-4052-8664-122021323E52}"/>
            </c:ext>
          </c:extLst>
        </c:ser>
        <c:ser>
          <c:idx val="6"/>
          <c:order val="6"/>
          <c:tx>
            <c:strRef>
              <c:f>'Transport shares'!$N$24</c:f>
              <c:strCache>
                <c:ptCount val="1"/>
                <c:pt idx="0">
                  <c:v>Fuel cell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shares'!$O$24:$W$24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0.04</c:v>
                </c:pt>
                <c:pt idx="5">
                  <c:v>0.24900000000000011</c:v>
                </c:pt>
                <c:pt idx="6">
                  <c:v>1.55</c:v>
                </c:pt>
                <c:pt idx="7">
                  <c:v>9.110000000000003</c:v>
                </c:pt>
                <c:pt idx="8">
                  <c:v>8.2505000000000006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07-4052-8664-122021323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International aviation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'Transport shares'!$N$54</c:f>
              <c:strCache>
                <c:ptCount val="1"/>
                <c:pt idx="0">
                  <c:v>Jet kerosene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shares'!$O$54:$W$54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8-456F-A72B-A0C3EF158CCB}"/>
            </c:ext>
          </c:extLst>
        </c:ser>
        <c:ser>
          <c:idx val="1"/>
          <c:order val="1"/>
          <c:tx>
            <c:strRef>
              <c:f>'Transport shares'!$N$55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shares'!$O$55:$W$55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78-456F-A72B-A0C3EF158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Domestic aviation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shares'!$N$56</c:f>
              <c:strCache>
                <c:ptCount val="1"/>
                <c:pt idx="0">
                  <c:v>Jet kerosene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shares'!$O$56:$W$56</c:f>
              <c:numCache>
                <c:formatCode>0.00</c:formatCode>
                <c:ptCount val="9"/>
                <c:pt idx="0">
                  <c:v>1.6377600000000001</c:v>
                </c:pt>
                <c:pt idx="1">
                  <c:v>1.810840404669261</c:v>
                </c:pt>
                <c:pt idx="2">
                  <c:v>1.0541902360570716</c:v>
                </c:pt>
                <c:pt idx="3">
                  <c:v>1.9338346764005179</c:v>
                </c:pt>
                <c:pt idx="4">
                  <c:v>2.0611451190443413</c:v>
                </c:pt>
                <c:pt idx="5">
                  <c:v>2.1756820347905572</c:v>
                </c:pt>
                <c:pt idx="6">
                  <c:v>2.2701573321412138</c:v>
                </c:pt>
                <c:pt idx="7">
                  <c:v>2.355221559862744</c:v>
                </c:pt>
                <c:pt idx="8">
                  <c:v>2.4262690374815312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9-4D50-9393-7FF5E7024CAA}"/>
            </c:ext>
          </c:extLst>
        </c:ser>
        <c:ser>
          <c:idx val="1"/>
          <c:order val="1"/>
          <c:tx>
            <c:strRef>
              <c:f>'Transport shares'!$N$57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shares'!$O$57:$W$57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1.56E-4</c:v>
                </c:pt>
                <c:pt idx="7">
                  <c:v>9.7199999999999999E-4</c:v>
                </c:pt>
                <c:pt idx="8">
                  <c:v>6.0400000000000011E-3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B9-4D50-9393-7FF5E7024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</a:t>
            </a:r>
            <a:r>
              <a:rPr lang="en-US" baseline="0"/>
              <a:t> trains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shares'!$N$58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shares'!$O$58:$W$58</c:f>
              <c:numCache>
                <c:formatCode>0.00</c:formatCode>
                <c:ptCount val="9"/>
                <c:pt idx="0">
                  <c:v>3.3485093030474031E-3</c:v>
                </c:pt>
                <c:pt idx="1">
                  <c:v>2.520138442437923E-3</c:v>
                </c:pt>
                <c:pt idx="2">
                  <c:v>2.127212581828442E-3</c:v>
                </c:pt>
                <c:pt idx="3">
                  <c:v>8.2200000000000036E-4</c:v>
                </c:pt>
                <c:pt idx="4">
                  <c:v>4.1100000000000002E-4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5-446A-A1B5-D4076228E17B}"/>
            </c:ext>
          </c:extLst>
        </c:ser>
        <c:ser>
          <c:idx val="1"/>
          <c:order val="1"/>
          <c:tx>
            <c:strRef>
              <c:f>'Transport shares'!$N$59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shares'!$O$59:$W$59</c:f>
              <c:numCache>
                <c:formatCode>0.00</c:formatCode>
                <c:ptCount val="9"/>
                <c:pt idx="0">
                  <c:v>9.4530000000000031E-2</c:v>
                </c:pt>
                <c:pt idx="1">
                  <c:v>7.5623999999999997E-2</c:v>
                </c:pt>
                <c:pt idx="2">
                  <c:v>5.6717999999999998E-2</c:v>
                </c:pt>
                <c:pt idx="3">
                  <c:v>3.7811999999999998E-2</c:v>
                </c:pt>
                <c:pt idx="4">
                  <c:v>1.890600000000001E-2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45-446A-A1B5-D4076228E17B}"/>
            </c:ext>
          </c:extLst>
        </c:ser>
        <c:ser>
          <c:idx val="2"/>
          <c:order val="2"/>
          <c:tx>
            <c:strRef>
              <c:f>'Transport shares'!$N$60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shares'!$O$60:$W$60</c:f>
              <c:numCache>
                <c:formatCode>0.00</c:formatCode>
                <c:ptCount val="9"/>
                <c:pt idx="0">
                  <c:v>4.0121214906969529</c:v>
                </c:pt>
                <c:pt idx="1">
                  <c:v>4.1566025815575642</c:v>
                </c:pt>
                <c:pt idx="2">
                  <c:v>4.1243707353045362</c:v>
                </c:pt>
                <c:pt idx="3">
                  <c:v>4.5498373997425823</c:v>
                </c:pt>
                <c:pt idx="4">
                  <c:v>4.6751902164815489</c:v>
                </c:pt>
                <c:pt idx="5">
                  <c:v>4.8045021178741134</c:v>
                </c:pt>
                <c:pt idx="6">
                  <c:v>4.9054352933644862</c:v>
                </c:pt>
                <c:pt idx="7">
                  <c:v>4.9628483667305714</c:v>
                </c:pt>
                <c:pt idx="8">
                  <c:v>4.714277177386041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45-446A-A1B5-D4076228E17B}"/>
            </c:ext>
          </c:extLst>
        </c:ser>
        <c:ser>
          <c:idx val="3"/>
          <c:order val="3"/>
          <c:tx>
            <c:strRef>
              <c:f>'Transport shares'!$N$61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shares'!$O$61:$W$61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2E-3</c:v>
                </c:pt>
                <c:pt idx="6">
                  <c:v>1.2500000000000001E-2</c:v>
                </c:pt>
                <c:pt idx="7">
                  <c:v>7.7499999999999986E-2</c:v>
                </c:pt>
                <c:pt idx="8">
                  <c:v>0.45700000000000007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F-4873-8268-333924107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Freight</a:t>
            </a:r>
            <a:r>
              <a:rPr lang="en-US" baseline="0"/>
              <a:t> trains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shares'!$N$62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shares'!$O$62:$W$62</c:f>
              <c:numCache>
                <c:formatCode>0.00</c:formatCode>
                <c:ptCount val="9"/>
                <c:pt idx="0">
                  <c:v>1.4630000000000001E-4</c:v>
                </c:pt>
                <c:pt idx="1">
                  <c:v>1.1704E-4</c:v>
                </c:pt>
                <c:pt idx="2">
                  <c:v>8.7780000000000003E-5</c:v>
                </c:pt>
                <c:pt idx="3">
                  <c:v>5.8520000000000002E-5</c:v>
                </c:pt>
                <c:pt idx="4">
                  <c:v>2.9260000000000001E-5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4-46C7-8B1C-C109891E6047}"/>
            </c:ext>
          </c:extLst>
        </c:ser>
        <c:ser>
          <c:idx val="1"/>
          <c:order val="1"/>
          <c:tx>
            <c:strRef>
              <c:f>'Transport shares'!$N$63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shares'!$O$63:$W$63</c:f>
              <c:numCache>
                <c:formatCode>0.00</c:formatCode>
                <c:ptCount val="9"/>
                <c:pt idx="0">
                  <c:v>0.37124010000000002</c:v>
                </c:pt>
                <c:pt idx="1">
                  <c:v>0.29699207999999988</c:v>
                </c:pt>
                <c:pt idx="2">
                  <c:v>0.22274405999999999</c:v>
                </c:pt>
                <c:pt idx="3">
                  <c:v>0.14849604</c:v>
                </c:pt>
                <c:pt idx="4">
                  <c:v>7.4248019999999956E-2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34-46C7-8B1C-C109891E6047}"/>
            </c:ext>
          </c:extLst>
        </c:ser>
        <c:ser>
          <c:idx val="2"/>
          <c:order val="2"/>
          <c:tx>
            <c:strRef>
              <c:f>'Transport shares'!$N$64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shares'!$O$64:$W$64</c:f>
              <c:numCache>
                <c:formatCode>0.00</c:formatCode>
                <c:ptCount val="9"/>
                <c:pt idx="0">
                  <c:v>0.4129509999999999</c:v>
                </c:pt>
                <c:pt idx="1">
                  <c:v>0.52966184890894996</c:v>
                </c:pt>
                <c:pt idx="2">
                  <c:v>0.53504154816653748</c:v>
                </c:pt>
                <c:pt idx="3">
                  <c:v>0.70297929265878378</c:v>
                </c:pt>
                <c:pt idx="4">
                  <c:v>0.80449148518383573</c:v>
                </c:pt>
                <c:pt idx="5">
                  <c:v>0.90209920876220662</c:v>
                </c:pt>
                <c:pt idx="6">
                  <c:v>0.91981259414037131</c:v>
                </c:pt>
                <c:pt idx="7">
                  <c:v>0.92536202591605821</c:v>
                </c:pt>
                <c:pt idx="8">
                  <c:v>0.87106796426114941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34-46C7-8B1C-C109891E6047}"/>
            </c:ext>
          </c:extLst>
        </c:ser>
        <c:ser>
          <c:idx val="3"/>
          <c:order val="3"/>
          <c:tx>
            <c:strRef>
              <c:f>'Transport shares'!$N$65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shares'!$O$65:$W$65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3.6699999999999998E-4</c:v>
                </c:pt>
                <c:pt idx="6">
                  <c:v>2.2799999999999999E-3</c:v>
                </c:pt>
                <c:pt idx="7">
                  <c:v>1.4200000000000001E-2</c:v>
                </c:pt>
                <c:pt idx="8">
                  <c:v>8.3699999999999997E-2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7-405B-A04F-2D31687AF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Domestic navigation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shares'!$N$66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shares'!$O$66:$W$66</c:f>
              <c:numCache>
                <c:formatCode>0.00</c:formatCode>
                <c:ptCount val="9"/>
                <c:pt idx="0">
                  <c:v>0.11695999999999999</c:v>
                </c:pt>
                <c:pt idx="1">
                  <c:v>9.3567999999999998E-2</c:v>
                </c:pt>
                <c:pt idx="2">
                  <c:v>7.0175999999999988E-2</c:v>
                </c:pt>
                <c:pt idx="3">
                  <c:v>0.3320139979273814</c:v>
                </c:pt>
                <c:pt idx="4">
                  <c:v>0.34938383504221082</c:v>
                </c:pt>
                <c:pt idx="5">
                  <c:v>0.35527708975026939</c:v>
                </c:pt>
                <c:pt idx="6">
                  <c:v>0.3033324059823676</c:v>
                </c:pt>
                <c:pt idx="7">
                  <c:v>0.32886441022549218</c:v>
                </c:pt>
                <c:pt idx="8">
                  <c:v>3.346266185734454E-2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8-490F-AB82-493988DF4209}"/>
            </c:ext>
          </c:extLst>
        </c:ser>
        <c:ser>
          <c:idx val="1"/>
          <c:order val="1"/>
          <c:tx>
            <c:strRef>
              <c:f>'Transport shares'!$N$67</c:f>
              <c:strCache>
                <c:ptCount val="1"/>
                <c:pt idx="0">
                  <c:v>Gasoline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shares'!$O$67:$W$67</c:f>
              <c:numCache>
                <c:formatCode>0.00</c:formatCode>
                <c:ptCount val="9"/>
                <c:pt idx="0">
                  <c:v>7.3600000000000011E-3</c:v>
                </c:pt>
                <c:pt idx="1">
                  <c:v>5.888E-3</c:v>
                </c:pt>
                <c:pt idx="2">
                  <c:v>4.4160000000000007E-3</c:v>
                </c:pt>
                <c:pt idx="3">
                  <c:v>2.9440000000000009E-3</c:v>
                </c:pt>
                <c:pt idx="4">
                  <c:v>1.472E-3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4B-4FA8-8131-7F282818A9E9}"/>
            </c:ext>
          </c:extLst>
        </c:ser>
        <c:ser>
          <c:idx val="2"/>
          <c:order val="2"/>
          <c:tx>
            <c:strRef>
              <c:f>'Transport shares'!$N$68</c:f>
              <c:strCache>
                <c:ptCount val="1"/>
                <c:pt idx="0">
                  <c:v>Heavy fuel oil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shares'!$O$68:$W$68</c:f>
              <c:numCache>
                <c:formatCode>0.00</c:formatCode>
                <c:ptCount val="9"/>
                <c:pt idx="0">
                  <c:v>0.20078720000000003</c:v>
                </c:pt>
                <c:pt idx="1">
                  <c:v>0.24073516207315182</c:v>
                </c:pt>
                <c:pt idx="2">
                  <c:v>0.2412892930029297</c:v>
                </c:pt>
                <c:pt idx="3">
                  <c:v>1.427200000000001E-2</c:v>
                </c:pt>
                <c:pt idx="4">
                  <c:v>7.1360000000000026E-3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4B-4FA8-8131-7F282818A9E9}"/>
            </c:ext>
          </c:extLst>
        </c:ser>
        <c:ser>
          <c:idx val="3"/>
          <c:order val="3"/>
          <c:tx>
            <c:strRef>
              <c:f>'Transport shares'!$N$69</c:f>
              <c:strCache>
                <c:ptCount val="1"/>
                <c:pt idx="0">
                  <c:v>LNG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shares'!$O$69:$W$69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1.4899999999999999E-4</c:v>
                </c:pt>
                <c:pt idx="4">
                  <c:v>9.2699999999999998E-4</c:v>
                </c:pt>
                <c:pt idx="5">
                  <c:v>5.7700000000000017E-3</c:v>
                </c:pt>
                <c:pt idx="6">
                  <c:v>3.4000000000000002E-2</c:v>
                </c:pt>
                <c:pt idx="7">
                  <c:v>3.4007425007239293E-2</c:v>
                </c:pt>
                <c:pt idx="8">
                  <c:v>0.12500000000000011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4B-4FA8-8131-7F282818A9E9}"/>
            </c:ext>
          </c:extLst>
        </c:ser>
        <c:ser>
          <c:idx val="4"/>
          <c:order val="4"/>
          <c:tx>
            <c:strRef>
              <c:f>'Transport shares'!$N$70</c:f>
              <c:strCache>
                <c:ptCount val="1"/>
                <c:pt idx="0">
                  <c:v>Dual fuel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shares'!$O$70:$W$70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2.399999999999955E-5</c:v>
                </c:pt>
                <c:pt idx="3">
                  <c:v>0</c:v>
                </c:pt>
                <c:pt idx="4">
                  <c:v>0</c:v>
                </c:pt>
                <c:pt idx="5">
                  <c:v>5.77E-3</c:v>
                </c:pt>
                <c:pt idx="6">
                  <c:v>3.4000000000000023E-2</c:v>
                </c:pt>
                <c:pt idx="7">
                  <c:v>0</c:v>
                </c:pt>
                <c:pt idx="8">
                  <c:v>0.12500000000000011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4B-4FA8-8131-7F282818A9E9}"/>
            </c:ext>
          </c:extLst>
        </c:ser>
        <c:ser>
          <c:idx val="5"/>
          <c:order val="5"/>
          <c:tx>
            <c:strRef>
              <c:f>'Transport shares'!$N$71</c:f>
              <c:strCache>
                <c:ptCount val="1"/>
                <c:pt idx="0">
                  <c:v>Ammonia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shares'!$O$71:$W$71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4B-4FA8-8131-7F282818A9E9}"/>
            </c:ext>
          </c:extLst>
        </c:ser>
        <c:ser>
          <c:idx val="6"/>
          <c:order val="6"/>
          <c:tx>
            <c:strRef>
              <c:f>'Transport shares'!$N$72</c:f>
              <c:strCache>
                <c:ptCount val="1"/>
                <c:pt idx="0">
                  <c:v>Methanol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shares'!$O$72:$W$72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1.4899999999999999E-4</c:v>
                </c:pt>
                <c:pt idx="6">
                  <c:v>9.2699999999999998E-4</c:v>
                </c:pt>
                <c:pt idx="7">
                  <c:v>5.7700000000000017E-3</c:v>
                </c:pt>
                <c:pt idx="8">
                  <c:v>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4B-4FA8-8131-7F282818A9E9}"/>
            </c:ext>
          </c:extLst>
        </c:ser>
        <c:ser>
          <c:idx val="7"/>
          <c:order val="7"/>
          <c:tx>
            <c:strRef>
              <c:f>'Transport shares'!$N$73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shares'!$O$73:$W$73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2.4000000000000011E-5</c:v>
                </c:pt>
                <c:pt idx="5">
                  <c:v>1.4899999999999999E-4</c:v>
                </c:pt>
                <c:pt idx="6">
                  <c:v>9.2699999999999976E-4</c:v>
                </c:pt>
                <c:pt idx="7">
                  <c:v>5.77E-3</c:v>
                </c:pt>
                <c:pt idx="8">
                  <c:v>3.3999999999999989E-2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4B-4FA8-8131-7F282818A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Internationa</a:t>
            </a:r>
            <a:r>
              <a:rPr lang="en-US" baseline="0"/>
              <a:t>l navigation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shares'!$N$74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shares'!$O$74:$W$74</c:f>
              <c:numCache>
                <c:formatCode>0.000</c:formatCode>
                <c:ptCount val="9"/>
                <c:pt idx="0">
                  <c:v>0.11398747694445409</c:v>
                </c:pt>
                <c:pt idx="1">
                  <c:v>6.2965089030927776E-2</c:v>
                </c:pt>
                <c:pt idx="2">
                  <c:v>1.6757999999999999E-2</c:v>
                </c:pt>
                <c:pt idx="3">
                  <c:v>0.34988256003876261</c:v>
                </c:pt>
                <c:pt idx="4">
                  <c:v>0.39273061661262509</c:v>
                </c:pt>
                <c:pt idx="5">
                  <c:v>0.42189510657844492</c:v>
                </c:pt>
                <c:pt idx="6">
                  <c:v>0.36035966960406152</c:v>
                </c:pt>
                <c:pt idx="7">
                  <c:v>0.33661592933886858</c:v>
                </c:pt>
                <c:pt idx="8">
                  <c:v>4.08369109555968E-2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6-4436-AA7E-5E66330F88B9}"/>
            </c:ext>
          </c:extLst>
        </c:ser>
        <c:ser>
          <c:idx val="1"/>
          <c:order val="1"/>
          <c:tx>
            <c:strRef>
              <c:f>'Transport shares'!$N$75</c:f>
              <c:strCache>
                <c:ptCount val="1"/>
                <c:pt idx="0">
                  <c:v>Heavy fuel oil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shares'!$O$75:$W$75</c:f>
              <c:numCache>
                <c:formatCode>0.000</c:formatCode>
                <c:ptCount val="9"/>
                <c:pt idx="0">
                  <c:v>0.27207732305554588</c:v>
                </c:pt>
                <c:pt idx="1">
                  <c:v>0.34101191593093994</c:v>
                </c:pt>
                <c:pt idx="2">
                  <c:v>0.35835103544097879</c:v>
                </c:pt>
                <c:pt idx="3">
                  <c:v>6.4827999999999997E-2</c:v>
                </c:pt>
                <c:pt idx="4">
                  <c:v>3.2413999999999998E-2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16-4436-AA7E-5E66330F88B9}"/>
            </c:ext>
          </c:extLst>
        </c:ser>
        <c:ser>
          <c:idx val="2"/>
          <c:order val="2"/>
          <c:tx>
            <c:strRef>
              <c:f>'Transport shares'!$N$76</c:f>
              <c:strCache>
                <c:ptCount val="1"/>
                <c:pt idx="0">
                  <c:v>LNG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shares'!$O$76:$W$76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1.7699999999999999E-4</c:v>
                </c:pt>
                <c:pt idx="4">
                  <c:v>1.1000000000000001E-3</c:v>
                </c:pt>
                <c:pt idx="5">
                  <c:v>6.8500000000000011E-3</c:v>
                </c:pt>
                <c:pt idx="6">
                  <c:v>4.0300000000000002E-2</c:v>
                </c:pt>
                <c:pt idx="7">
                  <c:v>9.4299999999999995E-2</c:v>
                </c:pt>
                <c:pt idx="8">
                  <c:v>0.14799999999999999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16-4436-AA7E-5E66330F88B9}"/>
            </c:ext>
          </c:extLst>
        </c:ser>
        <c:ser>
          <c:idx val="3"/>
          <c:order val="3"/>
          <c:tx>
            <c:strRef>
              <c:f>'Transport shares'!$N$77</c:f>
              <c:strCache>
                <c:ptCount val="1"/>
                <c:pt idx="0">
                  <c:v>Dual fuel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shares'!$O$77:$W$77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2.8500000000000002E-5</c:v>
                </c:pt>
                <c:pt idx="3">
                  <c:v>0</c:v>
                </c:pt>
                <c:pt idx="4">
                  <c:v>0</c:v>
                </c:pt>
                <c:pt idx="5">
                  <c:v>6.8499999999999976E-3</c:v>
                </c:pt>
                <c:pt idx="6">
                  <c:v>4.0300000000000002E-2</c:v>
                </c:pt>
                <c:pt idx="7">
                  <c:v>0</c:v>
                </c:pt>
                <c:pt idx="8">
                  <c:v>0.14799999999999991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16-4436-AA7E-5E66330F88B9}"/>
            </c:ext>
          </c:extLst>
        </c:ser>
        <c:ser>
          <c:idx val="4"/>
          <c:order val="4"/>
          <c:tx>
            <c:strRef>
              <c:f>'Transport shares'!$N$78</c:f>
              <c:strCache>
                <c:ptCount val="1"/>
                <c:pt idx="0">
                  <c:v>Ammonia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shares'!$O$78:$W$78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16-4436-AA7E-5E66330F88B9}"/>
            </c:ext>
          </c:extLst>
        </c:ser>
        <c:ser>
          <c:idx val="5"/>
          <c:order val="5"/>
          <c:tx>
            <c:strRef>
              <c:f>'Transport shares'!$N$79</c:f>
              <c:strCache>
                <c:ptCount val="1"/>
                <c:pt idx="0">
                  <c:v>Methanol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shares'!$O$79:$W$79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1.7699999999999999E-4</c:v>
                </c:pt>
                <c:pt idx="6">
                  <c:v>1.1000000000000001E-3</c:v>
                </c:pt>
                <c:pt idx="7">
                  <c:v>6.8500000000000011E-3</c:v>
                </c:pt>
                <c:pt idx="8">
                  <c:v>4.0300000000000002E-2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16-4436-AA7E-5E66330F88B9}"/>
            </c:ext>
          </c:extLst>
        </c:ser>
        <c:ser>
          <c:idx val="6"/>
          <c:order val="6"/>
          <c:tx>
            <c:strRef>
              <c:f>'Transport shares'!$N$80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shares'!$O$80:$W$80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1.7699999999999999E-4</c:v>
                </c:pt>
                <c:pt idx="6">
                  <c:v>1.1000000000000001E-3</c:v>
                </c:pt>
                <c:pt idx="7">
                  <c:v>6.8500000000000011E-3</c:v>
                </c:pt>
                <c:pt idx="8">
                  <c:v>4.0300000000000002E-2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16-4436-AA7E-5E66330F88B9}"/>
            </c:ext>
          </c:extLst>
        </c:ser>
        <c:ser>
          <c:idx val="7"/>
          <c:order val="7"/>
          <c:tx>
            <c:strRef>
              <c:f>'Transport shares'!$N$81</c:f>
              <c:strCache>
                <c:ptCount val="1"/>
                <c:pt idx="0">
                  <c:v>Ammonia fuel cell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shares'!$O$81:$W$81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2.8500000000000002E-5</c:v>
                </c:pt>
                <c:pt idx="5">
                  <c:v>1.7699999999999999E-4</c:v>
                </c:pt>
                <c:pt idx="6">
                  <c:v>1.1000000000000001E-3</c:v>
                </c:pt>
                <c:pt idx="7">
                  <c:v>6.8500000000000011E-3</c:v>
                </c:pt>
                <c:pt idx="8">
                  <c:v>4.0299999999999989E-2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9-4220-A82E-7F8A2ADBE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Diesel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fuels'!$C$5</c:f>
              <c:strCache>
                <c:ptCount val="1"/>
                <c:pt idx="0">
                  <c:v>PRI_OIL_DST_kt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'Transport fuels'!$D$1:$L$1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fuels'!$D$5:$L$5</c:f>
              <c:numCache>
                <c:formatCode>General</c:formatCode>
                <c:ptCount val="9"/>
                <c:pt idx="0">
                  <c:v>199665.9831971876</c:v>
                </c:pt>
                <c:pt idx="1">
                  <c:v>208121.5670326729</c:v>
                </c:pt>
                <c:pt idx="2">
                  <c:v>184028.0082534129</c:v>
                </c:pt>
                <c:pt idx="3">
                  <c:v>225761.08575773559</c:v>
                </c:pt>
                <c:pt idx="4">
                  <c:v>186974.25009329189</c:v>
                </c:pt>
                <c:pt idx="5">
                  <c:v>114649.5822712708</c:v>
                </c:pt>
                <c:pt idx="6">
                  <c:v>21134.159178950391</c:v>
                </c:pt>
                <c:pt idx="7">
                  <c:v>10587.747407323061</c:v>
                </c:pt>
                <c:pt idx="8">
                  <c:v>8340.8109184445384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6-4FA1-8F5A-3742252ED89A}"/>
            </c:ext>
          </c:extLst>
        </c:ser>
        <c:ser>
          <c:idx val="1"/>
          <c:order val="1"/>
          <c:tx>
            <c:strRef>
              <c:f>'Transport fuels'!$C$6</c:f>
              <c:strCache>
                <c:ptCount val="1"/>
                <c:pt idx="0">
                  <c:v>RNW_BIO_EMHV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'Transport fuels'!$D$1:$L$1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fuels'!$D$6:$L$6</c:f>
              <c:numCache>
                <c:formatCode>General</c:formatCode>
                <c:ptCount val="9"/>
                <c:pt idx="0">
                  <c:v>6787.1596675165338</c:v>
                </c:pt>
                <c:pt idx="1">
                  <c:v>11277.512625097779</c:v>
                </c:pt>
                <c:pt idx="2">
                  <c:v>12526.67045773545</c:v>
                </c:pt>
                <c:pt idx="3">
                  <c:v>13137.16725752518</c:v>
                </c:pt>
                <c:pt idx="4">
                  <c:v>23051.12395520314</c:v>
                </c:pt>
                <c:pt idx="5">
                  <c:v>28401.073477687951</c:v>
                </c:pt>
                <c:pt idx="6">
                  <c:v>3067.8618162992489</c:v>
                </c:pt>
                <c:pt idx="7">
                  <c:v>2475.057835478116</c:v>
                </c:pt>
                <c:pt idx="8">
                  <c:v>388.83708507608458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6-4FA1-8F5A-3742252ED89A}"/>
            </c:ext>
          </c:extLst>
        </c:ser>
        <c:ser>
          <c:idx val="2"/>
          <c:order val="2"/>
          <c:tx>
            <c:strRef>
              <c:f>'Transport fuels'!$C$7</c:f>
              <c:strCache>
                <c:ptCount val="1"/>
                <c:pt idx="0">
                  <c:v>RNW_BIO_HVO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'Transport fuels'!$D$1:$L$1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fuels'!$D$7:$L$7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58992.551447347163</c:v>
                </c:pt>
                <c:pt idx="7">
                  <c:v>51761.769342044608</c:v>
                </c:pt>
                <c:pt idx="8">
                  <c:v>4231.5881656821985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96-4FA1-8F5A-3742252ED89A}"/>
            </c:ext>
          </c:extLst>
        </c:ser>
        <c:ser>
          <c:idx val="3"/>
          <c:order val="3"/>
          <c:tx>
            <c:strRef>
              <c:f>'Transport fuels'!$C$8</c:f>
              <c:strCache>
                <c:ptCount val="1"/>
                <c:pt idx="0">
                  <c:v>RNW_BIO_DST_FT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'Transport fuels'!$D$1:$L$1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fuels'!$D$8:$L$8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17006.0365338585</c:v>
                </c:pt>
                <c:pt idx="3">
                  <c:v>18361.781003039359</c:v>
                </c:pt>
                <c:pt idx="4">
                  <c:v>19638.654612183451</c:v>
                </c:pt>
                <c:pt idx="5">
                  <c:v>19466.332583590149</c:v>
                </c:pt>
                <c:pt idx="6">
                  <c:v>19067.488100711511</c:v>
                </c:pt>
                <c:pt idx="7">
                  <c:v>17677.353264424779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96-4FA1-8F5A-3742252ED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8579279"/>
        <c:axId val="998570127"/>
      </c:barChart>
      <c:catAx>
        <c:axId val="99857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8570127"/>
        <c:crosses val="autoZero"/>
        <c:auto val="1"/>
        <c:lblAlgn val="ctr"/>
        <c:lblOffset val="100"/>
        <c:noMultiLvlLbl val="0"/>
      </c:catAx>
      <c:valAx>
        <c:axId val="9985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Composition (kt)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857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Gasoline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fuels'!$C$11</c:f>
              <c:strCache>
                <c:ptCount val="1"/>
                <c:pt idx="0">
                  <c:v>PRI_OIL_GSL_kt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'Transport fuels'!$D$1:$L$1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fuels'!$D$11:$L$11</c:f>
              <c:numCache>
                <c:formatCode>General</c:formatCode>
                <c:ptCount val="9"/>
                <c:pt idx="0">
                  <c:v>77241.747892515734</c:v>
                </c:pt>
                <c:pt idx="1">
                  <c:v>63090.534033111253</c:v>
                </c:pt>
                <c:pt idx="2">
                  <c:v>55757.917154822862</c:v>
                </c:pt>
                <c:pt idx="3">
                  <c:v>44027.497994297737</c:v>
                </c:pt>
                <c:pt idx="4">
                  <c:v>27774.88213719858</c:v>
                </c:pt>
                <c:pt idx="5">
                  <c:v>4879.9969851569376</c:v>
                </c:pt>
                <c:pt idx="6">
                  <c:v>2982.9854602319988</c:v>
                </c:pt>
                <c:pt idx="7">
                  <c:v>75.385903672117806</c:v>
                </c:pt>
                <c:pt idx="8">
                  <c:v>7073.0801623782118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8-4FF0-A4C5-297DF3581C1B}"/>
            </c:ext>
          </c:extLst>
        </c:ser>
        <c:ser>
          <c:idx val="1"/>
          <c:order val="1"/>
          <c:tx>
            <c:strRef>
              <c:f>'Transport fuels'!$C$12</c:f>
              <c:strCache>
                <c:ptCount val="1"/>
                <c:pt idx="0">
                  <c:v>RNW_BIO_ETBE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'Transport fuels'!$D$1:$L$1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fuels'!$D$12:$L$12</c:f>
              <c:numCache>
                <c:formatCode>General</c:formatCode>
                <c:ptCount val="9"/>
                <c:pt idx="0">
                  <c:v>13910.836113344059</c:v>
                </c:pt>
                <c:pt idx="1">
                  <c:v>12053.602092569259</c:v>
                </c:pt>
                <c:pt idx="2">
                  <c:v>10660.633217022731</c:v>
                </c:pt>
                <c:pt idx="3">
                  <c:v>8417.8360945072436</c:v>
                </c:pt>
                <c:pt idx="4">
                  <c:v>5310.4177167977177</c:v>
                </c:pt>
                <c:pt idx="5">
                  <c:v>933.0308701180561</c:v>
                </c:pt>
                <c:pt idx="6">
                  <c:v>570.33181126448301</c:v>
                </c:pt>
                <c:pt idx="7">
                  <c:v>14.413405481964659</c:v>
                </c:pt>
                <c:pt idx="8">
                  <c:v>1352.337339221998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8-4FF0-A4C5-297DF3581C1B}"/>
            </c:ext>
          </c:extLst>
        </c:ser>
        <c:ser>
          <c:idx val="2"/>
          <c:order val="2"/>
          <c:tx>
            <c:strRef>
              <c:f>'Transport fuels'!$C$13</c:f>
              <c:strCache>
                <c:ptCount val="1"/>
                <c:pt idx="0">
                  <c:v>RNW_BIO_ETH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'Transport fuels'!$D$1:$L$1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fuels'!$D$13:$L$13</c:f>
              <c:numCache>
                <c:formatCode>General</c:formatCode>
                <c:ptCount val="9"/>
                <c:pt idx="0">
                  <c:v>366.07463456168603</c:v>
                </c:pt>
                <c:pt idx="1">
                  <c:v>4155.877641222517</c:v>
                </c:pt>
                <c:pt idx="2">
                  <c:v>3717.1944769881902</c:v>
                </c:pt>
                <c:pt idx="3">
                  <c:v>2935.166532953182</c:v>
                </c:pt>
                <c:pt idx="4">
                  <c:v>1851.658809146573</c:v>
                </c:pt>
                <c:pt idx="5">
                  <c:v>325.33313234379591</c:v>
                </c:pt>
                <c:pt idx="6">
                  <c:v>198.86569734880001</c:v>
                </c:pt>
                <c:pt idx="7">
                  <c:v>5.0257269114745204</c:v>
                </c:pt>
                <c:pt idx="8">
                  <c:v>471.53867749188089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B8-4FF0-A4C5-297DF3581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8579279"/>
        <c:axId val="998570127"/>
      </c:barChart>
      <c:catAx>
        <c:axId val="99857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8570127"/>
        <c:crosses val="autoZero"/>
        <c:auto val="1"/>
        <c:lblAlgn val="ctr"/>
        <c:lblOffset val="100"/>
        <c:noMultiLvlLbl val="0"/>
      </c:catAx>
      <c:valAx>
        <c:axId val="9985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Composition</a:t>
                </a:r>
                <a:r>
                  <a:rPr lang="it-IT" baseline="0"/>
                  <a:t> (kt)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857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Natural 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fuels'!$C$17</c:f>
              <c:strCache>
                <c:ptCount val="1"/>
                <c:pt idx="0">
                  <c:v>PRI_GAS_NGA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'Transport fuels'!$D$1:$L$1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fuels'!$D$17:$L$17</c:f>
              <c:numCache>
                <c:formatCode>General</c:formatCode>
                <c:ptCount val="9"/>
                <c:pt idx="0">
                  <c:v>9.8625654020267248</c:v>
                </c:pt>
                <c:pt idx="1">
                  <c:v>8.6297447267733816</c:v>
                </c:pt>
                <c:pt idx="2">
                  <c:v>125.7548989382516</c:v>
                </c:pt>
                <c:pt idx="3">
                  <c:v>712.1125194525315</c:v>
                </c:pt>
                <c:pt idx="4">
                  <c:v>1186.1297885824911</c:v>
                </c:pt>
                <c:pt idx="5">
                  <c:v>2484.9881506020438</c:v>
                </c:pt>
                <c:pt idx="6">
                  <c:v>2868.3720019475081</c:v>
                </c:pt>
                <c:pt idx="7">
                  <c:v>156.18793262883801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8-46B0-B270-201C7A2C5611}"/>
            </c:ext>
          </c:extLst>
        </c:ser>
        <c:ser>
          <c:idx val="1"/>
          <c:order val="1"/>
          <c:tx>
            <c:strRef>
              <c:f>'Transport fuels'!$C$18</c:f>
              <c:strCache>
                <c:ptCount val="1"/>
                <c:pt idx="0">
                  <c:v>SYN_CCUS_NGA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'Transport fuels'!$D$1:$L$1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fuels'!$D$18:$L$18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981.90629230340903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38-46B0-B270-201C7A2C5611}"/>
            </c:ext>
          </c:extLst>
        </c:ser>
        <c:ser>
          <c:idx val="2"/>
          <c:order val="2"/>
          <c:tx>
            <c:strRef>
              <c:f>'Transport fuels'!$C$19</c:f>
              <c:strCache>
                <c:ptCount val="1"/>
                <c:pt idx="0">
                  <c:v>RNW_POT_BIO_GAS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'Transport fuels'!$D$1:$L$1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fuels'!$D$19:$L$19</c:f>
              <c:numCache>
                <c:formatCode>General</c:formatCode>
                <c:ptCount val="9"/>
                <c:pt idx="0">
                  <c:v>0.51908238958035391</c:v>
                </c:pt>
                <c:pt idx="1">
                  <c:v>1.232820675253341</c:v>
                </c:pt>
                <c:pt idx="2">
                  <c:v>31.83668327550674</c:v>
                </c:pt>
                <c:pt idx="3">
                  <c:v>366.12468866454088</c:v>
                </c:pt>
                <c:pt idx="4">
                  <c:v>1092.4879631680831</c:v>
                </c:pt>
                <c:pt idx="5">
                  <c:v>1202.2455065163699</c:v>
                </c:pt>
                <c:pt idx="6">
                  <c:v>1904.764409953347</c:v>
                </c:pt>
                <c:pt idx="7">
                  <c:v>1657.5045911631789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38-46B0-B270-201C7A2C5611}"/>
            </c:ext>
          </c:extLst>
        </c:ser>
        <c:ser>
          <c:idx val="3"/>
          <c:order val="3"/>
          <c:tx>
            <c:strRef>
              <c:f>'Transport fuels'!$C$20</c:f>
              <c:strCache>
                <c:ptCount val="1"/>
                <c:pt idx="0">
                  <c:v>HH2_BL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'Transport fuels'!$D$1:$L$1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fuels'!$D$20:$L$20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1.5918341637753359</c:v>
                </c:pt>
                <c:pt idx="3">
                  <c:v>20.13685787654974</c:v>
                </c:pt>
                <c:pt idx="4">
                  <c:v>62.427883609604777</c:v>
                </c:pt>
                <c:pt idx="5">
                  <c:v>169.34704479768271</c:v>
                </c:pt>
                <c:pt idx="6">
                  <c:v>216.2047852080527</c:v>
                </c:pt>
                <c:pt idx="7">
                  <c:v>98.812773703958726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38-46B0-B270-201C7A2C5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8579279"/>
        <c:axId val="998570127"/>
      </c:barChart>
      <c:catAx>
        <c:axId val="99857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8570127"/>
        <c:crosses val="autoZero"/>
        <c:auto val="1"/>
        <c:lblAlgn val="ctr"/>
        <c:lblOffset val="100"/>
        <c:noMultiLvlLbl val="0"/>
      </c:catAx>
      <c:valAx>
        <c:axId val="9985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Composition 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857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'Hydrogen generation'!$AB$2</c:f>
              <c:strCache>
                <c:ptCount val="1"/>
                <c:pt idx="0">
                  <c:v>Grey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'Hydrogen generation'!$AE$1:$AK$1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'Hydrogen generation'!$AE$2:$AK$2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E-4C86-BC93-510DAF3BE830}"/>
            </c:ext>
          </c:extLst>
        </c:ser>
        <c:ser>
          <c:idx val="1"/>
          <c:order val="1"/>
          <c:tx>
            <c:strRef>
              <c:f>'Hydrogen generation'!$AB$3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558ED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'Hydrogen generation'!$AE$1:$AK$1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'Hydrogen generation'!$AE$3:$AK$3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1.0217663999999996E-3</c:v>
                </c:pt>
                <c:pt idx="4">
                  <c:v>6.3519811199999991E-3</c:v>
                </c:pt>
                <c:pt idx="5">
                  <c:v>3.945721247999999E-2</c:v>
                </c:pt>
                <c:pt idx="6">
                  <c:v>8.5093688469757844E-2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FE-4C86-BC93-510DAF3BE830}"/>
            </c:ext>
          </c:extLst>
        </c:ser>
        <c:ser>
          <c:idx val="2"/>
          <c:order val="2"/>
          <c:tx>
            <c:strRef>
              <c:f>'Hydrogen generation'!$AB$4</c:f>
              <c:strCache>
                <c:ptCount val="1"/>
                <c:pt idx="0">
                  <c:v>RES-based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'Hydrogen generation'!$AE$1:$AK$1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'Hydrogen generation'!$AE$4:$AK$4</c:f>
              <c:numCache>
                <c:formatCode>General</c:formatCode>
                <c:ptCount val="7"/>
                <c:pt idx="0">
                  <c:v>1.0217663999999996E-3</c:v>
                </c:pt>
                <c:pt idx="1">
                  <c:v>0</c:v>
                </c:pt>
                <c:pt idx="2">
                  <c:v>4.2914188799999997E-5</c:v>
                </c:pt>
                <c:pt idx="3">
                  <c:v>0</c:v>
                </c:pt>
                <c:pt idx="4">
                  <c:v>0</c:v>
                </c:pt>
                <c:pt idx="5">
                  <c:v>7.8447283160239765E-3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FE-4C86-BC93-510DAF3BE830}"/>
            </c:ext>
          </c:extLst>
        </c:ser>
        <c:ser>
          <c:idx val="3"/>
          <c:order val="3"/>
          <c:tx>
            <c:strRef>
              <c:f>'Hydrogen generation'!$AB$5</c:f>
              <c:strCache>
                <c:ptCount val="1"/>
                <c:pt idx="0">
                  <c:v>Electrolysis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'Hydrogen generation'!$AE$1:$AK$1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'Hydrogen generation'!$AE$5:$AK$5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FE-4C86-BC93-510DAF3BE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6564335"/>
        <c:axId val="1000007183"/>
      </c:barChart>
      <c:catAx>
        <c:axId val="130656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0007183"/>
        <c:crosses val="autoZero"/>
        <c:auto val="1"/>
        <c:lblAlgn val="ctr"/>
        <c:lblOffset val="100"/>
        <c:noMultiLvlLbl val="0"/>
      </c:catAx>
      <c:valAx>
        <c:axId val="100000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(EJ)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656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Fossil</a:t>
            </a:r>
            <a:r>
              <a:rPr lang="en-US" baseline="0"/>
              <a:t> fuels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Upstream!$M$2</c:f>
              <c:strCache>
                <c:ptCount val="1"/>
                <c:pt idx="0">
                  <c:v>Oil</c:v>
                </c:pt>
              </c:strCache>
            </c:strRef>
          </c:tx>
          <c:spPr>
            <a:ln w="28575" cap="rnd">
              <a:solidFill>
                <a:srgbClr val="FF6699"/>
              </a:solidFill>
              <a:round/>
            </a:ln>
            <a:effectLst/>
          </c:spPr>
          <c:marker>
            <c:symbol val="none"/>
          </c:marker>
          <c:cat>
            <c:numRef>
              <c:f>Upstream!$N$1:$V$1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Upstream!$N$2:$V$2</c:f>
              <c:numCache>
                <c:formatCode>0</c:formatCode>
                <c:ptCount val="9"/>
                <c:pt idx="0">
                  <c:v>7613.4859999999999</c:v>
                </c:pt>
                <c:pt idx="1">
                  <c:v>6662.9600000000009</c:v>
                </c:pt>
                <c:pt idx="2">
                  <c:v>6812.2689999999993</c:v>
                </c:pt>
                <c:pt idx="3">
                  <c:v>6471.6559999999981</c:v>
                </c:pt>
                <c:pt idx="4">
                  <c:v>6148.0730000000003</c:v>
                </c:pt>
                <c:pt idx="5">
                  <c:v>5840.668999999999</c:v>
                </c:pt>
                <c:pt idx="6">
                  <c:v>5047.3679999999995</c:v>
                </c:pt>
                <c:pt idx="7">
                  <c:v>3931.6134780728826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4-4B7C-B591-AF8D4FDB512B}"/>
            </c:ext>
          </c:extLst>
        </c:ser>
        <c:ser>
          <c:idx val="1"/>
          <c:order val="1"/>
          <c:tx>
            <c:strRef>
              <c:f>Upstream!$M$3</c:f>
              <c:strCache>
                <c:ptCount val="1"/>
                <c:pt idx="0">
                  <c:v>Natural gas</c:v>
                </c:pt>
              </c:strCache>
            </c:strRef>
          </c:tx>
          <c:spPr>
            <a:ln w="28575" cap="rnd">
              <a:solidFill>
                <a:srgbClr val="CC66FF"/>
              </a:solidFill>
              <a:round/>
            </a:ln>
            <a:effectLst/>
          </c:spPr>
          <c:marker>
            <c:symbol val="none"/>
          </c:marker>
          <c:cat>
            <c:numRef>
              <c:f>Upstream!$N$1:$V$1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Upstream!$N$3:$V$3</c:f>
              <c:numCache>
                <c:formatCode>0</c:formatCode>
                <c:ptCount val="9"/>
                <c:pt idx="0">
                  <c:v>11339.231</c:v>
                </c:pt>
                <c:pt idx="1">
                  <c:v>9314.1139999999996</c:v>
                </c:pt>
                <c:pt idx="2">
                  <c:v>7693.6459999999997</c:v>
                </c:pt>
                <c:pt idx="3">
                  <c:v>6924.280999999999</c:v>
                </c:pt>
                <c:pt idx="4">
                  <c:v>6231.8529999999992</c:v>
                </c:pt>
                <c:pt idx="5">
                  <c:v>5608.6679999999997</c:v>
                </c:pt>
                <c:pt idx="6">
                  <c:v>5047.8010000000013</c:v>
                </c:pt>
                <c:pt idx="7">
                  <c:v>4543.0209999999997</c:v>
                </c:pt>
                <c:pt idx="8">
                  <c:v>4088.7190000000001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4-4B7C-B591-AF8D4FDB512B}"/>
            </c:ext>
          </c:extLst>
        </c:ser>
        <c:ser>
          <c:idx val="2"/>
          <c:order val="2"/>
          <c:tx>
            <c:strRef>
              <c:f>Upstream!$M$4</c:f>
              <c:strCache>
                <c:ptCount val="1"/>
                <c:pt idx="0">
                  <c:v>Coal</c:v>
                </c:pt>
              </c:strCache>
            </c:strRef>
          </c:tx>
          <c:spPr>
            <a:ln w="28575" cap="rnd">
              <a:solidFill>
                <a:srgbClr val="5F5F5F"/>
              </a:solidFill>
              <a:round/>
            </a:ln>
            <a:effectLst/>
          </c:spPr>
          <c:marker>
            <c:symbol val="none"/>
          </c:marker>
          <c:cat>
            <c:numRef>
              <c:f>Upstream!$N$1:$V$1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Upstream!$N$4:$V$4</c:f>
              <c:numCache>
                <c:formatCode>0</c:formatCode>
                <c:ptCount val="9"/>
                <c:pt idx="0">
                  <c:v>6918.366</c:v>
                </c:pt>
                <c:pt idx="1">
                  <c:v>5959.0179999999991</c:v>
                </c:pt>
                <c:pt idx="2">
                  <c:v>3921.9769999999999</c:v>
                </c:pt>
                <c:pt idx="3">
                  <c:v>3380.6030000000001</c:v>
                </c:pt>
                <c:pt idx="4">
                  <c:v>2923.201</c:v>
                </c:pt>
                <c:pt idx="5">
                  <c:v>2255.7048931915292</c:v>
                </c:pt>
                <c:pt idx="6">
                  <c:v>2205.4880000000003</c:v>
                </c:pt>
                <c:pt idx="7">
                  <c:v>1923.837</c:v>
                </c:pt>
                <c:pt idx="8">
                  <c:v>1682.5719999999997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4-4B7C-B591-AF8D4FDB5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81599"/>
        <c:axId val="613382079"/>
      </c:lineChart>
      <c:catAx>
        <c:axId val="613381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2079"/>
        <c:crosses val="autoZero"/>
        <c:auto val="1"/>
        <c:lblAlgn val="ctr"/>
        <c:lblOffset val="100"/>
        <c:noMultiLvlLbl val="0"/>
      </c:catAx>
      <c:valAx>
        <c:axId val="6133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Production</a:t>
                </a:r>
                <a:r>
                  <a:rPr lang="en-US" baseline="0"/>
                  <a:t> </a:t>
                </a:r>
                <a:r>
                  <a:rPr lang="en-US"/>
                  <a:t>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Renewables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344809155991905"/>
          <c:y val="0.17528313723021302"/>
          <c:w val="0.6030976870009449"/>
          <c:h val="0.58987990979181515"/>
        </c:manualLayout>
      </c:layout>
      <c:lineChart>
        <c:grouping val="standard"/>
        <c:varyColors val="0"/>
        <c:ser>
          <c:idx val="0"/>
          <c:order val="0"/>
          <c:tx>
            <c:strRef>
              <c:f>Upstream!$M$6</c:f>
              <c:strCache>
                <c:ptCount val="1"/>
                <c:pt idx="0">
                  <c:v>Biomass</c:v>
                </c:pt>
              </c:strCache>
            </c:strRef>
          </c:tx>
          <c:spPr>
            <a:ln w="28575" cap="rnd">
              <a:solidFill>
                <a:srgbClr val="00CC66"/>
              </a:solidFill>
              <a:round/>
            </a:ln>
            <a:effectLst/>
          </c:spPr>
          <c:marker>
            <c:symbol val="none"/>
          </c:marker>
          <c:cat>
            <c:numRef>
              <c:f>Upstream!$N$1:$V$1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Upstream!$N$6:$V$6</c:f>
              <c:numCache>
                <c:formatCode>0</c:formatCode>
                <c:ptCount val="9"/>
                <c:pt idx="0">
                  <c:v>5090.071218235993</c:v>
                </c:pt>
                <c:pt idx="1">
                  <c:v>5591.2426299999988</c:v>
                </c:pt>
                <c:pt idx="2">
                  <c:v>6341.6336300000003</c:v>
                </c:pt>
                <c:pt idx="3">
                  <c:v>8106.2499999999991</c:v>
                </c:pt>
                <c:pt idx="4">
                  <c:v>8887.1</c:v>
                </c:pt>
                <c:pt idx="5">
                  <c:v>8951.75</c:v>
                </c:pt>
                <c:pt idx="6">
                  <c:v>9016.4</c:v>
                </c:pt>
                <c:pt idx="7">
                  <c:v>9058.7000000000007</c:v>
                </c:pt>
                <c:pt idx="8">
                  <c:v>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7-4A46-914A-3C56EE4B9655}"/>
            </c:ext>
          </c:extLst>
        </c:ser>
        <c:ser>
          <c:idx val="1"/>
          <c:order val="1"/>
          <c:tx>
            <c:strRef>
              <c:f>Upstream!$M$7</c:f>
              <c:strCache>
                <c:ptCount val="1"/>
                <c:pt idx="0">
                  <c:v>Hydro</c:v>
                </c:pt>
              </c:strCache>
            </c:strRef>
          </c:tx>
          <c:spPr>
            <a:ln w="28575" cap="rnd">
              <a:solidFill>
                <a:srgbClr val="6666FF"/>
              </a:solidFill>
              <a:round/>
            </a:ln>
            <a:effectLst/>
          </c:spPr>
          <c:marker>
            <c:symbol val="none"/>
          </c:marker>
          <c:cat>
            <c:numRef>
              <c:f>Upstream!$N$1:$V$1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Upstream!$N$7:$V$7</c:f>
              <c:numCache>
                <c:formatCode>0</c:formatCode>
                <c:ptCount val="9"/>
                <c:pt idx="0">
                  <c:v>2016.271</c:v>
                </c:pt>
                <c:pt idx="1">
                  <c:v>2052.35</c:v>
                </c:pt>
                <c:pt idx="2">
                  <c:v>2157.069</c:v>
                </c:pt>
                <c:pt idx="3">
                  <c:v>2120.856615821679</c:v>
                </c:pt>
                <c:pt idx="4">
                  <c:v>2136.8976915980911</c:v>
                </c:pt>
                <c:pt idx="5">
                  <c:v>2168.8097789528551</c:v>
                </c:pt>
                <c:pt idx="6">
                  <c:v>2183.919063765507</c:v>
                </c:pt>
                <c:pt idx="7">
                  <c:v>2325.1317144479999</c:v>
                </c:pt>
                <c:pt idx="8">
                  <c:v>2397.1443911999991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7-4A46-914A-3C56EE4B9655}"/>
            </c:ext>
          </c:extLst>
        </c:ser>
        <c:ser>
          <c:idx val="2"/>
          <c:order val="2"/>
          <c:tx>
            <c:strRef>
              <c:f>Upstream!$M$8</c:f>
              <c:strCache>
                <c:ptCount val="1"/>
                <c:pt idx="0">
                  <c:v>Geothermal</c:v>
                </c:pt>
              </c:strCache>
            </c:strRef>
          </c:tx>
          <c:spPr>
            <a:ln w="28575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cat>
            <c:numRef>
              <c:f>Upstream!$N$1:$V$1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Upstream!$N$8:$V$8</c:f>
              <c:numCache>
                <c:formatCode>0</c:formatCode>
                <c:ptCount val="9"/>
                <c:pt idx="0">
                  <c:v>190.80506717509061</c:v>
                </c:pt>
                <c:pt idx="1">
                  <c:v>405.96413941346361</c:v>
                </c:pt>
                <c:pt idx="2">
                  <c:v>521.32111787189308</c:v>
                </c:pt>
                <c:pt idx="3">
                  <c:v>631.81785418465893</c:v>
                </c:pt>
                <c:pt idx="4">
                  <c:v>735.80951411299066</c:v>
                </c:pt>
                <c:pt idx="5">
                  <c:v>847.18942073281733</c:v>
                </c:pt>
                <c:pt idx="6">
                  <c:v>1040.682254268009</c:v>
                </c:pt>
                <c:pt idx="7">
                  <c:v>1192.2231677787911</c:v>
                </c:pt>
                <c:pt idx="8">
                  <c:v>1325.8191810401399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F7-4A46-914A-3C56EE4B9655}"/>
            </c:ext>
          </c:extLst>
        </c:ser>
        <c:ser>
          <c:idx val="3"/>
          <c:order val="3"/>
          <c:tx>
            <c:strRef>
              <c:f>Upstream!$M$9</c:f>
              <c:strCache>
                <c:ptCount val="1"/>
                <c:pt idx="0">
                  <c:v>Solar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Upstream!$N$1:$V$1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Upstream!$N$9:$V$9</c:f>
              <c:numCache>
                <c:formatCode>0</c:formatCode>
                <c:ptCount val="9"/>
                <c:pt idx="0">
                  <c:v>467.21993282490962</c:v>
                </c:pt>
                <c:pt idx="1">
                  <c:v>837.32786058653608</c:v>
                </c:pt>
                <c:pt idx="2">
                  <c:v>1235.1878821281066</c:v>
                </c:pt>
                <c:pt idx="3">
                  <c:v>1996.8800665774415</c:v>
                </c:pt>
                <c:pt idx="4">
                  <c:v>3434.7618646942783</c:v>
                </c:pt>
                <c:pt idx="5">
                  <c:v>5296.5907717842547</c:v>
                </c:pt>
                <c:pt idx="6">
                  <c:v>8165.5071048340369</c:v>
                </c:pt>
                <c:pt idx="7">
                  <c:v>9889.9656887071833</c:v>
                </c:pt>
                <c:pt idx="8">
                  <c:v>11037.160829501861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F7-4A46-914A-3C56EE4B9655}"/>
            </c:ext>
          </c:extLst>
        </c:ser>
        <c:ser>
          <c:idx val="4"/>
          <c:order val="4"/>
          <c:tx>
            <c:strRef>
              <c:f>Upstream!$M$10</c:f>
              <c:strCache>
                <c:ptCount val="1"/>
                <c:pt idx="0">
                  <c:v>Wind</c:v>
                </c:pt>
              </c:strCache>
            </c:strRef>
          </c:tx>
          <c:spPr>
            <a:ln w="28575" cap="rnd">
              <a:solidFill>
                <a:srgbClr val="33CCCC"/>
              </a:solidFill>
              <a:round/>
            </a:ln>
            <a:effectLst/>
          </c:spPr>
          <c:marker>
            <c:symbol val="none"/>
          </c:marker>
          <c:cat>
            <c:numRef>
              <c:f>Upstream!$N$1:$V$1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Upstream!$N$10:$V$10</c:f>
              <c:numCache>
                <c:formatCode>0</c:formatCode>
                <c:ptCount val="9"/>
                <c:pt idx="0">
                  <c:v>550.08000000000004</c:v>
                </c:pt>
                <c:pt idx="1">
                  <c:v>1109.6399999999999</c:v>
                </c:pt>
                <c:pt idx="2">
                  <c:v>1790.2600000000009</c:v>
                </c:pt>
                <c:pt idx="3">
                  <c:v>3253.7515763162255</c:v>
                </c:pt>
                <c:pt idx="4">
                  <c:v>4478.1604018201542</c:v>
                </c:pt>
                <c:pt idx="5">
                  <c:v>5275.9098356918839</c:v>
                </c:pt>
                <c:pt idx="6">
                  <c:v>5701.8457491169002</c:v>
                </c:pt>
                <c:pt idx="7">
                  <c:v>5859.1909644468033</c:v>
                </c:pt>
                <c:pt idx="8">
                  <c:v>6009.2560131730206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F7-4A46-914A-3C56EE4B9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81599"/>
        <c:axId val="613382079"/>
      </c:lineChart>
      <c:catAx>
        <c:axId val="613381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2079"/>
        <c:crosses val="autoZero"/>
        <c:auto val="1"/>
        <c:lblAlgn val="ctr"/>
        <c:lblOffset val="100"/>
        <c:noMultiLvlLbl val="0"/>
      </c:catAx>
      <c:valAx>
        <c:axId val="6133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Production</a:t>
                </a:r>
                <a:r>
                  <a:rPr lang="en-US" baseline="0"/>
                  <a:t> </a:t>
                </a:r>
                <a:r>
                  <a:rPr lang="en-US"/>
                  <a:t>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'Electricity capacity'!$M$5</c:f>
              <c:strCache>
                <c:ptCount val="1"/>
                <c:pt idx="0">
                  <c:v>Fossil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capacity'!$N$1:$W$1</c:f>
              <c:numCache>
                <c:formatCode>General</c:formatCode>
                <c:ptCount val="1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capacity'!$N$5:$W$5</c:f>
              <c:numCache>
                <c:formatCode>0.0</c:formatCode>
                <c:ptCount val="10"/>
                <c:pt idx="0">
                  <c:v>534.01800000000003</c:v>
                </c:pt>
                <c:pt idx="1">
                  <c:v>683.48679506366761</c:v>
                </c:pt>
                <c:pt idx="2">
                  <c:v>718.81624337588198</c:v>
                </c:pt>
                <c:pt idx="3">
                  <c:v>645.80589217897659</c:v>
                </c:pt>
                <c:pt idx="4">
                  <c:v>578.27822111333342</c:v>
                </c:pt>
                <c:pt idx="5">
                  <c:v>478.98927054604275</c:v>
                </c:pt>
                <c:pt idx="6">
                  <c:v>382.6722561631131</c:v>
                </c:pt>
                <c:pt idx="7">
                  <c:v>174.82743225288581</c:v>
                </c:pt>
                <c:pt idx="8">
                  <c:v>59.026784921126335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F-4E30-93AE-B2016A2C808B}"/>
            </c:ext>
          </c:extLst>
        </c:ser>
        <c:ser>
          <c:idx val="1"/>
          <c:order val="1"/>
          <c:tx>
            <c:strRef>
              <c:f>'Electricity capacity'!$M$22</c:f>
              <c:strCache>
                <c:ptCount val="1"/>
                <c:pt idx="0">
                  <c:v>Fossil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capacity'!$N$1:$W$1</c:f>
              <c:numCache>
                <c:formatCode>General</c:formatCode>
                <c:ptCount val="1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capacity'!$N$22:$W$22</c:f>
              <c:numCache>
                <c:formatCode>0E+00</c:formatCode>
                <c:ptCount val="10"/>
                <c:pt idx="0">
                  <c:v>537.04</c:v>
                </c:pt>
                <c:pt idx="1">
                  <c:v>602.09999999999991</c:v>
                </c:pt>
                <c:pt idx="2">
                  <c:v>636.39</c:v>
                </c:pt>
                <c:pt idx="3">
                  <c:v>617.34999999999991</c:v>
                </c:pt>
                <c:pt idx="4">
                  <c:v>625.99349999999993</c:v>
                </c:pt>
                <c:pt idx="5">
                  <c:v>625.83817499999998</c:v>
                </c:pt>
                <c:pt idx="6">
                  <c:v>626.61228374999996</c:v>
                </c:pt>
                <c:pt idx="7">
                  <c:v>628.36229793749999</c:v>
                </c:pt>
                <c:pt idx="8">
                  <c:v>631.13701283437501</c:v>
                </c:pt>
                <c:pt idx="9">
                  <c:v>634.98766347609387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0F-4E30-93AE-B2016A2C8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451935"/>
        <c:axId val="1176240479"/>
      </c:lineChart>
      <c:catAx>
        <c:axId val="143245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'Electricity capacity'!$M$7</c:f>
              <c:strCache>
                <c:ptCount val="1"/>
                <c:pt idx="0">
                  <c:v>Hydropower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capacity'!$N$1:$W$1</c:f>
              <c:numCache>
                <c:formatCode>General</c:formatCode>
                <c:ptCount val="1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capacity'!$N$7:$W$7</c:f>
              <c:numCache>
                <c:formatCode>0.0</c:formatCode>
                <c:ptCount val="10"/>
                <c:pt idx="0">
                  <c:v>181.22200000000001</c:v>
                </c:pt>
                <c:pt idx="1">
                  <c:v>240.50780563056884</c:v>
                </c:pt>
                <c:pt idx="2">
                  <c:v>234.76905696914886</c:v>
                </c:pt>
                <c:pt idx="3">
                  <c:v>243.60622864253148</c:v>
                </c:pt>
                <c:pt idx="4">
                  <c:v>221.06000000000003</c:v>
                </c:pt>
                <c:pt idx="5">
                  <c:v>228.26000000000002</c:v>
                </c:pt>
                <c:pt idx="6">
                  <c:v>235.70000000000002</c:v>
                </c:pt>
                <c:pt idx="7">
                  <c:v>243.38</c:v>
                </c:pt>
                <c:pt idx="8">
                  <c:v>251.32</c:v>
                </c:pt>
                <c:pt idx="9">
                  <c:v>257.27684336419753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8-44BE-8DC3-CE661D7F14AF}"/>
            </c:ext>
          </c:extLst>
        </c:ser>
        <c:ser>
          <c:idx val="1"/>
          <c:order val="1"/>
          <c:tx>
            <c:strRef>
              <c:f>'Electricity capacity'!$M$24</c:f>
              <c:strCache>
                <c:ptCount val="1"/>
                <c:pt idx="0">
                  <c:v>Hydropower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capacity'!$N$1:$W$1</c:f>
              <c:numCache>
                <c:formatCode>General</c:formatCode>
                <c:ptCount val="1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capacity'!$N$24:$W$24</c:f>
              <c:numCache>
                <c:formatCode>0E+00</c:formatCode>
                <c:ptCount val="10"/>
                <c:pt idx="0">
                  <c:v>181.22200000000001</c:v>
                </c:pt>
                <c:pt idx="1">
                  <c:v>199.27809999999999</c:v>
                </c:pt>
                <c:pt idx="2">
                  <c:v>201.71275555555556</c:v>
                </c:pt>
                <c:pt idx="3">
                  <c:v>204.31741111111111</c:v>
                </c:pt>
                <c:pt idx="4">
                  <c:v>221.06</c:v>
                </c:pt>
                <c:pt idx="5">
                  <c:v>228.26</c:v>
                </c:pt>
                <c:pt idx="6">
                  <c:v>235.7</c:v>
                </c:pt>
                <c:pt idx="7">
                  <c:v>243.38</c:v>
                </c:pt>
                <c:pt idx="8">
                  <c:v>251.32</c:v>
                </c:pt>
                <c:pt idx="9">
                  <c:v>259.52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8-44BE-8DC3-CE661D7F1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451935"/>
        <c:axId val="1176240479"/>
      </c:lineChart>
      <c:catAx>
        <c:axId val="143245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'Electricity capacity'!$M$8</c:f>
              <c:strCache>
                <c:ptCount val="1"/>
                <c:pt idx="0">
                  <c:v>Nuclear fission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capacity'!$N$1:$W$1</c:f>
              <c:numCache>
                <c:formatCode>General</c:formatCode>
                <c:ptCount val="1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capacity'!$N$8:$W$8</c:f>
              <c:numCache>
                <c:formatCode>0.0</c:formatCode>
                <c:ptCount val="10"/>
                <c:pt idx="0">
                  <c:v>137.1</c:v>
                </c:pt>
                <c:pt idx="1">
                  <c:v>138.11166666666668</c:v>
                </c:pt>
                <c:pt idx="2">
                  <c:v>123.63999999999999</c:v>
                </c:pt>
                <c:pt idx="3">
                  <c:v>116.24999999999996</c:v>
                </c:pt>
                <c:pt idx="4">
                  <c:v>110.67</c:v>
                </c:pt>
                <c:pt idx="5">
                  <c:v>105.09</c:v>
                </c:pt>
                <c:pt idx="6">
                  <c:v>99.51</c:v>
                </c:pt>
                <c:pt idx="7">
                  <c:v>93.92</c:v>
                </c:pt>
                <c:pt idx="8">
                  <c:v>88.34</c:v>
                </c:pt>
                <c:pt idx="9">
                  <c:v>82.76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D-4F55-AECD-F101AEBCF140}"/>
            </c:ext>
          </c:extLst>
        </c:ser>
        <c:ser>
          <c:idx val="1"/>
          <c:order val="1"/>
          <c:tx>
            <c:strRef>
              <c:f>'Electricity capacity'!$M$25</c:f>
              <c:strCache>
                <c:ptCount val="1"/>
                <c:pt idx="0">
                  <c:v>Nuclear fission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capacity'!$N$1:$W$1</c:f>
              <c:numCache>
                <c:formatCode>General</c:formatCode>
                <c:ptCount val="1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capacity'!$N$25:$W$25</c:f>
              <c:numCache>
                <c:formatCode>0E+00</c:formatCode>
                <c:ptCount val="10"/>
                <c:pt idx="0">
                  <c:v>137.1</c:v>
                </c:pt>
                <c:pt idx="1">
                  <c:v>134.18</c:v>
                </c:pt>
                <c:pt idx="2">
                  <c:v>123.64</c:v>
                </c:pt>
                <c:pt idx="3">
                  <c:v>116.25</c:v>
                </c:pt>
                <c:pt idx="4">
                  <c:v>110.6687038018824</c:v>
                </c:pt>
                <c:pt idx="5">
                  <c:v>105.08740760376557</c:v>
                </c:pt>
                <c:pt idx="6">
                  <c:v>99.506111405648355</c:v>
                </c:pt>
                <c:pt idx="7">
                  <c:v>93.92481520753114</c:v>
                </c:pt>
                <c:pt idx="8">
                  <c:v>88.343519009413924</c:v>
                </c:pt>
                <c:pt idx="9">
                  <c:v>82.762222811296709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D-4F55-AECD-F101AEBCF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451935"/>
        <c:axId val="1176240479"/>
      </c:lineChart>
      <c:catAx>
        <c:axId val="143245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'Electricity capacity'!$M$9</c:f>
              <c:strCache>
                <c:ptCount val="1"/>
                <c:pt idx="0">
                  <c:v>Biomass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capacity'!$N$1:$W$1</c:f>
              <c:numCache>
                <c:formatCode>General</c:formatCode>
                <c:ptCount val="1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capacity'!$N$9:$W$9</c:f>
              <c:numCache>
                <c:formatCode>0.0</c:formatCode>
                <c:ptCount val="10"/>
                <c:pt idx="0">
                  <c:v>19.422999999999998</c:v>
                </c:pt>
                <c:pt idx="1">
                  <c:v>39.138676846821781</c:v>
                </c:pt>
                <c:pt idx="2">
                  <c:v>49.381259442191777</c:v>
                </c:pt>
                <c:pt idx="3">
                  <c:v>57.03424065953358</c:v>
                </c:pt>
                <c:pt idx="4">
                  <c:v>61.62891511482254</c:v>
                </c:pt>
                <c:pt idx="5">
                  <c:v>71.226521470000023</c:v>
                </c:pt>
                <c:pt idx="6">
                  <c:v>51.812695263759672</c:v>
                </c:pt>
                <c:pt idx="7">
                  <c:v>45.99672508195227</c:v>
                </c:pt>
                <c:pt idx="8">
                  <c:v>34.847603864610456</c:v>
                </c:pt>
                <c:pt idx="9">
                  <c:v>20.419999999999987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3-4CDA-8CA4-7059176C5F07}"/>
            </c:ext>
          </c:extLst>
        </c:ser>
        <c:ser>
          <c:idx val="1"/>
          <c:order val="1"/>
          <c:tx>
            <c:strRef>
              <c:f>'Electricity capacity'!$M$26</c:f>
              <c:strCache>
                <c:ptCount val="1"/>
                <c:pt idx="0">
                  <c:v>Biomass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capacity'!$N$1:$W$1</c:f>
              <c:numCache>
                <c:formatCode>General</c:formatCode>
                <c:ptCount val="1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capacity'!$N$26:$W$26</c:f>
              <c:numCache>
                <c:formatCode>0E+00</c:formatCode>
                <c:ptCount val="10"/>
                <c:pt idx="0">
                  <c:v>19.422999999999998</c:v>
                </c:pt>
                <c:pt idx="1">
                  <c:v>30.54</c:v>
                </c:pt>
                <c:pt idx="2">
                  <c:v>42.231000000000002</c:v>
                </c:pt>
                <c:pt idx="3">
                  <c:v>50.158499999999997</c:v>
                </c:pt>
                <c:pt idx="4">
                  <c:v>60.374785708151734</c:v>
                </c:pt>
                <c:pt idx="5">
                  <c:v>70.591071416303478</c:v>
                </c:pt>
                <c:pt idx="6">
                  <c:v>80.807357124455208</c:v>
                </c:pt>
                <c:pt idx="7">
                  <c:v>91.023642832606953</c:v>
                </c:pt>
                <c:pt idx="8">
                  <c:v>101.2399285407587</c:v>
                </c:pt>
                <c:pt idx="9">
                  <c:v>111.45621424891043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3-4CDA-8CA4-7059176C5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451935"/>
        <c:axId val="1176240479"/>
      </c:lineChart>
      <c:catAx>
        <c:axId val="143245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'Electricity capacity'!$M$11</c:f>
              <c:strCache>
                <c:ptCount val="1"/>
                <c:pt idx="0">
                  <c:v>Geothermal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capacity'!$N$1:$W$1</c:f>
              <c:numCache>
                <c:formatCode>General</c:formatCode>
                <c:ptCount val="1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capacity'!$N$11:$W$11</c:f>
              <c:numCache>
                <c:formatCode>0.0</c:formatCode>
                <c:ptCount val="10"/>
                <c:pt idx="0">
                  <c:v>1.1060000000000001</c:v>
                </c:pt>
                <c:pt idx="1">
                  <c:v>2.4907288958657983</c:v>
                </c:pt>
                <c:pt idx="2">
                  <c:v>2.5174547967477219</c:v>
                </c:pt>
                <c:pt idx="3">
                  <c:v>3.8751275459503236</c:v>
                </c:pt>
                <c:pt idx="4">
                  <c:v>4.2346791200000009</c:v>
                </c:pt>
                <c:pt idx="5">
                  <c:v>4.934952560000001</c:v>
                </c:pt>
                <c:pt idx="6">
                  <c:v>5.6100000000000012</c:v>
                </c:pt>
                <c:pt idx="7">
                  <c:v>6.33</c:v>
                </c:pt>
                <c:pt idx="8">
                  <c:v>7.06</c:v>
                </c:pt>
                <c:pt idx="9">
                  <c:v>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2-477C-A218-2178DC4BEA4A}"/>
            </c:ext>
          </c:extLst>
        </c:ser>
        <c:ser>
          <c:idx val="1"/>
          <c:order val="1"/>
          <c:tx>
            <c:strRef>
              <c:f>'Electricity capacity'!$M$28</c:f>
              <c:strCache>
                <c:ptCount val="1"/>
                <c:pt idx="0">
                  <c:v>Geothermal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capacity'!$N$1:$W$1</c:f>
              <c:numCache>
                <c:formatCode>General</c:formatCode>
                <c:ptCount val="1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capacity'!$N$28:$W$28</c:f>
              <c:numCache>
                <c:formatCode>0E+00</c:formatCode>
                <c:ptCount val="10"/>
                <c:pt idx="0">
                  <c:v>0.93500000000000005</c:v>
                </c:pt>
                <c:pt idx="1">
                  <c:v>1.5015000000000001</c:v>
                </c:pt>
                <c:pt idx="2">
                  <c:v>2.2364999999999999</c:v>
                </c:pt>
                <c:pt idx="3">
                  <c:v>3.4335</c:v>
                </c:pt>
                <c:pt idx="4">
                  <c:v>4.1582982483855044</c:v>
                </c:pt>
                <c:pt idx="5">
                  <c:v>4.8830964967710084</c:v>
                </c:pt>
                <c:pt idx="6">
                  <c:v>5.6078947451565124</c:v>
                </c:pt>
                <c:pt idx="7">
                  <c:v>6.3326929935420164</c:v>
                </c:pt>
                <c:pt idx="8">
                  <c:v>7.0574912419275204</c:v>
                </c:pt>
                <c:pt idx="9">
                  <c:v>7.7822894903130244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2-477C-A218-2178DC4BE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451935"/>
        <c:axId val="1176240479"/>
      </c:lineChart>
      <c:catAx>
        <c:axId val="143245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'Electricity capacity'!$M$12</c:f>
              <c:strCache>
                <c:ptCount val="1"/>
                <c:pt idx="0">
                  <c:v>Wind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capacity'!$N$1:$W$1</c:f>
              <c:numCache>
                <c:formatCode>General</c:formatCode>
                <c:ptCount val="1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capacity'!$N$12:$W$12</c:f>
              <c:numCache>
                <c:formatCode>0.0</c:formatCode>
                <c:ptCount val="10"/>
                <c:pt idx="0">
                  <c:v>40.573999999999998</c:v>
                </c:pt>
                <c:pt idx="1">
                  <c:v>86.998942813540538</c:v>
                </c:pt>
                <c:pt idx="2">
                  <c:v>146.97999999999999</c:v>
                </c:pt>
                <c:pt idx="3">
                  <c:v>215.02</c:v>
                </c:pt>
                <c:pt idx="4">
                  <c:v>321.95999999999998</c:v>
                </c:pt>
                <c:pt idx="5">
                  <c:v>415.82999999999993</c:v>
                </c:pt>
                <c:pt idx="6">
                  <c:v>468.31</c:v>
                </c:pt>
                <c:pt idx="7">
                  <c:v>491.71000000000004</c:v>
                </c:pt>
                <c:pt idx="8">
                  <c:v>493</c:v>
                </c:pt>
                <c:pt idx="9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6-49D4-8605-667127D94300}"/>
            </c:ext>
          </c:extLst>
        </c:ser>
        <c:ser>
          <c:idx val="1"/>
          <c:order val="1"/>
          <c:tx>
            <c:strRef>
              <c:f>'Electricity capacity'!$M$29</c:f>
              <c:strCache>
                <c:ptCount val="1"/>
                <c:pt idx="0">
                  <c:v>Wind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capacity'!$N$1:$W$1</c:f>
              <c:numCache>
                <c:formatCode>General</c:formatCode>
                <c:ptCount val="1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capacity'!$N$29:$W$29</c:f>
              <c:numCache>
                <c:formatCode>0E+00</c:formatCode>
                <c:ptCount val="10"/>
                <c:pt idx="0">
                  <c:v>40.573999999999998</c:v>
                </c:pt>
                <c:pt idx="1">
                  <c:v>85.780600000000007</c:v>
                </c:pt>
                <c:pt idx="2">
                  <c:v>146.97868</c:v>
                </c:pt>
                <c:pt idx="3">
                  <c:v>215.0231</c:v>
                </c:pt>
                <c:pt idx="4">
                  <c:v>321.95754700321754</c:v>
                </c:pt>
                <c:pt idx="5">
                  <c:v>415.83721842187049</c:v>
                </c:pt>
                <c:pt idx="6">
                  <c:v>468.3128679599738</c:v>
                </c:pt>
                <c:pt idx="7">
                  <c:v>491.71203501416909</c:v>
                </c:pt>
                <c:pt idx="8">
                  <c:v>493.00019785862656</c:v>
                </c:pt>
                <c:pt idx="9">
                  <c:v>493.00019785862656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6-49D4-8605-667127D94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451935"/>
        <c:axId val="1176240479"/>
      </c:lineChart>
      <c:catAx>
        <c:axId val="143245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'Electricity capacity'!$M$13</c:f>
              <c:strCache>
                <c:ptCount val="1"/>
                <c:pt idx="0">
                  <c:v>Solar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capacity'!$N$1:$W$1</c:f>
              <c:numCache>
                <c:formatCode>General</c:formatCode>
                <c:ptCount val="1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capacity'!$N$13:$W$13</c:f>
              <c:numCache>
                <c:formatCode>0.0</c:formatCode>
                <c:ptCount val="10"/>
                <c:pt idx="0">
                  <c:v>2.3340000000000001</c:v>
                </c:pt>
                <c:pt idx="1">
                  <c:v>35.999424303712189</c:v>
                </c:pt>
                <c:pt idx="2">
                  <c:v>99</c:v>
                </c:pt>
                <c:pt idx="3">
                  <c:v>163.08382421743536</c:v>
                </c:pt>
                <c:pt idx="4">
                  <c:v>312.15000000000009</c:v>
                </c:pt>
                <c:pt idx="5">
                  <c:v>497.52</c:v>
                </c:pt>
                <c:pt idx="6">
                  <c:v>716.47</c:v>
                </c:pt>
                <c:pt idx="7">
                  <c:v>929.62</c:v>
                </c:pt>
                <c:pt idx="8">
                  <c:v>1083.9699999999998</c:v>
                </c:pt>
                <c:pt idx="9">
                  <c:v>1133.0899999999999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1-4D1A-9DBD-6285BE130876}"/>
            </c:ext>
          </c:extLst>
        </c:ser>
        <c:ser>
          <c:idx val="1"/>
          <c:order val="1"/>
          <c:tx>
            <c:strRef>
              <c:f>'Electricity capacity'!$M$32</c:f>
              <c:strCache>
                <c:ptCount val="1"/>
                <c:pt idx="0">
                  <c:v>Solar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capacity'!$N$1:$W$1</c:f>
              <c:numCache>
                <c:formatCode>General</c:formatCode>
                <c:ptCount val="1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capacity'!$N$32:$W$32</c:f>
              <c:numCache>
                <c:formatCode>0E+00</c:formatCode>
                <c:ptCount val="10"/>
                <c:pt idx="0">
                  <c:v>2.3340000000000001</c:v>
                </c:pt>
                <c:pt idx="1">
                  <c:v>30.8705</c:v>
                </c:pt>
                <c:pt idx="2">
                  <c:v>99.002272000000005</c:v>
                </c:pt>
                <c:pt idx="3">
                  <c:v>162.63399999999999</c:v>
                </c:pt>
                <c:pt idx="4">
                  <c:v>312.14637288508294</c:v>
                </c:pt>
                <c:pt idx="5">
                  <c:v>497.51841556602136</c:v>
                </c:pt>
                <c:pt idx="6">
                  <c:v>716.47352439302574</c:v>
                </c:pt>
                <c:pt idx="7">
                  <c:v>929.61949432307347</c:v>
                </c:pt>
                <c:pt idx="8">
                  <c:v>1083.9727423543022</c:v>
                </c:pt>
                <c:pt idx="9">
                  <c:v>1133.0927587940378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91-4D1A-9DBD-6285BE130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451935"/>
        <c:axId val="1176240479"/>
      </c:lineChart>
      <c:catAx>
        <c:axId val="143245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168674698795181"/>
          <c:y val="0.83973409830639378"/>
          <c:w val="0.71662650602409639"/>
          <c:h val="0.11822916092017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'Electricity capacity'!$M$2</c:f>
              <c:strCache>
                <c:ptCount val="1"/>
                <c:pt idx="0">
                  <c:v>Coal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capacity'!$N$1:$W$1</c:f>
              <c:numCache>
                <c:formatCode>General</c:formatCode>
                <c:ptCount val="1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capacity'!$N$2:$W$2</c:f>
              <c:numCache>
                <c:formatCode>0.0</c:formatCode>
                <c:ptCount val="10"/>
                <c:pt idx="0">
                  <c:v>272.8</c:v>
                </c:pt>
                <c:pt idx="1">
                  <c:v>342.41689471849111</c:v>
                </c:pt>
                <c:pt idx="2">
                  <c:v>328.90187142635091</c:v>
                </c:pt>
                <c:pt idx="3">
                  <c:v>242.54193959897657</c:v>
                </c:pt>
                <c:pt idx="4">
                  <c:v>223.42354519999998</c:v>
                </c:pt>
                <c:pt idx="5">
                  <c:v>176.30492869937606</c:v>
                </c:pt>
                <c:pt idx="6">
                  <c:v>128.39719098311309</c:v>
                </c:pt>
                <c:pt idx="7">
                  <c:v>25.071776684728992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5-4F28-BB69-9E2ECF48D178}"/>
            </c:ext>
          </c:extLst>
        </c:ser>
        <c:ser>
          <c:idx val="1"/>
          <c:order val="1"/>
          <c:tx>
            <c:strRef>
              <c:f>'Electricity capacity'!$M$19</c:f>
              <c:strCache>
                <c:ptCount val="1"/>
                <c:pt idx="0">
                  <c:v>Coal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capacity'!$N$1:$W$1</c:f>
              <c:numCache>
                <c:formatCode>General</c:formatCode>
                <c:ptCount val="1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capacity'!$N$19:$W$19</c:f>
              <c:numCache>
                <c:formatCode>0E+00</c:formatCode>
                <c:ptCount val="10"/>
                <c:pt idx="0">
                  <c:v>279.33999999999997</c:v>
                </c:pt>
                <c:pt idx="1">
                  <c:v>279.83999999999997</c:v>
                </c:pt>
                <c:pt idx="2">
                  <c:v>261.51</c:v>
                </c:pt>
                <c:pt idx="3">
                  <c:v>225.23</c:v>
                </c:pt>
                <c:pt idx="4">
                  <c:v>216.31499999999997</c:v>
                </c:pt>
                <c:pt idx="5">
                  <c:v>198.24899999999997</c:v>
                </c:pt>
                <c:pt idx="6">
                  <c:v>180.18299999999999</c:v>
                </c:pt>
                <c:pt idx="7">
                  <c:v>162.11699999999999</c:v>
                </c:pt>
                <c:pt idx="8">
                  <c:v>144.05099999999999</c:v>
                </c:pt>
                <c:pt idx="9">
                  <c:v>125.98500000000001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A5-4F28-BB69-9E2ECF48D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451935"/>
        <c:axId val="1176240479"/>
      </c:lineChart>
      <c:catAx>
        <c:axId val="143245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'Hydrogen capacity'!$L$2</c:f>
              <c:strCache>
                <c:ptCount val="1"/>
                <c:pt idx="0">
                  <c:v>Grey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'Hydrogen capacity'!$M$1:$T$1</c:f>
              <c:numCache>
                <c:formatCode>General</c:formatCode>
                <c:ptCount val="8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0</c:v>
                </c:pt>
              </c:numCache>
            </c:numRef>
          </c:cat>
          <c:val>
            <c:numRef>
              <c:f>'Hydrogen capacity'!$M$2:$T$2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5-4CE3-88D8-439CE0EA050A}"/>
            </c:ext>
          </c:extLst>
        </c:ser>
        <c:ser>
          <c:idx val="1"/>
          <c:order val="1"/>
          <c:tx>
            <c:strRef>
              <c:f>'Hydrogen capacity'!$L$3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558ED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'Hydrogen capacity'!$M$1:$T$1</c:f>
              <c:numCache>
                <c:formatCode>General</c:formatCode>
                <c:ptCount val="8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0</c:v>
                </c:pt>
              </c:numCache>
            </c:numRef>
          </c:cat>
          <c:val>
            <c:numRef>
              <c:f>'Hydrogen capacity'!$M$3:$T$3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7.46</c:v>
                </c:pt>
                <c:pt idx="5">
                  <c:v>46.34</c:v>
                </c:pt>
                <c:pt idx="6">
                  <c:v>105.71793645232829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D5-4CE3-88D8-439CE0EA050A}"/>
            </c:ext>
          </c:extLst>
        </c:ser>
        <c:ser>
          <c:idx val="2"/>
          <c:order val="2"/>
          <c:tx>
            <c:strRef>
              <c:f>'Hydrogen capacity'!$L$4</c:f>
              <c:strCache>
                <c:ptCount val="1"/>
                <c:pt idx="0">
                  <c:v>RES-based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'Hydrogen capacity'!$M$1:$T$1</c:f>
              <c:numCache>
                <c:formatCode>General</c:formatCode>
                <c:ptCount val="8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0</c:v>
                </c:pt>
              </c:numCache>
            </c:numRef>
          </c:cat>
          <c:val>
            <c:numRef>
              <c:f>'Hydrogen capacity'!$M$4:$T$4</c:f>
              <c:numCache>
                <c:formatCode>General</c:formatCode>
                <c:ptCount val="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0</c:v>
                </c:pt>
                <c:pt idx="5">
                  <c:v>8.9685964986949287</c:v>
                </c:pt>
                <c:pt idx="6">
                  <c:v>8.9685964986949287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D5-4CE3-88D8-439CE0EA050A}"/>
            </c:ext>
          </c:extLst>
        </c:ser>
        <c:ser>
          <c:idx val="3"/>
          <c:order val="3"/>
          <c:tx>
            <c:strRef>
              <c:f>'Hydrogen capacity'!$L$5</c:f>
              <c:strCache>
                <c:ptCount val="1"/>
                <c:pt idx="0">
                  <c:v>Electrolysis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'Hydrogen capacity'!$M$1:$T$1</c:f>
              <c:numCache>
                <c:formatCode>General</c:formatCode>
                <c:ptCount val="8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0</c:v>
                </c:pt>
              </c:numCache>
            </c:numRef>
          </c:cat>
          <c:val>
            <c:numRef>
              <c:f>'Hydrogen capacity'!$M$5:$T$5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D5-4CE3-88D8-439CE0EA0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6564335"/>
        <c:axId val="1000007183"/>
      </c:barChart>
      <c:catAx>
        <c:axId val="130656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0007183"/>
        <c:crosses val="autoZero"/>
        <c:auto val="1"/>
        <c:lblAlgn val="ctr"/>
        <c:lblOffset val="100"/>
        <c:noMultiLvlLbl val="0"/>
      </c:catAx>
      <c:valAx>
        <c:axId val="100000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656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'Electricity capacity'!$M$3</c:f>
              <c:strCache>
                <c:ptCount val="1"/>
                <c:pt idx="0">
                  <c:v>Natural gas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capacity'!$N$1:$W$1</c:f>
              <c:numCache>
                <c:formatCode>General</c:formatCode>
                <c:ptCount val="1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capacity'!$N$3:$W$3</c:f>
              <c:numCache>
                <c:formatCode>0.0</c:formatCode>
                <c:ptCount val="10"/>
                <c:pt idx="0">
                  <c:v>218.53</c:v>
                </c:pt>
                <c:pt idx="1">
                  <c:v>296.75524294517652</c:v>
                </c:pt>
                <c:pt idx="2">
                  <c:v>349.24687752</c:v>
                </c:pt>
                <c:pt idx="3">
                  <c:v>364.00515813999999</c:v>
                </c:pt>
                <c:pt idx="4">
                  <c:v>322.48445814000002</c:v>
                </c:pt>
                <c:pt idx="5">
                  <c:v>280.96375813999998</c:v>
                </c:pt>
                <c:pt idx="6">
                  <c:v>239.44305814000001</c:v>
                </c:pt>
                <c:pt idx="7">
                  <c:v>141.03436519482349</c:v>
                </c:pt>
                <c:pt idx="8">
                  <c:v>56.278980619999999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31-4721-8444-57C03D7C4E28}"/>
            </c:ext>
          </c:extLst>
        </c:ser>
        <c:ser>
          <c:idx val="1"/>
          <c:order val="1"/>
          <c:tx>
            <c:strRef>
              <c:f>'Electricity capacity'!$M$20</c:f>
              <c:strCache>
                <c:ptCount val="1"/>
                <c:pt idx="0">
                  <c:v>Natural 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capacity'!$N$1:$W$1</c:f>
              <c:numCache>
                <c:formatCode>General</c:formatCode>
                <c:ptCount val="1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capacity'!$N$20:$W$20</c:f>
              <c:numCache>
                <c:formatCode>0E+00</c:formatCode>
                <c:ptCount val="10"/>
                <c:pt idx="0">
                  <c:v>218.53</c:v>
                </c:pt>
                <c:pt idx="1">
                  <c:v>279.95999999999998</c:v>
                </c:pt>
                <c:pt idx="2">
                  <c:v>336</c:v>
                </c:pt>
                <c:pt idx="3">
                  <c:v>354.07</c:v>
                </c:pt>
                <c:pt idx="4">
                  <c:v>371.77350000000001</c:v>
                </c:pt>
                <c:pt idx="5">
                  <c:v>390.36217500000004</c:v>
                </c:pt>
                <c:pt idx="6">
                  <c:v>409.88028375000005</c:v>
                </c:pt>
                <c:pt idx="7">
                  <c:v>430.37429793750005</c:v>
                </c:pt>
                <c:pt idx="8">
                  <c:v>451.89301283437504</c:v>
                </c:pt>
                <c:pt idx="9">
                  <c:v>474.48766347609381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31-4721-8444-57C03D7C4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451935"/>
        <c:axId val="1176240479"/>
      </c:lineChart>
      <c:catAx>
        <c:axId val="143245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'Electricity capacity'!$M$4</c:f>
              <c:strCache>
                <c:ptCount val="1"/>
                <c:pt idx="0">
                  <c:v>Oil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capacity'!$N$1:$W$1</c:f>
              <c:numCache>
                <c:formatCode>General</c:formatCode>
                <c:ptCount val="1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capacity'!$N$4:$W$4</c:f>
              <c:numCache>
                <c:formatCode>0.0</c:formatCode>
                <c:ptCount val="10"/>
                <c:pt idx="0">
                  <c:v>42.688000000000002</c:v>
                </c:pt>
                <c:pt idx="1">
                  <c:v>44.314657399999994</c:v>
                </c:pt>
                <c:pt idx="2">
                  <c:v>40.667494429531097</c:v>
                </c:pt>
                <c:pt idx="3">
                  <c:v>39.258794440000003</c:v>
                </c:pt>
                <c:pt idx="4">
                  <c:v>32.37021777333333</c:v>
                </c:pt>
                <c:pt idx="5">
                  <c:v>21.720583706666659</c:v>
                </c:pt>
                <c:pt idx="6">
                  <c:v>14.832007039999995</c:v>
                </c:pt>
                <c:pt idx="7">
                  <c:v>8.7212903733333302</c:v>
                </c:pt>
                <c:pt idx="8">
                  <c:v>2.7478043011263349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3-4342-9682-F4DB6A5A27D9}"/>
            </c:ext>
          </c:extLst>
        </c:ser>
        <c:ser>
          <c:idx val="1"/>
          <c:order val="1"/>
          <c:tx>
            <c:strRef>
              <c:f>'Electricity capacity'!$M$21</c:f>
              <c:strCache>
                <c:ptCount val="1"/>
                <c:pt idx="0">
                  <c:v>Oil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capacity'!$N$1:$W$1</c:f>
              <c:numCache>
                <c:formatCode>General</c:formatCode>
                <c:ptCount val="1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capacity'!$N$21:$W$21</c:f>
              <c:numCache>
                <c:formatCode>0E+00</c:formatCode>
                <c:ptCount val="10"/>
                <c:pt idx="0">
                  <c:v>39.17</c:v>
                </c:pt>
                <c:pt idx="1">
                  <c:v>42.3</c:v>
                </c:pt>
                <c:pt idx="2">
                  <c:v>38.880000000000003</c:v>
                </c:pt>
                <c:pt idx="3">
                  <c:v>38.049999999999997</c:v>
                </c:pt>
                <c:pt idx="4">
                  <c:v>37.904999999999987</c:v>
                </c:pt>
                <c:pt idx="5">
                  <c:v>37.22699999999999</c:v>
                </c:pt>
                <c:pt idx="6">
                  <c:v>36.548999999999985</c:v>
                </c:pt>
                <c:pt idx="7">
                  <c:v>35.870999999999988</c:v>
                </c:pt>
                <c:pt idx="8">
                  <c:v>35.192999999999984</c:v>
                </c:pt>
                <c:pt idx="9">
                  <c:v>34.514999999999986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03-4342-9682-F4DB6A5A2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451935"/>
        <c:axId val="1176240479"/>
      </c:lineChart>
      <c:catAx>
        <c:axId val="143245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'Electricity capacity'!$M$6</c:f>
              <c:strCache>
                <c:ptCount val="1"/>
                <c:pt idx="0">
                  <c:v>Fossil w/ CCS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capacity'!$N$1:$W$1</c:f>
              <c:numCache>
                <c:formatCode>General</c:formatCode>
                <c:ptCount val="1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capacity'!$N$6:$W$6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2.48</c:v>
                </c:pt>
                <c:pt idx="8">
                  <c:v>15.45</c:v>
                </c:pt>
                <c:pt idx="9">
                  <c:v>14.21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3-4D23-8694-26610AD4B5FE}"/>
            </c:ext>
          </c:extLst>
        </c:ser>
        <c:ser>
          <c:idx val="1"/>
          <c:order val="1"/>
          <c:tx>
            <c:strRef>
              <c:f>'Electricity capacity'!$M$23</c:f>
              <c:strCache>
                <c:ptCount val="1"/>
                <c:pt idx="0">
                  <c:v>Fossil w/ CCS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capacity'!$N$1:$W$1</c:f>
              <c:numCache>
                <c:formatCode>General</c:formatCode>
                <c:ptCount val="1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capacity'!$N$23:$W$23</c:f>
              <c:numCache>
                <c:formatCode>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0.12845141436800123</c:v>
                </c:pt>
                <c:pt idx="6">
                  <c:v>0.79886916275287423</c:v>
                </c:pt>
                <c:pt idx="7">
                  <c:v>4.9683527607498226</c:v>
                </c:pt>
                <c:pt idx="8">
                  <c:v>30.899339098518194</c:v>
                </c:pt>
                <c:pt idx="9">
                  <c:v>182.07051312335042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D3-4D23-8694-26610AD4B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451935"/>
        <c:axId val="1176240479"/>
      </c:lineChart>
      <c:catAx>
        <c:axId val="143245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'Electricity capacity'!$M$16</c:f>
              <c:strCache>
                <c:ptCount val="1"/>
                <c:pt idx="0">
                  <c:v>Storage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capacity'!$N$1:$W$1</c:f>
              <c:numCache>
                <c:formatCode>General</c:formatCode>
                <c:ptCount val="1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capacity'!$N$16:$W$16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0.72</c:v>
                </c:pt>
                <c:pt idx="5">
                  <c:v>3.7217952204016269</c:v>
                </c:pt>
                <c:pt idx="6">
                  <c:v>3.7217952204016238</c:v>
                </c:pt>
                <c:pt idx="7">
                  <c:v>85.377258980065264</c:v>
                </c:pt>
                <c:pt idx="8">
                  <c:v>304.94546375966371</c:v>
                </c:pt>
                <c:pt idx="9">
                  <c:v>301.50309426754961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E-4EB8-BED7-24C1F7A8B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451935"/>
        <c:axId val="1176240479"/>
      </c:lineChart>
      <c:catAx>
        <c:axId val="143245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(d)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'Electricity capacity'!$M$33</c:f>
              <c:strCache>
                <c:ptCount val="1"/>
                <c:pt idx="0">
                  <c:v>Solar PV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capacity'!$O$33:$W$33</c:f>
              <c:numCache>
                <c:formatCode>0E+00</c:formatCode>
                <c:ptCount val="9"/>
                <c:pt idx="0">
                  <c:v>30.87</c:v>
                </c:pt>
                <c:pt idx="1">
                  <c:v>96.69</c:v>
                </c:pt>
                <c:pt idx="2">
                  <c:v>160.31</c:v>
                </c:pt>
                <c:pt idx="3">
                  <c:v>309.82</c:v>
                </c:pt>
                <c:pt idx="4">
                  <c:v>495.18</c:v>
                </c:pt>
                <c:pt idx="5">
                  <c:v>714.13</c:v>
                </c:pt>
                <c:pt idx="6">
                  <c:v>927.27</c:v>
                </c:pt>
                <c:pt idx="7">
                  <c:v>1081.6099999999999</c:v>
                </c:pt>
                <c:pt idx="8">
                  <c:v>1130.72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2-4659-B88E-A7F730FBE14D}"/>
            </c:ext>
          </c:extLst>
        </c:ser>
        <c:ser>
          <c:idx val="1"/>
          <c:order val="1"/>
          <c:tx>
            <c:strRef>
              <c:f>'Electricity capacity'!$M$34</c:f>
              <c:strCache>
                <c:ptCount val="1"/>
                <c:pt idx="0">
                  <c:v>Solar CSP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capacity'!$O$34:$W$34</c:f>
              <c:numCache>
                <c:formatCode>0E+00</c:formatCode>
                <c:ptCount val="9"/>
                <c:pt idx="0">
                  <c:v>0</c:v>
                </c:pt>
                <c:pt idx="1">
                  <c:v>2.31</c:v>
                </c:pt>
                <c:pt idx="2">
                  <c:v>2.3199999999999998</c:v>
                </c:pt>
                <c:pt idx="3">
                  <c:v>2.33</c:v>
                </c:pt>
                <c:pt idx="4">
                  <c:v>2.34</c:v>
                </c:pt>
                <c:pt idx="5">
                  <c:v>2.34</c:v>
                </c:pt>
                <c:pt idx="6">
                  <c:v>2.35</c:v>
                </c:pt>
                <c:pt idx="7">
                  <c:v>2.36</c:v>
                </c:pt>
                <c:pt idx="8">
                  <c:v>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2-4659-B88E-A7F730FBE14D}"/>
            </c:ext>
          </c:extLst>
        </c:ser>
        <c:ser>
          <c:idx val="2"/>
          <c:order val="2"/>
          <c:tx>
            <c:strRef>
              <c:f>'Electricity capacity'!$M$35</c:f>
              <c:strCache>
                <c:ptCount val="1"/>
                <c:pt idx="0">
                  <c:v>Marine</c:v>
                </c:pt>
              </c:strCache>
            </c:strRef>
          </c:tx>
          <c:spPr>
            <a:ln w="28575" cap="rnd">
              <a:solidFill>
                <a:srgbClr val="9900FF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capacity'!$O$35:$W$35</c:f>
              <c:numCache>
                <c:formatCode>0E+00</c:formatCode>
                <c:ptCount val="9"/>
                <c:pt idx="0">
                  <c:v>1.21</c:v>
                </c:pt>
                <c:pt idx="1">
                  <c:v>1.21</c:v>
                </c:pt>
                <c:pt idx="2">
                  <c:v>1.29</c:v>
                </c:pt>
                <c:pt idx="3">
                  <c:v>1.4122964395816962</c:v>
                </c:pt>
                <c:pt idx="4">
                  <c:v>1.5345928791633923</c:v>
                </c:pt>
                <c:pt idx="5">
                  <c:v>1.6568893187450884</c:v>
                </c:pt>
                <c:pt idx="6">
                  <c:v>1.7791857583267845</c:v>
                </c:pt>
                <c:pt idx="7">
                  <c:v>1.9014821979084806</c:v>
                </c:pt>
                <c:pt idx="8">
                  <c:v>2.0237786374901772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E2-4659-B88E-A7F730FBE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0478800"/>
        <c:axId val="2075483824"/>
      </c:lineChart>
      <c:catAx>
        <c:axId val="207047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5483824"/>
        <c:crosses val="autoZero"/>
        <c:auto val="1"/>
        <c:lblAlgn val="ctr"/>
        <c:lblOffset val="100"/>
        <c:tickLblSkip val="2"/>
        <c:noMultiLvlLbl val="0"/>
      </c:catAx>
      <c:valAx>
        <c:axId val="20754838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0478800"/>
        <c:crosses val="autoZero"/>
        <c:crossBetween val="between"/>
        <c:majorUnit val="10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'Electricity capacity'!$M$24</c:f>
              <c:strCache>
                <c:ptCount val="1"/>
                <c:pt idx="0">
                  <c:v>Hydropower</c:v>
                </c:pt>
              </c:strCache>
            </c:strRef>
          </c:tx>
          <c:spPr>
            <a:ln w="28575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capacity'!$O$24:$W$24</c:f>
              <c:numCache>
                <c:formatCode>0E+00</c:formatCode>
                <c:ptCount val="9"/>
                <c:pt idx="0">
                  <c:v>199.27809999999999</c:v>
                </c:pt>
                <c:pt idx="1">
                  <c:v>201.71275555555556</c:v>
                </c:pt>
                <c:pt idx="2">
                  <c:v>204.31741111111111</c:v>
                </c:pt>
                <c:pt idx="3">
                  <c:v>221.06</c:v>
                </c:pt>
                <c:pt idx="4">
                  <c:v>228.26</c:v>
                </c:pt>
                <c:pt idx="5">
                  <c:v>235.7</c:v>
                </c:pt>
                <c:pt idx="6">
                  <c:v>243.38</c:v>
                </c:pt>
                <c:pt idx="7">
                  <c:v>251.32</c:v>
                </c:pt>
                <c:pt idx="8">
                  <c:v>259.52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0-45BE-966F-E071C68591FE}"/>
            </c:ext>
          </c:extLst>
        </c:ser>
        <c:ser>
          <c:idx val="1"/>
          <c:order val="1"/>
          <c:tx>
            <c:strRef>
              <c:f>'Electricity capacity'!$M$25</c:f>
              <c:strCache>
                <c:ptCount val="1"/>
                <c:pt idx="0">
                  <c:v>Nuclear fission</c:v>
                </c:pt>
              </c:strCache>
            </c:strRef>
          </c:tx>
          <c:spPr>
            <a:ln w="28575" cap="rnd">
              <a:solidFill>
                <a:srgbClr val="CC00FF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capacity'!$O$25:$W$25</c:f>
              <c:numCache>
                <c:formatCode>0E+00</c:formatCode>
                <c:ptCount val="9"/>
                <c:pt idx="0">
                  <c:v>134.18</c:v>
                </c:pt>
                <c:pt idx="1">
                  <c:v>123.64</c:v>
                </c:pt>
                <c:pt idx="2">
                  <c:v>116.25</c:v>
                </c:pt>
                <c:pt idx="3">
                  <c:v>110.6687038018824</c:v>
                </c:pt>
                <c:pt idx="4">
                  <c:v>105.08740760376557</c:v>
                </c:pt>
                <c:pt idx="5">
                  <c:v>99.506111405648355</c:v>
                </c:pt>
                <c:pt idx="6">
                  <c:v>93.92481520753114</c:v>
                </c:pt>
                <c:pt idx="7">
                  <c:v>88.343519009413924</c:v>
                </c:pt>
                <c:pt idx="8">
                  <c:v>82.762222811296709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0-45BE-966F-E071C68591FE}"/>
            </c:ext>
          </c:extLst>
        </c:ser>
        <c:ser>
          <c:idx val="2"/>
          <c:order val="2"/>
          <c:tx>
            <c:strRef>
              <c:f>'Electricity capacity'!$M$26</c:f>
              <c:strCache>
                <c:ptCount val="1"/>
                <c:pt idx="0">
                  <c:v>Biomass</c:v>
                </c:pt>
              </c:strCache>
            </c:strRef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capacity'!$O$26:$W$26</c:f>
              <c:numCache>
                <c:formatCode>0E+00</c:formatCode>
                <c:ptCount val="9"/>
                <c:pt idx="0">
                  <c:v>30.54</c:v>
                </c:pt>
                <c:pt idx="1">
                  <c:v>42.231000000000002</c:v>
                </c:pt>
                <c:pt idx="2">
                  <c:v>50.158499999999997</c:v>
                </c:pt>
                <c:pt idx="3">
                  <c:v>60.374785708151734</c:v>
                </c:pt>
                <c:pt idx="4">
                  <c:v>70.591071416303478</c:v>
                </c:pt>
                <c:pt idx="5">
                  <c:v>80.807357124455208</c:v>
                </c:pt>
                <c:pt idx="6">
                  <c:v>91.023642832606953</c:v>
                </c:pt>
                <c:pt idx="7">
                  <c:v>101.2399285407587</c:v>
                </c:pt>
                <c:pt idx="8">
                  <c:v>111.45621424891043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0-45BE-966F-E071C68591FE}"/>
            </c:ext>
          </c:extLst>
        </c:ser>
        <c:ser>
          <c:idx val="3"/>
          <c:order val="3"/>
          <c:tx>
            <c:strRef>
              <c:f>'Electricity capacity'!$M$28</c:f>
              <c:strCache>
                <c:ptCount val="1"/>
                <c:pt idx="0">
                  <c:v>Geothermal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capacity'!$O$28:$W$28</c:f>
              <c:numCache>
                <c:formatCode>0E+00</c:formatCode>
                <c:ptCount val="9"/>
                <c:pt idx="0">
                  <c:v>1.5015000000000001</c:v>
                </c:pt>
                <c:pt idx="1">
                  <c:v>2.2364999999999999</c:v>
                </c:pt>
                <c:pt idx="2">
                  <c:v>3.4335</c:v>
                </c:pt>
                <c:pt idx="3">
                  <c:v>4.1582982483855044</c:v>
                </c:pt>
                <c:pt idx="4">
                  <c:v>4.8830964967710084</c:v>
                </c:pt>
                <c:pt idx="5">
                  <c:v>5.6078947451565124</c:v>
                </c:pt>
                <c:pt idx="6">
                  <c:v>6.3326929935420164</c:v>
                </c:pt>
                <c:pt idx="7">
                  <c:v>7.0574912419275204</c:v>
                </c:pt>
                <c:pt idx="8">
                  <c:v>7.7822894903130244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5-40A8-BE12-CA2801DF6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0478800"/>
        <c:axId val="2075483824"/>
      </c:lineChart>
      <c:catAx>
        <c:axId val="207047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5483824"/>
        <c:crosses val="autoZero"/>
        <c:auto val="1"/>
        <c:lblAlgn val="ctr"/>
        <c:lblOffset val="100"/>
        <c:tickLblSkip val="2"/>
        <c:noMultiLvlLbl val="0"/>
      </c:catAx>
      <c:valAx>
        <c:axId val="2075483824"/>
        <c:scaling>
          <c:logBase val="10"/>
          <c:orientation val="minMax"/>
          <c:max val="1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0478800"/>
        <c:crosses val="autoZero"/>
        <c:crossBetween val="between"/>
        <c:majorUnit val="10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'Electricity capacity'!$M$30</c:f>
              <c:strCache>
                <c:ptCount val="1"/>
                <c:pt idx="0">
                  <c:v>Wind onshore</c:v>
                </c:pt>
              </c:strCache>
            </c:strRef>
          </c:tx>
          <c:spPr>
            <a:ln w="28575" cap="rnd">
              <a:solidFill>
                <a:srgbClr val="33CCFF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capacity'!$O$30:$W$30</c:f>
              <c:numCache>
                <c:formatCode>0E+00</c:formatCode>
                <c:ptCount val="9"/>
                <c:pt idx="0">
                  <c:v>85.78</c:v>
                </c:pt>
                <c:pt idx="1">
                  <c:v>136.13999999999999</c:v>
                </c:pt>
                <c:pt idx="2">
                  <c:v>190.25</c:v>
                </c:pt>
                <c:pt idx="3">
                  <c:v>265.95999999999998</c:v>
                </c:pt>
                <c:pt idx="4">
                  <c:v>320.13</c:v>
                </c:pt>
                <c:pt idx="5">
                  <c:v>332.38</c:v>
                </c:pt>
                <c:pt idx="6">
                  <c:v>332.38</c:v>
                </c:pt>
                <c:pt idx="7">
                  <c:v>332.38</c:v>
                </c:pt>
                <c:pt idx="8">
                  <c:v>332.38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D-4F7C-918C-39FACAE391F1}"/>
            </c:ext>
          </c:extLst>
        </c:ser>
        <c:ser>
          <c:idx val="1"/>
          <c:order val="1"/>
          <c:tx>
            <c:strRef>
              <c:f>'Electricity capacity'!$M$31</c:f>
              <c:strCache>
                <c:ptCount val="1"/>
                <c:pt idx="0">
                  <c:v>Wind offshore</c:v>
                </c:pt>
              </c:strCache>
            </c:strRef>
          </c:tx>
          <c:spPr>
            <a:ln w="28575" cap="rnd">
              <a:solidFill>
                <a:srgbClr val="33CCCC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capacity'!$O$31:$W$31</c:f>
              <c:numCache>
                <c:formatCode>0E+00</c:formatCode>
                <c:ptCount val="9"/>
                <c:pt idx="0">
                  <c:v>0</c:v>
                </c:pt>
                <c:pt idx="1">
                  <c:v>10.84</c:v>
                </c:pt>
                <c:pt idx="2">
                  <c:v>24.77</c:v>
                </c:pt>
                <c:pt idx="3">
                  <c:v>56</c:v>
                </c:pt>
                <c:pt idx="4">
                  <c:v>95.7</c:v>
                </c:pt>
                <c:pt idx="5">
                  <c:v>135.93</c:v>
                </c:pt>
                <c:pt idx="6">
                  <c:v>159.33000000000001</c:v>
                </c:pt>
                <c:pt idx="7">
                  <c:v>160.62</c:v>
                </c:pt>
                <c:pt idx="8">
                  <c:v>160.62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D-4F7C-918C-39FACAE39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0478800"/>
        <c:axId val="2075483824"/>
      </c:lineChart>
      <c:catAx>
        <c:axId val="207047880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5483824"/>
        <c:crosses val="autoZero"/>
        <c:auto val="1"/>
        <c:lblAlgn val="ctr"/>
        <c:lblOffset val="100"/>
        <c:tickLblSkip val="2"/>
        <c:noMultiLvlLbl val="0"/>
      </c:catAx>
      <c:valAx>
        <c:axId val="2075483824"/>
        <c:scaling>
          <c:logBase val="10"/>
          <c:orientation val="minMax"/>
          <c:max val="1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 (GW)</a:t>
                </a:r>
              </a:p>
            </c:rich>
          </c:tx>
          <c:layout>
            <c:manualLayout>
              <c:xMode val="edge"/>
              <c:yMode val="edge"/>
              <c:x val="2.2158612796062994E-2"/>
              <c:y val="0.26771907422868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0478800"/>
        <c:crosses val="autoZero"/>
        <c:crossBetween val="between"/>
        <c:majorUnit val="1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'Electricity capacity'!$M$19</c:f>
              <c:strCache>
                <c:ptCount val="1"/>
                <c:pt idx="0">
                  <c:v>Coal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capacity'!$O$19:$W$19</c:f>
              <c:numCache>
                <c:formatCode>0E+00</c:formatCode>
                <c:ptCount val="9"/>
                <c:pt idx="0">
                  <c:v>279.83999999999997</c:v>
                </c:pt>
                <c:pt idx="1">
                  <c:v>261.51</c:v>
                </c:pt>
                <c:pt idx="2">
                  <c:v>225.23</c:v>
                </c:pt>
                <c:pt idx="3">
                  <c:v>216.31499999999997</c:v>
                </c:pt>
                <c:pt idx="4">
                  <c:v>198.24899999999997</c:v>
                </c:pt>
                <c:pt idx="5">
                  <c:v>180.18299999999999</c:v>
                </c:pt>
                <c:pt idx="6">
                  <c:v>162.11699999999999</c:v>
                </c:pt>
                <c:pt idx="7">
                  <c:v>144.05099999999999</c:v>
                </c:pt>
                <c:pt idx="8">
                  <c:v>125.98500000000001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4-413E-BA3B-34ED95CE9F71}"/>
            </c:ext>
          </c:extLst>
        </c:ser>
        <c:ser>
          <c:idx val="1"/>
          <c:order val="1"/>
          <c:tx>
            <c:strRef>
              <c:f>'Electricity capacity'!$M$20</c:f>
              <c:strCache>
                <c:ptCount val="1"/>
                <c:pt idx="0">
                  <c:v>Natural gas</c:v>
                </c:pt>
              </c:strCache>
            </c:strRef>
          </c:tx>
          <c:spPr>
            <a:ln w="28575" cap="rnd">
              <a:solidFill>
                <a:srgbClr val="FF33CC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capacity'!$O$20:$W$20</c:f>
              <c:numCache>
                <c:formatCode>0E+00</c:formatCode>
                <c:ptCount val="9"/>
                <c:pt idx="0">
                  <c:v>279.95999999999998</c:v>
                </c:pt>
                <c:pt idx="1">
                  <c:v>336</c:v>
                </c:pt>
                <c:pt idx="2">
                  <c:v>354.07</c:v>
                </c:pt>
                <c:pt idx="3">
                  <c:v>371.77350000000001</c:v>
                </c:pt>
                <c:pt idx="4">
                  <c:v>390.36217500000004</c:v>
                </c:pt>
                <c:pt idx="5">
                  <c:v>409.88028375000005</c:v>
                </c:pt>
                <c:pt idx="6">
                  <c:v>430.37429793750005</c:v>
                </c:pt>
                <c:pt idx="7">
                  <c:v>451.89301283437504</c:v>
                </c:pt>
                <c:pt idx="8">
                  <c:v>474.48766347609381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4-413E-BA3B-34ED95CE9F71}"/>
            </c:ext>
          </c:extLst>
        </c:ser>
        <c:ser>
          <c:idx val="2"/>
          <c:order val="2"/>
          <c:tx>
            <c:strRef>
              <c:f>'Electricity capacity'!$M$21</c:f>
              <c:strCache>
                <c:ptCount val="1"/>
                <c:pt idx="0">
                  <c:v>Oil</c:v>
                </c:pt>
              </c:strCache>
            </c:strRef>
          </c:tx>
          <c:spPr>
            <a:ln w="28575" cap="rnd">
              <a:solidFill>
                <a:srgbClr val="9999FF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'Electricity capacity'!$O$21:$W$21</c:f>
              <c:numCache>
                <c:formatCode>0E+00</c:formatCode>
                <c:ptCount val="9"/>
                <c:pt idx="0">
                  <c:v>42.3</c:v>
                </c:pt>
                <c:pt idx="1">
                  <c:v>38.880000000000003</c:v>
                </c:pt>
                <c:pt idx="2">
                  <c:v>38.049999999999997</c:v>
                </c:pt>
                <c:pt idx="3">
                  <c:v>37.904999999999987</c:v>
                </c:pt>
                <c:pt idx="4">
                  <c:v>37.22699999999999</c:v>
                </c:pt>
                <c:pt idx="5">
                  <c:v>36.548999999999985</c:v>
                </c:pt>
                <c:pt idx="6">
                  <c:v>35.870999999999988</c:v>
                </c:pt>
                <c:pt idx="7">
                  <c:v>35.192999999999984</c:v>
                </c:pt>
                <c:pt idx="8">
                  <c:v>34.514999999999986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C4-413E-BA3B-34ED95CE9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0478800"/>
        <c:axId val="2075483824"/>
      </c:lineChart>
      <c:catAx>
        <c:axId val="207047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5483824"/>
        <c:crosses val="autoZero"/>
        <c:auto val="1"/>
        <c:lblAlgn val="ctr"/>
        <c:lblOffset val="100"/>
        <c:tickLblSkip val="2"/>
        <c:noMultiLvlLbl val="0"/>
      </c:catAx>
      <c:valAx>
        <c:axId val="2075483824"/>
        <c:scaling>
          <c:logBase val="10"/>
          <c:orientation val="minMax"/>
          <c:max val="1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 (GW)</a:t>
                </a:r>
              </a:p>
            </c:rich>
          </c:tx>
          <c:layout>
            <c:manualLayout>
              <c:xMode val="edge"/>
              <c:yMode val="edge"/>
              <c:x val="2.5288164978918878E-2"/>
              <c:y val="0.32644089873005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0478800"/>
        <c:crosses val="autoZero"/>
        <c:crossBetween val="between"/>
        <c:majorUnit val="10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'Electricity capacity'!$M$10</c:f>
              <c:strCache>
                <c:ptCount val="1"/>
                <c:pt idx="0">
                  <c:v>Biomass w/ CCS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capacity'!$N$1:$W$1</c:f>
              <c:numCache>
                <c:formatCode>General</c:formatCode>
                <c:ptCount val="1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capacity'!$N$10:$W$10</c:f>
              <c:numCache>
                <c:formatCode>0.0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</c:v>
                </c:pt>
                <c:pt idx="7">
                  <c:v>2.48</c:v>
                </c:pt>
                <c:pt idx="8">
                  <c:v>15.45</c:v>
                </c:pt>
                <c:pt idx="9">
                  <c:v>91.04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4-40E7-9C65-0DFD89B88E7B}"/>
            </c:ext>
          </c:extLst>
        </c:ser>
        <c:ser>
          <c:idx val="1"/>
          <c:order val="1"/>
          <c:tx>
            <c:strRef>
              <c:f>'Electricity capacity'!$M$27</c:f>
              <c:strCache>
                <c:ptCount val="1"/>
                <c:pt idx="0">
                  <c:v>Biomass w/ CCS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'Electricity capacity'!$N$1:$W$1</c:f>
              <c:numCache>
                <c:formatCode>General</c:formatCode>
                <c:ptCount val="1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'Electricity capacity'!$N$27:$W$27</c:f>
              <c:numCache>
                <c:formatCode>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0.12845141436800123</c:v>
                </c:pt>
                <c:pt idx="6">
                  <c:v>0.79886916275287423</c:v>
                </c:pt>
                <c:pt idx="7">
                  <c:v>4.9683527607498226</c:v>
                </c:pt>
                <c:pt idx="8">
                  <c:v>30.899339098518194</c:v>
                </c:pt>
                <c:pt idx="9">
                  <c:v>182.07051312335042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4-40E7-9C65-0DFD89B88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451935"/>
        <c:axId val="1176240479"/>
      </c:lineChart>
      <c:catAx>
        <c:axId val="143245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240479"/>
        <c:crosses val="autoZero"/>
        <c:auto val="1"/>
        <c:lblAlgn val="ctr"/>
        <c:lblOffset val="100"/>
        <c:noMultiLvlLbl val="0"/>
      </c:catAx>
      <c:valAx>
        <c:axId val="1176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245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'Primary energy supply'!$O$2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6699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supply'!$P$2:$X$2</c:f>
              <c:numCache>
                <c:formatCode>0.0</c:formatCode>
                <c:ptCount val="9"/>
                <c:pt idx="0">
                  <c:v>27.898375999999995</c:v>
                </c:pt>
                <c:pt idx="1">
                  <c:v>26.307061000000012</c:v>
                </c:pt>
                <c:pt idx="2">
                  <c:v>23.35987900000001</c:v>
                </c:pt>
                <c:pt idx="3">
                  <c:v>20.792349714285717</c:v>
                </c:pt>
                <c:pt idx="4">
                  <c:v>16.13504805714285</c:v>
                </c:pt>
                <c:pt idx="5">
                  <c:v>11.671570680467147</c:v>
                </c:pt>
                <c:pt idx="6">
                  <c:v>5.3845219747500774</c:v>
                </c:pt>
                <c:pt idx="7">
                  <c:v>3.9234045348277022</c:v>
                </c:pt>
                <c:pt idx="8">
                  <c:v>5.6552250224589651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0-4922-83BA-97016A0E8ADA}"/>
            </c:ext>
          </c:extLst>
        </c:ser>
        <c:ser>
          <c:idx val="1"/>
          <c:order val="1"/>
          <c:tx>
            <c:strRef>
              <c:f>'Primary energy supply'!$O$6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rgbClr val="9999FF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supply'!$P$6:$X$6</c:f>
              <c:numCache>
                <c:formatCode>0.0</c:formatCode>
                <c:ptCount val="9"/>
                <c:pt idx="0">
                  <c:v>21.602275999999989</c:v>
                </c:pt>
                <c:pt idx="1">
                  <c:v>18.568058000000001</c:v>
                </c:pt>
                <c:pt idx="2">
                  <c:v>19.061249999999998</c:v>
                </c:pt>
                <c:pt idx="3">
                  <c:v>14.631239911428569</c:v>
                </c:pt>
                <c:pt idx="4">
                  <c:v>11.389071114285713</c:v>
                </c:pt>
                <c:pt idx="5">
                  <c:v>10.811104685714286</c:v>
                </c:pt>
                <c:pt idx="6">
                  <c:v>10.295456257142858</c:v>
                </c:pt>
                <c:pt idx="7">
                  <c:v>9.00659299805743</c:v>
                </c:pt>
                <c:pt idx="8">
                  <c:v>9.3363742571428556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70-4922-83BA-97016A0E8ADA}"/>
            </c:ext>
          </c:extLst>
        </c:ser>
        <c:ser>
          <c:idx val="2"/>
          <c:order val="2"/>
          <c:tx>
            <c:strRef>
              <c:f>'Primary energy supply'!$O$10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5F5F5F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supply'!$P$10:$X$10</c:f>
              <c:numCache>
                <c:formatCode>0.0</c:formatCode>
                <c:ptCount val="9"/>
                <c:pt idx="0">
                  <c:v>11.972166999999999</c:v>
                </c:pt>
                <c:pt idx="1">
                  <c:v>11.415032999999999</c:v>
                </c:pt>
                <c:pt idx="2">
                  <c:v>7.185333</c:v>
                </c:pt>
                <c:pt idx="3">
                  <c:v>5.2747222044444442</c:v>
                </c:pt>
                <c:pt idx="4">
                  <c:v>4.4606547884444447</c:v>
                </c:pt>
                <c:pt idx="5">
                  <c:v>3.8000476256588063</c:v>
                </c:pt>
                <c:pt idx="6">
                  <c:v>3.7429417884444445</c:v>
                </c:pt>
                <c:pt idx="7">
                  <c:v>3.4612907884444444</c:v>
                </c:pt>
                <c:pt idx="8">
                  <c:v>3.2200257884444445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70-4922-83BA-97016A0E8ADA}"/>
            </c:ext>
          </c:extLst>
        </c:ser>
        <c:ser>
          <c:idx val="3"/>
          <c:order val="3"/>
          <c:tx>
            <c:strRef>
              <c:f>'Primary energy supply'!$O$14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00CC66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supply'!$P$14:$X$14</c:f>
              <c:numCache>
                <c:formatCode>0.0</c:formatCode>
                <c:ptCount val="9"/>
                <c:pt idx="0">
                  <c:v>5.7134919999999996</c:v>
                </c:pt>
                <c:pt idx="1">
                  <c:v>6.3092429999999986</c:v>
                </c:pt>
                <c:pt idx="2">
                  <c:v>7.0596340000000017</c:v>
                </c:pt>
                <c:pt idx="3">
                  <c:v>9.0428041911880221</c:v>
                </c:pt>
                <c:pt idx="4">
                  <c:v>9.9687121918295656</c:v>
                </c:pt>
                <c:pt idx="5">
                  <c:v>9.5266826563055638</c:v>
                </c:pt>
                <c:pt idx="6">
                  <c:v>9.017463600000001</c:v>
                </c:pt>
                <c:pt idx="7">
                  <c:v>9.0597636000000019</c:v>
                </c:pt>
                <c:pt idx="8">
                  <c:v>9.128876009440015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70-4922-83BA-97016A0E8ADA}"/>
            </c:ext>
          </c:extLst>
        </c:ser>
        <c:ser>
          <c:idx val="4"/>
          <c:order val="4"/>
          <c:tx>
            <c:strRef>
              <c:f>'Primary energy supply'!$O$15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supply'!$P$15:$X$15</c:f>
              <c:numCache>
                <c:formatCode>0.0</c:formatCode>
                <c:ptCount val="9"/>
                <c:pt idx="0">
                  <c:v>2.0162710000000001</c:v>
                </c:pt>
                <c:pt idx="1">
                  <c:v>2.0523500000000001</c:v>
                </c:pt>
                <c:pt idx="2">
                  <c:v>2.1570689999999999</c:v>
                </c:pt>
                <c:pt idx="3">
                  <c:v>2.1210169529425498</c:v>
                </c:pt>
                <c:pt idx="4">
                  <c:v>2.1267785304297</c:v>
                </c:pt>
                <c:pt idx="5">
                  <c:v>2.1617559199636838</c:v>
                </c:pt>
                <c:pt idx="6">
                  <c:v>2.1840125084573909</c:v>
                </c:pt>
                <c:pt idx="7">
                  <c:v>2.3251317144479997</c:v>
                </c:pt>
                <c:pt idx="8">
                  <c:v>2.3971443911999999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70-4922-83BA-97016A0E8ADA}"/>
            </c:ext>
          </c:extLst>
        </c:ser>
        <c:ser>
          <c:idx val="5"/>
          <c:order val="5"/>
          <c:tx>
            <c:strRef>
              <c:f>'Primary energy supply'!$O$16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supply'!$P$16:$X$16</c:f>
              <c:numCache>
                <c:formatCode>0.0</c:formatCode>
                <c:ptCount val="9"/>
                <c:pt idx="0">
                  <c:v>0.22309688428507971</c:v>
                </c:pt>
                <c:pt idx="1">
                  <c:v>0.40596413941346321</c:v>
                </c:pt>
                <c:pt idx="2">
                  <c:v>0.51842061134108441</c:v>
                </c:pt>
                <c:pt idx="3">
                  <c:v>0.63037676567501111</c:v>
                </c:pt>
                <c:pt idx="4">
                  <c:v>0.73433619308491394</c:v>
                </c:pt>
                <c:pt idx="5">
                  <c:v>0.84692425010635808</c:v>
                </c:pt>
                <c:pt idx="6">
                  <c:v>1.0337804650912561</c:v>
                </c:pt>
                <c:pt idx="7">
                  <c:v>1.1922589147391349</c:v>
                </c:pt>
                <c:pt idx="8">
                  <c:v>1.3253980490387101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70-4922-83BA-97016A0E8ADA}"/>
            </c:ext>
          </c:extLst>
        </c:ser>
        <c:ser>
          <c:idx val="6"/>
          <c:order val="6"/>
          <c:tx>
            <c:strRef>
              <c:f>'Primary energy supply'!$O$17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supply'!$P$17:$X$17</c:f>
              <c:numCache>
                <c:formatCode>0.0</c:formatCode>
                <c:ptCount val="9"/>
                <c:pt idx="0">
                  <c:v>0.4349281157149204</c:v>
                </c:pt>
                <c:pt idx="1">
                  <c:v>0.8373278605865373</c:v>
                </c:pt>
                <c:pt idx="2">
                  <c:v>1.2380883886589156</c:v>
                </c:pt>
                <c:pt idx="3">
                  <c:v>2.0261251464169936</c:v>
                </c:pt>
                <c:pt idx="4">
                  <c:v>3.3961877967415952</c:v>
                </c:pt>
                <c:pt idx="5">
                  <c:v>5.2767912915213069</c:v>
                </c:pt>
                <c:pt idx="6">
                  <c:v>8.1635524808567848</c:v>
                </c:pt>
                <c:pt idx="7">
                  <c:v>9.8862429811702928</c:v>
                </c:pt>
                <c:pt idx="8">
                  <c:v>11.062726493286927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70-4922-83BA-97016A0E8ADA}"/>
            </c:ext>
          </c:extLst>
        </c:ser>
        <c:ser>
          <c:idx val="7"/>
          <c:order val="7"/>
          <c:tx>
            <c:strRef>
              <c:f>'Primary energy supply'!$O$18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33CCCC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supply'!$P$18:$X$18</c:f>
              <c:numCache>
                <c:formatCode>0.0</c:formatCode>
                <c:ptCount val="9"/>
                <c:pt idx="0">
                  <c:v>0.5500799999999999</c:v>
                </c:pt>
                <c:pt idx="1">
                  <c:v>1.10964</c:v>
                </c:pt>
                <c:pt idx="2">
                  <c:v>1.79026</c:v>
                </c:pt>
                <c:pt idx="3">
                  <c:v>3.2377238378525468</c:v>
                </c:pt>
                <c:pt idx="4">
                  <c:v>4.4656430174571939</c:v>
                </c:pt>
                <c:pt idx="5">
                  <c:v>5.2431467516638817</c:v>
                </c:pt>
                <c:pt idx="6">
                  <c:v>5.6935615902353147</c:v>
                </c:pt>
                <c:pt idx="7">
                  <c:v>5.8625402615157478</c:v>
                </c:pt>
                <c:pt idx="8">
                  <c:v>6.0127122016998973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70-4922-83BA-97016A0E8ADA}"/>
            </c:ext>
          </c:extLst>
        </c:ser>
        <c:ser>
          <c:idx val="8"/>
          <c:order val="8"/>
          <c:tx>
            <c:strRef>
              <c:f>'Primary energy supply'!$O$20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009999"/>
            </a:solidFill>
            <a:ln w="25400"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supply'!$P$20:$X$20</c:f>
              <c:numCache>
                <c:formatCode>0.0</c:formatCode>
                <c:ptCount val="9"/>
                <c:pt idx="0">
                  <c:v>10.54265590793708</c:v>
                </c:pt>
                <c:pt idx="1">
                  <c:v>9.8134919207987785</c:v>
                </c:pt>
                <c:pt idx="2">
                  <c:v>8.3301264515146709</c:v>
                </c:pt>
                <c:pt idx="3">
                  <c:v>8.8774917457267879</c:v>
                </c:pt>
                <c:pt idx="4">
                  <c:v>8.3656013100355437</c:v>
                </c:pt>
                <c:pt idx="5">
                  <c:v>7.8537108743442241</c:v>
                </c:pt>
                <c:pt idx="6">
                  <c:v>7.1262077560162451</c:v>
                </c:pt>
                <c:pt idx="7">
                  <c:v>6.6735495437976002</c:v>
                </c:pt>
                <c:pt idx="8">
                  <c:v>6.2208913315789465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70-4922-83BA-97016A0E8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81599"/>
        <c:axId val="613382079"/>
      </c:areaChart>
      <c:catAx>
        <c:axId val="61338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2079"/>
        <c:crosses val="autoZero"/>
        <c:auto val="1"/>
        <c:lblAlgn val="ctr"/>
        <c:lblOffset val="100"/>
        <c:noMultiLvlLbl val="0"/>
      </c:catAx>
      <c:valAx>
        <c:axId val="61338207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TPES (EJ)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1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+mn-lt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'Transport energy cons.'!$N$2</c:f>
              <c:strCache>
                <c:ptCount val="1"/>
                <c:pt idx="0">
                  <c:v>Liquid hydrogen</c:v>
                </c:pt>
              </c:strCache>
            </c:strRef>
          </c:tx>
          <c:spPr>
            <a:ln w="28575" cap="rnd">
              <a:solidFill>
                <a:srgbClr val="33CCFF"/>
              </a:solidFill>
              <a:round/>
            </a:ln>
            <a:effectLst/>
          </c:spPr>
          <c:marker>
            <c:symbol val="none"/>
          </c:marker>
          <c:cat>
            <c:strRef>
              <c:f>'Transport energy cons.'!$O$1:$W$1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energy cons.'!$O$2:$W$2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8.7051142546246112E-3</c:v>
                </c:pt>
                <c:pt idx="5">
                  <c:v>0.94663124040744628</c:v>
                </c:pt>
                <c:pt idx="6">
                  <c:v>5.897427223869264</c:v>
                </c:pt>
                <c:pt idx="7">
                  <c:v>36.723964077525331</c:v>
                </c:pt>
                <c:pt idx="8">
                  <c:v>216.10333274153561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2-4F41-9D99-42E27721AA99}"/>
            </c:ext>
          </c:extLst>
        </c:ser>
        <c:ser>
          <c:idx val="1"/>
          <c:order val="1"/>
          <c:tx>
            <c:strRef>
              <c:f>'Transport energy cons.'!$N$3</c:f>
              <c:strCache>
                <c:ptCount val="1"/>
                <c:pt idx="0">
                  <c:v>Gaseous hydrogen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'Transport energy cons.'!$O$1:$W$1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energy cons.'!$O$3:$W$3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2.656993306345552</c:v>
                </c:pt>
                <c:pt idx="5">
                  <c:v>59.797194368786727</c:v>
                </c:pt>
                <c:pt idx="6">
                  <c:v>657.89837172634464</c:v>
                </c:pt>
                <c:pt idx="7">
                  <c:v>1178.3304516021669</c:v>
                </c:pt>
                <c:pt idx="8">
                  <c:v>1332.6967182925489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2-4F41-9D99-42E27721AA99}"/>
            </c:ext>
          </c:extLst>
        </c:ser>
        <c:ser>
          <c:idx val="2"/>
          <c:order val="2"/>
          <c:tx>
            <c:strRef>
              <c:f>'Transport energy cons.'!$N$4</c:f>
              <c:strCache>
                <c:ptCount val="1"/>
                <c:pt idx="0">
                  <c:v>Natural gas</c:v>
                </c:pt>
              </c:strCache>
            </c:strRef>
          </c:tx>
          <c:spPr>
            <a:ln w="28575" cap="rnd">
              <a:solidFill>
                <a:srgbClr val="808080"/>
              </a:solidFill>
              <a:round/>
            </a:ln>
            <a:effectLst/>
          </c:spPr>
          <c:marker>
            <c:symbol val="none"/>
          </c:marker>
          <c:cat>
            <c:strRef>
              <c:f>'Transport energy cons.'!$O$1:$W$1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energy cons.'!$O$4:$W$4</c:f>
              <c:numCache>
                <c:formatCode>0</c:formatCode>
                <c:ptCount val="9"/>
                <c:pt idx="0">
                  <c:v>10.29859460927422</c:v>
                </c:pt>
                <c:pt idx="1">
                  <c:v>9.7836648788105087</c:v>
                </c:pt>
                <c:pt idx="2">
                  <c:v>158.08099999999999</c:v>
                </c:pt>
                <c:pt idx="3">
                  <c:v>1091.3702858785371</c:v>
                </c:pt>
                <c:pt idx="4">
                  <c:v>2326.768187769685</c:v>
                </c:pt>
                <c:pt idx="5">
                  <c:v>4810.7058355797653</c:v>
                </c:pt>
                <c:pt idx="6">
                  <c:v>4960.7509495164959</c:v>
                </c:pt>
                <c:pt idx="7">
                  <c:v>1901.955968873742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2-4F41-9D99-42E27721AA99}"/>
            </c:ext>
          </c:extLst>
        </c:ser>
        <c:ser>
          <c:idx val="3"/>
          <c:order val="3"/>
          <c:tx>
            <c:strRef>
              <c:f>'Transport energy cons.'!$N$5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rgbClr val="CC00FF"/>
              </a:solidFill>
              <a:round/>
            </a:ln>
            <a:effectLst/>
          </c:spPr>
          <c:marker>
            <c:symbol val="none"/>
          </c:marker>
          <c:cat>
            <c:strRef>
              <c:f>'Transport energy cons.'!$O$1:$W$1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energy cons.'!$O$5:$W$5</c:f>
              <c:numCache>
                <c:formatCode>0</c:formatCode>
                <c:ptCount val="9"/>
                <c:pt idx="0">
                  <c:v>143.5350814331654</c:v>
                </c:pt>
                <c:pt idx="1">
                  <c:v>64.067074440158379</c:v>
                </c:pt>
                <c:pt idx="2">
                  <c:v>8.6989051094890506</c:v>
                </c:pt>
                <c:pt idx="3">
                  <c:v>8.6989051094890506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2-4F41-9D99-42E27721AA99}"/>
            </c:ext>
          </c:extLst>
        </c:ser>
        <c:ser>
          <c:idx val="4"/>
          <c:order val="4"/>
          <c:tx>
            <c:strRef>
              <c:f>'Transport energy cons.'!$N$6</c:f>
              <c:strCache>
                <c:ptCount val="1"/>
                <c:pt idx="0">
                  <c:v>Gasoline</c:v>
                </c:pt>
              </c:strCache>
            </c:strRef>
          </c:tx>
          <c:spPr>
            <a:ln w="28575" cap="rnd">
              <a:solidFill>
                <a:srgbClr val="0066FF"/>
              </a:solidFill>
              <a:round/>
            </a:ln>
            <a:effectLst/>
          </c:spPr>
          <c:marker>
            <c:symbol val="none"/>
          </c:marker>
          <c:cat>
            <c:strRef>
              <c:f>'Transport energy cons.'!$O$1:$W$1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energy cons.'!$O$6:$W$6</c:f>
              <c:numCache>
                <c:formatCode>0</c:formatCode>
                <c:ptCount val="9"/>
                <c:pt idx="0">
                  <c:v>3832.0692745917281</c:v>
                </c:pt>
                <c:pt idx="1">
                  <c:v>3259.031335069285</c:v>
                </c:pt>
                <c:pt idx="2">
                  <c:v>2881.7374843488828</c:v>
                </c:pt>
                <c:pt idx="3">
                  <c:v>2275.4740095468001</c:v>
                </c:pt>
                <c:pt idx="4">
                  <c:v>1435.4897575512141</c:v>
                </c:pt>
                <c:pt idx="5">
                  <c:v>252.21297625928091</c:v>
                </c:pt>
                <c:pt idx="6">
                  <c:v>154.16969382391491</c:v>
                </c:pt>
                <c:pt idx="7">
                  <c:v>3.8961710818616062</c:v>
                </c:pt>
                <c:pt idx="8">
                  <c:v>365.55813548653578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C2-4F41-9D99-42E27721AA99}"/>
            </c:ext>
          </c:extLst>
        </c:ser>
        <c:ser>
          <c:idx val="5"/>
          <c:order val="5"/>
          <c:tx>
            <c:strRef>
              <c:f>'Transport energy cons.'!$N$7</c:f>
              <c:strCache>
                <c:ptCount val="1"/>
                <c:pt idx="0">
                  <c:v>Jet kerosene</c:v>
                </c:pt>
              </c:strCache>
            </c:strRef>
          </c:tx>
          <c:spPr>
            <a:ln w="28575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cat>
            <c:strRef>
              <c:f>'Transport energy cons.'!$O$1:$W$1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energy cons.'!$O$7:$W$7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C2-4F41-9D99-42E27721AA99}"/>
            </c:ext>
          </c:extLst>
        </c:ser>
        <c:ser>
          <c:idx val="6"/>
          <c:order val="6"/>
          <c:tx>
            <c:strRef>
              <c:f>'Transport energy cons.'!$N$8</c:f>
              <c:strCache>
                <c:ptCount val="1"/>
                <c:pt idx="0">
                  <c:v>Aviation gas</c:v>
                </c:pt>
              </c:strCache>
            </c:strRef>
          </c:tx>
          <c:spPr>
            <a:ln w="28575" cap="rnd">
              <a:solidFill>
                <a:srgbClr val="990099"/>
              </a:solidFill>
              <a:round/>
            </a:ln>
            <a:effectLst/>
          </c:spPr>
          <c:marker>
            <c:symbol val="none"/>
          </c:marker>
          <c:cat>
            <c:strRef>
              <c:f>'Transport energy cons.'!$O$1:$W$1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energy cons.'!$O$8:$W$8</c:f>
              <c:numCache>
                <c:formatCode>0</c:formatCode>
                <c:ptCount val="9"/>
                <c:pt idx="0">
                  <c:v>3.5484586382789982</c:v>
                </c:pt>
                <c:pt idx="1">
                  <c:v>2.8387669106231979</c:v>
                </c:pt>
                <c:pt idx="2">
                  <c:v>2.129075182967398</c:v>
                </c:pt>
                <c:pt idx="3">
                  <c:v>1.4193834553115989</c:v>
                </c:pt>
                <c:pt idx="4">
                  <c:v>0.70969172765579946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C2-4F41-9D99-42E27721AA99}"/>
            </c:ext>
          </c:extLst>
        </c:ser>
        <c:ser>
          <c:idx val="7"/>
          <c:order val="7"/>
          <c:tx>
            <c:strRef>
              <c:f>'Transport energy cons.'!$N$9</c:f>
              <c:strCache>
                <c:ptCount val="1"/>
                <c:pt idx="0">
                  <c:v>Diesel</c:v>
                </c:pt>
              </c:strCache>
            </c:strRef>
          </c:tx>
          <c:spPr>
            <a:ln w="28575" cap="rnd">
              <a:solidFill>
                <a:srgbClr val="FF33CC"/>
              </a:solidFill>
              <a:round/>
            </a:ln>
            <a:effectLst/>
          </c:spPr>
          <c:marker>
            <c:symbol val="none"/>
          </c:marker>
          <c:cat>
            <c:strRef>
              <c:f>'Transport energy cons.'!$O$1:$W$1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energy cons.'!$O$9:$W$9</c:f>
              <c:numCache>
                <c:formatCode>0</c:formatCode>
                <c:ptCount val="9"/>
                <c:pt idx="0">
                  <c:v>8836.7621851771764</c:v>
                </c:pt>
                <c:pt idx="1">
                  <c:v>9366.4953495335558</c:v>
                </c:pt>
                <c:pt idx="2">
                  <c:v>9124.9567693227364</c:v>
                </c:pt>
                <c:pt idx="3">
                  <c:v>11001.720240244789</c:v>
                </c:pt>
                <c:pt idx="4">
                  <c:v>9756.8851432901392</c:v>
                </c:pt>
                <c:pt idx="5">
                  <c:v>6837.2903900170668</c:v>
                </c:pt>
                <c:pt idx="6">
                  <c:v>4456.921472012521</c:v>
                </c:pt>
                <c:pt idx="7">
                  <c:v>3602.1716731122328</c:v>
                </c:pt>
                <c:pt idx="8">
                  <c:v>559.23172093094706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C2-4F41-9D99-42E27721AA99}"/>
            </c:ext>
          </c:extLst>
        </c:ser>
        <c:ser>
          <c:idx val="8"/>
          <c:order val="8"/>
          <c:tx>
            <c:strRef>
              <c:f>'Transport energy cons.'!$N$10</c:f>
              <c:strCache>
                <c:ptCount val="1"/>
                <c:pt idx="0">
                  <c:v>Heavy fuel oil</c:v>
                </c:pt>
              </c:strCache>
            </c:strRef>
          </c:tx>
          <c:spPr>
            <a:ln w="28575" cap="rnd">
              <a:solidFill>
                <a:srgbClr val="993300"/>
              </a:solidFill>
              <a:round/>
            </a:ln>
            <a:effectLst/>
          </c:spPr>
          <c:marker>
            <c:symbol val="none"/>
          </c:marker>
          <c:cat>
            <c:strRef>
              <c:f>'Transport energy cons.'!$O$1:$W$1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energy cons.'!$O$10:$W$10</c:f>
              <c:numCache>
                <c:formatCode>0</c:formatCode>
                <c:ptCount val="9"/>
                <c:pt idx="0">
                  <c:v>1626.815516109571</c:v>
                </c:pt>
                <c:pt idx="1">
                  <c:v>1973.5605414756451</c:v>
                </c:pt>
                <c:pt idx="2">
                  <c:v>2035.489687669987</c:v>
                </c:pt>
                <c:pt idx="3">
                  <c:v>595.78871638555836</c:v>
                </c:pt>
                <c:pt idx="4">
                  <c:v>191.68438294393241</c:v>
                </c:pt>
                <c:pt idx="5">
                  <c:v>19.15619967634759</c:v>
                </c:pt>
                <c:pt idx="6">
                  <c:v>112.7175702814221</c:v>
                </c:pt>
                <c:pt idx="7">
                  <c:v>0</c:v>
                </c:pt>
                <c:pt idx="8">
                  <c:v>413.99495318304878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C2-4F41-9D99-42E27721AA99}"/>
            </c:ext>
          </c:extLst>
        </c:ser>
        <c:ser>
          <c:idx val="9"/>
          <c:order val="9"/>
          <c:tx>
            <c:strRef>
              <c:f>'Transport energy cons.'!$N$11</c:f>
              <c:strCache>
                <c:ptCount val="1"/>
                <c:pt idx="0">
                  <c:v>Electricity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'Transport energy cons.'!$O$1:$W$1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energy cons.'!$O$11:$W$11</c:f>
              <c:numCache>
                <c:formatCode>0</c:formatCode>
                <c:ptCount val="9"/>
                <c:pt idx="0">
                  <c:v>225.29599999999999</c:v>
                </c:pt>
                <c:pt idx="1">
                  <c:v>231.63399999999999</c:v>
                </c:pt>
                <c:pt idx="2">
                  <c:v>225.59269883131373</c:v>
                </c:pt>
                <c:pt idx="3">
                  <c:v>304.638925471466</c:v>
                </c:pt>
                <c:pt idx="4">
                  <c:v>760.70368732941677</c:v>
                </c:pt>
                <c:pt idx="5">
                  <c:v>1356.4045767125708</c:v>
                </c:pt>
                <c:pt idx="6">
                  <c:v>1703.7582077532822</c:v>
                </c:pt>
                <c:pt idx="7">
                  <c:v>2339.2089952156307</c:v>
                </c:pt>
                <c:pt idx="8">
                  <c:v>3515.8485328380107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C2-4F41-9D99-42E27721AA99}"/>
            </c:ext>
          </c:extLst>
        </c:ser>
        <c:ser>
          <c:idx val="10"/>
          <c:order val="10"/>
          <c:tx>
            <c:strRef>
              <c:f>'Transport energy cons.'!$N$12</c:f>
              <c:strCache>
                <c:ptCount val="1"/>
                <c:pt idx="0">
                  <c:v>Ethanol</c:v>
                </c:pt>
              </c:strCache>
            </c:strRef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strRef>
              <c:f>'Transport energy cons.'!$O$1:$W$1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energy cons.'!$O$12:$W$12</c:f>
              <c:numCache>
                <c:formatCode>0</c:formatCode>
                <c:ptCount val="9"/>
                <c:pt idx="0">
                  <c:v>4.2773058252427187</c:v>
                </c:pt>
                <c:pt idx="1">
                  <c:v>2.1386529126213589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EC2-4F41-9D99-42E27721AA99}"/>
            </c:ext>
          </c:extLst>
        </c:ser>
        <c:ser>
          <c:idx val="11"/>
          <c:order val="11"/>
          <c:tx>
            <c:strRef>
              <c:f>'Transport energy cons.'!$N$13</c:f>
              <c:strCache>
                <c:ptCount val="1"/>
                <c:pt idx="0">
                  <c:v>Ammonia</c:v>
                </c:pt>
              </c:strCache>
            </c:strRef>
          </c:tx>
          <c:spPr>
            <a:ln w="28575" cap="rnd">
              <a:solidFill>
                <a:srgbClr val="00A5C3"/>
              </a:solidFill>
              <a:round/>
            </a:ln>
            <a:effectLst/>
          </c:spPr>
          <c:marker>
            <c:symbol val="none"/>
          </c:marker>
          <c:cat>
            <c:strRef>
              <c:f>'Transport energy cons.'!$O$1:$W$1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energy cons.'!$O$13:$W$13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7.9698831313717036E-2</c:v>
                </c:pt>
                <c:pt idx="3">
                  <c:v>0</c:v>
                </c:pt>
                <c:pt idx="4">
                  <c:v>8.8537047027733823E-2</c:v>
                </c:pt>
                <c:pt idx="5">
                  <c:v>19.706042246672776</c:v>
                </c:pt>
                <c:pt idx="6">
                  <c:v>116.13503781250422</c:v>
                </c:pt>
                <c:pt idx="7">
                  <c:v>21.280529622077339</c:v>
                </c:pt>
                <c:pt idx="8">
                  <c:v>539.21235243872491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EC2-4F41-9D99-42E27721AA99}"/>
            </c:ext>
          </c:extLst>
        </c:ser>
        <c:ser>
          <c:idx val="12"/>
          <c:order val="12"/>
          <c:tx>
            <c:strRef>
              <c:f>'Transport energy cons.'!$N$14</c:f>
              <c:strCache>
                <c:ptCount val="1"/>
                <c:pt idx="0">
                  <c:v>LNG</c:v>
                </c:pt>
              </c:strCache>
            </c:strRef>
          </c:tx>
          <c:spPr>
            <a:ln w="28575" cap="rnd">
              <a:solidFill>
                <a:srgbClr val="6600CC"/>
              </a:solidFill>
              <a:round/>
            </a:ln>
            <a:effectLst/>
          </c:spPr>
          <c:marker>
            <c:symbol val="none"/>
          </c:marker>
          <c:cat>
            <c:strRef>
              <c:f>'Transport energy cons.'!$O$1:$W$1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'Transport energy cons.'!$O$14:$W$14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0.98990900116700653</c:v>
                </c:pt>
                <c:pt idx="4">
                  <c:v>6.1526373917027586</c:v>
                </c:pt>
                <c:pt idx="5">
                  <c:v>38.312399352695159</c:v>
                </c:pt>
                <c:pt idx="6">
                  <c:v>225.43514056284431</c:v>
                </c:pt>
                <c:pt idx="7">
                  <c:v>501.68462420608921</c:v>
                </c:pt>
                <c:pt idx="8">
                  <c:v>827.98990636609722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2-4594-B4A8-E302AD5C2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699008"/>
        <c:axId val="163685568"/>
      </c:lineChart>
      <c:catAx>
        <c:axId val="16369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685568"/>
        <c:crosses val="autoZero"/>
        <c:auto val="1"/>
        <c:lblAlgn val="ctr"/>
        <c:lblOffset val="100"/>
        <c:noMultiLvlLbl val="0"/>
      </c:catAx>
      <c:valAx>
        <c:axId val="1636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consumption 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69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261043593813892"/>
          <c:y val="0.68480510491840885"/>
          <c:w val="0.76992451901517767"/>
          <c:h val="0.297257795984765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Primary energy supply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'Primary energy supply'!$O$2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6699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supply'!$P$2:$X$2</c:f>
              <c:numCache>
                <c:formatCode>0.0</c:formatCode>
                <c:ptCount val="9"/>
                <c:pt idx="0">
                  <c:v>27.898375999999995</c:v>
                </c:pt>
                <c:pt idx="1">
                  <c:v>26.307061000000012</c:v>
                </c:pt>
                <c:pt idx="2">
                  <c:v>23.35987900000001</c:v>
                </c:pt>
                <c:pt idx="3">
                  <c:v>20.792349714285717</c:v>
                </c:pt>
                <c:pt idx="4">
                  <c:v>16.13504805714285</c:v>
                </c:pt>
                <c:pt idx="5">
                  <c:v>11.671570680467147</c:v>
                </c:pt>
                <c:pt idx="6">
                  <c:v>5.3845219747500774</c:v>
                </c:pt>
                <c:pt idx="7">
                  <c:v>3.9234045348277022</c:v>
                </c:pt>
                <c:pt idx="8">
                  <c:v>5.6552250224589651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1-4CB4-86CA-C53AA8EB690A}"/>
            </c:ext>
          </c:extLst>
        </c:ser>
        <c:ser>
          <c:idx val="1"/>
          <c:order val="1"/>
          <c:tx>
            <c:strRef>
              <c:f>'Primary energy supply'!$O$6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rgbClr val="9999FF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supply'!$P$6:$X$6</c:f>
              <c:numCache>
                <c:formatCode>0.0</c:formatCode>
                <c:ptCount val="9"/>
                <c:pt idx="0">
                  <c:v>21.602275999999989</c:v>
                </c:pt>
                <c:pt idx="1">
                  <c:v>18.568058000000001</c:v>
                </c:pt>
                <c:pt idx="2">
                  <c:v>19.061249999999998</c:v>
                </c:pt>
                <c:pt idx="3">
                  <c:v>14.631239911428569</c:v>
                </c:pt>
                <c:pt idx="4">
                  <c:v>11.389071114285713</c:v>
                </c:pt>
                <c:pt idx="5">
                  <c:v>10.811104685714286</c:v>
                </c:pt>
                <c:pt idx="6">
                  <c:v>10.295456257142858</c:v>
                </c:pt>
                <c:pt idx="7">
                  <c:v>9.00659299805743</c:v>
                </c:pt>
                <c:pt idx="8">
                  <c:v>9.3363742571428556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B1-4CB4-86CA-C53AA8EB690A}"/>
            </c:ext>
          </c:extLst>
        </c:ser>
        <c:ser>
          <c:idx val="2"/>
          <c:order val="2"/>
          <c:tx>
            <c:strRef>
              <c:f>'Primary energy supply'!$O$10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5F5F5F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supply'!$P$10:$X$10</c:f>
              <c:numCache>
                <c:formatCode>0.0</c:formatCode>
                <c:ptCount val="9"/>
                <c:pt idx="0">
                  <c:v>11.972166999999999</c:v>
                </c:pt>
                <c:pt idx="1">
                  <c:v>11.415032999999999</c:v>
                </c:pt>
                <c:pt idx="2">
                  <c:v>7.185333</c:v>
                </c:pt>
                <c:pt idx="3">
                  <c:v>5.2747222044444442</c:v>
                </c:pt>
                <c:pt idx="4">
                  <c:v>4.4606547884444447</c:v>
                </c:pt>
                <c:pt idx="5">
                  <c:v>3.8000476256588063</c:v>
                </c:pt>
                <c:pt idx="6">
                  <c:v>3.7429417884444445</c:v>
                </c:pt>
                <c:pt idx="7">
                  <c:v>3.4612907884444444</c:v>
                </c:pt>
                <c:pt idx="8">
                  <c:v>3.2200257884444445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B1-4CB4-86CA-C53AA8EB690A}"/>
            </c:ext>
          </c:extLst>
        </c:ser>
        <c:ser>
          <c:idx val="3"/>
          <c:order val="3"/>
          <c:tx>
            <c:strRef>
              <c:f>'Primary energy supply'!$O$14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00CC66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supply'!$P$14:$X$14</c:f>
              <c:numCache>
                <c:formatCode>0.0</c:formatCode>
                <c:ptCount val="9"/>
                <c:pt idx="0">
                  <c:v>5.7134919999999996</c:v>
                </c:pt>
                <c:pt idx="1">
                  <c:v>6.3092429999999986</c:v>
                </c:pt>
                <c:pt idx="2">
                  <c:v>7.0596340000000017</c:v>
                </c:pt>
                <c:pt idx="3">
                  <c:v>9.0428041911880221</c:v>
                </c:pt>
                <c:pt idx="4">
                  <c:v>9.9687121918295656</c:v>
                </c:pt>
                <c:pt idx="5">
                  <c:v>9.5266826563055638</c:v>
                </c:pt>
                <c:pt idx="6">
                  <c:v>9.017463600000001</c:v>
                </c:pt>
                <c:pt idx="7">
                  <c:v>9.0597636000000019</c:v>
                </c:pt>
                <c:pt idx="8">
                  <c:v>9.128876009440015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B1-4CB4-86CA-C53AA8EB690A}"/>
            </c:ext>
          </c:extLst>
        </c:ser>
        <c:ser>
          <c:idx val="4"/>
          <c:order val="4"/>
          <c:tx>
            <c:strRef>
              <c:f>'Primary energy supply'!$O$15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supply'!$P$15:$X$15</c:f>
              <c:numCache>
                <c:formatCode>0.0</c:formatCode>
                <c:ptCount val="9"/>
                <c:pt idx="0">
                  <c:v>2.0162710000000001</c:v>
                </c:pt>
                <c:pt idx="1">
                  <c:v>2.0523500000000001</c:v>
                </c:pt>
                <c:pt idx="2">
                  <c:v>2.1570689999999999</c:v>
                </c:pt>
                <c:pt idx="3">
                  <c:v>2.1210169529425498</c:v>
                </c:pt>
                <c:pt idx="4">
                  <c:v>2.1267785304297</c:v>
                </c:pt>
                <c:pt idx="5">
                  <c:v>2.1617559199636838</c:v>
                </c:pt>
                <c:pt idx="6">
                  <c:v>2.1840125084573909</c:v>
                </c:pt>
                <c:pt idx="7">
                  <c:v>2.3251317144479997</c:v>
                </c:pt>
                <c:pt idx="8">
                  <c:v>2.3971443911999999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B1-4CB4-86CA-C53AA8EB690A}"/>
            </c:ext>
          </c:extLst>
        </c:ser>
        <c:ser>
          <c:idx val="5"/>
          <c:order val="5"/>
          <c:tx>
            <c:strRef>
              <c:f>'Primary energy supply'!$O$16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supply'!$P$16:$X$16</c:f>
              <c:numCache>
                <c:formatCode>0.0</c:formatCode>
                <c:ptCount val="9"/>
                <c:pt idx="0">
                  <c:v>0.22309688428507971</c:v>
                </c:pt>
                <c:pt idx="1">
                  <c:v>0.40596413941346321</c:v>
                </c:pt>
                <c:pt idx="2">
                  <c:v>0.51842061134108441</c:v>
                </c:pt>
                <c:pt idx="3">
                  <c:v>0.63037676567501111</c:v>
                </c:pt>
                <c:pt idx="4">
                  <c:v>0.73433619308491394</c:v>
                </c:pt>
                <c:pt idx="5">
                  <c:v>0.84692425010635808</c:v>
                </c:pt>
                <c:pt idx="6">
                  <c:v>1.0337804650912561</c:v>
                </c:pt>
                <c:pt idx="7">
                  <c:v>1.1922589147391349</c:v>
                </c:pt>
                <c:pt idx="8">
                  <c:v>1.3253980490387101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B1-4CB4-86CA-C53AA8EB690A}"/>
            </c:ext>
          </c:extLst>
        </c:ser>
        <c:ser>
          <c:idx val="6"/>
          <c:order val="6"/>
          <c:tx>
            <c:strRef>
              <c:f>'Primary energy supply'!$O$17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supply'!$P$17:$X$17</c:f>
              <c:numCache>
                <c:formatCode>0.0</c:formatCode>
                <c:ptCount val="9"/>
                <c:pt idx="0">
                  <c:v>0.4349281157149204</c:v>
                </c:pt>
                <c:pt idx="1">
                  <c:v>0.8373278605865373</c:v>
                </c:pt>
                <c:pt idx="2">
                  <c:v>1.2380883886589156</c:v>
                </c:pt>
                <c:pt idx="3">
                  <c:v>2.0261251464169936</c:v>
                </c:pt>
                <c:pt idx="4">
                  <c:v>3.3961877967415952</c:v>
                </c:pt>
                <c:pt idx="5">
                  <c:v>5.2767912915213069</c:v>
                </c:pt>
                <c:pt idx="6">
                  <c:v>8.1635524808567848</c:v>
                </c:pt>
                <c:pt idx="7">
                  <c:v>9.8862429811702928</c:v>
                </c:pt>
                <c:pt idx="8">
                  <c:v>11.062726493286927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B1-4CB4-86CA-C53AA8EB690A}"/>
            </c:ext>
          </c:extLst>
        </c:ser>
        <c:ser>
          <c:idx val="7"/>
          <c:order val="7"/>
          <c:tx>
            <c:strRef>
              <c:f>'Primary energy supply'!$O$18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33CCCC"/>
            </a:solidFill>
            <a:ln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supply'!$P$18:$X$18</c:f>
              <c:numCache>
                <c:formatCode>0.0</c:formatCode>
                <c:ptCount val="9"/>
                <c:pt idx="0">
                  <c:v>0.5500799999999999</c:v>
                </c:pt>
                <c:pt idx="1">
                  <c:v>1.10964</c:v>
                </c:pt>
                <c:pt idx="2">
                  <c:v>1.79026</c:v>
                </c:pt>
                <c:pt idx="3">
                  <c:v>3.2377238378525468</c:v>
                </c:pt>
                <c:pt idx="4">
                  <c:v>4.4656430174571939</c:v>
                </c:pt>
                <c:pt idx="5">
                  <c:v>5.2431467516638817</c:v>
                </c:pt>
                <c:pt idx="6">
                  <c:v>5.6935615902353147</c:v>
                </c:pt>
                <c:pt idx="7">
                  <c:v>5.8625402615157478</c:v>
                </c:pt>
                <c:pt idx="8">
                  <c:v>6.0127122016998973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B1-4CB4-86CA-C53AA8EB690A}"/>
            </c:ext>
          </c:extLst>
        </c:ser>
        <c:ser>
          <c:idx val="8"/>
          <c:order val="8"/>
          <c:tx>
            <c:strRef>
              <c:f>'Primary energy supply'!$O$20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009999"/>
            </a:solidFill>
            <a:ln w="25400">
              <a:noFill/>
            </a:ln>
            <a:effectLst/>
          </c:spP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supply'!$P$20:$X$20</c:f>
              <c:numCache>
                <c:formatCode>0.0</c:formatCode>
                <c:ptCount val="9"/>
                <c:pt idx="0">
                  <c:v>10.54265590793708</c:v>
                </c:pt>
                <c:pt idx="1">
                  <c:v>9.8134919207987785</c:v>
                </c:pt>
                <c:pt idx="2">
                  <c:v>8.3301264515146709</c:v>
                </c:pt>
                <c:pt idx="3">
                  <c:v>8.8774917457267879</c:v>
                </c:pt>
                <c:pt idx="4">
                  <c:v>8.3656013100355437</c:v>
                </c:pt>
                <c:pt idx="5">
                  <c:v>7.8537108743442241</c:v>
                </c:pt>
                <c:pt idx="6">
                  <c:v>7.1262077560162451</c:v>
                </c:pt>
                <c:pt idx="7">
                  <c:v>6.6735495437976002</c:v>
                </c:pt>
                <c:pt idx="8">
                  <c:v>6.2208913315789465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B1-4CB4-86CA-C53AA8EB6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81599"/>
        <c:axId val="613382079"/>
      </c:areaChart>
      <c:catAx>
        <c:axId val="613381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2079"/>
        <c:crosses val="autoZero"/>
        <c:auto val="1"/>
        <c:lblAlgn val="ctr"/>
        <c:lblOffset val="100"/>
        <c:noMultiLvlLbl val="0"/>
      </c:catAx>
      <c:valAx>
        <c:axId val="6133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1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+mn-lt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'Primary energy supply'!$O$2</c:f>
              <c:strCache>
                <c:ptCount val="1"/>
                <c:pt idx="0">
                  <c:v>Oil</c:v>
                </c:pt>
              </c:strCache>
            </c:strRef>
          </c:tx>
          <c:spPr>
            <a:ln w="38100" cap="rnd">
              <a:solidFill>
                <a:srgbClr val="FF6699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supply'!$P$2:$X$2</c:f>
              <c:numCache>
                <c:formatCode>0.0</c:formatCode>
                <c:ptCount val="9"/>
                <c:pt idx="0">
                  <c:v>27.898375999999995</c:v>
                </c:pt>
                <c:pt idx="1">
                  <c:v>26.307061000000012</c:v>
                </c:pt>
                <c:pt idx="2">
                  <c:v>23.35987900000001</c:v>
                </c:pt>
                <c:pt idx="3">
                  <c:v>20.792349714285717</c:v>
                </c:pt>
                <c:pt idx="4">
                  <c:v>16.13504805714285</c:v>
                </c:pt>
                <c:pt idx="5">
                  <c:v>11.671570680467147</c:v>
                </c:pt>
                <c:pt idx="6">
                  <c:v>5.3845219747500774</c:v>
                </c:pt>
                <c:pt idx="7">
                  <c:v>3.9234045348277022</c:v>
                </c:pt>
                <c:pt idx="8">
                  <c:v>5.6552250224589651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B-454E-A667-88D19B069B2B}"/>
            </c:ext>
          </c:extLst>
        </c:ser>
        <c:ser>
          <c:idx val="1"/>
          <c:order val="1"/>
          <c:tx>
            <c:strRef>
              <c:f>'Primary energy supply'!$O$6</c:f>
              <c:strCache>
                <c:ptCount val="1"/>
                <c:pt idx="0">
                  <c:v>Natural gas</c:v>
                </c:pt>
              </c:strCache>
            </c:strRef>
          </c:tx>
          <c:spPr>
            <a:ln w="38100" cap="rnd">
              <a:solidFill>
                <a:srgbClr val="9999FF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supply'!$P$6:$X$6</c:f>
              <c:numCache>
                <c:formatCode>0.0</c:formatCode>
                <c:ptCount val="9"/>
                <c:pt idx="0">
                  <c:v>21.602275999999989</c:v>
                </c:pt>
                <c:pt idx="1">
                  <c:v>18.568058000000001</c:v>
                </c:pt>
                <c:pt idx="2">
                  <c:v>19.061249999999998</c:v>
                </c:pt>
                <c:pt idx="3">
                  <c:v>14.631239911428569</c:v>
                </c:pt>
                <c:pt idx="4">
                  <c:v>11.389071114285713</c:v>
                </c:pt>
                <c:pt idx="5">
                  <c:v>10.811104685714286</c:v>
                </c:pt>
                <c:pt idx="6">
                  <c:v>10.295456257142858</c:v>
                </c:pt>
                <c:pt idx="7">
                  <c:v>9.00659299805743</c:v>
                </c:pt>
                <c:pt idx="8">
                  <c:v>9.3363742571428556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EB-454E-A667-88D19B069B2B}"/>
            </c:ext>
          </c:extLst>
        </c:ser>
        <c:ser>
          <c:idx val="2"/>
          <c:order val="2"/>
          <c:tx>
            <c:strRef>
              <c:f>'Primary energy supply'!$O$10</c:f>
              <c:strCache>
                <c:ptCount val="1"/>
                <c:pt idx="0">
                  <c:v>Coal</c:v>
                </c:pt>
              </c:strCache>
            </c:strRef>
          </c:tx>
          <c:spPr>
            <a:ln w="381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supply'!$P$10:$X$10</c:f>
              <c:numCache>
                <c:formatCode>0.0</c:formatCode>
                <c:ptCount val="9"/>
                <c:pt idx="0">
                  <c:v>11.972166999999999</c:v>
                </c:pt>
                <c:pt idx="1">
                  <c:v>11.415032999999999</c:v>
                </c:pt>
                <c:pt idx="2">
                  <c:v>7.185333</c:v>
                </c:pt>
                <c:pt idx="3">
                  <c:v>5.2747222044444442</c:v>
                </c:pt>
                <c:pt idx="4">
                  <c:v>4.4606547884444447</c:v>
                </c:pt>
                <c:pt idx="5">
                  <c:v>3.8000476256588063</c:v>
                </c:pt>
                <c:pt idx="6">
                  <c:v>3.7429417884444445</c:v>
                </c:pt>
                <c:pt idx="7">
                  <c:v>3.4612907884444444</c:v>
                </c:pt>
                <c:pt idx="8">
                  <c:v>3.2200257884444445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EB-454E-A667-88D19B069B2B}"/>
            </c:ext>
          </c:extLst>
        </c:ser>
        <c:ser>
          <c:idx val="3"/>
          <c:order val="3"/>
          <c:tx>
            <c:strRef>
              <c:f>'Primary energy supply'!$O$14</c:f>
              <c:strCache>
                <c:ptCount val="1"/>
                <c:pt idx="0">
                  <c:v>Biomass</c:v>
                </c:pt>
              </c:strCache>
            </c:strRef>
          </c:tx>
          <c:spPr>
            <a:ln w="38100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supply'!$P$14:$X$14</c:f>
              <c:numCache>
                <c:formatCode>0.0</c:formatCode>
                <c:ptCount val="9"/>
                <c:pt idx="0">
                  <c:v>5.7134919999999996</c:v>
                </c:pt>
                <c:pt idx="1">
                  <c:v>6.3092429999999986</c:v>
                </c:pt>
                <c:pt idx="2">
                  <c:v>7.0596340000000017</c:v>
                </c:pt>
                <c:pt idx="3">
                  <c:v>9.0428041911880221</c:v>
                </c:pt>
                <c:pt idx="4">
                  <c:v>9.9687121918295656</c:v>
                </c:pt>
                <c:pt idx="5">
                  <c:v>9.5266826563055638</c:v>
                </c:pt>
                <c:pt idx="6">
                  <c:v>9.017463600000001</c:v>
                </c:pt>
                <c:pt idx="7">
                  <c:v>9.0597636000000019</c:v>
                </c:pt>
                <c:pt idx="8">
                  <c:v>9.128876009440015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EB-454E-A667-88D19B069B2B}"/>
            </c:ext>
          </c:extLst>
        </c:ser>
        <c:ser>
          <c:idx val="4"/>
          <c:order val="4"/>
          <c:tx>
            <c:strRef>
              <c:f>'Primary energy supply'!$O$15</c:f>
              <c:strCache>
                <c:ptCount val="1"/>
                <c:pt idx="0">
                  <c:v>Hydro</c:v>
                </c:pt>
              </c:strCache>
            </c:strRef>
          </c:tx>
          <c:spPr>
            <a:ln w="3810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supply'!$P$15:$X$15</c:f>
              <c:numCache>
                <c:formatCode>0.0</c:formatCode>
                <c:ptCount val="9"/>
                <c:pt idx="0">
                  <c:v>2.0162710000000001</c:v>
                </c:pt>
                <c:pt idx="1">
                  <c:v>2.0523500000000001</c:v>
                </c:pt>
                <c:pt idx="2">
                  <c:v>2.1570689999999999</c:v>
                </c:pt>
                <c:pt idx="3">
                  <c:v>2.1210169529425498</c:v>
                </c:pt>
                <c:pt idx="4">
                  <c:v>2.1267785304297</c:v>
                </c:pt>
                <c:pt idx="5">
                  <c:v>2.1617559199636838</c:v>
                </c:pt>
                <c:pt idx="6">
                  <c:v>2.1840125084573909</c:v>
                </c:pt>
                <c:pt idx="7">
                  <c:v>2.3251317144479997</c:v>
                </c:pt>
                <c:pt idx="8">
                  <c:v>2.3971443911999999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EB-454E-A667-88D19B069B2B}"/>
            </c:ext>
          </c:extLst>
        </c:ser>
        <c:ser>
          <c:idx val="5"/>
          <c:order val="5"/>
          <c:tx>
            <c:strRef>
              <c:f>'Primary energy supply'!$O$16</c:f>
              <c:strCache>
                <c:ptCount val="1"/>
                <c:pt idx="0">
                  <c:v>Geothermal</c:v>
                </c:pt>
              </c:strCache>
            </c:strRef>
          </c:tx>
          <c:spPr>
            <a:ln w="38100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supply'!$P$16:$X$16</c:f>
              <c:numCache>
                <c:formatCode>0.0</c:formatCode>
                <c:ptCount val="9"/>
                <c:pt idx="0">
                  <c:v>0.22309688428507971</c:v>
                </c:pt>
                <c:pt idx="1">
                  <c:v>0.40596413941346321</c:v>
                </c:pt>
                <c:pt idx="2">
                  <c:v>0.51842061134108441</c:v>
                </c:pt>
                <c:pt idx="3">
                  <c:v>0.63037676567501111</c:v>
                </c:pt>
                <c:pt idx="4">
                  <c:v>0.73433619308491394</c:v>
                </c:pt>
                <c:pt idx="5">
                  <c:v>0.84692425010635808</c:v>
                </c:pt>
                <c:pt idx="6">
                  <c:v>1.0337804650912561</c:v>
                </c:pt>
                <c:pt idx="7">
                  <c:v>1.1922589147391349</c:v>
                </c:pt>
                <c:pt idx="8">
                  <c:v>1.3253980490387101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EB-454E-A667-88D19B069B2B}"/>
            </c:ext>
          </c:extLst>
        </c:ser>
        <c:ser>
          <c:idx val="6"/>
          <c:order val="6"/>
          <c:tx>
            <c:strRef>
              <c:f>'Primary energy supply'!$O$17</c:f>
              <c:strCache>
                <c:ptCount val="1"/>
                <c:pt idx="0">
                  <c:v>Solar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supply'!$P$17:$X$17</c:f>
              <c:numCache>
                <c:formatCode>0.0</c:formatCode>
                <c:ptCount val="9"/>
                <c:pt idx="0">
                  <c:v>0.4349281157149204</c:v>
                </c:pt>
                <c:pt idx="1">
                  <c:v>0.8373278605865373</c:v>
                </c:pt>
                <c:pt idx="2">
                  <c:v>1.2380883886589156</c:v>
                </c:pt>
                <c:pt idx="3">
                  <c:v>2.0261251464169936</c:v>
                </c:pt>
                <c:pt idx="4">
                  <c:v>3.3961877967415952</c:v>
                </c:pt>
                <c:pt idx="5">
                  <c:v>5.2767912915213069</c:v>
                </c:pt>
                <c:pt idx="6">
                  <c:v>8.1635524808567848</c:v>
                </c:pt>
                <c:pt idx="7">
                  <c:v>9.8862429811702928</c:v>
                </c:pt>
                <c:pt idx="8">
                  <c:v>11.062726493286927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EB-454E-A667-88D19B069B2B}"/>
            </c:ext>
          </c:extLst>
        </c:ser>
        <c:ser>
          <c:idx val="7"/>
          <c:order val="7"/>
          <c:tx>
            <c:strRef>
              <c:f>'Primary energy supply'!$O$18</c:f>
              <c:strCache>
                <c:ptCount val="1"/>
                <c:pt idx="0">
                  <c:v>Wind</c:v>
                </c:pt>
              </c:strCache>
            </c:strRef>
          </c:tx>
          <c:spPr>
            <a:ln w="38100" cap="rnd">
              <a:solidFill>
                <a:srgbClr val="33CCCC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supply'!$P$18:$X$18</c:f>
              <c:numCache>
                <c:formatCode>0.0</c:formatCode>
                <c:ptCount val="9"/>
                <c:pt idx="0">
                  <c:v>0.5500799999999999</c:v>
                </c:pt>
                <c:pt idx="1">
                  <c:v>1.10964</c:v>
                </c:pt>
                <c:pt idx="2">
                  <c:v>1.79026</c:v>
                </c:pt>
                <c:pt idx="3">
                  <c:v>3.2377238378525468</c:v>
                </c:pt>
                <c:pt idx="4">
                  <c:v>4.4656430174571939</c:v>
                </c:pt>
                <c:pt idx="5">
                  <c:v>5.2431467516638817</c:v>
                </c:pt>
                <c:pt idx="6">
                  <c:v>5.6935615902353147</c:v>
                </c:pt>
                <c:pt idx="7">
                  <c:v>5.8625402615157478</c:v>
                </c:pt>
                <c:pt idx="8">
                  <c:v>6.0127122016998973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EB-454E-A667-88D19B069B2B}"/>
            </c:ext>
          </c:extLst>
        </c:ser>
        <c:ser>
          <c:idx val="8"/>
          <c:order val="8"/>
          <c:tx>
            <c:strRef>
              <c:f>'Primary energy supply'!$O$20</c:f>
              <c:strCache>
                <c:ptCount val="1"/>
                <c:pt idx="0">
                  <c:v>Nuclear</c:v>
                </c:pt>
              </c:strCache>
            </c:strRef>
          </c:tx>
          <c:spPr>
            <a:ln w="38100" cap="rnd">
              <a:solidFill>
                <a:srgbClr val="009999"/>
              </a:solidFill>
              <a:round/>
            </a:ln>
            <a:effectLst/>
          </c:spPr>
          <c:marker>
            <c:symbol val="none"/>
          </c:marker>
          <c:cat>
            <c:strRef>
              <c:f>'Primary energy supply'!$P$1:$X$1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'Primary energy supply'!$P$20:$X$20</c:f>
              <c:numCache>
                <c:formatCode>0.0</c:formatCode>
                <c:ptCount val="9"/>
                <c:pt idx="0">
                  <c:v>10.54265590793708</c:v>
                </c:pt>
                <c:pt idx="1">
                  <c:v>9.8134919207987785</c:v>
                </c:pt>
                <c:pt idx="2">
                  <c:v>8.3301264515146709</c:v>
                </c:pt>
                <c:pt idx="3">
                  <c:v>8.8774917457267879</c:v>
                </c:pt>
                <c:pt idx="4">
                  <c:v>8.3656013100355437</c:v>
                </c:pt>
                <c:pt idx="5">
                  <c:v>7.8537108743442241</c:v>
                </c:pt>
                <c:pt idx="6">
                  <c:v>7.1262077560162451</c:v>
                </c:pt>
                <c:pt idx="7">
                  <c:v>6.6735495437976002</c:v>
                </c:pt>
                <c:pt idx="8">
                  <c:v>6.2208913315789465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EB-454E-A667-88D19B069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81599"/>
        <c:axId val="613382079"/>
      </c:lineChart>
      <c:catAx>
        <c:axId val="61338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2079"/>
        <c:crosses val="autoZero"/>
        <c:auto val="1"/>
        <c:lblAlgn val="ctr"/>
        <c:lblOffset val="100"/>
        <c:noMultiLvlLbl val="0"/>
      </c:catAx>
      <c:valAx>
        <c:axId val="6133820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TPES (EJ)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38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+mn-lt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Oil imports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Imports!$N$8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Imports!$O$8:$W$8</c:f>
              <c:numCache>
                <c:formatCode>0</c:formatCode>
                <c:ptCount val="9"/>
                <c:pt idx="0">
                  <c:v>69.199247400000004</c:v>
                </c:pt>
                <c:pt idx="1">
                  <c:v>75.049877334564826</c:v>
                </c:pt>
                <c:pt idx="2">
                  <c:v>68.034098499999999</c:v>
                </c:pt>
                <c:pt idx="3">
                  <c:v>68.034098499999999</c:v>
                </c:pt>
                <c:pt idx="4">
                  <c:v>68.034098499999999</c:v>
                </c:pt>
                <c:pt idx="5">
                  <c:v>67.657315000000011</c:v>
                </c:pt>
                <c:pt idx="6">
                  <c:v>14.190068705928407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0-4068-A949-BC92AA04543C}"/>
            </c:ext>
          </c:extLst>
        </c:ser>
        <c:ser>
          <c:idx val="1"/>
          <c:order val="1"/>
          <c:tx>
            <c:strRef>
              <c:f>Imports!$N$9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rgbClr val="00CC66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Imports!$O$9:$W$9</c:f>
              <c:numCache>
                <c:formatCode>0</c:formatCode>
                <c:ptCount val="9"/>
                <c:pt idx="0">
                  <c:v>210.58024709999998</c:v>
                </c:pt>
                <c:pt idx="1">
                  <c:v>226.49170175818517</c:v>
                </c:pt>
                <c:pt idx="2">
                  <c:v>154.88273110000003</c:v>
                </c:pt>
                <c:pt idx="3">
                  <c:v>154.88273110000003</c:v>
                </c:pt>
                <c:pt idx="4">
                  <c:v>154.88273110000003</c:v>
                </c:pt>
                <c:pt idx="5">
                  <c:v>20.406281271444922</c:v>
                </c:pt>
                <c:pt idx="6">
                  <c:v>0</c:v>
                </c:pt>
                <c:pt idx="7">
                  <c:v>0</c:v>
                </c:pt>
                <c:pt idx="8">
                  <c:v>113.00461700785178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0-4068-A949-BC92AA04543C}"/>
            </c:ext>
          </c:extLst>
        </c:ser>
        <c:ser>
          <c:idx val="2"/>
          <c:order val="2"/>
          <c:tx>
            <c:strRef>
              <c:f>Imports!$N$10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Imports!$O$10:$W$10</c:f>
              <c:numCache>
                <c:formatCode>0</c:formatCode>
                <c:ptCount val="9"/>
                <c:pt idx="0">
                  <c:v>189.82226060000002</c:v>
                </c:pt>
                <c:pt idx="1">
                  <c:v>205.53297740325002</c:v>
                </c:pt>
                <c:pt idx="2">
                  <c:v>154.11190830000001</c:v>
                </c:pt>
                <c:pt idx="3">
                  <c:v>154.11190830000001</c:v>
                </c:pt>
                <c:pt idx="4">
                  <c:v>154.11190830000001</c:v>
                </c:pt>
                <c:pt idx="5">
                  <c:v>154.11190830000001</c:v>
                </c:pt>
                <c:pt idx="6">
                  <c:v>0</c:v>
                </c:pt>
                <c:pt idx="7">
                  <c:v>0</c:v>
                </c:pt>
                <c:pt idx="8">
                  <c:v>154.11190830000001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0-4068-A949-BC92AA04543C}"/>
            </c:ext>
          </c:extLst>
        </c:ser>
        <c:ser>
          <c:idx val="3"/>
          <c:order val="3"/>
          <c:tx>
            <c:strRef>
              <c:f>Imports!$N$11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rgbClr val="0066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Imports!$O$11:$W$11</c:f>
              <c:numCache>
                <c:formatCode>0</c:formatCode>
                <c:ptCount val="9"/>
                <c:pt idx="0">
                  <c:v>433.59157729999998</c:v>
                </c:pt>
                <c:pt idx="1">
                  <c:v>425.04779000400003</c:v>
                </c:pt>
                <c:pt idx="2">
                  <c:v>443.8685534</c:v>
                </c:pt>
                <c:pt idx="3">
                  <c:v>221.9342767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0-4068-A949-BC92AA045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lineChart>
        <c:grouping val="standard"/>
        <c:varyColors val="0"/>
        <c:ser>
          <c:idx val="4"/>
          <c:order val="4"/>
          <c:tx>
            <c:strRef>
              <c:f>Imports!$N$12</c:f>
              <c:strCache>
                <c:ptCount val="1"/>
                <c:pt idx="0">
                  <c:v>Inland production</c:v>
                </c:pt>
              </c:strCache>
            </c:strRef>
          </c:tx>
          <c:spPr>
            <a:ln w="28575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val>
            <c:numRef>
              <c:f>Imports!$O$12:$W$12</c:f>
              <c:numCache>
                <c:formatCode>0</c:formatCode>
                <c:ptCount val="9"/>
                <c:pt idx="0">
                  <c:v>181.96231539999999</c:v>
                </c:pt>
                <c:pt idx="1">
                  <c:v>159.24474400000003</c:v>
                </c:pt>
                <c:pt idx="2">
                  <c:v>162.8132291</c:v>
                </c:pt>
                <c:pt idx="3">
                  <c:v>154.67257839999996</c:v>
                </c:pt>
                <c:pt idx="4">
                  <c:v>146.93894470000001</c:v>
                </c:pt>
                <c:pt idx="5">
                  <c:v>139.59198909999998</c:v>
                </c:pt>
                <c:pt idx="6">
                  <c:v>120.63209519999999</c:v>
                </c:pt>
                <c:pt idx="7">
                  <c:v>93.965562125941901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1-48B2-BB5A-942F7452A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179519"/>
        <c:axId val="1600177599"/>
      </c:line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imports (Mtoe)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imports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Imports!$N$2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Imports!$O$2:$W$2</c:f>
              <c:numCache>
                <c:formatCode>0</c:formatCode>
                <c:ptCount val="9"/>
                <c:pt idx="0">
                  <c:v>6.9666666666666659</c:v>
                </c:pt>
                <c:pt idx="1">
                  <c:v>7.5472222222222225</c:v>
                </c:pt>
                <c:pt idx="2">
                  <c:v>8.1277777777777747</c:v>
                </c:pt>
                <c:pt idx="3">
                  <c:v>11.40483672</c:v>
                </c:pt>
                <c:pt idx="4">
                  <c:v>20.636124720000002</c:v>
                </c:pt>
                <c:pt idx="5">
                  <c:v>29.867412720000001</c:v>
                </c:pt>
                <c:pt idx="6">
                  <c:v>39.098700719999997</c:v>
                </c:pt>
                <c:pt idx="7">
                  <c:v>50.448839999999969</c:v>
                </c:pt>
                <c:pt idx="8">
                  <c:v>57.561276719999995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7-40E7-9572-AFE1DE7F69B8}"/>
            </c:ext>
          </c:extLst>
        </c:ser>
        <c:ser>
          <c:idx val="1"/>
          <c:order val="1"/>
          <c:tx>
            <c:strRef>
              <c:f>Imports!$N$3</c:f>
              <c:strCache>
                <c:ptCount val="1"/>
                <c:pt idx="0">
                  <c:v>East Europe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Imports!$O$3:$W$3</c:f>
              <c:numCache>
                <c:formatCode>0</c:formatCode>
                <c:ptCount val="9"/>
                <c:pt idx="0">
                  <c:v>48.819444444444443</c:v>
                </c:pt>
                <c:pt idx="1">
                  <c:v>52.909722222222221</c:v>
                </c:pt>
                <c:pt idx="2">
                  <c:v>56.999999999999993</c:v>
                </c:pt>
                <c:pt idx="3">
                  <c:v>33.224244719999994</c:v>
                </c:pt>
                <c:pt idx="4">
                  <c:v>59.014784975999994</c:v>
                </c:pt>
                <c:pt idx="5">
                  <c:v>84.805325232000001</c:v>
                </c:pt>
                <c:pt idx="6">
                  <c:v>110.595865488</c:v>
                </c:pt>
                <c:pt idx="7">
                  <c:v>142.36576799999995</c:v>
                </c:pt>
                <c:pt idx="8">
                  <c:v>162.56584417332994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7-40E7-9572-AFE1DE7F69B8}"/>
            </c:ext>
          </c:extLst>
        </c:ser>
        <c:ser>
          <c:idx val="2"/>
          <c:order val="2"/>
          <c:tx>
            <c:strRef>
              <c:f>Imports!$N$4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rgbClr val="0066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Imports!$O$4:$W$4</c:f>
              <c:numCache>
                <c:formatCode>0</c:formatCode>
                <c:ptCount val="9"/>
                <c:pt idx="0">
                  <c:v>32.458333333333329</c:v>
                </c:pt>
                <c:pt idx="1">
                  <c:v>35.229166666666664</c:v>
                </c:pt>
                <c:pt idx="2">
                  <c:v>38.000000000000007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A7-40E7-9572-AFE1DE7F69B8}"/>
            </c:ext>
          </c:extLst>
        </c:ser>
        <c:ser>
          <c:idx val="3"/>
          <c:order val="3"/>
          <c:tx>
            <c:strRef>
              <c:f>Imports!$N$5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rgbClr val="00CC66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Imports!$O$5:$W$5</c:f>
              <c:numCache>
                <c:formatCode>0</c:formatCode>
                <c:ptCount val="9"/>
                <c:pt idx="0">
                  <c:v>10.423611111111111</c:v>
                </c:pt>
                <c:pt idx="1">
                  <c:v>13.022916666666667</c:v>
                </c:pt>
                <c:pt idx="2">
                  <c:v>15.622222222222225</c:v>
                </c:pt>
                <c:pt idx="3">
                  <c:v>36.799270800000002</c:v>
                </c:pt>
                <c:pt idx="4">
                  <c:v>38.477686800000001</c:v>
                </c:pt>
                <c:pt idx="5">
                  <c:v>40.156102799999999</c:v>
                </c:pt>
                <c:pt idx="6">
                  <c:v>41.834518799999998</c:v>
                </c:pt>
                <c:pt idx="7">
                  <c:v>45.4206</c:v>
                </c:pt>
                <c:pt idx="8">
                  <c:v>45.191350799999995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A7-40E7-9572-AFE1DE7F6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Electricity imports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 coal imports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Imports!$N$34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Imports!$O$34:$W$34</c:f>
              <c:numCache>
                <c:formatCode>0</c:formatCode>
                <c:ptCount val="9"/>
                <c:pt idx="0">
                  <c:v>2053.0577130000001</c:v>
                </c:pt>
                <c:pt idx="1">
                  <c:v>1915.5801280000001</c:v>
                </c:pt>
                <c:pt idx="2">
                  <c:v>410.35698400000012</c:v>
                </c:pt>
                <c:pt idx="3">
                  <c:v>410.35698400000012</c:v>
                </c:pt>
                <c:pt idx="4">
                  <c:v>410.35698400000012</c:v>
                </c:pt>
                <c:pt idx="5">
                  <c:v>410.35698400000012</c:v>
                </c:pt>
                <c:pt idx="6">
                  <c:v>410.35698400000012</c:v>
                </c:pt>
                <c:pt idx="7">
                  <c:v>410.35698400000012</c:v>
                </c:pt>
                <c:pt idx="8">
                  <c:v>410.35698400000012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8-4548-BB33-B6ABC0F06257}"/>
            </c:ext>
          </c:extLst>
        </c:ser>
        <c:ser>
          <c:idx val="1"/>
          <c:order val="1"/>
          <c:tx>
            <c:strRef>
              <c:f>Imports!$N$35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Imports!$O$35:$W$35</c:f>
              <c:numCache>
                <c:formatCode>0</c:formatCode>
                <c:ptCount val="9"/>
                <c:pt idx="0">
                  <c:v>616.51587300000006</c:v>
                </c:pt>
                <c:pt idx="1">
                  <c:v>609.50276800000006</c:v>
                </c:pt>
                <c:pt idx="2">
                  <c:v>88.207576000000003</c:v>
                </c:pt>
                <c:pt idx="3">
                  <c:v>88.207576000000003</c:v>
                </c:pt>
                <c:pt idx="4">
                  <c:v>88.207576000000003</c:v>
                </c:pt>
                <c:pt idx="5">
                  <c:v>88.207576000000003</c:v>
                </c:pt>
                <c:pt idx="6">
                  <c:v>88.207576000000003</c:v>
                </c:pt>
                <c:pt idx="7">
                  <c:v>88.207576000000003</c:v>
                </c:pt>
                <c:pt idx="8">
                  <c:v>88.207576000000003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8-4548-BB33-B6ABC0F06257}"/>
            </c:ext>
          </c:extLst>
        </c:ser>
        <c:ser>
          <c:idx val="2"/>
          <c:order val="2"/>
          <c:tx>
            <c:strRef>
              <c:f>Imports!$N$36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rgbClr val="FF33CC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Imports!$O$36:$W$36</c:f>
              <c:numCache>
                <c:formatCode>0</c:formatCode>
                <c:ptCount val="9"/>
                <c:pt idx="0">
                  <c:v>586.58791800000006</c:v>
                </c:pt>
                <c:pt idx="1">
                  <c:v>827.1823280000001</c:v>
                </c:pt>
                <c:pt idx="2">
                  <c:v>579.10191199999997</c:v>
                </c:pt>
                <c:pt idx="3">
                  <c:v>579.10191199999997</c:v>
                </c:pt>
                <c:pt idx="4">
                  <c:v>579.10191199999997</c:v>
                </c:pt>
                <c:pt idx="5">
                  <c:v>579.10191199999997</c:v>
                </c:pt>
                <c:pt idx="6">
                  <c:v>579.10191199999997</c:v>
                </c:pt>
                <c:pt idx="7">
                  <c:v>579.10191199999997</c:v>
                </c:pt>
                <c:pt idx="8">
                  <c:v>579.10191199999997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8-4548-BB33-B6ABC0F06257}"/>
            </c:ext>
          </c:extLst>
        </c:ser>
        <c:ser>
          <c:idx val="3"/>
          <c:order val="3"/>
          <c:tx>
            <c:strRef>
              <c:f>Imports!$N$37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Imports!$O$37:$W$37</c:f>
              <c:numCache>
                <c:formatCode>0</c:formatCode>
                <c:ptCount val="9"/>
                <c:pt idx="0">
                  <c:v>1173.1758359999999</c:v>
                </c:pt>
                <c:pt idx="1">
                  <c:v>914.25415199999986</c:v>
                </c:pt>
                <c:pt idx="2">
                  <c:v>651.96904000000006</c:v>
                </c:pt>
                <c:pt idx="3">
                  <c:v>651.96904000000006</c:v>
                </c:pt>
                <c:pt idx="4">
                  <c:v>651.96904000000006</c:v>
                </c:pt>
                <c:pt idx="5">
                  <c:v>651.96904000000006</c:v>
                </c:pt>
                <c:pt idx="6">
                  <c:v>651.96904000000006</c:v>
                </c:pt>
                <c:pt idx="7">
                  <c:v>651.96904000000006</c:v>
                </c:pt>
                <c:pt idx="8">
                  <c:v>651.96904000000006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08-4548-BB33-B6ABC0F06257}"/>
            </c:ext>
          </c:extLst>
        </c:ser>
        <c:ser>
          <c:idx val="4"/>
          <c:order val="4"/>
          <c:tx>
            <c:strRef>
              <c:f>Imports!$N$38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rgbClr val="0066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Imports!$O$38:$W$38</c:f>
              <c:numCache>
                <c:formatCode>0</c:formatCode>
                <c:ptCount val="9"/>
                <c:pt idx="0">
                  <c:v>1556.2536600000001</c:v>
                </c:pt>
                <c:pt idx="1">
                  <c:v>1952.896624</c:v>
                </c:pt>
                <c:pt idx="2">
                  <c:v>2105.4764879999998</c:v>
                </c:pt>
                <c:pt idx="3">
                  <c:v>1052.7382439999999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08-4548-BB33-B6ABC0F06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lineChart>
        <c:grouping val="standard"/>
        <c:varyColors val="0"/>
        <c:ser>
          <c:idx val="5"/>
          <c:order val="5"/>
          <c:tx>
            <c:strRef>
              <c:f>Imports!$N$39</c:f>
              <c:strCache>
                <c:ptCount val="1"/>
                <c:pt idx="0">
                  <c:v>Inland production</c:v>
                </c:pt>
              </c:strCache>
            </c:strRef>
          </c:tx>
          <c:spPr>
            <a:ln w="28575" cap="rnd">
              <a:solidFill>
                <a:srgbClr val="339966"/>
              </a:solidFill>
              <a:round/>
            </a:ln>
            <a:effectLst/>
          </c:spPr>
          <c:marker>
            <c:symbol val="none"/>
          </c:marke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Imports!$O$39:$W$39</c:f>
              <c:numCache>
                <c:formatCode>0</c:formatCode>
                <c:ptCount val="9"/>
                <c:pt idx="0">
                  <c:v>6918.366</c:v>
                </c:pt>
                <c:pt idx="1">
                  <c:v>5959.0179999999991</c:v>
                </c:pt>
                <c:pt idx="2">
                  <c:v>3921.9769999999999</c:v>
                </c:pt>
                <c:pt idx="3">
                  <c:v>3380.6030000000001</c:v>
                </c:pt>
                <c:pt idx="4">
                  <c:v>2923.201</c:v>
                </c:pt>
                <c:pt idx="5">
                  <c:v>2255.7048931915292</c:v>
                </c:pt>
                <c:pt idx="6">
                  <c:v>2205.4880000000003</c:v>
                </c:pt>
                <c:pt idx="7">
                  <c:v>1923.837</c:v>
                </c:pt>
                <c:pt idx="8">
                  <c:v>1682.5719999999997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5-40E9-AA7E-1EF6616EB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179519"/>
        <c:axId val="1600177599"/>
      </c:line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Hard coal imports 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Imports!$N$17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Imports!$O$17:$W$17</c:f>
              <c:numCache>
                <c:formatCode>0</c:formatCode>
                <c:ptCount val="9"/>
                <c:pt idx="0">
                  <c:v>46.901103212965594</c:v>
                </c:pt>
                <c:pt idx="1">
                  <c:v>51.216792721069091</c:v>
                </c:pt>
                <c:pt idx="2">
                  <c:v>40.4</c:v>
                </c:pt>
                <c:pt idx="3">
                  <c:v>59.699999999999996</c:v>
                </c:pt>
                <c:pt idx="4">
                  <c:v>78.999999999999986</c:v>
                </c:pt>
                <c:pt idx="5">
                  <c:v>78.999999999999986</c:v>
                </c:pt>
                <c:pt idx="6">
                  <c:v>78.999999999999986</c:v>
                </c:pt>
                <c:pt idx="7">
                  <c:v>74.101692539005853</c:v>
                </c:pt>
                <c:pt idx="8">
                  <c:v>78.999999999999986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D-4262-BF61-0267FE6E5A58}"/>
            </c:ext>
          </c:extLst>
        </c:ser>
        <c:ser>
          <c:idx val="1"/>
          <c:order val="1"/>
          <c:tx>
            <c:strRef>
              <c:f>Imports!$N$18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rgbClr val="0066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Imports!$O$18:$W$18</c:f>
              <c:numCache>
                <c:formatCode>0</c:formatCode>
                <c:ptCount val="9"/>
                <c:pt idx="0">
                  <c:v>378.51395507534829</c:v>
                </c:pt>
                <c:pt idx="1">
                  <c:v>411.15152118282629</c:v>
                </c:pt>
                <c:pt idx="2">
                  <c:v>383.10653966448677</c:v>
                </c:pt>
                <c:pt idx="3">
                  <c:v>193.11560406596533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0D-4262-BF61-0267FE6E5A58}"/>
            </c:ext>
          </c:extLst>
        </c:ser>
        <c:ser>
          <c:idx val="2"/>
          <c:order val="2"/>
          <c:tx>
            <c:strRef>
              <c:f>Imports!$N$19</c:f>
              <c:strCache>
                <c:ptCount val="1"/>
                <c:pt idx="0">
                  <c:v>Central Asia</c:v>
                </c:pt>
              </c:strCache>
            </c:strRef>
          </c:tx>
          <c:spPr>
            <a:solidFill>
              <a:srgbClr val="00A5C3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Imports!$O$19:$W$19</c:f>
              <c:numCache>
                <c:formatCode>0</c:formatCode>
                <c:ptCount val="9"/>
                <c:pt idx="0">
                  <c:v>0.71794142735285749</c:v>
                </c:pt>
                <c:pt idx="1">
                  <c:v>0.78399203866932043</c:v>
                </c:pt>
                <c:pt idx="2">
                  <c:v>7.9199999999999964</c:v>
                </c:pt>
                <c:pt idx="3">
                  <c:v>14.039999999999997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1.0414557861814047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0D-4262-BF61-0267FE6E5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lineChart>
        <c:grouping val="standard"/>
        <c:varyColors val="0"/>
        <c:ser>
          <c:idx val="3"/>
          <c:order val="3"/>
          <c:tx>
            <c:strRef>
              <c:f>Imports!$N$27</c:f>
              <c:strCache>
                <c:ptCount val="1"/>
                <c:pt idx="0">
                  <c:v>Inland production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Imports!$O$27:$W$27</c:f>
              <c:numCache>
                <c:formatCode>0</c:formatCode>
                <c:ptCount val="9"/>
                <c:pt idx="0">
                  <c:v>322.41202729599087</c:v>
                </c:pt>
                <c:pt idx="1">
                  <c:v>264.83121978959338</c:v>
                </c:pt>
                <c:pt idx="2">
                  <c:v>218.75592834802387</c:v>
                </c:pt>
                <c:pt idx="3">
                  <c:v>196.88032413989191</c:v>
                </c:pt>
                <c:pt idx="4">
                  <c:v>177.19229456923512</c:v>
                </c:pt>
                <c:pt idx="5">
                  <c:v>159.47307364230878</c:v>
                </c:pt>
                <c:pt idx="6">
                  <c:v>143.52576059141316</c:v>
                </c:pt>
                <c:pt idx="7">
                  <c:v>129.17318737560419</c:v>
                </c:pt>
                <c:pt idx="8">
                  <c:v>116.25587148137618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0D-4262-BF61-0267FE6E5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179519"/>
        <c:axId val="1600177599"/>
      </c:line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Natural</a:t>
                </a:r>
                <a:r>
                  <a:rPr lang="en-US" baseline="0"/>
                  <a:t> gas flow </a:t>
                </a:r>
                <a:r>
                  <a:rPr lang="en-US"/>
                  <a:t>(bcm)</a:t>
                </a:r>
              </a:p>
            </c:rich>
          </c:tx>
          <c:layout>
            <c:manualLayout>
              <c:xMode val="edge"/>
              <c:yMode val="edge"/>
              <c:x val="2.4456260096498456E-2"/>
              <c:y val="9.711729953236203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Imports!$N$21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Imports!$O$21:$W$21</c:f>
              <c:numCache>
                <c:formatCode>0</c:formatCode>
                <c:ptCount val="9"/>
                <c:pt idx="0">
                  <c:v>44.743383565538814</c:v>
                </c:pt>
                <c:pt idx="1">
                  <c:v>15.325154961615011</c:v>
                </c:pt>
                <c:pt idx="2">
                  <c:v>28.449621836792719</c:v>
                </c:pt>
                <c:pt idx="3">
                  <c:v>29.02436167187944</c:v>
                </c:pt>
                <c:pt idx="4">
                  <c:v>29.02436167187944</c:v>
                </c:pt>
                <c:pt idx="5">
                  <c:v>29.02436167187944</c:v>
                </c:pt>
                <c:pt idx="6">
                  <c:v>29.02436167187944</c:v>
                </c:pt>
                <c:pt idx="7">
                  <c:v>29.02436167187944</c:v>
                </c:pt>
                <c:pt idx="8">
                  <c:v>29.02436167187944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5-41ED-9D06-7304318BCFC6}"/>
            </c:ext>
          </c:extLst>
        </c:ser>
        <c:ser>
          <c:idx val="1"/>
          <c:order val="1"/>
          <c:tx>
            <c:strRef>
              <c:f>Imports!$N$22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rgbClr val="00CC66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Imports!$O$22:$W$22</c:f>
              <c:numCache>
                <c:formatCode>0</c:formatCode>
                <c:ptCount val="9"/>
                <c:pt idx="0">
                  <c:v>39.263056582314469</c:v>
                </c:pt>
                <c:pt idx="1">
                  <c:v>25.918183110605629</c:v>
                </c:pt>
                <c:pt idx="2">
                  <c:v>27.82668467443844</c:v>
                </c:pt>
                <c:pt idx="3">
                  <c:v>33.492472277509236</c:v>
                </c:pt>
                <c:pt idx="4">
                  <c:v>38.596104634631786</c:v>
                </c:pt>
                <c:pt idx="5">
                  <c:v>38.596104634631786</c:v>
                </c:pt>
                <c:pt idx="6">
                  <c:v>38.596104634631786</c:v>
                </c:pt>
                <c:pt idx="7">
                  <c:v>38.596104634631786</c:v>
                </c:pt>
                <c:pt idx="8">
                  <c:v>38.596104634631786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5-41ED-9D06-7304318BCFC6}"/>
            </c:ext>
          </c:extLst>
        </c:ser>
        <c:ser>
          <c:idx val="2"/>
          <c:order val="2"/>
          <c:tx>
            <c:strRef>
              <c:f>Imports!$N$23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Imports!$O$23:$W$23</c:f>
              <c:numCache>
                <c:formatCode>0</c:formatCode>
                <c:ptCount val="9"/>
                <c:pt idx="0">
                  <c:v>8.2774921808359387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5-41ED-9D06-7304318BCFC6}"/>
            </c:ext>
          </c:extLst>
        </c:ser>
        <c:ser>
          <c:idx val="3"/>
          <c:order val="3"/>
          <c:tx>
            <c:strRef>
              <c:f>Imports!$N$24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Imports!$O$24:$W$24</c:f>
              <c:numCache>
                <c:formatCode>0</c:formatCode>
                <c:ptCount val="9"/>
                <c:pt idx="0">
                  <c:v>6.017785044071652</c:v>
                </c:pt>
                <c:pt idx="1">
                  <c:v>2.8115211828262718</c:v>
                </c:pt>
                <c:pt idx="2">
                  <c:v>5.1228348023883985</c:v>
                </c:pt>
                <c:pt idx="3">
                  <c:v>5.2263264145578612</c:v>
                </c:pt>
                <c:pt idx="4">
                  <c:v>5.2263264145578612</c:v>
                </c:pt>
                <c:pt idx="5">
                  <c:v>5.2263264145578612</c:v>
                </c:pt>
                <c:pt idx="6">
                  <c:v>5.2263264145578612</c:v>
                </c:pt>
                <c:pt idx="7">
                  <c:v>5.2263264145578612</c:v>
                </c:pt>
                <c:pt idx="8">
                  <c:v>5.2263264145578612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C5-41ED-9D06-7304318BCFC6}"/>
            </c:ext>
          </c:extLst>
        </c:ser>
        <c:ser>
          <c:idx val="4"/>
          <c:order val="4"/>
          <c:tx>
            <c:strRef>
              <c:f>Imports!$N$25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Imports!$O$25:$W$25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23.530022746659082</c:v>
                </c:pt>
                <c:pt idx="3">
                  <c:v>48.886538242820578</c:v>
                </c:pt>
                <c:pt idx="4">
                  <c:v>73.767699744100071</c:v>
                </c:pt>
                <c:pt idx="5">
                  <c:v>73.767699744100071</c:v>
                </c:pt>
                <c:pt idx="6">
                  <c:v>73.767699744100071</c:v>
                </c:pt>
                <c:pt idx="7">
                  <c:v>73.767699744100071</c:v>
                </c:pt>
                <c:pt idx="8">
                  <c:v>73.767699744100071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C5-41ED-9D06-7304318BCFC6}"/>
            </c:ext>
          </c:extLst>
        </c:ser>
        <c:ser>
          <c:idx val="5"/>
          <c:order val="5"/>
          <c:tx>
            <c:strRef>
              <c:f>Imports!$N$26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rgbClr val="0066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Imports!$O$26:$W$26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15.991723059425645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C5-41ED-9D06-7304318BC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LNG flow (bcm)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Imports!$N$44</c:f>
              <c:strCache>
                <c:ptCount val="1"/>
                <c:pt idx="0">
                  <c:v>EMHV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Imports!$O$44:$W$44</c:f>
              <c:numCache>
                <c:formatCode>0</c:formatCode>
                <c:ptCount val="9"/>
                <c:pt idx="0">
                  <c:v>10.395019249999999</c:v>
                </c:pt>
                <c:pt idx="1">
                  <c:v>10.395019249999999</c:v>
                </c:pt>
                <c:pt idx="2">
                  <c:v>10.395019249999995</c:v>
                </c:pt>
                <c:pt idx="3">
                  <c:v>14.225746149999996</c:v>
                </c:pt>
                <c:pt idx="4">
                  <c:v>18.056473049999994</c:v>
                </c:pt>
                <c:pt idx="5">
                  <c:v>21.383531400000003</c:v>
                </c:pt>
                <c:pt idx="6">
                  <c:v>1.4822500000000001E-3</c:v>
                </c:pt>
                <c:pt idx="7">
                  <c:v>1.4822500000000001E-3</c:v>
                </c:pt>
                <c:pt idx="8">
                  <c:v>1.4822500000000001E-3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1-432A-94D0-08B13B8072EE}"/>
            </c:ext>
          </c:extLst>
        </c:ser>
        <c:ser>
          <c:idx val="1"/>
          <c:order val="1"/>
          <c:tx>
            <c:strRef>
              <c:f>Imports!$N$45</c:f>
              <c:strCache>
                <c:ptCount val="1"/>
                <c:pt idx="0">
                  <c:v>Ethanol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Imports!$O$45:$W$45</c:f>
              <c:numCache>
                <c:formatCode>0</c:formatCode>
                <c:ptCount val="9"/>
                <c:pt idx="0">
                  <c:v>1.7675490722765765</c:v>
                </c:pt>
                <c:pt idx="1">
                  <c:v>4.1414967369999998</c:v>
                </c:pt>
                <c:pt idx="2">
                  <c:v>4.1414967369999998</c:v>
                </c:pt>
                <c:pt idx="3">
                  <c:v>4.1827256580629841</c:v>
                </c:pt>
                <c:pt idx="4">
                  <c:v>2.6247073300363786</c:v>
                </c:pt>
                <c:pt idx="5">
                  <c:v>0.46477075592099204</c:v>
                </c:pt>
                <c:pt idx="6">
                  <c:v>6.3001000000000008E-4</c:v>
                </c:pt>
                <c:pt idx="7">
                  <c:v>6.3001000000000008E-4</c:v>
                </c:pt>
                <c:pt idx="8">
                  <c:v>0.58095826868217471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1-432A-94D0-08B13B8072EE}"/>
            </c:ext>
          </c:extLst>
        </c:ser>
        <c:ser>
          <c:idx val="2"/>
          <c:order val="2"/>
          <c:tx>
            <c:strRef>
              <c:f>Imports!$N$46</c:f>
              <c:strCache>
                <c:ptCount val="1"/>
                <c:pt idx="0">
                  <c:v>Wood</c:v>
                </c:pt>
              </c:strCache>
            </c:strRef>
          </c:tx>
          <c:spPr>
            <a:ln w="28575" cap="rnd">
              <a:solidFill>
                <a:srgbClr val="CC0066"/>
              </a:solidFill>
              <a:round/>
            </a:ln>
            <a:effectLst/>
          </c:spPr>
          <c:marker>
            <c:symbol val="none"/>
          </c:marker>
          <c:val>
            <c:numRef>
              <c:f>Imports!$O$46:$W$46</c:f>
              <c:numCache>
                <c:formatCode>0</c:formatCode>
                <c:ptCount val="9"/>
                <c:pt idx="0">
                  <c:v>283.00000000000011</c:v>
                </c:pt>
                <c:pt idx="1">
                  <c:v>283.00000000000011</c:v>
                </c:pt>
                <c:pt idx="2">
                  <c:v>283.00000000000011</c:v>
                </c:pt>
                <c:pt idx="3">
                  <c:v>400</c:v>
                </c:pt>
                <c:pt idx="4">
                  <c:v>517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1-432A-94D0-08B13B807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678399"/>
        <c:axId val="909372783"/>
      </c:lineChart>
      <c:catAx>
        <c:axId val="91867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9372783"/>
        <c:crosses val="autoZero"/>
        <c:auto val="1"/>
        <c:lblAlgn val="ctr"/>
        <c:lblOffset val="100"/>
        <c:noMultiLvlLbl val="0"/>
      </c:catAx>
      <c:valAx>
        <c:axId val="9093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Biofuels (PJ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867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Imports!$N$49</c:f>
              <c:strCache>
                <c:ptCount val="1"/>
                <c:pt idx="0">
                  <c:v>Mt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Imports!$O$49:$W$49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2.7523944675672141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30.000000000000007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B-4A54-BE6C-775D05383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678399"/>
        <c:axId val="909372783"/>
      </c:lineChart>
      <c:catAx>
        <c:axId val="91867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9372783"/>
        <c:crosses val="autoZero"/>
        <c:auto val="1"/>
        <c:lblAlgn val="ctr"/>
        <c:lblOffset val="100"/>
        <c:noMultiLvlLbl val="0"/>
      </c:catAx>
      <c:valAx>
        <c:axId val="9093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Hydrogen </a:t>
                </a:r>
                <a:r>
                  <a:rPr lang="en-US"/>
                  <a:t>(Mt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867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Imports!$AR$10</c:f>
              <c:strCache>
                <c:ptCount val="1"/>
                <c:pt idx="0">
                  <c:v>Inland prod.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Imports!$AS$10:$BA$10</c:f>
              <c:numCache>
                <c:formatCode>0</c:formatCode>
                <c:ptCount val="9"/>
                <c:pt idx="0">
                  <c:v>7.6134859999999991</c:v>
                </c:pt>
                <c:pt idx="1">
                  <c:v>6.6629600000000009</c:v>
                </c:pt>
                <c:pt idx="2">
                  <c:v>6.8122689999999997</c:v>
                </c:pt>
                <c:pt idx="3">
                  <c:v>6.4716559999999985</c:v>
                </c:pt>
                <c:pt idx="4">
                  <c:v>6.1480730000000001</c:v>
                </c:pt>
                <c:pt idx="5">
                  <c:v>5.8406689999999992</c:v>
                </c:pt>
                <c:pt idx="6">
                  <c:v>5.0473679999999996</c:v>
                </c:pt>
                <c:pt idx="7">
                  <c:v>3.9316134780728826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2-4EEC-9832-0A6945E1C622}"/>
            </c:ext>
          </c:extLst>
        </c:ser>
        <c:ser>
          <c:idx val="1"/>
          <c:order val="1"/>
          <c:tx>
            <c:strRef>
              <c:f>Imports!$AR$11</c:f>
              <c:strCache>
                <c:ptCount val="1"/>
                <c:pt idx="0">
                  <c:v>Imports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Imports!$AS$11:$BA$11</c:f>
              <c:numCache>
                <c:formatCode>0</c:formatCode>
                <c:ptCount val="9"/>
                <c:pt idx="0">
                  <c:v>37.790515999999997</c:v>
                </c:pt>
                <c:pt idx="1">
                  <c:v>39.000934999999998</c:v>
                </c:pt>
                <c:pt idx="2">
                  <c:v>34.347166999999999</c:v>
                </c:pt>
                <c:pt idx="3">
                  <c:v>25.061213999999996</c:v>
                </c:pt>
                <c:pt idx="4">
                  <c:v>15.775261</c:v>
                </c:pt>
                <c:pt idx="5">
                  <c:v>10.132866300060458</c:v>
                </c:pt>
                <c:pt idx="6">
                  <c:v>0.59372672409742289</c:v>
                </c:pt>
                <c:pt idx="7">
                  <c:v>0</c:v>
                </c:pt>
                <c:pt idx="8">
                  <c:v>11.176423653048191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2-4EEC-9832-0A6945E1C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678399"/>
        <c:axId val="909372783"/>
      </c:areaChart>
      <c:lineChart>
        <c:grouping val="standard"/>
        <c:varyColors val="0"/>
        <c:ser>
          <c:idx val="2"/>
          <c:order val="2"/>
          <c:tx>
            <c:strRef>
              <c:f>Imports!$AR$12</c:f>
              <c:strCache>
                <c:ptCount val="1"/>
                <c:pt idx="0">
                  <c:v>Exports</c:v>
                </c:pt>
              </c:strCache>
            </c:strRef>
          </c:tx>
          <c:spPr>
            <a:ln w="38100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val>
            <c:numRef>
              <c:f>Imports!$AS$12:$BA$12</c:f>
              <c:numCache>
                <c:formatCode>0</c:formatCode>
                <c:ptCount val="9"/>
                <c:pt idx="0">
                  <c:v>-17.983926</c:v>
                </c:pt>
                <c:pt idx="1">
                  <c:v>-19.356833999999999</c:v>
                </c:pt>
                <c:pt idx="2">
                  <c:v>-17.79956</c:v>
                </c:pt>
                <c:pt idx="3">
                  <c:v>-10.740520285714279</c:v>
                </c:pt>
                <c:pt idx="4">
                  <c:v>-6.760826142857141</c:v>
                </c:pt>
                <c:pt idx="5">
                  <c:v>-4.3426569857401978</c:v>
                </c:pt>
                <c:pt idx="6">
                  <c:v>-0.25445431032746701</c:v>
                </c:pt>
                <c:pt idx="7">
                  <c:v>0</c:v>
                </c:pt>
                <c:pt idx="8">
                  <c:v>-5.5245325248852772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D2-4EEC-9832-0A6945E1C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086736"/>
        <c:axId val="1742085904"/>
      </c:lineChart>
      <c:catAx>
        <c:axId val="91867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9372783"/>
        <c:crosses val="autoZero"/>
        <c:auto val="1"/>
        <c:lblAlgn val="ctr"/>
        <c:lblOffset val="100"/>
        <c:noMultiLvlLbl val="0"/>
      </c:catAx>
      <c:valAx>
        <c:axId val="909372783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flow</a:t>
                </a:r>
                <a:r>
                  <a:rPr lang="en-US" baseline="0"/>
                  <a:t> (PJ)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8678399"/>
        <c:crosses val="autoZero"/>
        <c:crossBetween val="between"/>
      </c:valAx>
      <c:valAx>
        <c:axId val="1742085904"/>
        <c:scaling>
          <c:orientation val="minMax"/>
          <c:max val="55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2086736"/>
        <c:crosses val="max"/>
        <c:crossBetween val="between"/>
      </c:valAx>
      <c:catAx>
        <c:axId val="1742086736"/>
        <c:scaling>
          <c:orientation val="minMax"/>
        </c:scaling>
        <c:delete val="1"/>
        <c:axPos val="b"/>
        <c:majorTickMark val="out"/>
        <c:minorTickMark val="none"/>
        <c:tickLblPos val="nextTo"/>
        <c:crossAx val="1742085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shares'!$N$2</c:f>
              <c:strCache>
                <c:ptCount val="1"/>
                <c:pt idx="0">
                  <c:v>Gasoline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shares'!$O$2:$W$2</c:f>
              <c:numCache>
                <c:formatCode>0</c:formatCode>
                <c:ptCount val="9"/>
                <c:pt idx="0">
                  <c:v>976.88785130755684</c:v>
                </c:pt>
                <c:pt idx="1">
                  <c:v>915.30957476638196</c:v>
                </c:pt>
                <c:pt idx="2">
                  <c:v>923.39672607428179</c:v>
                </c:pt>
                <c:pt idx="3">
                  <c:v>706.1545247667251</c:v>
                </c:pt>
                <c:pt idx="4">
                  <c:v>387.90997630790002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8-4E93-9B9B-18A1A07C934D}"/>
            </c:ext>
          </c:extLst>
        </c:ser>
        <c:ser>
          <c:idx val="1"/>
          <c:order val="1"/>
          <c:tx>
            <c:strRef>
              <c:f>'Transport shares'!$N$3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shares'!$O$3:$W$3</c:f>
              <c:numCache>
                <c:formatCode>0</c:formatCode>
                <c:ptCount val="9"/>
                <c:pt idx="0">
                  <c:v>356.0911986924433</c:v>
                </c:pt>
                <c:pt idx="1">
                  <c:v>466.99848863361791</c:v>
                </c:pt>
                <c:pt idx="2">
                  <c:v>402.49931996584218</c:v>
                </c:pt>
                <c:pt idx="3">
                  <c:v>402.49931996584218</c:v>
                </c:pt>
                <c:pt idx="4">
                  <c:v>129.05083002466739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8-4E93-9B9B-18A1A07C934D}"/>
            </c:ext>
          </c:extLst>
        </c:ser>
        <c:ser>
          <c:idx val="2"/>
          <c:order val="2"/>
          <c:tx>
            <c:strRef>
              <c:f>'Transport shares'!$N$4</c:f>
              <c:strCache>
                <c:ptCount val="1"/>
                <c:pt idx="0">
                  <c:v>LPG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shares'!$O$4:$W$4</c:f>
              <c:numCache>
                <c:formatCode>0</c:formatCode>
                <c:ptCount val="9"/>
                <c:pt idx="0">
                  <c:v>24.0122</c:v>
                </c:pt>
                <c:pt idx="1">
                  <c:v>12.0061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58-4E93-9B9B-18A1A07C934D}"/>
            </c:ext>
          </c:extLst>
        </c:ser>
        <c:ser>
          <c:idx val="3"/>
          <c:order val="3"/>
          <c:tx>
            <c:strRef>
              <c:f>'Transport shares'!$N$5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shares'!$O$5:$W$5</c:f>
              <c:numCache>
                <c:formatCode>0</c:formatCode>
                <c:ptCount val="9"/>
                <c:pt idx="0">
                  <c:v>1.6819999999999999</c:v>
                </c:pt>
                <c:pt idx="1">
                  <c:v>1.5979000000000001</c:v>
                </c:pt>
                <c:pt idx="2">
                  <c:v>47.572000000000003</c:v>
                </c:pt>
                <c:pt idx="3">
                  <c:v>223.00687545905251</c:v>
                </c:pt>
                <c:pt idx="4">
                  <c:v>223.00687545905251</c:v>
                </c:pt>
                <c:pt idx="5">
                  <c:v>175.43487545905239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58-4E93-9B9B-18A1A07C934D}"/>
            </c:ext>
          </c:extLst>
        </c:ser>
        <c:ser>
          <c:idx val="4"/>
          <c:order val="4"/>
          <c:tx>
            <c:strRef>
              <c:f>'Transport shares'!$N$6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shares'!$O$6:$W$6</c:f>
              <c:numCache>
                <c:formatCode>0</c:formatCode>
                <c:ptCount val="9"/>
                <c:pt idx="0">
                  <c:v>0.31675000000000009</c:v>
                </c:pt>
                <c:pt idx="1">
                  <c:v>1.942375</c:v>
                </c:pt>
                <c:pt idx="2">
                  <c:v>6.0646953018155942</c:v>
                </c:pt>
                <c:pt idx="3">
                  <c:v>53.959589941757059</c:v>
                </c:pt>
                <c:pt idx="4">
                  <c:v>442.99999999999989</c:v>
                </c:pt>
                <c:pt idx="5">
                  <c:v>1020</c:v>
                </c:pt>
                <c:pt idx="6">
                  <c:v>891.16206556275586</c:v>
                </c:pt>
                <c:pt idx="7">
                  <c:v>1195.2097550861281</c:v>
                </c:pt>
                <c:pt idx="8">
                  <c:v>1052.585269250206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58-4E93-9B9B-18A1A07C934D}"/>
            </c:ext>
          </c:extLst>
        </c:ser>
        <c:ser>
          <c:idx val="5"/>
          <c:order val="5"/>
          <c:tx>
            <c:strRef>
              <c:f>'Transport shares'!$N$7</c:f>
              <c:strCache>
                <c:ptCount val="1"/>
                <c:pt idx="0">
                  <c:v>Hybrid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shares'!$O$7:$W$7</c:f>
              <c:numCache>
                <c:formatCode>0</c:formatCode>
                <c:ptCount val="9"/>
                <c:pt idx="0">
                  <c:v>0</c:v>
                </c:pt>
                <c:pt idx="1">
                  <c:v>1.3</c:v>
                </c:pt>
                <c:pt idx="2">
                  <c:v>8.11</c:v>
                </c:pt>
                <c:pt idx="3">
                  <c:v>50.400000000000013</c:v>
                </c:pt>
                <c:pt idx="4">
                  <c:v>49.100000000000023</c:v>
                </c:pt>
                <c:pt idx="5">
                  <c:v>42.290000000000013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58-4E93-9B9B-18A1A07C934D}"/>
            </c:ext>
          </c:extLst>
        </c:ser>
        <c:ser>
          <c:idx val="6"/>
          <c:order val="6"/>
          <c:tx>
            <c:strRef>
              <c:f>'Transport shares'!$N$8</c:f>
              <c:strCache>
                <c:ptCount val="1"/>
                <c:pt idx="0">
                  <c:v>Plug-in hybrid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shares'!$O$8:$W$8</c:f>
              <c:numCache>
                <c:formatCode>0</c:formatCode>
                <c:ptCount val="9"/>
                <c:pt idx="0">
                  <c:v>0.20999999999998811</c:v>
                </c:pt>
                <c:pt idx="1">
                  <c:v>1.3</c:v>
                </c:pt>
                <c:pt idx="2">
                  <c:v>8.1100000000000012</c:v>
                </c:pt>
                <c:pt idx="3">
                  <c:v>50.400000000000013</c:v>
                </c:pt>
                <c:pt idx="4">
                  <c:v>297.00000000000011</c:v>
                </c:pt>
                <c:pt idx="5">
                  <c:v>290.19000000000011</c:v>
                </c:pt>
                <c:pt idx="6">
                  <c:v>247.69000000000011</c:v>
                </c:pt>
                <c:pt idx="7">
                  <c:v>0</c:v>
                </c:pt>
                <c:pt idx="8">
                  <c:v>579.66259829676301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58-4E93-9B9B-18A1A07C934D}"/>
            </c:ext>
          </c:extLst>
        </c:ser>
        <c:ser>
          <c:idx val="7"/>
          <c:order val="7"/>
          <c:tx>
            <c:strRef>
              <c:f>'Transport shares'!$N$9</c:f>
              <c:strCache>
                <c:ptCount val="1"/>
                <c:pt idx="0">
                  <c:v>Fuel cell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shares'!$O$9:$W$9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8.1100000000000012</c:v>
                </c:pt>
                <c:pt idx="3">
                  <c:v>8.1100000000000012</c:v>
                </c:pt>
                <c:pt idx="4">
                  <c:v>0</c:v>
                </c:pt>
                <c:pt idx="5">
                  <c:v>32.120021875560447</c:v>
                </c:pt>
                <c:pt idx="6">
                  <c:v>447.28942021316828</c:v>
                </c:pt>
                <c:pt idx="7">
                  <c:v>415.16939833760779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58-4E93-9B9B-18A1A07C9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Imports!$AR$5</c:f>
              <c:strCache>
                <c:ptCount val="1"/>
                <c:pt idx="0">
                  <c:v>Inland prod.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Imports!$AS$5:$BA$5</c:f>
              <c:numCache>
                <c:formatCode>0</c:formatCode>
                <c:ptCount val="9"/>
                <c:pt idx="0">
                  <c:v>11.339231</c:v>
                </c:pt>
                <c:pt idx="1">
                  <c:v>9.314114</c:v>
                </c:pt>
                <c:pt idx="2">
                  <c:v>7.6936459999999993</c:v>
                </c:pt>
                <c:pt idx="3">
                  <c:v>6.9242809999999988</c:v>
                </c:pt>
                <c:pt idx="4">
                  <c:v>6.2318529999999992</c:v>
                </c:pt>
                <c:pt idx="5">
                  <c:v>5.6086679999999998</c:v>
                </c:pt>
                <c:pt idx="6">
                  <c:v>5.0478010000000015</c:v>
                </c:pt>
                <c:pt idx="7">
                  <c:v>4.5430209999999995</c:v>
                </c:pt>
                <c:pt idx="8">
                  <c:v>4.0887190000000002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0-4E14-9047-6004EA1C0030}"/>
            </c:ext>
          </c:extLst>
        </c:ser>
        <c:ser>
          <c:idx val="1"/>
          <c:order val="1"/>
          <c:tx>
            <c:strRef>
              <c:f>Imports!$AR$6</c:f>
              <c:strCache>
                <c:ptCount val="1"/>
                <c:pt idx="0">
                  <c:v>Pipeline imports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Imports!$AS$6:$BA$6</c:f>
              <c:numCache>
                <c:formatCode>0</c:formatCode>
                <c:ptCount val="9"/>
                <c:pt idx="0">
                  <c:v>14.9870976</c:v>
                </c:pt>
                <c:pt idx="1">
                  <c:v>16.289066600000002</c:v>
                </c:pt>
                <c:pt idx="2">
                  <c:v>15.173271399999999</c:v>
                </c:pt>
                <c:pt idx="3">
                  <c:v>9.385311595000001</c:v>
                </c:pt>
                <c:pt idx="4">
                  <c:v>3.8687</c:v>
                </c:pt>
                <c:pt idx="5">
                  <c:v>3.9478324999999996</c:v>
                </c:pt>
                <c:pt idx="6">
                  <c:v>4.0269649999999997</c:v>
                </c:pt>
                <c:pt idx="7">
                  <c:v>2.6427845265968357</c:v>
                </c:pt>
                <c:pt idx="8">
                  <c:v>4.0269649999999997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0-4E14-9047-6004EA1C0030}"/>
            </c:ext>
          </c:extLst>
        </c:ser>
        <c:ser>
          <c:idx val="3"/>
          <c:order val="3"/>
          <c:tx>
            <c:strRef>
              <c:f>Imports!$AR$7</c:f>
              <c:strCache>
                <c:ptCount val="1"/>
                <c:pt idx="0">
                  <c:v>LNG imports</c:v>
                </c:pt>
              </c:strCache>
            </c:strRef>
          </c:tx>
          <c:spPr>
            <a:solidFill>
              <a:srgbClr val="9999FF"/>
            </a:solidFill>
            <a:ln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Imports!$AS$7:$BA$7</c:f>
              <c:numCache>
                <c:formatCode>0</c:formatCode>
                <c:ptCount val="9"/>
                <c:pt idx="0">
                  <c:v>3.4572714000000002</c:v>
                </c:pt>
                <c:pt idx="1">
                  <c:v>1.5494093999999998</c:v>
                </c:pt>
                <c:pt idx="2">
                  <c:v>3.5493875999999998</c:v>
                </c:pt>
                <c:pt idx="3">
                  <c:v>4.1018664999999999</c:v>
                </c:pt>
                <c:pt idx="4">
                  <c:v>5.1564316999999988</c:v>
                </c:pt>
                <c:pt idx="5">
                  <c:v>5.1564316999999988</c:v>
                </c:pt>
                <c:pt idx="6">
                  <c:v>5.1564316999999988</c:v>
                </c:pt>
                <c:pt idx="7">
                  <c:v>5.1564316999999988</c:v>
                </c:pt>
                <c:pt idx="8">
                  <c:v>5.1564316999999988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50-4E14-9047-6004EA1C0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678399"/>
        <c:axId val="909372783"/>
      </c:areaChart>
      <c:lineChart>
        <c:grouping val="standard"/>
        <c:varyColors val="0"/>
        <c:ser>
          <c:idx val="2"/>
          <c:order val="2"/>
          <c:tx>
            <c:strRef>
              <c:f>Imports!$AR$8</c:f>
              <c:strCache>
                <c:ptCount val="1"/>
                <c:pt idx="0">
                  <c:v>Exports</c:v>
                </c:pt>
              </c:strCache>
            </c:strRef>
          </c:tx>
          <c:spPr>
            <a:ln w="28575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Imports!$AS$8:$BA$8</c:f>
              <c:numCache>
                <c:formatCode>0</c:formatCode>
                <c:ptCount val="9"/>
                <c:pt idx="0">
                  <c:v>-8.1813239999999965</c:v>
                </c:pt>
                <c:pt idx="1">
                  <c:v>-8.5845319999999976</c:v>
                </c:pt>
                <c:pt idx="2">
                  <c:v>-7.3550550000000001</c:v>
                </c:pt>
                <c:pt idx="3">
                  <c:v>-5.7802191835714289</c:v>
                </c:pt>
                <c:pt idx="4">
                  <c:v>-3.8679135857142861</c:v>
                </c:pt>
                <c:pt idx="5">
                  <c:v>-3.9018275142857153</c:v>
                </c:pt>
                <c:pt idx="6">
                  <c:v>-3.9357414428571427</c:v>
                </c:pt>
                <c:pt idx="7">
                  <c:v>-3.3425212399700723</c:v>
                </c:pt>
                <c:pt idx="8">
                  <c:v>-3.9357414428571427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50-4E14-9047-6004EA1C0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600000"/>
        <c:axId val="1915599584"/>
      </c:lineChart>
      <c:catAx>
        <c:axId val="91867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9372783"/>
        <c:crosses val="autoZero"/>
        <c:auto val="1"/>
        <c:lblAlgn val="ctr"/>
        <c:lblOffset val="100"/>
        <c:noMultiLvlLbl val="0"/>
      </c:catAx>
      <c:valAx>
        <c:axId val="909372783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Natura</a:t>
                </a:r>
                <a:r>
                  <a:rPr lang="en-US" baseline="0"/>
                  <a:t>l gas flow (PJ)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735143790341532E-2"/>
              <c:y val="0.169251870702792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8678399"/>
        <c:crosses val="autoZero"/>
        <c:crossBetween val="between"/>
      </c:valAx>
      <c:valAx>
        <c:axId val="1915599584"/>
        <c:scaling>
          <c:orientation val="minMax"/>
          <c:max val="35"/>
          <c:min val="-1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5600000"/>
        <c:crosses val="max"/>
        <c:crossBetween val="between"/>
      </c:valAx>
      <c:catAx>
        <c:axId val="191560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5599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Imports!$AR$10</c:f>
              <c:strCache>
                <c:ptCount val="1"/>
                <c:pt idx="0">
                  <c:v>Inland prod.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Imports!$AS$10:$AU$10</c:f>
              <c:numCache>
                <c:formatCode>0</c:formatCode>
                <c:ptCount val="3"/>
                <c:pt idx="0">
                  <c:v>7.6134859999999991</c:v>
                </c:pt>
                <c:pt idx="1">
                  <c:v>6.6629600000000009</c:v>
                </c:pt>
                <c:pt idx="2">
                  <c:v>6.8122689999999997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D-462F-843B-54ADCA78026F}"/>
            </c:ext>
          </c:extLst>
        </c:ser>
        <c:ser>
          <c:idx val="1"/>
          <c:order val="1"/>
          <c:tx>
            <c:strRef>
              <c:f>Imports!$AR$11</c:f>
              <c:strCache>
                <c:ptCount val="1"/>
                <c:pt idx="0">
                  <c:v>Imports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Imports!$AS$11:$AU$11</c:f>
              <c:numCache>
                <c:formatCode>0</c:formatCode>
                <c:ptCount val="3"/>
                <c:pt idx="0">
                  <c:v>37.790515999999997</c:v>
                </c:pt>
                <c:pt idx="1">
                  <c:v>39.000934999999998</c:v>
                </c:pt>
                <c:pt idx="2">
                  <c:v>34.347166999999999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D-462F-843B-54ADCA78026F}"/>
            </c:ext>
          </c:extLst>
        </c:ser>
        <c:ser>
          <c:idx val="2"/>
          <c:order val="2"/>
          <c:tx>
            <c:strRef>
              <c:f>Imports!$AR$12</c:f>
              <c:strCache>
                <c:ptCount val="1"/>
                <c:pt idx="0">
                  <c:v>Exports</c:v>
                </c:pt>
              </c:strCache>
            </c:strRef>
          </c:tx>
          <c:spPr>
            <a:solidFill>
              <a:srgbClr val="FF6600"/>
            </a:solidFill>
            <a:ln w="38100">
              <a:noFill/>
            </a:ln>
            <a:effectLst/>
          </c:spPr>
          <c:invertIfNegative val="0"/>
          <c:val>
            <c:numRef>
              <c:f>Imports!$AS$12:$AU$12</c:f>
              <c:numCache>
                <c:formatCode>0</c:formatCode>
                <c:ptCount val="3"/>
                <c:pt idx="0">
                  <c:v>-17.983926</c:v>
                </c:pt>
                <c:pt idx="1">
                  <c:v>-19.356833999999999</c:v>
                </c:pt>
                <c:pt idx="2">
                  <c:v>-17.79956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D-462F-843B-54ADCA780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8678399"/>
        <c:axId val="909372783"/>
      </c:barChart>
      <c:catAx>
        <c:axId val="91867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9372783"/>
        <c:crosses val="autoZero"/>
        <c:auto val="1"/>
        <c:lblAlgn val="ctr"/>
        <c:lblOffset val="100"/>
        <c:noMultiLvlLbl val="0"/>
      </c:catAx>
      <c:valAx>
        <c:axId val="9093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867839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64616304347826092"/>
          <c:y val="0.20405226608187135"/>
          <c:w val="0.33082971014492751"/>
          <c:h val="0.550119152046783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Imports!$AR$1</c:f>
              <c:strCache>
                <c:ptCount val="1"/>
                <c:pt idx="0">
                  <c:v>Inland production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Imports!$AS$1:$BA$1</c:f>
              <c:numCache>
                <c:formatCode>0</c:formatCode>
                <c:ptCount val="9"/>
                <c:pt idx="0">
                  <c:v>6.9183659999999998</c:v>
                </c:pt>
                <c:pt idx="1">
                  <c:v>5.9590179999999995</c:v>
                </c:pt>
                <c:pt idx="2">
                  <c:v>3.921977</c:v>
                </c:pt>
                <c:pt idx="3">
                  <c:v>3.3806030000000002</c:v>
                </c:pt>
                <c:pt idx="4">
                  <c:v>2.9232010000000002</c:v>
                </c:pt>
                <c:pt idx="5">
                  <c:v>2.2557048931915293</c:v>
                </c:pt>
                <c:pt idx="6">
                  <c:v>2.2054880000000003</c:v>
                </c:pt>
                <c:pt idx="7">
                  <c:v>1.923837</c:v>
                </c:pt>
                <c:pt idx="8">
                  <c:v>1.6825719999999997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9-4C72-A0AA-304F3DA9E8E7}"/>
            </c:ext>
          </c:extLst>
        </c:ser>
        <c:ser>
          <c:idx val="2"/>
          <c:order val="2"/>
          <c:tx>
            <c:strRef>
              <c:f>Imports!$AR$2</c:f>
              <c:strCache>
                <c:ptCount val="1"/>
                <c:pt idx="0">
                  <c:v>Imports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val>
            <c:numRef>
              <c:f>Imports!$AS$2:$BA$2</c:f>
              <c:numCache>
                <c:formatCode>0</c:formatCode>
                <c:ptCount val="9"/>
                <c:pt idx="0">
                  <c:v>5.9855910000000003</c:v>
                </c:pt>
                <c:pt idx="1">
                  <c:v>6.2194159999999989</c:v>
                </c:pt>
                <c:pt idx="2">
                  <c:v>3.8351120000000001</c:v>
                </c:pt>
                <c:pt idx="3">
                  <c:v>2.7823737560000001</c:v>
                </c:pt>
                <c:pt idx="4">
                  <c:v>1.7296355120000002</c:v>
                </c:pt>
                <c:pt idx="5">
                  <c:v>1.7296355120000002</c:v>
                </c:pt>
                <c:pt idx="6">
                  <c:v>1.7296355120000002</c:v>
                </c:pt>
                <c:pt idx="7">
                  <c:v>1.7296355120000002</c:v>
                </c:pt>
                <c:pt idx="8">
                  <c:v>1.7296355120000002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9-4C72-A0AA-304F3DA9E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678399"/>
        <c:axId val="909372783"/>
      </c:areaChart>
      <c:lineChart>
        <c:grouping val="standard"/>
        <c:varyColors val="0"/>
        <c:ser>
          <c:idx val="1"/>
          <c:order val="1"/>
          <c:tx>
            <c:strRef>
              <c:f>Imports!$AR$3</c:f>
              <c:strCache>
                <c:ptCount val="1"/>
                <c:pt idx="0">
                  <c:v>Exports</c:v>
                </c:pt>
              </c:strCache>
            </c:strRef>
          </c:tx>
          <c:spPr>
            <a:ln w="38100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val>
            <c:numRef>
              <c:f>Imports!$AS$3:$BA$3</c:f>
              <c:numCache>
                <c:formatCode>0</c:formatCode>
                <c:ptCount val="9"/>
                <c:pt idx="0">
                  <c:v>-0.9317899999999999</c:v>
                </c:pt>
                <c:pt idx="1">
                  <c:v>-0.76340100000000011</c:v>
                </c:pt>
                <c:pt idx="2">
                  <c:v>-0.57175599999999993</c:v>
                </c:pt>
                <c:pt idx="3">
                  <c:v>-0.30915263955555561</c:v>
                </c:pt>
                <c:pt idx="4">
                  <c:v>-0.19218172355555549</c:v>
                </c:pt>
                <c:pt idx="5">
                  <c:v>-0.19218172355555549</c:v>
                </c:pt>
                <c:pt idx="6">
                  <c:v>-0.19218172355555549</c:v>
                </c:pt>
                <c:pt idx="7">
                  <c:v>-0.19218172355555549</c:v>
                </c:pt>
                <c:pt idx="8">
                  <c:v>-0.19218172355555549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29-4C72-A0AA-304F3DA9E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726688"/>
        <c:axId val="1751724608"/>
      </c:lineChart>
      <c:catAx>
        <c:axId val="91867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9372783"/>
        <c:crosses val="autoZero"/>
        <c:auto val="1"/>
        <c:lblAlgn val="ctr"/>
        <c:lblOffset val="100"/>
        <c:noMultiLvlLbl val="0"/>
      </c:catAx>
      <c:valAx>
        <c:axId val="909372783"/>
        <c:scaling>
          <c:orientation val="minMax"/>
          <c:max val="14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Coal (PJ)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735241090022157E-2"/>
              <c:y val="0.385328125000000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8678399"/>
        <c:crosses val="autoZero"/>
        <c:crossBetween val="between"/>
      </c:valAx>
      <c:valAx>
        <c:axId val="1751724608"/>
        <c:scaling>
          <c:orientation val="minMax"/>
          <c:max val="14"/>
          <c:min val="-2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1726688"/>
        <c:crosses val="max"/>
        <c:crossBetween val="between"/>
      </c:valAx>
      <c:catAx>
        <c:axId val="1751726688"/>
        <c:scaling>
          <c:orientation val="minMax"/>
        </c:scaling>
        <c:delete val="1"/>
        <c:axPos val="b"/>
        <c:majorTickMark val="out"/>
        <c:minorTickMark val="none"/>
        <c:tickLblPos val="nextTo"/>
        <c:crossAx val="1751724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(a)</a:t>
            </a:r>
          </a:p>
        </c:rich>
      </c:tx>
      <c:layout>
        <c:manualLayout>
          <c:xMode val="edge"/>
          <c:yMode val="edge"/>
          <c:x val="0.52828713450292397"/>
          <c:y val="2.78508771929824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Imports!$AR$1</c:f>
              <c:strCache>
                <c:ptCount val="1"/>
                <c:pt idx="0">
                  <c:v>Inland production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invertIfNegative val="0"/>
          <c:cat>
            <c:numRef>
              <c:f>Imports!$O$1:$Q$1</c:f>
              <c:numCache>
                <c:formatCode>General</c:formatCod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numCache>
            </c:numRef>
          </c:cat>
          <c:val>
            <c:numRef>
              <c:f>Imports!$AS$1:$AU$1</c:f>
              <c:numCache>
                <c:formatCode>0</c:formatCode>
                <c:ptCount val="3"/>
                <c:pt idx="0">
                  <c:v>6.9183659999999998</c:v>
                </c:pt>
                <c:pt idx="1">
                  <c:v>5.9590179999999995</c:v>
                </c:pt>
                <c:pt idx="2">
                  <c:v>3.921977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F-44A1-AC99-6E1857A51866}"/>
            </c:ext>
          </c:extLst>
        </c:ser>
        <c:ser>
          <c:idx val="2"/>
          <c:order val="2"/>
          <c:tx>
            <c:strRef>
              <c:f>Imports!$AR$2</c:f>
              <c:strCache>
                <c:ptCount val="1"/>
                <c:pt idx="0">
                  <c:v>Imports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invertIfNegative val="0"/>
          <c:cat>
            <c:numRef>
              <c:f>Imports!$O$1:$Q$1</c:f>
              <c:numCache>
                <c:formatCode>General</c:formatCod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numCache>
            </c:numRef>
          </c:cat>
          <c:val>
            <c:numRef>
              <c:f>Imports!$AS$2:$AU$2</c:f>
              <c:numCache>
                <c:formatCode>0</c:formatCode>
                <c:ptCount val="3"/>
                <c:pt idx="0">
                  <c:v>5.9855910000000003</c:v>
                </c:pt>
                <c:pt idx="1">
                  <c:v>6.2194159999999989</c:v>
                </c:pt>
                <c:pt idx="2">
                  <c:v>3.8351120000000001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7F-44A1-AC99-6E1857A51866}"/>
            </c:ext>
          </c:extLst>
        </c:ser>
        <c:ser>
          <c:idx val="1"/>
          <c:order val="1"/>
          <c:tx>
            <c:strRef>
              <c:f>Imports!$AR$3</c:f>
              <c:strCache>
                <c:ptCount val="1"/>
                <c:pt idx="0">
                  <c:v>Exports</c:v>
                </c:pt>
              </c:strCache>
            </c:strRef>
          </c:tx>
          <c:spPr>
            <a:solidFill>
              <a:srgbClr val="FF6600"/>
            </a:solidFill>
            <a:ln w="38100">
              <a:noFill/>
            </a:ln>
            <a:effectLst/>
          </c:spPr>
          <c:invertIfNegative val="0"/>
          <c:val>
            <c:numRef>
              <c:f>Imports!$AS$3:$AU$3</c:f>
              <c:numCache>
                <c:formatCode>0</c:formatCode>
                <c:ptCount val="3"/>
                <c:pt idx="0">
                  <c:v>-0.9317899999999999</c:v>
                </c:pt>
                <c:pt idx="1">
                  <c:v>-0.76340100000000011</c:v>
                </c:pt>
                <c:pt idx="2">
                  <c:v>-0.57175599999999993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7F-44A1-AC99-6E1857A51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8678399"/>
        <c:axId val="909372783"/>
      </c:barChart>
      <c:catAx>
        <c:axId val="91867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9372783"/>
        <c:crosses val="autoZero"/>
        <c:auto val="1"/>
        <c:lblAlgn val="ctr"/>
        <c:lblOffset val="100"/>
        <c:noMultiLvlLbl val="0"/>
      </c:catAx>
      <c:valAx>
        <c:axId val="909372783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Energy supply</a:t>
                </a:r>
                <a:r>
                  <a:rPr lang="it-IT" baseline="0"/>
                  <a:t>(EJ)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8678399"/>
        <c:crosses val="autoZero"/>
        <c:crossBetween val="between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(b)</a:t>
            </a:r>
          </a:p>
        </c:rich>
      </c:tx>
      <c:layout>
        <c:manualLayout>
          <c:xMode val="edge"/>
          <c:yMode val="edge"/>
          <c:x val="0.504929012345679"/>
          <c:y val="2.78508771929824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Imports!$AR$10</c:f>
              <c:strCache>
                <c:ptCount val="1"/>
                <c:pt idx="0">
                  <c:v>Inland prod.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Imports!$AS$10:$AU$10</c:f>
              <c:numCache>
                <c:formatCode>0</c:formatCode>
                <c:ptCount val="3"/>
                <c:pt idx="0">
                  <c:v>7.6134859999999991</c:v>
                </c:pt>
                <c:pt idx="1">
                  <c:v>6.6629600000000009</c:v>
                </c:pt>
                <c:pt idx="2">
                  <c:v>6.8122689999999997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E-441D-898D-139EE33F0CEC}"/>
            </c:ext>
          </c:extLst>
        </c:ser>
        <c:ser>
          <c:idx val="1"/>
          <c:order val="1"/>
          <c:tx>
            <c:strRef>
              <c:f>Imports!$AR$11</c:f>
              <c:strCache>
                <c:ptCount val="1"/>
                <c:pt idx="0">
                  <c:v>Imports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Imports!$AS$11:$AU$11</c:f>
              <c:numCache>
                <c:formatCode>0</c:formatCode>
                <c:ptCount val="3"/>
                <c:pt idx="0">
                  <c:v>37.790515999999997</c:v>
                </c:pt>
                <c:pt idx="1">
                  <c:v>39.000934999999998</c:v>
                </c:pt>
                <c:pt idx="2">
                  <c:v>34.347166999999999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6E-441D-898D-139EE33F0CEC}"/>
            </c:ext>
          </c:extLst>
        </c:ser>
        <c:ser>
          <c:idx val="2"/>
          <c:order val="2"/>
          <c:tx>
            <c:strRef>
              <c:f>Imports!$AR$12</c:f>
              <c:strCache>
                <c:ptCount val="1"/>
                <c:pt idx="0">
                  <c:v>Exports</c:v>
                </c:pt>
              </c:strCache>
            </c:strRef>
          </c:tx>
          <c:spPr>
            <a:solidFill>
              <a:srgbClr val="FF6600"/>
            </a:solidFill>
            <a:ln w="38100">
              <a:noFill/>
            </a:ln>
            <a:effectLst/>
          </c:spPr>
          <c:invertIfNegative val="0"/>
          <c:val>
            <c:numRef>
              <c:f>Imports!$AS$12:$AU$12</c:f>
              <c:numCache>
                <c:formatCode>0</c:formatCode>
                <c:ptCount val="3"/>
                <c:pt idx="0">
                  <c:v>-17.983926</c:v>
                </c:pt>
                <c:pt idx="1">
                  <c:v>-19.356833999999999</c:v>
                </c:pt>
                <c:pt idx="2">
                  <c:v>-17.79956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6E-441D-898D-139EE33F0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8678399"/>
        <c:axId val="909372783"/>
      </c:barChart>
      <c:catAx>
        <c:axId val="91867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9372783"/>
        <c:crosses val="autoZero"/>
        <c:auto val="1"/>
        <c:lblAlgn val="ctr"/>
        <c:lblOffset val="100"/>
        <c:noMultiLvlLbl val="0"/>
      </c:catAx>
      <c:valAx>
        <c:axId val="909372783"/>
        <c:scaling>
          <c:orientation val="minMax"/>
          <c:max val="4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8678399"/>
        <c:crosses val="autoZero"/>
        <c:crossBetween val="between"/>
        <c:majorUnit val="20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(c)</a:t>
            </a:r>
          </a:p>
        </c:rich>
      </c:tx>
      <c:layout>
        <c:manualLayout>
          <c:xMode val="edge"/>
          <c:yMode val="edge"/>
          <c:x val="0.37989309210526317"/>
          <c:y val="2.78508771929824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Imports!$AR$5</c:f>
              <c:strCache>
                <c:ptCount val="1"/>
                <c:pt idx="0">
                  <c:v>Inland prod.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Imports!$AS$5:$AU$5</c:f>
              <c:numCache>
                <c:formatCode>0</c:formatCode>
                <c:ptCount val="3"/>
                <c:pt idx="0">
                  <c:v>11.339231</c:v>
                </c:pt>
                <c:pt idx="1">
                  <c:v>9.314114</c:v>
                </c:pt>
                <c:pt idx="2">
                  <c:v>7.6936459999999993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0-4676-80DF-1526D879862D}"/>
            </c:ext>
          </c:extLst>
        </c:ser>
        <c:ser>
          <c:idx val="1"/>
          <c:order val="1"/>
          <c:tx>
            <c:strRef>
              <c:f>Imports!$AR$6</c:f>
              <c:strCache>
                <c:ptCount val="1"/>
                <c:pt idx="0">
                  <c:v>Pipeline imports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Imports!$AS$6:$AU$6</c:f>
              <c:numCache>
                <c:formatCode>0</c:formatCode>
                <c:ptCount val="3"/>
                <c:pt idx="0">
                  <c:v>14.9870976</c:v>
                </c:pt>
                <c:pt idx="1">
                  <c:v>16.289066600000002</c:v>
                </c:pt>
                <c:pt idx="2">
                  <c:v>15.173271399999999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0-4676-80DF-1526D879862D}"/>
            </c:ext>
          </c:extLst>
        </c:ser>
        <c:ser>
          <c:idx val="3"/>
          <c:order val="3"/>
          <c:tx>
            <c:strRef>
              <c:f>Imports!$AR$7</c:f>
              <c:strCache>
                <c:ptCount val="1"/>
                <c:pt idx="0">
                  <c:v>LNG imports</c:v>
                </c:pt>
              </c:strCache>
            </c:strRef>
          </c:tx>
          <c:spPr>
            <a:solidFill>
              <a:srgbClr val="9999FF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Imports!$AS$7:$AU$7</c:f>
              <c:numCache>
                <c:formatCode>0</c:formatCode>
                <c:ptCount val="3"/>
                <c:pt idx="0">
                  <c:v>3.4572714000000002</c:v>
                </c:pt>
                <c:pt idx="1">
                  <c:v>1.5494093999999998</c:v>
                </c:pt>
                <c:pt idx="2">
                  <c:v>3.5493875999999998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D0-4676-80DF-1526D879862D}"/>
            </c:ext>
          </c:extLst>
        </c:ser>
        <c:ser>
          <c:idx val="2"/>
          <c:order val="2"/>
          <c:tx>
            <c:strRef>
              <c:f>Imports!$AR$8</c:f>
              <c:strCache>
                <c:ptCount val="1"/>
                <c:pt idx="0">
                  <c:v>Exports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cat>
            <c:numRef>
              <c:f>Imports!$O$1:$W$1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Imports!$AS$8:$AU$8</c:f>
              <c:numCache>
                <c:formatCode>0</c:formatCode>
                <c:ptCount val="3"/>
                <c:pt idx="0">
                  <c:v>-8.1813239999999965</c:v>
                </c:pt>
                <c:pt idx="1">
                  <c:v>-8.5845319999999976</c:v>
                </c:pt>
                <c:pt idx="2">
                  <c:v>-7.3550550000000001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D0-4676-80DF-1526D8798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8678399"/>
        <c:axId val="909372783"/>
      </c:barChart>
      <c:catAx>
        <c:axId val="91867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9372783"/>
        <c:crosses val="autoZero"/>
        <c:auto val="1"/>
        <c:lblAlgn val="ctr"/>
        <c:lblOffset val="100"/>
        <c:noMultiLvlLbl val="0"/>
      </c:catAx>
      <c:valAx>
        <c:axId val="9093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Energy supply (EJ)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8678399"/>
        <c:crosses val="autoZero"/>
        <c:crossBetween val="between"/>
        <c:majorUnit val="10"/>
        <c:minorUnit val="2.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091922514619888"/>
          <c:y val="0.19788559941520467"/>
          <c:w val="0.26515533625730991"/>
          <c:h val="0.5462295321637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Emissions!$O$2</c:f>
              <c:strCache>
                <c:ptCount val="1"/>
                <c:pt idx="0">
                  <c:v>Upstream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  <a:effectLst/>
          </c:spP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Emissions!$P$2:$X$2</c:f>
              <c:numCache>
                <c:formatCode>0.00</c:formatCode>
                <c:ptCount val="9"/>
                <c:pt idx="0">
                  <c:v>0.10743148549083301</c:v>
                </c:pt>
                <c:pt idx="1">
                  <c:v>0.10781952889362603</c:v>
                </c:pt>
                <c:pt idx="2">
                  <c:v>0.10219925121168628</c:v>
                </c:pt>
                <c:pt idx="3">
                  <c:v>0.11964326704816548</c:v>
                </c:pt>
                <c:pt idx="4">
                  <c:v>0.12865239262872619</c:v>
                </c:pt>
                <c:pt idx="5">
                  <c:v>7.0382585323912492E-2</c:v>
                </c:pt>
                <c:pt idx="6">
                  <c:v>9.8799214069268445E-3</c:v>
                </c:pt>
                <c:pt idx="7">
                  <c:v>7.3298961826789291E-3</c:v>
                </c:pt>
                <c:pt idx="8">
                  <c:v>1.1162208728624765E-2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A-40C4-AD70-00B4143099F7}"/>
            </c:ext>
          </c:extLst>
        </c:ser>
        <c:ser>
          <c:idx val="1"/>
          <c:order val="1"/>
          <c:tx>
            <c:strRef>
              <c:f>Emissions!$O$4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Emissions!$P$4:$X$4</c:f>
              <c:numCache>
                <c:formatCode>0.00</c:formatCode>
                <c:ptCount val="9"/>
                <c:pt idx="0">
                  <c:v>1.3999999999999997</c:v>
                </c:pt>
                <c:pt idx="1">
                  <c:v>1.2279999999999995</c:v>
                </c:pt>
                <c:pt idx="2">
                  <c:v>0.88799999999999957</c:v>
                </c:pt>
                <c:pt idx="3">
                  <c:v>0.43237880696382852</c:v>
                </c:pt>
                <c:pt idx="4">
                  <c:v>0.17378862170759626</c:v>
                </c:pt>
                <c:pt idx="5">
                  <c:v>1.4055610977718732E-2</c:v>
                </c:pt>
                <c:pt idx="6">
                  <c:v>-1.1337714686835677E-2</c:v>
                </c:pt>
                <c:pt idx="7">
                  <c:v>-7.0632133835327113E-2</c:v>
                </c:pt>
                <c:pt idx="8">
                  <c:v>-0.40266959630827553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4A-40C4-AD70-00B4143099F7}"/>
            </c:ext>
          </c:extLst>
        </c:ser>
        <c:ser>
          <c:idx val="8"/>
          <c:order val="2"/>
          <c:tx>
            <c:strRef>
              <c:f>Emissions!$O$3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val>
            <c:numRef>
              <c:f>Emissions!$P$3:$X$3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1.05823364454433E-3</c:v>
                </c:pt>
                <c:pt idx="6">
                  <c:v>4.6677244426499035E-3</c:v>
                </c:pt>
                <c:pt idx="7">
                  <c:v>2.2721569090907921E-2</c:v>
                </c:pt>
                <c:pt idx="8">
                  <c:v>6.125087250692781E-2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C-49C4-B42A-4810DD05A673}"/>
            </c:ext>
          </c:extLst>
        </c:ser>
        <c:ser>
          <c:idx val="2"/>
          <c:order val="3"/>
          <c:tx>
            <c:strRef>
              <c:f>Emissions!$O$5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Emissions!$P$5:$X$5</c:f>
              <c:numCache>
                <c:formatCode>0.000</c:formatCode>
                <c:ptCount val="9"/>
                <c:pt idx="0">
                  <c:v>6.6499999999999948E-2</c:v>
                </c:pt>
                <c:pt idx="1">
                  <c:v>5.8999999999999983E-2</c:v>
                </c:pt>
                <c:pt idx="2" formatCode="0.00">
                  <c:v>7.0999999999999994E-2</c:v>
                </c:pt>
                <c:pt idx="3" formatCode="0.00">
                  <c:v>6.1890417275619072E-2</c:v>
                </c:pt>
                <c:pt idx="4" formatCode="0.00">
                  <c:v>5.938754311334276E-2</c:v>
                </c:pt>
                <c:pt idx="5" formatCode="0.00">
                  <c:v>6.0587616414534452E-2</c:v>
                </c:pt>
                <c:pt idx="6" formatCode="0.00">
                  <c:v>5.7214050513894367E-2</c:v>
                </c:pt>
                <c:pt idx="7" formatCode="0.00">
                  <c:v>5.7993582599628495E-2</c:v>
                </c:pt>
                <c:pt idx="8" formatCode="0.00">
                  <c:v>5.849099021519881E-2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4A-40C4-AD70-00B4143099F7}"/>
            </c:ext>
          </c:extLst>
        </c:ser>
        <c:ser>
          <c:idx val="3"/>
          <c:order val="4"/>
          <c:tx>
            <c:strRef>
              <c:f>Emissions!$O$6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Emissions!$P$6:$X$6</c:f>
              <c:numCache>
                <c:formatCode>0.00</c:formatCode>
                <c:ptCount val="9"/>
                <c:pt idx="0">
                  <c:v>0.501</c:v>
                </c:pt>
                <c:pt idx="1">
                  <c:v>0.40500000000000003</c:v>
                </c:pt>
                <c:pt idx="2">
                  <c:v>0.39900000000000002</c:v>
                </c:pt>
                <c:pt idx="3">
                  <c:v>0.30198963223196751</c:v>
                </c:pt>
                <c:pt idx="4">
                  <c:v>0.20468123909293329</c:v>
                </c:pt>
                <c:pt idx="5">
                  <c:v>0.11991597175204602</c:v>
                </c:pt>
                <c:pt idx="6">
                  <c:v>6.4297215859735232E-2</c:v>
                </c:pt>
                <c:pt idx="7">
                  <c:v>6.3099023514748304E-2</c:v>
                </c:pt>
                <c:pt idx="8">
                  <c:v>5.735382454265775E-3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4A-40C4-AD70-00B4143099F7}"/>
            </c:ext>
          </c:extLst>
        </c:ser>
        <c:ser>
          <c:idx val="4"/>
          <c:order val="5"/>
          <c:tx>
            <c:strRef>
              <c:f>Emissions!$O$7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Emissions!$P$7:$X$7</c:f>
              <c:numCache>
                <c:formatCode>0.00</c:formatCode>
                <c:ptCount val="9"/>
                <c:pt idx="0">
                  <c:v>0.19700000000000009</c:v>
                </c:pt>
                <c:pt idx="1">
                  <c:v>0.17700000000000005</c:v>
                </c:pt>
                <c:pt idx="2">
                  <c:v>0.16100000000000003</c:v>
                </c:pt>
                <c:pt idx="3">
                  <c:v>7.7990880951287436E-2</c:v>
                </c:pt>
                <c:pt idx="4">
                  <c:v>5.3665569083313713E-2</c:v>
                </c:pt>
                <c:pt idx="5">
                  <c:v>3.5936516169575702E-2</c:v>
                </c:pt>
                <c:pt idx="6">
                  <c:v>3.6596605873904793E-2</c:v>
                </c:pt>
                <c:pt idx="7">
                  <c:v>2.8881690173288243E-2</c:v>
                </c:pt>
                <c:pt idx="8">
                  <c:v>1.3955130174455098E-2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4A-40C4-AD70-00B4143099F7}"/>
            </c:ext>
          </c:extLst>
        </c:ser>
        <c:ser>
          <c:idx val="5"/>
          <c:order val="6"/>
          <c:tx>
            <c:strRef>
              <c:f>Emissions!$O$8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Emissions!$P$8:$X$8</c:f>
              <c:numCache>
                <c:formatCode>0.00</c:formatCode>
                <c:ptCount val="9"/>
                <c:pt idx="0">
                  <c:v>1.0527</c:v>
                </c:pt>
                <c:pt idx="1">
                  <c:v>1.0593000000000004</c:v>
                </c:pt>
                <c:pt idx="2">
                  <c:v>0.95260000000000045</c:v>
                </c:pt>
                <c:pt idx="3">
                  <c:v>0.98394219678073114</c:v>
                </c:pt>
                <c:pt idx="4">
                  <c:v>0.81425087453049361</c:v>
                </c:pt>
                <c:pt idx="5">
                  <c:v>0.6232924276644829</c:v>
                </c:pt>
                <c:pt idx="6">
                  <c:v>0.28647724673940655</c:v>
                </c:pt>
                <c:pt idx="7">
                  <c:v>7.8530358014209614E-2</c:v>
                </c:pt>
                <c:pt idx="8">
                  <c:v>0.13807488570006909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4A-40C4-AD70-00B4143099F7}"/>
            </c:ext>
          </c:extLst>
        </c:ser>
        <c:ser>
          <c:idx val="6"/>
          <c:order val="7"/>
          <c:tx>
            <c:strRef>
              <c:f>Emissions!$O$9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Emissions!$P$9:$X$9</c:f>
              <c:numCache>
                <c:formatCode>0.00</c:formatCode>
                <c:ptCount val="9"/>
                <c:pt idx="0">
                  <c:v>0.68000000000000027</c:v>
                </c:pt>
                <c:pt idx="1">
                  <c:v>0.63941791708420004</c:v>
                </c:pt>
                <c:pt idx="2">
                  <c:v>0.634378144371052</c:v>
                </c:pt>
                <c:pt idx="3">
                  <c:v>0.73286022826017894</c:v>
                </c:pt>
                <c:pt idx="4">
                  <c:v>0.67587977812234434</c:v>
                </c:pt>
                <c:pt idx="5">
                  <c:v>0.40074898890133165</c:v>
                </c:pt>
                <c:pt idx="6">
                  <c:v>0.219077983858109</c:v>
                </c:pt>
                <c:pt idx="7">
                  <c:v>0.16025260916194278</c:v>
                </c:pt>
                <c:pt idx="8">
                  <c:v>0.15920102196030325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4A-40C4-AD70-00B414309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549279"/>
        <c:axId val="2082553023"/>
      </c:areaChart>
      <c:lineChart>
        <c:grouping val="standard"/>
        <c:varyColors val="0"/>
        <c:ser>
          <c:idx val="7"/>
          <c:order val="8"/>
          <c:tx>
            <c:strRef>
              <c:f>Emissions!$O$11</c:f>
              <c:strCache>
                <c:ptCount val="1"/>
                <c:pt idx="0">
                  <c:v>Net total</c:v>
                </c:pt>
              </c:strCache>
            </c:strRef>
          </c:tx>
          <c:spPr>
            <a:ln w="38100" cap="rnd">
              <a:solidFill>
                <a:srgbClr val="3333FF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Emissions!$P$11:$X$11</c:f>
              <c:numCache>
                <c:formatCode>0.00</c:formatCode>
                <c:ptCount val="9"/>
                <c:pt idx="0">
                  <c:v>4.0046314854908331</c:v>
                </c:pt>
                <c:pt idx="1">
                  <c:v>3.6701195288936268</c:v>
                </c:pt>
                <c:pt idx="2">
                  <c:v>3.1897992512116899</c:v>
                </c:pt>
                <c:pt idx="3">
                  <c:v>2.6866578340531584</c:v>
                </c:pt>
                <c:pt idx="4">
                  <c:v>2.0862684228201318</c:v>
                </c:pt>
                <c:pt idx="5">
                  <c:v>1.3259779508481468</c:v>
                </c:pt>
                <c:pt idx="6">
                  <c:v>0.66687303400779152</c:v>
                </c:pt>
                <c:pt idx="7">
                  <c:v>0.34817659490207731</c:v>
                </c:pt>
                <c:pt idx="8">
                  <c:v>4.5200895431569174E-2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6-4D5F-A93A-6548ECB0643C}"/>
            </c:ext>
          </c:extLst>
        </c:ser>
        <c:ser>
          <c:idx val="9"/>
          <c:order val="9"/>
          <c:tx>
            <c:strRef>
              <c:f>Emissions!$O$13</c:f>
              <c:strCache>
                <c:ptCount val="1"/>
                <c:pt idx="0">
                  <c:v>Removals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Emissions!$P$13:$X$13</c:f>
              <c:numCache>
                <c:formatCode>0.00</c:formatCode>
                <c:ptCount val="9"/>
                <c:pt idx="0">
                  <c:v>0</c:v>
                </c:pt>
                <c:pt idx="1">
                  <c:v>-5.417917084199253E-3</c:v>
                </c:pt>
                <c:pt idx="2">
                  <c:v>-1.8378144371048233E-2</c:v>
                </c:pt>
                <c:pt idx="3">
                  <c:v>-2.4037595458619609E-2</c:v>
                </c:pt>
                <c:pt idx="4">
                  <c:v>-2.4037595458618277E-2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1.2490009027033011E-16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3-45E0-9801-AAD222746F3B}"/>
            </c:ext>
          </c:extLst>
        </c:ser>
        <c:ser>
          <c:idx val="10"/>
          <c:order val="10"/>
          <c:tx>
            <c:v>Historical series</c:v>
          </c:tx>
          <c:spPr>
            <a:ln w="3810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Emissions!$P$12:$X$12</c:f>
              <c:numCache>
                <c:formatCode>0.00</c:formatCode>
                <c:ptCount val="9"/>
                <c:pt idx="0">
                  <c:v>3.82</c:v>
                </c:pt>
                <c:pt idx="1">
                  <c:v>3.4809999999999999</c:v>
                </c:pt>
                <c:pt idx="2">
                  <c:v>3.0150000000000001</c:v>
                </c:pt>
                <c:pt idx="3">
                  <c:v>2.5</c:v>
                </c:pt>
                <c:pt idx="4">
                  <c:v>1.78</c:v>
                </c:pt>
                <c:pt idx="5">
                  <c:v>1.19</c:v>
                </c:pt>
                <c:pt idx="6">
                  <c:v>0.59499999999999997</c:v>
                </c:pt>
                <c:pt idx="7">
                  <c:v>0.29699999999999999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6-4095-9413-920C1745B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549279"/>
        <c:axId val="2082553023"/>
      </c:lineChart>
      <c:catAx>
        <c:axId val="208254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2553023"/>
        <c:crosses val="autoZero"/>
        <c:auto val="1"/>
        <c:lblAlgn val="ctr"/>
        <c:lblOffset val="100"/>
        <c:tickLblSkip val="2"/>
        <c:noMultiLvlLbl val="0"/>
      </c:catAx>
      <c:valAx>
        <c:axId val="2082553023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</a:t>
                </a:r>
                <a:r>
                  <a:rPr lang="en-US" baseline="-25000"/>
                  <a:t>2</a:t>
                </a:r>
                <a:r>
                  <a:rPr lang="en-US"/>
                  <a:t> emissions (Gt)</a:t>
                </a:r>
              </a:p>
            </c:rich>
          </c:tx>
          <c:layout>
            <c:manualLayout>
              <c:xMode val="edge"/>
              <c:yMode val="edge"/>
              <c:x val="1.5361912134700987E-2"/>
              <c:y val="0.17846863775837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254927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83891725009595"/>
          <c:y val="5.3092901234567905E-2"/>
          <c:w val="0.83893636007013361"/>
          <c:h val="0.60398518518518518"/>
        </c:manualLayout>
      </c:layout>
      <c:lineChart>
        <c:grouping val="standard"/>
        <c:varyColors val="0"/>
        <c:ser>
          <c:idx val="1"/>
          <c:order val="1"/>
          <c:tx>
            <c:strRef>
              <c:f>Emissions!$AE$3</c:f>
              <c:strCache>
                <c:ptCount val="1"/>
                <c:pt idx="0">
                  <c:v>N2O (Gt)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Emissions!$AF$1:$AN$1</c:f>
              <c:numCache>
                <c:formatCode>0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Emissions!$AF$3:$AN$3</c:f>
              <c:numCache>
                <c:formatCode>0.00</c:formatCode>
                <c:ptCount val="9"/>
                <c:pt idx="0">
                  <c:v>1.3878525850029261E-2</c:v>
                </c:pt>
                <c:pt idx="1">
                  <c:v>1.68280151129943E-2</c:v>
                </c:pt>
                <c:pt idx="2">
                  <c:v>1.7779264022495769E-2</c:v>
                </c:pt>
                <c:pt idx="3">
                  <c:v>1.2551797931333489E-2</c:v>
                </c:pt>
                <c:pt idx="4">
                  <c:v>1.2256092704462053E-2</c:v>
                </c:pt>
                <c:pt idx="5">
                  <c:v>1.0065229303022645E-2</c:v>
                </c:pt>
                <c:pt idx="6">
                  <c:v>9.5795625564600966E-3</c:v>
                </c:pt>
                <c:pt idx="7">
                  <c:v>1.0214540378384597E-2</c:v>
                </c:pt>
                <c:pt idx="8">
                  <c:v>2.1064824370930234E-2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5-4509-B3B7-E0B38FB3E3B5}"/>
            </c:ext>
          </c:extLst>
        </c:ser>
        <c:ser>
          <c:idx val="0"/>
          <c:order val="0"/>
          <c:tx>
            <c:strRef>
              <c:f>Emissions!$AE$2</c:f>
              <c:strCache>
                <c:ptCount val="1"/>
                <c:pt idx="0">
                  <c:v>CH4 (Gt)</c:v>
                </c:pt>
              </c:strCache>
            </c:strRef>
          </c:tx>
          <c:spPr>
            <a:ln w="28575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cat>
            <c:numRef>
              <c:f>Emissions!$AF$1:$AN$1</c:f>
              <c:numCache>
                <c:formatCode>0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Emissions!$AF$2:$AN$2</c:f>
              <c:numCache>
                <c:formatCode>0.00</c:formatCode>
                <c:ptCount val="9"/>
                <c:pt idx="0">
                  <c:v>0.30327163566548299</c:v>
                </c:pt>
                <c:pt idx="1">
                  <c:v>0.31580133689988843</c:v>
                </c:pt>
                <c:pt idx="2">
                  <c:v>0.23455761227707958</c:v>
                </c:pt>
                <c:pt idx="3">
                  <c:v>0.29279475524869247</c:v>
                </c:pt>
                <c:pt idx="4">
                  <c:v>0.27077349768400155</c:v>
                </c:pt>
                <c:pt idx="5">
                  <c:v>0.217540225126091</c:v>
                </c:pt>
                <c:pt idx="6">
                  <c:v>0.1524717856456648</c:v>
                </c:pt>
                <c:pt idx="7">
                  <c:v>0.16486840986502674</c:v>
                </c:pt>
                <c:pt idx="8">
                  <c:v>0.23898436522034822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15-4509-B3B7-E0B38FB3E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804832"/>
        <c:axId val="2119831472"/>
      </c:lineChart>
      <c:catAx>
        <c:axId val="81080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831472"/>
        <c:crosses val="autoZero"/>
        <c:auto val="1"/>
        <c:lblAlgn val="ctr"/>
        <c:lblOffset val="100"/>
        <c:noMultiLvlLbl val="0"/>
      </c:catAx>
      <c:valAx>
        <c:axId val="2119831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CH4 and N2O emissions (Gt)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8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Emissions!$AE$9</c:f>
              <c:strCache>
                <c:ptCount val="1"/>
                <c:pt idx="0">
                  <c:v>CO2 equivalent constraint (Gt)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Emissions!$AF$1:$AN$1</c:f>
              <c:numCache>
                <c:formatCode>0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Emissions!$AF$9:$AN$9</c:f>
              <c:numCache>
                <c:formatCode>0.00</c:formatCode>
                <c:ptCount val="9"/>
                <c:pt idx="0">
                  <c:v>4.0720000000000001</c:v>
                </c:pt>
                <c:pt idx="1">
                  <c:v>3.76</c:v>
                </c:pt>
                <c:pt idx="2">
                  <c:v>3.32</c:v>
                </c:pt>
                <c:pt idx="3">
                  <c:v>2.6880000000000002</c:v>
                </c:pt>
                <c:pt idx="4">
                  <c:v>2.0159999999999996</c:v>
                </c:pt>
                <c:pt idx="5">
                  <c:v>1.3440000000000003</c:v>
                </c:pt>
                <c:pt idx="6">
                  <c:v>0.67200000000000015</c:v>
                </c:pt>
                <c:pt idx="7">
                  <c:v>0.3359999999999998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0-467C-9855-9A2D5C141606}"/>
            </c:ext>
          </c:extLst>
        </c:ser>
        <c:ser>
          <c:idx val="0"/>
          <c:order val="1"/>
          <c:tx>
            <c:strRef>
              <c:f>Emissions!$AE$10</c:f>
              <c:strCache>
                <c:ptCount val="1"/>
                <c:pt idx="0">
                  <c:v>CO2 equivalent (Gt)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Emissions!$AF$10:$AN$10</c:f>
              <c:numCache>
                <c:formatCode>0.00</c:formatCode>
                <c:ptCount val="9"/>
                <c:pt idx="0">
                  <c:v>4.0286999988998993</c:v>
                </c:pt>
                <c:pt idx="1">
                  <c:v>3.6942273834334149</c:v>
                </c:pt>
                <c:pt idx="2" formatCode="0.0">
                  <c:v>3.2074933610229119</c:v>
                </c:pt>
                <c:pt idx="3" formatCode="0.0">
                  <c:v>2.7068512797325397</c:v>
                </c:pt>
                <c:pt idx="4" formatCode="0.0">
                  <c:v>2.1040922714232351</c:v>
                </c:pt>
                <c:pt idx="5" formatCode="0.0">
                  <c:v>1.3400000000000012</c:v>
                </c:pt>
                <c:pt idx="6" formatCode="0.0">
                  <c:v>0.67200000000000049</c:v>
                </c:pt>
                <c:pt idx="7" formatCode="0.0">
                  <c:v>0.33599999999999769</c:v>
                </c:pt>
                <c:pt idx="8" formatCode="0.0">
                  <c:v>2.7148416847921907E-16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0-467C-9855-9A2D5C141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866512"/>
        <c:axId val="552746944"/>
      </c:lineChart>
      <c:catAx>
        <c:axId val="55786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746944"/>
        <c:crosses val="autoZero"/>
        <c:auto val="1"/>
        <c:lblAlgn val="ctr"/>
        <c:lblOffset val="100"/>
        <c:noMultiLvlLbl val="0"/>
      </c:catAx>
      <c:valAx>
        <c:axId val="552746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equivalent (Gt)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8665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Emissions!$O$2</c:f>
              <c:strCache>
                <c:ptCount val="1"/>
                <c:pt idx="0">
                  <c:v>Upstream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Emissions!$P$2:$X$2</c:f>
              <c:numCache>
                <c:formatCode>0.00</c:formatCode>
                <c:ptCount val="9"/>
                <c:pt idx="0">
                  <c:v>0.10743148549083301</c:v>
                </c:pt>
                <c:pt idx="1">
                  <c:v>0.10781952889362603</c:v>
                </c:pt>
                <c:pt idx="2">
                  <c:v>0.10219925121168628</c:v>
                </c:pt>
                <c:pt idx="3">
                  <c:v>0.11964326704816548</c:v>
                </c:pt>
                <c:pt idx="4">
                  <c:v>0.12865239262872619</c:v>
                </c:pt>
                <c:pt idx="5">
                  <c:v>7.0382585323912492E-2</c:v>
                </c:pt>
                <c:pt idx="6">
                  <c:v>9.8799214069268445E-3</c:v>
                </c:pt>
                <c:pt idx="7">
                  <c:v>7.3298961826789291E-3</c:v>
                </c:pt>
                <c:pt idx="8">
                  <c:v>1.1162208728624765E-2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3-4780-9DDD-A312475F76EA}"/>
            </c:ext>
          </c:extLst>
        </c:ser>
        <c:ser>
          <c:idx val="1"/>
          <c:order val="1"/>
          <c:tx>
            <c:strRef>
              <c:f>Emissions!$O$4</c:f>
              <c:strCache>
                <c:ptCount val="1"/>
                <c:pt idx="0">
                  <c:v>Power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Emissions!$P$4:$X$4</c:f>
              <c:numCache>
                <c:formatCode>0.00</c:formatCode>
                <c:ptCount val="9"/>
                <c:pt idx="0">
                  <c:v>1.3999999999999997</c:v>
                </c:pt>
                <c:pt idx="1">
                  <c:v>1.2279999999999995</c:v>
                </c:pt>
                <c:pt idx="2">
                  <c:v>0.88799999999999957</c:v>
                </c:pt>
                <c:pt idx="3">
                  <c:v>0.43237880696382852</c:v>
                </c:pt>
                <c:pt idx="4">
                  <c:v>0.17378862170759626</c:v>
                </c:pt>
                <c:pt idx="5">
                  <c:v>1.4055610977718732E-2</c:v>
                </c:pt>
                <c:pt idx="6">
                  <c:v>-1.1337714686835677E-2</c:v>
                </c:pt>
                <c:pt idx="7">
                  <c:v>-7.0632133835327113E-2</c:v>
                </c:pt>
                <c:pt idx="8">
                  <c:v>-0.40266959630827553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3-4780-9DDD-A312475F76EA}"/>
            </c:ext>
          </c:extLst>
        </c:ser>
        <c:ser>
          <c:idx val="8"/>
          <c:order val="2"/>
          <c:tx>
            <c:strRef>
              <c:f>Emissions!$O$3</c:f>
              <c:strCache>
                <c:ptCount val="1"/>
                <c:pt idx="0">
                  <c:v>Hydrogen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Emissions!$P$3:$X$3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1.05823364454433E-3</c:v>
                </c:pt>
                <c:pt idx="6">
                  <c:v>4.6677244426499035E-3</c:v>
                </c:pt>
                <c:pt idx="7">
                  <c:v>2.2721569090907921E-2</c:v>
                </c:pt>
                <c:pt idx="8">
                  <c:v>6.125087250692781E-2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3-4780-9DDD-A312475F76EA}"/>
            </c:ext>
          </c:extLst>
        </c:ser>
        <c:ser>
          <c:idx val="2"/>
          <c:order val="3"/>
          <c:tx>
            <c:strRef>
              <c:f>Emissions!$O$5</c:f>
              <c:strCache>
                <c:ptCount val="1"/>
                <c:pt idx="0">
                  <c:v>Agriculture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Emissions!$P$5:$X$5</c:f>
              <c:numCache>
                <c:formatCode>0.000</c:formatCode>
                <c:ptCount val="9"/>
                <c:pt idx="0">
                  <c:v>6.6499999999999948E-2</c:v>
                </c:pt>
                <c:pt idx="1">
                  <c:v>5.8999999999999983E-2</c:v>
                </c:pt>
                <c:pt idx="2" formatCode="0.00">
                  <c:v>7.0999999999999994E-2</c:v>
                </c:pt>
                <c:pt idx="3" formatCode="0.00">
                  <c:v>6.1890417275619072E-2</c:v>
                </c:pt>
                <c:pt idx="4" formatCode="0.00">
                  <c:v>5.938754311334276E-2</c:v>
                </c:pt>
                <c:pt idx="5" formatCode="0.00">
                  <c:v>6.0587616414534452E-2</c:v>
                </c:pt>
                <c:pt idx="6" formatCode="0.00">
                  <c:v>5.7214050513894367E-2</c:v>
                </c:pt>
                <c:pt idx="7" formatCode="0.00">
                  <c:v>5.7993582599628495E-2</c:v>
                </c:pt>
                <c:pt idx="8" formatCode="0.00">
                  <c:v>5.849099021519881E-2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A3-4780-9DDD-A312475F76EA}"/>
            </c:ext>
          </c:extLst>
        </c:ser>
        <c:ser>
          <c:idx val="3"/>
          <c:order val="4"/>
          <c:tx>
            <c:strRef>
              <c:f>Emissions!$O$6</c:f>
              <c:strCache>
                <c:ptCount val="1"/>
                <c:pt idx="0">
                  <c:v>Residential</c:v>
                </c:pt>
              </c:strCache>
            </c:strRef>
          </c:tx>
          <c:spPr>
            <a:ln w="38100" cap="rnd">
              <a:solidFill>
                <a:srgbClr val="FF99FF"/>
              </a:solidFill>
              <a:round/>
            </a:ln>
            <a:effectLst/>
          </c:spPr>
          <c:marker>
            <c:symbol val="none"/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Emissions!$P$6:$X$6</c:f>
              <c:numCache>
                <c:formatCode>0.00</c:formatCode>
                <c:ptCount val="9"/>
                <c:pt idx="0">
                  <c:v>0.501</c:v>
                </c:pt>
                <c:pt idx="1">
                  <c:v>0.40500000000000003</c:v>
                </c:pt>
                <c:pt idx="2">
                  <c:v>0.39900000000000002</c:v>
                </c:pt>
                <c:pt idx="3">
                  <c:v>0.30198963223196751</c:v>
                </c:pt>
                <c:pt idx="4">
                  <c:v>0.20468123909293329</c:v>
                </c:pt>
                <c:pt idx="5">
                  <c:v>0.11991597175204602</c:v>
                </c:pt>
                <c:pt idx="6">
                  <c:v>6.4297215859735232E-2</c:v>
                </c:pt>
                <c:pt idx="7">
                  <c:v>6.3099023514748304E-2</c:v>
                </c:pt>
                <c:pt idx="8">
                  <c:v>5.735382454265775E-3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A3-4780-9DDD-A312475F76EA}"/>
            </c:ext>
          </c:extLst>
        </c:ser>
        <c:ser>
          <c:idx val="4"/>
          <c:order val="5"/>
          <c:tx>
            <c:strRef>
              <c:f>Emissions!$O$7</c:f>
              <c:strCache>
                <c:ptCount val="1"/>
                <c:pt idx="0">
                  <c:v>Commercial</c:v>
                </c:pt>
              </c:strCache>
            </c:strRef>
          </c:tx>
          <c:spPr>
            <a:ln w="38100" cap="rnd">
              <a:solidFill>
                <a:srgbClr val="6666FF"/>
              </a:solidFill>
              <a:round/>
            </a:ln>
            <a:effectLst/>
          </c:spPr>
          <c:marker>
            <c:symbol val="none"/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Emissions!$P$7:$X$7</c:f>
              <c:numCache>
                <c:formatCode>0.00</c:formatCode>
                <c:ptCount val="9"/>
                <c:pt idx="0">
                  <c:v>0.19700000000000009</c:v>
                </c:pt>
                <c:pt idx="1">
                  <c:v>0.17700000000000005</c:v>
                </c:pt>
                <c:pt idx="2">
                  <c:v>0.16100000000000003</c:v>
                </c:pt>
                <c:pt idx="3">
                  <c:v>7.7990880951287436E-2</c:v>
                </c:pt>
                <c:pt idx="4">
                  <c:v>5.3665569083313713E-2</c:v>
                </c:pt>
                <c:pt idx="5">
                  <c:v>3.5936516169575702E-2</c:v>
                </c:pt>
                <c:pt idx="6">
                  <c:v>3.6596605873904793E-2</c:v>
                </c:pt>
                <c:pt idx="7">
                  <c:v>2.8881690173288243E-2</c:v>
                </c:pt>
                <c:pt idx="8">
                  <c:v>1.3955130174455098E-2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A3-4780-9DDD-A312475F76EA}"/>
            </c:ext>
          </c:extLst>
        </c:ser>
        <c:ser>
          <c:idx val="5"/>
          <c:order val="6"/>
          <c:tx>
            <c:strRef>
              <c:f>Emissions!$O$8</c:f>
              <c:strCache>
                <c:ptCount val="1"/>
                <c:pt idx="0">
                  <c:v>Transport</c:v>
                </c:pt>
              </c:strCache>
            </c:strRef>
          </c:tx>
          <c:spPr>
            <a:ln w="38100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Emissions!$P$8:$X$8</c:f>
              <c:numCache>
                <c:formatCode>0.00</c:formatCode>
                <c:ptCount val="9"/>
                <c:pt idx="0">
                  <c:v>1.0527</c:v>
                </c:pt>
                <c:pt idx="1">
                  <c:v>1.0593000000000004</c:v>
                </c:pt>
                <c:pt idx="2">
                  <c:v>0.95260000000000045</c:v>
                </c:pt>
                <c:pt idx="3">
                  <c:v>0.98394219678073114</c:v>
                </c:pt>
                <c:pt idx="4">
                  <c:v>0.81425087453049361</c:v>
                </c:pt>
                <c:pt idx="5">
                  <c:v>0.6232924276644829</c:v>
                </c:pt>
                <c:pt idx="6">
                  <c:v>0.28647724673940655</c:v>
                </c:pt>
                <c:pt idx="7">
                  <c:v>7.8530358014209614E-2</c:v>
                </c:pt>
                <c:pt idx="8">
                  <c:v>0.13807488570006909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A3-4780-9DDD-A312475F76EA}"/>
            </c:ext>
          </c:extLst>
        </c:ser>
        <c:ser>
          <c:idx val="6"/>
          <c:order val="7"/>
          <c:tx>
            <c:strRef>
              <c:f>Emissions!$O$9</c:f>
              <c:strCache>
                <c:ptCount val="1"/>
                <c:pt idx="0">
                  <c:v>Industry</c:v>
                </c:pt>
              </c:strCache>
            </c:strRef>
          </c:tx>
          <c:spPr>
            <a:ln w="38100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Emissions!$P$1:$X$1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Emissions!$P$9:$X$9</c:f>
              <c:numCache>
                <c:formatCode>0.00</c:formatCode>
                <c:ptCount val="9"/>
                <c:pt idx="0">
                  <c:v>0.68000000000000027</c:v>
                </c:pt>
                <c:pt idx="1">
                  <c:v>0.63941791708420004</c:v>
                </c:pt>
                <c:pt idx="2">
                  <c:v>0.634378144371052</c:v>
                </c:pt>
                <c:pt idx="3">
                  <c:v>0.73286022826017894</c:v>
                </c:pt>
                <c:pt idx="4">
                  <c:v>0.67587977812234434</c:v>
                </c:pt>
                <c:pt idx="5">
                  <c:v>0.40074898890133165</c:v>
                </c:pt>
                <c:pt idx="6">
                  <c:v>0.219077983858109</c:v>
                </c:pt>
                <c:pt idx="7">
                  <c:v>0.16025260916194278</c:v>
                </c:pt>
                <c:pt idx="8">
                  <c:v>0.15920102196030325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A3-4780-9DDD-A312475F76EA}"/>
            </c:ext>
          </c:extLst>
        </c:ser>
        <c:ser>
          <c:idx val="9"/>
          <c:order val="8"/>
          <c:tx>
            <c:strRef>
              <c:f>Emissions!$O$13</c:f>
              <c:strCache>
                <c:ptCount val="1"/>
                <c:pt idx="0">
                  <c:v>Removals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Emissions!$P$13:$X$13</c:f>
              <c:numCache>
                <c:formatCode>0.00</c:formatCode>
                <c:ptCount val="9"/>
                <c:pt idx="0">
                  <c:v>0</c:v>
                </c:pt>
                <c:pt idx="1">
                  <c:v>-5.417917084199253E-3</c:v>
                </c:pt>
                <c:pt idx="2">
                  <c:v>-1.8378144371048233E-2</c:v>
                </c:pt>
                <c:pt idx="3">
                  <c:v>-2.4037595458619609E-2</c:v>
                </c:pt>
                <c:pt idx="4">
                  <c:v>-2.4037595458618277E-2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1.2490009027033011E-16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A3-4780-9DDD-A312475F7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549279"/>
        <c:axId val="2082553023"/>
      </c:lineChart>
      <c:catAx>
        <c:axId val="208254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2553023"/>
        <c:crosses val="autoZero"/>
        <c:auto val="1"/>
        <c:lblAlgn val="ctr"/>
        <c:lblOffset val="100"/>
        <c:noMultiLvlLbl val="0"/>
      </c:catAx>
      <c:valAx>
        <c:axId val="208255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</a:t>
                </a:r>
                <a:r>
                  <a:rPr lang="en-US" baseline="-25000"/>
                  <a:t>2</a:t>
                </a:r>
                <a:r>
                  <a:rPr lang="en-US"/>
                  <a:t> emissions (Gt)</a:t>
                </a:r>
              </a:p>
            </c:rich>
          </c:tx>
          <c:layout>
            <c:manualLayout>
              <c:xMode val="edge"/>
              <c:yMode val="edge"/>
              <c:x val="1.5361912134700987E-2"/>
              <c:y val="0.17846863775837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254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</a:t>
            </a:r>
            <a:r>
              <a:rPr lang="en-US" baseline="0"/>
              <a:t> trucks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shares'!$N$10</c:f>
              <c:strCache>
                <c:ptCount val="1"/>
                <c:pt idx="0">
                  <c:v>Gasoline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shares'!$O$10:$W$10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6-41F6-94B3-1E926603ADB5}"/>
            </c:ext>
          </c:extLst>
        </c:ser>
        <c:ser>
          <c:idx val="1"/>
          <c:order val="1"/>
          <c:tx>
            <c:strRef>
              <c:f>'Transport shares'!$N$11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shares'!$O$11:$W$11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26-41F6-94B3-1E926603ADB5}"/>
            </c:ext>
          </c:extLst>
        </c:ser>
        <c:ser>
          <c:idx val="2"/>
          <c:order val="2"/>
          <c:tx>
            <c:strRef>
              <c:f>'Transport shares'!$N$12</c:f>
              <c:strCache>
                <c:ptCount val="1"/>
                <c:pt idx="0">
                  <c:v>LPG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shares'!$O$12:$W$12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26-41F6-94B3-1E926603ADB5}"/>
            </c:ext>
          </c:extLst>
        </c:ser>
        <c:ser>
          <c:idx val="3"/>
          <c:order val="3"/>
          <c:tx>
            <c:strRef>
              <c:f>'Transport shares'!$N$14</c:f>
              <c:strCache>
                <c:ptCount val="1"/>
                <c:pt idx="0">
                  <c:v>Hybrid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shares'!$O$14:$W$14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26-41F6-94B3-1E926603ADB5}"/>
            </c:ext>
          </c:extLst>
        </c:ser>
        <c:ser>
          <c:idx val="4"/>
          <c:order val="4"/>
          <c:tx>
            <c:strRef>
              <c:f>'Transport shares'!$N$15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shares'!$O$15:$W$15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26-41F6-94B3-1E926603ADB5}"/>
            </c:ext>
          </c:extLst>
        </c:ser>
        <c:ser>
          <c:idx val="5"/>
          <c:order val="5"/>
          <c:tx>
            <c:strRef>
              <c:f>'Transport shares'!$N$16</c:f>
              <c:strCache>
                <c:ptCount val="1"/>
                <c:pt idx="0">
                  <c:v>Plug-in hybrid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shares'!$O$16:$W$16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5-406D-8B7C-B942A93A891B}"/>
            </c:ext>
          </c:extLst>
        </c:ser>
        <c:ser>
          <c:idx val="6"/>
          <c:order val="6"/>
          <c:tx>
            <c:strRef>
              <c:f>'Transport shares'!$N$17</c:f>
              <c:strCache>
                <c:ptCount val="1"/>
                <c:pt idx="0">
                  <c:v>Fuel cell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shares'!$O$17:$W$17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5-406D-8B7C-B942A93A8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Emissions!$AP$2</c:f>
              <c:strCache>
                <c:ptCount val="1"/>
                <c:pt idx="0">
                  <c:v>Upstream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Emissions!$AQ$1:$AY$1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Emissions!$AQ$2:$AY$2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E-48D4-922D-5B20E57D6A8E}"/>
            </c:ext>
          </c:extLst>
        </c:ser>
        <c:ser>
          <c:idx val="1"/>
          <c:order val="1"/>
          <c:tx>
            <c:strRef>
              <c:f>Emissions!$AP$3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33CCFF"/>
            </a:solidFill>
            <a:ln w="25400">
              <a:noFill/>
            </a:ln>
            <a:effectLst/>
          </c:spPr>
          <c:cat>
            <c:numRef>
              <c:f>Emissions!$AQ$1:$AY$1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Emissions!$AQ$3:$AY$3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1.5648639429033709E-3</c:v>
                </c:pt>
                <c:pt idx="3">
                  <c:v>0</c:v>
                </c:pt>
                <c:pt idx="4">
                  <c:v>0</c:v>
                </c:pt>
                <c:pt idx="5">
                  <c:v>7.4295733533834567E-4</c:v>
                </c:pt>
                <c:pt idx="6">
                  <c:v>3.5861689789888043E-3</c:v>
                </c:pt>
                <c:pt idx="7">
                  <c:v>1.6965618522576192E-2</c:v>
                </c:pt>
                <c:pt idx="8">
                  <c:v>2.0164964975185835E-2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0E-48D4-922D-5B20E57D6A8E}"/>
            </c:ext>
          </c:extLst>
        </c:ser>
        <c:ser>
          <c:idx val="8"/>
          <c:order val="2"/>
          <c:tx>
            <c:strRef>
              <c:f>Emissions!$AP$4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  <a:effectLst/>
          </c:spPr>
          <c:cat>
            <c:numRef>
              <c:f>Emissions!$AQ$1:$AY$1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Emissions!$AQ$4:$AY$4</c:f>
              <c:numCache>
                <c:formatCode>0.00</c:formatCode>
                <c:ptCount val="9"/>
                <c:pt idx="0">
                  <c:v>0.18175689125793895</c:v>
                </c:pt>
                <c:pt idx="1">
                  <c:v>0.19084863120794754</c:v>
                </c:pt>
                <c:pt idx="2">
                  <c:v>0.1552942489371236</c:v>
                </c:pt>
                <c:pt idx="3">
                  <c:v>7.7098334043078073E-2</c:v>
                </c:pt>
                <c:pt idx="4">
                  <c:v>6.137974129455985E-2</c:v>
                </c:pt>
                <c:pt idx="5">
                  <c:v>4.4758786610938912E-2</c:v>
                </c:pt>
                <c:pt idx="6">
                  <c:v>4.8247669558032315E-2</c:v>
                </c:pt>
                <c:pt idx="7">
                  <c:v>5.4914885558742729E-2</c:v>
                </c:pt>
                <c:pt idx="8">
                  <c:v>0.14802378843349082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0E-48D4-922D-5B20E57D6A8E}"/>
            </c:ext>
          </c:extLst>
        </c:ser>
        <c:ser>
          <c:idx val="2"/>
          <c:order val="3"/>
          <c:tx>
            <c:strRef>
              <c:f>Emissions!$AP$5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cat>
            <c:numRef>
              <c:f>Emissions!$AQ$1:$AY$1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Emissions!$AQ$5:$AY$5</c:f>
              <c:numCache>
                <c:formatCode>0.00</c:formatCode>
                <c:ptCount val="9"/>
                <c:pt idx="0">
                  <c:v>2.5856580330192954E-3</c:v>
                </c:pt>
                <c:pt idx="1">
                  <c:v>2.387387639421252E-3</c:v>
                </c:pt>
                <c:pt idx="2">
                  <c:v>2.8096791320230494E-3</c:v>
                </c:pt>
                <c:pt idx="3">
                  <c:v>2.3920970302733924E-3</c:v>
                </c:pt>
                <c:pt idx="4">
                  <c:v>2.321470553184542E-3</c:v>
                </c:pt>
                <c:pt idx="5">
                  <c:v>2.4306686931159891E-3</c:v>
                </c:pt>
                <c:pt idx="6">
                  <c:v>2.2392133114296398E-3</c:v>
                </c:pt>
                <c:pt idx="7">
                  <c:v>2.2740352583618269E-3</c:v>
                </c:pt>
                <c:pt idx="8">
                  <c:v>2.2979334747667353E-3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0E-48D4-922D-5B20E57D6A8E}"/>
            </c:ext>
          </c:extLst>
        </c:ser>
        <c:ser>
          <c:idx val="3"/>
          <c:order val="4"/>
          <c:tx>
            <c:strRef>
              <c:f>Emissions!$AP$6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FF99FF"/>
            </a:solidFill>
            <a:ln w="25400">
              <a:noFill/>
            </a:ln>
            <a:effectLst/>
          </c:spPr>
          <c:cat>
            <c:numRef>
              <c:f>Emissions!$AQ$1:$AY$1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Emissions!$AQ$6:$AY$6</c:f>
              <c:numCache>
                <c:formatCode>0.00</c:formatCode>
                <c:ptCount val="9"/>
                <c:pt idx="0">
                  <c:v>6.9417157564073559E-2</c:v>
                </c:pt>
                <c:pt idx="1">
                  <c:v>7.3697873937548453E-2</c:v>
                </c:pt>
                <c:pt idx="2">
                  <c:v>2.9259344854111646E-2</c:v>
                </c:pt>
                <c:pt idx="3">
                  <c:v>6.4472748555315679E-2</c:v>
                </c:pt>
                <c:pt idx="4">
                  <c:v>5.7612080509279004E-2</c:v>
                </c:pt>
                <c:pt idx="5">
                  <c:v>4.101097206171344E-2</c:v>
                </c:pt>
                <c:pt idx="6">
                  <c:v>1.6081248676780145E-2</c:v>
                </c:pt>
                <c:pt idx="7">
                  <c:v>1.1892013478090517E-3</c:v>
                </c:pt>
                <c:pt idx="8">
                  <c:v>3.3422302719232806E-3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0E-48D4-922D-5B20E57D6A8E}"/>
            </c:ext>
          </c:extLst>
        </c:ser>
        <c:ser>
          <c:idx val="4"/>
          <c:order val="5"/>
          <c:tx>
            <c:strRef>
              <c:f>Emissions!$AP$7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6666FF"/>
            </a:solidFill>
            <a:ln w="25400">
              <a:noFill/>
            </a:ln>
            <a:effectLst/>
          </c:spPr>
          <c:cat>
            <c:numRef>
              <c:f>Emissions!$AQ$1:$AY$1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Emissions!$AQ$7:$AY$7</c:f>
              <c:numCache>
                <c:formatCode>0.00</c:formatCode>
                <c:ptCount val="9"/>
                <c:pt idx="0">
                  <c:v>9.2709615509159547E-3</c:v>
                </c:pt>
                <c:pt idx="1">
                  <c:v>7.2953010365714461E-3</c:v>
                </c:pt>
                <c:pt idx="2">
                  <c:v>6.2299406121795516E-3</c:v>
                </c:pt>
                <c:pt idx="3">
                  <c:v>5.4800105222713141E-2</c:v>
                </c:pt>
                <c:pt idx="4">
                  <c:v>4.6528108707577509E-2</c:v>
                </c:pt>
                <c:pt idx="5">
                  <c:v>2.9498172906394522E-2</c:v>
                </c:pt>
                <c:pt idx="6">
                  <c:v>6.897211811893101E-4</c:v>
                </c:pt>
                <c:pt idx="7">
                  <c:v>5.4432133760437703E-4</c:v>
                </c:pt>
                <c:pt idx="8">
                  <c:v>3.5810195482014541E-4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0E-48D4-922D-5B20E57D6A8E}"/>
            </c:ext>
          </c:extLst>
        </c:ser>
        <c:ser>
          <c:idx val="5"/>
          <c:order val="6"/>
          <c:tx>
            <c:strRef>
              <c:f>Emissions!$AP$8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  <a:effectLst/>
          </c:spPr>
          <c:cat>
            <c:numRef>
              <c:f>Emissions!$AQ$1:$AY$1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Emissions!$AQ$8:$AY$8</c:f>
              <c:numCache>
                <c:formatCode>0.00</c:formatCode>
                <c:ptCount val="9"/>
                <c:pt idx="0">
                  <c:v>4.3545893373236742E-2</c:v>
                </c:pt>
                <c:pt idx="1">
                  <c:v>4.3665178112515968E-2</c:v>
                </c:pt>
                <c:pt idx="2">
                  <c:v>3.9177162716205638E-2</c:v>
                </c:pt>
                <c:pt idx="3">
                  <c:v>4.0905407041224411E-2</c:v>
                </c:pt>
                <c:pt idx="4">
                  <c:v>3.566589912249267E-2</c:v>
                </c:pt>
                <c:pt idx="5">
                  <c:v>2.525756674382541E-2</c:v>
                </c:pt>
                <c:pt idx="6">
                  <c:v>1.4383910693052572E-2</c:v>
                </c:pt>
                <c:pt idx="7">
                  <c:v>8.0614911616419295E-3</c:v>
                </c:pt>
                <c:pt idx="8">
                  <c:v>5.0374773131288244E-3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0E-48D4-922D-5B20E57D6A8E}"/>
            </c:ext>
          </c:extLst>
        </c:ser>
        <c:ser>
          <c:idx val="6"/>
          <c:order val="7"/>
          <c:tx>
            <c:strRef>
              <c:f>Emissions!$AP$9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Emissions!$AQ$1:$AY$1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Emissions!$AQ$9:$AY$9</c:f>
              <c:numCache>
                <c:formatCode>0.00</c:formatCode>
                <c:ptCount val="9"/>
                <c:pt idx="0">
                  <c:v>3.8682401445064352E-2</c:v>
                </c:pt>
                <c:pt idx="1">
                  <c:v>3.4569280980170092E-2</c:v>
                </c:pt>
                <c:pt idx="2">
                  <c:v>3.5109809057302488E-2</c:v>
                </c:pt>
                <c:pt idx="3">
                  <c:v>7.6229727989465368E-2</c:v>
                </c:pt>
                <c:pt idx="4">
                  <c:v>8.1106678979492128E-2</c:v>
                </c:pt>
                <c:pt idx="5">
                  <c:v>8.3227283391365647E-2</c:v>
                </c:pt>
                <c:pt idx="6">
                  <c:v>6.4914065799716619E-2</c:v>
                </c:pt>
                <c:pt idx="7">
                  <c:v>7.8471964723244608E-2</c:v>
                </c:pt>
                <c:pt idx="8">
                  <c:v>6.7696924053340449E-2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0E-48D4-922D-5B20E57D6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549279"/>
        <c:axId val="2082553023"/>
      </c:areaChart>
      <c:catAx>
        <c:axId val="208254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2553023"/>
        <c:crosses val="autoZero"/>
        <c:auto val="1"/>
        <c:lblAlgn val="ctr"/>
        <c:lblOffset val="100"/>
        <c:tickLblSkip val="2"/>
        <c:noMultiLvlLbl val="0"/>
      </c:catAx>
      <c:valAx>
        <c:axId val="208255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</a:t>
                </a:r>
                <a:r>
                  <a:rPr lang="en-US" baseline="-25000"/>
                  <a:t>4</a:t>
                </a:r>
                <a:r>
                  <a:rPr lang="en-US"/>
                  <a:t> emissions (Gt)</a:t>
                </a:r>
              </a:p>
            </c:rich>
          </c:tx>
          <c:layout>
            <c:manualLayout>
              <c:xMode val="edge"/>
              <c:yMode val="edge"/>
              <c:x val="1.5361912134700987E-2"/>
              <c:y val="0.17846863775837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254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Emissions!$AP$13</c:f>
              <c:strCache>
                <c:ptCount val="1"/>
                <c:pt idx="0">
                  <c:v>Upstream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Emissions!$AQ$1:$AY$1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Emissions!$AQ$13:$AY$13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3-4A27-A69A-7B001EEC0318}"/>
            </c:ext>
          </c:extLst>
        </c:ser>
        <c:ser>
          <c:idx val="1"/>
          <c:order val="1"/>
          <c:tx>
            <c:strRef>
              <c:f>Emissions!$AP$14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Emissions!$AQ$1:$AY$1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Emissions!$AQ$14:$AY$14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2.0538839250606737E-4</c:v>
                </c:pt>
                <c:pt idx="3">
                  <c:v>0</c:v>
                </c:pt>
                <c:pt idx="4">
                  <c:v>0</c:v>
                </c:pt>
                <c:pt idx="5">
                  <c:v>1.080665215037594E-4</c:v>
                </c:pt>
                <c:pt idx="6">
                  <c:v>5.1780642750040801E-4</c:v>
                </c:pt>
                <c:pt idx="7">
                  <c:v>2.2216320750898444E-3</c:v>
                </c:pt>
                <c:pt idx="8">
                  <c:v>2.8018011069792619E-3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F3-4A27-A69A-7B001EEC0318}"/>
            </c:ext>
          </c:extLst>
        </c:ser>
        <c:ser>
          <c:idx val="8"/>
          <c:order val="2"/>
          <c:tx>
            <c:strRef>
              <c:f>Emissions!$AP$15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  <a:effectLst/>
          </c:spPr>
          <c:cat>
            <c:numRef>
              <c:f>Emissions!$AQ$1:$AY$1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Emissions!$AQ$15:$AY$15</c:f>
              <c:numCache>
                <c:formatCode>0.00</c:formatCode>
                <c:ptCount val="9"/>
                <c:pt idx="0">
                  <c:v>2.549893717837913E-2</c:v>
                </c:pt>
                <c:pt idx="1">
                  <c:v>2.6635543745942899E-2</c:v>
                </c:pt>
                <c:pt idx="2">
                  <c:v>2.1328263559638183E-2</c:v>
                </c:pt>
                <c:pt idx="3">
                  <c:v>1.0659483267403919E-2</c:v>
                </c:pt>
                <c:pt idx="4">
                  <c:v>8.2361449658496025E-3</c:v>
                </c:pt>
                <c:pt idx="5">
                  <c:v>5.8967418678999546E-3</c:v>
                </c:pt>
                <c:pt idx="6">
                  <c:v>6.3310319030513837E-3</c:v>
                </c:pt>
                <c:pt idx="7">
                  <c:v>7.1983914217206525E-3</c:v>
                </c:pt>
                <c:pt idx="8">
                  <c:v>1.941967228725152E-2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F3-4A27-A69A-7B001EEC0318}"/>
            </c:ext>
          </c:extLst>
        </c:ser>
        <c:ser>
          <c:idx val="2"/>
          <c:order val="3"/>
          <c:tx>
            <c:strRef>
              <c:f>Emissions!$AP$16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cat>
            <c:numRef>
              <c:f>Emissions!$AQ$1:$AY$1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Emissions!$AQ$16:$AY$16</c:f>
              <c:numCache>
                <c:formatCode>0.00</c:formatCode>
                <c:ptCount val="9"/>
                <c:pt idx="0">
                  <c:v>8.5271532124345109E-4</c:v>
                </c:pt>
                <c:pt idx="1">
                  <c:v>7.7602817933438806E-4</c:v>
                </c:pt>
                <c:pt idx="2">
                  <c:v>7.3026581124414132E-4</c:v>
                </c:pt>
                <c:pt idx="3">
                  <c:v>6.4169366800068042E-4</c:v>
                </c:pt>
                <c:pt idx="4">
                  <c:v>7.0863084577202893E-4</c:v>
                </c:pt>
                <c:pt idx="5">
                  <c:v>7.1190018447814371E-4</c:v>
                </c:pt>
                <c:pt idx="6">
                  <c:v>7.0122531086397929E-4</c:v>
                </c:pt>
                <c:pt idx="7">
                  <c:v>7.1449036532738913E-4</c:v>
                </c:pt>
                <c:pt idx="8">
                  <c:v>7.2046522095181803E-4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F3-4A27-A69A-7B001EEC0318}"/>
            </c:ext>
          </c:extLst>
        </c:ser>
        <c:ser>
          <c:idx val="3"/>
          <c:order val="4"/>
          <c:tx>
            <c:strRef>
              <c:f>Emissions!$AP$17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FF99FF"/>
            </a:solidFill>
            <a:ln w="25400">
              <a:noFill/>
            </a:ln>
            <a:effectLst/>
          </c:spPr>
          <c:cat>
            <c:numRef>
              <c:f>Emissions!$AQ$1:$AY$1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Emissions!$AQ$17:$AY$17</c:f>
              <c:numCache>
                <c:formatCode>0.00</c:formatCode>
                <c:ptCount val="9"/>
                <c:pt idx="0">
                  <c:v>9.3068607743314238E-3</c:v>
                </c:pt>
                <c:pt idx="1">
                  <c:v>9.7231425435273348E-3</c:v>
                </c:pt>
                <c:pt idx="2">
                  <c:v>3.9368422803941865E-3</c:v>
                </c:pt>
                <c:pt idx="3">
                  <c:v>8.3764341130088786E-3</c:v>
                </c:pt>
                <c:pt idx="4">
                  <c:v>7.441037343668082E-3</c:v>
                </c:pt>
                <c:pt idx="5">
                  <c:v>5.3120648641543297E-3</c:v>
                </c:pt>
                <c:pt idx="6">
                  <c:v>2.0727956642586668E-3</c:v>
                </c:pt>
                <c:pt idx="7">
                  <c:v>1.1892013478090518E-4</c:v>
                </c:pt>
                <c:pt idx="8">
                  <c:v>1.08092394539499E-5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F3-4A27-A69A-7B001EEC0318}"/>
            </c:ext>
          </c:extLst>
        </c:ser>
        <c:ser>
          <c:idx val="4"/>
          <c:order val="5"/>
          <c:tx>
            <c:strRef>
              <c:f>Emissions!$AP$18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6666FF"/>
            </a:solidFill>
            <a:ln w="25400">
              <a:noFill/>
            </a:ln>
            <a:effectLst/>
          </c:spPr>
          <c:cat>
            <c:numRef>
              <c:f>Emissions!$AQ$1:$AY$1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Emissions!$AQ$18:$AY$18</c:f>
              <c:numCache>
                <c:formatCode>0.00</c:formatCode>
                <c:ptCount val="9"/>
                <c:pt idx="0">
                  <c:v>1.345079764848863E-3</c:v>
                </c:pt>
                <c:pt idx="1">
                  <c:v>1.0388693327547183E-3</c:v>
                </c:pt>
                <c:pt idx="2">
                  <c:v>8.6099581938865516E-4</c:v>
                </c:pt>
                <c:pt idx="3">
                  <c:v>7.1813223743203624E-3</c:v>
                </c:pt>
                <c:pt idx="4">
                  <c:v>6.075207614385689E-3</c:v>
                </c:pt>
                <c:pt idx="5">
                  <c:v>3.8504701707773384E-3</c:v>
                </c:pt>
                <c:pt idx="6">
                  <c:v>6.8972118118931021E-5</c:v>
                </c:pt>
                <c:pt idx="7">
                  <c:v>5.44321337604377E-5</c:v>
                </c:pt>
                <c:pt idx="8">
                  <c:v>2.6300659959395213E-5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F3-4A27-A69A-7B001EEC0318}"/>
            </c:ext>
          </c:extLst>
        </c:ser>
        <c:ser>
          <c:idx val="5"/>
          <c:order val="6"/>
          <c:tx>
            <c:strRef>
              <c:f>Emissions!$AP$19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  <a:effectLst/>
          </c:spPr>
          <c:cat>
            <c:numRef>
              <c:f>Emissions!$AQ$1:$AY$1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Emissions!$AQ$19:$AY$19</c:f>
              <c:numCache>
                <c:formatCode>0.00</c:formatCode>
                <c:ptCount val="9"/>
                <c:pt idx="0">
                  <c:v>8.8246186977256839E-3</c:v>
                </c:pt>
                <c:pt idx="1">
                  <c:v>8.8764985996435987E-3</c:v>
                </c:pt>
                <c:pt idx="2">
                  <c:v>8.0303178821676917E-3</c:v>
                </c:pt>
                <c:pt idx="3">
                  <c:v>8.1024366641021042E-3</c:v>
                </c:pt>
                <c:pt idx="4">
                  <c:v>6.5303311263264097E-3</c:v>
                </c:pt>
                <c:pt idx="5">
                  <c:v>4.0968963073804154E-3</c:v>
                </c:pt>
                <c:pt idx="6">
                  <c:v>1.6698064234210888E-3</c:v>
                </c:pt>
                <c:pt idx="7">
                  <c:v>7.8251183845931809E-4</c:v>
                </c:pt>
                <c:pt idx="8">
                  <c:v>9.0796740013546109E-4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F3-4A27-A69A-7B001EEC0318}"/>
            </c:ext>
          </c:extLst>
        </c:ser>
        <c:ser>
          <c:idx val="6"/>
          <c:order val="7"/>
          <c:tx>
            <c:strRef>
              <c:f>Emissions!$AP$20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Emissions!$AQ$1:$AY$1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Emissions!$AQ$20:$AY$20</c:f>
              <c:numCache>
                <c:formatCode>0.00</c:formatCode>
                <c:ptCount val="9"/>
                <c:pt idx="0">
                  <c:v>5.9739336609853904E-3</c:v>
                </c:pt>
                <c:pt idx="1">
                  <c:v>5.3366907405698275E-3</c:v>
                </c:pt>
                <c:pt idx="2">
                  <c:v>5.2652428509299401E-3</c:v>
                </c:pt>
                <c:pt idx="3">
                  <c:v>1.0990038644760673E-2</c:v>
                </c:pt>
                <c:pt idx="4">
                  <c:v>1.1632922411468264E-2</c:v>
                </c:pt>
                <c:pt idx="5">
                  <c:v>1.1591385596662476E-2</c:v>
                </c:pt>
                <c:pt idx="6">
                  <c:v>8.9106456423138202E-3</c:v>
                </c:pt>
                <c:pt idx="7">
                  <c:v>1.0669475188844172E-2</c:v>
                </c:pt>
                <c:pt idx="8">
                  <c:v>9.2570832914516468E-3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F3-4A27-A69A-7B001EEC0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549279"/>
        <c:axId val="2082553023"/>
      </c:areaChart>
      <c:catAx>
        <c:axId val="208254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2553023"/>
        <c:crosses val="autoZero"/>
        <c:auto val="1"/>
        <c:lblAlgn val="ctr"/>
        <c:lblOffset val="100"/>
        <c:tickLblSkip val="2"/>
        <c:noMultiLvlLbl val="0"/>
      </c:catAx>
      <c:valAx>
        <c:axId val="208255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</a:t>
                </a:r>
                <a:r>
                  <a:rPr lang="en-US" baseline="-25000"/>
                  <a:t>4</a:t>
                </a:r>
                <a:r>
                  <a:rPr lang="en-US"/>
                  <a:t> emissions (Gt)</a:t>
                </a:r>
              </a:p>
            </c:rich>
          </c:tx>
          <c:layout>
            <c:manualLayout>
              <c:xMode val="edge"/>
              <c:yMode val="edge"/>
              <c:x val="1.5361912134700987E-2"/>
              <c:y val="0.17846863775837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254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Emissions!$E$91:$M$91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1.598248190142564E-3</c:v>
                </c:pt>
                <c:pt idx="5">
                  <c:v>0.17380032271372611</c:v>
                </c:pt>
                <c:pt idx="6">
                  <c:v>1.0827603304619711</c:v>
                </c:pt>
                <c:pt idx="7">
                  <c:v>6.7424742978627989</c:v>
                </c:pt>
                <c:pt idx="8">
                  <c:v>39.676304105307828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1-4EA5-A29E-30D299E3AB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Emissions!$E$92:$M$92</c:f>
              <c:numCache>
                <c:formatCode>0.00E+00</c:formatCode>
                <c:ptCount val="9"/>
                <c:pt idx="0">
                  <c:v>-28.824890930816771</c:v>
                </c:pt>
                <c:pt idx="1">
                  <c:v>-68.4591159606898</c:v>
                </c:pt>
                <c:pt idx="2">
                  <c:v>-1858.7175095400839</c:v>
                </c:pt>
                <c:pt idx="3">
                  <c:v>-20709.085624844309</c:v>
                </c:pt>
                <c:pt idx="4">
                  <c:v>-63120.779743746149</c:v>
                </c:pt>
                <c:pt idx="5">
                  <c:v>-76426.246284419438</c:v>
                </c:pt>
                <c:pt idx="6">
                  <c:v>-118530.76769251451</c:v>
                </c:pt>
                <c:pt idx="7">
                  <c:v>-98133.950247198489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11-4EA5-A29E-30D299E3AB2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Emissions!$E$93:$M$93</c:f>
              <c:numCache>
                <c:formatCode>0.00E+00</c:formatCode>
                <c:ptCount val="9"/>
                <c:pt idx="0">
                  <c:v>0.47050364077669898</c:v>
                </c:pt>
                <c:pt idx="1">
                  <c:v>0.23525182038834949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11-4EA5-A29E-30D299E3AB2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Emissions!$E$94:$M$94</c:f>
              <c:numCache>
                <c:formatCode>0.00E+00</c:formatCode>
                <c:ptCount val="9"/>
                <c:pt idx="0">
                  <c:v>123.7332677325461</c:v>
                </c:pt>
                <c:pt idx="1">
                  <c:v>123.7332677325461</c:v>
                </c:pt>
                <c:pt idx="2">
                  <c:v>123.7332677325461</c:v>
                </c:pt>
                <c:pt idx="3">
                  <c:v>123.7332677325461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11-4EA5-A29E-30D299E3AB2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Emissions!$E$95:$M$95</c:f>
              <c:numCache>
                <c:formatCode>0.00E+00</c:formatCode>
                <c:ptCount val="9"/>
                <c:pt idx="0">
                  <c:v>0</c:v>
                </c:pt>
                <c:pt idx="1">
                  <c:v>342.40786706752868</c:v>
                </c:pt>
                <c:pt idx="2">
                  <c:v>707.87235295893242</c:v>
                </c:pt>
                <c:pt idx="3">
                  <c:v>365.46448589140368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11-4EA5-A29E-30D299E3AB2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Emissions!$E$96:$M$96</c:f>
              <c:numCache>
                <c:formatCode>0.00E+00</c:formatCode>
                <c:ptCount val="9"/>
                <c:pt idx="0">
                  <c:v>1.2319322916666659E-3</c:v>
                </c:pt>
                <c:pt idx="1">
                  <c:v>6.1596614583333317E-4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11-4EA5-A29E-30D299E3AB2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Emissions!$E$97:$M$97</c:f>
              <c:numCache>
                <c:formatCode>0.00E+00</c:formatCode>
                <c:ptCount val="9"/>
                <c:pt idx="0">
                  <c:v>1039.971226415094</c:v>
                </c:pt>
                <c:pt idx="1">
                  <c:v>519.9856132075472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11-4EA5-A29E-30D299E3AB2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Emissions!$E$98:$M$98</c:f>
              <c:numCache>
                <c:formatCode>0.00E+00</c:formatCode>
                <c:ptCount val="9"/>
                <c:pt idx="0">
                  <c:v>1662.7768049450549</c:v>
                </c:pt>
                <c:pt idx="1">
                  <c:v>831.38840247252756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11-4EA5-A29E-30D299E3AB2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Emissions!$E$99:$M$99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0.3080241672109732</c:v>
                </c:pt>
                <c:pt idx="6">
                  <c:v>1.916365120836055</c:v>
                </c:pt>
                <c:pt idx="7">
                  <c:v>11.928184193337691</c:v>
                </c:pt>
                <c:pt idx="8">
                  <c:v>70.287393860222068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11-4EA5-A29E-30D299E3AB2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Emissions!$E$100:$M$100</c:f>
              <c:numCache>
                <c:formatCode>0.00E+00</c:formatCode>
                <c:ptCount val="9"/>
                <c:pt idx="0">
                  <c:v>7.2512908912830548E-2</c:v>
                </c:pt>
                <c:pt idx="1">
                  <c:v>5.8010327130264432E-2</c:v>
                </c:pt>
                <c:pt idx="2">
                  <c:v>4.3507745347698322E-2</c:v>
                </c:pt>
                <c:pt idx="3">
                  <c:v>2.9005163565132209E-2</c:v>
                </c:pt>
                <c:pt idx="4">
                  <c:v>1.450258178256611E-2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611-4EA5-A29E-30D299E3AB21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Emissions!$E$101:$M$101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611-4EA5-A29E-30D299E3AB21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Emissions!$E$102:$M$102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2.825037821482602</c:v>
                </c:pt>
                <c:pt idx="6">
                  <c:v>17.556732223903179</c:v>
                </c:pt>
                <c:pt idx="7">
                  <c:v>109.3305597579425</c:v>
                </c:pt>
                <c:pt idx="8">
                  <c:v>643.21482602118022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611-4EA5-A29E-30D299E3AB21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Emissions!$E$103:$M$103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11.193608456496291</c:v>
                </c:pt>
                <c:pt idx="3">
                  <c:v>475.14110190692639</c:v>
                </c:pt>
                <c:pt idx="4">
                  <c:v>1457.5205461696869</c:v>
                </c:pt>
                <c:pt idx="5">
                  <c:v>4283.1972755459001</c:v>
                </c:pt>
                <c:pt idx="6">
                  <c:v>4919.553575699375</c:v>
                </c:pt>
                <c:pt idx="7">
                  <c:v>2013.7104287084201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611-4EA5-A29E-30D299E3AB21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Emissions!$E$104:$M$104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611-4EA5-A29E-30D299E3AB21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Emissions!$E$105:$M$105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611-4EA5-A29E-30D299E3AB21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Emissions!$E$106:$M$106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611-4EA5-A29E-30D299E3AB21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Emissions!$E$107:$M$107</c:f>
              <c:numCache>
                <c:formatCode>0.00E+00</c:formatCode>
                <c:ptCount val="9"/>
                <c:pt idx="0">
                  <c:v>0.27470692337790947</c:v>
                </c:pt>
                <c:pt idx="1">
                  <c:v>0.12966792413805989</c:v>
                </c:pt>
                <c:pt idx="2">
                  <c:v>0</c:v>
                </c:pt>
                <c:pt idx="3">
                  <c:v>1.0812092007288789</c:v>
                </c:pt>
                <c:pt idx="4">
                  <c:v>1.2358171574170029</c:v>
                </c:pt>
                <c:pt idx="5">
                  <c:v>1.346745347776882</c:v>
                </c:pt>
                <c:pt idx="6">
                  <c:v>1.1503160406423141</c:v>
                </c:pt>
                <c:pt idx="7">
                  <c:v>1.074522860673242</c:v>
                </c:pt>
                <c:pt idx="8">
                  <c:v>0.13035685645432571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611-4EA5-A29E-30D299E3AB21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Emissions!$E$108:$M$108</c:f>
              <c:numCache>
                <c:formatCode>0.00E+00</c:formatCode>
                <c:ptCount val="9"/>
                <c:pt idx="0">
                  <c:v>0.1007389743589744</c:v>
                </c:pt>
                <c:pt idx="1">
                  <c:v>8.0591179487179462E-2</c:v>
                </c:pt>
                <c:pt idx="2">
                  <c:v>6.04433846153846E-2</c:v>
                </c:pt>
                <c:pt idx="3">
                  <c:v>4.0295589743589738E-2</c:v>
                </c:pt>
                <c:pt idx="4">
                  <c:v>2.0147794871794869E-2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611-4EA5-A29E-30D299E3AB21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Emissions!$E$109:$M$109</c:f>
              <c:numCache>
                <c:formatCode>0.00E+00</c:formatCode>
                <c:ptCount val="9"/>
                <c:pt idx="0">
                  <c:v>3.315391976580135E-2</c:v>
                </c:pt>
                <c:pt idx="1">
                  <c:v>2.6523135812641079E-2</c:v>
                </c:pt>
                <c:pt idx="2">
                  <c:v>1.9892351859480809E-2</c:v>
                </c:pt>
                <c:pt idx="3">
                  <c:v>1.326156790632054E-2</c:v>
                </c:pt>
                <c:pt idx="4">
                  <c:v>6.6307839531602663E-3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611-4EA5-A29E-30D299E3AB21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Emissions!$E$110:$M$110</c:f>
              <c:numCache>
                <c:formatCode>0.00E+00</c:formatCode>
                <c:ptCount val="9"/>
                <c:pt idx="0">
                  <c:v>3.4841196388261848E-5</c:v>
                </c:pt>
                <c:pt idx="1">
                  <c:v>2.787295711060948E-5</c:v>
                </c:pt>
                <c:pt idx="2">
                  <c:v>2.0904717832957109E-5</c:v>
                </c:pt>
                <c:pt idx="3">
                  <c:v>1.393647855530474E-5</c:v>
                </c:pt>
                <c:pt idx="4">
                  <c:v>6.9682392776523709E-6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611-4EA5-A29E-30D299E3AB21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Emissions!$E$111:$M$111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4.961463096015581E-6</c:v>
                </c:pt>
                <c:pt idx="3">
                  <c:v>0</c:v>
                </c:pt>
                <c:pt idx="4">
                  <c:v>0</c:v>
                </c:pt>
                <c:pt idx="5">
                  <c:v>1.1928184193337691E-3</c:v>
                </c:pt>
                <c:pt idx="6">
                  <c:v>7.028739386022209E-3</c:v>
                </c:pt>
                <c:pt idx="7">
                  <c:v>0</c:v>
                </c:pt>
                <c:pt idx="8">
                  <c:v>2.5840953625081649E-2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611-4EA5-A29E-30D299E3AB21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Emissions!$E$112:$M$112</c:f>
              <c:numCache>
                <c:formatCode>0.00E+00</c:formatCode>
                <c:ptCount val="9"/>
                <c:pt idx="0">
                  <c:v>-32141.545863750001</c:v>
                </c:pt>
                <c:pt idx="1">
                  <c:v>-42058.526355000758</c:v>
                </c:pt>
                <c:pt idx="2">
                  <c:v>-115653.0107596945</c:v>
                </c:pt>
                <c:pt idx="3">
                  <c:v>-123986.7793341588</c:v>
                </c:pt>
                <c:pt idx="4">
                  <c:v>-141007.36258303709</c:v>
                </c:pt>
                <c:pt idx="5">
                  <c:v>-148409.01043134151</c:v>
                </c:pt>
                <c:pt idx="6">
                  <c:v>-273793.9653736974</c:v>
                </c:pt>
                <c:pt idx="7">
                  <c:v>-243003.42795158611</c:v>
                </c:pt>
                <c:pt idx="8">
                  <c:v>-40241.377202354983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611-4EA5-A29E-30D299E3AB21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Emissions!$E$113:$M$113</c:f>
              <c:numCache>
                <c:formatCode>0.00E+00</c:formatCode>
                <c:ptCount val="9"/>
                <c:pt idx="0">
                  <c:v>27.532034671532848</c:v>
                </c:pt>
                <c:pt idx="1">
                  <c:v>27.532034671532848</c:v>
                </c:pt>
                <c:pt idx="2">
                  <c:v>27.532034671532848</c:v>
                </c:pt>
                <c:pt idx="3">
                  <c:v>27.532034671532848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611-4EA5-A29E-30D299E3AB21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Emissions!$E$114:$M$114</c:f>
              <c:numCache>
                <c:formatCode>0.00E+00</c:formatCode>
                <c:ptCount val="9"/>
                <c:pt idx="0">
                  <c:v>0</c:v>
                </c:pt>
                <c:pt idx="1">
                  <c:v>0.28685800604229611</c:v>
                </c:pt>
                <c:pt idx="2">
                  <c:v>0.28685800604229611</c:v>
                </c:pt>
                <c:pt idx="3">
                  <c:v>0.28685800604229611</c:v>
                </c:pt>
                <c:pt idx="4">
                  <c:v>0.28685800604229611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611-4EA5-A29E-30D299E3AB21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Emissions!$E$115:$M$115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27.532224858139092</c:v>
                </c:pt>
                <c:pt idx="3">
                  <c:v>27.532224858139081</c:v>
                </c:pt>
                <c:pt idx="4">
                  <c:v>27.532224858139092</c:v>
                </c:pt>
                <c:pt idx="5">
                  <c:v>27.532224858139081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611-4EA5-A29E-30D299E3AB21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Emissions!$E$116:$M$116</c:f>
              <c:numCache>
                <c:formatCode>0.00E+00</c:formatCode>
                <c:ptCount val="9"/>
                <c:pt idx="0">
                  <c:v>107.9208482142857</c:v>
                </c:pt>
                <c:pt idx="1">
                  <c:v>28.40022321428571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611-4EA5-A29E-30D299E3AB21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Emissions!$E$117:$M$117</c:f>
              <c:numCache>
                <c:formatCode>0.00E+00</c:formatCode>
                <c:ptCount val="9"/>
                <c:pt idx="0">
                  <c:v>4.6604368932038822</c:v>
                </c:pt>
                <c:pt idx="1">
                  <c:v>4.4274150485436889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611-4EA5-A29E-30D299E3AB21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Emissions!$E$118:$M$118</c:f>
              <c:numCache>
                <c:formatCode>0.00E+00</c:formatCode>
                <c:ptCount val="9"/>
                <c:pt idx="0">
                  <c:v>1086.147870238095</c:v>
                </c:pt>
                <c:pt idx="1">
                  <c:v>285.82838690476189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611-4EA5-A29E-30D299E3AB21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Emissions!$E$119:$M$119</c:f>
              <c:numCache>
                <c:formatCode>0.00E+00</c:formatCode>
                <c:ptCount val="9"/>
                <c:pt idx="0">
                  <c:v>47.845114754098347</c:v>
                </c:pt>
                <c:pt idx="1">
                  <c:v>23.922557377049181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611-4EA5-A29E-30D299E3AB21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Emissions!$E$120:$M$120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611-4EA5-A29E-30D299E3AB21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Emissions!$E$121:$M$121</c:f>
              <c:numCache>
                <c:formatCode>0.00E+00</c:formatCode>
                <c:ptCount val="9"/>
                <c:pt idx="0">
                  <c:v>0.42672884245429987</c:v>
                </c:pt>
                <c:pt idx="1">
                  <c:v>1.8996120699608949</c:v>
                </c:pt>
                <c:pt idx="2">
                  <c:v>3.161622258597875</c:v>
                </c:pt>
                <c:pt idx="3">
                  <c:v>3.182610198311326</c:v>
                </c:pt>
                <c:pt idx="4">
                  <c:v>2.7558813558570261</c:v>
                </c:pt>
                <c:pt idx="5">
                  <c:v>1.2960511715164209</c:v>
                </c:pt>
                <c:pt idx="6">
                  <c:v>0.7184689809281346</c:v>
                </c:pt>
                <c:pt idx="7">
                  <c:v>0.70541593776214373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611-4EA5-A29E-30D299E3AB21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Emissions!$E$122:$M$122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611-4EA5-A29E-30D299E3AB21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Emissions!$E$123:$M$123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883.69017121211959</c:v>
                </c:pt>
                <c:pt idx="3">
                  <c:v>956.07257180050203</c:v>
                </c:pt>
                <c:pt idx="4">
                  <c:v>1013.585046768409</c:v>
                </c:pt>
                <c:pt idx="5">
                  <c:v>1013.585046768409</c:v>
                </c:pt>
                <c:pt idx="6">
                  <c:v>129.89487555628949</c:v>
                </c:pt>
                <c:pt idx="7">
                  <c:v>57.512474967907067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611-4EA5-A29E-30D299E3AB21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Emissions!$E$124:$M$124</c:f>
              <c:numCache>
                <c:formatCode>0.00E+00</c:formatCode>
                <c:ptCount val="9"/>
                <c:pt idx="0">
                  <c:v>62.210023680649527</c:v>
                </c:pt>
                <c:pt idx="1">
                  <c:v>31.10501184032476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611-4EA5-A29E-30D299E3AB21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Emissions!$E$125:$M$125</c:f>
              <c:numCache>
                <c:formatCode>0.00E+00</c:formatCode>
                <c:ptCount val="9"/>
                <c:pt idx="0">
                  <c:v>6385.081806431258</c:v>
                </c:pt>
                <c:pt idx="1">
                  <c:v>56914.090970990663</c:v>
                </c:pt>
                <c:pt idx="2">
                  <c:v>71649.057514345011</c:v>
                </c:pt>
                <c:pt idx="3">
                  <c:v>71649.057514345041</c:v>
                </c:pt>
                <c:pt idx="4">
                  <c:v>21120.048349785629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611-4EA5-A29E-30D299E3AB21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Emissions!$E$126:$M$126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611-4EA5-A29E-30D299E3AB21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Emissions!$E$127:$M$127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1.7322104716981139</c:v>
                </c:pt>
                <c:pt idx="3">
                  <c:v>1.7322104716981139</c:v>
                </c:pt>
                <c:pt idx="4">
                  <c:v>61.691426974476407</c:v>
                </c:pt>
                <c:pt idx="5">
                  <c:v>365.78814906898168</c:v>
                </c:pt>
                <c:pt idx="6">
                  <c:v>2053.2989140510931</c:v>
                </c:pt>
                <c:pt idx="7">
                  <c:v>1993.339697548314</c:v>
                </c:pt>
                <c:pt idx="8">
                  <c:v>843.75538249105534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611-4EA5-A29E-30D299E3AB21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Emissions!$E$128:$M$128</c:f>
              <c:numCache>
                <c:formatCode>0.00E+00</c:formatCode>
                <c:ptCount val="9"/>
                <c:pt idx="0">
                  <c:v>3406.9066092715229</c:v>
                </c:pt>
                <c:pt idx="1">
                  <c:v>1703.4533046357619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611-4EA5-A29E-30D299E3AB21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Emissions!$E$129:$M$129</c:f>
              <c:numCache>
                <c:formatCode>0.00E+00</c:formatCode>
                <c:ptCount val="9"/>
                <c:pt idx="0">
                  <c:v>185.09555677948191</c:v>
                </c:pt>
                <c:pt idx="1">
                  <c:v>966.59477022078886</c:v>
                </c:pt>
                <c:pt idx="2">
                  <c:v>1629.6156082532279</c:v>
                </c:pt>
                <c:pt idx="3">
                  <c:v>1659.3861703268331</c:v>
                </c:pt>
                <c:pt idx="4">
                  <c:v>811.26977551491143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611-4EA5-A29E-30D299E3AB21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Emissions!$E$130:$M$130</c:f>
              <c:numCache>
                <c:formatCode>0.00E+00</c:formatCode>
                <c:ptCount val="9"/>
                <c:pt idx="0">
                  <c:v>2723.3578937007869</c:v>
                </c:pt>
                <c:pt idx="1">
                  <c:v>716.67312992125983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611-4EA5-A29E-30D299E3AB21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Emissions!$E$131:$M$131</c:f>
              <c:numCache>
                <c:formatCode>0.00E+00</c:formatCode>
                <c:ptCount val="9"/>
                <c:pt idx="0">
                  <c:v>-33059.128163314017</c:v>
                </c:pt>
                <c:pt idx="1">
                  <c:v>-40455.001351804924</c:v>
                </c:pt>
                <c:pt idx="2">
                  <c:v>-35728.14930633131</c:v>
                </c:pt>
                <c:pt idx="3">
                  <c:v>-28251.145276455121</c:v>
                </c:pt>
                <c:pt idx="4">
                  <c:v>-17727.910972620091</c:v>
                </c:pt>
                <c:pt idx="5">
                  <c:v>-3139.174600289814</c:v>
                </c:pt>
                <c:pt idx="6">
                  <c:v>-1918.8256113555019</c:v>
                </c:pt>
                <c:pt idx="7">
                  <c:v>-48.405865269560273</c:v>
                </c:pt>
                <c:pt idx="8">
                  <c:v>-3923.933288921151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611-4EA5-A29E-30D299E3AB21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Emissions!$E$132:$M$132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0.77636216055739782</c:v>
                </c:pt>
                <c:pt idx="5">
                  <c:v>14.816870997429049</c:v>
                </c:pt>
                <c:pt idx="6">
                  <c:v>157.39913718246081</c:v>
                </c:pt>
                <c:pt idx="7">
                  <c:v>281.37866030965449</c:v>
                </c:pt>
                <c:pt idx="8">
                  <c:v>318.8289587204041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6611-4EA5-A29E-30D299E3AB21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Emissions!$E$133:$M$133</c:f>
              <c:numCache>
                <c:formatCode>0.00E+00</c:formatCode>
                <c:ptCount val="9"/>
                <c:pt idx="0">
                  <c:v>12266.53819932152</c:v>
                </c:pt>
                <c:pt idx="1">
                  <c:v>9813.2305594572153</c:v>
                </c:pt>
                <c:pt idx="2">
                  <c:v>7359.9229195929138</c:v>
                </c:pt>
                <c:pt idx="3">
                  <c:v>4906.6152797286086</c:v>
                </c:pt>
                <c:pt idx="4">
                  <c:v>2453.3076398643052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611-4EA5-A29E-30D299E3AB21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Emissions!$E$134:$M$134</c:f>
              <c:numCache>
                <c:formatCode>0.00E+00</c:formatCode>
                <c:ptCount val="9"/>
                <c:pt idx="0">
                  <c:v>54.282324780976232</c:v>
                </c:pt>
                <c:pt idx="1">
                  <c:v>54.282324780976232</c:v>
                </c:pt>
                <c:pt idx="2">
                  <c:v>54.282324780976232</c:v>
                </c:pt>
                <c:pt idx="3">
                  <c:v>54.282324780976232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611-4EA5-A29E-30D299E3AB21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Emissions!$E$135:$M$135</c:f>
              <c:numCache>
                <c:formatCode>0.00E+00</c:formatCode>
                <c:ptCount val="9"/>
                <c:pt idx="0">
                  <c:v>329.21503706293709</c:v>
                </c:pt>
                <c:pt idx="1">
                  <c:v>312.75428520979023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611-4EA5-A29E-30D299E3AB21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Emissions!$E$136:$M$136</c:f>
              <c:numCache>
                <c:formatCode>0.00E+00</c:formatCode>
                <c:ptCount val="9"/>
                <c:pt idx="0">
                  <c:v>395.17662500000012</c:v>
                </c:pt>
                <c:pt idx="1">
                  <c:v>197.5883125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6611-4EA5-A29E-30D299E3AB21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Emissions!$E$137:$M$137</c:f>
              <c:numCache>
                <c:formatCode>0.00E+00</c:formatCode>
                <c:ptCount val="9"/>
                <c:pt idx="0">
                  <c:v>365.17560628445472</c:v>
                </c:pt>
                <c:pt idx="1">
                  <c:v>1449.8394284751589</c:v>
                </c:pt>
                <c:pt idx="2">
                  <c:v>1834.164266887097</c:v>
                </c:pt>
                <c:pt idx="3">
                  <c:v>2000.3947007242509</c:v>
                </c:pt>
                <c:pt idx="4">
                  <c:v>1919.316361655644</c:v>
                </c:pt>
                <c:pt idx="5">
                  <c:v>1310.4521068477029</c:v>
                </c:pt>
                <c:pt idx="6">
                  <c:v>220.35380635289479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611-4EA5-A29E-30D299E3AB21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Emissions!$E$138:$M$138</c:f>
              <c:numCache>
                <c:formatCode>0.00E+00</c:formatCode>
                <c:ptCount val="9"/>
                <c:pt idx="0">
                  <c:v>0</c:v>
                </c:pt>
                <c:pt idx="1">
                  <c:v>192.59517203114251</c:v>
                </c:pt>
                <c:pt idx="2">
                  <c:v>1096.7154247193139</c:v>
                </c:pt>
                <c:pt idx="3">
                  <c:v>6532.1638732570209</c:v>
                </c:pt>
                <c:pt idx="4">
                  <c:v>6339.5687012258786</c:v>
                </c:pt>
                <c:pt idx="5">
                  <c:v>5435.4484485377061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6611-4EA5-A29E-30D299E3AB21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Emissions!$E$139:$M$139</c:f>
              <c:numCache>
                <c:formatCode>0.00E+00</c:formatCode>
                <c:ptCount val="9"/>
                <c:pt idx="0">
                  <c:v>1943.1192765853659</c:v>
                </c:pt>
                <c:pt idx="1">
                  <c:v>971.55963829268285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6611-4EA5-A29E-30D299E3AB21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Emissions!$E$140:$M$140</c:f>
              <c:numCache>
                <c:formatCode>0.00E+00</c:formatCode>
                <c:ptCount val="9"/>
                <c:pt idx="0">
                  <c:v>265.72941608391608</c:v>
                </c:pt>
                <c:pt idx="1">
                  <c:v>132.86470804195801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6611-4EA5-A29E-30D299E3AB21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Emissions!$E$141:$M$141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8.3125000000000546E-2</c:v>
                </c:pt>
                <c:pt idx="3">
                  <c:v>8.3125000000000546E-2</c:v>
                </c:pt>
                <c:pt idx="4">
                  <c:v>319.53596723239929</c:v>
                </c:pt>
                <c:pt idx="5">
                  <c:v>319.53596723239929</c:v>
                </c:pt>
                <c:pt idx="6">
                  <c:v>319.45284223239929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6611-4EA5-A29E-30D299E3AB21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Emissions!$E$142:$M$142</c:f>
              <c:numCache>
                <c:formatCode>0.00E+00</c:formatCode>
                <c:ptCount val="9"/>
                <c:pt idx="0">
                  <c:v>720.73921147356509</c:v>
                </c:pt>
                <c:pt idx="1">
                  <c:v>3250.3328808892388</c:v>
                </c:pt>
                <c:pt idx="2">
                  <c:v>5352.4351450586601</c:v>
                </c:pt>
                <c:pt idx="3">
                  <c:v>5842.3322271638199</c:v>
                </c:pt>
                <c:pt idx="4">
                  <c:v>5121.5930156902541</c:v>
                </c:pt>
                <c:pt idx="5">
                  <c:v>4647.3113260064138</c:v>
                </c:pt>
                <c:pt idx="6">
                  <c:v>2898.1103096526208</c:v>
                </c:pt>
                <c:pt idx="7">
                  <c:v>588.65477818699469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6611-4EA5-A29E-30D299E3AB21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Emissions!$E$143:$M$143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0.1179298423827775</c:v>
                </c:pt>
                <c:pt idx="4">
                  <c:v>0.1347830382636965</c:v>
                </c:pt>
                <c:pt idx="5">
                  <c:v>0.14689118080465091</c:v>
                </c:pt>
                <c:pt idx="6">
                  <c:v>0.12541437817559681</c:v>
                </c:pt>
                <c:pt idx="7">
                  <c:v>0.13597071957722831</c:v>
                </c:pt>
                <c:pt idx="8">
                  <c:v>1.383531349163886E-2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6611-4EA5-A29E-30D299E3AB21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Emissions!$E$144:$M$144</c:f>
              <c:numCache>
                <c:formatCode>0.00E+00</c:formatCode>
                <c:ptCount val="9"/>
                <c:pt idx="0">
                  <c:v>0.30371212121212121</c:v>
                </c:pt>
                <c:pt idx="1">
                  <c:v>7.9924242424242425E-2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6611-4EA5-A29E-30D299E3AB21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Emissions!$E$145:$M$145</c:f>
              <c:numCache>
                <c:formatCode>0.00E+00</c:formatCode>
                <c:ptCount val="9"/>
                <c:pt idx="0">
                  <c:v>-11558.038644104579</c:v>
                </c:pt>
                <c:pt idx="1">
                  <c:v>-12587.602822168101</c:v>
                </c:pt>
                <c:pt idx="2">
                  <c:v>0</c:v>
                </c:pt>
                <c:pt idx="3">
                  <c:v>0</c:v>
                </c:pt>
                <c:pt idx="4">
                  <c:v>-957.40427109186339</c:v>
                </c:pt>
                <c:pt idx="5">
                  <c:v>0</c:v>
                </c:pt>
                <c:pt idx="6">
                  <c:v>-7413.3172128702263</c:v>
                </c:pt>
                <c:pt idx="7">
                  <c:v>-28720.628384654901</c:v>
                </c:pt>
                <c:pt idx="8">
                  <c:v>-5646.427788544579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6611-4EA5-A29E-30D299E3AB21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Emissions!$E$146:$M$146</c:f>
              <c:numCache>
                <c:formatCode>0.00E+00</c:formatCode>
                <c:ptCount val="9"/>
                <c:pt idx="0">
                  <c:v>11.33158859753612</c:v>
                </c:pt>
                <c:pt idx="1">
                  <c:v>67.474781248386648</c:v>
                </c:pt>
                <c:pt idx="2">
                  <c:v>401.53992156863711</c:v>
                </c:pt>
                <c:pt idx="3">
                  <c:v>2408.5998564651418</c:v>
                </c:pt>
                <c:pt idx="4">
                  <c:v>13728.37384082049</c:v>
                </c:pt>
                <c:pt idx="5">
                  <c:v>13394.30870050024</c:v>
                </c:pt>
                <c:pt idx="6">
                  <c:v>11375.9171770062</c:v>
                </c:pt>
                <c:pt idx="7">
                  <c:v>0</c:v>
                </c:pt>
                <c:pt idx="8">
                  <c:v>22997.509654629361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6611-4EA5-A29E-30D299E3AB21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Emissions!$E$147:$M$147</c:f>
              <c:numCache>
                <c:formatCode>0.00E+00</c:formatCode>
                <c:ptCount val="9"/>
                <c:pt idx="0">
                  <c:v>215.94101987726779</c:v>
                </c:pt>
                <c:pt idx="1">
                  <c:v>107.9705099386339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6611-4EA5-A29E-30D299E3AB21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Emissions!$E$148:$M$148</c:f>
              <c:numCache>
                <c:formatCode>0.00E+00</c:formatCode>
                <c:ptCount val="9"/>
                <c:pt idx="0">
                  <c:v>6.3444250961538454E-2</c:v>
                </c:pt>
                <c:pt idx="1">
                  <c:v>0.27627639967332929</c:v>
                </c:pt>
                <c:pt idx="2">
                  <c:v>0.44557719729853262</c:v>
                </c:pt>
                <c:pt idx="3">
                  <c:v>0.47838297488004522</c:v>
                </c:pt>
                <c:pt idx="4">
                  <c:v>0.45667614210152352</c:v>
                </c:pt>
                <c:pt idx="5">
                  <c:v>0.31077260284390351</c:v>
                </c:pt>
                <c:pt idx="6">
                  <c:v>9.3374093345074044E-2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6611-4EA5-A29E-30D299E3AB21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Emissions!$E$149:$M$149</c:f>
              <c:numCache>
                <c:formatCode>0.00E+00</c:formatCode>
                <c:ptCount val="9"/>
                <c:pt idx="0">
                  <c:v>1.8202712899159661</c:v>
                </c:pt>
                <c:pt idx="1">
                  <c:v>0.91013564495798316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6611-4EA5-A29E-30D299E3AB21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Emissions!$E$150:$M$150</c:f>
              <c:numCache>
                <c:formatCode>0.00E+00</c:formatCode>
                <c:ptCount val="9"/>
                <c:pt idx="0">
                  <c:v>2199.5251667895632</c:v>
                </c:pt>
                <c:pt idx="1">
                  <c:v>5294.8970923785018</c:v>
                </c:pt>
                <c:pt idx="2">
                  <c:v>8913.3323267271717</c:v>
                </c:pt>
                <c:pt idx="3">
                  <c:v>6713.807159937609</c:v>
                </c:pt>
                <c:pt idx="4">
                  <c:v>3618.4352343486698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6611-4EA5-A29E-30D299E3AB21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Emissions!$E$151:$M$151</c:f>
              <c:numCache>
                <c:formatCode>0.00E+00</c:formatCode>
                <c:ptCount val="9"/>
                <c:pt idx="0">
                  <c:v>5306.6647834394898</c:v>
                </c:pt>
                <c:pt idx="1">
                  <c:v>2653.3323917197449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6611-4EA5-A29E-30D299E3AB21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Emissions!$E$152:$M$152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6789.9023141254456</c:v>
                </c:pt>
                <c:pt idx="3">
                  <c:v>32247.45309520674</c:v>
                </c:pt>
                <c:pt idx="4">
                  <c:v>32247.45309520674</c:v>
                </c:pt>
                <c:pt idx="5">
                  <c:v>25457.5507810813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6611-4EA5-A29E-30D299E3AB21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Emissions!$E$153:$M$153</c:f>
              <c:numCache>
                <c:formatCode>0.00E+00</c:formatCode>
                <c:ptCount val="9"/>
                <c:pt idx="0">
                  <c:v>66.979718080149155</c:v>
                </c:pt>
                <c:pt idx="1">
                  <c:v>66.979718080149155</c:v>
                </c:pt>
                <c:pt idx="2">
                  <c:v>0</c:v>
                </c:pt>
                <c:pt idx="3">
                  <c:v>314.79629726630372</c:v>
                </c:pt>
                <c:pt idx="4">
                  <c:v>314.79629726630372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6611-4EA5-A29E-30D299E3AB21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Emissions!$E$154:$M$154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0.94167927382753402</c:v>
                </c:pt>
                <c:pt idx="4">
                  <c:v>5.8522440746343927</c:v>
                </c:pt>
                <c:pt idx="5">
                  <c:v>36.443519919314177</c:v>
                </c:pt>
                <c:pt idx="6">
                  <c:v>214.4049420070601</c:v>
                </c:pt>
                <c:pt idx="7">
                  <c:v>501.6969238527484</c:v>
                </c:pt>
                <c:pt idx="8">
                  <c:v>787.39283913262727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6611-4EA5-A29E-30D299E3AB21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Emissions!$E$155:$M$155</c:f>
              <c:numCache>
                <c:formatCode>0.00E+00</c:formatCode>
                <c:ptCount val="9"/>
                <c:pt idx="0">
                  <c:v>11926.98336927026</c:v>
                </c:pt>
                <c:pt idx="1">
                  <c:v>16535.395686945511</c:v>
                </c:pt>
                <c:pt idx="2">
                  <c:v>8155.5196268214131</c:v>
                </c:pt>
                <c:pt idx="3">
                  <c:v>22634.595248950471</c:v>
                </c:pt>
                <c:pt idx="4">
                  <c:v>26603.603546890052</c:v>
                </c:pt>
                <c:pt idx="5">
                  <c:v>30394.16632984333</c:v>
                </c:pt>
                <c:pt idx="6">
                  <c:v>31713.981383615061</c:v>
                </c:pt>
                <c:pt idx="7">
                  <c:v>32902.324277817766</c:v>
                </c:pt>
                <c:pt idx="8">
                  <c:v>33894.853892683634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6611-4EA5-A29E-30D299E3AB21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Emissions!$E$156:$M$156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0.20914741219963021</c:v>
                </c:pt>
                <c:pt idx="3">
                  <c:v>0.20914741219963021</c:v>
                </c:pt>
                <c:pt idx="4">
                  <c:v>7.4414605183197038</c:v>
                </c:pt>
                <c:pt idx="5">
                  <c:v>44.179096039171498</c:v>
                </c:pt>
                <c:pt idx="6">
                  <c:v>248.10950345314359</c:v>
                </c:pt>
                <c:pt idx="7">
                  <c:v>558.09794650950801</c:v>
                </c:pt>
                <c:pt idx="8">
                  <c:v>419.18595986947059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6611-4EA5-A29E-30D299E3AB21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Emissions!$E$157:$M$157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6611-4EA5-A29E-30D299E3AB21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Emissions!$E$158:$M$158</c:f>
              <c:numCache>
                <c:formatCode>0.00E+00</c:formatCode>
                <c:ptCount val="9"/>
                <c:pt idx="0">
                  <c:v>0.58456017094017076</c:v>
                </c:pt>
                <c:pt idx="1">
                  <c:v>0.46764813675213662</c:v>
                </c:pt>
                <c:pt idx="2">
                  <c:v>0.35073610256410243</c:v>
                </c:pt>
                <c:pt idx="3">
                  <c:v>0.23382406837606831</c:v>
                </c:pt>
                <c:pt idx="4">
                  <c:v>0.1169120341880341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6611-4EA5-A29E-30D299E3AB21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Emissions!$E$159:$M$159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4.5487897125567329E-5</c:v>
                </c:pt>
                <c:pt idx="3">
                  <c:v>0</c:v>
                </c:pt>
                <c:pt idx="4">
                  <c:v>0</c:v>
                </c:pt>
                <c:pt idx="5">
                  <c:v>1.093305597579425E-2</c:v>
                </c:pt>
                <c:pt idx="6">
                  <c:v>6.4321482602118007E-2</c:v>
                </c:pt>
                <c:pt idx="7">
                  <c:v>0</c:v>
                </c:pt>
                <c:pt idx="8">
                  <c:v>0.23621785173978821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6611-4EA5-A29E-30D299E3AB21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Emissions!$E$160:$M$160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2.7073099484163632</c:v>
                </c:pt>
                <c:pt idx="5">
                  <c:v>16.047751279555222</c:v>
                </c:pt>
                <c:pt idx="6">
                  <c:v>94.239612440287431</c:v>
                </c:pt>
                <c:pt idx="7">
                  <c:v>521.67150615691867</c:v>
                </c:pt>
                <c:pt idx="8">
                  <c:v>557.78912454539579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6611-4EA5-A29E-30D299E3AB21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Emissions!$E$161:$M$161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6611-4EA5-A29E-30D299E3AB21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Emissions!$E$162:$M$162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6611-4EA5-A29E-30D299E3AB21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Emissions!$E$163:$M$163</c:f>
              <c:numCache>
                <c:formatCode>0.00E+00</c:formatCode>
                <c:ptCount val="9"/>
                <c:pt idx="0">
                  <c:v>1.003143168482816E-2</c:v>
                </c:pt>
                <c:pt idx="1">
                  <c:v>8.0251453478625279E-3</c:v>
                </c:pt>
                <c:pt idx="2">
                  <c:v>6.0188590108968976E-3</c:v>
                </c:pt>
                <c:pt idx="3">
                  <c:v>4.0125726739312657E-3</c:v>
                </c:pt>
                <c:pt idx="4">
                  <c:v>2.0062863369656328E-3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6611-4EA5-A29E-30D299E3AB21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Emissions!$E$164:$M$164</c:f>
              <c:numCache>
                <c:formatCode>0.00E+00</c:formatCode>
                <c:ptCount val="9"/>
                <c:pt idx="0">
                  <c:v>9.4757480361173777E-4</c:v>
                </c:pt>
                <c:pt idx="1">
                  <c:v>7.1315904288939038E-4</c:v>
                </c:pt>
                <c:pt idx="2">
                  <c:v>6.0196728216704279E-4</c:v>
                </c:pt>
                <c:pt idx="3">
                  <c:v>2.326129086336967E-4</c:v>
                </c:pt>
                <c:pt idx="4">
                  <c:v>1.163064543168483E-4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6611-4EA5-A29E-30D299E3AB21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Emissions!$E$165:$M$165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6611-4EA5-A29E-30D299E3AB21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Emissions!$E$166:$M$166</c:f>
              <c:numCache>
                <c:formatCode>0.00E+00</c:formatCode>
                <c:ptCount val="9"/>
                <c:pt idx="0">
                  <c:v>0.35115802064629642</c:v>
                </c:pt>
                <c:pt idx="1">
                  <c:v>0.67467622180678255</c:v>
                </c:pt>
                <c:pt idx="2">
                  <c:v>0.83349480299616563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6611-4EA5-A29E-30D299E3AB21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Emissions!$E$167:$M$167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0.1026747224036577</c:v>
                </c:pt>
                <c:pt idx="4">
                  <c:v>0.63878837361201835</c:v>
                </c:pt>
                <c:pt idx="5">
                  <c:v>3.9760613977792301</c:v>
                </c:pt>
                <c:pt idx="6">
                  <c:v>23.429131286740699</c:v>
                </c:pt>
                <c:pt idx="7">
                  <c:v>23.434247800547009</c:v>
                </c:pt>
                <c:pt idx="8">
                  <c:v>86.136512083605567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6611-4EA5-A29E-30D299E3AB21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Emissions!$E$168:$M$168</c:f>
              <c:numCache>
                <c:formatCode>0.00E+00</c:formatCode>
                <c:ptCount val="9"/>
                <c:pt idx="0">
                  <c:v>6.826443997387327E-2</c:v>
                </c:pt>
                <c:pt idx="1">
                  <c:v>8.7731551660551951E-2</c:v>
                </c:pt>
                <c:pt idx="2">
                  <c:v>9.0911076728187074E-2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6611-4EA5-A29E-30D299E3AB21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Emissions!$E$169:$M$169</c:f>
              <c:numCache>
                <c:formatCode>0.00E+00</c:formatCode>
                <c:ptCount val="9"/>
                <c:pt idx="0">
                  <c:v>2.2120901077375119E-2</c:v>
                </c:pt>
                <c:pt idx="1">
                  <c:v>1.7696720861900099E-2</c:v>
                </c:pt>
                <c:pt idx="2">
                  <c:v>1.3272540646425071E-2</c:v>
                </c:pt>
                <c:pt idx="3">
                  <c:v>8.8483604309500495E-3</c:v>
                </c:pt>
                <c:pt idx="4">
                  <c:v>4.4241802154750256E-3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6611-4EA5-A29E-30D299E3AB21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Emissions!$E$170:$M$170</c:f>
              <c:numCache>
                <c:formatCode>0.00E+00</c:formatCode>
                <c:ptCount val="9"/>
                <c:pt idx="0">
                  <c:v>4.5630558276199794E-3</c:v>
                </c:pt>
                <c:pt idx="1">
                  <c:v>3.650444662095984E-3</c:v>
                </c:pt>
                <c:pt idx="2">
                  <c:v>2.7378334965719878E-3</c:v>
                </c:pt>
                <c:pt idx="3">
                  <c:v>1.825222331047992E-3</c:v>
                </c:pt>
                <c:pt idx="4">
                  <c:v>9.1261116552399601E-4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6611-4EA5-A29E-30D299E3AB21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Emissions!$E$171:$M$171</c:f>
              <c:numCache>
                <c:formatCode>0.00E+00</c:formatCode>
                <c:ptCount val="9"/>
                <c:pt idx="0">
                  <c:v>9211.7949511494244</c:v>
                </c:pt>
                <c:pt idx="1">
                  <c:v>4605.8974755747131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6611-4EA5-A29E-30D299E3AB21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Emissions!$E$172:$M$172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6611-4EA5-A29E-30D299E3AB21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Emissions!$E$173:$M$173</c:f>
              <c:numCache>
                <c:formatCode>0.00E+00</c:formatCode>
                <c:ptCount val="9"/>
                <c:pt idx="0">
                  <c:v>259.24595253936559</c:v>
                </c:pt>
                <c:pt idx="1">
                  <c:v>207.39676203149261</c:v>
                </c:pt>
                <c:pt idx="2">
                  <c:v>155.54757152361941</c:v>
                </c:pt>
                <c:pt idx="3">
                  <c:v>103.69838101574631</c:v>
                </c:pt>
                <c:pt idx="4">
                  <c:v>51.849190507873132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6611-4EA5-A29E-30D299E3AB21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Emissions!$E$174:$M$174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2.1646261120262409</c:v>
                </c:pt>
                <c:pt idx="3">
                  <c:v>2.1646261120262409</c:v>
                </c:pt>
                <c:pt idx="4">
                  <c:v>2.6616283556360879E-2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6611-4EA5-A29E-30D299E3A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111663"/>
        <c:axId val="291111247"/>
      </c:lineChart>
      <c:catAx>
        <c:axId val="291111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1111247"/>
        <c:crosses val="autoZero"/>
        <c:auto val="1"/>
        <c:lblAlgn val="ctr"/>
        <c:lblOffset val="100"/>
        <c:noMultiLvlLbl val="0"/>
      </c:catAx>
      <c:valAx>
        <c:axId val="29111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111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generation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'Electricity generation'!$N$5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rgbClr val="CC66FF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generation'!$O$5:$W$5</c:f>
              <c:numCache>
                <c:formatCode>0</c:formatCode>
                <c:ptCount val="9"/>
                <c:pt idx="0">
                  <c:v>1810.577777777778</c:v>
                </c:pt>
                <c:pt idx="1">
                  <c:v>1508.9861111111113</c:v>
                </c:pt>
                <c:pt idx="2">
                  <c:v>1243.3277777777776</c:v>
                </c:pt>
                <c:pt idx="3">
                  <c:v>478.22580622182261</c:v>
                </c:pt>
                <c:pt idx="4">
                  <c:v>212.40213606936004</c:v>
                </c:pt>
                <c:pt idx="5">
                  <c:v>18.856444538013868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F-45D1-92AF-C5C4F2DCB112}"/>
            </c:ext>
          </c:extLst>
        </c:ser>
        <c:ser>
          <c:idx val="1"/>
          <c:order val="1"/>
          <c:tx>
            <c:strRef>
              <c:f>'Electricity generation'!$N$6</c:f>
              <c:strCache>
                <c:ptCount val="1"/>
                <c:pt idx="0">
                  <c:v>Fossil w/ CCS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generation'!$O$6:$W$6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8.3249433600000025</c:v>
                </c:pt>
                <c:pt idx="7">
                  <c:v>51.863054399999996</c:v>
                </c:pt>
                <c:pt idx="8">
                  <c:v>47.70058272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4F-45D1-92AF-C5C4F2DCB112}"/>
            </c:ext>
          </c:extLst>
        </c:ser>
        <c:ser>
          <c:idx val="2"/>
          <c:order val="2"/>
          <c:tx>
            <c:strRef>
              <c:f>'Electricity generation'!$N$7</c:f>
              <c:strCache>
                <c:ptCount val="1"/>
                <c:pt idx="0">
                  <c:v>Hydropower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generation'!$O$7:$W$7</c:f>
              <c:numCache>
                <c:formatCode>0</c:formatCode>
                <c:ptCount val="9"/>
                <c:pt idx="0">
                  <c:v>592.21666666666692</c:v>
                </c:pt>
                <c:pt idx="1">
                  <c:v>601.82500000000027</c:v>
                </c:pt>
                <c:pt idx="2">
                  <c:v>631.72499999999991</c:v>
                </c:pt>
                <c:pt idx="3">
                  <c:v>685.50965409344838</c:v>
                </c:pt>
                <c:pt idx="4">
                  <c:v>666.03797704017063</c:v>
                </c:pt>
                <c:pt idx="5">
                  <c:v>658.32126367072442</c:v>
                </c:pt>
                <c:pt idx="6">
                  <c:v>665.94802840241505</c:v>
                </c:pt>
                <c:pt idx="7">
                  <c:v>661.46197936463977</c:v>
                </c:pt>
                <c:pt idx="8">
                  <c:v>691.38940425649355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4F-45D1-92AF-C5C4F2DCB112}"/>
            </c:ext>
          </c:extLst>
        </c:ser>
        <c:ser>
          <c:idx val="3"/>
          <c:order val="3"/>
          <c:tx>
            <c:strRef>
              <c:f>'Electricity generation'!$N$8</c:f>
              <c:strCache>
                <c:ptCount val="1"/>
                <c:pt idx="0">
                  <c:v>Nuclear fission</c:v>
                </c:pt>
              </c:strCache>
            </c:strRef>
          </c:tx>
          <c:spPr>
            <a:solidFill>
              <a:srgbClr val="009999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generation'!$O$8:$W$8</c:f>
              <c:numCache>
                <c:formatCode>0</c:formatCode>
                <c:ptCount val="9"/>
                <c:pt idx="0">
                  <c:v>916.07777777778108</c:v>
                </c:pt>
                <c:pt idx="1">
                  <c:v>853.08611111111168</c:v>
                </c:pt>
                <c:pt idx="2">
                  <c:v>729.71944444444762</c:v>
                </c:pt>
                <c:pt idx="3">
                  <c:v>786.01727999999412</c:v>
                </c:pt>
                <c:pt idx="4">
                  <c:v>750.80719000000033</c:v>
                </c:pt>
                <c:pt idx="5">
                  <c:v>715.59710000000018</c:v>
                </c:pt>
                <c:pt idx="6">
                  <c:v>694.44024000000013</c:v>
                </c:pt>
                <c:pt idx="7">
                  <c:v>655.33560000000011</c:v>
                </c:pt>
                <c:pt idx="8">
                  <c:v>616.23096000000021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4F-45D1-92AF-C5C4F2DCB112}"/>
            </c:ext>
          </c:extLst>
        </c:ser>
        <c:ser>
          <c:idx val="4"/>
          <c:order val="4"/>
          <c:tx>
            <c:strRef>
              <c:f>'Electricity generation'!$N$9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00CC66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generation'!$O$9:$W$9</c:f>
              <c:numCache>
                <c:formatCode>0</c:formatCode>
                <c:ptCount val="9"/>
                <c:pt idx="0">
                  <c:v>145.69444444444443</c:v>
                </c:pt>
                <c:pt idx="1">
                  <c:v>205.72499999999994</c:v>
                </c:pt>
                <c:pt idx="2">
                  <c:v>233.37777777777779</c:v>
                </c:pt>
                <c:pt idx="3">
                  <c:v>113.32382168539731</c:v>
                </c:pt>
                <c:pt idx="4">
                  <c:v>132.47288439583261</c:v>
                </c:pt>
                <c:pt idx="5">
                  <c:v>126.37466706798131</c:v>
                </c:pt>
                <c:pt idx="6">
                  <c:v>134.48041542787877</c:v>
                </c:pt>
                <c:pt idx="7">
                  <c:v>88.52149355720428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4F-45D1-92AF-C5C4F2DCB112}"/>
            </c:ext>
          </c:extLst>
        </c:ser>
        <c:ser>
          <c:idx val="10"/>
          <c:order val="5"/>
          <c:tx>
            <c:strRef>
              <c:f>'Electricity generation'!$N$10</c:f>
              <c:strCache>
                <c:ptCount val="1"/>
                <c:pt idx="0">
                  <c:v>Biomass w/ CCS</c:v>
                </c:pt>
              </c:strCache>
            </c:strRef>
          </c:tx>
          <c:spPr>
            <a:solidFill>
              <a:srgbClr val="44EE5C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generation'!$O$10:$W$10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1.752</c:v>
                </c:pt>
                <c:pt idx="6">
                  <c:v>10.862400000000001</c:v>
                </c:pt>
                <c:pt idx="7">
                  <c:v>67.670999999999964</c:v>
                </c:pt>
                <c:pt idx="8">
                  <c:v>398.7552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A1-495A-B17C-33AEA82EFDF5}"/>
            </c:ext>
          </c:extLst>
        </c:ser>
        <c:ser>
          <c:idx val="5"/>
          <c:order val="6"/>
          <c:tx>
            <c:strRef>
              <c:f>'Electricity generation'!$N$11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DAA520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generation'!$O$11:$W$11</c:f>
              <c:numCache>
                <c:formatCode>0.0</c:formatCode>
                <c:ptCount val="9"/>
                <c:pt idx="0">
                  <c:v>10.736111111111111</c:v>
                </c:pt>
                <c:pt idx="1">
                  <c:v>15.041666666666668</c:v>
                </c:pt>
                <c:pt idx="2">
                  <c:v>22.611111111111125</c:v>
                </c:pt>
                <c:pt idx="3">
                  <c:v>27.938997091015686</c:v>
                </c:pt>
                <c:pt idx="4">
                  <c:v>32.77015275753984</c:v>
                </c:pt>
                <c:pt idx="5">
                  <c:v>38.029876868730817</c:v>
                </c:pt>
                <c:pt idx="6">
                  <c:v>43.315279890462307</c:v>
                </c:pt>
                <c:pt idx="7">
                  <c:v>49.476480000000002</c:v>
                </c:pt>
                <c:pt idx="8">
                  <c:v>54.522240000000004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4F-45D1-92AF-C5C4F2DCB112}"/>
            </c:ext>
          </c:extLst>
        </c:ser>
        <c:ser>
          <c:idx val="6"/>
          <c:order val="7"/>
          <c:tx>
            <c:strRef>
              <c:f>'Electricity generation'!$N$12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33CCCC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generation'!$O$12:$W$12</c:f>
              <c:numCache>
                <c:formatCode>0</c:formatCode>
                <c:ptCount val="9"/>
                <c:pt idx="0">
                  <c:v>152.79999999999998</c:v>
                </c:pt>
                <c:pt idx="1">
                  <c:v>308.23333333333329</c:v>
                </c:pt>
                <c:pt idx="2">
                  <c:v>497.29444444444442</c:v>
                </c:pt>
                <c:pt idx="3">
                  <c:v>899.36773273681877</c:v>
                </c:pt>
                <c:pt idx="4">
                  <c:v>1240.4563937381095</c:v>
                </c:pt>
                <c:pt idx="5">
                  <c:v>1456.4296532399669</c:v>
                </c:pt>
                <c:pt idx="6">
                  <c:v>1581.5448861764762</c:v>
                </c:pt>
                <c:pt idx="7">
                  <c:v>1628.4834059765967</c:v>
                </c:pt>
                <c:pt idx="8">
                  <c:v>1670.1978338055274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4F-45D1-92AF-C5C4F2DCB112}"/>
            </c:ext>
          </c:extLst>
        </c:ser>
        <c:ser>
          <c:idx val="7"/>
          <c:order val="8"/>
          <c:tx>
            <c:strRef>
              <c:f>'Electricity generation'!$N$13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generation'!$O$13:$W$13</c:f>
              <c:numCache>
                <c:formatCode>0</c:formatCode>
                <c:ptCount val="9"/>
                <c:pt idx="0">
                  <c:v>46.38055555555556</c:v>
                </c:pt>
                <c:pt idx="1">
                  <c:v>106.05833333333335</c:v>
                </c:pt>
                <c:pt idx="2">
                  <c:v>167.81666666666669</c:v>
                </c:pt>
                <c:pt idx="3">
                  <c:v>358.88988815554063</c:v>
                </c:pt>
                <c:pt idx="4">
                  <c:v>564.26285512970969</c:v>
                </c:pt>
                <c:pt idx="5">
                  <c:v>810.20466582115978</c:v>
                </c:pt>
                <c:pt idx="6">
                  <c:v>1063.3212762339617</c:v>
                </c:pt>
                <c:pt idx="7">
                  <c:v>1262.6214152099369</c:v>
                </c:pt>
                <c:pt idx="8">
                  <c:v>1312.2202329899371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4F-45D1-92AF-C5C4F2DCB112}"/>
            </c:ext>
          </c:extLst>
        </c:ser>
        <c:ser>
          <c:idx val="8"/>
          <c:order val="9"/>
          <c:tx>
            <c:strRef>
              <c:f>'Electricity generation'!$N$14</c:f>
              <c:strCache>
                <c:ptCount val="1"/>
                <c:pt idx="0">
                  <c:v>Marine</c:v>
                </c:pt>
              </c:strCache>
            </c:strRef>
          </c:tx>
          <c:spPr>
            <a:solidFill>
              <a:srgbClr val="0033CC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generation'!$O$14:$W$14</c:f>
              <c:numCache>
                <c:formatCode>0</c:formatCode>
                <c:ptCount val="9"/>
                <c:pt idx="0">
                  <c:v>0.47777777777777775</c:v>
                </c:pt>
                <c:pt idx="1">
                  <c:v>0.48888888888888887</c:v>
                </c:pt>
                <c:pt idx="2">
                  <c:v>0.51388888888888895</c:v>
                </c:pt>
                <c:pt idx="3">
                  <c:v>0.39719300000000002</c:v>
                </c:pt>
                <c:pt idx="4">
                  <c:v>0.392594</c:v>
                </c:pt>
                <c:pt idx="5">
                  <c:v>0.21162700000000009</c:v>
                </c:pt>
                <c:pt idx="6">
                  <c:v>0.74976108533333341</c:v>
                </c:pt>
                <c:pt idx="7">
                  <c:v>0.83219999999999994</c:v>
                </c:pt>
                <c:pt idx="8">
                  <c:v>0.83219999999999994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4F-45D1-92AF-C5C4F2DCB112}"/>
            </c:ext>
          </c:extLst>
        </c:ser>
        <c:ser>
          <c:idx val="11"/>
          <c:order val="10"/>
          <c:tx>
            <c:strRef>
              <c:f>'Electricity generation'!$N$15</c:f>
              <c:strCache>
                <c:ptCount val="1"/>
                <c:pt idx="0">
                  <c:v>Fuel cell</c:v>
                </c:pt>
              </c:strCache>
            </c:strRef>
          </c:tx>
          <c:spPr>
            <a:solidFill>
              <a:srgbClr val="00CCFF"/>
            </a:solidFill>
            <a:ln>
              <a:noFill/>
            </a:ln>
            <a:effectLst/>
          </c:spPr>
          <c:invertIfNegative val="0"/>
          <c:val>
            <c:numRef>
              <c:f>'Electricity generation'!$O$15:$W$15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2.95835274</c:v>
                </c:pt>
                <c:pt idx="6" formatCode="0">
                  <c:v>116.61634368</c:v>
                </c:pt>
                <c:pt idx="7" formatCode="0.00">
                  <c:v>333.74428516720246</c:v>
                </c:pt>
                <c:pt idx="8" formatCode="0.00">
                  <c:v>439.65783200411113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F-487B-B75E-5E5AD3842BE4}"/>
            </c:ext>
          </c:extLst>
        </c:ser>
        <c:ser>
          <c:idx val="9"/>
          <c:order val="11"/>
          <c:tx>
            <c:strRef>
              <c:f>'Electricity generation'!$N$16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generation'!$O$16:$W$16</c:f>
              <c:numCache>
                <c:formatCode>0</c:formatCode>
                <c:ptCount val="9"/>
                <c:pt idx="0">
                  <c:v>98.668055555555526</c:v>
                </c:pt>
                <c:pt idx="1">
                  <c:v>108.70902777777776</c:v>
                </c:pt>
                <c:pt idx="2">
                  <c:v>118.75</c:v>
                </c:pt>
                <c:pt idx="3">
                  <c:v>81.428352239999995</c:v>
                </c:pt>
                <c:pt idx="4">
                  <c:v>118.128596496</c:v>
                </c:pt>
                <c:pt idx="5">
                  <c:v>154.82884075199999</c:v>
                </c:pt>
                <c:pt idx="6">
                  <c:v>191.52908500800001</c:v>
                </c:pt>
                <c:pt idx="7">
                  <c:v>238.23520799999994</c:v>
                </c:pt>
                <c:pt idx="8">
                  <c:v>273.32165352000004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5-4665-8F48-1D64F18F9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5499936"/>
        <c:axId val="355498272"/>
      </c:barChart>
      <c:catAx>
        <c:axId val="35549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8272"/>
        <c:crosses val="autoZero"/>
        <c:auto val="1"/>
        <c:lblAlgn val="ctr"/>
        <c:lblOffset val="100"/>
        <c:noMultiLvlLbl val="0"/>
      </c:catAx>
      <c:valAx>
        <c:axId val="3554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'Electricity generation'!$N$5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rgbClr val="CC66FF"/>
            </a:solidFill>
            <a:ln>
              <a:noFill/>
            </a:ln>
            <a:effectLst/>
          </c:spPr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generation'!$O$5:$W$5</c:f>
              <c:numCache>
                <c:formatCode>0</c:formatCode>
                <c:ptCount val="9"/>
                <c:pt idx="0">
                  <c:v>1810.577777777778</c:v>
                </c:pt>
                <c:pt idx="1">
                  <c:v>1508.9861111111113</c:v>
                </c:pt>
                <c:pt idx="2">
                  <c:v>1243.3277777777776</c:v>
                </c:pt>
                <c:pt idx="3">
                  <c:v>478.22580622182261</c:v>
                </c:pt>
                <c:pt idx="4">
                  <c:v>212.40213606936004</c:v>
                </c:pt>
                <c:pt idx="5">
                  <c:v>18.856444538013868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A-4A08-AB98-F87636239376}"/>
            </c:ext>
          </c:extLst>
        </c:ser>
        <c:ser>
          <c:idx val="1"/>
          <c:order val="1"/>
          <c:tx>
            <c:strRef>
              <c:f>'Electricity generation'!$N$6</c:f>
              <c:strCache>
                <c:ptCount val="1"/>
                <c:pt idx="0">
                  <c:v>Fossil w/ CCS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generation'!$O$6:$W$6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8.3249433600000025</c:v>
                </c:pt>
                <c:pt idx="7">
                  <c:v>51.863054399999996</c:v>
                </c:pt>
                <c:pt idx="8">
                  <c:v>47.70058272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AA-4A08-AB98-F87636239376}"/>
            </c:ext>
          </c:extLst>
        </c:ser>
        <c:ser>
          <c:idx val="2"/>
          <c:order val="2"/>
          <c:tx>
            <c:strRef>
              <c:f>'Electricity generation'!$N$7</c:f>
              <c:strCache>
                <c:ptCount val="1"/>
                <c:pt idx="0">
                  <c:v>Hydropower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generation'!$O$7:$W$7</c:f>
              <c:numCache>
                <c:formatCode>0</c:formatCode>
                <c:ptCount val="9"/>
                <c:pt idx="0">
                  <c:v>592.21666666666692</c:v>
                </c:pt>
                <c:pt idx="1">
                  <c:v>601.82500000000027</c:v>
                </c:pt>
                <c:pt idx="2">
                  <c:v>631.72499999999991</c:v>
                </c:pt>
                <c:pt idx="3">
                  <c:v>685.50965409344838</c:v>
                </c:pt>
                <c:pt idx="4">
                  <c:v>666.03797704017063</c:v>
                </c:pt>
                <c:pt idx="5">
                  <c:v>658.32126367072442</c:v>
                </c:pt>
                <c:pt idx="6">
                  <c:v>665.94802840241505</c:v>
                </c:pt>
                <c:pt idx="7">
                  <c:v>661.46197936463977</c:v>
                </c:pt>
                <c:pt idx="8">
                  <c:v>691.38940425649355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AA-4A08-AB98-F87636239376}"/>
            </c:ext>
          </c:extLst>
        </c:ser>
        <c:ser>
          <c:idx val="3"/>
          <c:order val="3"/>
          <c:tx>
            <c:strRef>
              <c:f>'Electricity generation'!$N$8</c:f>
              <c:strCache>
                <c:ptCount val="1"/>
                <c:pt idx="0">
                  <c:v>Nuclear fission</c:v>
                </c:pt>
              </c:strCache>
            </c:strRef>
          </c:tx>
          <c:spPr>
            <a:solidFill>
              <a:srgbClr val="009999"/>
            </a:solidFill>
            <a:ln>
              <a:noFill/>
            </a:ln>
            <a:effectLst/>
          </c:spPr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generation'!$O$8:$W$8</c:f>
              <c:numCache>
                <c:formatCode>0</c:formatCode>
                <c:ptCount val="9"/>
                <c:pt idx="0">
                  <c:v>916.07777777778108</c:v>
                </c:pt>
                <c:pt idx="1">
                  <c:v>853.08611111111168</c:v>
                </c:pt>
                <c:pt idx="2">
                  <c:v>729.71944444444762</c:v>
                </c:pt>
                <c:pt idx="3">
                  <c:v>786.01727999999412</c:v>
                </c:pt>
                <c:pt idx="4">
                  <c:v>750.80719000000033</c:v>
                </c:pt>
                <c:pt idx="5">
                  <c:v>715.59710000000018</c:v>
                </c:pt>
                <c:pt idx="6">
                  <c:v>694.44024000000013</c:v>
                </c:pt>
                <c:pt idx="7">
                  <c:v>655.33560000000011</c:v>
                </c:pt>
                <c:pt idx="8">
                  <c:v>616.23096000000021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AA-4A08-AB98-F87636239376}"/>
            </c:ext>
          </c:extLst>
        </c:ser>
        <c:ser>
          <c:idx val="4"/>
          <c:order val="4"/>
          <c:tx>
            <c:strRef>
              <c:f>'Electricity generation'!$N$9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00CC66"/>
            </a:solidFill>
            <a:ln>
              <a:noFill/>
            </a:ln>
            <a:effectLst/>
          </c:spPr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generation'!$O$9:$W$9</c:f>
              <c:numCache>
                <c:formatCode>0</c:formatCode>
                <c:ptCount val="9"/>
                <c:pt idx="0">
                  <c:v>145.69444444444443</c:v>
                </c:pt>
                <c:pt idx="1">
                  <c:v>205.72499999999994</c:v>
                </c:pt>
                <c:pt idx="2">
                  <c:v>233.37777777777779</c:v>
                </c:pt>
                <c:pt idx="3">
                  <c:v>113.32382168539731</c:v>
                </c:pt>
                <c:pt idx="4">
                  <c:v>132.47288439583261</c:v>
                </c:pt>
                <c:pt idx="5">
                  <c:v>126.37466706798131</c:v>
                </c:pt>
                <c:pt idx="6">
                  <c:v>134.48041542787877</c:v>
                </c:pt>
                <c:pt idx="7">
                  <c:v>88.52149355720428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AA-4A08-AB98-F87636239376}"/>
            </c:ext>
          </c:extLst>
        </c:ser>
        <c:ser>
          <c:idx val="5"/>
          <c:order val="5"/>
          <c:tx>
            <c:strRef>
              <c:f>'Electricity generation'!$N$11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DAA520"/>
            </a:solidFill>
            <a:ln>
              <a:noFill/>
            </a:ln>
            <a:effectLst/>
          </c:spPr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generation'!$O$11:$W$11</c:f>
              <c:numCache>
                <c:formatCode>0.0</c:formatCode>
                <c:ptCount val="9"/>
                <c:pt idx="0">
                  <c:v>10.736111111111111</c:v>
                </c:pt>
                <c:pt idx="1">
                  <c:v>15.041666666666668</c:v>
                </c:pt>
                <c:pt idx="2">
                  <c:v>22.611111111111125</c:v>
                </c:pt>
                <c:pt idx="3">
                  <c:v>27.938997091015686</c:v>
                </c:pt>
                <c:pt idx="4">
                  <c:v>32.77015275753984</c:v>
                </c:pt>
                <c:pt idx="5">
                  <c:v>38.029876868730817</c:v>
                </c:pt>
                <c:pt idx="6">
                  <c:v>43.315279890462307</c:v>
                </c:pt>
                <c:pt idx="7">
                  <c:v>49.476480000000002</c:v>
                </c:pt>
                <c:pt idx="8">
                  <c:v>54.522240000000004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AA-4A08-AB98-F87636239376}"/>
            </c:ext>
          </c:extLst>
        </c:ser>
        <c:ser>
          <c:idx val="6"/>
          <c:order val="6"/>
          <c:tx>
            <c:strRef>
              <c:f>'Electricity generation'!$N$12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33CCCC"/>
            </a:solidFill>
            <a:ln>
              <a:noFill/>
            </a:ln>
            <a:effectLst/>
          </c:spPr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generation'!$O$12:$W$12</c:f>
              <c:numCache>
                <c:formatCode>0</c:formatCode>
                <c:ptCount val="9"/>
                <c:pt idx="0">
                  <c:v>152.79999999999998</c:v>
                </c:pt>
                <c:pt idx="1">
                  <c:v>308.23333333333329</c:v>
                </c:pt>
                <c:pt idx="2">
                  <c:v>497.29444444444442</c:v>
                </c:pt>
                <c:pt idx="3">
                  <c:v>899.36773273681877</c:v>
                </c:pt>
                <c:pt idx="4">
                  <c:v>1240.4563937381095</c:v>
                </c:pt>
                <c:pt idx="5">
                  <c:v>1456.4296532399669</c:v>
                </c:pt>
                <c:pt idx="6">
                  <c:v>1581.5448861764762</c:v>
                </c:pt>
                <c:pt idx="7">
                  <c:v>1628.4834059765967</c:v>
                </c:pt>
                <c:pt idx="8">
                  <c:v>1670.1978338055274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AA-4A08-AB98-F87636239376}"/>
            </c:ext>
          </c:extLst>
        </c:ser>
        <c:ser>
          <c:idx val="7"/>
          <c:order val="7"/>
          <c:tx>
            <c:strRef>
              <c:f>'Electricity generation'!$N$13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generation'!$O$13:$W$13</c:f>
              <c:numCache>
                <c:formatCode>0</c:formatCode>
                <c:ptCount val="9"/>
                <c:pt idx="0">
                  <c:v>46.38055555555556</c:v>
                </c:pt>
                <c:pt idx="1">
                  <c:v>106.05833333333335</c:v>
                </c:pt>
                <c:pt idx="2">
                  <c:v>167.81666666666669</c:v>
                </c:pt>
                <c:pt idx="3">
                  <c:v>358.88988815554063</c:v>
                </c:pt>
                <c:pt idx="4">
                  <c:v>564.26285512970969</c:v>
                </c:pt>
                <c:pt idx="5">
                  <c:v>810.20466582115978</c:v>
                </c:pt>
                <c:pt idx="6">
                  <c:v>1063.3212762339617</c:v>
                </c:pt>
                <c:pt idx="7">
                  <c:v>1262.6214152099369</c:v>
                </c:pt>
                <c:pt idx="8">
                  <c:v>1312.2202329899371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AA-4A08-AB98-F87636239376}"/>
            </c:ext>
          </c:extLst>
        </c:ser>
        <c:ser>
          <c:idx val="8"/>
          <c:order val="8"/>
          <c:tx>
            <c:strRef>
              <c:f>'Electricity generation'!$N$14</c:f>
              <c:strCache>
                <c:ptCount val="1"/>
                <c:pt idx="0">
                  <c:v>Marine</c:v>
                </c:pt>
              </c:strCache>
            </c:strRef>
          </c:tx>
          <c:spPr>
            <a:solidFill>
              <a:srgbClr val="0033CC"/>
            </a:solidFill>
            <a:ln>
              <a:noFill/>
            </a:ln>
            <a:effectLst/>
          </c:spPr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generation'!$O$14:$W$14</c:f>
              <c:numCache>
                <c:formatCode>0</c:formatCode>
                <c:ptCount val="9"/>
                <c:pt idx="0">
                  <c:v>0.47777777777777775</c:v>
                </c:pt>
                <c:pt idx="1">
                  <c:v>0.48888888888888887</c:v>
                </c:pt>
                <c:pt idx="2">
                  <c:v>0.51388888888888895</c:v>
                </c:pt>
                <c:pt idx="3">
                  <c:v>0.39719300000000002</c:v>
                </c:pt>
                <c:pt idx="4">
                  <c:v>0.392594</c:v>
                </c:pt>
                <c:pt idx="5">
                  <c:v>0.21162700000000009</c:v>
                </c:pt>
                <c:pt idx="6">
                  <c:v>0.74976108533333341</c:v>
                </c:pt>
                <c:pt idx="7">
                  <c:v>0.83219999999999994</c:v>
                </c:pt>
                <c:pt idx="8">
                  <c:v>0.83219999999999994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AA-4A08-AB98-F87636239376}"/>
            </c:ext>
          </c:extLst>
        </c:ser>
        <c:ser>
          <c:idx val="9"/>
          <c:order val="9"/>
          <c:tx>
            <c:strRef>
              <c:f>'Electricity generation'!$N$16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rgbClr val="FF3399"/>
            </a:solidFill>
            <a:ln w="25400">
              <a:noFill/>
            </a:ln>
            <a:effectLst/>
          </c:spPr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generation'!$O$16:$W$16</c:f>
              <c:numCache>
                <c:formatCode>0</c:formatCode>
                <c:ptCount val="9"/>
                <c:pt idx="0">
                  <c:v>98.668055555555526</c:v>
                </c:pt>
                <c:pt idx="1">
                  <c:v>108.70902777777776</c:v>
                </c:pt>
                <c:pt idx="2">
                  <c:v>118.75</c:v>
                </c:pt>
                <c:pt idx="3">
                  <c:v>81.428352239999995</c:v>
                </c:pt>
                <c:pt idx="4">
                  <c:v>118.128596496</c:v>
                </c:pt>
                <c:pt idx="5">
                  <c:v>154.82884075199999</c:v>
                </c:pt>
                <c:pt idx="6">
                  <c:v>191.52908500800001</c:v>
                </c:pt>
                <c:pt idx="7">
                  <c:v>238.23520799999994</c:v>
                </c:pt>
                <c:pt idx="8">
                  <c:v>273.32165352000004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A-4216-8579-86293D99A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99936"/>
        <c:axId val="355498272"/>
      </c:areaChart>
      <c:catAx>
        <c:axId val="35549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8272"/>
        <c:crosses val="autoZero"/>
        <c:auto val="1"/>
        <c:lblAlgn val="ctr"/>
        <c:lblOffset val="100"/>
        <c:noMultiLvlLbl val="0"/>
      </c:catAx>
      <c:valAx>
        <c:axId val="3554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Electricity generation</a:t>
                </a:r>
                <a:r>
                  <a:rPr lang="en-US" baseline="0"/>
                  <a:t> (TWh)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generation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'Electricity generation'!$N$5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rgbClr val="CC66FF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generation'!$O$5:$W$5</c:f>
              <c:numCache>
                <c:formatCode>0</c:formatCode>
                <c:ptCount val="9"/>
                <c:pt idx="0">
                  <c:v>1810.577777777778</c:v>
                </c:pt>
                <c:pt idx="1">
                  <c:v>1508.9861111111113</c:v>
                </c:pt>
                <c:pt idx="2">
                  <c:v>1243.3277777777776</c:v>
                </c:pt>
                <c:pt idx="3">
                  <c:v>478.22580622182261</c:v>
                </c:pt>
                <c:pt idx="4">
                  <c:v>212.40213606936004</c:v>
                </c:pt>
                <c:pt idx="5">
                  <c:v>18.856444538013868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9-474E-999B-67EDD5A1AB23}"/>
            </c:ext>
          </c:extLst>
        </c:ser>
        <c:ser>
          <c:idx val="1"/>
          <c:order val="1"/>
          <c:tx>
            <c:strRef>
              <c:f>'Electricity generation'!$N$6</c:f>
              <c:strCache>
                <c:ptCount val="1"/>
                <c:pt idx="0">
                  <c:v>Fossil w/ CCS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generation'!$O$6:$W$6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8.3249433600000025</c:v>
                </c:pt>
                <c:pt idx="7">
                  <c:v>51.863054399999996</c:v>
                </c:pt>
                <c:pt idx="8">
                  <c:v>47.70058272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39-474E-999B-67EDD5A1AB23}"/>
            </c:ext>
          </c:extLst>
        </c:ser>
        <c:ser>
          <c:idx val="2"/>
          <c:order val="2"/>
          <c:tx>
            <c:strRef>
              <c:f>'Electricity generation'!$N$7</c:f>
              <c:strCache>
                <c:ptCount val="1"/>
                <c:pt idx="0">
                  <c:v>Hydropower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generation'!$O$7:$W$7</c:f>
              <c:numCache>
                <c:formatCode>0</c:formatCode>
                <c:ptCount val="9"/>
                <c:pt idx="0">
                  <c:v>592.21666666666692</c:v>
                </c:pt>
                <c:pt idx="1">
                  <c:v>601.82500000000027</c:v>
                </c:pt>
                <c:pt idx="2">
                  <c:v>631.72499999999991</c:v>
                </c:pt>
                <c:pt idx="3">
                  <c:v>685.50965409344838</c:v>
                </c:pt>
                <c:pt idx="4">
                  <c:v>666.03797704017063</c:v>
                </c:pt>
                <c:pt idx="5">
                  <c:v>658.32126367072442</c:v>
                </c:pt>
                <c:pt idx="6">
                  <c:v>665.94802840241505</c:v>
                </c:pt>
                <c:pt idx="7">
                  <c:v>661.46197936463977</c:v>
                </c:pt>
                <c:pt idx="8">
                  <c:v>691.38940425649355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39-474E-999B-67EDD5A1AB23}"/>
            </c:ext>
          </c:extLst>
        </c:ser>
        <c:ser>
          <c:idx val="3"/>
          <c:order val="3"/>
          <c:tx>
            <c:strRef>
              <c:f>'Electricity generation'!$N$8</c:f>
              <c:strCache>
                <c:ptCount val="1"/>
                <c:pt idx="0">
                  <c:v>Nuclear fission</c:v>
                </c:pt>
              </c:strCache>
            </c:strRef>
          </c:tx>
          <c:spPr>
            <a:solidFill>
              <a:srgbClr val="009999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generation'!$O$8:$W$8</c:f>
              <c:numCache>
                <c:formatCode>0</c:formatCode>
                <c:ptCount val="9"/>
                <c:pt idx="0">
                  <c:v>916.07777777778108</c:v>
                </c:pt>
                <c:pt idx="1">
                  <c:v>853.08611111111168</c:v>
                </c:pt>
                <c:pt idx="2">
                  <c:v>729.71944444444762</c:v>
                </c:pt>
                <c:pt idx="3">
                  <c:v>786.01727999999412</c:v>
                </c:pt>
                <c:pt idx="4">
                  <c:v>750.80719000000033</c:v>
                </c:pt>
                <c:pt idx="5">
                  <c:v>715.59710000000018</c:v>
                </c:pt>
                <c:pt idx="6">
                  <c:v>694.44024000000013</c:v>
                </c:pt>
                <c:pt idx="7">
                  <c:v>655.33560000000011</c:v>
                </c:pt>
                <c:pt idx="8">
                  <c:v>616.23096000000021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39-474E-999B-67EDD5A1AB23}"/>
            </c:ext>
          </c:extLst>
        </c:ser>
        <c:ser>
          <c:idx val="4"/>
          <c:order val="4"/>
          <c:tx>
            <c:strRef>
              <c:f>'Electricity generation'!$N$9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00CC66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generation'!$O$9:$W$9</c:f>
              <c:numCache>
                <c:formatCode>0</c:formatCode>
                <c:ptCount val="9"/>
                <c:pt idx="0">
                  <c:v>145.69444444444443</c:v>
                </c:pt>
                <c:pt idx="1">
                  <c:v>205.72499999999994</c:v>
                </c:pt>
                <c:pt idx="2">
                  <c:v>233.37777777777779</c:v>
                </c:pt>
                <c:pt idx="3">
                  <c:v>113.32382168539731</c:v>
                </c:pt>
                <c:pt idx="4">
                  <c:v>132.47288439583261</c:v>
                </c:pt>
                <c:pt idx="5">
                  <c:v>126.37466706798131</c:v>
                </c:pt>
                <c:pt idx="6">
                  <c:v>134.48041542787877</c:v>
                </c:pt>
                <c:pt idx="7">
                  <c:v>88.52149355720428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39-474E-999B-67EDD5A1AB23}"/>
            </c:ext>
          </c:extLst>
        </c:ser>
        <c:ser>
          <c:idx val="10"/>
          <c:order val="5"/>
          <c:tx>
            <c:strRef>
              <c:f>'Electricity generation'!$N$10</c:f>
              <c:strCache>
                <c:ptCount val="1"/>
                <c:pt idx="0">
                  <c:v>Biomass w/ CCS</c:v>
                </c:pt>
              </c:strCache>
            </c:strRef>
          </c:tx>
          <c:spPr>
            <a:solidFill>
              <a:srgbClr val="44EE5C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generation'!$O$10:$W$10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1.752</c:v>
                </c:pt>
                <c:pt idx="6">
                  <c:v>10.862400000000001</c:v>
                </c:pt>
                <c:pt idx="7">
                  <c:v>67.670999999999964</c:v>
                </c:pt>
                <c:pt idx="8">
                  <c:v>398.7552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39-474E-999B-67EDD5A1AB23}"/>
            </c:ext>
          </c:extLst>
        </c:ser>
        <c:ser>
          <c:idx val="5"/>
          <c:order val="6"/>
          <c:tx>
            <c:strRef>
              <c:f>'Electricity generation'!$N$11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DAA520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generation'!$O$11:$W$11</c:f>
              <c:numCache>
                <c:formatCode>0.0</c:formatCode>
                <c:ptCount val="9"/>
                <c:pt idx="0">
                  <c:v>10.736111111111111</c:v>
                </c:pt>
                <c:pt idx="1">
                  <c:v>15.041666666666668</c:v>
                </c:pt>
                <c:pt idx="2">
                  <c:v>22.611111111111125</c:v>
                </c:pt>
                <c:pt idx="3">
                  <c:v>27.938997091015686</c:v>
                </c:pt>
                <c:pt idx="4">
                  <c:v>32.77015275753984</c:v>
                </c:pt>
                <c:pt idx="5">
                  <c:v>38.029876868730817</c:v>
                </c:pt>
                <c:pt idx="6">
                  <c:v>43.315279890462307</c:v>
                </c:pt>
                <c:pt idx="7">
                  <c:v>49.476480000000002</c:v>
                </c:pt>
                <c:pt idx="8">
                  <c:v>54.522240000000004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39-474E-999B-67EDD5A1AB23}"/>
            </c:ext>
          </c:extLst>
        </c:ser>
        <c:ser>
          <c:idx val="6"/>
          <c:order val="7"/>
          <c:tx>
            <c:strRef>
              <c:f>'Electricity generation'!$N$12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33CCCC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generation'!$O$12:$W$12</c:f>
              <c:numCache>
                <c:formatCode>0</c:formatCode>
                <c:ptCount val="9"/>
                <c:pt idx="0">
                  <c:v>152.79999999999998</c:v>
                </c:pt>
                <c:pt idx="1">
                  <c:v>308.23333333333329</c:v>
                </c:pt>
                <c:pt idx="2">
                  <c:v>497.29444444444442</c:v>
                </c:pt>
                <c:pt idx="3">
                  <c:v>899.36773273681877</c:v>
                </c:pt>
                <c:pt idx="4">
                  <c:v>1240.4563937381095</c:v>
                </c:pt>
                <c:pt idx="5">
                  <c:v>1456.4296532399669</c:v>
                </c:pt>
                <c:pt idx="6">
                  <c:v>1581.5448861764762</c:v>
                </c:pt>
                <c:pt idx="7">
                  <c:v>1628.4834059765967</c:v>
                </c:pt>
                <c:pt idx="8">
                  <c:v>1670.1978338055274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39-474E-999B-67EDD5A1AB23}"/>
            </c:ext>
          </c:extLst>
        </c:ser>
        <c:ser>
          <c:idx val="7"/>
          <c:order val="8"/>
          <c:tx>
            <c:strRef>
              <c:f>'Electricity generation'!$N$13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generation'!$O$13:$W$13</c:f>
              <c:numCache>
                <c:formatCode>0</c:formatCode>
                <c:ptCount val="9"/>
                <c:pt idx="0">
                  <c:v>46.38055555555556</c:v>
                </c:pt>
                <c:pt idx="1">
                  <c:v>106.05833333333335</c:v>
                </c:pt>
                <c:pt idx="2">
                  <c:v>167.81666666666669</c:v>
                </c:pt>
                <c:pt idx="3">
                  <c:v>358.88988815554063</c:v>
                </c:pt>
                <c:pt idx="4">
                  <c:v>564.26285512970969</c:v>
                </c:pt>
                <c:pt idx="5">
                  <c:v>810.20466582115978</c:v>
                </c:pt>
                <c:pt idx="6">
                  <c:v>1063.3212762339617</c:v>
                </c:pt>
                <c:pt idx="7">
                  <c:v>1262.6214152099369</c:v>
                </c:pt>
                <c:pt idx="8">
                  <c:v>1312.2202329899371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39-474E-999B-67EDD5A1AB23}"/>
            </c:ext>
          </c:extLst>
        </c:ser>
        <c:ser>
          <c:idx val="8"/>
          <c:order val="9"/>
          <c:tx>
            <c:strRef>
              <c:f>'Electricity generation'!$N$14</c:f>
              <c:strCache>
                <c:ptCount val="1"/>
                <c:pt idx="0">
                  <c:v>Marine</c:v>
                </c:pt>
              </c:strCache>
            </c:strRef>
          </c:tx>
          <c:spPr>
            <a:solidFill>
              <a:srgbClr val="0033CC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generation'!$O$14:$W$14</c:f>
              <c:numCache>
                <c:formatCode>0</c:formatCode>
                <c:ptCount val="9"/>
                <c:pt idx="0">
                  <c:v>0.47777777777777775</c:v>
                </c:pt>
                <c:pt idx="1">
                  <c:v>0.48888888888888887</c:v>
                </c:pt>
                <c:pt idx="2">
                  <c:v>0.51388888888888895</c:v>
                </c:pt>
                <c:pt idx="3">
                  <c:v>0.39719300000000002</c:v>
                </c:pt>
                <c:pt idx="4">
                  <c:v>0.392594</c:v>
                </c:pt>
                <c:pt idx="5">
                  <c:v>0.21162700000000009</c:v>
                </c:pt>
                <c:pt idx="6">
                  <c:v>0.74976108533333341</c:v>
                </c:pt>
                <c:pt idx="7">
                  <c:v>0.83219999999999994</c:v>
                </c:pt>
                <c:pt idx="8">
                  <c:v>0.83219999999999994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A39-474E-999B-67EDD5A1AB23}"/>
            </c:ext>
          </c:extLst>
        </c:ser>
        <c:ser>
          <c:idx val="11"/>
          <c:order val="10"/>
          <c:tx>
            <c:strRef>
              <c:f>'Electricity generation'!$N$15</c:f>
              <c:strCache>
                <c:ptCount val="1"/>
                <c:pt idx="0">
                  <c:v>Fuel cell</c:v>
                </c:pt>
              </c:strCache>
            </c:strRef>
          </c:tx>
          <c:spPr>
            <a:solidFill>
              <a:srgbClr val="00CCFF"/>
            </a:solidFill>
            <a:ln>
              <a:noFill/>
            </a:ln>
            <a:effectLst/>
          </c:spPr>
          <c:invertIfNegative val="0"/>
          <c:val>
            <c:numRef>
              <c:f>'Electricity generation'!$O$15:$W$15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2.95835274</c:v>
                </c:pt>
                <c:pt idx="6" formatCode="0">
                  <c:v>116.61634368</c:v>
                </c:pt>
                <c:pt idx="7" formatCode="0.00">
                  <c:v>333.74428516720246</c:v>
                </c:pt>
                <c:pt idx="8" formatCode="0.00">
                  <c:v>439.65783200411113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A39-474E-999B-67EDD5A1AB23}"/>
            </c:ext>
          </c:extLst>
        </c:ser>
        <c:ser>
          <c:idx val="9"/>
          <c:order val="11"/>
          <c:tx>
            <c:strRef>
              <c:f>'Electricity generation'!$N$16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cat>
            <c:strRef>
              <c:f>'Electricity generation'!$O$1:$W$1</c:f>
              <c:strCach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'Electricity generation'!$O$16:$W$16</c:f>
              <c:numCache>
                <c:formatCode>0</c:formatCode>
                <c:ptCount val="9"/>
                <c:pt idx="0">
                  <c:v>98.668055555555526</c:v>
                </c:pt>
                <c:pt idx="1">
                  <c:v>108.70902777777776</c:v>
                </c:pt>
                <c:pt idx="2">
                  <c:v>118.75</c:v>
                </c:pt>
                <c:pt idx="3">
                  <c:v>81.428352239999995</c:v>
                </c:pt>
                <c:pt idx="4">
                  <c:v>118.128596496</c:v>
                </c:pt>
                <c:pt idx="5">
                  <c:v>154.82884075199999</c:v>
                </c:pt>
                <c:pt idx="6">
                  <c:v>191.52908500800001</c:v>
                </c:pt>
                <c:pt idx="7">
                  <c:v>238.23520799999994</c:v>
                </c:pt>
                <c:pt idx="8">
                  <c:v>273.32165352000004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A39-474E-999B-67EDD5A1A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5499936"/>
        <c:axId val="355498272"/>
      </c:barChart>
      <c:catAx>
        <c:axId val="35549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8272"/>
        <c:crosses val="autoZero"/>
        <c:auto val="1"/>
        <c:lblAlgn val="ctr"/>
        <c:lblOffset val="100"/>
        <c:noMultiLvlLbl val="0"/>
      </c:catAx>
      <c:valAx>
        <c:axId val="3554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49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Demand!$A$13</c:f>
              <c:strCache>
                <c:ptCount val="1"/>
                <c:pt idx="0">
                  <c:v>IND_FEA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Demand!$C$13:$K$13</c:f>
              <c:numCache>
                <c:formatCode>General</c:formatCode>
                <c:ptCount val="9"/>
                <c:pt idx="0">
                  <c:v>2.674728</c:v>
                </c:pt>
                <c:pt idx="1">
                  <c:v>2.6509766312815302</c:v>
                </c:pt>
                <c:pt idx="2">
                  <c:v>2.5059844400196001</c:v>
                </c:pt>
                <c:pt idx="3">
                  <c:v>2.6561788196010601</c:v>
                </c:pt>
                <c:pt idx="4">
                  <c:v>2.6126701271060799</c:v>
                </c:pt>
                <c:pt idx="5">
                  <c:v>2.5992300532883199</c:v>
                </c:pt>
                <c:pt idx="6">
                  <c:v>2.58394494755087</c:v>
                </c:pt>
                <c:pt idx="7">
                  <c:v>2.57958265661079</c:v>
                </c:pt>
                <c:pt idx="8">
                  <c:v>2.5740114173907598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E-41D8-AD14-B3F9F049FE84}"/>
            </c:ext>
          </c:extLst>
        </c:ser>
        <c:ser>
          <c:idx val="1"/>
          <c:order val="1"/>
          <c:tx>
            <c:strRef>
              <c:f>Demand!$A$14</c:f>
              <c:strCache>
                <c:ptCount val="1"/>
                <c:pt idx="0">
                  <c:v>IND_IS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Demand!$C$14:$K$14</c:f>
              <c:numCache>
                <c:formatCode>General</c:formatCode>
                <c:ptCount val="9"/>
                <c:pt idx="0">
                  <c:v>196.14671999999999</c:v>
                </c:pt>
                <c:pt idx="1">
                  <c:v>194.404952960646</c:v>
                </c:pt>
                <c:pt idx="2">
                  <c:v>183.77219226810399</c:v>
                </c:pt>
                <c:pt idx="3">
                  <c:v>194.78644677074499</c:v>
                </c:pt>
                <c:pt idx="4">
                  <c:v>191.59580932111299</c:v>
                </c:pt>
                <c:pt idx="5">
                  <c:v>190.61020390780999</c:v>
                </c:pt>
                <c:pt idx="6">
                  <c:v>189.489296153731</c:v>
                </c:pt>
                <c:pt idx="7">
                  <c:v>189.169394818124</c:v>
                </c:pt>
                <c:pt idx="8">
                  <c:v>188.76083727532199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E-41D8-AD14-B3F9F049FE84}"/>
            </c:ext>
          </c:extLst>
        </c:ser>
        <c:ser>
          <c:idx val="2"/>
          <c:order val="2"/>
          <c:tx>
            <c:strRef>
              <c:f>Demand!$A$15</c:f>
              <c:strCache>
                <c:ptCount val="1"/>
                <c:pt idx="0">
                  <c:v>IND_NEU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Demand!$C$15:$K$15</c:f>
              <c:numCache>
                <c:formatCode>General</c:formatCode>
                <c:ptCount val="9"/>
                <c:pt idx="0">
                  <c:v>1275.051952</c:v>
                </c:pt>
                <c:pt idx="1">
                  <c:v>1340.5410016747101</c:v>
                </c:pt>
                <c:pt idx="2">
                  <c:v>1362.8833517026201</c:v>
                </c:pt>
                <c:pt idx="3">
                  <c:v>1475.16973072258</c:v>
                </c:pt>
                <c:pt idx="4">
                  <c:v>1522.3506131389299</c:v>
                </c:pt>
                <c:pt idx="5">
                  <c:v>1563.40329865833</c:v>
                </c:pt>
                <c:pt idx="6">
                  <c:v>1597.40341449983</c:v>
                </c:pt>
                <c:pt idx="7">
                  <c:v>1627.56567796885</c:v>
                </c:pt>
                <c:pt idx="8">
                  <c:v>1653.9063161269901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E-41D8-AD14-B3F9F049FE84}"/>
            </c:ext>
          </c:extLst>
        </c:ser>
        <c:ser>
          <c:idx val="3"/>
          <c:order val="3"/>
          <c:tx>
            <c:strRef>
              <c:f>Demand!$A$16</c:f>
              <c:strCache>
                <c:ptCount val="1"/>
                <c:pt idx="0">
                  <c:v>IND_NF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Demand!$C$16:$K$16</c:f>
              <c:numCache>
                <c:formatCode>General</c:formatCode>
                <c:ptCount val="9"/>
                <c:pt idx="0">
                  <c:v>15.35492</c:v>
                </c:pt>
                <c:pt idx="1">
                  <c:v>15.2185695499495</c:v>
                </c:pt>
                <c:pt idx="2">
                  <c:v>14.386206970482901</c:v>
                </c:pt>
                <c:pt idx="3">
                  <c:v>15.248433964376501</c:v>
                </c:pt>
                <c:pt idx="4">
                  <c:v>14.998661840794201</c:v>
                </c:pt>
                <c:pt idx="5">
                  <c:v>14.921505861469999</c:v>
                </c:pt>
                <c:pt idx="6">
                  <c:v>14.833758032236499</c:v>
                </c:pt>
                <c:pt idx="7">
                  <c:v>14.808715250913799</c:v>
                </c:pt>
                <c:pt idx="8">
                  <c:v>14.7767322109469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3E-41D8-AD14-B3F9F049FE84}"/>
            </c:ext>
          </c:extLst>
        </c:ser>
        <c:ser>
          <c:idx val="4"/>
          <c:order val="4"/>
          <c:tx>
            <c:strRef>
              <c:f>Demand!$A$17</c:f>
              <c:strCache>
                <c:ptCount val="1"/>
                <c:pt idx="0">
                  <c:v>IND_NM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Demand!$C$17:$K$17</c:f>
              <c:numCache>
                <c:formatCode>General</c:formatCode>
                <c:ptCount val="9"/>
                <c:pt idx="0">
                  <c:v>516.81686400000001</c:v>
                </c:pt>
                <c:pt idx="1">
                  <c:v>531.08794111242605</c:v>
                </c:pt>
                <c:pt idx="2">
                  <c:v>521.36736106537296</c:v>
                </c:pt>
                <c:pt idx="3">
                  <c:v>556.89155276957399</c:v>
                </c:pt>
                <c:pt idx="4">
                  <c:v>564.93223294325196</c:v>
                </c:pt>
                <c:pt idx="5">
                  <c:v>573.88791105276096</c:v>
                </c:pt>
                <c:pt idx="6">
                  <c:v>580.48859472124298</c:v>
                </c:pt>
                <c:pt idx="7">
                  <c:v>587.94131925992201</c:v>
                </c:pt>
                <c:pt idx="8">
                  <c:v>594.15144944460496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3E-41D8-AD14-B3F9F049FE84}"/>
            </c:ext>
          </c:extLst>
        </c:ser>
        <c:ser>
          <c:idx val="5"/>
          <c:order val="5"/>
          <c:tx>
            <c:strRef>
              <c:f>Demand!$A$18</c:f>
              <c:strCache>
                <c:ptCount val="1"/>
                <c:pt idx="0">
                  <c:v>IND_NSP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Demand!$C$18:$K$18</c:f>
              <c:numCache>
                <c:formatCode>General</c:formatCode>
                <c:ptCount val="9"/>
                <c:pt idx="0">
                  <c:v>393.61276800000002</c:v>
                </c:pt>
                <c:pt idx="1">
                  <c:v>413.829454916732</c:v>
                </c:pt>
                <c:pt idx="2">
                  <c:v>420.72661249867701</c:v>
                </c:pt>
                <c:pt idx="3">
                  <c:v>455.38979025031199</c:v>
                </c:pt>
                <c:pt idx="4">
                  <c:v>469.95468519082903</c:v>
                </c:pt>
                <c:pt idx="5">
                  <c:v>482.627785416883</c:v>
                </c:pt>
                <c:pt idx="6">
                  <c:v>493.12373398408101</c:v>
                </c:pt>
                <c:pt idx="7">
                  <c:v>502.43492479051298</c:v>
                </c:pt>
                <c:pt idx="8">
                  <c:v>510.56636718393702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3E-41D8-AD14-B3F9F049FE84}"/>
            </c:ext>
          </c:extLst>
        </c:ser>
        <c:ser>
          <c:idx val="6"/>
          <c:order val="6"/>
          <c:tx>
            <c:strRef>
              <c:f>Demand!$A$19</c:f>
              <c:strCache>
                <c:ptCount val="1"/>
                <c:pt idx="0">
                  <c:v>IND_OTH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Demand!$C$19:$K$19</c:f>
              <c:numCache>
                <c:formatCode>General</c:formatCode>
                <c:ptCount val="9"/>
                <c:pt idx="0">
                  <c:v>4470.7896000000001</c:v>
                </c:pt>
                <c:pt idx="1">
                  <c:v>4702.4190802285702</c:v>
                </c:pt>
                <c:pt idx="2">
                  <c:v>5260.9890747315703</c:v>
                </c:pt>
                <c:pt idx="3">
                  <c:v>5685.8016504855996</c:v>
                </c:pt>
                <c:pt idx="4">
                  <c:v>6088.2990715250198</c:v>
                </c:pt>
                <c:pt idx="5">
                  <c:v>6467.3917793062301</c:v>
                </c:pt>
                <c:pt idx="6">
                  <c:v>6797.0196611674501</c:v>
                </c:pt>
                <c:pt idx="7">
                  <c:v>7004.5808242220301</c:v>
                </c:pt>
                <c:pt idx="8">
                  <c:v>7184.5369909554902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3E-41D8-AD14-B3F9F049FE84}"/>
            </c:ext>
          </c:extLst>
        </c:ser>
        <c:ser>
          <c:idx val="7"/>
          <c:order val="7"/>
          <c:tx>
            <c:strRef>
              <c:f>Demand!$A$20</c:f>
              <c:strCache>
                <c:ptCount val="1"/>
                <c:pt idx="0">
                  <c:v>IND_PP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Demand!$C$20:$K$20</c:f>
              <c:numCache>
                <c:formatCode>General</c:formatCode>
                <c:ptCount val="9"/>
                <c:pt idx="0">
                  <c:v>103.180752</c:v>
                </c:pt>
                <c:pt idx="1">
                  <c:v>106.02992463905299</c:v>
                </c:pt>
                <c:pt idx="2">
                  <c:v>104.08924346358199</c:v>
                </c:pt>
                <c:pt idx="3">
                  <c:v>111.18152908650499</c:v>
                </c:pt>
                <c:pt idx="4">
                  <c:v>112.78682389149699</c:v>
                </c:pt>
                <c:pt idx="5">
                  <c:v>114.57479496283</c:v>
                </c:pt>
                <c:pt idx="6">
                  <c:v>115.892599299471</c:v>
                </c:pt>
                <c:pt idx="7">
                  <c:v>117.642203701798</c:v>
                </c:pt>
                <c:pt idx="8">
                  <c:v>118.88479947839799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3E-41D8-AD14-B3F9F049F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882687"/>
        <c:axId val="126527887"/>
      </c:lineChart>
      <c:catAx>
        <c:axId val="179288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527887"/>
        <c:crosses val="autoZero"/>
        <c:auto val="1"/>
        <c:lblAlgn val="ctr"/>
        <c:lblOffset val="100"/>
        <c:noMultiLvlLbl val="0"/>
      </c:catAx>
      <c:valAx>
        <c:axId val="12652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288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Demand!$A$21</c:f>
              <c:strCache>
                <c:ptCount val="1"/>
                <c:pt idx="0">
                  <c:v>OUT_DMY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Demand!$C$21:$K$21</c:f>
              <c:numCache>
                <c:formatCode>General</c:formatCode>
                <c:ptCount val="9"/>
                <c:pt idx="0">
                  <c:v>1000000000</c:v>
                </c:pt>
                <c:pt idx="1">
                  <c:v>1000000000</c:v>
                </c:pt>
                <c:pt idx="2">
                  <c:v>1000000000</c:v>
                </c:pt>
                <c:pt idx="3">
                  <c:v>1000000000</c:v>
                </c:pt>
                <c:pt idx="4">
                  <c:v>1000000000</c:v>
                </c:pt>
                <c:pt idx="5">
                  <c:v>1000000000</c:v>
                </c:pt>
                <c:pt idx="6">
                  <c:v>1000000000</c:v>
                </c:pt>
                <c:pt idx="7">
                  <c:v>1000000000</c:v>
                </c:pt>
                <c:pt idx="8">
                  <c:v>1000000000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8-49D2-9D4D-E50AFE4E38B0}"/>
            </c:ext>
          </c:extLst>
        </c:ser>
        <c:ser>
          <c:idx val="1"/>
          <c:order val="1"/>
          <c:tx>
            <c:strRef>
              <c:f>Demand!$A$22</c:f>
              <c:strCache>
                <c:ptCount val="1"/>
                <c:pt idx="0">
                  <c:v>RES_CD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Demand!$C$22:$K$22</c:f>
              <c:numCache>
                <c:formatCode>General</c:formatCode>
                <c:ptCount val="9"/>
                <c:pt idx="0">
                  <c:v>69.664640000000006</c:v>
                </c:pt>
                <c:pt idx="1">
                  <c:v>76.820852046692593</c:v>
                </c:pt>
                <c:pt idx="2">
                  <c:v>79.253512361504605</c:v>
                </c:pt>
                <c:pt idx="3">
                  <c:v>91.659761833612805</c:v>
                </c:pt>
                <c:pt idx="4">
                  <c:v>97.227364356306396</c:v>
                </c:pt>
                <c:pt idx="5">
                  <c:v>103.139886110212</c:v>
                </c:pt>
                <c:pt idx="6">
                  <c:v>109.010230644923</c:v>
                </c:pt>
                <c:pt idx="7">
                  <c:v>115.44397291012299</c:v>
                </c:pt>
                <c:pt idx="8">
                  <c:v>122.23330447093301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8-49D2-9D4D-E50AFE4E38B0}"/>
            </c:ext>
          </c:extLst>
        </c:ser>
        <c:ser>
          <c:idx val="2"/>
          <c:order val="2"/>
          <c:tx>
            <c:strRef>
              <c:f>Demand!$A$23</c:f>
              <c:strCache>
                <c:ptCount val="1"/>
                <c:pt idx="0">
                  <c:v>RES_CK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Demand!$C$23:$K$23</c:f>
              <c:numCache>
                <c:formatCode>General</c:formatCode>
                <c:ptCount val="9"/>
                <c:pt idx="0">
                  <c:v>1058.6343999999999</c:v>
                </c:pt>
                <c:pt idx="1">
                  <c:v>1087.4688000000001</c:v>
                </c:pt>
                <c:pt idx="2">
                  <c:v>1113.2138</c:v>
                </c:pt>
                <c:pt idx="3">
                  <c:v>1124.33564</c:v>
                </c:pt>
                <c:pt idx="4">
                  <c:v>1133.5010842382401</c:v>
                </c:pt>
                <c:pt idx="5">
                  <c:v>1140.9858875934001</c:v>
                </c:pt>
                <c:pt idx="6">
                  <c:v>1146.7984572094499</c:v>
                </c:pt>
                <c:pt idx="7">
                  <c:v>1148.4572192636199</c:v>
                </c:pt>
                <c:pt idx="8">
                  <c:v>1150.11541952673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D8-49D2-9D4D-E50AFE4E38B0}"/>
            </c:ext>
          </c:extLst>
        </c:ser>
        <c:ser>
          <c:idx val="3"/>
          <c:order val="3"/>
          <c:tx>
            <c:strRef>
              <c:f>Demand!$A$24</c:f>
              <c:strCache>
                <c:ptCount val="1"/>
                <c:pt idx="0">
                  <c:v>RES_CW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Demand!$C$24:$K$24</c:f>
              <c:numCache>
                <c:formatCode>General</c:formatCode>
                <c:ptCount val="9"/>
                <c:pt idx="0">
                  <c:v>121.44799999999999</c:v>
                </c:pt>
                <c:pt idx="1">
                  <c:v>133.923592217899</c:v>
                </c:pt>
                <c:pt idx="2">
                  <c:v>138.16450597146601</c:v>
                </c:pt>
                <c:pt idx="3">
                  <c:v>159.79261150518599</c:v>
                </c:pt>
                <c:pt idx="4">
                  <c:v>169.49874349949599</c:v>
                </c:pt>
                <c:pt idx="5">
                  <c:v>179.80618127522101</c:v>
                </c:pt>
                <c:pt idx="6">
                  <c:v>190.04009051600099</c:v>
                </c:pt>
                <c:pt idx="7">
                  <c:v>201.25618422758899</c:v>
                </c:pt>
                <c:pt idx="8">
                  <c:v>213.09218509398599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D8-49D2-9D4D-E50AFE4E38B0}"/>
            </c:ext>
          </c:extLst>
        </c:ser>
        <c:ser>
          <c:idx val="4"/>
          <c:order val="4"/>
          <c:tx>
            <c:strRef>
              <c:f>Demand!$A$25</c:f>
              <c:strCache>
                <c:ptCount val="1"/>
                <c:pt idx="0">
                  <c:v>RES_DW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Demand!$C$25:$K$25</c:f>
              <c:numCache>
                <c:formatCode>General</c:formatCode>
                <c:ptCount val="9"/>
                <c:pt idx="0">
                  <c:v>58.398400000000002</c:v>
                </c:pt>
                <c:pt idx="1">
                  <c:v>64.397301789883301</c:v>
                </c:pt>
                <c:pt idx="2">
                  <c:v>66.436549679896203</c:v>
                </c:pt>
                <c:pt idx="3">
                  <c:v>76.836447234408297</c:v>
                </c:pt>
                <c:pt idx="4">
                  <c:v>81.503651129544593</c:v>
                </c:pt>
                <c:pt idx="5">
                  <c:v>86.459993549361698</c:v>
                </c:pt>
                <c:pt idx="6">
                  <c:v>91.3809796949282</c:v>
                </c:pt>
                <c:pt idx="7">
                  <c:v>96.774250288159706</c:v>
                </c:pt>
                <c:pt idx="8">
                  <c:v>102.46560389625699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D8-49D2-9D4D-E50AFE4E38B0}"/>
            </c:ext>
          </c:extLst>
        </c:ser>
        <c:ser>
          <c:idx val="5"/>
          <c:order val="5"/>
          <c:tx>
            <c:strRef>
              <c:f>Demand!$A$26</c:f>
              <c:strCache>
                <c:ptCount val="1"/>
                <c:pt idx="0">
                  <c:v>RES_LG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Demand!$C$26:$K$26</c:f>
              <c:numCache>
                <c:formatCode>General</c:formatCode>
                <c:ptCount val="9"/>
                <c:pt idx="0">
                  <c:v>408.3</c:v>
                </c:pt>
                <c:pt idx="1">
                  <c:v>428.94691440000003</c:v>
                </c:pt>
                <c:pt idx="2">
                  <c:v>430.68748024110198</c:v>
                </c:pt>
                <c:pt idx="3">
                  <c:v>477.06696067694298</c:v>
                </c:pt>
                <c:pt idx="4">
                  <c:v>495.41490074109299</c:v>
                </c:pt>
                <c:pt idx="5">
                  <c:v>515.08473593023496</c:v>
                </c:pt>
                <c:pt idx="6">
                  <c:v>534.95883563755001</c:v>
                </c:pt>
                <c:pt idx="7">
                  <c:v>557.11980594250701</c:v>
                </c:pt>
                <c:pt idx="8">
                  <c:v>581.20480770557299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D8-49D2-9D4D-E50AFE4E38B0}"/>
            </c:ext>
          </c:extLst>
        </c:ser>
        <c:ser>
          <c:idx val="6"/>
          <c:order val="6"/>
          <c:tx>
            <c:strRef>
              <c:f>Demand!$A$27</c:f>
              <c:strCache>
                <c:ptCount val="1"/>
                <c:pt idx="0">
                  <c:v>RES_OE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Demand!$C$27:$K$27</c:f>
              <c:numCache>
                <c:formatCode>General</c:formatCode>
                <c:ptCount val="9"/>
                <c:pt idx="0">
                  <c:v>956.89386000000002</c:v>
                </c:pt>
                <c:pt idx="1">
                  <c:v>1030.86138304576</c:v>
                </c:pt>
                <c:pt idx="2">
                  <c:v>1055.4016109699301</c:v>
                </c:pt>
                <c:pt idx="3">
                  <c:v>1179.7126464032699</c:v>
                </c:pt>
                <c:pt idx="4">
                  <c:v>1233.5921397198599</c:v>
                </c:pt>
                <c:pt idx="5">
                  <c:v>1269.6380486100099</c:v>
                </c:pt>
                <c:pt idx="6">
                  <c:v>1314.90065782901</c:v>
                </c:pt>
                <c:pt idx="7">
                  <c:v>1339.54342295333</c:v>
                </c:pt>
                <c:pt idx="8">
                  <c:v>1370.52599543325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D8-49D2-9D4D-E50AFE4E38B0}"/>
            </c:ext>
          </c:extLst>
        </c:ser>
        <c:ser>
          <c:idx val="7"/>
          <c:order val="7"/>
          <c:tx>
            <c:strRef>
              <c:f>Demand!$A$28</c:f>
              <c:strCache>
                <c:ptCount val="1"/>
                <c:pt idx="0">
                  <c:v>RES_RF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Demand!$C$28:$K$28</c:f>
              <c:numCache>
                <c:formatCode>General</c:formatCode>
                <c:ptCount val="9"/>
                <c:pt idx="0">
                  <c:v>467.1232</c:v>
                </c:pt>
                <c:pt idx="1">
                  <c:v>507.11040000000003</c:v>
                </c:pt>
                <c:pt idx="2">
                  <c:v>521.19680000000005</c:v>
                </c:pt>
                <c:pt idx="3">
                  <c:v>592.76480000000004</c:v>
                </c:pt>
                <c:pt idx="4">
                  <c:v>624.36248188804905</c:v>
                </c:pt>
                <c:pt idx="5">
                  <c:v>658.12021264963403</c:v>
                </c:pt>
                <c:pt idx="6">
                  <c:v>690.76469474179203</c:v>
                </c:pt>
                <c:pt idx="7">
                  <c:v>727.01895363282097</c:v>
                </c:pt>
                <c:pt idx="8">
                  <c:v>764.54085219553394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D8-49D2-9D4D-E50AFE4E38B0}"/>
            </c:ext>
          </c:extLst>
        </c:ser>
        <c:ser>
          <c:idx val="8"/>
          <c:order val="8"/>
          <c:tx>
            <c:strRef>
              <c:f>Demand!$A$29</c:f>
              <c:strCache>
                <c:ptCount val="1"/>
                <c:pt idx="0">
                  <c:v>RES_SC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Demand!$C$29:$K$29</c:f>
              <c:numCache>
                <c:formatCode>General</c:formatCode>
                <c:ptCount val="9"/>
                <c:pt idx="0">
                  <c:v>427.60032000000001</c:v>
                </c:pt>
                <c:pt idx="1">
                  <c:v>471.52502213229599</c:v>
                </c:pt>
                <c:pt idx="2">
                  <c:v>486.45664783315198</c:v>
                </c:pt>
                <c:pt idx="3">
                  <c:v>562.60598621017198</c:v>
                </c:pt>
                <c:pt idx="4">
                  <c:v>596.77983136801095</c:v>
                </c:pt>
                <c:pt idx="5">
                  <c:v>633.07078462603397</c:v>
                </c:pt>
                <c:pt idx="6">
                  <c:v>669.10285486357202</c:v>
                </c:pt>
                <c:pt idx="7">
                  <c:v>708.59305034003</c:v>
                </c:pt>
                <c:pt idx="8">
                  <c:v>750.26584658197396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3D8-49D2-9D4D-E50AFE4E38B0}"/>
            </c:ext>
          </c:extLst>
        </c:ser>
        <c:ser>
          <c:idx val="9"/>
          <c:order val="9"/>
          <c:tx>
            <c:strRef>
              <c:f>Demand!$A$30</c:f>
              <c:strCache>
                <c:ptCount val="1"/>
                <c:pt idx="0">
                  <c:v>RES_SH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Demand!$C$30:$K$30</c:f>
              <c:numCache>
                <c:formatCode>General</c:formatCode>
                <c:ptCount val="9"/>
                <c:pt idx="0">
                  <c:v>6895.3976000000002</c:v>
                </c:pt>
                <c:pt idx="1">
                  <c:v>7013.91224625</c:v>
                </c:pt>
                <c:pt idx="2">
                  <c:v>7115.8352540348897</c:v>
                </c:pt>
                <c:pt idx="3">
                  <c:v>7207.2386589881298</c:v>
                </c:pt>
                <c:pt idx="4">
                  <c:v>7284.7896107579099</c:v>
                </c:pt>
                <c:pt idx="5">
                  <c:v>7366.1782946849999</c:v>
                </c:pt>
                <c:pt idx="6">
                  <c:v>7447.0814054469602</c:v>
                </c:pt>
                <c:pt idx="7">
                  <c:v>7531.7429624773004</c:v>
                </c:pt>
                <c:pt idx="8">
                  <c:v>7599.0611616453798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3D8-49D2-9D4D-E50AFE4E3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882687"/>
        <c:axId val="126527887"/>
      </c:lineChart>
      <c:catAx>
        <c:axId val="179288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527887"/>
        <c:crosses val="autoZero"/>
        <c:auto val="1"/>
        <c:lblAlgn val="ctr"/>
        <c:lblOffset val="100"/>
        <c:noMultiLvlLbl val="0"/>
      </c:catAx>
      <c:valAx>
        <c:axId val="12652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288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Demand!$A$33</c:f>
              <c:strCache>
                <c:ptCount val="1"/>
                <c:pt idx="0">
                  <c:v>TRA_AVI_DOM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Demand!$C$33:$K$33</c:f>
              <c:numCache>
                <c:formatCode>General</c:formatCode>
                <c:ptCount val="9"/>
                <c:pt idx="0">
                  <c:v>1.6537599999999999</c:v>
                </c:pt>
                <c:pt idx="1">
                  <c:v>1.82364040466926</c:v>
                </c:pt>
                <c:pt idx="2">
                  <c:v>1.0637902360570699</c:v>
                </c:pt>
                <c:pt idx="3">
                  <c:v>1.9402346764005201</c:v>
                </c:pt>
                <c:pt idx="4">
                  <c:v>2.06434511904434</c:v>
                </c:pt>
                <c:pt idx="5">
                  <c:v>2.1756820347905599</c:v>
                </c:pt>
                <c:pt idx="6">
                  <c:v>2.2703133321412099</c:v>
                </c:pt>
                <c:pt idx="7">
                  <c:v>2.3561935598627399</c:v>
                </c:pt>
                <c:pt idx="8">
                  <c:v>2.4323090374815299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A4-4EF5-97C8-73EB5D6A85C1}"/>
            </c:ext>
          </c:extLst>
        </c:ser>
        <c:ser>
          <c:idx val="3"/>
          <c:order val="1"/>
          <c:tx>
            <c:strRef>
              <c:f>Demand!$A$34</c:f>
              <c:strCache>
                <c:ptCount val="1"/>
                <c:pt idx="0">
                  <c:v>TRA_NAV_DOM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Demand!$C$34:$K$34</c:f>
              <c:numCache>
                <c:formatCode>General</c:formatCode>
                <c:ptCount val="9"/>
                <c:pt idx="0">
                  <c:v>0.32510719999999999</c:v>
                </c:pt>
                <c:pt idx="1">
                  <c:v>0.34019116207315198</c:v>
                </c:pt>
                <c:pt idx="2">
                  <c:v>0.31590529300293002</c:v>
                </c:pt>
                <c:pt idx="3">
                  <c:v>0.33822109628589597</c:v>
                </c:pt>
                <c:pt idx="4">
                  <c:v>0.34750273255832898</c:v>
                </c:pt>
                <c:pt idx="5">
                  <c:v>0.35553500295858398</c:v>
                </c:pt>
                <c:pt idx="6">
                  <c:v>0.36216557680123501</c:v>
                </c:pt>
                <c:pt idx="7">
                  <c:v>0.36804020236821899</c:v>
                </c:pt>
                <c:pt idx="8">
                  <c:v>0.37315237848890198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A4-4EF5-97C8-73EB5D6A85C1}"/>
            </c:ext>
          </c:extLst>
        </c:ser>
        <c:ser>
          <c:idx val="4"/>
          <c:order val="2"/>
          <c:tx>
            <c:strRef>
              <c:f>Demand!$A$35</c:f>
              <c:strCache>
                <c:ptCount val="1"/>
                <c:pt idx="0">
                  <c:v>TRA_NAV_INT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Demand!$C$35:$K$35</c:f>
              <c:numCache>
                <c:formatCode>General</c:formatCode>
                <c:ptCount val="9"/>
                <c:pt idx="0">
                  <c:v>0.38606479999999999</c:v>
                </c:pt>
                <c:pt idx="1">
                  <c:v>0.403977004961868</c:v>
                </c:pt>
                <c:pt idx="2">
                  <c:v>0.375137535440979</c:v>
                </c:pt>
                <c:pt idx="3">
                  <c:v>0.40163755183950101</c:v>
                </c:pt>
                <c:pt idx="4">
                  <c:v>0.41265949491301501</c:v>
                </c:pt>
                <c:pt idx="5">
                  <c:v>0.42219781601331802</c:v>
                </c:pt>
                <c:pt idx="6">
                  <c:v>0.43007162245146702</c:v>
                </c:pt>
                <c:pt idx="7">
                  <c:v>0.43704774031226001</c:v>
                </c:pt>
                <c:pt idx="8">
                  <c:v>0.443118449455571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A4-4EF5-97C8-73EB5D6A85C1}"/>
            </c:ext>
          </c:extLst>
        </c:ser>
        <c:ser>
          <c:idx val="5"/>
          <c:order val="3"/>
          <c:tx>
            <c:strRef>
              <c:f>Demand!$A$36</c:f>
              <c:strCache>
                <c:ptCount val="1"/>
                <c:pt idx="0">
                  <c:v>TRA_NEU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Demand!$C$36:$K$36</c:f>
              <c:numCache>
                <c:formatCode>General</c:formatCode>
                <c:ptCount val="9"/>
                <c:pt idx="0">
                  <c:v>121.24232000000001</c:v>
                </c:pt>
                <c:pt idx="1">
                  <c:v>131.62103999999999</c:v>
                </c:pt>
                <c:pt idx="2">
                  <c:v>135.27717999999999</c:v>
                </c:pt>
                <c:pt idx="3">
                  <c:v>153.85273000000001</c:v>
                </c:pt>
                <c:pt idx="4">
                  <c:v>162.05394171187601</c:v>
                </c:pt>
                <c:pt idx="5">
                  <c:v>169.34441386037301</c:v>
                </c:pt>
                <c:pt idx="6">
                  <c:v>175.48244373117501</c:v>
                </c:pt>
                <c:pt idx="7">
                  <c:v>181.00859945763301</c:v>
                </c:pt>
                <c:pt idx="8">
                  <c:v>185.88718167451901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A4-4EF5-97C8-73EB5D6A85C1}"/>
            </c:ext>
          </c:extLst>
        </c:ser>
        <c:ser>
          <c:idx val="6"/>
          <c:order val="4"/>
          <c:tx>
            <c:strRef>
              <c:f>Demand!$A$37</c:f>
              <c:strCache>
                <c:ptCount val="1"/>
                <c:pt idx="0">
                  <c:v>TRA_RAIL_FRG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Demand!$C$37:$K$37</c:f>
              <c:numCache>
                <c:formatCode>General</c:formatCode>
                <c:ptCount val="9"/>
                <c:pt idx="0">
                  <c:v>0.78433739999999996</c:v>
                </c:pt>
                <c:pt idx="1">
                  <c:v>0.82677096890894997</c:v>
                </c:pt>
                <c:pt idx="2">
                  <c:v>0.75787338816653704</c:v>
                </c:pt>
                <c:pt idx="3">
                  <c:v>0.82031369782803498</c:v>
                </c:pt>
                <c:pt idx="4">
                  <c:v>0.84655008494722195</c:v>
                </c:pt>
                <c:pt idx="5">
                  <c:v>0.86937869887742403</c:v>
                </c:pt>
                <c:pt idx="6">
                  <c:v>0.88828551357926</c:v>
                </c:pt>
                <c:pt idx="7">
                  <c:v>0.90511445600371399</c:v>
                </c:pt>
                <c:pt idx="8">
                  <c:v>0.91976289243857801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A4-4EF5-97C8-73EB5D6A85C1}"/>
            </c:ext>
          </c:extLst>
        </c:ser>
        <c:ser>
          <c:idx val="7"/>
          <c:order val="5"/>
          <c:tx>
            <c:strRef>
              <c:f>Demand!$A$38</c:f>
              <c:strCache>
                <c:ptCount val="1"/>
                <c:pt idx="0">
                  <c:v>TRA_RAIL_PAS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Demand!$C$38:$K$38</c:f>
              <c:numCache>
                <c:formatCode>General</c:formatCode>
                <c:ptCount val="9"/>
                <c:pt idx="0">
                  <c:v>4.1100000000000003</c:v>
                </c:pt>
                <c:pt idx="1">
                  <c:v>4.2347467200000004</c:v>
                </c:pt>
                <c:pt idx="2">
                  <c:v>4.1832159478863602</c:v>
                </c:pt>
                <c:pt idx="3">
                  <c:v>4.4533862491238398</c:v>
                </c:pt>
                <c:pt idx="4">
                  <c:v>4.5563003586476398</c:v>
                </c:pt>
                <c:pt idx="5">
                  <c:v>4.66499811665516</c:v>
                </c:pt>
                <c:pt idx="6">
                  <c:v>4.7731506860386901</c:v>
                </c:pt>
                <c:pt idx="7">
                  <c:v>4.8919599037821202</c:v>
                </c:pt>
                <c:pt idx="8">
                  <c:v>5.0190341544835499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A4-4EF5-97C8-73EB5D6A85C1}"/>
            </c:ext>
          </c:extLst>
        </c:ser>
        <c:ser>
          <c:idx val="8"/>
          <c:order val="6"/>
          <c:tx>
            <c:strRef>
              <c:f>Demand!$A$39</c:f>
              <c:strCache>
                <c:ptCount val="1"/>
                <c:pt idx="0">
                  <c:v>TRA_ROA_2WH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Demand!$C$39:$K$39</c:f>
              <c:numCache>
                <c:formatCode>General</c:formatCode>
                <c:ptCount val="9"/>
                <c:pt idx="0">
                  <c:v>22.3</c:v>
                </c:pt>
                <c:pt idx="1">
                  <c:v>22.976849600000001</c:v>
                </c:pt>
                <c:pt idx="2">
                  <c:v>23.032768637378801</c:v>
                </c:pt>
                <c:pt idx="3">
                  <c:v>24.520325129469001</c:v>
                </c:pt>
                <c:pt idx="4">
                  <c:v>25.086969764532899</c:v>
                </c:pt>
                <c:pt idx="5">
                  <c:v>25.685459142747799</c:v>
                </c:pt>
                <c:pt idx="6">
                  <c:v>26.280946714793298</c:v>
                </c:pt>
                <c:pt idx="7">
                  <c:v>26.935109745906999</c:v>
                </c:pt>
                <c:pt idx="8">
                  <c:v>27.634780012189299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BA4-4EF5-97C8-73EB5D6A85C1}"/>
            </c:ext>
          </c:extLst>
        </c:ser>
        <c:ser>
          <c:idx val="9"/>
          <c:order val="7"/>
          <c:tx>
            <c:strRef>
              <c:f>Demand!$A$40</c:f>
              <c:strCache>
                <c:ptCount val="1"/>
                <c:pt idx="0">
                  <c:v>TRA_ROA_3WH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Demand!$C$40:$K$40</c:f>
              <c:numCache>
                <c:formatCode>General</c:formatCode>
                <c:ptCount val="9"/>
                <c:pt idx="0">
                  <c:v>9.1</c:v>
                </c:pt>
                <c:pt idx="1">
                  <c:v>9.4220672000000008</c:v>
                </c:pt>
                <c:pt idx="2">
                  <c:v>9.4488344363636401</c:v>
                </c:pt>
                <c:pt idx="3">
                  <c:v>10.1605694487615</c:v>
                </c:pt>
                <c:pt idx="4">
                  <c:v>10.4342240909374</c:v>
                </c:pt>
                <c:pt idx="5">
                  <c:v>10.724338042581801</c:v>
                </c:pt>
                <c:pt idx="6">
                  <c:v>11.014109815489199</c:v>
                </c:pt>
                <c:pt idx="7">
                  <c:v>11.3336272849259</c:v>
                </c:pt>
                <c:pt idx="8">
                  <c:v>11.6767455280568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A4-4EF5-97C8-73EB5D6A85C1}"/>
            </c:ext>
          </c:extLst>
        </c:ser>
        <c:ser>
          <c:idx val="10"/>
          <c:order val="8"/>
          <c:tx>
            <c:strRef>
              <c:f>Demand!$A$41</c:f>
              <c:strCache>
                <c:ptCount val="1"/>
                <c:pt idx="0">
                  <c:v>TRA_ROA_BUS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Demand!$C$41:$K$41</c:f>
              <c:numCache>
                <c:formatCode>General</c:formatCode>
                <c:ptCount val="9"/>
                <c:pt idx="0">
                  <c:v>40.4</c:v>
                </c:pt>
                <c:pt idx="1">
                  <c:v>41.626220799999999</c:v>
                </c:pt>
                <c:pt idx="2">
                  <c:v>41.727527038121202</c:v>
                </c:pt>
                <c:pt idx="3">
                  <c:v>44.422472431863198</c:v>
                </c:pt>
                <c:pt idx="4">
                  <c:v>45.449039394041698</c:v>
                </c:pt>
                <c:pt idx="5">
                  <c:v>46.533298177892803</c:v>
                </c:pt>
                <c:pt idx="6">
                  <c:v>47.6121187120022</c:v>
                </c:pt>
                <c:pt idx="7">
                  <c:v>48.797239180925601</c:v>
                </c:pt>
                <c:pt idx="8">
                  <c:v>50.064803250782397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A4-4EF5-97C8-73EB5D6A85C1}"/>
            </c:ext>
          </c:extLst>
        </c:ser>
        <c:ser>
          <c:idx val="12"/>
          <c:order val="9"/>
          <c:tx>
            <c:strRef>
              <c:f>Demand!$A$43</c:f>
              <c:strCache>
                <c:ptCount val="1"/>
                <c:pt idx="0">
                  <c:v>TRA_ROA_HTR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Demand!$C$43:$K$43</c:f>
              <c:numCache>
                <c:formatCode>General</c:formatCode>
                <c:ptCount val="9"/>
                <c:pt idx="0">
                  <c:v>198.73276200000001</c:v>
                </c:pt>
                <c:pt idx="1">
                  <c:v>209.48443640796901</c:v>
                </c:pt>
                <c:pt idx="2">
                  <c:v>212.97584368143501</c:v>
                </c:pt>
                <c:pt idx="3">
                  <c:v>230.52267648692401</c:v>
                </c:pt>
                <c:pt idx="4">
                  <c:v>237.89556590237001</c:v>
                </c:pt>
                <c:pt idx="5">
                  <c:v>244.31081070153701</c:v>
                </c:pt>
                <c:pt idx="6">
                  <c:v>249.62396046418201</c:v>
                </c:pt>
                <c:pt idx="7">
                  <c:v>254.353191318673</c:v>
                </c:pt>
                <c:pt idx="8">
                  <c:v>258.46966137428001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BA4-4EF5-97C8-73EB5D6A85C1}"/>
            </c:ext>
          </c:extLst>
        </c:ser>
        <c:ser>
          <c:idx val="13"/>
          <c:order val="10"/>
          <c:tx>
            <c:strRef>
              <c:f>Demand!$A$44</c:f>
              <c:strCache>
                <c:ptCount val="1"/>
                <c:pt idx="0">
                  <c:v>TRA_ROA_LCV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Demand!$C$44:$K$44</c:f>
              <c:numCache>
                <c:formatCode>General</c:formatCode>
                <c:ptCount val="9"/>
                <c:pt idx="0">
                  <c:v>161.85871800000001</c:v>
                </c:pt>
                <c:pt idx="1">
                  <c:v>170.61546358393801</c:v>
                </c:pt>
                <c:pt idx="2">
                  <c:v>173.45905464366999</c:v>
                </c:pt>
                <c:pt idx="3">
                  <c:v>187.750145021897</c:v>
                </c:pt>
                <c:pt idx="4">
                  <c:v>193.75502522750699</c:v>
                </c:pt>
                <c:pt idx="5">
                  <c:v>198.97994782406101</c:v>
                </c:pt>
                <c:pt idx="6">
                  <c:v>203.30726457077699</c:v>
                </c:pt>
                <c:pt idx="7">
                  <c:v>207.15900615344501</c:v>
                </c:pt>
                <c:pt idx="8">
                  <c:v>210.51168217515701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BA4-4EF5-97C8-73EB5D6A85C1}"/>
            </c:ext>
          </c:extLst>
        </c:ser>
        <c:ser>
          <c:idx val="14"/>
          <c:order val="11"/>
          <c:tx>
            <c:strRef>
              <c:f>Demand!$A$45</c:f>
              <c:strCache>
                <c:ptCount val="1"/>
                <c:pt idx="0">
                  <c:v>TRA_ROA_MTR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Demand!$C$45:$K$45</c:f>
              <c:numCache>
                <c:formatCode>General</c:formatCode>
                <c:ptCount val="9"/>
                <c:pt idx="0">
                  <c:v>155.84886</c:v>
                </c:pt>
                <c:pt idx="1">
                  <c:v>164.28046525073901</c:v>
                </c:pt>
                <c:pt idx="2">
                  <c:v>167.01847300491801</c:v>
                </c:pt>
                <c:pt idx="3">
                  <c:v>180.77893133008399</c:v>
                </c:pt>
                <c:pt idx="4">
                  <c:v>186.56084870867599</c:v>
                </c:pt>
                <c:pt idx="5">
                  <c:v>191.591768515301</c:v>
                </c:pt>
                <c:pt idx="6">
                  <c:v>195.758410820194</c:v>
                </c:pt>
                <c:pt idx="7">
                  <c:v>199.46713619557599</c:v>
                </c:pt>
                <c:pt idx="8">
                  <c:v>202.69532644933301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BA4-4EF5-97C8-73EB5D6A8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882687"/>
        <c:axId val="126527887"/>
      </c:lineChart>
      <c:catAx>
        <c:axId val="179288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527887"/>
        <c:crosses val="autoZero"/>
        <c:auto val="1"/>
        <c:lblAlgn val="ctr"/>
        <c:lblOffset val="100"/>
        <c:noMultiLvlLbl val="0"/>
      </c:catAx>
      <c:valAx>
        <c:axId val="12652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288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Agriculture</a:t>
            </a:r>
            <a:r>
              <a:rPr lang="en-US" baseline="0"/>
              <a:t> + commercial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Demand!$A$2</c:f>
              <c:strCache>
                <c:ptCount val="1"/>
                <c:pt idx="0">
                  <c:v>AGR_DEM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Demand!$C$2:$K$2</c:f>
              <c:numCache>
                <c:formatCode>General</c:formatCode>
                <c:ptCount val="9"/>
                <c:pt idx="1">
                  <c:v>343.82212373543899</c:v>
                </c:pt>
                <c:pt idx="2">
                  <c:v>349.36357920956402</c:v>
                </c:pt>
                <c:pt idx="3">
                  <c:v>382.10465431681502</c:v>
                </c:pt>
                <c:pt idx="4">
                  <c:v>396.461348969558</c:v>
                </c:pt>
                <c:pt idx="5">
                  <c:v>409.08947633647301</c:v>
                </c:pt>
                <c:pt idx="6">
                  <c:v>419.68805848280903</c:v>
                </c:pt>
                <c:pt idx="7">
                  <c:v>429.46083502149401</c:v>
                </c:pt>
                <c:pt idx="8">
                  <c:v>437.85305634525002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4-4261-AA26-515F3FAFA597}"/>
            </c:ext>
          </c:extLst>
        </c:ser>
        <c:ser>
          <c:idx val="1"/>
          <c:order val="1"/>
          <c:tx>
            <c:strRef>
              <c:f>Demand!$A$3</c:f>
              <c:strCache>
                <c:ptCount val="1"/>
                <c:pt idx="0">
                  <c:v>AGR_LTH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Demand!$C$3:$K$3</c:f>
              <c:numCache>
                <c:formatCode>General</c:formatCode>
                <c:ptCount val="9"/>
                <c:pt idx="0">
                  <c:v>387.99360000000001</c:v>
                </c:pt>
                <c:pt idx="1">
                  <c:v>412.20011087857898</c:v>
                </c:pt>
                <c:pt idx="2">
                  <c:v>418.84362914914902</c:v>
                </c:pt>
                <c:pt idx="3">
                  <c:v>458.096120067615</c:v>
                </c:pt>
                <c:pt idx="4">
                  <c:v>475.30801749706598</c:v>
                </c:pt>
                <c:pt idx="5">
                  <c:v>490.44757700033</c:v>
                </c:pt>
                <c:pt idx="6">
                  <c:v>503.15396333874003</c:v>
                </c:pt>
                <c:pt idx="7">
                  <c:v>514.87031110912903</c:v>
                </c:pt>
                <c:pt idx="8">
                  <c:v>524.93154429152696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F4-4261-AA26-515F3FAFA597}"/>
            </c:ext>
          </c:extLst>
        </c:ser>
        <c:ser>
          <c:idx val="2"/>
          <c:order val="2"/>
          <c:tx>
            <c:strRef>
              <c:f>Demand!$A$4</c:f>
              <c:strCache>
                <c:ptCount val="1"/>
                <c:pt idx="0">
                  <c:v>COM_CK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Demand!$C$4:$K$4</c:f>
              <c:numCache>
                <c:formatCode>General</c:formatCode>
                <c:ptCount val="9"/>
                <c:pt idx="0">
                  <c:v>515.50400000000002</c:v>
                </c:pt>
                <c:pt idx="1">
                  <c:v>543.30078431372499</c:v>
                </c:pt>
                <c:pt idx="2">
                  <c:v>556.52270605587398</c:v>
                </c:pt>
                <c:pt idx="3">
                  <c:v>597.94490240534901</c:v>
                </c:pt>
                <c:pt idx="4">
                  <c:v>622.14413527677198</c:v>
                </c:pt>
                <c:pt idx="5">
                  <c:v>642.99640796617996</c:v>
                </c:pt>
                <c:pt idx="6">
                  <c:v>660.51391358572596</c:v>
                </c:pt>
                <c:pt idx="7">
                  <c:v>676.58158519821097</c:v>
                </c:pt>
                <c:pt idx="8">
                  <c:v>690.42918050246203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F4-4261-AA26-515F3FAFA597}"/>
            </c:ext>
          </c:extLst>
        </c:ser>
        <c:ser>
          <c:idx val="3"/>
          <c:order val="3"/>
          <c:tx>
            <c:strRef>
              <c:f>Demand!$A$5</c:f>
              <c:strCache>
                <c:ptCount val="1"/>
                <c:pt idx="0">
                  <c:v>COM_LG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Demand!$C$5:$K$5</c:f>
              <c:numCache>
                <c:formatCode>General</c:formatCode>
                <c:ptCount val="9"/>
                <c:pt idx="0">
                  <c:v>4011.114</c:v>
                </c:pt>
                <c:pt idx="1">
                  <c:v>4227.3995588235302</c:v>
                </c:pt>
                <c:pt idx="2">
                  <c:v>4330.2787516267599</c:v>
                </c:pt>
                <c:pt idx="3">
                  <c:v>4652.5830435199896</c:v>
                </c:pt>
                <c:pt idx="4">
                  <c:v>4840.8762124572304</c:v>
                </c:pt>
                <c:pt idx="5">
                  <c:v>5003.1268311067497</c:v>
                </c:pt>
                <c:pt idx="6">
                  <c:v>5139.4297735391001</c:v>
                </c:pt>
                <c:pt idx="7">
                  <c:v>5264.4516211915698</c:v>
                </c:pt>
                <c:pt idx="8">
                  <c:v>5372.1991525224903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F4-4261-AA26-515F3FAFA597}"/>
            </c:ext>
          </c:extLst>
        </c:ser>
        <c:ser>
          <c:idx val="4"/>
          <c:order val="4"/>
          <c:tx>
            <c:strRef>
              <c:f>Demand!$A$6</c:f>
              <c:strCache>
                <c:ptCount val="1"/>
                <c:pt idx="0">
                  <c:v>COM_OE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Demand!$C$6:$K$6</c:f>
              <c:numCache>
                <c:formatCode>General</c:formatCode>
                <c:ptCount val="9"/>
                <c:pt idx="0">
                  <c:v>323.27679999999998</c:v>
                </c:pt>
                <c:pt idx="1">
                  <c:v>365.11262117646999</c:v>
                </c:pt>
                <c:pt idx="2">
                  <c:v>386.43778312129098</c:v>
                </c:pt>
                <c:pt idx="3">
                  <c:v>455.46828939227402</c:v>
                </c:pt>
                <c:pt idx="4">
                  <c:v>499.707749541385</c:v>
                </c:pt>
                <c:pt idx="5">
                  <c:v>539.92386077636502</c:v>
                </c:pt>
                <c:pt idx="6">
                  <c:v>575.16628146687299</c:v>
                </c:pt>
                <c:pt idx="7">
                  <c:v>608.71217612458895</c:v>
                </c:pt>
                <c:pt idx="8">
                  <c:v>638.64803223421995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F4-4261-AA26-515F3FAFA597}"/>
            </c:ext>
          </c:extLst>
        </c:ser>
        <c:ser>
          <c:idx val="5"/>
          <c:order val="5"/>
          <c:tx>
            <c:strRef>
              <c:f>Demand!$A$7</c:f>
              <c:strCache>
                <c:ptCount val="1"/>
                <c:pt idx="0">
                  <c:v>COM_OT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Demand!$C$7:$K$7</c:f>
              <c:numCache>
                <c:formatCode>General</c:formatCode>
                <c:ptCount val="9"/>
                <c:pt idx="0">
                  <c:v>281.79000000000002</c:v>
                </c:pt>
                <c:pt idx="1">
                  <c:v>296.98455882352903</c:v>
                </c:pt>
                <c:pt idx="2">
                  <c:v>304.212059148881</c:v>
                </c:pt>
                <c:pt idx="3">
                  <c:v>326.85467823489898</c:v>
                </c:pt>
                <c:pt idx="4">
                  <c:v>340.08270717519503</c:v>
                </c:pt>
                <c:pt idx="5">
                  <c:v>351.48118695643501</c:v>
                </c:pt>
                <c:pt idx="6">
                  <c:v>361.05678270066198</c:v>
                </c:pt>
                <c:pt idx="7">
                  <c:v>369.83985554525998</c:v>
                </c:pt>
                <c:pt idx="8">
                  <c:v>377.40936786870498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F4-4261-AA26-515F3FAFA597}"/>
            </c:ext>
          </c:extLst>
        </c:ser>
        <c:ser>
          <c:idx val="6"/>
          <c:order val="6"/>
          <c:tx>
            <c:strRef>
              <c:f>Demand!$A$8</c:f>
              <c:strCache>
                <c:ptCount val="1"/>
                <c:pt idx="0">
                  <c:v>COM_RF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Demand!$C$8:$K$8</c:f>
              <c:numCache>
                <c:formatCode>General</c:formatCode>
                <c:ptCount val="9"/>
                <c:pt idx="0">
                  <c:v>252.82560000000001</c:v>
                </c:pt>
                <c:pt idx="1">
                  <c:v>285.54420705882302</c:v>
                </c:pt>
                <c:pt idx="2">
                  <c:v>302.22201030296702</c:v>
                </c:pt>
                <c:pt idx="3">
                  <c:v>356.20880789025199</c:v>
                </c:pt>
                <c:pt idx="4">
                  <c:v>390.80723269486202</c:v>
                </c:pt>
                <c:pt idx="5">
                  <c:v>422.25911062934603</c:v>
                </c:pt>
                <c:pt idx="6">
                  <c:v>449.821206506718</c:v>
                </c:pt>
                <c:pt idx="7">
                  <c:v>476.056497577323</c:v>
                </c:pt>
                <c:pt idx="8">
                  <c:v>499.46848007167898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F4-4261-AA26-515F3FAFA597}"/>
            </c:ext>
          </c:extLst>
        </c:ser>
        <c:ser>
          <c:idx val="7"/>
          <c:order val="7"/>
          <c:tx>
            <c:strRef>
              <c:f>Demand!$A$9</c:f>
              <c:strCache>
                <c:ptCount val="1"/>
                <c:pt idx="0">
                  <c:v>COM_SC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Demand!$C$9:$K$9</c:f>
              <c:numCache>
                <c:formatCode>General</c:formatCode>
                <c:ptCount val="9"/>
                <c:pt idx="0">
                  <c:v>791.14239999999995</c:v>
                </c:pt>
                <c:pt idx="1">
                  <c:v>893.525534117647</c:v>
                </c:pt>
                <c:pt idx="2">
                  <c:v>945.71375115460705</c:v>
                </c:pt>
                <c:pt idx="3">
                  <c:v>1114.64935186719</c:v>
                </c:pt>
                <c:pt idx="4">
                  <c:v>1222.91481563406</c:v>
                </c:pt>
                <c:pt idx="5">
                  <c:v>1321.3340983079499</c:v>
                </c:pt>
                <c:pt idx="6">
                  <c:v>1407.58146677639</c:v>
                </c:pt>
                <c:pt idx="7">
                  <c:v>1489.6769948490901</c:v>
                </c:pt>
                <c:pt idx="8">
                  <c:v>1562.9378197787701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F4-4261-AA26-515F3FAFA597}"/>
            </c:ext>
          </c:extLst>
        </c:ser>
        <c:ser>
          <c:idx val="8"/>
          <c:order val="8"/>
          <c:tx>
            <c:strRef>
              <c:f>Demand!$A$10</c:f>
              <c:strCache>
                <c:ptCount val="1"/>
                <c:pt idx="0">
                  <c:v>COM_SH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Demand!$C$10:$K$10</c:f>
              <c:numCache>
                <c:formatCode>General</c:formatCode>
                <c:ptCount val="9"/>
                <c:pt idx="0">
                  <c:v>2387.9047999999998</c:v>
                </c:pt>
                <c:pt idx="1">
                  <c:v>2593.9201160784301</c:v>
                </c:pt>
                <c:pt idx="2">
                  <c:v>2694.9223152885702</c:v>
                </c:pt>
                <c:pt idx="3">
                  <c:v>3015.8568613928001</c:v>
                </c:pt>
                <c:pt idx="4">
                  <c:v>3211.1428744074201</c:v>
                </c:pt>
                <c:pt idx="5">
                  <c:v>3383.5341049026001</c:v>
                </c:pt>
                <c:pt idx="6">
                  <c:v>3530.76959618613</c:v>
                </c:pt>
                <c:pt idx="7">
                  <c:v>3668.0549097274002</c:v>
                </c:pt>
                <c:pt idx="8">
                  <c:v>3788.3157579977301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F4-4261-AA26-515F3FAFA597}"/>
            </c:ext>
          </c:extLst>
        </c:ser>
        <c:ser>
          <c:idx val="9"/>
          <c:order val="9"/>
          <c:tx>
            <c:strRef>
              <c:f>Demand!$A$11</c:f>
              <c:strCache>
                <c:ptCount val="1"/>
                <c:pt idx="0">
                  <c:v>COM_WH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Demand!$C$11:$K$11</c:f>
              <c:numCache>
                <c:formatCode>General</c:formatCode>
                <c:ptCount val="9"/>
                <c:pt idx="0">
                  <c:v>727.50300000000004</c:v>
                </c:pt>
                <c:pt idx="1">
                  <c:v>766.731102941176</c:v>
                </c:pt>
                <c:pt idx="2">
                  <c:v>785.39048818974504</c:v>
                </c:pt>
                <c:pt idx="3">
                  <c:v>843.84740047525997</c:v>
                </c:pt>
                <c:pt idx="4">
                  <c:v>877.99847304047501</c:v>
                </c:pt>
                <c:pt idx="5">
                  <c:v>907.42616116387001</c:v>
                </c:pt>
                <c:pt idx="6">
                  <c:v>932.14767232719203</c:v>
                </c:pt>
                <c:pt idx="7">
                  <c:v>954.82311092921498</c:v>
                </c:pt>
                <c:pt idx="8">
                  <c:v>974.36547554060303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F4-4261-AA26-515F3FAFA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882687"/>
        <c:axId val="126527887"/>
      </c:lineChart>
      <c:catAx>
        <c:axId val="179288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527887"/>
        <c:crosses val="autoZero"/>
        <c:auto val="1"/>
        <c:lblAlgn val="ctr"/>
        <c:lblOffset val="100"/>
        <c:noMultiLvlLbl val="0"/>
      </c:catAx>
      <c:valAx>
        <c:axId val="12652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288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Heavy trucks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shares'!$N$25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shares'!$O$25:$W$25</c:f>
              <c:numCache>
                <c:formatCode>0</c:formatCode>
                <c:ptCount val="9"/>
                <c:pt idx="0">
                  <c:v>197.25627304459215</c:v>
                </c:pt>
                <c:pt idx="1">
                  <c:v>208.06399745256113</c:v>
                </c:pt>
                <c:pt idx="2">
                  <c:v>211.21994368143501</c:v>
                </c:pt>
                <c:pt idx="3">
                  <c:v>212.50640823259121</c:v>
                </c:pt>
                <c:pt idx="4">
                  <c:v>186.34988518799909</c:v>
                </c:pt>
                <c:pt idx="5">
                  <c:v>90.97740362320198</c:v>
                </c:pt>
                <c:pt idx="6">
                  <c:v>55.606162413654552</c:v>
                </c:pt>
                <c:pt idx="7">
                  <c:v>54.621044570482738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4-4CA7-965C-84B4D2ED5FE5}"/>
            </c:ext>
          </c:extLst>
        </c:ser>
        <c:ser>
          <c:idx val="1"/>
          <c:order val="1"/>
          <c:tx>
            <c:strRef>
              <c:f>'Transport shares'!$N$26</c:f>
              <c:strCache>
                <c:ptCount val="1"/>
                <c:pt idx="0">
                  <c:v>LPG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shares'!$O$26:$W$26</c:f>
              <c:numCache>
                <c:formatCode>0</c:formatCode>
                <c:ptCount val="9"/>
                <c:pt idx="0">
                  <c:v>1.3643889554078541</c:v>
                </c:pt>
                <c:pt idx="1">
                  <c:v>1.3643889554078541</c:v>
                </c:pt>
                <c:pt idx="2">
                  <c:v>1.3643889554078541</c:v>
                </c:pt>
                <c:pt idx="3">
                  <c:v>1.3643889554078541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24-4CA7-965C-84B4D2ED5FE5}"/>
            </c:ext>
          </c:extLst>
        </c:ser>
        <c:ser>
          <c:idx val="2"/>
          <c:order val="2"/>
          <c:tx>
            <c:strRef>
              <c:f>'Transport shares'!$N$27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shares'!$O$27:$W$27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0.39151104459214531</c:v>
                </c:pt>
                <c:pt idx="3">
                  <c:v>16.618679298924729</c:v>
                </c:pt>
                <c:pt idx="4">
                  <c:v>50.978680714371059</c:v>
                </c:pt>
                <c:pt idx="5">
                  <c:v>149.81040707833529</c:v>
                </c:pt>
                <c:pt idx="6">
                  <c:v>172.0677980505279</c:v>
                </c:pt>
                <c:pt idx="7">
                  <c:v>70.43214674819022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24-4CA7-965C-84B4D2ED5FE5}"/>
            </c:ext>
          </c:extLst>
        </c:ser>
        <c:ser>
          <c:idx val="3"/>
          <c:order val="3"/>
          <c:tx>
            <c:strRef>
              <c:f>'Transport shares'!$N$28</c:f>
              <c:strCache>
                <c:ptCount val="1"/>
                <c:pt idx="0">
                  <c:v>LNG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shares'!$O$28:$W$28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24-4CA7-965C-84B4D2ED5FE5}"/>
            </c:ext>
          </c:extLst>
        </c:ser>
        <c:ser>
          <c:idx val="4"/>
          <c:order val="4"/>
          <c:tx>
            <c:strRef>
              <c:f>'Transport shares'!$N$29</c:f>
              <c:strCache>
                <c:ptCount val="1"/>
                <c:pt idx="0">
                  <c:v>Plug-in hybrid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shares'!$O$29:$W$29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0.155</c:v>
                </c:pt>
                <c:pt idx="5">
                  <c:v>0.96299999999999997</c:v>
                </c:pt>
                <c:pt idx="6">
                  <c:v>5.9900000000000011</c:v>
                </c:pt>
                <c:pt idx="7">
                  <c:v>35.299999999999997</c:v>
                </c:pt>
                <c:pt idx="8">
                  <c:v>38.469661374279887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24-4CA7-965C-84B4D2ED5FE5}"/>
            </c:ext>
          </c:extLst>
        </c:ser>
        <c:ser>
          <c:idx val="5"/>
          <c:order val="5"/>
          <c:tx>
            <c:strRef>
              <c:f>'Transport shares'!$N$30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shares'!$O$30:$W$30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3.32E-2</c:v>
                </c:pt>
                <c:pt idx="4">
                  <c:v>0.20599999999999999</c:v>
                </c:pt>
                <c:pt idx="5">
                  <c:v>1.28</c:v>
                </c:pt>
                <c:pt idx="6">
                  <c:v>7.9800000000000013</c:v>
                </c:pt>
                <c:pt idx="7">
                  <c:v>47.000000000000007</c:v>
                </c:pt>
                <c:pt idx="8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24-4CA7-965C-84B4D2ED5FE5}"/>
            </c:ext>
          </c:extLst>
        </c:ser>
        <c:ser>
          <c:idx val="6"/>
          <c:order val="6"/>
          <c:tx>
            <c:strRef>
              <c:f>'Transport shares'!$N$31</c:f>
              <c:strCache>
                <c:ptCount val="1"/>
                <c:pt idx="0">
                  <c:v>Fuel cell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shares'!$O$31:$W$31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0.20599999999999999</c:v>
                </c:pt>
                <c:pt idx="5">
                  <c:v>1.28</c:v>
                </c:pt>
                <c:pt idx="6">
                  <c:v>7.98</c:v>
                </c:pt>
                <c:pt idx="7">
                  <c:v>47</c:v>
                </c:pt>
                <c:pt idx="8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24-4CA7-965C-84B4D2ED5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LCV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shares'!$N$32</c:f>
              <c:strCache>
                <c:ptCount val="1"/>
                <c:pt idx="0">
                  <c:v>Gasoline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shares'!$O$32:$W$32</c:f>
              <c:numCache>
                <c:formatCode>0</c:formatCode>
                <c:ptCount val="9"/>
                <c:pt idx="0">
                  <c:v>14.983000000000001</c:v>
                </c:pt>
                <c:pt idx="1">
                  <c:v>7.4915000000000003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1-4E79-8BEB-A45E86CB7447}"/>
            </c:ext>
          </c:extLst>
        </c:ser>
        <c:ser>
          <c:idx val="1"/>
          <c:order val="1"/>
          <c:tx>
            <c:strRef>
              <c:f>'Transport shares'!$N$33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shares'!$O$33:$W$33</c:f>
              <c:numCache>
                <c:formatCode>0</c:formatCode>
                <c:ptCount val="9"/>
                <c:pt idx="0">
                  <c:v>140.67321800000002</c:v>
                </c:pt>
                <c:pt idx="1">
                  <c:v>159.6681635839378</c:v>
                </c:pt>
                <c:pt idx="2">
                  <c:v>170.7705546436701</c:v>
                </c:pt>
                <c:pt idx="3">
                  <c:v>185.0616450218975</c:v>
                </c:pt>
                <c:pt idx="4">
                  <c:v>182.98802522750711</c:v>
                </c:pt>
                <c:pt idx="5">
                  <c:v>133.8199478240609</c:v>
                </c:pt>
                <c:pt idx="6">
                  <c:v>23.31726457077697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01-4E79-8BEB-A45E86CB7447}"/>
            </c:ext>
          </c:extLst>
        </c:ser>
        <c:ser>
          <c:idx val="2"/>
          <c:order val="2"/>
          <c:tx>
            <c:strRef>
              <c:f>'Transport shares'!$N$34</c:f>
              <c:strCache>
                <c:ptCount val="1"/>
                <c:pt idx="0">
                  <c:v>LPG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shares'!$O$34:$W$34</c:f>
              <c:numCache>
                <c:formatCode>0</c:formatCode>
                <c:ptCount val="9"/>
                <c:pt idx="0">
                  <c:v>6.2025000000000006</c:v>
                </c:pt>
                <c:pt idx="1">
                  <c:v>3.3885000000000001</c:v>
                </c:pt>
                <c:pt idx="2">
                  <c:v>2.3835000000000002</c:v>
                </c:pt>
                <c:pt idx="3">
                  <c:v>2.3835000000000002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01-4E79-8BEB-A45E86CB7447}"/>
            </c:ext>
          </c:extLst>
        </c:ser>
        <c:ser>
          <c:idx val="3"/>
          <c:order val="3"/>
          <c:tx>
            <c:strRef>
              <c:f>'Transport shares'!$N$35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shares'!$O$35:$W$35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01-4E79-8BEB-A45E86CB7447}"/>
            </c:ext>
          </c:extLst>
        </c:ser>
        <c:ser>
          <c:idx val="4"/>
          <c:order val="4"/>
          <c:tx>
            <c:strRef>
              <c:f>'Transport shares'!$N$36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shares'!$O$36:$W$36</c:f>
              <c:numCache>
                <c:formatCode>0</c:formatCode>
                <c:ptCount val="9"/>
                <c:pt idx="0">
                  <c:v>0</c:v>
                </c:pt>
                <c:pt idx="1">
                  <c:v>4.0300000000000009E-2</c:v>
                </c:pt>
                <c:pt idx="2">
                  <c:v>0.25099999999999989</c:v>
                </c:pt>
                <c:pt idx="3">
                  <c:v>0.25099999999999989</c:v>
                </c:pt>
                <c:pt idx="4">
                  <c:v>9.6900000000000013</c:v>
                </c:pt>
                <c:pt idx="5">
                  <c:v>57.1</c:v>
                </c:pt>
                <c:pt idx="6">
                  <c:v>132</c:v>
                </c:pt>
                <c:pt idx="7">
                  <c:v>160.19200615344499</c:v>
                </c:pt>
                <c:pt idx="8">
                  <c:v>190.5466821751568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01-4E79-8BEB-A45E86CB7447}"/>
            </c:ext>
          </c:extLst>
        </c:ser>
        <c:ser>
          <c:idx val="5"/>
          <c:order val="5"/>
          <c:tx>
            <c:strRef>
              <c:f>'Transport shares'!$N$37</c:f>
              <c:strCache>
                <c:ptCount val="1"/>
                <c:pt idx="0">
                  <c:v>Hybrid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shares'!$O$37:$W$37</c:f>
              <c:numCache>
                <c:formatCode>0</c:formatCode>
                <c:ptCount val="9"/>
                <c:pt idx="0">
                  <c:v>0</c:v>
                </c:pt>
                <c:pt idx="1">
                  <c:v>2.7E-2</c:v>
                </c:pt>
                <c:pt idx="2">
                  <c:v>2.7E-2</c:v>
                </c:pt>
                <c:pt idx="3">
                  <c:v>2.7E-2</c:v>
                </c:pt>
                <c:pt idx="4">
                  <c:v>2.7E-2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01-4E79-8BEB-A45E86CB7447}"/>
            </c:ext>
          </c:extLst>
        </c:ser>
        <c:ser>
          <c:idx val="6"/>
          <c:order val="6"/>
          <c:tx>
            <c:strRef>
              <c:f>'Transport shares'!$N$38</c:f>
              <c:strCache>
                <c:ptCount val="1"/>
                <c:pt idx="0">
                  <c:v>Plug-in hybrid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shares'!$O$38:$W$38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2.7E-2</c:v>
                </c:pt>
                <c:pt idx="3">
                  <c:v>2.7E-2</c:v>
                </c:pt>
                <c:pt idx="4">
                  <c:v>1.05</c:v>
                </c:pt>
                <c:pt idx="5">
                  <c:v>6.5</c:v>
                </c:pt>
                <c:pt idx="6">
                  <c:v>38.299999999999997</c:v>
                </c:pt>
                <c:pt idx="7">
                  <c:v>37.276999999999987</c:v>
                </c:pt>
                <c:pt idx="8">
                  <c:v>15.9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01-4E79-8BEB-A45E86CB7447}"/>
            </c:ext>
          </c:extLst>
        </c:ser>
        <c:ser>
          <c:idx val="7"/>
          <c:order val="7"/>
          <c:tx>
            <c:strRef>
              <c:f>'Transport shares'!$N$39</c:f>
              <c:strCache>
                <c:ptCount val="1"/>
                <c:pt idx="0">
                  <c:v>Fuel cell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shares'!$O$39:$W$39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1.56</c:v>
                </c:pt>
                <c:pt idx="6">
                  <c:v>9.69</c:v>
                </c:pt>
                <c:pt idx="7">
                  <c:v>9.69</c:v>
                </c:pt>
                <c:pt idx="8">
                  <c:v>4.0650000000000004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01-4E79-8BEB-A45E86CB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</a:t>
            </a:r>
            <a:r>
              <a:rPr lang="en-US" baseline="0"/>
              <a:t> trucks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shares'!$N$40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shares'!$O$40:$W$40</c:f>
              <c:numCache>
                <c:formatCode>0</c:formatCode>
                <c:ptCount val="9"/>
                <c:pt idx="0">
                  <c:v>151.86315999999997</c:v>
                </c:pt>
                <c:pt idx="1">
                  <c:v>161.87784025073935</c:v>
                </c:pt>
                <c:pt idx="2">
                  <c:v>165.59597300491819</c:v>
                </c:pt>
                <c:pt idx="3">
                  <c:v>179.35643133008369</c:v>
                </c:pt>
                <c:pt idx="4">
                  <c:v>159.11197133008369</c:v>
                </c:pt>
                <c:pt idx="5">
                  <c:v>154.31389113670889</c:v>
                </c:pt>
                <c:pt idx="6">
                  <c:v>100.9021834416023</c:v>
                </c:pt>
                <c:pt idx="7">
                  <c:v>20.867136195576329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E-483D-B5D3-1F7F9C6BB0AA}"/>
            </c:ext>
          </c:extLst>
        </c:ser>
        <c:ser>
          <c:idx val="1"/>
          <c:order val="1"/>
          <c:tx>
            <c:strRef>
              <c:f>'Transport shares'!$N$41</c:f>
              <c:strCache>
                <c:ptCount val="1"/>
                <c:pt idx="0">
                  <c:v>LPG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shares'!$O$41:$W$41</c:f>
              <c:numCache>
                <c:formatCode>0</c:formatCode>
                <c:ptCount val="9"/>
                <c:pt idx="0">
                  <c:v>2.5265</c:v>
                </c:pt>
                <c:pt idx="1">
                  <c:v>1.6746000000000001</c:v>
                </c:pt>
                <c:pt idx="2">
                  <c:v>1.37035</c:v>
                </c:pt>
                <c:pt idx="3">
                  <c:v>1.37035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CE-483D-B5D3-1F7F9C6BB0AA}"/>
            </c:ext>
          </c:extLst>
        </c:ser>
        <c:ser>
          <c:idx val="2"/>
          <c:order val="2"/>
          <c:tx>
            <c:strRef>
              <c:f>'Transport shares'!$N$42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shares'!$O$42:$W$42</c:f>
              <c:numCache>
                <c:formatCode>0</c:formatCode>
                <c:ptCount val="9"/>
                <c:pt idx="0">
                  <c:v>6.6499999999999979E-3</c:v>
                </c:pt>
                <c:pt idx="1">
                  <c:v>1.75E-3</c:v>
                </c:pt>
                <c:pt idx="2">
                  <c:v>6.6500000000000448E-3</c:v>
                </c:pt>
                <c:pt idx="3">
                  <c:v>6.6500000000000448E-3</c:v>
                </c:pt>
                <c:pt idx="4">
                  <c:v>25.562877378591949</c:v>
                </c:pt>
                <c:pt idx="5">
                  <c:v>25.562877378591949</c:v>
                </c:pt>
                <c:pt idx="6">
                  <c:v>25.556227378591949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CE-483D-B5D3-1F7F9C6BB0AA}"/>
            </c:ext>
          </c:extLst>
        </c:ser>
        <c:ser>
          <c:idx val="3"/>
          <c:order val="3"/>
          <c:tx>
            <c:strRef>
              <c:f>'Transport shares'!$N$43</c:f>
              <c:strCache>
                <c:ptCount val="1"/>
                <c:pt idx="0">
                  <c:v>LNG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shares'!$O$43:$W$43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0.121</c:v>
                </c:pt>
                <c:pt idx="5">
                  <c:v>0.75499999999999989</c:v>
                </c:pt>
                <c:pt idx="6">
                  <c:v>4.7</c:v>
                </c:pt>
                <c:pt idx="7">
                  <c:v>27.70000000000001</c:v>
                </c:pt>
                <c:pt idx="8">
                  <c:v>35.09132644933274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CE-483D-B5D3-1F7F9C6BB0AA}"/>
            </c:ext>
          </c:extLst>
        </c:ser>
        <c:ser>
          <c:idx val="4"/>
          <c:order val="4"/>
          <c:tx>
            <c:strRef>
              <c:f>'Transport shares'!$N$44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shares'!$O$44:$W$44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1.95E-2</c:v>
                </c:pt>
                <c:pt idx="3">
                  <c:v>1.95E-2</c:v>
                </c:pt>
                <c:pt idx="4">
                  <c:v>0.755</c:v>
                </c:pt>
                <c:pt idx="5">
                  <c:v>4.7000000000000011</c:v>
                </c:pt>
                <c:pt idx="6">
                  <c:v>27.7</c:v>
                </c:pt>
                <c:pt idx="7">
                  <c:v>64.699999999999989</c:v>
                </c:pt>
                <c:pt idx="8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CE-483D-B5D3-1F7F9C6BB0AA}"/>
            </c:ext>
          </c:extLst>
        </c:ser>
        <c:ser>
          <c:idx val="5"/>
          <c:order val="5"/>
          <c:tx>
            <c:strRef>
              <c:f>'Transport shares'!$N$45</c:f>
              <c:strCache>
                <c:ptCount val="1"/>
                <c:pt idx="0">
                  <c:v>Plug-in hybrid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shares'!$O$45:$W$45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2.5999999999999988E-2</c:v>
                </c:pt>
                <c:pt idx="3">
                  <c:v>2.5999999999999988E-2</c:v>
                </c:pt>
                <c:pt idx="4">
                  <c:v>1.01</c:v>
                </c:pt>
                <c:pt idx="5">
                  <c:v>6.2599999999999989</c:v>
                </c:pt>
                <c:pt idx="6">
                  <c:v>36.9</c:v>
                </c:pt>
                <c:pt idx="7">
                  <c:v>86.2</c:v>
                </c:pt>
                <c:pt idx="8">
                  <c:v>65.603999999999999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CE-483D-B5D3-1F7F9C6BB0AA}"/>
            </c:ext>
          </c:extLst>
        </c:ser>
        <c:ser>
          <c:idx val="6"/>
          <c:order val="6"/>
          <c:tx>
            <c:strRef>
              <c:f>'Transport shares'!$N$46</c:f>
              <c:strCache>
                <c:ptCount val="1"/>
                <c:pt idx="0">
                  <c:v>Fuel cell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'Transport shares'!$O$1:$W$1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'Transport shares'!$O$46:$W$46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0.121</c:v>
                </c:pt>
                <c:pt idx="5">
                  <c:v>0.75499999999999989</c:v>
                </c:pt>
                <c:pt idx="6">
                  <c:v>4.7</c:v>
                </c:pt>
                <c:pt idx="7">
                  <c:v>27.70000000000001</c:v>
                </c:pt>
                <c:pt idx="8">
                  <c:v>35.09132644933274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CE-483D-B5D3-1F7F9C6BB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79519"/>
        <c:axId val="1600177599"/>
      </c:barChart>
      <c:catAx>
        <c:axId val="160017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7599"/>
        <c:crosses val="autoZero"/>
        <c:auto val="1"/>
        <c:lblAlgn val="ctr"/>
        <c:lblOffset val="100"/>
        <c:noMultiLvlLbl val="0"/>
      </c:catAx>
      <c:valAx>
        <c:axId val="16001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01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13" Type="http://schemas.openxmlformats.org/officeDocument/2006/relationships/chart" Target="../charts/chart54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12" Type="http://schemas.openxmlformats.org/officeDocument/2006/relationships/chart" Target="../charts/chart53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11" Type="http://schemas.openxmlformats.org/officeDocument/2006/relationships/chart" Target="../charts/chart52.xml"/><Relationship Id="rId5" Type="http://schemas.openxmlformats.org/officeDocument/2006/relationships/chart" Target="../charts/chart46.xml"/><Relationship Id="rId10" Type="http://schemas.openxmlformats.org/officeDocument/2006/relationships/chart" Target="../charts/chart51.xml"/><Relationship Id="rId4" Type="http://schemas.openxmlformats.org/officeDocument/2006/relationships/chart" Target="../charts/chart45.xml"/><Relationship Id="rId9" Type="http://schemas.openxmlformats.org/officeDocument/2006/relationships/chart" Target="../charts/chart50.xml"/><Relationship Id="rId14" Type="http://schemas.openxmlformats.org/officeDocument/2006/relationships/chart" Target="../charts/chart55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7" Type="http://schemas.openxmlformats.org/officeDocument/2006/relationships/chart" Target="../charts/chart62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5" Type="http://schemas.openxmlformats.org/officeDocument/2006/relationships/chart" Target="../charts/chart60.xml"/><Relationship Id="rId4" Type="http://schemas.openxmlformats.org/officeDocument/2006/relationships/chart" Target="../charts/chart59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14941</xdr:colOff>
      <xdr:row>6</xdr:row>
      <xdr:rowOff>7472</xdr:rowOff>
    </xdr:from>
    <xdr:to>
      <xdr:col>20</xdr:col>
      <xdr:colOff>120226</xdr:colOff>
      <xdr:row>18</xdr:row>
      <xdr:rowOff>69272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619286-1B55-4A20-B931-56FA4848F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603250</xdr:colOff>
      <xdr:row>6</xdr:row>
      <xdr:rowOff>7258</xdr:rowOff>
    </xdr:from>
    <xdr:to>
      <xdr:col>34</xdr:col>
      <xdr:colOff>312965</xdr:colOff>
      <xdr:row>21</xdr:row>
      <xdr:rowOff>29029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DAE12D9-5CCB-781F-50DF-03E736357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0.60457</cdr:x>
      <cdr:y>0.25924</cdr:y>
    </cdr:from>
    <cdr:to>
      <cdr:x>0.92414</cdr:x>
      <cdr:y>0.36051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ADE34F53-2FFB-4F3A-AEA0-B72BD80DD8C9}"/>
            </a:ext>
          </a:extLst>
        </cdr:cNvPr>
        <cdr:cNvSpPr txBox="1"/>
      </cdr:nvSpPr>
      <cdr:spPr>
        <a:xfrm xmlns:a="http://schemas.openxmlformats.org/drawingml/2006/main">
          <a:off x="2431864" y="736600"/>
          <a:ext cx="1285446" cy="2877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400" b="1">
              <a:solidFill>
                <a:srgbClr val="33CCFF"/>
              </a:solidFill>
            </a:rPr>
            <a:t>Wind</a:t>
          </a:r>
          <a:r>
            <a:rPr lang="it-IT" sz="1400" b="1" baseline="0">
              <a:solidFill>
                <a:srgbClr val="33CCFF"/>
              </a:solidFill>
            </a:rPr>
            <a:t> onshore</a:t>
          </a:r>
          <a:endParaRPr lang="it-IT" sz="1400" b="1">
            <a:solidFill>
              <a:srgbClr val="33CCFF"/>
            </a:solidFill>
          </a:endParaRPr>
        </a:p>
      </cdr:txBody>
    </cdr:sp>
  </cdr:relSizeAnchor>
  <cdr:relSizeAnchor xmlns:cdr="http://schemas.openxmlformats.org/drawingml/2006/chartDrawing">
    <cdr:from>
      <cdr:x>0.6333</cdr:x>
      <cdr:y>0.49558</cdr:y>
    </cdr:from>
    <cdr:to>
      <cdr:x>0.92599</cdr:x>
      <cdr:y>0.59685</cdr:y>
    </cdr:to>
    <cdr:sp macro="" textlink="">
      <cdr:nvSpPr>
        <cdr:cNvPr id="3" name="CasellaDiTesto 1">
          <a:extLst xmlns:a="http://schemas.openxmlformats.org/drawingml/2006/main">
            <a:ext uri="{FF2B5EF4-FFF2-40B4-BE49-F238E27FC236}">
              <a16:creationId xmlns:a16="http://schemas.microsoft.com/office/drawing/2014/main" id="{ADE34F53-2FFB-4F3A-AEA0-B72BD80DD8C9}"/>
            </a:ext>
          </a:extLst>
        </cdr:cNvPr>
        <cdr:cNvSpPr txBox="1"/>
      </cdr:nvSpPr>
      <cdr:spPr>
        <a:xfrm xmlns:a="http://schemas.openxmlformats.org/drawingml/2006/main">
          <a:off x="2556434" y="1428598"/>
          <a:ext cx="1181464" cy="2919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400" b="1">
              <a:solidFill>
                <a:srgbClr val="33CCCC"/>
              </a:solidFill>
            </a:rPr>
            <a:t>Wind offshore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0.40886</cdr:x>
      <cdr:y>0.2917</cdr:y>
    </cdr:from>
    <cdr:to>
      <cdr:x>0.74993</cdr:x>
      <cdr:y>0.3932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176D45BC-1B7C-42B9-9300-1EDAC8628655}"/>
            </a:ext>
          </a:extLst>
        </cdr:cNvPr>
        <cdr:cNvSpPr txBox="1"/>
      </cdr:nvSpPr>
      <cdr:spPr>
        <a:xfrm xmlns:a="http://schemas.openxmlformats.org/drawingml/2006/main">
          <a:off x="1649208" y="838434"/>
          <a:ext cx="1375762" cy="2917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1400" b="1">
              <a:solidFill>
                <a:srgbClr val="FF33CC"/>
              </a:solidFill>
            </a:rPr>
            <a:t>Natural gas</a:t>
          </a:r>
        </a:p>
      </cdr:txBody>
    </cdr:sp>
  </cdr:relSizeAnchor>
  <cdr:relSizeAnchor xmlns:cdr="http://schemas.openxmlformats.org/drawingml/2006/chartDrawing">
    <cdr:from>
      <cdr:x>0.78358</cdr:x>
      <cdr:y>0.2988</cdr:y>
    </cdr:from>
    <cdr:to>
      <cdr:x>0.94238</cdr:x>
      <cdr:y>0.4003</cdr:y>
    </cdr:to>
    <cdr:sp macro="" textlink="">
      <cdr:nvSpPr>
        <cdr:cNvPr id="3" name="CasellaDiTesto 1">
          <a:extLst xmlns:a="http://schemas.openxmlformats.org/drawingml/2006/main">
            <a:ext uri="{FF2B5EF4-FFF2-40B4-BE49-F238E27FC236}">
              <a16:creationId xmlns:a16="http://schemas.microsoft.com/office/drawing/2014/main" id="{EF4972A4-CCBF-4B85-B0AD-4693B9FC8393}"/>
            </a:ext>
          </a:extLst>
        </cdr:cNvPr>
        <cdr:cNvSpPr txBox="1"/>
      </cdr:nvSpPr>
      <cdr:spPr>
        <a:xfrm xmlns:a="http://schemas.openxmlformats.org/drawingml/2006/main">
          <a:off x="3160717" y="858849"/>
          <a:ext cx="640545" cy="2917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400" b="1"/>
            <a:t>Coal</a:t>
          </a:r>
        </a:p>
      </cdr:txBody>
    </cdr:sp>
  </cdr:relSizeAnchor>
  <cdr:relSizeAnchor xmlns:cdr="http://schemas.openxmlformats.org/drawingml/2006/chartDrawing">
    <cdr:from>
      <cdr:x>0.56673</cdr:x>
      <cdr:y>0.60988</cdr:y>
    </cdr:from>
    <cdr:to>
      <cdr:x>0.9078</cdr:x>
      <cdr:y>0.71138</cdr:y>
    </cdr:to>
    <cdr:sp macro="" textlink="">
      <cdr:nvSpPr>
        <cdr:cNvPr id="4" name="CasellaDiTesto 1">
          <a:extLst xmlns:a="http://schemas.openxmlformats.org/drawingml/2006/main">
            <a:ext uri="{FF2B5EF4-FFF2-40B4-BE49-F238E27FC236}">
              <a16:creationId xmlns:a16="http://schemas.microsoft.com/office/drawing/2014/main" id="{EF4972A4-CCBF-4B85-B0AD-4693B9FC8393}"/>
            </a:ext>
          </a:extLst>
        </cdr:cNvPr>
        <cdr:cNvSpPr txBox="1"/>
      </cdr:nvSpPr>
      <cdr:spPr>
        <a:xfrm xmlns:a="http://schemas.openxmlformats.org/drawingml/2006/main">
          <a:off x="2286001" y="1752985"/>
          <a:ext cx="1375762" cy="2917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400" b="1">
              <a:solidFill>
                <a:srgbClr val="9999FF"/>
              </a:solidFill>
            </a:rPr>
            <a:t>Oil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1619</xdr:colOff>
      <xdr:row>25</xdr:row>
      <xdr:rowOff>43949</xdr:rowOff>
    </xdr:from>
    <xdr:to>
      <xdr:col>22</xdr:col>
      <xdr:colOff>601888</xdr:colOff>
      <xdr:row>41</xdr:row>
      <xdr:rowOff>173890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43B1F91-E268-40E1-8B07-2B33BB42E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825499</xdr:colOff>
      <xdr:row>43</xdr:row>
      <xdr:rowOff>4806</xdr:rowOff>
    </xdr:from>
    <xdr:to>
      <xdr:col>22</xdr:col>
      <xdr:colOff>597354</xdr:colOff>
      <xdr:row>58</xdr:row>
      <xdr:rowOff>176425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FFDEE4A-9CFE-41B8-9FCB-BBFA1FEAF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25</xdr:row>
      <xdr:rowOff>0</xdr:rowOff>
    </xdr:from>
    <xdr:to>
      <xdr:col>32</xdr:col>
      <xdr:colOff>530997</xdr:colOff>
      <xdr:row>41</xdr:row>
      <xdr:rowOff>129941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A20E0804-860A-4210-84D4-E2889B3C2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29028</xdr:colOff>
      <xdr:row>16</xdr:row>
      <xdr:rowOff>172358</xdr:rowOff>
    </xdr:from>
    <xdr:to>
      <xdr:col>32</xdr:col>
      <xdr:colOff>341539</xdr:colOff>
      <xdr:row>32</xdr:row>
      <xdr:rowOff>16329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7370D66-1721-4FAA-88EF-6A65F033D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</xdr:row>
      <xdr:rowOff>0</xdr:rowOff>
    </xdr:from>
    <xdr:to>
      <xdr:col>31</xdr:col>
      <xdr:colOff>177750</xdr:colOff>
      <xdr:row>16</xdr:row>
      <xdr:rowOff>25400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6511B1A-4BC9-4D32-9541-B3F78D57D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395</xdr:colOff>
      <xdr:row>32</xdr:row>
      <xdr:rowOff>176892</xdr:rowOff>
    </xdr:from>
    <xdr:to>
      <xdr:col>32</xdr:col>
      <xdr:colOff>340179</xdr:colOff>
      <xdr:row>49</xdr:row>
      <xdr:rowOff>176892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8A2691A-D237-4483-9CDB-8AE7C179F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1</xdr:row>
      <xdr:rowOff>181427</xdr:rowOff>
    </xdr:from>
    <xdr:to>
      <xdr:col>40</xdr:col>
      <xdr:colOff>245500</xdr:colOff>
      <xdr:row>17</xdr:row>
      <xdr:rowOff>158570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CA8F2B7-2090-4BAA-A488-0245F4482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46181</xdr:colOff>
      <xdr:row>17</xdr:row>
      <xdr:rowOff>80817</xdr:rowOff>
    </xdr:from>
    <xdr:to>
      <xdr:col>40</xdr:col>
      <xdr:colOff>291681</xdr:colOff>
      <xdr:row>40</xdr:row>
      <xdr:rowOff>27214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D30B64CC-6219-4F21-870B-FB4A1F5A6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51</xdr:row>
      <xdr:rowOff>0</xdr:rowOff>
    </xdr:from>
    <xdr:to>
      <xdr:col>31</xdr:col>
      <xdr:colOff>288637</xdr:colOff>
      <xdr:row>64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689DA7-0CB7-4202-8BF7-F55C22CAE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65</xdr:row>
      <xdr:rowOff>0</xdr:rowOff>
    </xdr:from>
    <xdr:to>
      <xdr:col>31</xdr:col>
      <xdr:colOff>288637</xdr:colOff>
      <xdr:row>78</xdr:row>
      <xdr:rowOff>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6CF0C132-51BD-4EE9-B516-30095118F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0</xdr:colOff>
      <xdr:row>46</xdr:row>
      <xdr:rowOff>0</xdr:rowOff>
    </xdr:from>
    <xdr:to>
      <xdr:col>49</xdr:col>
      <xdr:colOff>288637</xdr:colOff>
      <xdr:row>62</xdr:row>
      <xdr:rowOff>157143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6CE278C9-9268-4F7B-8976-223BAC7CF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30</xdr:row>
      <xdr:rowOff>0</xdr:rowOff>
    </xdr:from>
    <xdr:to>
      <xdr:col>49</xdr:col>
      <xdr:colOff>288637</xdr:colOff>
      <xdr:row>45</xdr:row>
      <xdr:rowOff>158571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A6BF6D9C-BF50-4FC4-B274-49E12177A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58</xdr:col>
      <xdr:colOff>344720</xdr:colOff>
      <xdr:row>14</xdr:row>
      <xdr:rowOff>0</xdr:rowOff>
    </xdr:from>
    <xdr:to>
      <xdr:col>64</xdr:col>
      <xdr:colOff>10006</xdr:colOff>
      <xdr:row>29</xdr:row>
      <xdr:rowOff>14571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41AE57A8-F09B-4CEB-84B3-6063EA2BC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42</xdr:col>
      <xdr:colOff>0</xdr:colOff>
      <xdr:row>14</xdr:row>
      <xdr:rowOff>0</xdr:rowOff>
    </xdr:from>
    <xdr:to>
      <xdr:col>49</xdr:col>
      <xdr:colOff>288637</xdr:colOff>
      <xdr:row>29</xdr:row>
      <xdr:rowOff>158571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5303F00C-8370-4528-9468-7F92C5BC1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51</xdr:col>
      <xdr:colOff>1</xdr:colOff>
      <xdr:row>14</xdr:row>
      <xdr:rowOff>0</xdr:rowOff>
    </xdr:from>
    <xdr:to>
      <xdr:col>56</xdr:col>
      <xdr:colOff>381073</xdr:colOff>
      <xdr:row>29</xdr:row>
      <xdr:rowOff>14571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6EAA0942-6C80-4546-B5C1-42A63745C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56</xdr:col>
      <xdr:colOff>381000</xdr:colOff>
      <xdr:row>14</xdr:row>
      <xdr:rowOff>0</xdr:rowOff>
    </xdr:from>
    <xdr:to>
      <xdr:col>61</xdr:col>
      <xdr:colOff>582071</xdr:colOff>
      <xdr:row>29</xdr:row>
      <xdr:rowOff>14571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EF3D601A-02D2-4F67-A1E0-3B22AB340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53</xdr:col>
      <xdr:colOff>0</xdr:colOff>
      <xdr:row>28</xdr:row>
      <xdr:rowOff>136074</xdr:rowOff>
    </xdr:from>
    <xdr:to>
      <xdr:col>62</xdr:col>
      <xdr:colOff>1928</xdr:colOff>
      <xdr:row>43</xdr:row>
      <xdr:rowOff>150645</xdr:rowOff>
    </xdr:to>
    <xdr:graphicFrame macro="">
      <xdr:nvGraphicFramePr>
        <xdr:cNvPr id="28" name="Grafico 27">
          <a:extLst>
            <a:ext uri="{FF2B5EF4-FFF2-40B4-BE49-F238E27FC236}">
              <a16:creationId xmlns:a16="http://schemas.microsoft.com/office/drawing/2014/main" id="{CC6589C1-BFED-4E8D-B0EA-661FD28DF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315021</xdr:colOff>
      <xdr:row>23</xdr:row>
      <xdr:rowOff>155863</xdr:rowOff>
    </xdr:from>
    <xdr:to>
      <xdr:col>28</xdr:col>
      <xdr:colOff>591436</xdr:colOff>
      <xdr:row>42</xdr:row>
      <xdr:rowOff>32163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4D1232B-61CC-4349-BB03-B98542196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36</xdr:row>
      <xdr:rowOff>103909</xdr:rowOff>
    </xdr:from>
    <xdr:to>
      <xdr:col>41</xdr:col>
      <xdr:colOff>571499</xdr:colOff>
      <xdr:row>54</xdr:row>
      <xdr:rowOff>18818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BCCAF8C-65B2-4FF2-92F7-D4A3C869A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13961</xdr:colOff>
      <xdr:row>16</xdr:row>
      <xdr:rowOff>180755</xdr:rowOff>
    </xdr:from>
    <xdr:to>
      <xdr:col>39</xdr:col>
      <xdr:colOff>59484</xdr:colOff>
      <xdr:row>35</xdr:row>
      <xdr:rowOff>174777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E7E301-E7B8-C555-428E-6B2FBC956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23</xdr:col>
      <xdr:colOff>527747</xdr:colOff>
      <xdr:row>60</xdr:row>
      <xdr:rowOff>55471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5F7FFA3-AE80-4984-A4A6-264ADE671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11546</xdr:colOff>
      <xdr:row>1</xdr:row>
      <xdr:rowOff>1</xdr:rowOff>
    </xdr:from>
    <xdr:to>
      <xdr:col>62</xdr:col>
      <xdr:colOff>53704</xdr:colOff>
      <xdr:row>19</xdr:row>
      <xdr:rowOff>59768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BE3761A-B60B-4644-AB09-ECC7AB5CF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</xdr:col>
      <xdr:colOff>0</xdr:colOff>
      <xdr:row>20</xdr:row>
      <xdr:rowOff>0</xdr:rowOff>
    </xdr:from>
    <xdr:to>
      <xdr:col>62</xdr:col>
      <xdr:colOff>42158</xdr:colOff>
      <xdr:row>38</xdr:row>
      <xdr:rowOff>59767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85DB842-38DB-4063-869B-69A858C12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600364</xdr:colOff>
      <xdr:row>110</xdr:row>
      <xdr:rowOff>175489</xdr:rowOff>
    </xdr:from>
    <xdr:to>
      <xdr:col>21</xdr:col>
      <xdr:colOff>69273</xdr:colOff>
      <xdr:row>144</xdr:row>
      <xdr:rowOff>161635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67D6427-433B-489E-B1AA-1B82631E2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31481</xdr:colOff>
      <xdr:row>16</xdr:row>
      <xdr:rowOff>171823</xdr:rowOff>
    </xdr:from>
    <xdr:to>
      <xdr:col>33</xdr:col>
      <xdr:colOff>47794</xdr:colOff>
      <xdr:row>31</xdr:row>
      <xdr:rowOff>149719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EC0B667-42AA-4982-A19E-500EF075B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9072</xdr:colOff>
      <xdr:row>57</xdr:row>
      <xdr:rowOff>0</xdr:rowOff>
    </xdr:from>
    <xdr:to>
      <xdr:col>33</xdr:col>
      <xdr:colOff>29920</xdr:colOff>
      <xdr:row>76</xdr:row>
      <xdr:rowOff>152858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4B98C8D-7C23-4DC4-865A-484F3CE47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32</xdr:row>
      <xdr:rowOff>0</xdr:rowOff>
    </xdr:from>
    <xdr:to>
      <xdr:col>33</xdr:col>
      <xdr:colOff>16313</xdr:colOff>
      <xdr:row>53</xdr:row>
      <xdr:rowOff>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8A0A07DE-F873-444D-9042-6D2BC54EE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285750</xdr:colOff>
      <xdr:row>45</xdr:row>
      <xdr:rowOff>30389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554DDC-7445-465B-B692-5D047FD98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0</xdr:row>
      <xdr:rowOff>0</xdr:rowOff>
    </xdr:from>
    <xdr:to>
      <xdr:col>37</xdr:col>
      <xdr:colOff>285750</xdr:colOff>
      <xdr:row>45</xdr:row>
      <xdr:rowOff>27214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1E15EDE-B6D9-456C-B1F6-ADD2BD0CE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46</xdr:row>
      <xdr:rowOff>0</xdr:rowOff>
    </xdr:from>
    <xdr:to>
      <xdr:col>21</xdr:col>
      <xdr:colOff>285750</xdr:colOff>
      <xdr:row>91</xdr:row>
      <xdr:rowOff>30389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1D997DB-09F0-4C34-8EED-883006F0B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21</xdr:col>
      <xdr:colOff>285750</xdr:colOff>
      <xdr:row>45</xdr:row>
      <xdr:rowOff>30389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212476B-FC4A-468E-8257-C977E7625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18</xdr:col>
      <xdr:colOff>283882</xdr:colOff>
      <xdr:row>20</xdr:row>
      <xdr:rowOff>128494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BBDE6C4-49BF-4AF4-B19F-F3959A001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10913</xdr:colOff>
      <xdr:row>15</xdr:row>
      <xdr:rowOff>9364</xdr:rowOff>
    </xdr:from>
    <xdr:to>
      <xdr:col>20</xdr:col>
      <xdr:colOff>325237</xdr:colOff>
      <xdr:row>35</xdr:row>
      <xdr:rowOff>136071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FCF51F0-947A-FF4A-94ED-E3C122EF2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6350</xdr:colOff>
      <xdr:row>1</xdr:row>
      <xdr:rowOff>12700</xdr:rowOff>
    </xdr:from>
    <xdr:to>
      <xdr:col>31</xdr:col>
      <xdr:colOff>206325</xdr:colOff>
      <xdr:row>15</xdr:row>
      <xdr:rowOff>161018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06DED2-1844-406D-B0F1-92F02289D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16</xdr:row>
      <xdr:rowOff>0</xdr:rowOff>
    </xdr:from>
    <xdr:to>
      <xdr:col>31</xdr:col>
      <xdr:colOff>203150</xdr:colOff>
      <xdr:row>30</xdr:row>
      <xdr:rowOff>145143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E0E866C-F646-46C8-8C13-D99F6A6B4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31</xdr:col>
      <xdr:colOff>199975</xdr:colOff>
      <xdr:row>45</xdr:row>
      <xdr:rowOff>141968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F0C6B65-1226-4E3A-8D7D-C5E5BE3BA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46</xdr:row>
      <xdr:rowOff>0</xdr:rowOff>
    </xdr:from>
    <xdr:to>
      <xdr:col>31</xdr:col>
      <xdr:colOff>203150</xdr:colOff>
      <xdr:row>60</xdr:row>
      <xdr:rowOff>145143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CD04FE2-0AEF-4799-A719-27C5B14B0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61</xdr:row>
      <xdr:rowOff>0</xdr:rowOff>
    </xdr:from>
    <xdr:to>
      <xdr:col>31</xdr:col>
      <xdr:colOff>199975</xdr:colOff>
      <xdr:row>75</xdr:row>
      <xdr:rowOff>141968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5D457E41-F420-4439-9E6D-3985400BB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0</xdr:row>
      <xdr:rowOff>173181</xdr:rowOff>
    </xdr:from>
    <xdr:to>
      <xdr:col>39</xdr:col>
      <xdr:colOff>203151</xdr:colOff>
      <xdr:row>15</xdr:row>
      <xdr:rowOff>133597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A78EEA22-5AF6-4A7A-8F90-3DC319A62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16</xdr:row>
      <xdr:rowOff>0</xdr:rowOff>
    </xdr:from>
    <xdr:to>
      <xdr:col>39</xdr:col>
      <xdr:colOff>203151</xdr:colOff>
      <xdr:row>30</xdr:row>
      <xdr:rowOff>145143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60B22ED1-F43B-4947-9032-D366ED72E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0</xdr:colOff>
      <xdr:row>31</xdr:row>
      <xdr:rowOff>0</xdr:rowOff>
    </xdr:from>
    <xdr:to>
      <xdr:col>39</xdr:col>
      <xdr:colOff>203151</xdr:colOff>
      <xdr:row>45</xdr:row>
      <xdr:rowOff>145143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18D6E1B0-D087-4034-B908-C9D038D73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46</xdr:row>
      <xdr:rowOff>0</xdr:rowOff>
    </xdr:from>
    <xdr:to>
      <xdr:col>39</xdr:col>
      <xdr:colOff>203151</xdr:colOff>
      <xdr:row>60</xdr:row>
      <xdr:rowOff>145144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7D31368A-55C4-4FF4-BE29-9BA951303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61</xdr:row>
      <xdr:rowOff>0</xdr:rowOff>
    </xdr:from>
    <xdr:to>
      <xdr:col>39</xdr:col>
      <xdr:colOff>203151</xdr:colOff>
      <xdr:row>75</xdr:row>
      <xdr:rowOff>145144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65710E32-BB91-46F8-9EDD-C12D80951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0</xdr:colOff>
      <xdr:row>76</xdr:row>
      <xdr:rowOff>0</xdr:rowOff>
    </xdr:from>
    <xdr:to>
      <xdr:col>39</xdr:col>
      <xdr:colOff>203151</xdr:colOff>
      <xdr:row>90</xdr:row>
      <xdr:rowOff>145143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9FE1AC76-BF4D-4498-B668-AA46FB361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0</xdr:colOff>
      <xdr:row>91</xdr:row>
      <xdr:rowOff>0</xdr:rowOff>
    </xdr:from>
    <xdr:to>
      <xdr:col>39</xdr:col>
      <xdr:colOff>203151</xdr:colOff>
      <xdr:row>105</xdr:row>
      <xdr:rowOff>145143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7A888C31-9501-4D48-83C9-631265810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603250</xdr:colOff>
      <xdr:row>0</xdr:row>
      <xdr:rowOff>179614</xdr:rowOff>
    </xdr:from>
    <xdr:to>
      <xdr:col>20</xdr:col>
      <xdr:colOff>312965</xdr:colOff>
      <xdr:row>16</xdr:row>
      <xdr:rowOff>19957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2E5A413-5CBA-4948-B672-A45890906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20</xdr:col>
      <xdr:colOff>317500</xdr:colOff>
      <xdr:row>32</xdr:row>
      <xdr:rowOff>21772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F40879-5180-404A-852E-9D7989D25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27214</xdr:colOff>
      <xdr:row>1</xdr:row>
      <xdr:rowOff>18143</xdr:rowOff>
    </xdr:from>
    <xdr:to>
      <xdr:col>28</xdr:col>
      <xdr:colOff>344714</xdr:colOff>
      <xdr:row>16</xdr:row>
      <xdr:rowOff>39915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7BC8F6-BD2F-4B0A-9642-BF46BFA41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1189</xdr:colOff>
      <xdr:row>14</xdr:row>
      <xdr:rowOff>70004</xdr:rowOff>
    </xdr:from>
    <xdr:to>
      <xdr:col>20</xdr:col>
      <xdr:colOff>500896</xdr:colOff>
      <xdr:row>29</xdr:row>
      <xdr:rowOff>21605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243143A-93FA-34B0-F75D-5D6A1283E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601889</xdr:colOff>
      <xdr:row>13</xdr:row>
      <xdr:rowOff>141968</xdr:rowOff>
    </xdr:from>
    <xdr:to>
      <xdr:col>30</xdr:col>
      <xdr:colOff>487727</xdr:colOff>
      <xdr:row>28</xdr:row>
      <xdr:rowOff>92208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754F6F8-2B81-4492-8637-3A97F28F0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121227</xdr:colOff>
      <xdr:row>31</xdr:row>
      <xdr:rowOff>178458</xdr:rowOff>
    </xdr:from>
    <xdr:to>
      <xdr:col>39</xdr:col>
      <xdr:colOff>374815</xdr:colOff>
      <xdr:row>41</xdr:row>
      <xdr:rowOff>18347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62195B4-A309-B17E-B2E6-ACEA3074A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6349</xdr:colOff>
      <xdr:row>40</xdr:row>
      <xdr:rowOff>182789</xdr:rowOff>
    </xdr:from>
    <xdr:to>
      <xdr:col>29</xdr:col>
      <xdr:colOff>598943</xdr:colOff>
      <xdr:row>50</xdr:row>
      <xdr:rowOff>183471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D1D1FC2-467D-4CD6-A98A-E10BD0B56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36021</xdr:colOff>
      <xdr:row>41</xdr:row>
      <xdr:rowOff>6805</xdr:rowOff>
    </xdr:from>
    <xdr:to>
      <xdr:col>27</xdr:col>
      <xdr:colOff>20827</xdr:colOff>
      <xdr:row>51</xdr:row>
      <xdr:rowOff>1137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EC8EBDC-C969-4584-AF4E-6193EAE2E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41</xdr:row>
      <xdr:rowOff>26306</xdr:rowOff>
    </xdr:from>
    <xdr:to>
      <xdr:col>32</xdr:col>
      <xdr:colOff>592593</xdr:colOff>
      <xdr:row>51</xdr:row>
      <xdr:rowOff>26989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CA053F2-3666-41C6-8910-45C9D450B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455386</xdr:colOff>
      <xdr:row>41</xdr:row>
      <xdr:rowOff>16381</xdr:rowOff>
    </xdr:from>
    <xdr:to>
      <xdr:col>43</xdr:col>
      <xdr:colOff>437242</xdr:colOff>
      <xdr:row>51</xdr:row>
      <xdr:rowOff>11486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E0E721E-7C9D-4B09-9289-EEFF5ED95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2323</xdr:colOff>
      <xdr:row>41</xdr:row>
      <xdr:rowOff>13899</xdr:rowOff>
    </xdr:from>
    <xdr:to>
      <xdr:col>39</xdr:col>
      <xdr:colOff>455813</xdr:colOff>
      <xdr:row>50</xdr:row>
      <xdr:rowOff>181951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A81FA4CD-1F1B-4C27-915F-C4A2EF4E0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574634</xdr:colOff>
      <xdr:row>41</xdr:row>
      <xdr:rowOff>19209</xdr:rowOff>
    </xdr:from>
    <xdr:to>
      <xdr:col>35</xdr:col>
      <xdr:colOff>592375</xdr:colOff>
      <xdr:row>51</xdr:row>
      <xdr:rowOff>28509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7C09516-1309-42E5-9C62-2D3CC4BD1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31</xdr:row>
      <xdr:rowOff>174625</xdr:rowOff>
    </xdr:from>
    <xdr:to>
      <xdr:col>27</xdr:col>
      <xdr:colOff>467179</xdr:colOff>
      <xdr:row>41</xdr:row>
      <xdr:rowOff>14515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F1E8C994-BE56-4857-9A62-010DA3A6E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291439</xdr:colOff>
      <xdr:row>31</xdr:row>
      <xdr:rowOff>174625</xdr:rowOff>
    </xdr:from>
    <xdr:to>
      <xdr:col>35</xdr:col>
      <xdr:colOff>138544</xdr:colOff>
      <xdr:row>41</xdr:row>
      <xdr:rowOff>17690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388F318D-C755-4F9A-BB94-017E855B3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456665</xdr:colOff>
      <xdr:row>31</xdr:row>
      <xdr:rowOff>173182</xdr:rowOff>
    </xdr:from>
    <xdr:to>
      <xdr:col>31</xdr:col>
      <xdr:colOff>293380</xdr:colOff>
      <xdr:row>41</xdr:row>
      <xdr:rowOff>18845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F44AEEE8-0B44-4226-ACF4-2FD14E2E2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369454</xdr:colOff>
      <xdr:row>31</xdr:row>
      <xdr:rowOff>170295</xdr:rowOff>
    </xdr:from>
    <xdr:to>
      <xdr:col>43</xdr:col>
      <xdr:colOff>213879</xdr:colOff>
      <xdr:row>41</xdr:row>
      <xdr:rowOff>13360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E4F5E98A-8C6E-4D70-9309-F3F434AB3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51</xdr:row>
      <xdr:rowOff>0</xdr:rowOff>
    </xdr:from>
    <xdr:to>
      <xdr:col>27</xdr:col>
      <xdr:colOff>467179</xdr:colOff>
      <xdr:row>60</xdr:row>
      <xdr:rowOff>21318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4BD15757-FFDD-412A-B7F9-3251AF5CD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7185</xdr:colOff>
      <xdr:row>51</xdr:row>
      <xdr:rowOff>24886</xdr:rowOff>
    </xdr:from>
    <xdr:to>
      <xdr:col>23</xdr:col>
      <xdr:colOff>324727</xdr:colOff>
      <xdr:row>66</xdr:row>
      <xdr:rowOff>86854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4B85E10B-133D-4F90-BB13-56A09F487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23040</xdr:colOff>
      <xdr:row>36</xdr:row>
      <xdr:rowOff>1494</xdr:rowOff>
    </xdr:from>
    <xdr:to>
      <xdr:col>23</xdr:col>
      <xdr:colOff>345984</xdr:colOff>
      <xdr:row>51</xdr:row>
      <xdr:rowOff>69663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82806A11-A0D5-49F7-8A20-04F7539D9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597086</xdr:colOff>
      <xdr:row>51</xdr:row>
      <xdr:rowOff>30918</xdr:rowOff>
    </xdr:from>
    <xdr:to>
      <xdr:col>17</xdr:col>
      <xdr:colOff>9461</xdr:colOff>
      <xdr:row>66</xdr:row>
      <xdr:rowOff>110105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EBD25384-24A9-4DF7-B3CD-EFCE31189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36</xdr:row>
      <xdr:rowOff>0</xdr:rowOff>
    </xdr:from>
    <xdr:to>
      <xdr:col>17</xdr:col>
      <xdr:colOff>21975</xdr:colOff>
      <xdr:row>51</xdr:row>
      <xdr:rowOff>72837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90A9007C-7E47-4080-98D8-2B49EA159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0</xdr:colOff>
      <xdr:row>51</xdr:row>
      <xdr:rowOff>0</xdr:rowOff>
    </xdr:from>
    <xdr:to>
      <xdr:col>32</xdr:col>
      <xdr:colOff>592593</xdr:colOff>
      <xdr:row>61</xdr:row>
      <xdr:rowOff>683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ABE60B36-3866-4EC6-9E54-69834FF2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0.27258</cdr:x>
      <cdr:y>0.28555</cdr:y>
    </cdr:from>
    <cdr:to>
      <cdr:x>0.5664</cdr:x>
      <cdr:y>0.38744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BC5277EB-BE35-431D-973A-0419D47F6EC4}"/>
            </a:ext>
          </a:extLst>
        </cdr:cNvPr>
        <cdr:cNvSpPr txBox="1"/>
      </cdr:nvSpPr>
      <cdr:spPr>
        <a:xfrm xmlns:a="http://schemas.openxmlformats.org/drawingml/2006/main">
          <a:off x="1092200" y="806450"/>
          <a:ext cx="1177310" cy="2877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400" b="1">
              <a:solidFill>
                <a:srgbClr val="FFC000"/>
              </a:solidFill>
            </a:rPr>
            <a:t>Solar PV</a:t>
          </a:r>
        </a:p>
      </cdr:txBody>
    </cdr:sp>
  </cdr:relSizeAnchor>
  <cdr:relSizeAnchor xmlns:cdr="http://schemas.openxmlformats.org/drawingml/2006/chartDrawing">
    <cdr:from>
      <cdr:x>0.64025</cdr:x>
      <cdr:y>0.54861</cdr:y>
    </cdr:from>
    <cdr:to>
      <cdr:x>0.93407</cdr:x>
      <cdr:y>0.6505</cdr:y>
    </cdr:to>
    <cdr:sp macro="" textlink="">
      <cdr:nvSpPr>
        <cdr:cNvPr id="3" name="CasellaDiTesto 1">
          <a:extLst xmlns:a="http://schemas.openxmlformats.org/drawingml/2006/main">
            <a:ext uri="{FF2B5EF4-FFF2-40B4-BE49-F238E27FC236}">
              <a16:creationId xmlns:a16="http://schemas.microsoft.com/office/drawing/2014/main" id="{65EAFF66-FF05-41E0-8009-57FA92197246}"/>
            </a:ext>
          </a:extLst>
        </cdr:cNvPr>
        <cdr:cNvSpPr txBox="1"/>
      </cdr:nvSpPr>
      <cdr:spPr>
        <a:xfrm xmlns:a="http://schemas.openxmlformats.org/drawingml/2006/main">
          <a:off x="2565400" y="1549400"/>
          <a:ext cx="1177310" cy="2877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400" b="1">
              <a:solidFill>
                <a:srgbClr val="FF0000"/>
              </a:solidFill>
            </a:rPr>
            <a:t>Solar CSP</a:t>
          </a:r>
        </a:p>
      </cdr:txBody>
    </cdr:sp>
  </cdr:relSizeAnchor>
  <cdr:relSizeAnchor xmlns:cdr="http://schemas.openxmlformats.org/drawingml/2006/chartDrawing">
    <cdr:from>
      <cdr:x>0.21711</cdr:x>
      <cdr:y>0.55311</cdr:y>
    </cdr:from>
    <cdr:to>
      <cdr:x>0.51093</cdr:x>
      <cdr:y>0.655</cdr:y>
    </cdr:to>
    <cdr:sp macro="" textlink="">
      <cdr:nvSpPr>
        <cdr:cNvPr id="4" name="CasellaDiTesto 1">
          <a:extLst xmlns:a="http://schemas.openxmlformats.org/drawingml/2006/main">
            <a:ext uri="{FF2B5EF4-FFF2-40B4-BE49-F238E27FC236}">
              <a16:creationId xmlns:a16="http://schemas.microsoft.com/office/drawing/2014/main" id="{D58ED06A-CA29-43A5-AC86-B7F94889F38C}"/>
            </a:ext>
          </a:extLst>
        </cdr:cNvPr>
        <cdr:cNvSpPr txBox="1"/>
      </cdr:nvSpPr>
      <cdr:spPr>
        <a:xfrm xmlns:a="http://schemas.openxmlformats.org/drawingml/2006/main">
          <a:off x="869950" y="1562100"/>
          <a:ext cx="1177310" cy="2877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400" b="1">
              <a:solidFill>
                <a:srgbClr val="9900FF"/>
              </a:solidFill>
            </a:rPr>
            <a:t>Marine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0.51995</cdr:x>
      <cdr:y>0.31392</cdr:y>
    </cdr:from>
    <cdr:to>
      <cdr:x>0.81337</cdr:x>
      <cdr:y>0.41559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553787EC-5F6E-4B69-B050-490B5BA31070}"/>
            </a:ext>
          </a:extLst>
        </cdr:cNvPr>
        <cdr:cNvSpPr txBox="1"/>
      </cdr:nvSpPr>
      <cdr:spPr>
        <a:xfrm xmlns:a="http://schemas.openxmlformats.org/drawingml/2006/main">
          <a:off x="2094540" y="900835"/>
          <a:ext cx="1182023" cy="2917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400" b="1">
              <a:solidFill>
                <a:srgbClr val="3333FF"/>
              </a:solidFill>
            </a:rPr>
            <a:t>Hydroelectric</a:t>
          </a:r>
        </a:p>
      </cdr:txBody>
    </cdr:sp>
  </cdr:relSizeAnchor>
  <cdr:relSizeAnchor xmlns:cdr="http://schemas.openxmlformats.org/drawingml/2006/chartDrawing">
    <cdr:from>
      <cdr:x>0.5909</cdr:x>
      <cdr:y>0.56879</cdr:y>
    </cdr:from>
    <cdr:to>
      <cdr:x>0.95049</cdr:x>
      <cdr:y>0.67045</cdr:y>
    </cdr:to>
    <cdr:sp macro="" textlink="">
      <cdr:nvSpPr>
        <cdr:cNvPr id="3" name="CasellaDiTesto 1">
          <a:extLst xmlns:a="http://schemas.openxmlformats.org/drawingml/2006/main">
            <a:ext uri="{FF2B5EF4-FFF2-40B4-BE49-F238E27FC236}">
              <a16:creationId xmlns:a16="http://schemas.microsoft.com/office/drawing/2014/main" id="{FA009B56-C582-42F0-A65B-DF84A29505BD}"/>
            </a:ext>
          </a:extLst>
        </cdr:cNvPr>
        <cdr:cNvSpPr txBox="1"/>
      </cdr:nvSpPr>
      <cdr:spPr>
        <a:xfrm xmlns:a="http://schemas.openxmlformats.org/drawingml/2006/main">
          <a:off x="2380336" y="1632215"/>
          <a:ext cx="1448581" cy="2917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400" b="1">
              <a:solidFill>
                <a:srgbClr val="CC00CC"/>
              </a:solidFill>
            </a:rPr>
            <a:t>Nuclear fission</a:t>
          </a:r>
        </a:p>
      </cdr:txBody>
    </cdr:sp>
  </cdr:relSizeAnchor>
  <cdr:relSizeAnchor xmlns:cdr="http://schemas.openxmlformats.org/drawingml/2006/chartDrawing">
    <cdr:from>
      <cdr:x>0.22026</cdr:x>
      <cdr:y>0.61285</cdr:y>
    </cdr:from>
    <cdr:to>
      <cdr:x>0.57985</cdr:x>
      <cdr:y>0.71452</cdr:y>
    </cdr:to>
    <cdr:sp macro="" textlink="">
      <cdr:nvSpPr>
        <cdr:cNvPr id="4" name="CasellaDiTesto 1">
          <a:extLst xmlns:a="http://schemas.openxmlformats.org/drawingml/2006/main">
            <a:ext uri="{FF2B5EF4-FFF2-40B4-BE49-F238E27FC236}">
              <a16:creationId xmlns:a16="http://schemas.microsoft.com/office/drawing/2014/main" id="{1F2C7E8A-B841-482C-B7CD-8097E51ECAC5}"/>
            </a:ext>
          </a:extLst>
        </cdr:cNvPr>
        <cdr:cNvSpPr txBox="1"/>
      </cdr:nvSpPr>
      <cdr:spPr>
        <a:xfrm xmlns:a="http://schemas.openxmlformats.org/drawingml/2006/main">
          <a:off x="887279" y="1758667"/>
          <a:ext cx="1448581" cy="2917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400" b="1">
              <a:solidFill>
                <a:srgbClr val="00CC00"/>
              </a:solidFill>
            </a:rPr>
            <a:t>Biomass</a:t>
          </a:r>
        </a:p>
      </cdr:txBody>
    </cdr:sp>
  </cdr:relSizeAnchor>
  <cdr:relSizeAnchor xmlns:cdr="http://schemas.openxmlformats.org/drawingml/2006/chartDrawing">
    <cdr:from>
      <cdr:x>0.59241</cdr:x>
      <cdr:y>0.74005</cdr:y>
    </cdr:from>
    <cdr:to>
      <cdr:x>0.952</cdr:x>
      <cdr:y>0.84172</cdr:y>
    </cdr:to>
    <cdr:sp macro="" textlink="">
      <cdr:nvSpPr>
        <cdr:cNvPr id="5" name="CasellaDiTesto 1">
          <a:extLst xmlns:a="http://schemas.openxmlformats.org/drawingml/2006/main">
            <a:ext uri="{FF2B5EF4-FFF2-40B4-BE49-F238E27FC236}">
              <a16:creationId xmlns:a16="http://schemas.microsoft.com/office/drawing/2014/main" id="{A2C6E6AA-0C1A-48FE-8C13-DECF2AA23CE6}"/>
            </a:ext>
          </a:extLst>
        </cdr:cNvPr>
        <cdr:cNvSpPr txBox="1"/>
      </cdr:nvSpPr>
      <cdr:spPr>
        <a:xfrm xmlns:a="http://schemas.openxmlformats.org/drawingml/2006/main">
          <a:off x="2373155" y="2064442"/>
          <a:ext cx="1440522" cy="2836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400" b="1">
              <a:solidFill>
                <a:srgbClr val="FF3300"/>
              </a:solidFill>
            </a:rPr>
            <a:t>Geothermal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4_Hydrog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ru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_1_Transport_fueltech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_5_Industry_fueltech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_2_Primary%20energy%20supply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_3_Electric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</sheetNames>
    <sheetDataSet>
      <sheetData sheetId="0"/>
      <sheetData sheetId="1">
        <row r="1">
          <cell r="B1" t="str">
            <v>tech</v>
          </cell>
          <cell r="C1" t="str">
            <v>output_comm</v>
          </cell>
          <cell r="D1" t="str">
            <v>2010</v>
          </cell>
          <cell r="E1" t="str">
            <v>2015</v>
          </cell>
          <cell r="F1" t="str">
            <v>2020</v>
          </cell>
          <cell r="G1" t="str">
            <v>2025</v>
          </cell>
          <cell r="H1" t="str">
            <v>2030</v>
          </cell>
          <cell r="I1" t="str">
            <v>2035</v>
          </cell>
          <cell r="J1" t="str">
            <v>2040</v>
          </cell>
          <cell r="K1" t="str">
            <v>2045</v>
          </cell>
          <cell r="L1" t="str">
            <v>2050</v>
          </cell>
        </row>
        <row r="2">
          <cell r="A2">
            <v>0</v>
          </cell>
          <cell r="B2" t="str">
            <v>HH2_BIO_SR_C_NEW</v>
          </cell>
          <cell r="C2" t="str">
            <v>HH2_CT</v>
          </cell>
          <cell r="D2">
            <v>0</v>
          </cell>
          <cell r="E2">
            <v>0</v>
          </cell>
          <cell r="F2">
            <v>34.058879999999988</v>
          </cell>
          <cell r="G2">
            <v>0</v>
          </cell>
          <cell r="H2">
            <v>1.4304729599999999</v>
          </cell>
          <cell r="I2">
            <v>0</v>
          </cell>
          <cell r="J2">
            <v>0</v>
          </cell>
          <cell r="K2">
            <v>261.49094386746589</v>
          </cell>
          <cell r="L2">
            <v>0</v>
          </cell>
        </row>
        <row r="3">
          <cell r="A3">
            <v>1</v>
          </cell>
          <cell r="B3" t="str">
            <v>HH2_NGA_CL_CCS_NEW</v>
          </cell>
          <cell r="C3" t="str">
            <v>HH2_CU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48.19162504989928</v>
          </cell>
          <cell r="K3">
            <v>1151.699337049899</v>
          </cell>
          <cell r="L3">
            <v>1922.073598715951</v>
          </cell>
        </row>
        <row r="4">
          <cell r="A4">
            <v>2</v>
          </cell>
          <cell r="B4" t="str">
            <v>HH2_COA_CL_CCS_NEW</v>
          </cell>
          <cell r="C4" t="str">
            <v>HH2_CU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34.058879999999988</v>
          </cell>
          <cell r="J4">
            <v>163.54107895010071</v>
          </cell>
          <cell r="K4">
            <v>163.54107895010071</v>
          </cell>
          <cell r="L4">
            <v>914.38268360931056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city_AGR"/>
      <sheetName val="Capacity_COM"/>
      <sheetName val="Capacity_ELC"/>
      <sheetName val="Capacity_HET"/>
      <sheetName val="Capacity_HH2"/>
      <sheetName val="Capacity_IMP"/>
      <sheetName val="Capacity_IND"/>
      <sheetName val="Capacity_RES"/>
      <sheetName val="Capacity_SEQ"/>
      <sheetName val="Capacity_TRA"/>
      <sheetName val="Capacity_UPS"/>
      <sheetName val="Activity_AGR"/>
      <sheetName val="Activity_COM"/>
      <sheetName val="Activity_ELC"/>
      <sheetName val="Activity_HET"/>
      <sheetName val="Activity_HH2"/>
      <sheetName val="Activity_IMP"/>
      <sheetName val="Activity_IND"/>
      <sheetName val="Activity_RES"/>
      <sheetName val="Activity_SEQ"/>
      <sheetName val="Activity_TRA"/>
      <sheetName val="Activity_UPS"/>
      <sheetName val="Emissions"/>
      <sheetName val="Costs"/>
    </sheetNames>
    <sheetDataSet>
      <sheetData sheetId="0"/>
      <sheetData sheetId="1"/>
      <sheetData sheetId="2">
        <row r="1">
          <cell r="A1" t="str">
            <v>Region</v>
          </cell>
          <cell r="B1" t="str">
            <v>Technology</v>
          </cell>
          <cell r="C1">
            <v>2010</v>
          </cell>
          <cell r="D1">
            <v>2015</v>
          </cell>
          <cell r="E1">
            <v>2020</v>
          </cell>
          <cell r="F1">
            <v>2025</v>
          </cell>
          <cell r="G1">
            <v>2030</v>
          </cell>
          <cell r="H1">
            <v>2035</v>
          </cell>
          <cell r="I1">
            <v>2040</v>
          </cell>
          <cell r="J1">
            <v>2045</v>
          </cell>
          <cell r="K1">
            <v>2050</v>
          </cell>
        </row>
        <row r="18">
          <cell r="A18" t="str">
            <v>EUR</v>
          </cell>
          <cell r="B18" t="str">
            <v>ELC_FT_HH2</v>
          </cell>
          <cell r="H18">
            <v>156.73392000000001</v>
          </cell>
          <cell r="I18">
            <v>973.83168000000001</v>
          </cell>
          <cell r="J18">
            <v>4283.9270035838854</v>
          </cell>
          <cell r="K18">
            <v>4283.9270035838854</v>
          </cell>
        </row>
        <row r="19">
          <cell r="A19" t="str">
            <v>EUR</v>
          </cell>
          <cell r="B19" t="str">
            <v>ELC_OIL_EXS</v>
          </cell>
          <cell r="C19">
            <v>36.664299999999997</v>
          </cell>
          <cell r="D19">
            <v>27.821510957324101</v>
          </cell>
          <cell r="E19">
            <v>24.442866666666671</v>
          </cell>
          <cell r="F19">
            <v>18.332149999999999</v>
          </cell>
          <cell r="G19">
            <v>12.22143333333333</v>
          </cell>
          <cell r="H19">
            <v>6.110716666666665</v>
          </cell>
        </row>
        <row r="20">
          <cell r="A20" t="str">
            <v>EUR</v>
          </cell>
          <cell r="B20" t="str">
            <v>ELC_NGA_EXS</v>
          </cell>
          <cell r="C20">
            <v>166.6251</v>
          </cell>
          <cell r="D20">
            <v>140.70563999999999</v>
          </cell>
          <cell r="E20">
            <v>105.52923</v>
          </cell>
          <cell r="F20">
            <v>70.352820000000008</v>
          </cell>
          <cell r="G20">
            <v>35.176409999999997</v>
          </cell>
        </row>
        <row r="21">
          <cell r="A21" t="str">
            <v>EUR</v>
          </cell>
          <cell r="B21" t="str">
            <v>ELC_COA_EXS</v>
          </cell>
          <cell r="C21">
            <v>199.362480420107</v>
          </cell>
          <cell r="D21">
            <v>168.72148044323779</v>
          </cell>
          <cell r="E21">
            <v>90.307348615863475</v>
          </cell>
          <cell r="F21">
            <v>79.134754216886904</v>
          </cell>
          <cell r="G21">
            <v>39.961937716262973</v>
          </cell>
        </row>
        <row r="22">
          <cell r="A22" t="str">
            <v>EUR</v>
          </cell>
          <cell r="B22" t="str">
            <v>ELC_BIO_EXS</v>
          </cell>
          <cell r="C22">
            <v>13.243</v>
          </cell>
          <cell r="D22">
            <v>10.036799999999999</v>
          </cell>
          <cell r="E22">
            <v>7.5275999999999996</v>
          </cell>
          <cell r="F22">
            <v>5.2971999999999992</v>
          </cell>
          <cell r="G22">
            <v>2.5091999999999999</v>
          </cell>
        </row>
        <row r="23">
          <cell r="A23" t="str">
            <v>EUR</v>
          </cell>
          <cell r="B23" t="str">
            <v>ELC_HYD_CONV_EXS</v>
          </cell>
          <cell r="C23">
            <v>143.8528</v>
          </cell>
          <cell r="D23">
            <v>123.30240000000001</v>
          </cell>
          <cell r="E23">
            <v>102.752</v>
          </cell>
          <cell r="F23">
            <v>82.201600000000013</v>
          </cell>
          <cell r="G23">
            <v>61.651200000000003</v>
          </cell>
          <cell r="H23">
            <v>41.100799999999992</v>
          </cell>
          <cell r="I23">
            <v>20.55040000000001</v>
          </cell>
        </row>
        <row r="24">
          <cell r="A24" t="str">
            <v>EUR</v>
          </cell>
          <cell r="B24" t="str">
            <v>ELC_HYD_PUM_EXS</v>
          </cell>
          <cell r="C24">
            <v>28.3081</v>
          </cell>
          <cell r="D24">
            <v>25.162755555555549</v>
          </cell>
          <cell r="E24">
            <v>22.017411111111109</v>
          </cell>
          <cell r="F24">
            <v>4.1685010802469087</v>
          </cell>
          <cell r="G24">
            <v>4.1685010802469122</v>
          </cell>
          <cell r="H24">
            <v>5.2685010802469074</v>
          </cell>
          <cell r="I24">
            <v>4.1685010802469122</v>
          </cell>
          <cell r="J24">
            <v>4.1685010802469122</v>
          </cell>
          <cell r="K24">
            <v>3.1453444444444441</v>
          </cell>
        </row>
        <row r="25">
          <cell r="A25" t="str">
            <v>EUR</v>
          </cell>
          <cell r="B25" t="str">
            <v>ELC_NUC_FIS_EXS</v>
          </cell>
          <cell r="C25">
            <v>130.245</v>
          </cell>
          <cell r="D25">
            <v>115.7733333333333</v>
          </cell>
          <cell r="E25">
            <v>101.30166666666661</v>
          </cell>
          <cell r="F25">
            <v>86.829999999999984</v>
          </cell>
          <cell r="G25">
            <v>72.35833333333332</v>
          </cell>
          <cell r="H25">
            <v>57.886666666666663</v>
          </cell>
          <cell r="I25">
            <v>11.16</v>
          </cell>
          <cell r="J25">
            <v>5.5799999999999983</v>
          </cell>
        </row>
        <row r="26">
          <cell r="A26" t="str">
            <v>EUR</v>
          </cell>
          <cell r="B26" t="str">
            <v>ELC_GEO_EXS</v>
          </cell>
          <cell r="C26">
            <v>0.85499999999999998</v>
          </cell>
          <cell r="D26">
            <v>0.73285714285714287</v>
          </cell>
          <cell r="E26">
            <v>0.61071428571428565</v>
          </cell>
          <cell r="F26">
            <v>0.4885714285714286</v>
          </cell>
          <cell r="G26">
            <v>0.36642857142857138</v>
          </cell>
          <cell r="H26">
            <v>0.24428571428571419</v>
          </cell>
          <cell r="I26">
            <v>0.12214285714285721</v>
          </cell>
        </row>
        <row r="27">
          <cell r="A27" t="str">
            <v>EUR</v>
          </cell>
          <cell r="B27" t="str">
            <v>ELC_WIN_ON_EXS</v>
          </cell>
          <cell r="C27">
            <v>38.545299999999997</v>
          </cell>
          <cell r="D27">
            <v>28.908975000000002</v>
          </cell>
        </row>
        <row r="28">
          <cell r="A28" t="str">
            <v>EUR</v>
          </cell>
          <cell r="B28" t="str">
            <v>ELC_SOL_PV_EXS</v>
          </cell>
          <cell r="C28">
            <v>2.2172999999999998</v>
          </cell>
          <cell r="D28">
            <v>1.4782</v>
          </cell>
        </row>
        <row r="29">
          <cell r="A29" t="str">
            <v>EUR</v>
          </cell>
          <cell r="B29" t="str">
            <v>ELC_MAR_EXS</v>
          </cell>
          <cell r="C29">
            <v>1.1495</v>
          </cell>
          <cell r="D29">
            <v>0.76633333333333331</v>
          </cell>
          <cell r="E29">
            <v>0.38316666666666671</v>
          </cell>
        </row>
        <row r="30">
          <cell r="A30" t="str">
            <v>EUR</v>
          </cell>
          <cell r="B30" t="str">
            <v>ELC_CHP_OIL_EXS</v>
          </cell>
          <cell r="C30">
            <v>3.8893</v>
          </cell>
          <cell r="D30">
            <v>3.11144</v>
          </cell>
          <cell r="E30">
            <v>2.33358</v>
          </cell>
          <cell r="F30">
            <v>1.55572</v>
          </cell>
          <cell r="G30">
            <v>0.77786</v>
          </cell>
        </row>
        <row r="31">
          <cell r="A31" t="str">
            <v>EUR</v>
          </cell>
          <cell r="B31" t="str">
            <v>ELC_CHP_NGA_EXS</v>
          </cell>
          <cell r="C31">
            <v>31.721450000000001</v>
          </cell>
          <cell r="D31">
            <v>25.37716</v>
          </cell>
          <cell r="E31">
            <v>19.032869999999999</v>
          </cell>
          <cell r="F31">
            <v>12.68858</v>
          </cell>
          <cell r="G31">
            <v>6.3442899999999973</v>
          </cell>
        </row>
        <row r="32">
          <cell r="A32" t="str">
            <v>EUR</v>
          </cell>
          <cell r="B32" t="str">
            <v>ELC_CHP_COA_EXS</v>
          </cell>
          <cell r="C32">
            <v>39.728999999999999</v>
          </cell>
          <cell r="D32">
            <v>31.783200000000001</v>
          </cell>
          <cell r="E32">
            <v>23.837399999999999</v>
          </cell>
          <cell r="F32">
            <v>15.8916</v>
          </cell>
          <cell r="G32">
            <v>7.945800000000002</v>
          </cell>
        </row>
        <row r="33">
          <cell r="A33" t="str">
            <v>EUR</v>
          </cell>
          <cell r="B33" t="str">
            <v>ELC_CHP_BIO_EXS</v>
          </cell>
          <cell r="C33">
            <v>5.2088499999999991</v>
          </cell>
          <cell r="D33">
            <v>3.947760000000001</v>
          </cell>
          <cell r="E33">
            <v>2.9608200000000009</v>
          </cell>
          <cell r="F33">
            <v>2.0604175365344459</v>
          </cell>
          <cell r="G33">
            <v>1.0417700000000001</v>
          </cell>
        </row>
        <row r="34">
          <cell r="A34" t="str">
            <v>EUR</v>
          </cell>
          <cell r="B34" t="str">
            <v>ELC_CHP_GEO_EXS</v>
          </cell>
          <cell r="C34">
            <v>0.18727272727272731</v>
          </cell>
          <cell r="D34">
            <v>0.16686000000000001</v>
          </cell>
          <cell r="E34">
            <v>0.13802</v>
          </cell>
          <cell r="F34">
            <v>0.10918</v>
          </cell>
          <cell r="G34">
            <v>8.0339999999999995E-2</v>
          </cell>
        </row>
        <row r="35">
          <cell r="A35" t="str">
            <v>EUR</v>
          </cell>
          <cell r="B35" t="str">
            <v>ELC_COA_PUL_NEW</v>
          </cell>
        </row>
        <row r="36">
          <cell r="A36" t="str">
            <v>EUR</v>
          </cell>
          <cell r="B36" t="str">
            <v>ELC_COA_CCO_NEW</v>
          </cell>
          <cell r="C36">
            <v>103.3254142983841</v>
          </cell>
          <cell r="D36">
            <v>128.39719098311309</v>
          </cell>
          <cell r="E36">
            <v>128.39719098311309</v>
          </cell>
          <cell r="F36">
            <v>128.39719098311309</v>
          </cell>
          <cell r="G36">
            <v>128.39719098311309</v>
          </cell>
          <cell r="H36">
            <v>128.39719098311309</v>
          </cell>
          <cell r="I36">
            <v>25.071776684728992</v>
          </cell>
        </row>
        <row r="37">
          <cell r="A37" t="str">
            <v>EUR</v>
          </cell>
          <cell r="B37" t="str">
            <v>ELC_COA_PFB_NEW</v>
          </cell>
        </row>
        <row r="38">
          <cell r="A38" t="str">
            <v>EUR</v>
          </cell>
          <cell r="B38" t="str">
            <v>ELC_OIL_MIX_TUR_NEW</v>
          </cell>
        </row>
        <row r="39">
          <cell r="A39" t="str">
            <v>EUR</v>
          </cell>
          <cell r="B39" t="str">
            <v>ELC_OIL_MIX_CCY_NEW</v>
          </cell>
          <cell r="D39">
            <v>5.9734860722069953</v>
          </cell>
          <cell r="E39">
            <v>5.9734860722069953</v>
          </cell>
          <cell r="F39">
            <v>5.9734860722069953</v>
          </cell>
          <cell r="G39">
            <v>5.9734860722069953</v>
          </cell>
          <cell r="H39">
            <v>5.9734860722069953</v>
          </cell>
          <cell r="I39">
            <v>5.9734860722069953</v>
          </cell>
        </row>
        <row r="40">
          <cell r="A40" t="str">
            <v>EUR</v>
          </cell>
          <cell r="B40" t="str">
            <v>ELC_NGA_CCY_ADV_NEW</v>
          </cell>
          <cell r="C40">
            <v>98.408692945176483</v>
          </cell>
          <cell r="D40">
            <v>183.16407752000001</v>
          </cell>
          <cell r="E40">
            <v>239.44305814000001</v>
          </cell>
          <cell r="F40">
            <v>239.44305814000001</v>
          </cell>
          <cell r="G40">
            <v>239.44305814000001</v>
          </cell>
          <cell r="H40">
            <v>239.44305814000001</v>
          </cell>
          <cell r="I40">
            <v>141.03436519482349</v>
          </cell>
          <cell r="J40">
            <v>56.278980619999999</v>
          </cell>
        </row>
        <row r="41">
          <cell r="A41" t="str">
            <v>EUR</v>
          </cell>
          <cell r="B41" t="str">
            <v>ELC_NGA_FCE_NEW</v>
          </cell>
        </row>
        <row r="42">
          <cell r="A42" t="str">
            <v>EUR</v>
          </cell>
          <cell r="B42" t="str">
            <v>ELC_NUC_FIS_LWR_NEW</v>
          </cell>
          <cell r="C42">
            <v>7.8666666666666876</v>
          </cell>
          <cell r="D42">
            <v>7.8666666666666876</v>
          </cell>
          <cell r="E42">
            <v>14.94833333333335</v>
          </cell>
          <cell r="F42">
            <v>14.94833333333335</v>
          </cell>
          <cell r="G42">
            <v>14.94833333333335</v>
          </cell>
          <cell r="H42">
            <v>14.94833333333335</v>
          </cell>
          <cell r="I42">
            <v>14.94833333333335</v>
          </cell>
          <cell r="J42">
            <v>14.94833333333335</v>
          </cell>
          <cell r="K42">
            <v>14.94833333333335</v>
          </cell>
        </row>
        <row r="43">
          <cell r="A43" t="str">
            <v>EUR</v>
          </cell>
          <cell r="B43" t="str">
            <v>ELC_NUC_FIS_EPR_NEW</v>
          </cell>
          <cell r="F43">
            <v>8.8916666666666657</v>
          </cell>
          <cell r="G43">
            <v>17.783333333333331</v>
          </cell>
          <cell r="H43">
            <v>26.675000000000001</v>
          </cell>
          <cell r="I43">
            <v>67.811666666666653</v>
          </cell>
          <cell r="J43">
            <v>67.811666666666653</v>
          </cell>
          <cell r="K43">
            <v>67.811666666666653</v>
          </cell>
        </row>
        <row r="44">
          <cell r="A44" t="str">
            <v>EUR</v>
          </cell>
          <cell r="B44" t="str">
            <v>ELC_NUC_FIS_FR_NEW</v>
          </cell>
        </row>
        <row r="45">
          <cell r="A45" t="str">
            <v>EUR</v>
          </cell>
          <cell r="B45" t="str">
            <v>ELC_NUC_FIS_ABWR_NEW</v>
          </cell>
        </row>
        <row r="46">
          <cell r="A46" t="str">
            <v>EUR</v>
          </cell>
          <cell r="B46" t="str">
            <v>ELC_NUC_FIS_ADS_TRU_NEW</v>
          </cell>
        </row>
        <row r="47">
          <cell r="A47" t="str">
            <v>EUR</v>
          </cell>
          <cell r="B47" t="str">
            <v>ELC_NUC_FIS_ADS_MA_NEW</v>
          </cell>
        </row>
        <row r="48">
          <cell r="A48" t="str">
            <v>EUR</v>
          </cell>
          <cell r="B48" t="str">
            <v>ELC_OIL_GBL_NEW</v>
          </cell>
          <cell r="E48">
            <v>2.7478043011263349</v>
          </cell>
          <cell r="F48">
            <v>2.7478043011263349</v>
          </cell>
          <cell r="G48">
            <v>2.7478043011263349</v>
          </cell>
          <cell r="H48">
            <v>2.7478043011263349</v>
          </cell>
          <cell r="I48">
            <v>2.7478043011263349</v>
          </cell>
          <cell r="J48">
            <v>2.7478043011263349</v>
          </cell>
        </row>
        <row r="49">
          <cell r="A49" t="str">
            <v>EUR</v>
          </cell>
          <cell r="B49" t="str">
            <v>ELC_OIL_GPL_NEW</v>
          </cell>
          <cell r="C49">
            <v>3.7610573999999999</v>
          </cell>
          <cell r="D49">
            <v>3.7610573999999999</v>
          </cell>
          <cell r="E49">
            <v>3.7610573999999999</v>
          </cell>
          <cell r="F49">
            <v>3.7610573999999999</v>
          </cell>
        </row>
        <row r="50">
          <cell r="A50" t="str">
            <v>EUR</v>
          </cell>
          <cell r="B50" t="str">
            <v>ELC_BIO_GSF_CEN_NEW</v>
          </cell>
          <cell r="C50">
            <v>17.102727264950431</v>
          </cell>
          <cell r="D50">
            <v>23.65794071647888</v>
          </cell>
          <cell r="E50">
            <v>29.043092005665009</v>
          </cell>
          <cell r="F50">
            <v>29.043092005665009</v>
          </cell>
          <cell r="G50">
            <v>29.04309200566502</v>
          </cell>
          <cell r="H50">
            <v>11.94036474071458</v>
          </cell>
          <cell r="I50">
            <v>14.27905370274873</v>
          </cell>
          <cell r="J50">
            <v>8.8939024135625964</v>
          </cell>
          <cell r="K50">
            <v>8.8939024135625964</v>
          </cell>
        </row>
        <row r="51">
          <cell r="A51" t="str">
            <v>EUR</v>
          </cell>
          <cell r="B51" t="str">
            <v>ELC_BIO_COM_CEN_NEW</v>
          </cell>
        </row>
        <row r="52">
          <cell r="A52" t="str">
            <v>EUR</v>
          </cell>
          <cell r="B52" t="str">
            <v>ELC_BIO_GSF_DEC_NEW</v>
          </cell>
        </row>
        <row r="53">
          <cell r="A53" t="str">
            <v>EUR</v>
          </cell>
          <cell r="B53" t="str">
            <v>ELC_BIO_COM_DEC_NEW</v>
          </cell>
        </row>
        <row r="54">
          <cell r="A54" t="str">
            <v>EUR</v>
          </cell>
          <cell r="B54" t="str">
            <v>ELC_BIO_GAS_NEW</v>
          </cell>
        </row>
        <row r="55">
          <cell r="A55" t="str">
            <v>EUR</v>
          </cell>
          <cell r="B55" t="str">
            <v>ELC_BIO_CRP_GSF_NEW</v>
          </cell>
          <cell r="C55">
            <v>3.584099581871349</v>
          </cell>
          <cell r="D55">
            <v>11.7387587257129</v>
          </cell>
          <cell r="E55">
            <v>17.502728653868569</v>
          </cell>
          <cell r="F55">
            <v>25.228205572623089</v>
          </cell>
          <cell r="G55">
            <v>38.632459464335</v>
          </cell>
          <cell r="H55">
            <v>39.872330523045093</v>
          </cell>
          <cell r="I55">
            <v>31.717671379203541</v>
          </cell>
          <cell r="J55">
            <v>25.953701451047859</v>
          </cell>
          <cell r="K55">
            <v>11.526097586437389</v>
          </cell>
        </row>
        <row r="56">
          <cell r="A56" t="str">
            <v>EUR</v>
          </cell>
          <cell r="B56" t="str">
            <v>ELC_BIO_CRP_COM_NEW</v>
          </cell>
        </row>
        <row r="57">
          <cell r="A57" t="str">
            <v>EUR</v>
          </cell>
          <cell r="B57" t="str">
            <v>ELC_BIO_MUN_INC_NEW</v>
          </cell>
        </row>
        <row r="58">
          <cell r="A58" t="str">
            <v>EUR</v>
          </cell>
          <cell r="B58" t="str">
            <v>ELC_HYD_DAM_HIG_NEW</v>
          </cell>
          <cell r="C58">
            <v>39.70540671081573</v>
          </cell>
          <cell r="D58">
            <v>57.662402493840219</v>
          </cell>
          <cell r="E58">
            <v>90.195318611667275</v>
          </cell>
          <cell r="F58">
            <v>106.0484</v>
          </cell>
          <cell r="G58">
            <v>132.72880000000001</v>
          </cell>
          <cell r="H58">
            <v>159.61920000000001</v>
          </cell>
          <cell r="I58">
            <v>186.70959999999999</v>
          </cell>
          <cell r="J58">
            <v>194.04724014628201</v>
          </cell>
          <cell r="K58">
            <v>200.40865501828529</v>
          </cell>
        </row>
        <row r="59">
          <cell r="A59" t="str">
            <v>EUR</v>
          </cell>
          <cell r="B59" t="str">
            <v>ELC_HYD_RUN_NEW</v>
          </cell>
          <cell r="J59">
            <v>19.972759853717999</v>
          </cell>
          <cell r="K59">
            <v>20.591344981714741</v>
          </cell>
        </row>
        <row r="60">
          <cell r="A60" t="str">
            <v>EUR</v>
          </cell>
          <cell r="B60" t="str">
            <v>ELC_GEO_FLS_NEW</v>
          </cell>
          <cell r="C60">
            <v>1.448456168593071</v>
          </cell>
          <cell r="D60">
            <v>1.617737653890579</v>
          </cell>
          <cell r="E60">
            <v>3.1263932602360378</v>
          </cell>
          <cell r="F60">
            <v>3.6369276914285722</v>
          </cell>
          <cell r="G60">
            <v>4.4881839885714294</v>
          </cell>
          <cell r="H60">
            <v>5.3657142857142874</v>
          </cell>
          <cell r="I60">
            <v>6.2078571428571427</v>
          </cell>
          <cell r="J60">
            <v>7.06</v>
          </cell>
          <cell r="K60">
            <v>7.78</v>
          </cell>
        </row>
        <row r="61">
          <cell r="A61" t="str">
            <v>EUR</v>
          </cell>
          <cell r="B61" t="str">
            <v>ELC_GEO_BNY_NEW</v>
          </cell>
        </row>
        <row r="62">
          <cell r="A62" t="str">
            <v>EUR</v>
          </cell>
          <cell r="B62" t="str">
            <v>ELC_GEO_BNY_HIG_NEW</v>
          </cell>
        </row>
        <row r="63">
          <cell r="A63" t="str">
            <v>EUR</v>
          </cell>
          <cell r="B63" t="str">
            <v>ELC_WIN_ON_CEN_1_NEW</v>
          </cell>
          <cell r="C63">
            <v>48.453642813540547</v>
          </cell>
          <cell r="D63">
            <v>48.453642813540547</v>
          </cell>
          <cell r="E63">
            <v>48.453642813540547</v>
          </cell>
          <cell r="F63">
            <v>48.453642813540547</v>
          </cell>
        </row>
        <row r="64">
          <cell r="A64" t="str">
            <v>EUR</v>
          </cell>
          <cell r="B64" t="str">
            <v>ELC_WIN_ON_CEN_2_NEW</v>
          </cell>
          <cell r="D64">
            <v>26.946135130639039</v>
          </cell>
          <cell r="E64">
            <v>26.946135130639039</v>
          </cell>
          <cell r="F64">
            <v>26.946135130639039</v>
          </cell>
          <cell r="G64">
            <v>26.946135130639039</v>
          </cell>
        </row>
        <row r="65">
          <cell r="A65" t="str">
            <v>EUR</v>
          </cell>
          <cell r="B65" t="str">
            <v>ELC_WIN_ON_CEN_3_NEW</v>
          </cell>
          <cell r="D65">
            <v>31.831247055820398</v>
          </cell>
          <cell r="E65">
            <v>114.8502220558204</v>
          </cell>
          <cell r="F65">
            <v>114.8502220558204</v>
          </cell>
          <cell r="G65">
            <v>138.06442687130649</v>
          </cell>
          <cell r="H65">
            <v>124.4689614799035</v>
          </cell>
          <cell r="I65">
            <v>124.4689614799035</v>
          </cell>
          <cell r="J65">
            <v>174.06192929134329</v>
          </cell>
          <cell r="K65">
            <v>141.7298336436485</v>
          </cell>
        </row>
        <row r="66">
          <cell r="A66" t="str">
            <v>EUR</v>
          </cell>
          <cell r="B66" t="str">
            <v>ELC_WIN_ON_DEC_1_NEW</v>
          </cell>
        </row>
        <row r="67">
          <cell r="A67" t="str">
            <v>EUR</v>
          </cell>
          <cell r="B67" t="str">
            <v>ELC_WIN_ON_DEC_2_NEW</v>
          </cell>
        </row>
        <row r="68">
          <cell r="A68" t="str">
            <v>EUR</v>
          </cell>
          <cell r="B68" t="str">
            <v>ELC_WIN_ON_DEC_3_NEW</v>
          </cell>
          <cell r="F68">
            <v>75.70999999999998</v>
          </cell>
          <cell r="G68">
            <v>155.11943799805439</v>
          </cell>
          <cell r="H68">
            <v>207.9110385200965</v>
          </cell>
          <cell r="I68">
            <v>207.9110385200965</v>
          </cell>
          <cell r="J68">
            <v>158.31807070865671</v>
          </cell>
          <cell r="K68">
            <v>190.65016635635149</v>
          </cell>
        </row>
        <row r="69">
          <cell r="A69" t="str">
            <v>EUR</v>
          </cell>
          <cell r="B69" t="str">
            <v>ELC_WIN_OFF_NEW</v>
          </cell>
          <cell r="D69">
            <v>10.84</v>
          </cell>
          <cell r="E69">
            <v>24.77</v>
          </cell>
          <cell r="F69">
            <v>56</v>
          </cell>
          <cell r="G69">
            <v>95.7</v>
          </cell>
          <cell r="H69">
            <v>135.93</v>
          </cell>
          <cell r="I69">
            <v>159.33000000000001</v>
          </cell>
          <cell r="J69">
            <v>160.62</v>
          </cell>
          <cell r="K69">
            <v>160.62</v>
          </cell>
        </row>
        <row r="70">
          <cell r="A70" t="str">
            <v>EUR</v>
          </cell>
          <cell r="B70" t="str">
            <v>ELC_SOL_PV_CEN_NEW</v>
          </cell>
          <cell r="C70">
            <v>16.97756777353543</v>
          </cell>
          <cell r="D70">
            <v>16.97756777353543</v>
          </cell>
          <cell r="E70">
            <v>82.526398235480286</v>
          </cell>
          <cell r="F70">
            <v>157.89567247603841</v>
          </cell>
          <cell r="G70">
            <v>327.91404665920987</v>
          </cell>
          <cell r="H70">
            <v>444.00642481795347</v>
          </cell>
          <cell r="I70">
            <v>640.51392438075663</v>
          </cell>
          <cell r="J70">
            <v>618.71683023097648</v>
          </cell>
          <cell r="K70">
            <v>619.86659417750946</v>
          </cell>
        </row>
        <row r="71">
          <cell r="A71" t="str">
            <v>EUR</v>
          </cell>
          <cell r="B71" t="str">
            <v>ELC_SOL_PV_DEC_1_NEW</v>
          </cell>
        </row>
        <row r="72">
          <cell r="A72" t="str">
            <v>EUR</v>
          </cell>
          <cell r="B72" t="str">
            <v>ELC_SOL_PV_DEC_2_NEW</v>
          </cell>
          <cell r="C72">
            <v>16.4081479617147</v>
          </cell>
          <cell r="D72">
            <v>78.23423222646457</v>
          </cell>
          <cell r="E72">
            <v>78.23423222646457</v>
          </cell>
          <cell r="F72">
            <v>151.92432752396161</v>
          </cell>
          <cell r="G72">
            <v>167.26595334079011</v>
          </cell>
          <cell r="H72">
            <v>270.12357518204652</v>
          </cell>
          <cell r="I72">
            <v>286.7560756192434</v>
          </cell>
          <cell r="J72">
            <v>462.89316976902347</v>
          </cell>
          <cell r="K72">
            <v>510.85340582249057</v>
          </cell>
        </row>
        <row r="73">
          <cell r="A73" t="str">
            <v>EUR</v>
          </cell>
          <cell r="B73" t="str">
            <v>ELC_SOL_CSP_1_NEW</v>
          </cell>
        </row>
        <row r="74">
          <cell r="A74" t="str">
            <v>EUR</v>
          </cell>
          <cell r="B74" t="str">
            <v>ELC_SOL_CSP_2_NEW</v>
          </cell>
          <cell r="C74">
            <v>0.39640856846206302</v>
          </cell>
          <cell r="D74">
            <v>2.0051550110299972</v>
          </cell>
          <cell r="E74">
            <v>2.0051550110299972</v>
          </cell>
          <cell r="F74">
            <v>2.0051550110299972</v>
          </cell>
          <cell r="G74">
            <v>2.0051550110299972</v>
          </cell>
          <cell r="H74">
            <v>1.6087464425679341</v>
          </cell>
        </row>
        <row r="75">
          <cell r="A75" t="str">
            <v>EUR</v>
          </cell>
          <cell r="B75" t="str">
            <v>ELC_SOL_CSP_3_NEW</v>
          </cell>
        </row>
        <row r="76">
          <cell r="A76" t="str">
            <v>EUR</v>
          </cell>
          <cell r="B76" t="str">
            <v>ELC_SOL_CSP_4_NEW</v>
          </cell>
          <cell r="D76">
            <v>0.30484498897000301</v>
          </cell>
          <cell r="E76">
            <v>0.31803874446052438</v>
          </cell>
          <cell r="F76">
            <v>0.3248449889700028</v>
          </cell>
          <cell r="G76">
            <v>0.33484498897000259</v>
          </cell>
          <cell r="H76">
            <v>0.73125355743206577</v>
          </cell>
          <cell r="I76">
            <v>2.35</v>
          </cell>
          <cell r="J76">
            <v>2.36</v>
          </cell>
          <cell r="K76">
            <v>2.37</v>
          </cell>
        </row>
        <row r="77">
          <cell r="A77" t="str">
            <v>EUR</v>
          </cell>
          <cell r="B77" t="str">
            <v>ELC_MAR_WAV_NEW</v>
          </cell>
        </row>
        <row r="78">
          <cell r="A78" t="str">
            <v>EUR</v>
          </cell>
          <cell r="B78" t="str">
            <v>ELC_MAR_TDL_NEW</v>
          </cell>
          <cell r="C78">
            <v>1.049999999999995E-2</v>
          </cell>
          <cell r="D78">
            <v>0.42366666666666658</v>
          </cell>
          <cell r="E78">
            <v>0.90683333333333338</v>
          </cell>
          <cell r="F78">
            <v>0.90683333333333338</v>
          </cell>
          <cell r="G78">
            <v>0.89633333333333343</v>
          </cell>
          <cell r="H78">
            <v>0.48316666666666669</v>
          </cell>
          <cell r="I78">
            <v>1.78</v>
          </cell>
          <cell r="J78">
            <v>1.9</v>
          </cell>
          <cell r="K78">
            <v>1.9</v>
          </cell>
        </row>
        <row r="79">
          <cell r="A79" t="str">
            <v>EUR</v>
          </cell>
          <cell r="B79" t="str">
            <v>ELC_HYD_PUM_NEW</v>
          </cell>
          <cell r="C79">
            <v>28.641498919753101</v>
          </cell>
          <cell r="D79">
            <v>28.641498919753101</v>
          </cell>
          <cell r="E79">
            <v>28.641498919753101</v>
          </cell>
          <cell r="F79">
            <v>28.641498919753101</v>
          </cell>
          <cell r="G79">
            <v>29.71149891975309</v>
          </cell>
          <cell r="H79">
            <v>29.71149891975309</v>
          </cell>
          <cell r="I79">
            <v>31.951498919753089</v>
          </cell>
          <cell r="J79">
            <v>33.131498919753078</v>
          </cell>
          <cell r="K79">
            <v>33.131498919753078</v>
          </cell>
        </row>
        <row r="80">
          <cell r="A80" t="str">
            <v>EUR</v>
          </cell>
          <cell r="B80" t="str">
            <v>ELC_HH2_PEMFC_NEW</v>
          </cell>
          <cell r="H80">
            <v>2.4849999999999999</v>
          </cell>
          <cell r="I80">
            <v>15.44</v>
          </cell>
          <cell r="J80">
            <v>67.921217078638477</v>
          </cell>
          <cell r="K80">
            <v>67.921217078638449</v>
          </cell>
        </row>
        <row r="81">
          <cell r="A81" t="str">
            <v>EUR</v>
          </cell>
          <cell r="B81" t="str">
            <v>ELC_COA_CCO_IG_CCS_NEW</v>
          </cell>
        </row>
        <row r="82">
          <cell r="A82" t="str">
            <v>EUR</v>
          </cell>
          <cell r="B82" t="str">
            <v>ELC_COA_CCO_FG_CCS_NEW</v>
          </cell>
        </row>
        <row r="83">
          <cell r="A83" t="str">
            <v>EUR</v>
          </cell>
          <cell r="B83" t="str">
            <v>ELC_COA_PUL_FG_CCS_NEW</v>
          </cell>
        </row>
        <row r="84">
          <cell r="A84" t="str">
            <v>EUR</v>
          </cell>
          <cell r="B84" t="str">
            <v>ELC_NGA_FG_CCS_NEW</v>
          </cell>
        </row>
        <row r="85">
          <cell r="A85" t="str">
            <v>EUR</v>
          </cell>
          <cell r="B85" t="str">
            <v>ELC_NGA_SOFC_CCS_NEW</v>
          </cell>
          <cell r="I85">
            <v>2.48</v>
          </cell>
          <cell r="J85">
            <v>15.45</v>
          </cell>
          <cell r="K85">
            <v>14.21</v>
          </cell>
        </row>
        <row r="86">
          <cell r="A86" t="str">
            <v>EUR</v>
          </cell>
          <cell r="B86" t="str">
            <v>ELC_BIO_CRP_GSF_CCS_NEW</v>
          </cell>
        </row>
        <row r="87">
          <cell r="A87" t="str">
            <v>EUR</v>
          </cell>
          <cell r="B87" t="str">
            <v>ELC_BIO_CRP_COM_CCS_NEW</v>
          </cell>
          <cell r="H87">
            <v>0.4</v>
          </cell>
          <cell r="I87">
            <v>2.48</v>
          </cell>
          <cell r="J87">
            <v>15.45</v>
          </cell>
          <cell r="K87">
            <v>61.314865550481997</v>
          </cell>
        </row>
        <row r="88">
          <cell r="A88" t="str">
            <v>EUR</v>
          </cell>
          <cell r="B88" t="str">
            <v>ELC_BIO_GSF_CCS_NEW</v>
          </cell>
        </row>
        <row r="89">
          <cell r="A89" t="str">
            <v>EUR</v>
          </cell>
          <cell r="B89" t="str">
            <v>ELC_BIO_COM_CCS_NEW</v>
          </cell>
          <cell r="K89">
            <v>29.725134449518009</v>
          </cell>
        </row>
        <row r="90">
          <cell r="A90" t="str">
            <v>EUR</v>
          </cell>
          <cell r="B90" t="str">
            <v>ELC_CHP_NGA_NEW</v>
          </cell>
        </row>
        <row r="91">
          <cell r="A91" t="str">
            <v>EUR</v>
          </cell>
          <cell r="B91" t="str">
            <v>ELC_CHP_COA_NEW</v>
          </cell>
        </row>
        <row r="92">
          <cell r="A92" t="str">
            <v>EUR</v>
          </cell>
          <cell r="B92" t="str">
            <v>ELC_CHP_BIO_NEW</v>
          </cell>
        </row>
        <row r="93">
          <cell r="A93" t="str">
            <v>EUR</v>
          </cell>
          <cell r="B93" t="str">
            <v>ELC_STG_CEN_BTT_NEW</v>
          </cell>
          <cell r="F93">
            <v>0.72</v>
          </cell>
          <cell r="G93">
            <v>3.7217952204016269</v>
          </cell>
          <cell r="H93">
            <v>3.7217952204016238</v>
          </cell>
          <cell r="I93">
            <v>85.377258980065264</v>
          </cell>
          <cell r="J93">
            <v>304.94546375966371</v>
          </cell>
          <cell r="K93">
            <v>301.50309426754961</v>
          </cell>
        </row>
      </sheetData>
      <sheetData sheetId="3"/>
      <sheetData sheetId="4">
        <row r="1">
          <cell r="A1" t="str">
            <v>Region</v>
          </cell>
          <cell r="B1" t="str">
            <v>Technology</v>
          </cell>
          <cell r="C1">
            <v>2020</v>
          </cell>
          <cell r="D1">
            <v>2025</v>
          </cell>
          <cell r="E1">
            <v>2030</v>
          </cell>
          <cell r="F1">
            <v>2035</v>
          </cell>
          <cell r="G1">
            <v>2040</v>
          </cell>
          <cell r="H1">
            <v>2045</v>
          </cell>
          <cell r="I1">
            <v>2050</v>
          </cell>
        </row>
        <row r="2">
          <cell r="A2" t="str">
            <v>EUR</v>
          </cell>
          <cell r="B2" t="str">
            <v>HH2_FT_NGA</v>
          </cell>
          <cell r="G2">
            <v>79.620215881703729</v>
          </cell>
          <cell r="H2">
            <v>1667.5082500417541</v>
          </cell>
          <cell r="I2">
            <v>2737.6905848823881</v>
          </cell>
        </row>
        <row r="3">
          <cell r="A3" t="str">
            <v>EUR</v>
          </cell>
          <cell r="B3" t="str">
            <v>HH2_FT_COA</v>
          </cell>
          <cell r="F3">
            <v>64.020451127819555</v>
          </cell>
          <cell r="G3">
            <v>301.78109877066851</v>
          </cell>
          <cell r="H3">
            <v>302.530770018775</v>
          </cell>
          <cell r="I3">
            <v>1488.7291174610009</v>
          </cell>
        </row>
        <row r="4">
          <cell r="A4" t="str">
            <v>EUR</v>
          </cell>
          <cell r="B4" t="str">
            <v>HH2_FT_BIO_ETH</v>
          </cell>
        </row>
        <row r="5">
          <cell r="A5" t="str">
            <v>EUR</v>
          </cell>
          <cell r="B5" t="str">
            <v>HH2_FT_BIO</v>
          </cell>
          <cell r="C5">
            <v>46.352604943820232</v>
          </cell>
          <cell r="D5">
            <v>46.352604943820232</v>
          </cell>
          <cell r="E5">
            <v>46.352604943820232</v>
          </cell>
          <cell r="F5">
            <v>46.352604943820232</v>
          </cell>
          <cell r="G5">
            <v>46.352604943820232</v>
          </cell>
          <cell r="H5">
            <v>346.43150867044608</v>
          </cell>
          <cell r="I5">
            <v>346.43150867044608</v>
          </cell>
        </row>
        <row r="6">
          <cell r="A6" t="str">
            <v>EUR</v>
          </cell>
          <cell r="B6" t="str">
            <v>HH2_FT_ELC</v>
          </cell>
          <cell r="C6">
            <v>4.4924871942303399</v>
          </cell>
          <cell r="D6">
            <v>4.4924871942303399</v>
          </cell>
          <cell r="E6">
            <v>4.4924871942303399</v>
          </cell>
          <cell r="F6">
            <v>4.7657637622996774</v>
          </cell>
          <cell r="G6">
            <v>69.96365722672337</v>
          </cell>
          <cell r="H6">
            <v>105.87574943782001</v>
          </cell>
          <cell r="I6">
            <v>148.70678730426661</v>
          </cell>
        </row>
        <row r="7">
          <cell r="A7" t="str">
            <v>EUR</v>
          </cell>
          <cell r="B7" t="str">
            <v>HH2_BIO_SR_C_NEW</v>
          </cell>
          <cell r="C7">
            <v>1.2</v>
          </cell>
          <cell r="D7">
            <v>1.2</v>
          </cell>
          <cell r="E7">
            <v>1.2</v>
          </cell>
          <cell r="F7">
            <v>1.2</v>
          </cell>
          <cell r="H7">
            <v>8.9685964986949287</v>
          </cell>
          <cell r="I7">
            <v>8.9685964986949287</v>
          </cell>
        </row>
        <row r="8">
          <cell r="A8" t="str">
            <v>EUR</v>
          </cell>
          <cell r="B8" t="str">
            <v>HH2_BIO_DS_NEW</v>
          </cell>
        </row>
        <row r="9">
          <cell r="A9" t="str">
            <v>EUR</v>
          </cell>
          <cell r="B9" t="str">
            <v>HH2_BIO_CM_NEW</v>
          </cell>
        </row>
        <row r="10">
          <cell r="A10" t="str">
            <v>EUR</v>
          </cell>
          <cell r="B10" t="str">
            <v>HH2_BIO_ETH_D_NEW</v>
          </cell>
        </row>
        <row r="11">
          <cell r="A11" t="str">
            <v>EUR</v>
          </cell>
          <cell r="B11" t="str">
            <v>HH2_WE_ALK_DS_NEW</v>
          </cell>
        </row>
        <row r="12">
          <cell r="A12" t="str">
            <v>EUR</v>
          </cell>
          <cell r="B12" t="str">
            <v>HH2_WE_ALK_CL_NEW</v>
          </cell>
        </row>
        <row r="13">
          <cell r="A13" t="str">
            <v>EUR</v>
          </cell>
          <cell r="B13" t="str">
            <v>HH2_WE_PEM_DS_NEW</v>
          </cell>
        </row>
        <row r="14">
          <cell r="A14" t="str">
            <v>EUR</v>
          </cell>
          <cell r="B14" t="str">
            <v>HH2_WE_PEM_CL_NEW</v>
          </cell>
        </row>
        <row r="15">
          <cell r="A15" t="str">
            <v>EUR</v>
          </cell>
          <cell r="B15" t="str">
            <v>HH2_WE_SOEC_DS_NEW</v>
          </cell>
        </row>
        <row r="16">
          <cell r="A16" t="str">
            <v>EUR</v>
          </cell>
          <cell r="B16" t="str">
            <v>HH2_WE_SOEC_CL_NEW</v>
          </cell>
        </row>
        <row r="17">
          <cell r="A17" t="str">
            <v>EUR</v>
          </cell>
          <cell r="B17" t="str">
            <v>HH2_WE_AEM_DS_NEW</v>
          </cell>
        </row>
        <row r="18">
          <cell r="A18" t="str">
            <v>EUR</v>
          </cell>
          <cell r="B18" t="str">
            <v>HH2_NGA_CL_CCS_NEW</v>
          </cell>
          <cell r="G18">
            <v>1.7893601087297659</v>
          </cell>
          <cell r="H18">
            <v>40.669360108729769</v>
          </cell>
          <cell r="I18">
            <v>68.827205974240059</v>
          </cell>
        </row>
        <row r="19">
          <cell r="A19" t="str">
            <v>EUR</v>
          </cell>
          <cell r="B19" t="str">
            <v>HH2_NGA_CS_CCS_NEW</v>
          </cell>
        </row>
        <row r="20">
          <cell r="A20" t="str">
            <v>EUR</v>
          </cell>
          <cell r="B20" t="str">
            <v>HH2_COA_CL_CCS_NEW</v>
          </cell>
          <cell r="F20">
            <v>1.2</v>
          </cell>
          <cell r="G20">
            <v>5.670639891270234</v>
          </cell>
          <cell r="H20">
            <v>5.670639891270234</v>
          </cell>
          <cell r="I20">
            <v>36.89073047808823</v>
          </cell>
        </row>
        <row r="21">
          <cell r="A21" t="str">
            <v>EUR</v>
          </cell>
          <cell r="B21" t="str">
            <v>HH2_COA_CM_CCS_NEW</v>
          </cell>
        </row>
        <row r="22">
          <cell r="A22" t="str">
            <v>EUR</v>
          </cell>
          <cell r="B22" t="str">
            <v>HH2_BIO_CM_CCS_NEW</v>
          </cell>
        </row>
        <row r="23">
          <cell r="A23" t="str">
            <v>EUR</v>
          </cell>
          <cell r="B23" t="str">
            <v>HH2_WE_DMY_CU_NEW</v>
          </cell>
          <cell r="C23">
            <v>3.396210742122352</v>
          </cell>
          <cell r="D23">
            <v>274.21789937236792</v>
          </cell>
          <cell r="E23">
            <v>567.52763050796375</v>
          </cell>
          <cell r="F23">
            <v>567.52763050796375</v>
          </cell>
          <cell r="G23">
            <v>567.52763050796375</v>
          </cell>
          <cell r="H23">
            <v>567.52763050796375</v>
          </cell>
          <cell r="I23">
            <v>567.52763050796375</v>
          </cell>
        </row>
        <row r="24">
          <cell r="A24" t="str">
            <v>EUR</v>
          </cell>
          <cell r="B24" t="str">
            <v>HH2_WE_DMY_DT_NEW</v>
          </cell>
        </row>
        <row r="25">
          <cell r="A25" t="str">
            <v>EUR</v>
          </cell>
          <cell r="B25" t="str">
            <v>HH2_STG_CT_NEW</v>
          </cell>
        </row>
        <row r="26">
          <cell r="A26" t="str">
            <v>EUR</v>
          </cell>
          <cell r="B26" t="str">
            <v>HH2_STG_DT_NEW</v>
          </cell>
        </row>
        <row r="27">
          <cell r="A27" t="str">
            <v>EUR</v>
          </cell>
          <cell r="B27" t="str">
            <v>HH2_STG_U_NEW</v>
          </cell>
          <cell r="I27">
            <v>1150.2536308398751</v>
          </cell>
        </row>
        <row r="28">
          <cell r="A28" t="str">
            <v>EUR</v>
          </cell>
          <cell r="B28" t="str">
            <v>HH2_DEL_TRA_LH2_C_1_NEW</v>
          </cell>
          <cell r="E28">
            <v>1.1606819006166121E-2</v>
          </cell>
          <cell r="F28">
            <v>1.2621749872099279</v>
          </cell>
          <cell r="G28">
            <v>7.8632362984923514</v>
          </cell>
          <cell r="H28">
            <v>48.965285436700441</v>
          </cell>
          <cell r="I28">
            <v>288.13777698871411</v>
          </cell>
        </row>
        <row r="29">
          <cell r="A29" t="str">
            <v>EUR</v>
          </cell>
          <cell r="B29" t="str">
            <v>HH2_DEL_TRA_GH2_C_1_NEW</v>
          </cell>
        </row>
        <row r="30">
          <cell r="A30" t="str">
            <v>EUR</v>
          </cell>
          <cell r="B30" t="str">
            <v>HH2_DEL_TRA_LH2_C_2_NEW</v>
          </cell>
        </row>
        <row r="31">
          <cell r="A31" t="str">
            <v>EUR</v>
          </cell>
          <cell r="B31" t="str">
            <v>HH2_DEL_TRA_GH2_C_2_NEW</v>
          </cell>
          <cell r="C31">
            <v>15.42778332619965</v>
          </cell>
          <cell r="D31">
            <v>15.42778332619965</v>
          </cell>
          <cell r="E31">
            <v>15.42778332619965</v>
          </cell>
          <cell r="F31">
            <v>15.42778332619965</v>
          </cell>
        </row>
        <row r="32">
          <cell r="A32" t="str">
            <v>EUR</v>
          </cell>
          <cell r="B32" t="str">
            <v>HH2_DEL_IND_C_1_NEW</v>
          </cell>
        </row>
        <row r="33">
          <cell r="A33" t="str">
            <v>EUR</v>
          </cell>
          <cell r="B33" t="str">
            <v>HH2_DEL_TRA_GH2_C_3_NEW</v>
          </cell>
        </row>
        <row r="34">
          <cell r="A34" t="str">
            <v>EUR</v>
          </cell>
          <cell r="B34" t="str">
            <v>HH2_DEL_TRA_GH2_C_4_NEW</v>
          </cell>
          <cell r="E34">
            <v>4.2343820348346588</v>
          </cell>
          <cell r="F34">
            <v>77.419023154781357</v>
          </cell>
          <cell r="G34">
            <v>822.41975705841924</v>
          </cell>
          <cell r="H34">
            <v>1470.220063436765</v>
          </cell>
          <cell r="I34">
            <v>1665.900077139954</v>
          </cell>
        </row>
        <row r="35">
          <cell r="A35" t="str">
            <v>EUR</v>
          </cell>
          <cell r="B35" t="str">
            <v>HH2_DEL_TRA_GH2_C_5_NEW</v>
          </cell>
        </row>
        <row r="36">
          <cell r="A36" t="str">
            <v>EUR</v>
          </cell>
          <cell r="B36" t="str">
            <v>HH2_DEL_TRA_LH2_D_1_NEW</v>
          </cell>
        </row>
        <row r="37">
          <cell r="A37" t="str">
            <v>EUR</v>
          </cell>
          <cell r="B37" t="str">
            <v>HH2_DEL_TRA_GH2_D_1_NEW</v>
          </cell>
        </row>
        <row r="38">
          <cell r="A38" t="str">
            <v>EUR</v>
          </cell>
          <cell r="B38" t="str">
            <v>HH2_WE_DEL_IND_C_1_NEW</v>
          </cell>
        </row>
        <row r="39">
          <cell r="A39" t="str">
            <v>EUR</v>
          </cell>
          <cell r="B39" t="str">
            <v>HH2_WE_DEL_IND_D_1_NEW</v>
          </cell>
          <cell r="D39">
            <v>113.9308193320108</v>
          </cell>
          <cell r="E39">
            <v>115.8121795753212</v>
          </cell>
          <cell r="F39">
            <v>117.78068891041779</v>
          </cell>
          <cell r="G39">
            <v>119.292746233386</v>
          </cell>
          <cell r="H39">
            <v>120.9445067989508</v>
          </cell>
          <cell r="I39">
            <v>122.3188675978687</v>
          </cell>
        </row>
        <row r="40">
          <cell r="A40" t="str">
            <v>EUR</v>
          </cell>
          <cell r="B40" t="str">
            <v>HH2_BLD_NEW</v>
          </cell>
          <cell r="C40">
            <v>32.125775007643227</v>
          </cell>
          <cell r="D40">
            <v>341.38985748337387</v>
          </cell>
          <cell r="E40">
            <v>414.16217199067643</v>
          </cell>
          <cell r="F40">
            <v>572.08290745193131</v>
          </cell>
          <cell r="G40">
            <v>569.22068197751059</v>
          </cell>
          <cell r="H40">
            <v>380.55012705826209</v>
          </cell>
          <cell r="I40">
            <v>256.65666335009371</v>
          </cell>
        </row>
        <row r="41">
          <cell r="A41" t="str">
            <v>EUR</v>
          </cell>
          <cell r="B41" t="str">
            <v>HH2_NGA_CS_CCS_LNK</v>
          </cell>
        </row>
        <row r="42">
          <cell r="A42" t="str">
            <v>EUR</v>
          </cell>
          <cell r="B42" t="str">
            <v>HH2_NGA_CL_CCS_LNK</v>
          </cell>
          <cell r="G42">
            <v>3891.738272600734</v>
          </cell>
          <cell r="H42">
            <v>74730.114022896771</v>
          </cell>
          <cell r="I42">
            <v>126032.996372175</v>
          </cell>
        </row>
        <row r="43">
          <cell r="A43" t="str">
            <v>EUR</v>
          </cell>
          <cell r="B43" t="str">
            <v>HH2_COA_CL_CCS_LNK</v>
          </cell>
          <cell r="F43">
            <v>5335.927349681233</v>
          </cell>
          <cell r="G43">
            <v>26108.41429705987</v>
          </cell>
          <cell r="H43">
            <v>26108.41429705987</v>
          </cell>
          <cell r="I43">
            <v>141487.84176319011</v>
          </cell>
        </row>
        <row r="44">
          <cell r="A44" t="str">
            <v>EUR</v>
          </cell>
          <cell r="B44" t="str">
            <v>HH2_COA_CM_CCS_LNK</v>
          </cell>
        </row>
        <row r="45">
          <cell r="A45" t="str">
            <v>EUR</v>
          </cell>
          <cell r="B45" t="str">
            <v>HH2_BIO_CM_CCS_LNK</v>
          </cell>
        </row>
      </sheetData>
      <sheetData sheetId="5">
        <row r="43">
          <cell r="A43" t="str">
            <v>EUR</v>
          </cell>
          <cell r="B43" t="str">
            <v>IMP_NGA_DMY_ANNUAL_TECH</v>
          </cell>
          <cell r="C43">
            <v>16290.0666</v>
          </cell>
          <cell r="D43">
            <v>31463.337999999989</v>
          </cell>
          <cell r="E43">
            <v>31463.337999999989</v>
          </cell>
          <cell r="F43">
            <v>35490.302999999993</v>
          </cell>
          <cell r="G43">
            <v>39517.267999999996</v>
          </cell>
          <cell r="H43">
            <v>39517.267999999996</v>
          </cell>
          <cell r="I43">
            <v>39517.267999999996</v>
          </cell>
          <cell r="J43">
            <v>39517.267999999996</v>
          </cell>
          <cell r="K43">
            <v>39517.267999999996</v>
          </cell>
        </row>
        <row r="44">
          <cell r="A44" t="str">
            <v>EUR</v>
          </cell>
          <cell r="B44" t="str">
            <v>IMP_OIL_DMY_ANNUAL_TECH</v>
          </cell>
          <cell r="C44">
            <v>37790.516000000003</v>
          </cell>
          <cell r="D44">
            <v>51439.843250000013</v>
          </cell>
          <cell r="E44">
            <v>53096.203007465578</v>
          </cell>
          <cell r="F44">
            <v>70221.365907465588</v>
          </cell>
          <cell r="G44">
            <v>83056.274602026708</v>
          </cell>
          <cell r="H44">
            <v>83056.274602026708</v>
          </cell>
          <cell r="I44">
            <v>83056.274602026708</v>
          </cell>
          <cell r="J44">
            <v>83075.378392518352</v>
          </cell>
          <cell r="K44">
            <v>83075.378392518367</v>
          </cell>
        </row>
        <row r="45">
          <cell r="A45" t="str">
            <v>EUR</v>
          </cell>
          <cell r="B45" t="str">
            <v>IMP_HCO_DMY_ANNUAL_TECH</v>
          </cell>
          <cell r="C45">
            <v>4269.9647858557073</v>
          </cell>
          <cell r="D45">
            <v>5999.6002978557071</v>
          </cell>
          <cell r="E45">
            <v>6787.2041974652038</v>
          </cell>
          <cell r="F45">
            <v>8516.8397094652028</v>
          </cell>
          <cell r="G45">
            <v>10246.4752214652</v>
          </cell>
          <cell r="H45">
            <v>10246.4752214652</v>
          </cell>
          <cell r="I45">
            <v>11976.110733465201</v>
          </cell>
          <cell r="J45">
            <v>11976.110733465201</v>
          </cell>
          <cell r="K45">
            <v>11976.110733465201</v>
          </cell>
        </row>
        <row r="46">
          <cell r="A46" t="str">
            <v>EUR</v>
          </cell>
          <cell r="B46" t="str">
            <v>IMP_BCO_DMY_ANNUAL_TECH</v>
          </cell>
        </row>
        <row r="47">
          <cell r="A47" t="str">
            <v>EUR</v>
          </cell>
          <cell r="B47" t="str">
            <v>IMP_EMHV_DMY_TECH</v>
          </cell>
        </row>
        <row r="48">
          <cell r="A48" t="str">
            <v>EUR</v>
          </cell>
          <cell r="B48" t="str">
            <v>IMP_WOD_DMY_TECH</v>
          </cell>
        </row>
        <row r="49">
          <cell r="A49" t="str">
            <v>EUR</v>
          </cell>
          <cell r="B49" t="str">
            <v>IMP_ETH_DMY_ANNUAL_TECH</v>
          </cell>
        </row>
        <row r="50">
          <cell r="A50" t="str">
            <v>EUR</v>
          </cell>
          <cell r="B50" t="str">
            <v>IMP_HH2_DMY_TECH</v>
          </cell>
        </row>
        <row r="51">
          <cell r="A51" t="str">
            <v>EUR</v>
          </cell>
          <cell r="B51" t="str">
            <v>IMP_BIO_HVO_NE</v>
          </cell>
        </row>
        <row r="52">
          <cell r="A52" t="str">
            <v>EUR</v>
          </cell>
          <cell r="B52" t="str">
            <v>IMP_BIO_REF_ESTERFIP</v>
          </cell>
        </row>
        <row r="53">
          <cell r="A53" t="str">
            <v>EUR</v>
          </cell>
          <cell r="B53" t="str">
            <v>IMP_BIO_REF_ETHAMIDE</v>
          </cell>
        </row>
        <row r="54">
          <cell r="A54" t="str">
            <v>EUR</v>
          </cell>
          <cell r="B54" t="str">
            <v>IMP_BIO_REF_ETHSUG_LEV</v>
          </cell>
        </row>
        <row r="55">
          <cell r="A55" t="str">
            <v>EUR</v>
          </cell>
          <cell r="B55" t="str">
            <v>IMP_BIO_REF_ETHSUG_OTH</v>
          </cell>
        </row>
        <row r="56">
          <cell r="A56" t="str">
            <v>EUR</v>
          </cell>
          <cell r="B56" t="str">
            <v>IMP_BIO_OIL</v>
          </cell>
        </row>
        <row r="57">
          <cell r="A57" t="str">
            <v>EUR</v>
          </cell>
          <cell r="B57" t="str">
            <v>IMP_BIO_FS_SUG</v>
          </cell>
        </row>
        <row r="58">
          <cell r="A58" t="str">
            <v>EUR</v>
          </cell>
          <cell r="B58" t="str">
            <v>IMP_BIO_REF_LGC_ETH</v>
          </cell>
        </row>
        <row r="59">
          <cell r="A59" t="str">
            <v>EUR</v>
          </cell>
          <cell r="B59" t="str">
            <v>IMP_BIO_REF_WAT</v>
          </cell>
        </row>
        <row r="60">
          <cell r="A60" t="str">
            <v>EUR</v>
          </cell>
          <cell r="B60" t="str">
            <v>IMP_BIO_ISOBUT</v>
          </cell>
        </row>
        <row r="61">
          <cell r="A61" t="str">
            <v>EUR</v>
          </cell>
          <cell r="B61" t="str">
            <v>IMP_BIO_UPS_BIO_REF_CATACHEM</v>
          </cell>
        </row>
        <row r="62">
          <cell r="A62" t="str">
            <v>EUR</v>
          </cell>
          <cell r="B62" t="str">
            <v>IMP_BIO_EMHV_GLB</v>
          </cell>
        </row>
        <row r="63">
          <cell r="A63" t="str">
            <v>EUR</v>
          </cell>
          <cell r="B63" t="str">
            <v>IMP_BIO_WOD_GLB</v>
          </cell>
        </row>
        <row r="64">
          <cell r="A64" t="str">
            <v>EUR</v>
          </cell>
          <cell r="B64" t="str">
            <v>IMP_BIO_ETH_GLB</v>
          </cell>
        </row>
        <row r="65">
          <cell r="A65" t="str">
            <v>EUR</v>
          </cell>
          <cell r="B65" t="str">
            <v>IMP_L2G_ON</v>
          </cell>
        </row>
        <row r="66">
          <cell r="A66" t="str">
            <v>EUR</v>
          </cell>
          <cell r="B66" t="str">
            <v>IMP_L2G_OFF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A1" t="str">
            <v>Region</v>
          </cell>
          <cell r="B1" t="str">
            <v>Technology</v>
          </cell>
          <cell r="C1">
            <v>2010</v>
          </cell>
          <cell r="D1">
            <v>2015</v>
          </cell>
          <cell r="E1">
            <v>2020</v>
          </cell>
          <cell r="F1">
            <v>2025</v>
          </cell>
          <cell r="G1">
            <v>2030</v>
          </cell>
          <cell r="H1">
            <v>2035</v>
          </cell>
          <cell r="I1">
            <v>2040</v>
          </cell>
          <cell r="J1">
            <v>2045</v>
          </cell>
          <cell r="K1">
            <v>2050</v>
          </cell>
        </row>
        <row r="2">
          <cell r="A2" t="str">
            <v>EUR</v>
          </cell>
          <cell r="B2" t="str">
            <v>IMP_ELC_AFR</v>
          </cell>
          <cell r="C2">
            <v>25.08</v>
          </cell>
          <cell r="D2">
            <v>27.17</v>
          </cell>
          <cell r="E2">
            <v>29.259999999999991</v>
          </cell>
          <cell r="F2">
            <v>41.057412192000001</v>
          </cell>
          <cell r="G2">
            <v>74.29004899200001</v>
          </cell>
          <cell r="H2">
            <v>107.522685792</v>
          </cell>
          <cell r="I2">
            <v>140.755322592</v>
          </cell>
          <cell r="J2">
            <v>181.61582399999989</v>
          </cell>
          <cell r="K2">
            <v>207.22059619199999</v>
          </cell>
        </row>
        <row r="3">
          <cell r="A3" t="str">
            <v>EUR</v>
          </cell>
          <cell r="B3" t="str">
            <v>IMP_ELC_OEE</v>
          </cell>
          <cell r="C3">
            <v>175.75</v>
          </cell>
          <cell r="D3">
            <v>190.47499999999999</v>
          </cell>
          <cell r="E3">
            <v>205.2</v>
          </cell>
          <cell r="F3">
            <v>119.607280992</v>
          </cell>
          <cell r="G3">
            <v>212.45322591359999</v>
          </cell>
          <cell r="H3">
            <v>305.29917083520002</v>
          </cell>
          <cell r="I3">
            <v>398.14511575680001</v>
          </cell>
          <cell r="J3">
            <v>512.51676479999981</v>
          </cell>
          <cell r="K3">
            <v>585.23703902398779</v>
          </cell>
        </row>
        <row r="4">
          <cell r="A4" t="str">
            <v>EUR</v>
          </cell>
          <cell r="B4" t="str">
            <v>IMP_ELC_RUS</v>
          </cell>
          <cell r="C4">
            <v>116.85</v>
          </cell>
          <cell r="D4">
            <v>126.825</v>
          </cell>
          <cell r="E4">
            <v>136.80000000000001</v>
          </cell>
        </row>
        <row r="5">
          <cell r="A5" t="str">
            <v>EUR</v>
          </cell>
          <cell r="B5" t="str">
            <v>IMP_ELC_MEA</v>
          </cell>
          <cell r="C5">
            <v>37.524999999999999</v>
          </cell>
          <cell r="D5">
            <v>46.8825</v>
          </cell>
          <cell r="E5">
            <v>56.240000000000009</v>
          </cell>
          <cell r="F5">
            <v>132.47737488000001</v>
          </cell>
          <cell r="G5">
            <v>138.51967248</v>
          </cell>
          <cell r="H5">
            <v>144.56197008000001</v>
          </cell>
          <cell r="I5">
            <v>150.60426767999999</v>
          </cell>
          <cell r="J5">
            <v>163.51416</v>
          </cell>
          <cell r="K5">
            <v>162.68886287999999</v>
          </cell>
        </row>
        <row r="6">
          <cell r="A6" t="str">
            <v>EUR</v>
          </cell>
          <cell r="B6" t="str">
            <v>IMP_ELC_CAC</v>
          </cell>
          <cell r="K6">
            <v>30.211487999999999</v>
          </cell>
        </row>
        <row r="7">
          <cell r="A7" t="str">
            <v>EUR</v>
          </cell>
          <cell r="B7" t="str">
            <v>IMP_OIL_USA</v>
          </cell>
          <cell r="C7">
            <v>281.86900000000003</v>
          </cell>
          <cell r="D7">
            <v>305.494323855</v>
          </cell>
          <cell r="E7">
            <v>456.96600000000001</v>
          </cell>
          <cell r="F7">
            <v>456.96600000000001</v>
          </cell>
          <cell r="G7">
            <v>456.96600000000001</v>
          </cell>
          <cell r="H7">
            <v>456.96600000000001</v>
          </cell>
          <cell r="I7">
            <v>456.96600000000001</v>
          </cell>
        </row>
        <row r="8">
          <cell r="A8" t="str">
            <v>EUR</v>
          </cell>
          <cell r="B8" t="str">
            <v>IMP_OIL_CAN</v>
          </cell>
          <cell r="C8">
            <v>45.454000000000001</v>
          </cell>
          <cell r="D8">
            <v>49.141178099999991</v>
          </cell>
          <cell r="E8">
            <v>31.521000000000001</v>
          </cell>
          <cell r="F8">
            <v>31.521000000000001</v>
          </cell>
          <cell r="G8">
            <v>31.521000000000001</v>
          </cell>
          <cell r="H8">
            <v>31.521000000000001</v>
          </cell>
          <cell r="I8">
            <v>31.521000000000001</v>
          </cell>
        </row>
        <row r="9">
          <cell r="A9" t="str">
            <v>EUR</v>
          </cell>
          <cell r="B9" t="str">
            <v>IMP_OIL_MEX</v>
          </cell>
          <cell r="C9">
            <v>573.54300000000001</v>
          </cell>
          <cell r="D9">
            <v>622.45492259999992</v>
          </cell>
          <cell r="E9">
            <v>397.73799999999989</v>
          </cell>
          <cell r="F9">
            <v>397.73799999999989</v>
          </cell>
          <cell r="G9">
            <v>397.73799999999989</v>
          </cell>
          <cell r="H9">
            <v>397.73799999999989</v>
          </cell>
        </row>
        <row r="10">
          <cell r="A10" t="str">
            <v>EUR</v>
          </cell>
          <cell r="B10" t="str">
            <v>IMP_OIL_OLA</v>
          </cell>
          <cell r="C10">
            <v>1121.453</v>
          </cell>
          <cell r="D10">
            <v>1216.244157975</v>
          </cell>
          <cell r="E10">
            <v>1166.519</v>
          </cell>
          <cell r="F10">
            <v>1166.519</v>
          </cell>
          <cell r="G10">
            <v>1166.519</v>
          </cell>
          <cell r="H10">
            <v>1166.519</v>
          </cell>
        </row>
        <row r="11">
          <cell r="A11" t="str">
            <v>EUR</v>
          </cell>
          <cell r="B11" t="str">
            <v>IMP_OIL_BRA</v>
          </cell>
          <cell r="C11">
            <v>513.14600000000007</v>
          </cell>
          <cell r="D11">
            <v>556.93335180000008</v>
          </cell>
          <cell r="E11">
            <v>533.78100000000006</v>
          </cell>
          <cell r="F11">
            <v>533.78100000000006</v>
          </cell>
          <cell r="G11">
            <v>533.78100000000006</v>
          </cell>
          <cell r="H11">
            <v>533.78100000000006</v>
          </cell>
          <cell r="I11">
            <v>105.23972409742289</v>
          </cell>
        </row>
        <row r="12">
          <cell r="A12" t="str">
            <v>EUR</v>
          </cell>
          <cell r="B12" t="str">
            <v>IMP_OIL_RUS</v>
          </cell>
          <cell r="C12">
            <v>18141.906999999999</v>
          </cell>
          <cell r="D12">
            <v>17784.426360000001</v>
          </cell>
          <cell r="E12">
            <v>18571.905999999999</v>
          </cell>
          <cell r="F12">
            <v>9285.9529999999995</v>
          </cell>
        </row>
        <row r="13">
          <cell r="A13" t="str">
            <v>EUR</v>
          </cell>
          <cell r="B13" t="str">
            <v>IMP_OIL_MEA</v>
          </cell>
          <cell r="C13">
            <v>8810.8889999999992</v>
          </cell>
          <cell r="D13">
            <v>9476.6402409282491</v>
          </cell>
          <cell r="E13">
            <v>6480.4490000000014</v>
          </cell>
          <cell r="F13">
            <v>6480.4490000000014</v>
          </cell>
          <cell r="G13">
            <v>6480.4490000000014</v>
          </cell>
          <cell r="H13">
            <v>853.81930006045695</v>
          </cell>
          <cell r="K13">
            <v>4728.2266530481911</v>
          </cell>
        </row>
        <row r="14">
          <cell r="A14" t="str">
            <v>EUR</v>
          </cell>
          <cell r="B14" t="str">
            <v>IMP_OIL_AFR</v>
          </cell>
          <cell r="C14">
            <v>7942.3540000000003</v>
          </cell>
          <cell r="D14">
            <v>8599.7061675000004</v>
          </cell>
          <cell r="E14">
            <v>6448.1970000000001</v>
          </cell>
          <cell r="F14">
            <v>6448.1970000000001</v>
          </cell>
          <cell r="G14">
            <v>6448.1970000000001</v>
          </cell>
          <cell r="H14">
            <v>6448.1970000000001</v>
          </cell>
          <cell r="K14">
            <v>6448.1970000000001</v>
          </cell>
        </row>
        <row r="15">
          <cell r="A15" t="str">
            <v>EUR</v>
          </cell>
          <cell r="B15" t="str">
            <v>IMP_OIL_CHI</v>
          </cell>
          <cell r="C15">
            <v>5.6829999999999989</v>
          </cell>
          <cell r="D15">
            <v>6.1426472624999988</v>
          </cell>
          <cell r="E15">
            <v>3.9409999999999998</v>
          </cell>
          <cell r="F15">
            <v>3.9409999999999998</v>
          </cell>
          <cell r="G15">
            <v>3.9409999999999998</v>
          </cell>
          <cell r="H15">
            <v>3.9409999999999998</v>
          </cell>
        </row>
        <row r="16">
          <cell r="A16" t="str">
            <v>EUR</v>
          </cell>
          <cell r="B16" t="str">
            <v>IMP_OIL_JPN</v>
          </cell>
          <cell r="C16">
            <v>7.5819999999999999</v>
          </cell>
          <cell r="D16">
            <v>8.2311473317499999</v>
          </cell>
          <cell r="E16">
            <v>15.765000000000001</v>
          </cell>
          <cell r="F16">
            <v>15.765000000000001</v>
          </cell>
          <cell r="G16">
            <v>15.765000000000001</v>
          </cell>
        </row>
        <row r="17">
          <cell r="A17" t="str">
            <v>EUR</v>
          </cell>
          <cell r="B17" t="str">
            <v>IMP_OIL_ODA</v>
          </cell>
          <cell r="C17">
            <v>346.63600000000008</v>
          </cell>
          <cell r="D17">
            <v>375.5205026475</v>
          </cell>
          <cell r="E17">
            <v>240.38399999999999</v>
          </cell>
          <cell r="F17">
            <v>240.38399999999999</v>
          </cell>
          <cell r="G17">
            <v>240.38399999999999</v>
          </cell>
          <cell r="H17">
            <v>240.38399999999999</v>
          </cell>
        </row>
        <row r="18">
          <cell r="A18" t="str">
            <v>EUR</v>
          </cell>
          <cell r="B18" t="str">
            <v>EXP_OIL_GLB</v>
          </cell>
          <cell r="C18">
            <v>17983.925999999999</v>
          </cell>
          <cell r="D18">
            <v>19356.833999999999</v>
          </cell>
          <cell r="E18">
            <v>17799.560000000001</v>
          </cell>
          <cell r="F18">
            <v>10740.520285714279</v>
          </cell>
          <cell r="G18">
            <v>6760.8261428571413</v>
          </cell>
          <cell r="H18">
            <v>4342.6569857401973</v>
          </cell>
          <cell r="I18">
            <v>254.454310327467</v>
          </cell>
          <cell r="K18">
            <v>5524.5325248852769</v>
          </cell>
        </row>
        <row r="19">
          <cell r="A19" t="str">
            <v>EUR</v>
          </cell>
          <cell r="B19" t="str">
            <v>IMP_GAS_PIP_AFR</v>
          </cell>
          <cell r="C19">
            <v>1649.5118</v>
          </cell>
          <cell r="D19">
            <v>1801.2945999999999</v>
          </cell>
          <cell r="E19">
            <v>1420.8679999999999</v>
          </cell>
          <cell r="F19">
            <v>2099.6489999999999</v>
          </cell>
          <cell r="G19">
            <v>2778.43</v>
          </cell>
          <cell r="H19">
            <v>2778.43</v>
          </cell>
          <cell r="I19">
            <v>2778.43</v>
          </cell>
          <cell r="J19">
            <v>2606.1565265968361</v>
          </cell>
          <cell r="K19">
            <v>2778.43</v>
          </cell>
        </row>
        <row r="20">
          <cell r="A20" t="str">
            <v>EUR</v>
          </cell>
          <cell r="B20" t="str">
            <v>IMP_GAS_PIP_RUS</v>
          </cell>
          <cell r="C20">
            <v>13312.335800000001</v>
          </cell>
          <cell r="D20">
            <v>14460.199000000001</v>
          </cell>
          <cell r="E20">
            <v>13473.857</v>
          </cell>
          <cell r="F20">
            <v>6791.8757950000008</v>
          </cell>
        </row>
        <row r="21">
          <cell r="A21" t="str">
            <v>EUR</v>
          </cell>
          <cell r="B21" t="str">
            <v>IMP_GAS_PIP_CAC</v>
          </cell>
          <cell r="C21">
            <v>25.25</v>
          </cell>
          <cell r="D21">
            <v>27.573</v>
          </cell>
          <cell r="E21">
            <v>278.54639999999989</v>
          </cell>
          <cell r="F21">
            <v>493.78679999999991</v>
          </cell>
          <cell r="G21">
            <v>703.4</v>
          </cell>
          <cell r="H21">
            <v>703.4</v>
          </cell>
          <cell r="I21">
            <v>703.4</v>
          </cell>
          <cell r="J21">
            <v>36.628</v>
          </cell>
          <cell r="K21">
            <v>703.4</v>
          </cell>
        </row>
        <row r="22">
          <cell r="A22" t="str">
            <v>EUR</v>
          </cell>
          <cell r="B22" t="str">
            <v>IMP_GAS_PIP_MEA</v>
          </cell>
          <cell r="G22">
            <v>386.87</v>
          </cell>
          <cell r="H22">
            <v>466.0025</v>
          </cell>
          <cell r="I22">
            <v>545.13499999999988</v>
          </cell>
          <cell r="K22">
            <v>545.13499999999999</v>
          </cell>
        </row>
        <row r="23">
          <cell r="A23" t="str">
            <v>EUR</v>
          </cell>
          <cell r="B23" t="str">
            <v>EXP_GAS_NGA_GLB</v>
          </cell>
          <cell r="C23">
            <v>8181.3239999999969</v>
          </cell>
          <cell r="D23">
            <v>8584.5319999999974</v>
          </cell>
          <cell r="E23">
            <v>7355.0549999999994</v>
          </cell>
          <cell r="F23">
            <v>5780.2191835714293</v>
          </cell>
          <cell r="G23">
            <v>3867.913585714286</v>
          </cell>
          <cell r="H23">
            <v>3901.8275142857151</v>
          </cell>
          <cell r="I23">
            <v>3935.7414428571428</v>
          </cell>
          <cell r="J23">
            <v>3342.5212399700722</v>
          </cell>
          <cell r="K23">
            <v>3935.7414428571428</v>
          </cell>
        </row>
        <row r="24">
          <cell r="A24" t="str">
            <v>EUR</v>
          </cell>
          <cell r="B24" t="str">
            <v>IMP_GAS_LNG_AFR</v>
          </cell>
          <cell r="C24">
            <v>1573.6248000000001</v>
          </cell>
          <cell r="D24">
            <v>538.98569999999995</v>
          </cell>
          <cell r="E24">
            <v>1000.5732</v>
          </cell>
          <cell r="F24">
            <v>1020.7868</v>
          </cell>
          <cell r="G24">
            <v>1020.7868</v>
          </cell>
          <cell r="H24">
            <v>1020.7868</v>
          </cell>
          <cell r="I24">
            <v>1020.7868</v>
          </cell>
          <cell r="J24">
            <v>1020.7868</v>
          </cell>
          <cell r="K24">
            <v>1020.7868</v>
          </cell>
        </row>
        <row r="25">
          <cell r="A25" t="str">
            <v>EUR</v>
          </cell>
          <cell r="B25" t="str">
            <v>IMP_GAS_LNG_MEA</v>
          </cell>
          <cell r="C25">
            <v>1380.8816999999999</v>
          </cell>
          <cell r="D25">
            <v>911.54250000000002</v>
          </cell>
          <cell r="E25">
            <v>978.66449999999998</v>
          </cell>
          <cell r="F25">
            <v>1177.9302499999999</v>
          </cell>
          <cell r="G25">
            <v>1357.425</v>
          </cell>
          <cell r="H25">
            <v>1357.425</v>
          </cell>
          <cell r="I25">
            <v>1357.425</v>
          </cell>
          <cell r="J25">
            <v>1357.425</v>
          </cell>
          <cell r="K25">
            <v>1357.425</v>
          </cell>
        </row>
        <row r="26">
          <cell r="A26" t="str">
            <v>EUR</v>
          </cell>
          <cell r="B26" t="str">
            <v>IMP_GAS_LNG_GLB</v>
          </cell>
          <cell r="C26">
            <v>291.11939999999998</v>
          </cell>
        </row>
        <row r="27">
          <cell r="A27" t="str">
            <v>EUR</v>
          </cell>
          <cell r="B27" t="str">
            <v>IMP_GAS_LNG_OLA</v>
          </cell>
          <cell r="C27">
            <v>211.6455</v>
          </cell>
          <cell r="D27">
            <v>98.881199999999993</v>
          </cell>
          <cell r="E27">
            <v>180.17009999999999</v>
          </cell>
          <cell r="F27">
            <v>183.8099</v>
          </cell>
          <cell r="G27">
            <v>183.8099</v>
          </cell>
          <cell r="H27">
            <v>183.8099</v>
          </cell>
          <cell r="I27">
            <v>183.8099</v>
          </cell>
          <cell r="J27">
            <v>183.8099</v>
          </cell>
          <cell r="K27">
            <v>183.8099</v>
          </cell>
        </row>
        <row r="28">
          <cell r="A28" t="str">
            <v>EUR</v>
          </cell>
          <cell r="B28" t="str">
            <v>IMP_GAS_LNG_USA</v>
          </cell>
          <cell r="E28">
            <v>827.55089999999996</v>
          </cell>
          <cell r="F28">
            <v>1719.3395499999999</v>
          </cell>
          <cell r="G28">
            <v>2594.41</v>
          </cell>
          <cell r="H28">
            <v>2594.41</v>
          </cell>
          <cell r="I28">
            <v>2594.41</v>
          </cell>
          <cell r="J28">
            <v>2594.41</v>
          </cell>
          <cell r="K28">
            <v>2594.41</v>
          </cell>
        </row>
        <row r="29">
          <cell r="A29" t="str">
            <v>EUR</v>
          </cell>
          <cell r="B29" t="str">
            <v>IMP_GAS_LNG_RUS</v>
          </cell>
          <cell r="E29">
            <v>562.4289</v>
          </cell>
        </row>
        <row r="30">
          <cell r="A30" t="str">
            <v>EUR</v>
          </cell>
          <cell r="B30" t="str">
            <v>IMP_HH2_GLB</v>
          </cell>
          <cell r="F30">
            <v>330.28733610806569</v>
          </cell>
          <cell r="G30">
            <v>1200</v>
          </cell>
          <cell r="H30">
            <v>1800</v>
          </cell>
          <cell r="I30">
            <v>2400</v>
          </cell>
          <cell r="J30">
            <v>3000</v>
          </cell>
          <cell r="K30">
            <v>3600.0000000000009</v>
          </cell>
        </row>
        <row r="31">
          <cell r="A31" t="str">
            <v>EUR</v>
          </cell>
          <cell r="B31" t="str">
            <v>IMP_COA_AFR</v>
          </cell>
          <cell r="C31">
            <v>616.51587300000006</v>
          </cell>
          <cell r="D31">
            <v>609.50276800000006</v>
          </cell>
          <cell r="E31">
            <v>88.207576000000003</v>
          </cell>
          <cell r="F31">
            <v>88.207576000000003</v>
          </cell>
          <cell r="G31">
            <v>88.207576000000003</v>
          </cell>
          <cell r="H31">
            <v>88.207576000000003</v>
          </cell>
          <cell r="I31">
            <v>88.207576000000003</v>
          </cell>
          <cell r="J31">
            <v>88.207576000000003</v>
          </cell>
          <cell r="K31">
            <v>88.207576000000003</v>
          </cell>
        </row>
        <row r="32">
          <cell r="A32" t="str">
            <v>EUR</v>
          </cell>
          <cell r="B32" t="str">
            <v>IMP_COA_CAC</v>
          </cell>
          <cell r="C32">
            <v>23.942364000000001</v>
          </cell>
          <cell r="D32">
            <v>37.316496000000001</v>
          </cell>
          <cell r="E32">
            <v>76.702240000000003</v>
          </cell>
          <cell r="F32">
            <v>76.702240000000003</v>
          </cell>
          <cell r="G32">
            <v>76.702240000000003</v>
          </cell>
          <cell r="H32">
            <v>76.702240000000003</v>
          </cell>
          <cell r="I32">
            <v>76.702240000000003</v>
          </cell>
          <cell r="J32">
            <v>76.702240000000003</v>
          </cell>
          <cell r="K32">
            <v>76.702240000000003</v>
          </cell>
        </row>
        <row r="33">
          <cell r="A33" t="str">
            <v>EUR</v>
          </cell>
          <cell r="B33" t="str">
            <v>IMP_COA_AUS</v>
          </cell>
          <cell r="C33">
            <v>586.58791800000006</v>
          </cell>
          <cell r="D33">
            <v>827.1823280000001</v>
          </cell>
          <cell r="E33">
            <v>579.10191199999997</v>
          </cell>
          <cell r="F33">
            <v>579.10191199999997</v>
          </cell>
          <cell r="G33">
            <v>579.10191199999997</v>
          </cell>
          <cell r="H33">
            <v>579.10191199999997</v>
          </cell>
          <cell r="I33">
            <v>579.10191199999997</v>
          </cell>
          <cell r="J33">
            <v>579.10191199999997</v>
          </cell>
          <cell r="K33">
            <v>579.10191199999997</v>
          </cell>
        </row>
        <row r="34">
          <cell r="A34" t="str">
            <v>EUR</v>
          </cell>
          <cell r="B34" t="str">
            <v>IMP_COA_CAN</v>
          </cell>
          <cell r="C34">
            <v>161.61095700000001</v>
          </cell>
          <cell r="D34">
            <v>118.168904</v>
          </cell>
          <cell r="E34">
            <v>99.712912000000003</v>
          </cell>
          <cell r="F34">
            <v>99.712912000000003</v>
          </cell>
          <cell r="G34">
            <v>99.712912000000003</v>
          </cell>
          <cell r="H34">
            <v>99.712912000000003</v>
          </cell>
          <cell r="I34">
            <v>99.712912000000003</v>
          </cell>
          <cell r="J34">
            <v>99.712912000000003</v>
          </cell>
          <cell r="K34">
            <v>99.712912000000003</v>
          </cell>
        </row>
        <row r="35">
          <cell r="A35" t="str">
            <v>EUR</v>
          </cell>
          <cell r="B35" t="str">
            <v>IMP_COA_OEE</v>
          </cell>
          <cell r="C35">
            <v>161.61095700000001</v>
          </cell>
          <cell r="D35">
            <v>18.658248</v>
          </cell>
        </row>
        <row r="36">
          <cell r="A36" t="str">
            <v>EUR</v>
          </cell>
          <cell r="B36" t="str">
            <v>IMP_COA_RUS</v>
          </cell>
          <cell r="C36">
            <v>1556.2536600000001</v>
          </cell>
          <cell r="D36">
            <v>1952.896624</v>
          </cell>
          <cell r="E36">
            <v>2105.4764879999998</v>
          </cell>
          <cell r="F36">
            <v>1052.7382439999999</v>
          </cell>
        </row>
        <row r="37">
          <cell r="A37" t="str">
            <v>EUR</v>
          </cell>
          <cell r="B37" t="str">
            <v>IMP_COA_ODA</v>
          </cell>
          <cell r="C37">
            <v>389.06341500000002</v>
          </cell>
          <cell r="D37">
            <v>310.97080000000011</v>
          </cell>
          <cell r="E37">
            <v>3.835112000000001</v>
          </cell>
          <cell r="F37">
            <v>3.835112000000001</v>
          </cell>
          <cell r="G37">
            <v>3.835112000000001</v>
          </cell>
          <cell r="H37">
            <v>3.835112000000001</v>
          </cell>
          <cell r="I37">
            <v>3.835112000000001</v>
          </cell>
          <cell r="J37">
            <v>3.835112000000001</v>
          </cell>
          <cell r="K37">
            <v>3.835112000000001</v>
          </cell>
        </row>
        <row r="38">
          <cell r="A38" t="str">
            <v>EUR</v>
          </cell>
          <cell r="B38" t="str">
            <v>IMP_COA_USA</v>
          </cell>
          <cell r="C38">
            <v>1173.1758359999999</v>
          </cell>
          <cell r="D38">
            <v>914.25415199999986</v>
          </cell>
          <cell r="E38">
            <v>651.96904000000006</v>
          </cell>
          <cell r="F38">
            <v>651.96904000000006</v>
          </cell>
          <cell r="G38">
            <v>651.96904000000006</v>
          </cell>
          <cell r="H38">
            <v>651.96904000000006</v>
          </cell>
          <cell r="I38">
            <v>651.96904000000006</v>
          </cell>
          <cell r="J38">
            <v>651.96904000000006</v>
          </cell>
          <cell r="K38">
            <v>651.96904000000006</v>
          </cell>
        </row>
        <row r="39">
          <cell r="A39" t="str">
            <v>EUR</v>
          </cell>
          <cell r="B39" t="str">
            <v>IMP_COA_OLA</v>
          </cell>
          <cell r="C39">
            <v>1316.8300200000001</v>
          </cell>
          <cell r="D39">
            <v>1430.46568</v>
          </cell>
          <cell r="E39">
            <v>230.10672000000011</v>
          </cell>
          <cell r="F39">
            <v>230.10672000000011</v>
          </cell>
          <cell r="G39">
            <v>230.10672000000011</v>
          </cell>
          <cell r="H39">
            <v>230.10672000000011</v>
          </cell>
          <cell r="I39">
            <v>230.10672000000011</v>
          </cell>
          <cell r="J39">
            <v>230.10672000000011</v>
          </cell>
          <cell r="K39">
            <v>230.10672000000011</v>
          </cell>
        </row>
        <row r="40">
          <cell r="A40" t="str">
            <v>EUR</v>
          </cell>
          <cell r="B40" t="str">
            <v>EXP_COA_GLB</v>
          </cell>
          <cell r="C40">
            <v>931.78999999999985</v>
          </cell>
          <cell r="D40">
            <v>763.40100000000007</v>
          </cell>
          <cell r="E40">
            <v>571.75599999999997</v>
          </cell>
          <cell r="F40">
            <v>309.1526395555556</v>
          </cell>
          <cell r="G40">
            <v>192.18172355555549</v>
          </cell>
          <cell r="H40">
            <v>192.18172355555549</v>
          </cell>
          <cell r="I40">
            <v>192.18172355555549</v>
          </cell>
          <cell r="J40">
            <v>192.18172355555549</v>
          </cell>
          <cell r="K40">
            <v>192.18172355555549</v>
          </cell>
        </row>
        <row r="41">
          <cell r="A41" t="str">
            <v>EUR</v>
          </cell>
          <cell r="B41" t="str">
            <v>IMP_ELC_DMY_TECH</v>
          </cell>
          <cell r="C41">
            <v>355.20499999999998</v>
          </cell>
          <cell r="D41">
            <v>391.35250000000002</v>
          </cell>
          <cell r="E41">
            <v>427.5</v>
          </cell>
          <cell r="F41">
            <v>293.142068064</v>
          </cell>
          <cell r="G41">
            <v>425.26294738560011</v>
          </cell>
          <cell r="H41">
            <v>557.3838267072</v>
          </cell>
          <cell r="I41">
            <v>689.5047060288</v>
          </cell>
          <cell r="J41">
            <v>857.64674879999984</v>
          </cell>
          <cell r="K41">
            <v>985.35798609598794</v>
          </cell>
        </row>
        <row r="42">
          <cell r="A42" t="str">
            <v>EUR</v>
          </cell>
          <cell r="B42" t="str">
            <v>IMP_GAS_LNG_DMY_TECH</v>
          </cell>
          <cell r="C42">
            <v>3457.2714000000001</v>
          </cell>
          <cell r="D42">
            <v>1549.4094</v>
          </cell>
          <cell r="E42">
            <v>3549.3876</v>
          </cell>
          <cell r="F42">
            <v>4101.8665000000001</v>
          </cell>
          <cell r="G42">
            <v>5156.4317000000001</v>
          </cell>
          <cell r="H42">
            <v>5156.4317000000001</v>
          </cell>
          <cell r="I42">
            <v>5156.4317000000001</v>
          </cell>
          <cell r="J42">
            <v>5156.4317000000001</v>
          </cell>
          <cell r="K42">
            <v>5156.4317000000001</v>
          </cell>
        </row>
        <row r="46">
          <cell r="C46">
            <v>1716.626214144291</v>
          </cell>
          <cell r="D46">
            <v>3325.8666274021089</v>
          </cell>
          <cell r="E46">
            <v>3047.5081003905029</v>
          </cell>
          <cell r="F46">
            <v>1688.2832909604169</v>
          </cell>
        </row>
        <row r="47">
          <cell r="C47">
            <v>7012.9999999999982</v>
          </cell>
          <cell r="D47">
            <v>7012.9999999999991</v>
          </cell>
          <cell r="E47">
            <v>7012.9999999999973</v>
          </cell>
          <cell r="F47">
            <v>9597.4000000000015</v>
          </cell>
          <cell r="G47">
            <v>12181.8</v>
          </cell>
          <cell r="H47">
            <v>14426.4</v>
          </cell>
          <cell r="I47">
            <v>1</v>
          </cell>
          <cell r="J47">
            <v>1</v>
          </cell>
          <cell r="K47">
            <v>1</v>
          </cell>
        </row>
        <row r="48">
          <cell r="C48">
            <v>283.00000000000011</v>
          </cell>
          <cell r="D48">
            <v>283.00000000000011</v>
          </cell>
          <cell r="E48">
            <v>283.00000000000011</v>
          </cell>
          <cell r="F48">
            <v>400</v>
          </cell>
          <cell r="G48">
            <v>517</v>
          </cell>
          <cell r="H48">
            <v>1</v>
          </cell>
          <cell r="I48">
            <v>1</v>
          </cell>
          <cell r="J48">
            <v>1</v>
          </cell>
          <cell r="K48">
            <v>1</v>
          </cell>
        </row>
        <row r="49">
          <cell r="C49">
            <v>2805.588914900678</v>
          </cell>
          <cell r="D49">
            <v>6573.6999999999989</v>
          </cell>
          <cell r="E49">
            <v>6573.6999999999989</v>
          </cell>
          <cell r="F49">
            <v>6639.1416930889718</v>
          </cell>
          <cell r="G49">
            <v>4166.1359820262815</v>
          </cell>
          <cell r="H49">
            <v>737.71964876905452</v>
          </cell>
          <cell r="I49">
            <v>1</v>
          </cell>
          <cell r="J49">
            <v>1</v>
          </cell>
          <cell r="K49">
            <v>922.14134487099341</v>
          </cell>
        </row>
        <row r="50">
          <cell r="F50">
            <v>330.28733610806569</v>
          </cell>
          <cell r="G50">
            <v>1200</v>
          </cell>
          <cell r="H50">
            <v>1800</v>
          </cell>
          <cell r="I50">
            <v>2400</v>
          </cell>
          <cell r="J50">
            <v>2999.9999999999982</v>
          </cell>
          <cell r="K50">
            <v>3600</v>
          </cell>
        </row>
        <row r="51">
          <cell r="I51">
            <v>14.61995754954749</v>
          </cell>
          <cell r="J51">
            <v>14.16947712285142</v>
          </cell>
          <cell r="K51">
            <v>5.1843934521695942</v>
          </cell>
        </row>
        <row r="52">
          <cell r="C52">
            <v>502.95910780669152</v>
          </cell>
          <cell r="D52">
            <v>915.545922169248</v>
          </cell>
          <cell r="E52">
            <v>1571.6194746616061</v>
          </cell>
          <cell r="F52">
            <v>1419.1100658428441</v>
          </cell>
          <cell r="G52">
            <v>1663.542531807873</v>
          </cell>
          <cell r="H52">
            <v>1704.4656412509</v>
          </cell>
          <cell r="I52">
            <v>364.29498132164548</v>
          </cell>
          <cell r="J52">
            <v>294.08778321728738</v>
          </cell>
          <cell r="K52">
            <v>45.529970383830587</v>
          </cell>
        </row>
        <row r="53">
          <cell r="C53">
            <v>157.71477567567581</v>
          </cell>
          <cell r="D53">
            <v>238.27575074622101</v>
          </cell>
          <cell r="E53">
            <v>149.25371156873081</v>
          </cell>
          <cell r="I53">
            <v>36.845810751538139</v>
          </cell>
          <cell r="J53">
            <v>0.84967655721251367</v>
          </cell>
        </row>
        <row r="54">
          <cell r="C54">
            <v>34.352898113207537</v>
          </cell>
        </row>
        <row r="55">
          <cell r="C55">
            <v>152.8046943396227</v>
          </cell>
        </row>
        <row r="56">
          <cell r="E56">
            <v>3426.073762910275</v>
          </cell>
          <cell r="I56">
            <v>58638.527068870353</v>
          </cell>
          <cell r="J56">
            <v>55569.876712248079</v>
          </cell>
        </row>
        <row r="59">
          <cell r="C59">
            <v>426853.70777069387</v>
          </cell>
          <cell r="D59">
            <v>550268.97492919548</v>
          </cell>
          <cell r="E59">
            <v>712014.73311461986</v>
          </cell>
          <cell r="F59">
            <v>607921.83811927587</v>
          </cell>
          <cell r="G59">
            <v>615574.27299437055</v>
          </cell>
          <cell r="H59">
            <v>535957.88768069725</v>
          </cell>
          <cell r="I59">
            <v>125102.71387277709</v>
          </cell>
          <cell r="J59">
            <v>89420.712556850049</v>
          </cell>
          <cell r="K59">
            <v>38519.763177601162</v>
          </cell>
        </row>
        <row r="60">
          <cell r="C60">
            <v>6764.8069835213701</v>
          </cell>
          <cell r="D60">
            <v>6726.2792379947668</v>
          </cell>
          <cell r="E60">
            <v>5926.0450011134053</v>
          </cell>
          <cell r="F60">
            <v>4685.8726659989043</v>
          </cell>
          <cell r="G60">
            <v>2940.437728770406</v>
          </cell>
          <cell r="H60">
            <v>520.67880113714875</v>
          </cell>
          <cell r="I60">
            <v>318.26576923105858</v>
          </cell>
          <cell r="J60">
            <v>8.0288327684080087</v>
          </cell>
          <cell r="K60">
            <v>666.49703156512135</v>
          </cell>
        </row>
        <row r="61">
          <cell r="C61">
            <v>1212.25341144703</v>
          </cell>
          <cell r="D61">
            <v>1205.349239448662</v>
          </cell>
          <cell r="E61">
            <v>1061.9472641995219</v>
          </cell>
          <cell r="F61">
            <v>839.7083817470035</v>
          </cell>
          <cell r="G61">
            <v>526.92644099565678</v>
          </cell>
          <cell r="H61">
            <v>93.305641163777011</v>
          </cell>
          <cell r="I61">
            <v>57.033225846205703</v>
          </cell>
          <cell r="J61">
            <v>1.438766832098715</v>
          </cell>
          <cell r="K61">
            <v>116.6310122963135</v>
          </cell>
        </row>
        <row r="62">
          <cell r="C62">
            <v>270.00049999999999</v>
          </cell>
          <cell r="D62">
            <v>270.00049999999999</v>
          </cell>
          <cell r="E62">
            <v>270.00049999999987</v>
          </cell>
          <cell r="F62">
            <v>369.49989999999991</v>
          </cell>
          <cell r="G62">
            <v>468.99929999999989</v>
          </cell>
          <cell r="H62">
            <v>555.41640000000007</v>
          </cell>
          <cell r="I62">
            <v>3.85E-2</v>
          </cell>
          <cell r="J62">
            <v>3.85E-2</v>
          </cell>
          <cell r="K62">
            <v>3.85E-2</v>
          </cell>
        </row>
        <row r="63">
          <cell r="C63">
            <v>283.00000000000011</v>
          </cell>
          <cell r="D63">
            <v>283.00000000000011</v>
          </cell>
          <cell r="E63">
            <v>283.00000000000011</v>
          </cell>
          <cell r="F63">
            <v>400</v>
          </cell>
          <cell r="G63">
            <v>517</v>
          </cell>
          <cell r="H63">
            <v>1</v>
          </cell>
          <cell r="I63">
            <v>1</v>
          </cell>
          <cell r="J63">
            <v>1</v>
          </cell>
          <cell r="K63">
            <v>1</v>
          </cell>
        </row>
        <row r="64">
          <cell r="C64">
            <v>70.420281764007029</v>
          </cell>
          <cell r="D64">
            <v>164.99986999999999</v>
          </cell>
          <cell r="E64">
            <v>164.99986999999999</v>
          </cell>
          <cell r="F64">
            <v>166.64245649653321</v>
          </cell>
          <cell r="G64">
            <v>104.5700131488597</v>
          </cell>
          <cell r="H64">
            <v>18.516763184103269</v>
          </cell>
          <cell r="I64">
            <v>2.5100000000000001E-2</v>
          </cell>
          <cell r="J64">
            <v>2.5100000000000001E-2</v>
          </cell>
          <cell r="K64">
            <v>23.14574775626194</v>
          </cell>
        </row>
        <row r="65">
          <cell r="C65">
            <v>2566.129363793877</v>
          </cell>
          <cell r="D65">
            <v>705.64024599647098</v>
          </cell>
          <cell r="E65">
            <v>2961.8960873055139</v>
          </cell>
          <cell r="F65">
            <v>3606.5214720696299</v>
          </cell>
          <cell r="G65">
            <v>4395.1289989566467</v>
          </cell>
          <cell r="H65">
            <v>4450.2952435080533</v>
          </cell>
          <cell r="I65">
            <v>4304.0781085606786</v>
          </cell>
          <cell r="J65">
            <v>4048.4491924691738</v>
          </cell>
          <cell r="K65">
            <v>3731.8910405312008</v>
          </cell>
        </row>
        <row r="66">
          <cell r="C66">
            <v>191.28962999999999</v>
          </cell>
          <cell r="D66">
            <v>196.09033500000001</v>
          </cell>
          <cell r="E66">
            <v>5.1699900000000003</v>
          </cell>
          <cell r="F66">
            <v>126.664755</v>
          </cell>
          <cell r="G66">
            <v>369.28500000000003</v>
          </cell>
          <cell r="H66">
            <v>398.31291119999997</v>
          </cell>
          <cell r="I66">
            <v>386.20458359999998</v>
          </cell>
          <cell r="J66">
            <v>396.22803360000012</v>
          </cell>
          <cell r="K66">
            <v>369.28500000000003</v>
          </cell>
        </row>
      </sheetData>
      <sheetData sheetId="17"/>
      <sheetData sheetId="18"/>
      <sheetData sheetId="19"/>
      <sheetData sheetId="20">
        <row r="1">
          <cell r="A1" t="str">
            <v>Region</v>
          </cell>
          <cell r="B1" t="str">
            <v>Technology</v>
          </cell>
          <cell r="C1">
            <v>2010</v>
          </cell>
          <cell r="D1">
            <v>2015</v>
          </cell>
          <cell r="E1">
            <v>2020</v>
          </cell>
          <cell r="F1">
            <v>2025</v>
          </cell>
          <cell r="G1">
            <v>2030</v>
          </cell>
          <cell r="H1">
            <v>2035</v>
          </cell>
          <cell r="I1">
            <v>2040</v>
          </cell>
          <cell r="J1">
            <v>2045</v>
          </cell>
          <cell r="K1">
            <v>2050</v>
          </cell>
        </row>
        <row r="2">
          <cell r="A2" t="str">
            <v>EUR</v>
          </cell>
          <cell r="B2" t="str">
            <v>TRA_FT_COA</v>
          </cell>
          <cell r="C2">
            <v>0.58199999999999996</v>
          </cell>
          <cell r="D2">
            <v>0.439</v>
          </cell>
          <cell r="E2">
            <v>0.36900000000000011</v>
          </cell>
          <cell r="F2">
            <v>0.14606006350059331</v>
          </cell>
          <cell r="G2">
            <v>7.3030031750296584E-2</v>
          </cell>
        </row>
        <row r="3">
          <cell r="A3" t="str">
            <v>EUR</v>
          </cell>
          <cell r="B3" t="str">
            <v>TRA_FT_NGA</v>
          </cell>
          <cell r="C3">
            <v>10.298594609274231</v>
          </cell>
          <cell r="D3">
            <v>9.7836648788105087</v>
          </cell>
          <cell r="E3">
            <v>158.08099999999999</v>
          </cell>
          <cell r="F3">
            <v>1052.041982112067</v>
          </cell>
          <cell r="G3">
            <v>2286.0062347141152</v>
          </cell>
          <cell r="H3">
            <v>4843.0775453215538</v>
          </cell>
          <cell r="I3">
            <v>4965.8828605988383</v>
          </cell>
          <cell r="J3">
            <v>1908.7302641785971</v>
          </cell>
        </row>
        <row r="4">
          <cell r="A4" t="str">
            <v>EUR</v>
          </cell>
          <cell r="B4" t="str">
            <v>TRA_FT_LPG</v>
          </cell>
          <cell r="C4">
            <v>199.78013436002871</v>
          </cell>
          <cell r="D4">
            <v>120.3121273670217</v>
          </cell>
          <cell r="E4">
            <v>64.943958036352356</v>
          </cell>
          <cell r="F4">
            <v>64.943958036352356</v>
          </cell>
        </row>
        <row r="5">
          <cell r="A5" t="str">
            <v>EUR</v>
          </cell>
          <cell r="B5" t="str">
            <v>TRA_FT_GSL</v>
          </cell>
          <cell r="C5">
            <v>3826.5525894086668</v>
          </cell>
          <cell r="D5">
            <v>3259.031335069285</v>
          </cell>
          <cell r="E5">
            <v>2870.61113101513</v>
          </cell>
          <cell r="F5">
            <v>2269.864341396109</v>
          </cell>
          <cell r="G5">
            <v>1424.3653689229959</v>
          </cell>
          <cell r="H5">
            <v>252.2198805353467</v>
          </cell>
          <cell r="I5">
            <v>154.1698147084802</v>
          </cell>
          <cell r="J5">
            <v>3.889213920873158</v>
          </cell>
          <cell r="K5">
            <v>315.27204165992953</v>
          </cell>
        </row>
        <row r="6">
          <cell r="A6" t="str">
            <v>EUR</v>
          </cell>
          <cell r="B6" t="str">
            <v>TRA_FT_DST</v>
          </cell>
          <cell r="C6">
            <v>8796.5769203057171</v>
          </cell>
          <cell r="D6">
            <v>9318.6531762247014</v>
          </cell>
          <cell r="E6">
            <v>9076.1148537198915</v>
          </cell>
          <cell r="F6">
            <v>11198.45457800375</v>
          </cell>
          <cell r="G6">
            <v>9800.7360762298667</v>
          </cell>
          <cell r="H6">
            <v>6815.1096868054756</v>
          </cell>
          <cell r="I6">
            <v>4450.3736143401338</v>
          </cell>
          <cell r="J6">
            <v>3599.432037704411</v>
          </cell>
          <cell r="K6">
            <v>559.23172093094672</v>
          </cell>
        </row>
        <row r="7">
          <cell r="A7" t="str">
            <v>EUR</v>
          </cell>
          <cell r="B7" t="str">
            <v>TRA_FT_JTK_DOM</v>
          </cell>
          <cell r="C7">
            <v>317.53320316137479</v>
          </cell>
          <cell r="D7">
            <v>345.81834923046767</v>
          </cell>
          <cell r="E7">
            <v>203.63584343277489</v>
          </cell>
          <cell r="F7">
            <v>361.47068434495287</v>
          </cell>
          <cell r="G7">
            <v>381.36383150949177</v>
          </cell>
          <cell r="H7">
            <v>398.91493120472262</v>
          </cell>
          <cell r="I7">
            <v>416.2371346060163</v>
          </cell>
          <cell r="J7">
            <v>431.83380268843808</v>
          </cell>
          <cell r="K7">
            <v>444.86047625257248</v>
          </cell>
        </row>
        <row r="8">
          <cell r="A8" t="str">
            <v>EUR</v>
          </cell>
          <cell r="B8" t="str">
            <v>TRA_FT_AVG</v>
          </cell>
          <cell r="C8">
            <v>3.5484586382789982</v>
          </cell>
          <cell r="D8">
            <v>2.8387669106231979</v>
          </cell>
          <cell r="E8">
            <v>2.1290751829673988</v>
          </cell>
          <cell r="F8">
            <v>1.4193834553115989</v>
          </cell>
          <cell r="G8">
            <v>0.70969172765579946</v>
          </cell>
        </row>
        <row r="9">
          <cell r="A9" t="str">
            <v>EUR</v>
          </cell>
          <cell r="B9" t="str">
            <v>TRA_FT_HFO</v>
          </cell>
          <cell r="C9">
            <v>1621.0166392380961</v>
          </cell>
          <cell r="D9">
            <v>1971.1731928615641</v>
          </cell>
          <cell r="E9">
            <v>2035.489687669987</v>
          </cell>
          <cell r="F9">
            <v>383.36876588786367</v>
          </cell>
          <cell r="G9">
            <v>191.68438294393241</v>
          </cell>
          <cell r="H9">
            <v>19.15619967634759</v>
          </cell>
          <cell r="I9">
            <v>112.7175702814222</v>
          </cell>
          <cell r="K9">
            <v>413.99495318304901</v>
          </cell>
        </row>
        <row r="10">
          <cell r="A10" t="str">
            <v>EUR</v>
          </cell>
          <cell r="B10" t="str">
            <v>TRA_FT_ELC</v>
          </cell>
          <cell r="C10">
            <v>225.29599999999999</v>
          </cell>
          <cell r="D10">
            <v>231.63399999999999</v>
          </cell>
          <cell r="E10">
            <v>225.51300000000001</v>
          </cell>
          <cell r="F10">
            <v>304.63892547146548</v>
          </cell>
          <cell r="G10">
            <v>760.61515028238887</v>
          </cell>
          <cell r="H10">
            <v>1336.6985344658981</v>
          </cell>
          <cell r="I10">
            <v>1587.6806851903179</v>
          </cell>
          <cell r="J10">
            <v>2319.257278880857</v>
          </cell>
          <cell r="K10">
            <v>3004.0875003055862</v>
          </cell>
        </row>
        <row r="11">
          <cell r="A11" t="str">
            <v>EUR</v>
          </cell>
          <cell r="B11" t="str">
            <v>TRA_FT_LNG</v>
          </cell>
          <cell r="F11">
            <v>0.98990900116700664</v>
          </cell>
          <cell r="G11">
            <v>6.1526373917027612</v>
          </cell>
          <cell r="H11">
            <v>38.312399352695152</v>
          </cell>
          <cell r="I11">
            <v>225.43514056284431</v>
          </cell>
          <cell r="J11">
            <v>497.75466507421368</v>
          </cell>
          <cell r="K11">
            <v>827.98990636609733</v>
          </cell>
        </row>
        <row r="12">
          <cell r="A12" t="str">
            <v>EUR</v>
          </cell>
          <cell r="B12" t="str">
            <v>TRA_FT_ETH</v>
          </cell>
          <cell r="C12">
            <v>4.2773058252427179</v>
          </cell>
          <cell r="D12">
            <v>2.1386529126213589</v>
          </cell>
        </row>
        <row r="13">
          <cell r="A13" t="str">
            <v>EUR</v>
          </cell>
          <cell r="B13" t="str">
            <v>TRA_FT_MTH</v>
          </cell>
          <cell r="H13">
            <v>0.98990900116700642</v>
          </cell>
          <cell r="I13">
            <v>6.1526373917027612</v>
          </cell>
          <cell r="J13">
            <v>38.312399352695152</v>
          </cell>
          <cell r="K13">
            <v>225.43514056284431</v>
          </cell>
        </row>
        <row r="14">
          <cell r="A14" t="str">
            <v>EUR</v>
          </cell>
          <cell r="B14" t="str">
            <v>TRA_FT_AMM_ELCSYS_CU</v>
          </cell>
          <cell r="G14">
            <v>8.8382157140168022E-3</v>
          </cell>
          <cell r="H14">
            <v>8.8382157140168022E-3</v>
          </cell>
          <cell r="I14">
            <v>75.166142375182147</v>
          </cell>
          <cell r="J14">
            <v>8.8382157140168022E-3</v>
          </cell>
          <cell r="K14">
            <v>498.32315583271651</v>
          </cell>
        </row>
        <row r="15">
          <cell r="A15" t="str">
            <v>EUR</v>
          </cell>
          <cell r="B15" t="str">
            <v>TRA_FT_AMM_ELCSYS_DT</v>
          </cell>
          <cell r="E15">
            <v>7.9698831313717022E-2</v>
          </cell>
          <cell r="G15">
            <v>7.9698831313716995E-2</v>
          </cell>
          <cell r="H15">
            <v>19.697204030958758</v>
          </cell>
          <cell r="I15">
            <v>40.968895437322089</v>
          </cell>
          <cell r="J15">
            <v>21.27169140636332</v>
          </cell>
          <cell r="K15">
            <v>40.889196606008369</v>
          </cell>
        </row>
        <row r="16">
          <cell r="A16" t="str">
            <v>EUR</v>
          </cell>
          <cell r="B16" t="str">
            <v>TRA_AVI_DOM_JTK_EXS</v>
          </cell>
          <cell r="C16">
            <v>0.78400000000000003</v>
          </cell>
          <cell r="D16">
            <v>0.62720000000000009</v>
          </cell>
          <cell r="E16">
            <v>0.4704000000000001</v>
          </cell>
          <cell r="F16">
            <v>0.31359999999999999</v>
          </cell>
          <cell r="G16">
            <v>0.15680000000000011</v>
          </cell>
        </row>
        <row r="17">
          <cell r="A17" t="str">
            <v>EUR</v>
          </cell>
          <cell r="B17" t="str">
            <v>TRA_AVI_DOM_JTK_NEW</v>
          </cell>
          <cell r="C17">
            <v>0.85376000000000019</v>
          </cell>
          <cell r="D17">
            <v>1.183640404669261</v>
          </cell>
          <cell r="E17">
            <v>0.58379023605707148</v>
          </cell>
          <cell r="F17">
            <v>1.620234676400518</v>
          </cell>
          <cell r="G17">
            <v>1.904345119044341</v>
          </cell>
          <cell r="H17">
            <v>2.1756820347905572</v>
          </cell>
          <cell r="I17">
            <v>2.2701573321412138</v>
          </cell>
          <cell r="J17">
            <v>2.355221559862744</v>
          </cell>
          <cell r="K17">
            <v>2.4262690374815312</v>
          </cell>
        </row>
        <row r="18">
          <cell r="A18" t="str">
            <v>EUR</v>
          </cell>
          <cell r="B18" t="str">
            <v>TRA_AVI_DOM_AVG_EXS</v>
          </cell>
          <cell r="C18">
            <v>1.6E-2</v>
          </cell>
          <cell r="D18">
            <v>1.2800000000000001E-2</v>
          </cell>
          <cell r="E18">
            <v>9.5999999999999992E-3</v>
          </cell>
          <cell r="F18">
            <v>6.4000000000000012E-3</v>
          </cell>
          <cell r="G18">
            <v>3.1999999999999989E-3</v>
          </cell>
        </row>
        <row r="19">
          <cell r="A19" t="str">
            <v>EUR</v>
          </cell>
          <cell r="B19" t="str">
            <v>TRA_NAV_INT_DST_EXS</v>
          </cell>
          <cell r="C19">
            <v>2.793E-2</v>
          </cell>
          <cell r="D19">
            <v>2.2343999999999999E-2</v>
          </cell>
          <cell r="E19">
            <v>1.6757999999999999E-2</v>
          </cell>
          <cell r="F19">
            <v>1.1172E-2</v>
          </cell>
          <cell r="G19">
            <v>5.5860000000000024E-3</v>
          </cell>
        </row>
        <row r="20">
          <cell r="A20" t="str">
            <v>EUR</v>
          </cell>
          <cell r="B20" t="str">
            <v>TRA_NAV_INT_HFO_EXS</v>
          </cell>
          <cell r="C20">
            <v>0.16206999999999999</v>
          </cell>
          <cell r="D20">
            <v>0.12965599999999999</v>
          </cell>
          <cell r="E20">
            <v>9.7241999999999995E-2</v>
          </cell>
          <cell r="F20">
            <v>6.4827999999999997E-2</v>
          </cell>
          <cell r="G20">
            <v>3.2413999999999998E-2</v>
          </cell>
        </row>
        <row r="21">
          <cell r="A21" t="str">
            <v>EUR</v>
          </cell>
          <cell r="B21" t="str">
            <v>TRA_NAV_DOM_DST_EXS</v>
          </cell>
          <cell r="C21">
            <v>0.11695999999999999</v>
          </cell>
          <cell r="D21">
            <v>9.3567999999999998E-2</v>
          </cell>
          <cell r="E21">
            <v>7.0175999999999988E-2</v>
          </cell>
          <cell r="F21">
            <v>4.6783999999999992E-2</v>
          </cell>
          <cell r="G21">
            <v>2.3392E-2</v>
          </cell>
        </row>
        <row r="22">
          <cell r="A22" t="str">
            <v>EUR</v>
          </cell>
          <cell r="B22" t="str">
            <v>TRA_NAV_DOM_HFO_EXS</v>
          </cell>
          <cell r="C22">
            <v>3.568000000000001E-2</v>
          </cell>
          <cell r="D22">
            <v>2.854400000000001E-2</v>
          </cell>
          <cell r="E22">
            <v>2.1408E-2</v>
          </cell>
          <cell r="F22">
            <v>1.427200000000001E-2</v>
          </cell>
          <cell r="G22">
            <v>7.1360000000000026E-3</v>
          </cell>
        </row>
        <row r="23">
          <cell r="A23" t="str">
            <v>EUR</v>
          </cell>
          <cell r="B23" t="str">
            <v>TRA_NAV_DOM_GSL_EXS</v>
          </cell>
          <cell r="C23">
            <v>7.3600000000000011E-3</v>
          </cell>
          <cell r="D23">
            <v>5.888E-3</v>
          </cell>
          <cell r="E23">
            <v>4.4160000000000007E-3</v>
          </cell>
          <cell r="F23">
            <v>2.9440000000000009E-3</v>
          </cell>
          <cell r="G23">
            <v>1.472E-3</v>
          </cell>
        </row>
        <row r="24">
          <cell r="A24" t="str">
            <v>EUR</v>
          </cell>
          <cell r="B24" t="str">
            <v>TRA_RAIL_PAS_COA_EXS</v>
          </cell>
          <cell r="C24">
            <v>3.3485093030474031E-3</v>
          </cell>
          <cell r="D24">
            <v>2.520138442437923E-3</v>
          </cell>
          <cell r="E24">
            <v>2.127212581828442E-3</v>
          </cell>
          <cell r="F24">
            <v>8.2200000000000036E-4</v>
          </cell>
          <cell r="G24">
            <v>4.1100000000000002E-4</v>
          </cell>
        </row>
        <row r="25">
          <cell r="A25" t="str">
            <v>EUR</v>
          </cell>
          <cell r="B25" t="str">
            <v>TRA_RAIL_PAS_DST_EXS</v>
          </cell>
          <cell r="C25">
            <v>9.4530000000000031E-2</v>
          </cell>
          <cell r="D25">
            <v>7.5623999999999997E-2</v>
          </cell>
          <cell r="E25">
            <v>5.6717999999999998E-2</v>
          </cell>
          <cell r="F25">
            <v>3.7811999999999998E-2</v>
          </cell>
          <cell r="G25">
            <v>1.890600000000001E-2</v>
          </cell>
        </row>
        <row r="26">
          <cell r="A26" t="str">
            <v>EUR</v>
          </cell>
          <cell r="B26" t="str">
            <v>TRA_RAIL_PAS_ELC_EXS</v>
          </cell>
          <cell r="C26">
            <v>2.8128877151024629</v>
          </cell>
          <cell r="D26">
            <v>2.274188398641269</v>
          </cell>
          <cell r="E26">
            <v>1.175049</v>
          </cell>
          <cell r="F26">
            <v>0.78336600000000023</v>
          </cell>
          <cell r="G26">
            <v>0.39168300000000011</v>
          </cell>
        </row>
        <row r="27">
          <cell r="A27" t="str">
            <v>EUR</v>
          </cell>
          <cell r="B27" t="str">
            <v>TRA_RAIL_FRG_COA_EXS</v>
          </cell>
          <cell r="C27">
            <v>1.4630000000000001E-4</v>
          </cell>
          <cell r="D27">
            <v>1.1704E-4</v>
          </cell>
          <cell r="E27">
            <v>8.7780000000000003E-5</v>
          </cell>
          <cell r="F27">
            <v>5.8520000000000002E-5</v>
          </cell>
          <cell r="G27">
            <v>2.9260000000000001E-5</v>
          </cell>
        </row>
        <row r="28">
          <cell r="A28" t="str">
            <v>EUR</v>
          </cell>
          <cell r="B28" t="str">
            <v>TRA_RAIL_FRG_DST_EXS</v>
          </cell>
          <cell r="C28">
            <v>0.37124010000000002</v>
          </cell>
          <cell r="D28">
            <v>0.29699207999999988</v>
          </cell>
          <cell r="E28">
            <v>0.22274405999999999</v>
          </cell>
          <cell r="F28">
            <v>0.14849604</v>
          </cell>
          <cell r="G28">
            <v>7.4248019999999956E-2</v>
          </cell>
        </row>
        <row r="29">
          <cell r="A29" t="str">
            <v>EUR</v>
          </cell>
          <cell r="B29" t="str">
            <v>TRA_RAIL_FRG_ELC_EXS</v>
          </cell>
          <cell r="C29">
            <v>1.36136E-2</v>
          </cell>
          <cell r="D29">
            <v>1.089088E-2</v>
          </cell>
          <cell r="E29">
            <v>8.1681600000000007E-3</v>
          </cell>
          <cell r="F29">
            <v>5.445440000000001E-3</v>
          </cell>
          <cell r="G29">
            <v>2.722720000000001E-3</v>
          </cell>
        </row>
        <row r="30">
          <cell r="A30" t="str">
            <v>EUR</v>
          </cell>
          <cell r="B30" t="str">
            <v>TRA_NEU_EXS</v>
          </cell>
          <cell r="C30">
            <v>121.24232000000001</v>
          </cell>
          <cell r="D30">
            <v>131.62103999999999</v>
          </cell>
          <cell r="E30">
            <v>135.27717999999999</v>
          </cell>
          <cell r="F30">
            <v>153.85273000000001</v>
          </cell>
          <cell r="G30">
            <v>162.05394171187601</v>
          </cell>
          <cell r="H30">
            <v>169.34441386037309</v>
          </cell>
          <cell r="I30">
            <v>175.48244373117501</v>
          </cell>
          <cell r="J30">
            <v>181.00859945763281</v>
          </cell>
          <cell r="K30">
            <v>185.88718167451921</v>
          </cell>
        </row>
        <row r="31">
          <cell r="A31" t="str">
            <v>EUR</v>
          </cell>
          <cell r="B31" t="str">
            <v>TRA_ROA_CAR_GSL_EXS</v>
          </cell>
          <cell r="C31">
            <v>759.64565000000005</v>
          </cell>
          <cell r="D31">
            <v>379.82282500000002</v>
          </cell>
        </row>
        <row r="32">
          <cell r="A32" t="str">
            <v>EUR</v>
          </cell>
          <cell r="B32" t="str">
            <v>TRA_ROA_CAR_DST_EXS</v>
          </cell>
          <cell r="C32">
            <v>325.08240000000001</v>
          </cell>
          <cell r="D32">
            <v>162.5412</v>
          </cell>
        </row>
        <row r="33">
          <cell r="A33" t="str">
            <v>EUR</v>
          </cell>
          <cell r="B33" t="str">
            <v>TRA_ROA_CAR_LPG_EXS</v>
          </cell>
          <cell r="C33">
            <v>24.0122</v>
          </cell>
          <cell r="D33">
            <v>12.0061</v>
          </cell>
        </row>
        <row r="34">
          <cell r="A34" t="str">
            <v>EUR</v>
          </cell>
          <cell r="B34" t="str">
            <v>TRA_ROA_CAR_NGA_EXS</v>
          </cell>
          <cell r="C34">
            <v>1.6819999999999999</v>
          </cell>
          <cell r="D34">
            <v>1.5979000000000001</v>
          </cell>
        </row>
        <row r="35">
          <cell r="A35" t="str">
            <v>EUR</v>
          </cell>
          <cell r="B35" t="str">
            <v>TRA_ROA_CAR_ELC_EXS</v>
          </cell>
          <cell r="C35">
            <v>4.7499999999999999E-3</v>
          </cell>
          <cell r="D35">
            <v>2.3749999999999999E-3</v>
          </cell>
        </row>
        <row r="36">
          <cell r="A36" t="str">
            <v>EUR</v>
          </cell>
          <cell r="B36" t="str">
            <v>TRA_ROA_BUS_GSL_EXS</v>
          </cell>
          <cell r="C36">
            <v>1.3832</v>
          </cell>
          <cell r="D36">
            <v>0.69159999999999988</v>
          </cell>
        </row>
        <row r="37">
          <cell r="A37" t="str">
            <v>EUR</v>
          </cell>
          <cell r="B37" t="str">
            <v>TRA_ROA_BUS_DST_EXS</v>
          </cell>
          <cell r="C37">
            <v>33.088500000000003</v>
          </cell>
          <cell r="D37">
            <v>16.544250000000002</v>
          </cell>
        </row>
        <row r="38">
          <cell r="A38" t="str">
            <v>EUR</v>
          </cell>
          <cell r="B38" t="str">
            <v>TRA_ROA_BUS_NGA_EXS</v>
          </cell>
          <cell r="C38">
            <v>0.36399999999999999</v>
          </cell>
          <cell r="D38">
            <v>0.34579999999999989</v>
          </cell>
        </row>
        <row r="39">
          <cell r="A39" t="str">
            <v>EUR</v>
          </cell>
          <cell r="B39" t="str">
            <v>TRA_ROA_BUS_BIO_EXS</v>
          </cell>
          <cell r="C39">
            <v>0.35244999999999999</v>
          </cell>
          <cell r="D39">
            <v>0.17622499999999999</v>
          </cell>
        </row>
        <row r="40">
          <cell r="A40" t="str">
            <v>EUR</v>
          </cell>
          <cell r="B40" t="str">
            <v>TRA_ROA_HTR_DST_EXS</v>
          </cell>
          <cell r="C40">
            <v>171.09975</v>
          </cell>
          <cell r="D40">
            <v>85.549875000000014</v>
          </cell>
        </row>
        <row r="41">
          <cell r="A41" t="str">
            <v>EUR</v>
          </cell>
          <cell r="B41" t="str">
            <v>TRA_ROA_HTR_GSL_EXS</v>
          </cell>
          <cell r="C41">
            <v>0.11210000000000001</v>
          </cell>
          <cell r="D41">
            <v>5.6049999999999989E-2</v>
          </cell>
        </row>
        <row r="42">
          <cell r="A42" t="str">
            <v>EUR</v>
          </cell>
          <cell r="B42" t="str">
            <v>TRA_ROA_MTR_GSL_EXS</v>
          </cell>
          <cell r="C42">
            <v>1.45255</v>
          </cell>
          <cell r="D42">
            <v>0.72627499999999989</v>
          </cell>
        </row>
        <row r="43">
          <cell r="A43" t="str">
            <v>EUR</v>
          </cell>
          <cell r="B43" t="str">
            <v>TRA_ROA_MTR_DST_EXS</v>
          </cell>
          <cell r="C43">
            <v>131.61869999999999</v>
          </cell>
          <cell r="D43">
            <v>65.809350000000009</v>
          </cell>
        </row>
        <row r="44">
          <cell r="A44" t="str">
            <v>EUR</v>
          </cell>
          <cell r="B44" t="str">
            <v>TRA_ROA_MTR_LPG_EXS</v>
          </cell>
          <cell r="C44">
            <v>1.15615</v>
          </cell>
          <cell r="D44">
            <v>0.30425000000000008</v>
          </cell>
        </row>
        <row r="45">
          <cell r="A45" t="str">
            <v>EUR</v>
          </cell>
          <cell r="B45" t="str">
            <v>TRA_ROA_MTR_NGA_EXS</v>
          </cell>
          <cell r="C45">
            <v>6.6499999999999979E-3</v>
          </cell>
          <cell r="D45">
            <v>1.75E-3</v>
          </cell>
        </row>
        <row r="46">
          <cell r="A46" t="str">
            <v>EUR</v>
          </cell>
          <cell r="B46" t="str">
            <v>TRA_ROA_LCV_GSL_EXS</v>
          </cell>
          <cell r="C46">
            <v>14.983000000000001</v>
          </cell>
          <cell r="D46">
            <v>7.4915000000000003</v>
          </cell>
        </row>
        <row r="47">
          <cell r="A47" t="str">
            <v>EUR</v>
          </cell>
          <cell r="B47" t="str">
            <v>TRA_ROA_LCV_DST_EXS</v>
          </cell>
          <cell r="C47">
            <v>109.27849999999999</v>
          </cell>
          <cell r="D47">
            <v>28.7575</v>
          </cell>
        </row>
        <row r="48">
          <cell r="A48" t="str">
            <v>EUR</v>
          </cell>
          <cell r="B48" t="str">
            <v>TRA_ROA_LCV_LPG_EXS</v>
          </cell>
          <cell r="C48">
            <v>3.819</v>
          </cell>
          <cell r="D48">
            <v>1.0049999999999999</v>
          </cell>
        </row>
        <row r="49">
          <cell r="A49" t="str">
            <v>EUR</v>
          </cell>
          <cell r="B49" t="str">
            <v>TRA_ROA_MCY_GSL_EXS</v>
          </cell>
          <cell r="C49">
            <v>17.206399999999999</v>
          </cell>
          <cell r="D49">
            <v>8.6031999999999993</v>
          </cell>
        </row>
        <row r="50">
          <cell r="A50" t="str">
            <v>EUR</v>
          </cell>
          <cell r="B50" t="str">
            <v>TRA_ROA_MOP_GSL_EXS</v>
          </cell>
          <cell r="C50">
            <v>2.7312500000000002</v>
          </cell>
          <cell r="D50">
            <v>1.3656250000000001</v>
          </cell>
        </row>
        <row r="51">
          <cell r="A51" t="str">
            <v>EUR</v>
          </cell>
          <cell r="B51" t="str">
            <v>TRA_ROA_3WH_GSL_EXS</v>
          </cell>
          <cell r="C51">
            <v>8.1700000000000017</v>
          </cell>
          <cell r="D51">
            <v>4.0850000000000009</v>
          </cell>
        </row>
        <row r="52">
          <cell r="A52" t="str">
            <v>EUR</v>
          </cell>
          <cell r="B52" t="str">
            <v>TRA_ROA_CAR_GSL_NEW</v>
          </cell>
          <cell r="C52">
            <v>217.2422013075568</v>
          </cell>
          <cell r="D52">
            <v>535.48674976638188</v>
          </cell>
          <cell r="E52">
            <v>923.39672607428179</v>
          </cell>
          <cell r="F52">
            <v>706.1545247667251</v>
          </cell>
          <cell r="G52">
            <v>387.90997630790002</v>
          </cell>
        </row>
        <row r="53">
          <cell r="A53" t="str">
            <v>EUR</v>
          </cell>
          <cell r="B53" t="str">
            <v>TRA_ROA_CAR_DST_NEW</v>
          </cell>
          <cell r="C53">
            <v>31.008798692443278</v>
          </cell>
          <cell r="D53">
            <v>304.45728863361791</v>
          </cell>
          <cell r="E53">
            <v>402.49931996584218</v>
          </cell>
          <cell r="F53">
            <v>402.49931996584218</v>
          </cell>
          <cell r="G53">
            <v>129.05083002466739</v>
          </cell>
        </row>
        <row r="54">
          <cell r="A54" t="str">
            <v>EUR</v>
          </cell>
          <cell r="B54" t="str">
            <v>TRA_ROA_CAR_LPG_NEW</v>
          </cell>
        </row>
        <row r="55">
          <cell r="A55" t="str">
            <v>EUR</v>
          </cell>
          <cell r="B55" t="str">
            <v>TRA_ROA_CAR_NGA_NEW</v>
          </cell>
          <cell r="E55">
            <v>47.572000000000003</v>
          </cell>
          <cell r="F55">
            <v>223.00687545905251</v>
          </cell>
          <cell r="G55">
            <v>223.00687545905251</v>
          </cell>
          <cell r="H55">
            <v>175.43487545905239</v>
          </cell>
        </row>
        <row r="56">
          <cell r="A56" t="str">
            <v>EUR</v>
          </cell>
          <cell r="B56" t="str">
            <v>TRA_ROA_CAR_ELC_NEW</v>
          </cell>
          <cell r="C56">
            <v>0.31200000000000011</v>
          </cell>
          <cell r="D56">
            <v>1.94</v>
          </cell>
          <cell r="E56">
            <v>6.0646953018155942</v>
          </cell>
          <cell r="F56">
            <v>53.959589941757059</v>
          </cell>
          <cell r="G56">
            <v>442.99999999999989</v>
          </cell>
          <cell r="H56">
            <v>1020</v>
          </cell>
          <cell r="I56">
            <v>891.16206556275586</v>
          </cell>
          <cell r="J56">
            <v>1195.2097550861281</v>
          </cell>
          <cell r="K56">
            <v>1052.585269250206</v>
          </cell>
        </row>
        <row r="57">
          <cell r="A57" t="str">
            <v>EUR</v>
          </cell>
          <cell r="B57" t="str">
            <v>TRA_ROA_CAR_GHE_NEW</v>
          </cell>
          <cell r="D57">
            <v>1.3</v>
          </cell>
          <cell r="E57">
            <v>8.11</v>
          </cell>
          <cell r="F57">
            <v>50.400000000000013</v>
          </cell>
          <cell r="G57">
            <v>49.100000000000023</v>
          </cell>
          <cell r="H57">
            <v>42.290000000000013</v>
          </cell>
        </row>
        <row r="58">
          <cell r="A58" t="str">
            <v>EUR</v>
          </cell>
          <cell r="B58" t="str">
            <v>TRA_ROA_CAR_GPH_NEW</v>
          </cell>
          <cell r="C58">
            <v>0.20999999999998811</v>
          </cell>
          <cell r="D58">
            <v>1.3</v>
          </cell>
          <cell r="E58">
            <v>8.1100000000000012</v>
          </cell>
          <cell r="F58">
            <v>50.400000000000013</v>
          </cell>
          <cell r="G58">
            <v>297.00000000000011</v>
          </cell>
          <cell r="H58">
            <v>290.19000000000011</v>
          </cell>
          <cell r="I58">
            <v>247.69000000000011</v>
          </cell>
          <cell r="K58">
            <v>579.66259829676301</v>
          </cell>
        </row>
        <row r="59">
          <cell r="A59" t="str">
            <v>EUR</v>
          </cell>
          <cell r="B59" t="str">
            <v>TRA_ROA_CAR_FCE_NEW</v>
          </cell>
          <cell r="E59">
            <v>8.1100000000000012</v>
          </cell>
          <cell r="F59">
            <v>8.1100000000000012</v>
          </cell>
          <cell r="H59">
            <v>32.120021875560447</v>
          </cell>
          <cell r="I59">
            <v>447.28942021316828</v>
          </cell>
          <cell r="J59">
            <v>415.16939833760779</v>
          </cell>
        </row>
        <row r="60">
          <cell r="A60" t="str">
            <v>EUR</v>
          </cell>
          <cell r="B60" t="str">
            <v>TRA_ROA_BUS_DST_NEW</v>
          </cell>
          <cell r="C60">
            <v>5.211850000000001</v>
          </cell>
          <cell r="D60">
            <v>23.8570958</v>
          </cell>
          <cell r="E60">
            <v>40.485776425675283</v>
          </cell>
          <cell r="F60">
            <v>43.180721819417244</v>
          </cell>
          <cell r="G60">
            <v>41.527288781595757</v>
          </cell>
          <cell r="H60">
            <v>29.162547565446879</v>
          </cell>
          <cell r="I60">
            <v>8.762118712002211</v>
          </cell>
        </row>
        <row r="61">
          <cell r="A61" t="str">
            <v>EUR</v>
          </cell>
          <cell r="B61" t="str">
            <v>TRA_ROA_BUS_LPG_NEW</v>
          </cell>
        </row>
        <row r="62">
          <cell r="A62" t="str">
            <v>EUR</v>
          </cell>
          <cell r="B62" t="str">
            <v>TRA_ROA_BUS_NGA_NEW</v>
          </cell>
          <cell r="E62">
            <v>1.17175061244592</v>
          </cell>
          <cell r="F62">
            <v>1.17175061244592</v>
          </cell>
          <cell r="G62">
            <v>1.17175061244592</v>
          </cell>
          <cell r="H62">
            <v>1.17175061244592</v>
          </cell>
        </row>
        <row r="63">
          <cell r="A63" t="str">
            <v>EUR</v>
          </cell>
          <cell r="B63" t="str">
            <v>TRA_ROA_BUS_LNG_NEW</v>
          </cell>
        </row>
        <row r="64">
          <cell r="A64" t="str">
            <v>EUR</v>
          </cell>
          <cell r="B64" t="str">
            <v>TRA_ROA_BUS_ELC_NEW</v>
          </cell>
          <cell r="D64">
            <v>6.4300000000002194E-3</v>
          </cell>
          <cell r="E64">
            <v>3.9999999999999522E-2</v>
          </cell>
          <cell r="F64">
            <v>3.9999999999999633E-2</v>
          </cell>
          <cell r="G64">
            <v>1.55</v>
          </cell>
          <cell r="H64">
            <v>9.1100000000000012</v>
          </cell>
          <cell r="I64">
            <v>21.3</v>
          </cell>
          <cell r="J64">
            <v>30.527239180925609</v>
          </cell>
          <cell r="K64">
            <v>37.234303250782382</v>
          </cell>
        </row>
        <row r="65">
          <cell r="A65" t="str">
            <v>EUR</v>
          </cell>
          <cell r="B65" t="str">
            <v>TRA_ROA_BUS_DPH_NEW</v>
          </cell>
          <cell r="D65">
            <v>4.8200000000000664E-3</v>
          </cell>
          <cell r="E65">
            <v>2.9999999999999971E-2</v>
          </cell>
          <cell r="F65">
            <v>2.9999999999999971E-2</v>
          </cell>
          <cell r="G65">
            <v>1.1599999999999999</v>
          </cell>
          <cell r="H65">
            <v>6.8400000000000043</v>
          </cell>
          <cell r="I65">
            <v>16</v>
          </cell>
          <cell r="J65">
            <v>9.16</v>
          </cell>
          <cell r="K65">
            <v>4.58</v>
          </cell>
        </row>
        <row r="66">
          <cell r="A66" t="str">
            <v>EUR</v>
          </cell>
          <cell r="B66" t="str">
            <v>TRA_ROA_BUS_FCE_NEW</v>
          </cell>
          <cell r="G66">
            <v>0.04</v>
          </cell>
          <cell r="H66">
            <v>0.24900000000000011</v>
          </cell>
          <cell r="I66">
            <v>1.55</v>
          </cell>
          <cell r="J66">
            <v>9.110000000000003</v>
          </cell>
          <cell r="K66">
            <v>8.2505000000000006</v>
          </cell>
        </row>
        <row r="67">
          <cell r="A67" t="str">
            <v>EUR</v>
          </cell>
          <cell r="B67" t="str">
            <v>TRA_ROA_HTR_DST_NEW</v>
          </cell>
          <cell r="C67">
            <v>26.156523044592159</v>
          </cell>
          <cell r="D67">
            <v>122.5141224525611</v>
          </cell>
          <cell r="E67">
            <v>211.21994368143501</v>
          </cell>
          <cell r="F67">
            <v>212.50640823259121</v>
          </cell>
          <cell r="G67">
            <v>186.34988518799909</v>
          </cell>
          <cell r="H67">
            <v>90.97740362320198</v>
          </cell>
          <cell r="I67">
            <v>55.606162413654552</v>
          </cell>
          <cell r="J67">
            <v>54.621044570482738</v>
          </cell>
        </row>
        <row r="68">
          <cell r="A68" t="str">
            <v>EUR</v>
          </cell>
          <cell r="B68" t="str">
            <v>TRA_ROA_HTR_LPG_NEW</v>
          </cell>
          <cell r="C68">
            <v>1.3643889554078541</v>
          </cell>
          <cell r="D68">
            <v>1.3643889554078541</v>
          </cell>
          <cell r="E68">
            <v>1.3643889554078541</v>
          </cell>
          <cell r="F68">
            <v>1.3643889554078541</v>
          </cell>
        </row>
        <row r="69">
          <cell r="A69" t="str">
            <v>EUR</v>
          </cell>
          <cell r="B69" t="str">
            <v>TRA_ROA_HTR_NGA_NEW</v>
          </cell>
          <cell r="E69">
            <v>0.39151104459214531</v>
          </cell>
          <cell r="F69">
            <v>16.618679298924729</v>
          </cell>
          <cell r="G69">
            <v>50.978680714371059</v>
          </cell>
          <cell r="H69">
            <v>149.81040707833529</v>
          </cell>
          <cell r="I69">
            <v>172.0677980505279</v>
          </cell>
          <cell r="J69">
            <v>70.43214674819022</v>
          </cell>
        </row>
        <row r="70">
          <cell r="A70" t="str">
            <v>EUR</v>
          </cell>
          <cell r="B70" t="str">
            <v>TRA_ROA_HTR_LNG_NEW</v>
          </cell>
        </row>
        <row r="71">
          <cell r="A71" t="str">
            <v>EUR</v>
          </cell>
          <cell r="B71" t="str">
            <v>TRA_ROA_HTR_DPH_NEW</v>
          </cell>
          <cell r="G71">
            <v>0.155</v>
          </cell>
          <cell r="H71">
            <v>0.96299999999999997</v>
          </cell>
          <cell r="I71">
            <v>5.9900000000000011</v>
          </cell>
          <cell r="J71">
            <v>35.299999999999997</v>
          </cell>
          <cell r="K71">
            <v>38.469661374279887</v>
          </cell>
        </row>
        <row r="72">
          <cell r="A72" t="str">
            <v>EUR</v>
          </cell>
          <cell r="B72" t="str">
            <v>TRA_ROA_HTR_ELC_NEW</v>
          </cell>
          <cell r="F72">
            <v>3.32E-2</v>
          </cell>
          <cell r="G72">
            <v>0.20599999999999999</v>
          </cell>
          <cell r="H72">
            <v>1.28</v>
          </cell>
          <cell r="I72">
            <v>7.9800000000000013</v>
          </cell>
          <cell r="J72">
            <v>47.000000000000007</v>
          </cell>
          <cell r="K72">
            <v>110</v>
          </cell>
        </row>
        <row r="73">
          <cell r="A73" t="str">
            <v>EUR</v>
          </cell>
          <cell r="B73" t="str">
            <v>TRA_ROA_HTR_FCE_NEW</v>
          </cell>
          <cell r="G73">
            <v>0.20599999999999999</v>
          </cell>
          <cell r="H73">
            <v>1.28</v>
          </cell>
          <cell r="I73">
            <v>7.98</v>
          </cell>
          <cell r="J73">
            <v>47</v>
          </cell>
          <cell r="K73">
            <v>110</v>
          </cell>
        </row>
        <row r="74">
          <cell r="A74" t="str">
            <v>EUR</v>
          </cell>
          <cell r="B74" t="str">
            <v>TRA_ROA_LCV_DST_NEW</v>
          </cell>
          <cell r="C74">
            <v>31.39471800000004</v>
          </cell>
          <cell r="D74">
            <v>130.9106635839378</v>
          </cell>
          <cell r="E74">
            <v>170.7705546436701</v>
          </cell>
          <cell r="F74">
            <v>185.0616450218975</v>
          </cell>
          <cell r="G74">
            <v>182.98802522750711</v>
          </cell>
          <cell r="H74">
            <v>133.8199478240609</v>
          </cell>
          <cell r="I74">
            <v>23.31726457077697</v>
          </cell>
        </row>
        <row r="75">
          <cell r="A75" t="str">
            <v>EUR</v>
          </cell>
          <cell r="B75" t="str">
            <v>TRA_ROA_LCV_LPG_NEW</v>
          </cell>
          <cell r="C75">
            <v>2.3835000000000002</v>
          </cell>
          <cell r="D75">
            <v>2.3835000000000002</v>
          </cell>
          <cell r="E75">
            <v>2.3835000000000002</v>
          </cell>
          <cell r="F75">
            <v>2.3835000000000002</v>
          </cell>
        </row>
        <row r="76">
          <cell r="A76" t="str">
            <v>EUR</v>
          </cell>
          <cell r="B76" t="str">
            <v>TRA_ROA_LCV_NGA_NEW</v>
          </cell>
        </row>
        <row r="77">
          <cell r="A77" t="str">
            <v>EUR</v>
          </cell>
          <cell r="B77" t="str">
            <v>TRA_ROA_LCV_ELC_NEW</v>
          </cell>
          <cell r="D77">
            <v>4.0300000000000009E-2</v>
          </cell>
          <cell r="E77">
            <v>0.25099999999999989</v>
          </cell>
          <cell r="F77">
            <v>0.25099999999999989</v>
          </cell>
          <cell r="G77">
            <v>9.6900000000000013</v>
          </cell>
          <cell r="H77">
            <v>57.1</v>
          </cell>
          <cell r="I77">
            <v>132</v>
          </cell>
          <cell r="J77">
            <v>160.19200615344499</v>
          </cell>
          <cell r="K77">
            <v>190.5466821751568</v>
          </cell>
        </row>
        <row r="78">
          <cell r="A78" t="str">
            <v>EUR</v>
          </cell>
          <cell r="B78" t="str">
            <v>TRA_ROA_LCV_DHE_NEW</v>
          </cell>
          <cell r="D78">
            <v>2.7E-2</v>
          </cell>
          <cell r="E78">
            <v>2.7E-2</v>
          </cell>
          <cell r="F78">
            <v>2.7E-2</v>
          </cell>
          <cell r="G78">
            <v>2.7E-2</v>
          </cell>
        </row>
        <row r="79">
          <cell r="A79" t="str">
            <v>EUR</v>
          </cell>
          <cell r="B79" t="str">
            <v>TRA_ROA_LCV_DPH_NEW</v>
          </cell>
          <cell r="E79">
            <v>2.7E-2</v>
          </cell>
          <cell r="F79">
            <v>2.7E-2</v>
          </cell>
          <cell r="G79">
            <v>1.05</v>
          </cell>
          <cell r="H79">
            <v>6.5</v>
          </cell>
          <cell r="I79">
            <v>38.299999999999997</v>
          </cell>
          <cell r="J79">
            <v>37.276999999999987</v>
          </cell>
          <cell r="K79">
            <v>15.9</v>
          </cell>
        </row>
        <row r="80">
          <cell r="A80" t="str">
            <v>EUR</v>
          </cell>
          <cell r="B80" t="str">
            <v>TRA_ROA_LCV_FCE_NEW</v>
          </cell>
          <cell r="H80">
            <v>1.56</v>
          </cell>
          <cell r="I80">
            <v>9.69</v>
          </cell>
          <cell r="J80">
            <v>9.69</v>
          </cell>
          <cell r="K80">
            <v>4.0650000000000004</v>
          </cell>
        </row>
        <row r="81">
          <cell r="A81" t="str">
            <v>EUR</v>
          </cell>
          <cell r="B81" t="str">
            <v>TRA_ROA_MTR_DST_NEW</v>
          </cell>
          <cell r="C81">
            <v>20.244459999999979</v>
          </cell>
          <cell r="D81">
            <v>96.068490250739345</v>
          </cell>
          <cell r="E81">
            <v>165.59597300491819</v>
          </cell>
          <cell r="F81">
            <v>179.35643133008369</v>
          </cell>
          <cell r="G81">
            <v>159.11197133008369</v>
          </cell>
          <cell r="H81">
            <v>154.31389113670889</v>
          </cell>
          <cell r="I81">
            <v>100.9021834416023</v>
          </cell>
          <cell r="J81">
            <v>20.867136195576329</v>
          </cell>
        </row>
        <row r="82">
          <cell r="A82" t="str">
            <v>EUR</v>
          </cell>
          <cell r="B82" t="str">
            <v>TRA_ROA_MTR_LPG_NEW</v>
          </cell>
          <cell r="C82">
            <v>1.37035</v>
          </cell>
          <cell r="D82">
            <v>1.37035</v>
          </cell>
          <cell r="E82">
            <v>1.37035</v>
          </cell>
          <cell r="F82">
            <v>1.37035</v>
          </cell>
        </row>
        <row r="83">
          <cell r="A83" t="str">
            <v>EUR</v>
          </cell>
          <cell r="B83" t="str">
            <v>TRA_ROA_MTR_NGA_NEW</v>
          </cell>
          <cell r="E83">
            <v>6.6500000000000448E-3</v>
          </cell>
          <cell r="F83">
            <v>6.6500000000000448E-3</v>
          </cell>
          <cell r="G83">
            <v>25.562877378591949</v>
          </cell>
          <cell r="H83">
            <v>25.562877378591949</v>
          </cell>
          <cell r="I83">
            <v>25.556227378591949</v>
          </cell>
        </row>
        <row r="84">
          <cell r="A84" t="str">
            <v>EUR</v>
          </cell>
          <cell r="B84" t="str">
            <v>TRA_ROA_MTR_LNG_NEW</v>
          </cell>
        </row>
        <row r="85">
          <cell r="A85" t="str">
            <v>EUR</v>
          </cell>
          <cell r="B85" t="str">
            <v>TRA_ROA_MTR_ELC_NEW</v>
          </cell>
          <cell r="E85">
            <v>1.95E-2</v>
          </cell>
          <cell r="F85">
            <v>1.95E-2</v>
          </cell>
          <cell r="G85">
            <v>0.755</v>
          </cell>
          <cell r="H85">
            <v>4.7000000000000011</v>
          </cell>
          <cell r="I85">
            <v>27.7</v>
          </cell>
          <cell r="J85">
            <v>64.699999999999989</v>
          </cell>
          <cell r="K85">
            <v>102</v>
          </cell>
        </row>
        <row r="86">
          <cell r="A86" t="str">
            <v>EUR</v>
          </cell>
          <cell r="B86" t="str">
            <v>TRA_ROA_MTR_DPH_NEW</v>
          </cell>
          <cell r="E86">
            <v>2.5999999999999988E-2</v>
          </cell>
          <cell r="F86">
            <v>2.5999999999999988E-2</v>
          </cell>
          <cell r="G86">
            <v>1.01</v>
          </cell>
          <cell r="H86">
            <v>6.2599999999999989</v>
          </cell>
          <cell r="I86">
            <v>36.9</v>
          </cell>
          <cell r="J86">
            <v>86.2</v>
          </cell>
          <cell r="K86">
            <v>65.603999999999999</v>
          </cell>
        </row>
        <row r="87">
          <cell r="A87" t="str">
            <v>EUR</v>
          </cell>
          <cell r="B87" t="str">
            <v>TRA_ROA_MTR_FCE_NEW</v>
          </cell>
          <cell r="G87">
            <v>0.121</v>
          </cell>
          <cell r="H87">
            <v>0.75499999999999989</v>
          </cell>
          <cell r="I87">
            <v>4.7</v>
          </cell>
          <cell r="J87">
            <v>27.70000000000001</v>
          </cell>
          <cell r="K87">
            <v>35.09132644933274</v>
          </cell>
        </row>
        <row r="88">
          <cell r="A88" t="str">
            <v>EUR</v>
          </cell>
          <cell r="B88" t="str">
            <v>TRA_ROA_2WH_GSL_NEW</v>
          </cell>
          <cell r="C88">
            <v>2.3623500000000019</v>
          </cell>
          <cell r="D88">
            <v>13.008024600000001</v>
          </cell>
          <cell r="E88">
            <v>23.03276863737878</v>
          </cell>
          <cell r="F88">
            <v>24.520325129469029</v>
          </cell>
          <cell r="G88">
            <v>12.133231092090231</v>
          </cell>
        </row>
        <row r="89">
          <cell r="A89" t="str">
            <v>EUR</v>
          </cell>
          <cell r="B89" t="str">
            <v>TRA_ROA_2WH_DST_NEW</v>
          </cell>
        </row>
        <row r="90">
          <cell r="A90" t="str">
            <v>EUR</v>
          </cell>
          <cell r="B90" t="str">
            <v>TRA_ROA_2WH_GHE_NEW</v>
          </cell>
          <cell r="G90">
            <v>12.953738672442681</v>
          </cell>
          <cell r="H90">
            <v>25.68545914274776</v>
          </cell>
          <cell r="I90">
            <v>26.280946714793298</v>
          </cell>
          <cell r="J90">
            <v>26.935109745906949</v>
          </cell>
          <cell r="K90">
            <v>27.634780012189299</v>
          </cell>
        </row>
        <row r="91">
          <cell r="A91" t="str">
            <v>EUR</v>
          </cell>
          <cell r="B91" t="str">
            <v>TRA_ROA_2WH_ELC_NEW</v>
          </cell>
        </row>
        <row r="92">
          <cell r="A92" t="str">
            <v>EUR</v>
          </cell>
          <cell r="B92" t="str">
            <v>TRA_ROA_3WH_GSL_NEW</v>
          </cell>
          <cell r="D92">
            <v>4.4070672000000002</v>
          </cell>
          <cell r="E92">
            <v>9.4488344363636365</v>
          </cell>
          <cell r="F92">
            <v>5.0417672363636363</v>
          </cell>
        </row>
        <row r="93">
          <cell r="A93" t="str">
            <v>EUR</v>
          </cell>
          <cell r="B93" t="str">
            <v>TRA_ROA_3WH_DST_NEW</v>
          </cell>
          <cell r="C93">
            <v>0.93000000000000038</v>
          </cell>
          <cell r="D93">
            <v>0.93000000000000038</v>
          </cell>
          <cell r="F93">
            <v>5.1188022123979096</v>
          </cell>
          <cell r="G93">
            <v>5.1188022123979096</v>
          </cell>
        </row>
        <row r="94">
          <cell r="A94" t="str">
            <v>EUR</v>
          </cell>
          <cell r="B94" t="str">
            <v>TRA_ROA_3WH_ELC_NEW</v>
          </cell>
          <cell r="G94">
            <v>5.3154218785394622</v>
          </cell>
          <cell r="H94">
            <v>10.72433804258179</v>
          </cell>
          <cell r="I94">
            <v>11.01410981548921</v>
          </cell>
          <cell r="J94">
            <v>11.33362728492591</v>
          </cell>
          <cell r="K94">
            <v>11.676745528056831</v>
          </cell>
        </row>
        <row r="95">
          <cell r="A95" t="str">
            <v>EUR</v>
          </cell>
          <cell r="B95" t="str">
            <v>TRA_AVI_DOM_LH2_NEW</v>
          </cell>
          <cell r="I95">
            <v>1.56E-4</v>
          </cell>
          <cell r="J95">
            <v>9.7199999999999999E-4</v>
          </cell>
          <cell r="K95">
            <v>6.0400000000000011E-3</v>
          </cell>
        </row>
        <row r="96">
          <cell r="A96" t="str">
            <v>EUR</v>
          </cell>
          <cell r="B96" t="str">
            <v>TRA_RAIL_PAS_DST_NEW</v>
          </cell>
        </row>
        <row r="97">
          <cell r="A97" t="str">
            <v>EUR</v>
          </cell>
          <cell r="B97" t="str">
            <v>TRA_RAIL_PAS_ELC_NEW</v>
          </cell>
          <cell r="C97">
            <v>1.19923377559449</v>
          </cell>
          <cell r="D97">
            <v>1.882414182916295</v>
          </cell>
          <cell r="E97">
            <v>2.9493217353045358</v>
          </cell>
          <cell r="F97">
            <v>3.7664713997425818</v>
          </cell>
          <cell r="G97">
            <v>4.2835072164815484</v>
          </cell>
          <cell r="H97">
            <v>4.8045021178741134</v>
          </cell>
          <cell r="I97">
            <v>4.9054352933644862</v>
          </cell>
          <cell r="J97">
            <v>4.9628483667305714</v>
          </cell>
          <cell r="K97">
            <v>4.714277177386041</v>
          </cell>
        </row>
        <row r="98">
          <cell r="A98" t="str">
            <v>EUR</v>
          </cell>
          <cell r="B98" t="str">
            <v>TRA_RAIL_PAS_GH2_NEW</v>
          </cell>
          <cell r="H98">
            <v>2E-3</v>
          </cell>
          <cell r="I98">
            <v>1.2500000000000001E-2</v>
          </cell>
          <cell r="J98">
            <v>7.7499999999999986E-2</v>
          </cell>
          <cell r="K98">
            <v>0.45700000000000007</v>
          </cell>
        </row>
        <row r="99">
          <cell r="A99" t="str">
            <v>EUR</v>
          </cell>
          <cell r="B99" t="str">
            <v>TRA_RAIL_FRG_DST_NEW</v>
          </cell>
        </row>
        <row r="100">
          <cell r="A100" t="str">
            <v>EUR</v>
          </cell>
          <cell r="B100" t="str">
            <v>TRA_RAIL_FRG_ELC_NEW</v>
          </cell>
          <cell r="C100">
            <v>0.3993373999999999</v>
          </cell>
          <cell r="D100">
            <v>0.51877096890894991</v>
          </cell>
          <cell r="E100">
            <v>0.5268733881665375</v>
          </cell>
          <cell r="F100">
            <v>0.69753385265878376</v>
          </cell>
          <cell r="G100">
            <v>0.80176876518383577</v>
          </cell>
          <cell r="H100">
            <v>0.90209920876220662</v>
          </cell>
          <cell r="I100">
            <v>0.91981259414037131</v>
          </cell>
          <cell r="J100">
            <v>0.92536202591605821</v>
          </cell>
          <cell r="K100">
            <v>0.87106796426114941</v>
          </cell>
        </row>
        <row r="101">
          <cell r="A101" t="str">
            <v>EUR</v>
          </cell>
          <cell r="B101" t="str">
            <v>TRA_RAIL_FRG_GH2_NEW</v>
          </cell>
          <cell r="H101">
            <v>3.6699999999999998E-4</v>
          </cell>
          <cell r="I101">
            <v>2.2799999999999999E-3</v>
          </cell>
          <cell r="J101">
            <v>1.4200000000000001E-2</v>
          </cell>
          <cell r="K101">
            <v>8.3699999999999997E-2</v>
          </cell>
        </row>
        <row r="102">
          <cell r="A102" t="str">
            <v>EUR</v>
          </cell>
          <cell r="B102" t="str">
            <v>TRA_NAV_DOM_DST_NEW</v>
          </cell>
          <cell r="F102">
            <v>0.28522999792738141</v>
          </cell>
          <cell r="G102">
            <v>0.3259918350422108</v>
          </cell>
          <cell r="H102">
            <v>0.35527708975026939</v>
          </cell>
          <cell r="I102">
            <v>0.3033324059823676</v>
          </cell>
          <cell r="J102">
            <v>0.32886441022549218</v>
          </cell>
          <cell r="K102">
            <v>3.346266185734454E-2</v>
          </cell>
        </row>
        <row r="103">
          <cell r="A103" t="str">
            <v>EUR</v>
          </cell>
          <cell r="B103" t="str">
            <v>TRA_NAV_DOM_HFO_NEW</v>
          </cell>
          <cell r="C103">
            <v>0.16510720000000001</v>
          </cell>
          <cell r="D103">
            <v>0.21219116207315181</v>
          </cell>
          <cell r="E103">
            <v>0.21988129300292969</v>
          </cell>
        </row>
        <row r="104">
          <cell r="A104" t="str">
            <v>EUR</v>
          </cell>
          <cell r="B104" t="str">
            <v>TRA_NAV_DOM_LNG_NEW</v>
          </cell>
          <cell r="F104">
            <v>1.4899999999999999E-4</v>
          </cell>
          <cell r="G104">
            <v>9.2699999999999998E-4</v>
          </cell>
          <cell r="H104">
            <v>5.7700000000000017E-3</v>
          </cell>
          <cell r="I104">
            <v>3.4000000000000002E-2</v>
          </cell>
          <cell r="J104">
            <v>3.4007425007239293E-2</v>
          </cell>
          <cell r="K104">
            <v>0.12500000000000011</v>
          </cell>
        </row>
        <row r="105">
          <cell r="A105" t="str">
            <v>EUR</v>
          </cell>
          <cell r="B105" t="str">
            <v>TRA_NAV_DOM_DUAL_NEW</v>
          </cell>
          <cell r="E105">
            <v>2.399999999999955E-5</v>
          </cell>
          <cell r="H105">
            <v>5.77E-3</v>
          </cell>
          <cell r="I105">
            <v>3.4000000000000023E-2</v>
          </cell>
          <cell r="K105">
            <v>0.12500000000000011</v>
          </cell>
        </row>
        <row r="106">
          <cell r="A106" t="str">
            <v>EUR</v>
          </cell>
          <cell r="B106" t="str">
            <v>TRA_NAV_DOM_MTH_NEW</v>
          </cell>
          <cell r="H106">
            <v>1.4899999999999999E-4</v>
          </cell>
          <cell r="I106">
            <v>9.2699999999999998E-4</v>
          </cell>
          <cell r="J106">
            <v>5.7700000000000017E-3</v>
          </cell>
          <cell r="K106">
            <v>3.4000000000000002E-2</v>
          </cell>
        </row>
        <row r="107">
          <cell r="A107" t="str">
            <v>EUR</v>
          </cell>
          <cell r="B107" t="str">
            <v>TRA_NAV_DOM_LH2_NEW</v>
          </cell>
          <cell r="G107">
            <v>2.4000000000000011E-5</v>
          </cell>
          <cell r="H107">
            <v>1.4899999999999999E-4</v>
          </cell>
          <cell r="I107">
            <v>9.2699999999999976E-4</v>
          </cell>
          <cell r="J107">
            <v>5.77E-3</v>
          </cell>
          <cell r="K107">
            <v>3.3999999999999989E-2</v>
          </cell>
        </row>
        <row r="108">
          <cell r="A108" t="str">
            <v>EUR</v>
          </cell>
          <cell r="B108" t="str">
            <v>TRA_NAV_DOM_AMM_FCE_NEW</v>
          </cell>
          <cell r="G108">
            <v>2.4000000000000011E-5</v>
          </cell>
          <cell r="H108">
            <v>1.4899999999999999E-4</v>
          </cell>
          <cell r="I108">
            <v>9.2699999999999976E-4</v>
          </cell>
          <cell r="J108">
            <v>5.77E-3</v>
          </cell>
          <cell r="K108">
            <v>3.3999999999999989E-2</v>
          </cell>
        </row>
        <row r="109">
          <cell r="A109" t="str">
            <v>EUR</v>
          </cell>
          <cell r="B109" t="str">
            <v>TRA_NAV_INT_DST_NEW</v>
          </cell>
          <cell r="C109">
            <v>8.6057476944454092E-2</v>
          </cell>
          <cell r="D109">
            <v>4.0621089030927773E-2</v>
          </cell>
          <cell r="F109">
            <v>0.3387105600387626</v>
          </cell>
          <cell r="G109">
            <v>0.38714461661262511</v>
          </cell>
          <cell r="H109">
            <v>0.42189510657844492</v>
          </cell>
          <cell r="I109">
            <v>0.36035966960406152</v>
          </cell>
          <cell r="J109">
            <v>0.33661592933886858</v>
          </cell>
          <cell r="K109">
            <v>4.08369109555968E-2</v>
          </cell>
        </row>
        <row r="110">
          <cell r="A110" t="str">
            <v>EUR</v>
          </cell>
          <cell r="B110" t="str">
            <v>TRA_NAV_INT_HFO_NEW</v>
          </cell>
          <cell r="C110">
            <v>0.11000732305554591</v>
          </cell>
          <cell r="D110">
            <v>0.21135591593093991</v>
          </cell>
          <cell r="E110">
            <v>0.2611090354409788</v>
          </cell>
        </row>
        <row r="111">
          <cell r="A111" t="str">
            <v>EUR</v>
          </cell>
          <cell r="B111" t="str">
            <v>TRA_NAV_INT_LNG_NEW</v>
          </cell>
          <cell r="F111">
            <v>1.7699999999999999E-4</v>
          </cell>
          <cell r="G111">
            <v>1.1000000000000001E-3</v>
          </cell>
          <cell r="H111">
            <v>6.8500000000000011E-3</v>
          </cell>
          <cell r="I111">
            <v>4.0300000000000002E-2</v>
          </cell>
          <cell r="J111">
            <v>9.4299999999999995E-2</v>
          </cell>
          <cell r="K111">
            <v>0.14799999999999999</v>
          </cell>
        </row>
        <row r="112">
          <cell r="A112" t="str">
            <v>EUR</v>
          </cell>
          <cell r="B112" t="str">
            <v>TRA_NAV_INT_DUAL_NEW</v>
          </cell>
          <cell r="E112">
            <v>2.8500000000000002E-5</v>
          </cell>
          <cell r="H112">
            <v>6.8499999999999976E-3</v>
          </cell>
          <cell r="I112">
            <v>4.0300000000000002E-2</v>
          </cell>
          <cell r="K112">
            <v>0.14799999999999991</v>
          </cell>
        </row>
        <row r="113">
          <cell r="A113" t="str">
            <v>EUR</v>
          </cell>
          <cell r="B113" t="str">
            <v>TRA_NAV_INT_MTH_NEW</v>
          </cell>
          <cell r="H113">
            <v>1.7699999999999999E-4</v>
          </cell>
          <cell r="I113">
            <v>1.1000000000000001E-3</v>
          </cell>
          <cell r="J113">
            <v>6.8500000000000011E-3</v>
          </cell>
          <cell r="K113">
            <v>4.0300000000000002E-2</v>
          </cell>
        </row>
        <row r="114">
          <cell r="A114" t="str">
            <v>EUR</v>
          </cell>
          <cell r="B114" t="str">
            <v>TRA_NAV_INT_LH2_NEW</v>
          </cell>
          <cell r="H114">
            <v>1.7699999999999999E-4</v>
          </cell>
          <cell r="I114">
            <v>1.1000000000000001E-3</v>
          </cell>
          <cell r="J114">
            <v>6.8500000000000011E-3</v>
          </cell>
          <cell r="K114">
            <v>4.0300000000000002E-2</v>
          </cell>
        </row>
        <row r="115">
          <cell r="A115" t="str">
            <v>EUR</v>
          </cell>
          <cell r="B115" t="str">
            <v>TRA_NAV_INT_AMM_FCE_NEW</v>
          </cell>
          <cell r="G115">
            <v>2.8500000000000002E-5</v>
          </cell>
          <cell r="H115">
            <v>1.7699999999999999E-4</v>
          </cell>
          <cell r="I115">
            <v>1.1000000000000001E-3</v>
          </cell>
          <cell r="J115">
            <v>6.8500000000000011E-3</v>
          </cell>
          <cell r="K115">
            <v>4.0299999999999989E-2</v>
          </cell>
        </row>
      </sheetData>
      <sheetData sheetId="21">
        <row r="1">
          <cell r="A1" t="str">
            <v>Region</v>
          </cell>
          <cell r="B1" t="str">
            <v>Technology</v>
          </cell>
          <cell r="C1">
            <v>2010</v>
          </cell>
          <cell r="D1">
            <v>2015</v>
          </cell>
          <cell r="E1">
            <v>2020</v>
          </cell>
          <cell r="F1">
            <v>2025</v>
          </cell>
          <cell r="G1">
            <v>2030</v>
          </cell>
          <cell r="H1">
            <v>2035</v>
          </cell>
          <cell r="I1">
            <v>2040</v>
          </cell>
          <cell r="J1">
            <v>2045</v>
          </cell>
          <cell r="K1">
            <v>2050</v>
          </cell>
        </row>
        <row r="2">
          <cell r="A2" t="str">
            <v>EUR</v>
          </cell>
          <cell r="B2" t="str">
            <v>UPS_LOC_HOIL_1</v>
          </cell>
          <cell r="C2">
            <v>7384.7459999999992</v>
          </cell>
          <cell r="D2">
            <v>6027.2360000000008</v>
          </cell>
          <cell r="E2">
            <v>6196.8439999999991</v>
          </cell>
          <cell r="F2">
            <v>5887.0019999999986</v>
          </cell>
          <cell r="G2">
            <v>5592.652</v>
          </cell>
          <cell r="H2">
            <v>5313.0189999999993</v>
          </cell>
          <cell r="I2">
            <v>2044.2105999999969</v>
          </cell>
        </row>
        <row r="3">
          <cell r="A3" t="str">
            <v>EUR</v>
          </cell>
          <cell r="B3" t="str">
            <v>UPS_LOC_HOIL_2</v>
          </cell>
          <cell r="I3">
            <v>3003.1574000000028</v>
          </cell>
          <cell r="J3">
            <v>3918.4674919308231</v>
          </cell>
        </row>
        <row r="4">
          <cell r="A4" t="str">
            <v>EUR</v>
          </cell>
          <cell r="B4" t="str">
            <v>UPS_LOC_HOIL_3</v>
          </cell>
        </row>
        <row r="5">
          <cell r="A5" t="str">
            <v>EUR</v>
          </cell>
          <cell r="B5" t="str">
            <v>UPS_GRO_HOIL_1</v>
          </cell>
        </row>
        <row r="6">
          <cell r="A6" t="str">
            <v>EUR</v>
          </cell>
          <cell r="B6" t="str">
            <v>UPS_GRO_HOIL_2</v>
          </cell>
        </row>
        <row r="7">
          <cell r="A7" t="str">
            <v>EUR</v>
          </cell>
          <cell r="B7" t="str">
            <v>UPS_GRO_HOIL_3</v>
          </cell>
        </row>
        <row r="8">
          <cell r="A8" t="str">
            <v>EUR</v>
          </cell>
          <cell r="B8" t="str">
            <v>UPS_DIS_HOIL_1</v>
          </cell>
        </row>
        <row r="9">
          <cell r="A9" t="str">
            <v>EUR</v>
          </cell>
          <cell r="B9" t="str">
            <v>UPS_DIS_HOIL_2</v>
          </cell>
        </row>
        <row r="10">
          <cell r="A10" t="str">
            <v>EUR</v>
          </cell>
          <cell r="B10" t="str">
            <v>UPS_DIS_HOIL_3</v>
          </cell>
        </row>
        <row r="11">
          <cell r="A11" t="str">
            <v>EUR</v>
          </cell>
          <cell r="B11" t="str">
            <v>UPS_LOC_HSAN_1</v>
          </cell>
          <cell r="C11">
            <v>191.32</v>
          </cell>
        </row>
        <row r="12">
          <cell r="A12" t="str">
            <v>EUR</v>
          </cell>
          <cell r="B12" t="str">
            <v>UPS_LOC_HSAN_2</v>
          </cell>
          <cell r="C12">
            <v>191.32</v>
          </cell>
        </row>
        <row r="13">
          <cell r="A13" t="str">
            <v>EUR</v>
          </cell>
          <cell r="B13" t="str">
            <v>UPS_LOC_HSAN_3</v>
          </cell>
          <cell r="C13">
            <v>95.659999999999982</v>
          </cell>
        </row>
        <row r="14">
          <cell r="A14" t="str">
            <v>EUR</v>
          </cell>
          <cell r="B14" t="str">
            <v>UPS_REC_HSAN_1</v>
          </cell>
          <cell r="E14">
            <v>3.0000000060681491E-3</v>
          </cell>
          <cell r="G14">
            <v>389.01419999999388</v>
          </cell>
        </row>
        <row r="15">
          <cell r="A15" t="str">
            <v>EUR</v>
          </cell>
          <cell r="B15" t="str">
            <v>UPS_REC_HSAN_2</v>
          </cell>
          <cell r="G15">
            <v>389.0172</v>
          </cell>
        </row>
        <row r="16">
          <cell r="A16" t="str">
            <v>EUR</v>
          </cell>
          <cell r="B16" t="str">
            <v>UPS_REC_HSAN_3</v>
          </cell>
          <cell r="G16">
            <v>194.50880000000001</v>
          </cell>
        </row>
        <row r="17">
          <cell r="A17" t="str">
            <v>EUR</v>
          </cell>
          <cell r="B17" t="str">
            <v>UPS_RES_OIL_ADD</v>
          </cell>
          <cell r="C17">
            <v>228.74000000000069</v>
          </cell>
          <cell r="D17">
            <v>635.72400000000016</v>
          </cell>
          <cell r="E17">
            <v>615.42500000000018</v>
          </cell>
          <cell r="F17">
            <v>584.65399999999954</v>
          </cell>
          <cell r="G17">
            <v>555.42100000000028</v>
          </cell>
          <cell r="H17">
            <v>527.64999999999964</v>
          </cell>
          <cell r="J17">
            <v>13.14598614205944</v>
          </cell>
        </row>
        <row r="18">
          <cell r="A18" t="str">
            <v>EUR</v>
          </cell>
          <cell r="B18" t="str">
            <v>UPS_LOC_NGA_1</v>
          </cell>
          <cell r="C18">
            <v>11339.231</v>
          </cell>
          <cell r="D18">
            <v>9314.1139999999996</v>
          </cell>
          <cell r="E18">
            <v>6033.454999999999</v>
          </cell>
        </row>
        <row r="19">
          <cell r="A19" t="str">
            <v>EUR</v>
          </cell>
          <cell r="B19" t="str">
            <v>UPS_LOC_NGA_2</v>
          </cell>
          <cell r="E19">
            <v>1660.1910000000009</v>
          </cell>
          <cell r="F19">
            <v>6924.280999999999</v>
          </cell>
          <cell r="G19">
            <v>6231.8529999999992</v>
          </cell>
          <cell r="H19">
            <v>5608.6679999999997</v>
          </cell>
          <cell r="I19">
            <v>5047.8010000000013</v>
          </cell>
          <cell r="J19">
            <v>4543.0209999999997</v>
          </cell>
          <cell r="K19">
            <v>2783.2924999999991</v>
          </cell>
        </row>
        <row r="20">
          <cell r="A20" t="str">
            <v>EUR</v>
          </cell>
          <cell r="B20" t="str">
            <v>UPS_LOC_NGA_3</v>
          </cell>
          <cell r="K20">
            <v>1305.4265000000009</v>
          </cell>
        </row>
        <row r="21">
          <cell r="A21" t="str">
            <v>EUR</v>
          </cell>
          <cell r="B21" t="str">
            <v>UPS_GRO_NGA_1</v>
          </cell>
        </row>
        <row r="22">
          <cell r="A22" t="str">
            <v>EUR</v>
          </cell>
          <cell r="B22" t="str">
            <v>UPS_GRO_NGA_2</v>
          </cell>
        </row>
        <row r="23">
          <cell r="A23" t="str">
            <v>EUR</v>
          </cell>
          <cell r="B23" t="str">
            <v>UPS_GRO_NGA_3</v>
          </cell>
        </row>
        <row r="24">
          <cell r="A24" t="str">
            <v>EUR</v>
          </cell>
          <cell r="B24" t="str">
            <v>UPS_DIS_NGA_1</v>
          </cell>
        </row>
        <row r="25">
          <cell r="A25" t="str">
            <v>EUR</v>
          </cell>
          <cell r="B25" t="str">
            <v>UPS_DIS_NGA_2</v>
          </cell>
        </row>
        <row r="26">
          <cell r="A26" t="str">
            <v>EUR</v>
          </cell>
          <cell r="B26" t="str">
            <v>UPS_DIS_NGA_3</v>
          </cell>
        </row>
        <row r="27">
          <cell r="A27" t="str">
            <v>EUR</v>
          </cell>
          <cell r="B27" t="str">
            <v>UPS_LOC_BCO</v>
          </cell>
          <cell r="C27">
            <v>3638.04</v>
          </cell>
          <cell r="D27">
            <v>3443.5830000000001</v>
          </cell>
          <cell r="E27">
            <v>2430.2109999999998</v>
          </cell>
          <cell r="F27">
            <v>2187.19</v>
          </cell>
          <cell r="G27">
            <v>1968.471</v>
          </cell>
          <cell r="H27">
            <v>1491.9208931915291</v>
          </cell>
          <cell r="I27">
            <v>1594.461</v>
          </cell>
          <cell r="J27">
            <v>1435.0150000000001</v>
          </cell>
          <cell r="K27">
            <v>1291.5139999999999</v>
          </cell>
        </row>
        <row r="28">
          <cell r="A28" t="str">
            <v>EUR</v>
          </cell>
          <cell r="B28" t="str">
            <v>UPS_DIS_BCO</v>
          </cell>
        </row>
        <row r="29">
          <cell r="A29" t="str">
            <v>EUR</v>
          </cell>
          <cell r="B29" t="str">
            <v>UPS_LOC_HCO</v>
          </cell>
          <cell r="C29">
            <v>3280.326</v>
          </cell>
          <cell r="D29">
            <v>2515.434999999999</v>
          </cell>
          <cell r="E29">
            <v>1491.7660000000001</v>
          </cell>
          <cell r="F29">
            <v>1193.413</v>
          </cell>
          <cell r="G29">
            <v>954.73</v>
          </cell>
          <cell r="H29">
            <v>763.78399999999999</v>
          </cell>
          <cell r="I29">
            <v>611.02700000000016</v>
          </cell>
          <cell r="J29">
            <v>488.822</v>
          </cell>
          <cell r="K29">
            <v>391.05799999999988</v>
          </cell>
        </row>
        <row r="30">
          <cell r="A30" t="str">
            <v>EUR</v>
          </cell>
          <cell r="B30" t="str">
            <v>UPS_DIS_HCO</v>
          </cell>
        </row>
        <row r="31">
          <cell r="A31" t="str">
            <v>EUR</v>
          </cell>
          <cell r="B31" t="str">
            <v>UPS_HYD_POT</v>
          </cell>
          <cell r="C31">
            <v>2016.271</v>
          </cell>
          <cell r="D31">
            <v>2052.35</v>
          </cell>
          <cell r="E31">
            <v>2157.069</v>
          </cell>
          <cell r="F31">
            <v>2120.856615821679</v>
          </cell>
          <cell r="G31">
            <v>2136.8976915980911</v>
          </cell>
          <cell r="H31">
            <v>2168.8097789528551</v>
          </cell>
          <cell r="I31">
            <v>2183.919063765507</v>
          </cell>
          <cell r="J31">
            <v>2325.1317144479999</v>
          </cell>
          <cell r="K31">
            <v>2397.1443911999991</v>
          </cell>
        </row>
        <row r="32">
          <cell r="A32" t="str">
            <v>EUR</v>
          </cell>
          <cell r="B32" t="str">
            <v>UPS_GEO_POT</v>
          </cell>
          <cell r="C32">
            <v>190.80506717509061</v>
          </cell>
          <cell r="D32">
            <v>405.96413941346361</v>
          </cell>
          <cell r="E32">
            <v>521.32111787189308</v>
          </cell>
          <cell r="F32">
            <v>631.81785418465893</v>
          </cell>
          <cell r="G32">
            <v>735.80951411299066</v>
          </cell>
          <cell r="H32">
            <v>847.18942073281733</v>
          </cell>
          <cell r="I32">
            <v>1040.682254268009</v>
          </cell>
          <cell r="J32">
            <v>1192.2231677787911</v>
          </cell>
          <cell r="K32">
            <v>1325.8191810401399</v>
          </cell>
        </row>
        <row r="33">
          <cell r="A33" t="str">
            <v>EUR</v>
          </cell>
          <cell r="B33" t="str">
            <v>UPS_SOL_PV_POT</v>
          </cell>
          <cell r="C33">
            <v>164.2299999999999</v>
          </cell>
          <cell r="D33">
            <v>361.67999999999989</v>
          </cell>
          <cell r="E33">
            <v>583.67999999999972</v>
          </cell>
          <cell r="F33">
            <v>1243.4392332406489</v>
          </cell>
          <cell r="G33">
            <v>2013.318061456363</v>
          </cell>
          <cell r="H33">
            <v>2887.3430199901841</v>
          </cell>
          <cell r="I33">
            <v>3773.4636911893608</v>
          </cell>
          <cell r="J33">
            <v>4490.1423758771116</v>
          </cell>
          <cell r="K33">
            <v>4668.4480015619092</v>
          </cell>
        </row>
        <row r="34">
          <cell r="A34" t="str">
            <v>EUR</v>
          </cell>
          <cell r="B34" t="str">
            <v>UPS_SOL_TH_POT</v>
          </cell>
          <cell r="C34">
            <v>300.24993282490971</v>
          </cell>
          <cell r="D34">
            <v>455.51786058653619</v>
          </cell>
          <cell r="E34">
            <v>631.04788212810672</v>
          </cell>
          <cell r="F34">
            <v>734.0171772888375</v>
          </cell>
          <cell r="G34">
            <v>1401.289613835492</v>
          </cell>
          <cell r="H34">
            <v>2382.0787698799882</v>
          </cell>
          <cell r="I34">
            <v>4335.5853885548722</v>
          </cell>
          <cell r="J34">
            <v>5340.7953885548714</v>
          </cell>
          <cell r="K34">
            <v>6309.4347853415511</v>
          </cell>
        </row>
        <row r="35">
          <cell r="A35" t="str">
            <v>EUR</v>
          </cell>
          <cell r="B35" t="str">
            <v>UPS_SOL_CSP_POT</v>
          </cell>
          <cell r="C35">
            <v>2.7400000000000011</v>
          </cell>
          <cell r="D35">
            <v>20.13</v>
          </cell>
          <cell r="E35">
            <v>20.46</v>
          </cell>
          <cell r="F35">
            <v>19.423656047955191</v>
          </cell>
          <cell r="G35">
            <v>20.154189402423199</v>
          </cell>
          <cell r="H35">
            <v>27.16898191408292</v>
          </cell>
          <cell r="I35">
            <v>56.458025089804558</v>
          </cell>
          <cell r="J35">
            <v>59.027924275200007</v>
          </cell>
          <cell r="K35">
            <v>59.278042598399978</v>
          </cell>
        </row>
        <row r="36">
          <cell r="A36" t="str">
            <v>EUR</v>
          </cell>
          <cell r="B36" t="str">
            <v>UPS_TDL_POT</v>
          </cell>
          <cell r="C36">
            <v>1.655639999999993E-2</v>
          </cell>
          <cell r="D36">
            <v>0.57992207399999995</v>
          </cell>
          <cell r="E36">
            <v>1.327386722</v>
          </cell>
          <cell r="F36">
            <v>1.4038721208</v>
          </cell>
          <cell r="G36">
            <v>1.395978187200001</v>
          </cell>
          <cell r="H36">
            <v>0.74357262720000028</v>
          </cell>
          <cell r="I36">
            <v>2.7556049975999999</v>
          </cell>
          <cell r="J36">
            <v>2.9959199999999999</v>
          </cell>
          <cell r="K36">
            <v>2.9959199999999999</v>
          </cell>
        </row>
        <row r="37">
          <cell r="A37" t="str">
            <v>EUR</v>
          </cell>
          <cell r="B37" t="str">
            <v>UPS_WAV_POT</v>
          </cell>
          <cell r="C37">
            <v>1.7034435999999999</v>
          </cell>
          <cell r="D37">
            <v>1.1800779260000001</v>
          </cell>
          <cell r="E37">
            <v>0.52261327800000013</v>
          </cell>
        </row>
        <row r="38">
          <cell r="A38" t="str">
            <v>EUR</v>
          </cell>
          <cell r="B38" t="str">
            <v>UPS_WIN_ON_POT</v>
          </cell>
          <cell r="C38">
            <v>550.08000000000004</v>
          </cell>
          <cell r="D38">
            <v>983.02</v>
          </cell>
          <cell r="E38">
            <v>1530.690000000001</v>
          </cell>
          <cell r="F38">
            <v>2439.9083252090259</v>
          </cell>
          <cell r="G38">
            <v>3078.066753781754</v>
          </cell>
          <cell r="H38">
            <v>3290.3529904358838</v>
          </cell>
          <cell r="I38">
            <v>3364.8416732401001</v>
          </cell>
          <cell r="J38">
            <v>3460.6718373684012</v>
          </cell>
          <cell r="K38">
            <v>3610.7368860946181</v>
          </cell>
        </row>
        <row r="39">
          <cell r="A39" t="str">
            <v>EUR</v>
          </cell>
          <cell r="B39" t="str">
            <v>UPS_WIN_OFF_POT</v>
          </cell>
          <cell r="D39">
            <v>126.62</v>
          </cell>
          <cell r="E39">
            <v>259.57</v>
          </cell>
          <cell r="F39">
            <v>813.84325110719988</v>
          </cell>
          <cell r="G39">
            <v>1400.0936480384</v>
          </cell>
          <cell r="H39">
            <v>1985.5568452560001</v>
          </cell>
          <cell r="I39">
            <v>2337.0040758768</v>
          </cell>
          <cell r="J39">
            <v>2398.5191270784021</v>
          </cell>
          <cell r="K39">
            <v>2398.5191270784021</v>
          </cell>
        </row>
        <row r="40">
          <cell r="A40" t="str">
            <v>EUR</v>
          </cell>
          <cell r="B40" t="str">
            <v>UPS_BIO_RPS_POT</v>
          </cell>
          <cell r="C40">
            <v>286.76295521368598</v>
          </cell>
          <cell r="D40">
            <v>522.00000000000011</v>
          </cell>
          <cell r="E40">
            <v>670.39999999999986</v>
          </cell>
          <cell r="F40">
            <v>809.89999999999986</v>
          </cell>
          <cell r="G40">
            <v>949.4</v>
          </cell>
          <cell r="H40">
            <v>972.5999999999998</v>
          </cell>
          <cell r="I40">
            <v>995.79999999999984</v>
          </cell>
          <cell r="J40">
            <v>1014.6</v>
          </cell>
          <cell r="K40">
            <v>1033.4000000000001</v>
          </cell>
        </row>
        <row r="41">
          <cell r="A41" t="str">
            <v>EUR</v>
          </cell>
          <cell r="B41" t="str">
            <v>UPS_BIO_CRP_STC_POT</v>
          </cell>
          <cell r="C41">
            <v>95.129058419180822</v>
          </cell>
          <cell r="D41">
            <v>143.72114290181469</v>
          </cell>
          <cell r="E41">
            <v>178.49021595678539</v>
          </cell>
          <cell r="G41">
            <v>288.10000000000002</v>
          </cell>
          <cell r="H41">
            <v>288.3</v>
          </cell>
          <cell r="I41">
            <v>288.50000000000011</v>
          </cell>
          <cell r="J41">
            <v>286.64999999999998</v>
          </cell>
          <cell r="K41">
            <v>284.80000000000013</v>
          </cell>
        </row>
        <row r="42">
          <cell r="A42" t="str">
            <v>EUR</v>
          </cell>
          <cell r="B42" t="str">
            <v>UPS_BIO_CRP_SUG_POT</v>
          </cell>
          <cell r="C42">
            <v>346.6</v>
          </cell>
          <cell r="D42">
            <v>474.9</v>
          </cell>
          <cell r="E42">
            <v>603.20000000000005</v>
          </cell>
          <cell r="F42">
            <v>742.84999999999991</v>
          </cell>
          <cell r="G42">
            <v>882.5</v>
          </cell>
          <cell r="H42">
            <v>913.5</v>
          </cell>
          <cell r="I42">
            <v>944.5</v>
          </cell>
          <cell r="J42">
            <v>969.8</v>
          </cell>
          <cell r="K42">
            <v>995.10000000000014</v>
          </cell>
        </row>
        <row r="43">
          <cell r="A43" t="str">
            <v>EUR</v>
          </cell>
          <cell r="B43" t="str">
            <v>UPS_BIO_CRP_GRS_POT</v>
          </cell>
          <cell r="D43">
            <v>50.053372751058312</v>
          </cell>
          <cell r="E43">
            <v>1527.3</v>
          </cell>
          <cell r="F43">
            <v>1652.4</v>
          </cell>
          <cell r="G43">
            <v>1777.5000000000009</v>
          </cell>
          <cell r="H43">
            <v>1751.8</v>
          </cell>
          <cell r="I43">
            <v>1726.1</v>
          </cell>
          <cell r="J43">
            <v>1696.9</v>
          </cell>
          <cell r="K43">
            <v>1667.7</v>
          </cell>
        </row>
        <row r="44">
          <cell r="A44" t="str">
            <v>EUR</v>
          </cell>
          <cell r="B44" t="str">
            <v>UPS_BIO_CRP_WOD_1_POT</v>
          </cell>
          <cell r="F44">
            <v>292.5</v>
          </cell>
          <cell r="G44">
            <v>317.60000000000002</v>
          </cell>
          <cell r="H44">
            <v>310.3</v>
          </cell>
          <cell r="I44">
            <v>303</v>
          </cell>
          <cell r="J44">
            <v>294.45</v>
          </cell>
          <cell r="K44">
            <v>285.89999999999998</v>
          </cell>
        </row>
        <row r="45">
          <cell r="A45" t="str">
            <v>EUR</v>
          </cell>
          <cell r="B45" t="str">
            <v>UPS_BIO_CRP_WOD_2_POT</v>
          </cell>
          <cell r="D45">
            <v>45.65</v>
          </cell>
          <cell r="E45">
            <v>91.3</v>
          </cell>
          <cell r="F45">
            <v>93.95</v>
          </cell>
          <cell r="G45">
            <v>96.6</v>
          </cell>
          <cell r="H45">
            <v>99.65</v>
          </cell>
          <cell r="I45">
            <v>102.7</v>
          </cell>
          <cell r="J45">
            <v>105.85</v>
          </cell>
          <cell r="K45">
            <v>109</v>
          </cell>
        </row>
        <row r="46">
          <cell r="A46" t="str">
            <v>EUR</v>
          </cell>
          <cell r="B46" t="str">
            <v>UPS_BIO_AGR_WST_POT</v>
          </cell>
          <cell r="C46">
            <v>1109.8</v>
          </cell>
          <cell r="D46">
            <v>1127.0999999999999</v>
          </cell>
          <cell r="E46">
            <v>802.75516266661418</v>
          </cell>
          <cell r="F46">
            <v>1132.5</v>
          </cell>
          <cell r="G46">
            <v>1120.5999999999999</v>
          </cell>
          <cell r="H46">
            <v>1106.5999999999999</v>
          </cell>
          <cell r="I46">
            <v>1092.5999999999999</v>
          </cell>
          <cell r="J46">
            <v>1078.4000000000001</v>
          </cell>
          <cell r="K46">
            <v>1064.2</v>
          </cell>
        </row>
        <row r="47">
          <cell r="A47" t="str">
            <v>EUR</v>
          </cell>
          <cell r="B47" t="str">
            <v>UPS_BIO_FOR_1_POT</v>
          </cell>
        </row>
        <row r="48">
          <cell r="A48" t="str">
            <v>EUR</v>
          </cell>
          <cell r="B48" t="str">
            <v>UPS_BIO_FOR_2_POT</v>
          </cell>
          <cell r="C48">
            <v>313.27920460312691</v>
          </cell>
          <cell r="D48">
            <v>293.51811434712539</v>
          </cell>
          <cell r="F48">
            <v>315.39999999999998</v>
          </cell>
          <cell r="G48">
            <v>320.60000000000002</v>
          </cell>
          <cell r="H48">
            <v>312.7</v>
          </cell>
          <cell r="I48">
            <v>304.8</v>
          </cell>
          <cell r="J48">
            <v>304.9500000000001</v>
          </cell>
          <cell r="K48">
            <v>305.10000000000002</v>
          </cell>
        </row>
        <row r="49">
          <cell r="A49" t="str">
            <v>EUR</v>
          </cell>
          <cell r="B49" t="str">
            <v>UPS_BIO_WOD_RES_1_POT</v>
          </cell>
          <cell r="C49">
            <v>110.6</v>
          </cell>
          <cell r="D49">
            <v>112.3</v>
          </cell>
          <cell r="F49">
            <v>116.75</v>
          </cell>
          <cell r="G49">
            <v>119.5</v>
          </cell>
          <cell r="H49">
            <v>127.8</v>
          </cell>
          <cell r="I49">
            <v>136.1</v>
          </cell>
          <cell r="J49">
            <v>139.69999999999999</v>
          </cell>
          <cell r="K49">
            <v>143.30000000000001</v>
          </cell>
        </row>
        <row r="50">
          <cell r="A50" t="str">
            <v>EUR</v>
          </cell>
          <cell r="B50" t="str">
            <v>UPS_BIO_WOD_RES_2_POT</v>
          </cell>
          <cell r="C50">
            <v>156.19999999999999</v>
          </cell>
          <cell r="D50">
            <v>155.85</v>
          </cell>
          <cell r="E50">
            <v>155.5</v>
          </cell>
          <cell r="F50">
            <v>155.44999999999999</v>
          </cell>
          <cell r="G50">
            <v>155.4</v>
          </cell>
          <cell r="H50">
            <v>163.25</v>
          </cell>
          <cell r="I50">
            <v>171.1</v>
          </cell>
          <cell r="J50">
            <v>173.05</v>
          </cell>
          <cell r="K50">
            <v>175</v>
          </cell>
        </row>
        <row r="51">
          <cell r="A51" t="str">
            <v>EUR</v>
          </cell>
          <cell r="B51" t="str">
            <v>UPS_BIO_WOD_PRD_1_POT</v>
          </cell>
          <cell r="C51">
            <v>977.3</v>
          </cell>
          <cell r="D51">
            <v>955.45</v>
          </cell>
          <cell r="E51">
            <v>933.59999999999991</v>
          </cell>
          <cell r="F51">
            <v>940.25</v>
          </cell>
          <cell r="G51">
            <v>946.90000000000009</v>
          </cell>
          <cell r="H51">
            <v>945.4</v>
          </cell>
          <cell r="I51">
            <v>943.89999999999986</v>
          </cell>
          <cell r="J51">
            <v>923.15</v>
          </cell>
          <cell r="K51">
            <v>902.4</v>
          </cell>
        </row>
        <row r="52">
          <cell r="A52" t="str">
            <v>EUR</v>
          </cell>
          <cell r="B52" t="str">
            <v>UPS_BIO_WOD_PRD_2_POT</v>
          </cell>
        </row>
        <row r="53">
          <cell r="A53" t="str">
            <v>EUR</v>
          </cell>
          <cell r="B53" t="str">
            <v>UPS_BIO_MUN_POT</v>
          </cell>
          <cell r="C53">
            <v>424.3</v>
          </cell>
          <cell r="D53">
            <v>447.64999999999992</v>
          </cell>
          <cell r="E53">
            <v>470.99999999999989</v>
          </cell>
          <cell r="F53">
            <v>517.99999999999989</v>
          </cell>
          <cell r="G53">
            <v>565.00000000000011</v>
          </cell>
          <cell r="H53">
            <v>610.15000000000009</v>
          </cell>
          <cell r="I53">
            <v>655.29999999999984</v>
          </cell>
          <cell r="J53">
            <v>707.09999999999991</v>
          </cell>
          <cell r="K53">
            <v>758.89999999999986</v>
          </cell>
        </row>
        <row r="54">
          <cell r="A54" t="str">
            <v>EUR</v>
          </cell>
          <cell r="B54" t="str">
            <v>UPS_BIO_SLU_POT</v>
          </cell>
          <cell r="C54">
            <v>24.1</v>
          </cell>
          <cell r="D54">
            <v>25.95</v>
          </cell>
          <cell r="F54">
            <v>31.35</v>
          </cell>
          <cell r="G54">
            <v>34.900000000000013</v>
          </cell>
          <cell r="H54">
            <v>38.950000000000003</v>
          </cell>
          <cell r="I54">
            <v>42.999999999999993</v>
          </cell>
          <cell r="J54">
            <v>48.3</v>
          </cell>
          <cell r="K54">
            <v>53.600000000000009</v>
          </cell>
        </row>
        <row r="55">
          <cell r="A55" t="str">
            <v>EUR</v>
          </cell>
          <cell r="B55" t="str">
            <v>UPS_BIO_GAS_POT</v>
          </cell>
          <cell r="C55">
            <v>1246</v>
          </cell>
          <cell r="D55">
            <v>1237.0999999999999</v>
          </cell>
          <cell r="E55">
            <v>908.08825137660097</v>
          </cell>
          <cell r="F55">
            <v>1233.55</v>
          </cell>
          <cell r="G55">
            <v>1238.9000000000001</v>
          </cell>
          <cell r="H55">
            <v>1245.75</v>
          </cell>
          <cell r="I55">
            <v>1252.5999999999999</v>
          </cell>
          <cell r="J55">
            <v>1259.4000000000001</v>
          </cell>
          <cell r="K55">
            <v>1266.2</v>
          </cell>
        </row>
        <row r="56">
          <cell r="A56" t="str">
            <v>EUR</v>
          </cell>
          <cell r="B56" t="str">
            <v>UPS_BIO_LIQ_POT</v>
          </cell>
          <cell r="F56">
            <v>71.400000000000006</v>
          </cell>
          <cell r="G56">
            <v>73.599999999999994</v>
          </cell>
          <cell r="H56">
            <v>65</v>
          </cell>
          <cell r="I56">
            <v>56.4</v>
          </cell>
          <cell r="J56">
            <v>56.399999999999991</v>
          </cell>
          <cell r="K56">
            <v>56.399999999999991</v>
          </cell>
        </row>
        <row r="57">
          <cell r="A57" t="str">
            <v>EUR</v>
          </cell>
          <cell r="B57" t="str">
            <v>UPS_BIO_BLD_RAGOIL</v>
          </cell>
          <cell r="C57">
            <v>10862.580743494431</v>
          </cell>
          <cell r="D57">
            <v>19773.360000000011</v>
          </cell>
          <cell r="E57">
            <v>25394.752</v>
          </cell>
          <cell r="F57">
            <v>30679.011999999999</v>
          </cell>
          <cell r="G57">
            <v>35963.271999999997</v>
          </cell>
          <cell r="H57">
            <v>36842.087999999989</v>
          </cell>
          <cell r="I57">
            <v>37720.904000000002</v>
          </cell>
          <cell r="J57">
            <v>38433.04800000001</v>
          </cell>
          <cell r="K57">
            <v>39145.192000000003</v>
          </cell>
        </row>
        <row r="58">
          <cell r="A58" t="str">
            <v>EUR</v>
          </cell>
          <cell r="B58" t="str">
            <v>UPS_BIO_BLD_STC</v>
          </cell>
          <cell r="C58">
            <v>5595.4912162162163</v>
          </cell>
          <cell r="D58">
            <v>8453.6776254847391</v>
          </cell>
          <cell r="E58">
            <v>5295.3049483955656</v>
          </cell>
          <cell r="I58">
            <v>1307.235859996814</v>
          </cell>
          <cell r="J58">
            <v>30.145290396153541</v>
          </cell>
        </row>
        <row r="59">
          <cell r="A59" t="str">
            <v>EUR</v>
          </cell>
          <cell r="B59" t="str">
            <v>UPS_BIO_BLD_SUG</v>
          </cell>
          <cell r="C59">
            <v>12596.062641509439</v>
          </cell>
        </row>
        <row r="60">
          <cell r="A60" t="str">
            <v>EUR</v>
          </cell>
          <cell r="B60" t="str">
            <v>UPS_BIO_BLD_LGC</v>
          </cell>
          <cell r="E60">
            <v>84856.788</v>
          </cell>
          <cell r="F60">
            <v>91807.343999999997</v>
          </cell>
          <cell r="G60">
            <v>98757.900000000023</v>
          </cell>
          <cell r="H60">
            <v>97330.008000000016</v>
          </cell>
          <cell r="I60">
            <v>95902.11599999998</v>
          </cell>
          <cell r="J60">
            <v>94279.764000000025</v>
          </cell>
        </row>
        <row r="61">
          <cell r="A61" t="str">
            <v>EUR</v>
          </cell>
          <cell r="B61" t="str">
            <v>HH2_DEL_BIO_REF_C_NEW</v>
          </cell>
          <cell r="I61">
            <v>308.80203019288098</v>
          </cell>
          <cell r="J61">
            <v>299.28700459486163</v>
          </cell>
          <cell r="K61">
            <v>66.830674748103448</v>
          </cell>
        </row>
        <row r="62">
          <cell r="A62" t="str">
            <v>EUR</v>
          </cell>
          <cell r="B62" t="str">
            <v>UPS_PJ2kt_GSL</v>
          </cell>
          <cell r="C62">
            <v>78865.607464410539</v>
          </cell>
          <cell r="D62">
            <v>63218.922090270193</v>
          </cell>
          <cell r="E62">
            <v>57795.656724649183</v>
          </cell>
          <cell r="F62">
            <v>44063.595458110183</v>
          </cell>
          <cell r="G62">
            <v>27709.147457767311</v>
          </cell>
          <cell r="H62">
            <v>4995.3814485634648</v>
          </cell>
          <cell r="I62">
            <v>3061.5198529469421</v>
          </cell>
          <cell r="J62">
            <v>115.2897988203885</v>
          </cell>
          <cell r="K62">
            <v>6100.1088668137654</v>
          </cell>
        </row>
        <row r="63">
          <cell r="A63" t="str">
            <v>EUR</v>
          </cell>
          <cell r="B63" t="str">
            <v>UPS_PJ2kt_DST</v>
          </cell>
          <cell r="C63">
            <v>250485.6155821381</v>
          </cell>
          <cell r="D63">
            <v>248724.07855760129</v>
          </cell>
          <cell r="E63">
            <v>208298.91226975759</v>
          </cell>
          <cell r="F63">
            <v>247322.80502611169</v>
          </cell>
          <cell r="G63">
            <v>201609.2778159616</v>
          </cell>
          <cell r="H63">
            <v>130282.4465543235</v>
          </cell>
          <cell r="I63">
            <v>36730.988761210581</v>
          </cell>
          <cell r="J63">
            <v>26555.05928700915</v>
          </cell>
          <cell r="K63">
            <v>17168.824987276501</v>
          </cell>
        </row>
        <row r="64">
          <cell r="A64" t="str">
            <v>EUR</v>
          </cell>
          <cell r="B64" t="str">
            <v>UPS_PJ2kt_KER</v>
          </cell>
          <cell r="C64">
            <v>3856.6785809073872</v>
          </cell>
          <cell r="D64">
            <v>4200.2228651473824</v>
          </cell>
          <cell r="E64">
            <v>4735.7172891342998</v>
          </cell>
          <cell r="F64">
            <v>8406.2949847663476</v>
          </cell>
          <cell r="G64">
            <v>8576.7015873746332</v>
          </cell>
          <cell r="H64">
            <v>9277.0914233656422</v>
          </cell>
          <cell r="I64">
            <v>7417.1958103404768</v>
          </cell>
          <cell r="J64">
            <v>1276.362532355218</v>
          </cell>
          <cell r="K64">
            <v>8622.1556034906789</v>
          </cell>
        </row>
        <row r="65">
          <cell r="A65" t="str">
            <v>EUR</v>
          </cell>
          <cell r="B65" t="str">
            <v>UPS_PJ2kt_SYN_DST</v>
          </cell>
        </row>
        <row r="66">
          <cell r="A66" t="str">
            <v>EUR</v>
          </cell>
          <cell r="B66" t="str">
            <v>UPS_PJ2kt_HFO</v>
          </cell>
          <cell r="C66">
            <v>37698.061377630147</v>
          </cell>
          <cell r="D66">
            <v>45841.237043292182</v>
          </cell>
          <cell r="E66">
            <v>47336.969480697393</v>
          </cell>
          <cell r="F66">
            <v>8915.552695066599</v>
          </cell>
          <cell r="G66">
            <v>4457.7763475333122</v>
          </cell>
          <cell r="H66">
            <v>445.49301572901368</v>
          </cell>
          <cell r="I66">
            <v>2621.3388437540029</v>
          </cell>
          <cell r="K66">
            <v>9627.7896089081169</v>
          </cell>
        </row>
        <row r="67">
          <cell r="A67" t="str">
            <v>EUR</v>
          </cell>
          <cell r="B67" t="str">
            <v>UPS_BIO_REF_GEN1_CRUSHING_EXS</v>
          </cell>
          <cell r="C67">
            <v>4353.739776951672</v>
          </cell>
          <cell r="D67">
            <v>7925.194388777556</v>
          </cell>
          <cell r="E67">
            <v>10178.25731462926</v>
          </cell>
          <cell r="F67">
            <v>12284.171507452131</v>
          </cell>
          <cell r="G67">
            <v>14400.04004096192</v>
          </cell>
          <cell r="H67">
            <v>14754.28070707812</v>
          </cell>
          <cell r="I67">
            <v>15118.59879759519</v>
          </cell>
          <cell r="J67">
            <v>15404.027254509019</v>
          </cell>
          <cell r="K67">
            <v>15674.11141597855</v>
          </cell>
        </row>
        <row r="68">
          <cell r="A68" t="str">
            <v>EUR</v>
          </cell>
          <cell r="B68" t="str">
            <v>UPS_BIO_REF_GEN1_TRANSESTER_EXS</v>
          </cell>
          <cell r="C68">
            <v>4228.0000000000009</v>
          </cell>
          <cell r="D68">
            <v>7696.3079082352442</v>
          </cell>
          <cell r="E68">
            <v>13211.426208874131</v>
          </cell>
          <cell r="F68">
            <v>11929.39399099141</v>
          </cell>
          <cell r="G68">
            <v>13984.154408009939</v>
          </cell>
          <cell r="H68">
            <v>14328.164296765381</v>
          </cell>
          <cell r="I68">
            <v>3062.3546867350819</v>
          </cell>
          <cell r="J68">
            <v>2472.1754276703232</v>
          </cell>
          <cell r="K68">
            <v>382.73631353907592</v>
          </cell>
        </row>
        <row r="69">
          <cell r="A69" t="str">
            <v>EUR</v>
          </cell>
          <cell r="B69" t="str">
            <v>UPS_BIO_REF_GEN1_ETHAMIDE_EXS</v>
          </cell>
          <cell r="C69">
            <v>1925.89</v>
          </cell>
          <cell r="D69">
            <v>2909.6378803993989</v>
          </cell>
          <cell r="E69">
            <v>1822.570075261729</v>
          </cell>
          <cell r="I69">
            <v>449.93234251053133</v>
          </cell>
          <cell r="J69">
            <v>10.37558832239703</v>
          </cell>
        </row>
        <row r="70">
          <cell r="A70" t="str">
            <v>EUR</v>
          </cell>
          <cell r="B70" t="str">
            <v>UPS_BIO_REF_GEN1_ETHSUG_EXS</v>
          </cell>
          <cell r="C70">
            <v>994.92000000000053</v>
          </cell>
        </row>
        <row r="71">
          <cell r="A71" t="str">
            <v>EUR</v>
          </cell>
          <cell r="B71" t="str">
            <v>UPS_BIO_REF_GEN1_ETBE_EXS</v>
          </cell>
          <cell r="C71">
            <v>12122.534114470291</v>
          </cell>
          <cell r="D71">
            <v>12053.49239448662</v>
          </cell>
          <cell r="E71">
            <v>10619.472641995229</v>
          </cell>
          <cell r="F71">
            <v>8397.0838174700366</v>
          </cell>
          <cell r="G71">
            <v>5269.2644099565678</v>
          </cell>
          <cell r="H71">
            <v>933.05641163777022</v>
          </cell>
          <cell r="I71">
            <v>570.33225846205676</v>
          </cell>
          <cell r="J71">
            <v>14.387668320987149</v>
          </cell>
          <cell r="K71">
            <v>1166.310122963135</v>
          </cell>
        </row>
        <row r="72">
          <cell r="A72" t="str">
            <v>EUR</v>
          </cell>
          <cell r="B72" t="str">
            <v>UPS_BIO_REF_GEN1_HVO_NEW</v>
          </cell>
          <cell r="I72">
            <v>60975.920511527322</v>
          </cell>
          <cell r="J72">
            <v>59097.08751238032</v>
          </cell>
          <cell r="K72">
            <v>13196.35725395577</v>
          </cell>
        </row>
        <row r="73">
          <cell r="A73" t="str">
            <v>EUR</v>
          </cell>
          <cell r="B73" t="str">
            <v>UPS_BIO_REF_GEN2_LGC_ETH_NEW</v>
          </cell>
        </row>
        <row r="74">
          <cell r="A74" t="str">
            <v>EUR</v>
          </cell>
          <cell r="B74" t="str">
            <v>UPS_BIO_REF_GEN2_FT_LGC_DST_NEW</v>
          </cell>
          <cell r="E74">
            <v>17195.183552940849</v>
          </cell>
          <cell r="F74">
            <v>18603.62816923948</v>
          </cell>
          <cell r="G74">
            <v>19722.72804821697</v>
          </cell>
          <cell r="H74">
            <v>19722.72804821697</v>
          </cell>
          <cell r="I74">
            <v>2527.5444952761218</v>
          </cell>
          <cell r="J74">
            <v>1119.0998789774869</v>
          </cell>
        </row>
        <row r="75">
          <cell r="A75" t="str">
            <v>EUR</v>
          </cell>
          <cell r="B75" t="str">
            <v>UPS_BIO_REF_GEN2_FT_LGC_KER_NEW</v>
          </cell>
          <cell r="G75">
            <v>289.34473732114412</v>
          </cell>
          <cell r="I75">
            <v>289.34473732114412</v>
          </cell>
          <cell r="J75">
            <v>289.34473732114412</v>
          </cell>
        </row>
        <row r="76">
          <cell r="A76" t="str">
            <v>EUR</v>
          </cell>
          <cell r="B76" t="str">
            <v>UPS_BIO_REF_GEN2_LGC_ETH_CCS_NEW</v>
          </cell>
        </row>
        <row r="77">
          <cell r="A77" t="str">
            <v>EUR</v>
          </cell>
          <cell r="B77" t="str">
            <v>UPS_BIO_REF_GEN2_FT_LGC_DST_CCS_NEW</v>
          </cell>
          <cell r="I77">
            <v>14665.401430490851</v>
          </cell>
          <cell r="J77">
            <v>14665.401430490851</v>
          </cell>
        </row>
        <row r="78">
          <cell r="A78" t="str">
            <v>EUR</v>
          </cell>
          <cell r="B78" t="str">
            <v>UPS_BIO_REF_GEN2_FT_LGC_KER_CCS_NEW</v>
          </cell>
          <cell r="I78">
            <v>1951.0926478077099</v>
          </cell>
          <cell r="J78">
            <v>3030.7876014691019</v>
          </cell>
        </row>
        <row r="79">
          <cell r="A79" t="str">
            <v>EUR</v>
          </cell>
          <cell r="B79" t="str">
            <v>UPS_FT_NGA</v>
          </cell>
          <cell r="E79">
            <v>15.786298819580439</v>
          </cell>
          <cell r="F79">
            <v>17.079342741749961</v>
          </cell>
          <cell r="G79">
            <v>18.372386663919489</v>
          </cell>
          <cell r="H79">
            <v>18.106749343377871</v>
          </cell>
          <cell r="I79">
            <v>17.841112022836249</v>
          </cell>
          <cell r="J79">
            <v>17.539298413504909</v>
          </cell>
        </row>
        <row r="80">
          <cell r="A80" t="str">
            <v>EUR</v>
          </cell>
          <cell r="B80" t="str">
            <v>UPS_AGG_OIL_RPP</v>
          </cell>
          <cell r="C80">
            <v>2202.6464886266799</v>
          </cell>
          <cell r="D80">
            <v>1972.0609639358049</v>
          </cell>
          <cell r="E80">
            <v>979.269620129788</v>
          </cell>
          <cell r="F80">
            <v>487.68111702110127</v>
          </cell>
          <cell r="G80">
            <v>389.2501520498804</v>
          </cell>
          <cell r="H80">
            <v>265.60838890390329</v>
          </cell>
          <cell r="I80">
            <v>113.3654799337196</v>
          </cell>
          <cell r="J80">
            <v>81.662672198264659</v>
          </cell>
          <cell r="K80">
            <v>128.3185410779916</v>
          </cell>
        </row>
        <row r="81">
          <cell r="A81" t="str">
            <v>EUR</v>
          </cell>
          <cell r="B81" t="str">
            <v>UPS_AGG_OIL_RPG</v>
          </cell>
          <cell r="C81">
            <v>1052.654766789932</v>
          </cell>
          <cell r="D81">
            <v>923.33355368922457</v>
          </cell>
          <cell r="E81">
            <v>792.0600695979424</v>
          </cell>
          <cell r="F81">
            <v>710.01850677906634</v>
          </cell>
          <cell r="G81">
            <v>574.78135037316372</v>
          </cell>
          <cell r="H81">
            <v>407.55637663595041</v>
          </cell>
          <cell r="I81">
            <v>182.2116149365086</v>
          </cell>
          <cell r="J81">
            <v>131.45986142059431</v>
          </cell>
          <cell r="K81">
            <v>191.03790491645799</v>
          </cell>
        </row>
        <row r="82">
          <cell r="A82" t="str">
            <v>EUR</v>
          </cell>
          <cell r="B82" t="str">
            <v>UPS_FT_ELC</v>
          </cell>
          <cell r="C82">
            <v>382.88400589933212</v>
          </cell>
          <cell r="D82">
            <v>381.88400589933212</v>
          </cell>
          <cell r="E82">
            <v>379.2731523653926</v>
          </cell>
          <cell r="F82">
            <v>233.72664849677929</v>
          </cell>
          <cell r="G82">
            <v>188.68459937856611</v>
          </cell>
          <cell r="H82">
            <v>92.521609841145661</v>
          </cell>
          <cell r="I82">
            <v>55.327920567418431</v>
          </cell>
          <cell r="J82">
            <v>37.014960429942548</v>
          </cell>
          <cell r="K82">
            <v>72.694173359051007</v>
          </cell>
        </row>
        <row r="83">
          <cell r="A83" t="str">
            <v>EUR</v>
          </cell>
          <cell r="B83" t="str">
            <v>UPS_FT_HET</v>
          </cell>
        </row>
        <row r="84">
          <cell r="A84" t="str">
            <v>EUR</v>
          </cell>
          <cell r="B84" t="str">
            <v>UPS_CONV_STM_EXS</v>
          </cell>
          <cell r="C84">
            <v>223.54690332876481</v>
          </cell>
          <cell r="D84">
            <v>193.47655177503751</v>
          </cell>
          <cell r="E84">
            <v>162.75178470455589</v>
          </cell>
          <cell r="F84">
            <v>149.51994055373501</v>
          </cell>
          <cell r="G84">
            <v>121.68703383593071</v>
          </cell>
          <cell r="H84">
            <v>89.475143581822593</v>
          </cell>
          <cell r="I84">
            <v>44.563046320197252</v>
          </cell>
          <cell r="J84">
            <v>33.838532158459692</v>
          </cell>
          <cell r="K84">
            <v>45.2594742944882</v>
          </cell>
        </row>
        <row r="85">
          <cell r="A85" t="str">
            <v>EUR</v>
          </cell>
          <cell r="B85" t="str">
            <v>UPS_PRI_HFO_1_EXS</v>
          </cell>
          <cell r="C85">
            <v>15750.592333878431</v>
          </cell>
          <cell r="D85">
            <v>16494.180516164699</v>
          </cell>
          <cell r="E85">
            <v>15375.348546175979</v>
          </cell>
          <cell r="F85">
            <v>13795.656999999999</v>
          </cell>
          <cell r="G85">
            <v>13795.656999999999</v>
          </cell>
          <cell r="H85">
            <v>12455.34089596631</v>
          </cell>
          <cell r="I85">
            <v>6626.5178341251813</v>
          </cell>
          <cell r="J85">
            <v>5032.5415827738998</v>
          </cell>
          <cell r="K85">
            <v>7234.2660905385901</v>
          </cell>
        </row>
        <row r="86">
          <cell r="A86" t="str">
            <v>EUR</v>
          </cell>
          <cell r="B86" t="str">
            <v>UPS_PRI_HFO_2_EXS</v>
          </cell>
          <cell r="C86">
            <v>9113.3841680823498</v>
          </cell>
          <cell r="D86">
            <v>6402.5185764823636</v>
          </cell>
          <cell r="E86">
            <v>5254.2165131377369</v>
          </cell>
          <cell r="F86">
            <v>6103.1208990195946</v>
          </cell>
          <cell r="G86">
            <v>1828.766486111102</v>
          </cell>
          <cell r="H86">
            <v>224.32</v>
          </cell>
          <cell r="I86">
            <v>224.32</v>
          </cell>
        </row>
        <row r="87">
          <cell r="A87" t="str">
            <v>EUR</v>
          </cell>
          <cell r="B87" t="str">
            <v>UPS_PRI_HFO_3_EXS</v>
          </cell>
          <cell r="C87">
            <v>0.123</v>
          </cell>
          <cell r="D87">
            <v>0.123</v>
          </cell>
          <cell r="E87">
            <v>0.123</v>
          </cell>
          <cell r="F87">
            <v>0.123</v>
          </cell>
          <cell r="G87">
            <v>0.1229999999999999</v>
          </cell>
          <cell r="H87">
            <v>0.123</v>
          </cell>
          <cell r="I87">
            <v>0.123</v>
          </cell>
        </row>
        <row r="88">
          <cell r="A88" t="str">
            <v>EUR</v>
          </cell>
          <cell r="B88" t="str">
            <v>UPS_PRI_HOIL_EXS</v>
          </cell>
          <cell r="C88">
            <v>10114.49723788047</v>
          </cell>
          <cell r="D88">
            <v>10058.61050040322</v>
          </cell>
          <cell r="E88">
            <v>8657.1680496976296</v>
          </cell>
          <cell r="F88">
            <v>6268.030108672051</v>
          </cell>
          <cell r="G88">
            <v>4690.5095714252593</v>
          </cell>
          <cell r="H88">
            <v>2059.125346646093</v>
          </cell>
          <cell r="I88">
            <v>40.867230316957432</v>
          </cell>
        </row>
        <row r="89">
          <cell r="A89" t="str">
            <v>EUR</v>
          </cell>
          <cell r="B89" t="str">
            <v>UPS_PRI_MIX_OIL_NCR_EXS</v>
          </cell>
        </row>
        <row r="90">
          <cell r="A90" t="str">
            <v>EUR</v>
          </cell>
          <cell r="B90" t="str">
            <v>UPS_PRI_MIX_OIL_CRH_EXS</v>
          </cell>
          <cell r="C90">
            <v>18943.957410543921</v>
          </cell>
          <cell r="D90">
            <v>17445.088752387801</v>
          </cell>
          <cell r="E90">
            <v>15717.759332391121</v>
          </cell>
          <cell r="F90">
            <v>15162.962485052931</v>
          </cell>
          <cell r="G90">
            <v>11905.904422416659</v>
          </cell>
          <cell r="H90">
            <v>9660.7273503367342</v>
          </cell>
          <cell r="I90">
            <v>5219.7470595199757</v>
          </cell>
          <cell r="J90">
            <v>3834.2934319154342</v>
          </cell>
          <cell r="K90">
            <v>5511.7873343813526</v>
          </cell>
        </row>
        <row r="91">
          <cell r="A91" t="str">
            <v>EUR</v>
          </cell>
          <cell r="B91" t="str">
            <v>UPS_PRI_MIX_OIL_UHV_EXS</v>
          </cell>
          <cell r="C91">
            <v>10114.49723788047</v>
          </cell>
          <cell r="D91">
            <v>10058.61050040322</v>
          </cell>
          <cell r="E91">
            <v>8657.1680496976333</v>
          </cell>
          <cell r="F91">
            <v>6268.0301086720538</v>
          </cell>
          <cell r="G91">
            <v>4690.5095714252566</v>
          </cell>
          <cell r="H91">
            <v>2059.1253466460921</v>
          </cell>
          <cell r="I91">
            <v>40.867230316957432</v>
          </cell>
        </row>
        <row r="92">
          <cell r="A92" t="str">
            <v>EUR</v>
          </cell>
          <cell r="B92" t="str">
            <v>UPS_PRI_FIP_NGA_1_EXS</v>
          </cell>
          <cell r="C92">
            <v>9955.1756028317159</v>
          </cell>
          <cell r="D92">
            <v>9327.5313321817721</v>
          </cell>
          <cell r="E92">
            <v>8681.0596397409099</v>
          </cell>
          <cell r="F92">
            <v>4281.0472195464281</v>
          </cell>
          <cell r="G92">
            <v>1412.1851579696761</v>
          </cell>
          <cell r="H92">
            <v>2232.5022071753792</v>
          </cell>
          <cell r="I92">
            <v>3713.066004258199</v>
          </cell>
          <cell r="J92">
            <v>2824.0978675431452</v>
          </cell>
          <cell r="K92">
            <v>2657.4071783312511</v>
          </cell>
        </row>
        <row r="93">
          <cell r="A93" t="str">
            <v>EUR</v>
          </cell>
          <cell r="B93" t="str">
            <v>UPS_PRI_FIP_NGA_2_EXS</v>
          </cell>
        </row>
        <row r="94">
          <cell r="A94" t="str">
            <v>EUR</v>
          </cell>
          <cell r="B94" t="str">
            <v>UPS_PRI_COA_HCO_EXS</v>
          </cell>
          <cell r="C94">
            <v>3179.9524848484862</v>
          </cell>
          <cell r="D94">
            <v>2439.2096969696968</v>
          </cell>
          <cell r="E94">
            <v>1446.5609696969691</v>
          </cell>
          <cell r="F94">
            <v>1156.0812108980831</v>
          </cell>
          <cell r="G94">
            <v>738.69459675748385</v>
          </cell>
          <cell r="H94">
            <v>740.63903030303015</v>
          </cell>
          <cell r="I94">
            <v>592.51103030303011</v>
          </cell>
          <cell r="J94">
            <v>474.00921212121199</v>
          </cell>
          <cell r="K94">
            <v>379.20775757575751</v>
          </cell>
        </row>
        <row r="95">
          <cell r="A95" t="str">
            <v>EUR</v>
          </cell>
          <cell r="B95" t="str">
            <v>UPS_PRI_COA_BCO_EXS</v>
          </cell>
          <cell r="C95">
            <v>2625.212121212121</v>
          </cell>
          <cell r="D95">
            <v>2598.9643636363639</v>
          </cell>
          <cell r="E95">
            <v>1802.1381818181819</v>
          </cell>
          <cell r="F95">
            <v>1819.2894712680791</v>
          </cell>
          <cell r="G95">
            <v>1906.894207870838</v>
          </cell>
          <cell r="H95">
            <v>1260.353134192459</v>
          </cell>
          <cell r="I95">
            <v>1359.7859650370369</v>
          </cell>
          <cell r="J95">
            <v>1205.1716620067341</v>
          </cell>
          <cell r="K95">
            <v>1066.019177158249</v>
          </cell>
        </row>
        <row r="96">
          <cell r="A96" t="str">
            <v>EUR</v>
          </cell>
          <cell r="B96" t="str">
            <v>UPS_PRI_ADD_EXS</v>
          </cell>
          <cell r="C96">
            <v>103.03588147900059</v>
          </cell>
          <cell r="D96">
            <v>90.103760168924268</v>
          </cell>
          <cell r="E96">
            <v>76.976411759796747</v>
          </cell>
          <cell r="F96">
            <v>71.001850677906987</v>
          </cell>
          <cell r="G96">
            <v>57.478135037315951</v>
          </cell>
          <cell r="H96">
            <v>40.755637663596637</v>
          </cell>
          <cell r="I96">
            <v>18.221161493650872</v>
          </cell>
          <cell r="J96">
            <v>13.14598614205944</v>
          </cell>
          <cell r="K96">
            <v>19.103790491645832</v>
          </cell>
        </row>
        <row r="97">
          <cell r="A97" t="str">
            <v>EUR</v>
          </cell>
          <cell r="B97" t="str">
            <v>UPS_GAS_NGA_STG_EXS</v>
          </cell>
          <cell r="C97">
            <v>3112.7935000000011</v>
          </cell>
          <cell r="D97">
            <v>3134.9935239999859</v>
          </cell>
          <cell r="E97">
            <v>3132.3506639999869</v>
          </cell>
          <cell r="F97">
            <v>3228.286481999995</v>
          </cell>
          <cell r="G97">
            <v>3157.2290195129508</v>
          </cell>
          <cell r="H97">
            <v>3133.1742439999989</v>
          </cell>
          <cell r="I97">
            <v>3134.9935239999959</v>
          </cell>
          <cell r="J97">
            <v>3134.993524</v>
          </cell>
          <cell r="K97">
            <v>3462.4361196579821</v>
          </cell>
        </row>
        <row r="98">
          <cell r="A98" t="str">
            <v>EUR</v>
          </cell>
          <cell r="B98" t="str">
            <v>UPS_SCN_COA_OVC_EXS</v>
          </cell>
          <cell r="C98">
            <v>735.40981700295276</v>
          </cell>
          <cell r="D98">
            <v>787.50900319280811</v>
          </cell>
          <cell r="E98">
            <v>740.03627440346202</v>
          </cell>
          <cell r="F98">
            <v>603.64228076869574</v>
          </cell>
          <cell r="G98">
            <v>543.24208560738339</v>
          </cell>
          <cell r="H98">
            <v>518.66839240880518</v>
          </cell>
          <cell r="I98">
            <v>553.96984987807195</v>
          </cell>
          <cell r="J98">
            <v>553.26307283181836</v>
          </cell>
          <cell r="K98">
            <v>552.27052805731068</v>
          </cell>
        </row>
        <row r="99">
          <cell r="A99" t="str">
            <v>EUR</v>
          </cell>
          <cell r="B99" t="str">
            <v>UPS_SCN_GAS_TWN_EXS</v>
          </cell>
        </row>
        <row r="100">
          <cell r="A100" t="str">
            <v>EUR</v>
          </cell>
          <cell r="B100" t="str">
            <v>UPS_SCN_GAS_BFG_EXS</v>
          </cell>
          <cell r="C100">
            <v>51.146998812650658</v>
          </cell>
          <cell r="D100">
            <v>73.469755640594613</v>
          </cell>
          <cell r="E100">
            <v>56.788827039913848</v>
          </cell>
          <cell r="F100">
            <v>40.256946453310192</v>
          </cell>
          <cell r="G100">
            <v>26.010499802454571</v>
          </cell>
          <cell r="H100">
            <v>8.8535443728779111</v>
          </cell>
          <cell r="I100">
            <v>6.801750529804794</v>
          </cell>
          <cell r="J100">
            <v>6.7901913126193794</v>
          </cell>
          <cell r="K100">
            <v>6.7754286191125317</v>
          </cell>
        </row>
        <row r="101">
          <cell r="A101" t="str">
            <v>EUR</v>
          </cell>
          <cell r="B101" t="str">
            <v>UPS_SCN_REF_EXS</v>
          </cell>
          <cell r="C101">
            <v>2575.8970369748308</v>
          </cell>
          <cell r="D101">
            <v>2252.5940042230609</v>
          </cell>
          <cell r="E101">
            <v>1924.4102939948541</v>
          </cell>
          <cell r="F101">
            <v>1775.0462669476649</v>
          </cell>
          <cell r="G101">
            <v>1436.953375932909</v>
          </cell>
          <cell r="H101">
            <v>1018.890941589876</v>
          </cell>
          <cell r="I101">
            <v>455.52903734127119</v>
          </cell>
          <cell r="J101">
            <v>328.64965355148598</v>
          </cell>
          <cell r="K101">
            <v>477.59476229114478</v>
          </cell>
        </row>
        <row r="102">
          <cell r="A102" t="str">
            <v>EUR</v>
          </cell>
          <cell r="B102" t="str">
            <v>UPS_SCN_LIQ_EXS</v>
          </cell>
        </row>
        <row r="103">
          <cell r="A103" t="str">
            <v>EUR</v>
          </cell>
          <cell r="B103" t="str">
            <v>UPS_SCN_TRA_EXS</v>
          </cell>
        </row>
        <row r="104">
          <cell r="A104" t="str">
            <v>EUR</v>
          </cell>
          <cell r="B104" t="str">
            <v>UPS_SCN_FREF_EXS</v>
          </cell>
          <cell r="C104">
            <v>31999.510257992679</v>
          </cell>
          <cell r="D104">
            <v>27983.22444979502</v>
          </cell>
          <cell r="E104">
            <v>23906.3076122001</v>
          </cell>
          <cell r="F104">
            <v>22050.80809220186</v>
          </cell>
          <cell r="G104">
            <v>17850.792804755871</v>
          </cell>
          <cell r="H104">
            <v>12657.342537057169</v>
          </cell>
          <cell r="I104">
            <v>5658.8853878781701</v>
          </cell>
          <cell r="J104">
            <v>4082.705096185593</v>
          </cell>
          <cell r="K104">
            <v>5933.0005336887934</v>
          </cell>
        </row>
        <row r="105">
          <cell r="A105" t="str">
            <v>EUR</v>
          </cell>
          <cell r="B105" t="str">
            <v>UPS_HET_REF_NGA_EXS</v>
          </cell>
        </row>
        <row r="106">
          <cell r="A106" t="str">
            <v>EUR</v>
          </cell>
          <cell r="B106" t="str">
            <v>UPS_HET_REF_RPP_EXS</v>
          </cell>
          <cell r="C106">
            <v>1195.3165313524889</v>
          </cell>
          <cell r="D106">
            <v>1072.815116516161</v>
          </cell>
          <cell r="E106">
            <v>346.37522821147218</v>
          </cell>
          <cell r="K106">
            <v>9.5232352421986288</v>
          </cell>
        </row>
        <row r="107">
          <cell r="A107" t="str">
            <v>EUR</v>
          </cell>
          <cell r="B107" t="str">
            <v>UPS_HET_REF_RPG_EXS</v>
          </cell>
          <cell r="C107">
            <v>17.836761599999999</v>
          </cell>
          <cell r="D107">
            <v>17.836761599999999</v>
          </cell>
          <cell r="E107">
            <v>17.836761599999999</v>
          </cell>
        </row>
        <row r="108">
          <cell r="A108" t="str">
            <v>EUR</v>
          </cell>
          <cell r="B108" t="str">
            <v>UPS_HET_REF_COA_EXS</v>
          </cell>
          <cell r="F108">
            <v>207.1012056175947</v>
          </cell>
          <cell r="G108">
            <v>178.05719628071819</v>
          </cell>
        </row>
        <row r="109">
          <cell r="A109" t="str">
            <v>EUR</v>
          </cell>
          <cell r="B109" t="str">
            <v>UPS_MIN_IMP_URA_NAT</v>
          </cell>
          <cell r="C109">
            <v>2568.9684188929618</v>
          </cell>
          <cell r="D109">
            <v>2391.2903013948821</v>
          </cell>
          <cell r="E109">
            <v>2029.8330862923369</v>
          </cell>
          <cell r="F109">
            <v>2163.211635939454</v>
          </cell>
          <cell r="G109">
            <v>2038.477377825772</v>
          </cell>
          <cell r="H109">
            <v>1913.74311971209</v>
          </cell>
          <cell r="I109">
            <v>1736.469712332487</v>
          </cell>
          <cell r="J109">
            <v>1626.168791777279</v>
          </cell>
          <cell r="K109">
            <v>1515.8678712220701</v>
          </cell>
        </row>
        <row r="110">
          <cell r="A110" t="str">
            <v>EUR</v>
          </cell>
          <cell r="B110" t="str">
            <v>UPS_FT_LWR_URA</v>
          </cell>
          <cell r="C110">
            <v>2568.9684188929618</v>
          </cell>
          <cell r="D110">
            <v>2391.2903013948821</v>
          </cell>
          <cell r="E110">
            <v>2029.8330862923369</v>
          </cell>
          <cell r="F110">
            <v>2163.211635939454</v>
          </cell>
          <cell r="G110">
            <v>2038.477377825772</v>
          </cell>
          <cell r="H110">
            <v>1913.74311971209</v>
          </cell>
          <cell r="I110">
            <v>1736.469712332487</v>
          </cell>
          <cell r="J110">
            <v>1626.168791777279</v>
          </cell>
          <cell r="K110">
            <v>1515.8678712220701</v>
          </cell>
        </row>
        <row r="111">
          <cell r="A111" t="str">
            <v>EUR</v>
          </cell>
          <cell r="B111" t="str">
            <v>UPS_FT_LWR_UOX</v>
          </cell>
          <cell r="C111">
            <v>2568.9684188929618</v>
          </cell>
          <cell r="D111">
            <v>2391.2903013948821</v>
          </cell>
          <cell r="E111">
            <v>2029.8330862923369</v>
          </cell>
          <cell r="F111">
            <v>2163.211635939454</v>
          </cell>
          <cell r="G111">
            <v>2038.477377825772</v>
          </cell>
          <cell r="H111">
            <v>1913.74311971209</v>
          </cell>
          <cell r="I111">
            <v>1736.469712332487</v>
          </cell>
          <cell r="J111">
            <v>1626.168791777279</v>
          </cell>
          <cell r="K111">
            <v>1515.8678712220701</v>
          </cell>
        </row>
        <row r="112">
          <cell r="A112" t="str">
            <v>EUR</v>
          </cell>
          <cell r="B112" t="str">
            <v>UPS_FT_LWR_MOX</v>
          </cell>
        </row>
        <row r="113">
          <cell r="A113" t="str">
            <v>EUR</v>
          </cell>
          <cell r="B113" t="str">
            <v>UPS_FT_FR_MOX</v>
          </cell>
        </row>
        <row r="114">
          <cell r="A114" t="str">
            <v>EUR</v>
          </cell>
          <cell r="B114" t="str">
            <v>UPS_FT_ABWR_TRU</v>
          </cell>
        </row>
        <row r="115">
          <cell r="A115" t="str">
            <v>EUR</v>
          </cell>
          <cell r="B115" t="str">
            <v>UPS_FT_ABWR_NAU</v>
          </cell>
        </row>
        <row r="116">
          <cell r="A116" t="str">
            <v>EUR</v>
          </cell>
          <cell r="B116" t="str">
            <v>UPS_FT_ADS_TRU</v>
          </cell>
        </row>
        <row r="117">
          <cell r="A117" t="str">
            <v>EUR</v>
          </cell>
          <cell r="B117" t="str">
            <v>UPS_FT_ADS_MA</v>
          </cell>
        </row>
        <row r="118">
          <cell r="A118" t="str">
            <v>EUR</v>
          </cell>
          <cell r="B118" t="str">
            <v>UPS_NUC_LWR_UOX_EXS</v>
          </cell>
          <cell r="C118">
            <v>12983.56638908503</v>
          </cell>
          <cell r="D118">
            <v>12085.58118324974</v>
          </cell>
          <cell r="E118">
            <v>10258.77641812147</v>
          </cell>
          <cell r="F118">
            <v>10932.871608038</v>
          </cell>
          <cell r="G118">
            <v>10302.464667531451</v>
          </cell>
          <cell r="H118">
            <v>9672.0577270249032</v>
          </cell>
          <cell r="I118">
            <v>8776.1179261283869</v>
          </cell>
          <cell r="J118">
            <v>8218.6570736423655</v>
          </cell>
          <cell r="K118">
            <v>7661.1962211563396</v>
          </cell>
        </row>
        <row r="119">
          <cell r="A119" t="str">
            <v>EUR</v>
          </cell>
          <cell r="B119" t="str">
            <v>UPS_NUC_LWR_MOX_EXS</v>
          </cell>
        </row>
        <row r="120">
          <cell r="A120" t="str">
            <v>EUR</v>
          </cell>
          <cell r="B120" t="str">
            <v>UPS_NUC_FR_MOX_NEW</v>
          </cell>
        </row>
        <row r="121">
          <cell r="A121" t="str">
            <v>EUR</v>
          </cell>
          <cell r="B121" t="str">
            <v>UPS_NUC_ABWR_TRU_NEW</v>
          </cell>
        </row>
        <row r="122">
          <cell r="A122" t="str">
            <v>EUR</v>
          </cell>
          <cell r="B122" t="str">
            <v>UPS_NUC_ABWR_UTR_NEW</v>
          </cell>
        </row>
        <row r="123">
          <cell r="A123" t="str">
            <v>EUR</v>
          </cell>
          <cell r="B123" t="str">
            <v>UPS_NUC_ADS_TRU_NEW</v>
          </cell>
        </row>
        <row r="124">
          <cell r="A124" t="str">
            <v>EUR</v>
          </cell>
          <cell r="B124" t="str">
            <v>UPS_NUC_ADS_MA_NEW</v>
          </cell>
        </row>
        <row r="125">
          <cell r="A125" t="str">
            <v>EUR</v>
          </cell>
          <cell r="B125" t="str">
            <v>UPS_REP_PUREX_LWR_UOX_EXS</v>
          </cell>
        </row>
        <row r="126">
          <cell r="A126" t="str">
            <v>EUR</v>
          </cell>
          <cell r="B126" t="str">
            <v>UPS_REP_UREX_LWR_UOX_EXS</v>
          </cell>
        </row>
        <row r="127">
          <cell r="A127" t="str">
            <v>EUR</v>
          </cell>
          <cell r="B127" t="str">
            <v>UPS_REP_PUREX_LWR_MOX_EXS</v>
          </cell>
        </row>
        <row r="128">
          <cell r="A128" t="str">
            <v>EUR</v>
          </cell>
          <cell r="B128" t="str">
            <v>UPS_REP_ADV_PUREX_LWR_UOX_EXS</v>
          </cell>
        </row>
        <row r="129">
          <cell r="A129" t="str">
            <v>EUR</v>
          </cell>
          <cell r="B129" t="str">
            <v>UPS_REP_ADV_PUREX_LWR_MOX_EXS</v>
          </cell>
        </row>
        <row r="130">
          <cell r="A130" t="str">
            <v>EUR</v>
          </cell>
          <cell r="B130" t="str">
            <v>UPS_REP_ADV_PUREX_FR_MOX_EXS</v>
          </cell>
        </row>
        <row r="131">
          <cell r="A131" t="str">
            <v>EUR</v>
          </cell>
          <cell r="B131" t="str">
            <v>UPS_TRA_ADS_MA_EXS</v>
          </cell>
        </row>
        <row r="132">
          <cell r="A132" t="str">
            <v>EUR</v>
          </cell>
          <cell r="B132" t="str">
            <v>UPS_TRA_FR_MOX_EXS</v>
          </cell>
        </row>
        <row r="133">
          <cell r="A133" t="str">
            <v>EUR</v>
          </cell>
          <cell r="B133" t="str">
            <v>UPS_TRA_LWR_MOX_EXS</v>
          </cell>
        </row>
        <row r="134">
          <cell r="A134" t="str">
            <v>EUR</v>
          </cell>
          <cell r="B134" t="str">
            <v>UPS_WDP_SPENT_LWR_UOX_EXS</v>
          </cell>
          <cell r="C134">
            <v>2440.9104811479851</v>
          </cell>
          <cell r="D134">
            <v>2272.089262450952</v>
          </cell>
          <cell r="E134">
            <v>1928.649966606836</v>
          </cell>
          <cell r="F134">
            <v>2055.3798623111429</v>
          </cell>
          <cell r="G134">
            <v>1936.86335749572</v>
          </cell>
          <cell r="H134">
            <v>1818.346852680681</v>
          </cell>
          <cell r="I134">
            <v>1649.910170112136</v>
          </cell>
          <cell r="J134">
            <v>1545.1075298447661</v>
          </cell>
          <cell r="K134">
            <v>1440.304889577392</v>
          </cell>
        </row>
        <row r="135">
          <cell r="A135" t="str">
            <v>EUR</v>
          </cell>
          <cell r="B135" t="str">
            <v>UPS_WDP_SPENT_LWR_MOX_EXS</v>
          </cell>
        </row>
        <row r="136">
          <cell r="A136" t="str">
            <v>EUR</v>
          </cell>
          <cell r="B136" t="str">
            <v>UPS_WDP_SPENT_FR_MOX_EXS</v>
          </cell>
        </row>
        <row r="137">
          <cell r="A137" t="str">
            <v>EUR</v>
          </cell>
          <cell r="B137" t="str">
            <v>UPS_WDP_HLW_PUREX_LWR_UOX_EXS</v>
          </cell>
        </row>
        <row r="138">
          <cell r="A138" t="str">
            <v>EUR</v>
          </cell>
          <cell r="B138" t="str">
            <v>UPS_WDP_HLW_UREX_LWR_UOX_EXS</v>
          </cell>
        </row>
        <row r="139">
          <cell r="A139" t="str">
            <v>EUR</v>
          </cell>
          <cell r="B139" t="str">
            <v>UPS_WDP_HLW_UREX_LWR_MOX_EXS</v>
          </cell>
        </row>
        <row r="140">
          <cell r="A140" t="str">
            <v>EUR</v>
          </cell>
          <cell r="B140" t="str">
            <v>UPS_WDP_HLW_ADV_PUREX_LWR_UOX_EXS</v>
          </cell>
        </row>
        <row r="141">
          <cell r="A141" t="str">
            <v>EUR</v>
          </cell>
          <cell r="B141" t="str">
            <v>UPS_WDP_HLW_ADV_PUREX_LWR_MOX_EXS</v>
          </cell>
        </row>
        <row r="142">
          <cell r="A142" t="str">
            <v>EUR</v>
          </cell>
          <cell r="B142" t="str">
            <v>UPS_WDP_HLW_ADV_PUREX_FR_MOX_EXS</v>
          </cell>
        </row>
        <row r="143">
          <cell r="A143" t="str">
            <v>EUR</v>
          </cell>
          <cell r="B143" t="str">
            <v>UPS_WDP_HLW_PYRO_ABWR_TRU_EXS</v>
          </cell>
          <cell r="C143">
            <v>999968623.59133255</v>
          </cell>
          <cell r="D143">
            <v>999967482.89150393</v>
          </cell>
          <cell r="E143">
            <v>999971502.31572092</v>
          </cell>
          <cell r="F143">
            <v>999981114.72802913</v>
          </cell>
          <cell r="G143">
            <v>999987242.21519053</v>
          </cell>
          <cell r="H143">
            <v>999989744.98692369</v>
          </cell>
        </row>
        <row r="144">
          <cell r="A144" t="str">
            <v>EUR</v>
          </cell>
          <cell r="B144" t="str">
            <v>UPS_WDP_HLW_PYRO_ABWR_UTR_EXS</v>
          </cell>
        </row>
        <row r="145">
          <cell r="A145" t="str">
            <v>EUR</v>
          </cell>
          <cell r="B145" t="str">
            <v>UPS_WDP_HLW_PYRO_ADS_TRU_EXS</v>
          </cell>
        </row>
        <row r="146">
          <cell r="A146" t="str">
            <v>EUR</v>
          </cell>
          <cell r="B146" t="str">
            <v>UPS_WDP_HLW_PYRO_ADS_MA_EXS</v>
          </cell>
        </row>
        <row r="147">
          <cell r="A147" t="str">
            <v>EUR</v>
          </cell>
          <cell r="B147" t="str">
            <v>UPS_WDP_PUREX_UREX_EXS</v>
          </cell>
        </row>
        <row r="148">
          <cell r="A148" t="str">
            <v>EUR</v>
          </cell>
          <cell r="B148" t="str">
            <v>UPS_SF_NGA_CU_NEW</v>
          </cell>
        </row>
        <row r="149">
          <cell r="A149" t="str">
            <v>EUR</v>
          </cell>
          <cell r="B149" t="str">
            <v>UPS_SF_NGA_CT_NEW</v>
          </cell>
          <cell r="H149">
            <v>979.97647964990165</v>
          </cell>
        </row>
        <row r="150">
          <cell r="A150" t="str">
            <v>EUR</v>
          </cell>
          <cell r="B150" t="str">
            <v>UPS_SF_KER_CU_NEW</v>
          </cell>
        </row>
        <row r="151">
          <cell r="A151" t="str">
            <v>EUR</v>
          </cell>
          <cell r="B151" t="str">
            <v>UPS_SF_KER_CT_NEW</v>
          </cell>
          <cell r="G151">
            <v>370.48386986499509</v>
          </cell>
        </row>
        <row r="152">
          <cell r="A152" t="str">
            <v>EUR</v>
          </cell>
          <cell r="B152" t="str">
            <v>UPS_SF_DST_CU_NEW</v>
          </cell>
        </row>
        <row r="153">
          <cell r="A153" t="str">
            <v>EUR</v>
          </cell>
          <cell r="B153" t="str">
            <v>UPS_SF_DST_CT_NEW</v>
          </cell>
          <cell r="G153">
            <v>270.25054770356218</v>
          </cell>
        </row>
        <row r="154">
          <cell r="A154" t="str">
            <v>EUR</v>
          </cell>
          <cell r="B154" t="str">
            <v>UPS_SF_KER_COELCSYS_EM_NEW</v>
          </cell>
        </row>
        <row r="155">
          <cell r="A155" t="str">
            <v>EUR</v>
          </cell>
          <cell r="B155" t="str">
            <v>UPS_SF_DST_COELCSYS_EM_NEW</v>
          </cell>
        </row>
        <row r="156">
          <cell r="A156" t="str">
            <v>EUR</v>
          </cell>
          <cell r="B156" t="str">
            <v>UPS_SF_GSL_CU_NEW</v>
          </cell>
        </row>
        <row r="157">
          <cell r="A157" t="str">
            <v>EUR</v>
          </cell>
          <cell r="B157" t="str">
            <v>UPS_SF_GSL_CT_NEW</v>
          </cell>
        </row>
        <row r="158">
          <cell r="A158" t="str">
            <v>EUR</v>
          </cell>
          <cell r="B158" t="str">
            <v>UPS_SF_GSL_COELCSYS_EM_NEW</v>
          </cell>
        </row>
        <row r="159">
          <cell r="A159" t="str">
            <v>EUR</v>
          </cell>
          <cell r="B159" t="str">
            <v>UPS_FT_SLU2BIOGAS_NEW</v>
          </cell>
          <cell r="I159">
            <v>25.456</v>
          </cell>
          <cell r="J159">
            <v>28.593600000000009</v>
          </cell>
          <cell r="K159">
            <v>31.731200000000008</v>
          </cell>
        </row>
        <row r="160">
          <cell r="A160" t="str">
            <v>EUR</v>
          </cell>
          <cell r="B160" t="str">
            <v>UPS_FT_WOD2NGA_NEW</v>
          </cell>
          <cell r="I160">
            <v>814.18560159251274</v>
          </cell>
          <cell r="J160">
            <v>504.01388058501828</v>
          </cell>
          <cell r="K160">
            <v>376.13467743130548</v>
          </cell>
        </row>
        <row r="161">
          <cell r="A161" t="str">
            <v>EUR</v>
          </cell>
          <cell r="B161" t="str">
            <v>UPS_FT_COA2DST_NEW</v>
          </cell>
        </row>
        <row r="162">
          <cell r="A162" t="str">
            <v>EUR</v>
          </cell>
          <cell r="B162" t="str">
            <v>UPS_FT_COA2NGA_NEW</v>
          </cell>
          <cell r="C162">
            <v>177.22613809058191</v>
          </cell>
          <cell r="D162">
            <v>229.79420237267851</v>
          </cell>
          <cell r="E162">
            <v>90.066948279879369</v>
          </cell>
        </row>
        <row r="163">
          <cell r="A163" t="str">
            <v>EUR</v>
          </cell>
          <cell r="B163" t="str">
            <v>UPS_FT_COA2MTH_NEW</v>
          </cell>
          <cell r="H163">
            <v>890.70868711157766</v>
          </cell>
          <cell r="I163">
            <v>750.5659805586422</v>
          </cell>
          <cell r="J163">
            <v>556.45712233643246</v>
          </cell>
        </row>
        <row r="164">
          <cell r="A164" t="str">
            <v>EUR</v>
          </cell>
          <cell r="B164" t="str">
            <v>UPS_FT_NGA2DST_NEW</v>
          </cell>
        </row>
        <row r="165">
          <cell r="A165" t="str">
            <v>EUR</v>
          </cell>
          <cell r="B165" t="str">
            <v>UPS_FT_NGA2MTH_NEW</v>
          </cell>
          <cell r="G165">
            <v>105.58385317968209</v>
          </cell>
          <cell r="H165">
            <v>686.89570065450414</v>
          </cell>
          <cell r="I165">
            <v>2007.628949474137</v>
          </cell>
          <cell r="J165">
            <v>2239.3442390134201</v>
          </cell>
          <cell r="K165">
            <v>2924.38296907318</v>
          </cell>
        </row>
      </sheetData>
      <sheetData sheetId="22">
        <row r="1">
          <cell r="A1" t="str">
            <v>Region</v>
          </cell>
          <cell r="B1" t="str">
            <v>Technology</v>
          </cell>
          <cell r="C1" t="str">
            <v>Emission Commodity</v>
          </cell>
          <cell r="D1" t="str">
            <v>Sector</v>
          </cell>
          <cell r="E1">
            <v>2010</v>
          </cell>
          <cell r="F1">
            <v>2015</v>
          </cell>
          <cell r="G1">
            <v>2020</v>
          </cell>
          <cell r="H1">
            <v>2025</v>
          </cell>
          <cell r="I1">
            <v>2030</v>
          </cell>
          <cell r="J1">
            <v>2035</v>
          </cell>
          <cell r="K1">
            <v>2040</v>
          </cell>
          <cell r="L1">
            <v>2045</v>
          </cell>
          <cell r="M1">
            <v>2050</v>
          </cell>
        </row>
        <row r="2">
          <cell r="A2" t="str">
            <v>EUR</v>
          </cell>
          <cell r="B2" t="str">
            <v>AGR_APP_EXS</v>
          </cell>
          <cell r="C2" t="str">
            <v>AGR_CH4</v>
          </cell>
          <cell r="D2" t="str">
            <v>AGR</v>
          </cell>
          <cell r="E2">
            <v>163.9287783686066</v>
          </cell>
          <cell r="F2">
            <v>224.28620793519889</v>
          </cell>
          <cell r="G2">
            <v>368.58163132937563</v>
          </cell>
          <cell r="H2">
            <v>49.297574762636778</v>
          </cell>
          <cell r="I2">
            <v>37.903107526431363</v>
          </cell>
          <cell r="J2">
            <v>103.9732237069431</v>
          </cell>
          <cell r="K2">
            <v>31.252413356795259</v>
          </cell>
          <cell r="L2">
            <v>27.840956191807852</v>
          </cell>
          <cell r="M2">
            <v>24.427710003074889</v>
          </cell>
        </row>
        <row r="3">
          <cell r="A3" t="str">
            <v>EUR</v>
          </cell>
          <cell r="B3" t="str">
            <v>AGR_APP_EXS</v>
          </cell>
          <cell r="C3" t="str">
            <v>AGR_CO2</v>
          </cell>
          <cell r="D3" t="str">
            <v>AGR</v>
          </cell>
          <cell r="E3">
            <v>4422.7060861436721</v>
          </cell>
          <cell r="F3">
            <v>5209.2657948194856</v>
          </cell>
          <cell r="G3">
            <v>9228.2530042029757</v>
          </cell>
          <cell r="H3">
            <v>2305.7270838658801</v>
          </cell>
          <cell r="I3">
            <v>2011.1388853524479</v>
          </cell>
          <cell r="J3">
            <v>2138.7292116518188</v>
          </cell>
          <cell r="K3">
            <v>1658.2530527115559</v>
          </cell>
          <cell r="L3">
            <v>1477.241135537324</v>
          </cell>
          <cell r="M3">
            <v>1296.134292763154</v>
          </cell>
        </row>
        <row r="4">
          <cell r="A4" t="str">
            <v>EUR</v>
          </cell>
          <cell r="B4" t="str">
            <v>AGR_APP_EXS</v>
          </cell>
          <cell r="C4" t="str">
            <v>AGR_N2O</v>
          </cell>
          <cell r="D4" t="str">
            <v>AGR</v>
          </cell>
          <cell r="E4">
            <v>30.938670847032789</v>
          </cell>
          <cell r="F4">
            <v>44.857241587039752</v>
          </cell>
          <cell r="G4">
            <v>71.592481298619319</v>
          </cell>
          <cell r="H4">
            <v>5.8839040845727792</v>
          </cell>
          <cell r="I4">
            <v>3.7903107526431361</v>
          </cell>
          <cell r="J4">
            <v>20.79464474138862</v>
          </cell>
          <cell r="K4">
            <v>3.1252413356795259</v>
          </cell>
          <cell r="L4">
            <v>2.7840956191807851</v>
          </cell>
          <cell r="M4">
            <v>2.4427710003074901</v>
          </cell>
        </row>
        <row r="5">
          <cell r="A5" t="str">
            <v>EUR</v>
          </cell>
          <cell r="B5" t="str">
            <v>AGR_APP_EXS</v>
          </cell>
          <cell r="C5" t="str">
            <v>TOT_CH4</v>
          </cell>
          <cell r="D5" t="str">
            <v>AGR</v>
          </cell>
          <cell r="E5">
            <v>0.11775165770139349</v>
          </cell>
          <cell r="F5">
            <v>0.15875998000759359</v>
          </cell>
          <cell r="G5">
            <v>0.25490507686105163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EUR</v>
          </cell>
          <cell r="B6" t="str">
            <v>AGR_APP_EXS</v>
          </cell>
          <cell r="C6" t="str">
            <v>TOT_CO2</v>
          </cell>
          <cell r="D6" t="str">
            <v>AGR</v>
          </cell>
          <cell r="E6">
            <v>4422.7060861436721</v>
          </cell>
          <cell r="F6">
            <v>5209.2657948194856</v>
          </cell>
          <cell r="G6">
            <v>9228.2530042029757</v>
          </cell>
          <cell r="H6">
            <v>2305.7270838658801</v>
          </cell>
          <cell r="I6">
            <v>2011.1388853524479</v>
          </cell>
          <cell r="J6">
            <v>2138.7292116518188</v>
          </cell>
          <cell r="K6">
            <v>1658.2530527115559</v>
          </cell>
          <cell r="L6">
            <v>1477.241135537324</v>
          </cell>
          <cell r="M6">
            <v>1296.134292763154</v>
          </cell>
        </row>
        <row r="7">
          <cell r="A7" t="str">
            <v>EUR</v>
          </cell>
          <cell r="B7" t="str">
            <v>AGR_APP_EXS</v>
          </cell>
          <cell r="C7" t="str">
            <v>TOT_CO2_EQ_GWP_100</v>
          </cell>
          <cell r="D7" t="str">
            <v>AGR</v>
          </cell>
          <cell r="E7">
            <v>4436.0240295153026</v>
          </cell>
          <cell r="F7">
            <v>5228.2404080108035</v>
          </cell>
          <cell r="G7">
            <v>9258.8021044131983</v>
          </cell>
          <cell r="H7">
            <v>2308.7129266521488</v>
          </cell>
          <cell r="I7">
            <v>2013.2159756448959</v>
          </cell>
          <cell r="J7">
            <v>2147.525346377427</v>
          </cell>
          <cell r="K7">
            <v>1659.9656849635089</v>
          </cell>
          <cell r="L7">
            <v>1478.766819936636</v>
          </cell>
          <cell r="M7">
            <v>1297.4729312713221</v>
          </cell>
        </row>
        <row r="8">
          <cell r="A8" t="str">
            <v>EUR</v>
          </cell>
          <cell r="B8" t="str">
            <v>AGR_FT_BIO</v>
          </cell>
          <cell r="C8" t="str">
            <v>AGR_CH4</v>
          </cell>
          <cell r="D8" t="str">
            <v>AGR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EUR</v>
          </cell>
          <cell r="B9" t="str">
            <v>AGR_FT_BIO</v>
          </cell>
          <cell r="C9" t="str">
            <v>AGR_N2O</v>
          </cell>
          <cell r="D9" t="str">
            <v>AGR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 t="str">
            <v>EUR</v>
          </cell>
          <cell r="B10" t="str">
            <v>AGR_FT_BIO</v>
          </cell>
          <cell r="C10" t="str">
            <v>TOT_CH4</v>
          </cell>
          <cell r="D10" t="str">
            <v>AGR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A11" t="str">
            <v>EUR</v>
          </cell>
          <cell r="B11" t="str">
            <v>AGR_FT_BIO</v>
          </cell>
          <cell r="C11" t="str">
            <v>TOT_CO2_EQ_GWP_100</v>
          </cell>
          <cell r="D11" t="str">
            <v>AGR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EUR</v>
          </cell>
          <cell r="B12" t="str">
            <v>AGR_FT_NGA</v>
          </cell>
          <cell r="C12" t="str">
            <v>AGR_CH4</v>
          </cell>
          <cell r="D12" t="str">
            <v>AGR</v>
          </cell>
          <cell r="E12">
            <v>6.8615667555978748</v>
          </cell>
          <cell r="F12">
            <v>10.609354712748271</v>
          </cell>
          <cell r="G12">
            <v>0</v>
          </cell>
          <cell r="H12">
            <v>-1.867445858385131</v>
          </cell>
          <cell r="I12">
            <v>-2.6094561692290639</v>
          </cell>
          <cell r="J12">
            <v>-2.0958968561133551</v>
          </cell>
          <cell r="K12">
            <v>-4.0387946754138841</v>
          </cell>
          <cell r="L12">
            <v>-4.7132848463984081</v>
          </cell>
          <cell r="M12">
            <v>-5.3186796565629493</v>
          </cell>
        </row>
        <row r="13">
          <cell r="A13" t="str">
            <v>EUR</v>
          </cell>
          <cell r="B13" t="str">
            <v>AGR_FT_NGA</v>
          </cell>
          <cell r="C13" t="str">
            <v>AGR_CO2</v>
          </cell>
          <cell r="D13" t="str">
            <v>AGR</v>
          </cell>
          <cell r="E13">
            <v>-165.4885145691014</v>
          </cell>
          <cell r="F13">
            <v>-255.87834593564679</v>
          </cell>
          <cell r="G13">
            <v>0</v>
          </cell>
          <cell r="H13">
            <v>-138.45774433929421</v>
          </cell>
          <cell r="I13">
            <v>-138.45774433929421</v>
          </cell>
          <cell r="J13">
            <v>-111.2082871853746</v>
          </cell>
          <cell r="K13">
            <v>-214.29844547746069</v>
          </cell>
          <cell r="L13">
            <v>-250.08689394989949</v>
          </cell>
          <cell r="M13">
            <v>-282.20914257723012</v>
          </cell>
        </row>
        <row r="14">
          <cell r="A14" t="str">
            <v>EUR</v>
          </cell>
          <cell r="B14" t="str">
            <v>AGR_FT_NGA</v>
          </cell>
          <cell r="C14" t="str">
            <v>AGR_N2O</v>
          </cell>
          <cell r="D14" t="str">
            <v>AGR</v>
          </cell>
          <cell r="E14">
            <v>-0.31188939798172161</v>
          </cell>
          <cell r="F14">
            <v>-0.48224339603401212</v>
          </cell>
          <cell r="G14">
            <v>0</v>
          </cell>
          <cell r="H14">
            <v>-0.26094561692290652</v>
          </cell>
          <cell r="I14">
            <v>-0.26094561692290641</v>
          </cell>
          <cell r="J14">
            <v>-0.20958968561133551</v>
          </cell>
          <cell r="K14">
            <v>-0.40387946754138843</v>
          </cell>
          <cell r="L14">
            <v>-0.47132848463984078</v>
          </cell>
          <cell r="M14">
            <v>-0.53186796565629491</v>
          </cell>
        </row>
        <row r="15">
          <cell r="A15" t="str">
            <v>EUR</v>
          </cell>
          <cell r="B15" t="str">
            <v>AGR_FT_NGA</v>
          </cell>
          <cell r="C15" t="str">
            <v>TOT_CO2</v>
          </cell>
          <cell r="D15" t="str">
            <v>AGR</v>
          </cell>
          <cell r="E15">
            <v>-165.4885145691014</v>
          </cell>
          <cell r="F15">
            <v>-255.87834593564679</v>
          </cell>
          <cell r="G15">
            <v>0</v>
          </cell>
          <cell r="H15">
            <v>-138.45774433929421</v>
          </cell>
          <cell r="I15">
            <v>-138.45774433929421</v>
          </cell>
          <cell r="J15">
            <v>-111.2082871853746</v>
          </cell>
          <cell r="K15">
            <v>-214.29844547746069</v>
          </cell>
          <cell r="L15">
            <v>-250.08689394989949</v>
          </cell>
          <cell r="M15">
            <v>-282.20914257723012</v>
          </cell>
        </row>
        <row r="16">
          <cell r="A16" t="str">
            <v>EUR</v>
          </cell>
          <cell r="B16" t="str">
            <v>AGR_FT_NGA</v>
          </cell>
          <cell r="C16" t="str">
            <v>TOT_CO2_EQ_GWP_100</v>
          </cell>
          <cell r="D16" t="str">
            <v>AGR</v>
          </cell>
          <cell r="E16">
            <v>-165.40991844081009</v>
          </cell>
          <cell r="F16">
            <v>-255.75682059984621</v>
          </cell>
          <cell r="G16">
            <v>0</v>
          </cell>
          <cell r="H16">
            <v>-138.5821922795968</v>
          </cell>
          <cell r="I16">
            <v>-138.60074253736789</v>
          </cell>
          <cell r="J16">
            <v>-111.32314233308961</v>
          </cell>
          <cell r="K16">
            <v>-214.51977142567341</v>
          </cell>
          <cell r="L16">
            <v>-250.3451819594822</v>
          </cell>
          <cell r="M16">
            <v>-282.50060622240971</v>
          </cell>
        </row>
        <row r="17">
          <cell r="A17" t="str">
            <v>EUR</v>
          </cell>
          <cell r="B17" t="str">
            <v>AGR_LTH_BIO_EXS</v>
          </cell>
          <cell r="C17" t="str">
            <v>AGR_N2O</v>
          </cell>
          <cell r="D17" t="str">
            <v>AGR</v>
          </cell>
          <cell r="E17">
            <v>267.34599627272729</v>
          </cell>
          <cell r="F17">
            <v>200.50949720454551</v>
          </cell>
          <cell r="G17">
            <v>70.354209545454552</v>
          </cell>
          <cell r="H17">
            <v>66.836499068181809</v>
          </cell>
        </row>
        <row r="18">
          <cell r="A18" t="str">
            <v>EUR</v>
          </cell>
          <cell r="B18" t="str">
            <v>AGR_LTH_BIO_EXS</v>
          </cell>
          <cell r="C18" t="str">
            <v>TOT_CO2_EQ_GWP_100</v>
          </cell>
          <cell r="D18" t="str">
            <v>AGR</v>
          </cell>
          <cell r="E18">
            <v>79.669106889272726</v>
          </cell>
          <cell r="F18">
            <v>59.751830166954562</v>
          </cell>
          <cell r="G18">
            <v>20.965554444545461</v>
          </cell>
          <cell r="H18">
            <v>19.917276722318181</v>
          </cell>
        </row>
        <row r="19">
          <cell r="A19" t="str">
            <v>EUR</v>
          </cell>
          <cell r="B19" t="str">
            <v>AGR_LTH_BIO_NEW</v>
          </cell>
          <cell r="C19" t="str">
            <v>AGR_N2O</v>
          </cell>
          <cell r="D19" t="str">
            <v>AGR</v>
          </cell>
          <cell r="E19">
            <v>84.372322373294566</v>
          </cell>
          <cell r="F19">
            <v>106.6815664748011</v>
          </cell>
          <cell r="G19">
            <v>109.2663129021682</v>
          </cell>
          <cell r="H19">
            <v>109.26631290216829</v>
          </cell>
          <cell r="I19">
            <v>253.85267778423921</v>
          </cell>
          <cell r="J19">
            <v>231.54343368273271</v>
          </cell>
          <cell r="K19">
            <v>262.2880550923266</v>
          </cell>
          <cell r="L19">
            <v>268.32320315812422</v>
          </cell>
          <cell r="M19">
            <v>269.1984883153952</v>
          </cell>
        </row>
        <row r="20">
          <cell r="A20" t="str">
            <v>EUR</v>
          </cell>
          <cell r="B20" t="str">
            <v>AGR_LTH_BIO_NEW</v>
          </cell>
          <cell r="C20" t="str">
            <v>TOT_CO2_EQ_GWP_100</v>
          </cell>
          <cell r="D20" t="str">
            <v>AGR</v>
          </cell>
          <cell r="E20">
            <v>25.142952067241779</v>
          </cell>
          <cell r="F20">
            <v>31.791106809490731</v>
          </cell>
          <cell r="G20">
            <v>32.561361244846132</v>
          </cell>
          <cell r="H20">
            <v>32.561361244846132</v>
          </cell>
          <cell r="I20">
            <v>75.648097979703294</v>
          </cell>
          <cell r="J20">
            <v>68.999943237454332</v>
          </cell>
          <cell r="K20">
            <v>78.161840417513346</v>
          </cell>
          <cell r="L20">
            <v>79.960314541121008</v>
          </cell>
          <cell r="M20">
            <v>80.221149517987755</v>
          </cell>
        </row>
        <row r="21">
          <cell r="A21" t="str">
            <v>EUR</v>
          </cell>
          <cell r="B21" t="str">
            <v>AGR_LTH_DST_EXS</v>
          </cell>
          <cell r="C21" t="str">
            <v>AGR_CH4</v>
          </cell>
          <cell r="D21" t="str">
            <v>AGR</v>
          </cell>
          <cell r="E21">
            <v>421.61450300000013</v>
          </cell>
          <cell r="F21">
            <v>220.85025026299641</v>
          </cell>
          <cell r="G21">
            <v>155.1037061184185</v>
          </cell>
          <cell r="H21">
            <v>105.40362575</v>
          </cell>
        </row>
        <row r="22">
          <cell r="A22" t="str">
            <v>EUR</v>
          </cell>
          <cell r="B22" t="str">
            <v>AGR_LTH_DST_EXS</v>
          </cell>
          <cell r="C22" t="str">
            <v>AGR_CO2</v>
          </cell>
          <cell r="D22" t="str">
            <v>AGR</v>
          </cell>
          <cell r="E22">
            <v>10294.42078158334</v>
          </cell>
          <cell r="F22">
            <v>5392.4269439214968</v>
          </cell>
          <cell r="G22">
            <v>3787.1154910580531</v>
          </cell>
          <cell r="H22">
            <v>2573.605195395834</v>
          </cell>
        </row>
        <row r="23">
          <cell r="A23" t="str">
            <v>EUR</v>
          </cell>
          <cell r="B23" t="str">
            <v>AGR_LTH_DST_EXS</v>
          </cell>
          <cell r="C23" t="str">
            <v>AGR_N2O</v>
          </cell>
          <cell r="D23" t="str">
            <v>AGR</v>
          </cell>
          <cell r="E23">
            <v>84.322900599999997</v>
          </cell>
          <cell r="F23">
            <v>44.170050052599287</v>
          </cell>
          <cell r="G23">
            <v>31.0207412236837</v>
          </cell>
          <cell r="H23">
            <v>21.08072515000001</v>
          </cell>
        </row>
        <row r="24">
          <cell r="A24" t="str">
            <v>EUR</v>
          </cell>
          <cell r="B24" t="str">
            <v>AGR_LTH_DST_EXS</v>
          </cell>
          <cell r="C24" t="str">
            <v>TOT_CO2</v>
          </cell>
          <cell r="D24" t="str">
            <v>AGR</v>
          </cell>
          <cell r="E24">
            <v>10294.42078158334</v>
          </cell>
          <cell r="F24">
            <v>5392.4269439214968</v>
          </cell>
          <cell r="G24">
            <v>3787.1154910580531</v>
          </cell>
          <cell r="H24">
            <v>2573.605195395834</v>
          </cell>
        </row>
        <row r="25">
          <cell r="A25" t="str">
            <v>EUR</v>
          </cell>
          <cell r="B25" t="str">
            <v>AGR_LTH_DST_EXS</v>
          </cell>
          <cell r="C25" t="str">
            <v>TOT_CO2_EQ_GWP_100</v>
          </cell>
          <cell r="D25" t="str">
            <v>AGR</v>
          </cell>
          <cell r="E25">
            <v>10330.089368537139</v>
          </cell>
          <cell r="F25">
            <v>5411.1108750937483</v>
          </cell>
          <cell r="G25">
            <v>3800.2372645956721</v>
          </cell>
          <cell r="H25">
            <v>2582.5223421342839</v>
          </cell>
        </row>
        <row r="26">
          <cell r="A26" t="str">
            <v>EUR</v>
          </cell>
          <cell r="B26" t="str">
            <v>AGR_LTH_DST_NEW</v>
          </cell>
          <cell r="C26" t="str">
            <v>AGR_CH4</v>
          </cell>
          <cell r="D26" t="str">
            <v>AGR</v>
          </cell>
          <cell r="E26">
            <v>60.265944552353247</v>
          </cell>
          <cell r="F26">
            <v>76.13084334304763</v>
          </cell>
          <cell r="G26">
            <v>154.16832869584809</v>
          </cell>
          <cell r="H26">
            <v>154.16832869584809</v>
          </cell>
          <cell r="I26">
            <v>179.57307371849521</v>
          </cell>
          <cell r="J26">
            <v>163.7081749278008</v>
          </cell>
        </row>
        <row r="27">
          <cell r="A27" t="str">
            <v>EUR</v>
          </cell>
          <cell r="B27" t="str">
            <v>AGR_LTH_DST_NEW</v>
          </cell>
          <cell r="C27" t="str">
            <v>AGR_CO2</v>
          </cell>
          <cell r="D27" t="str">
            <v>AGR</v>
          </cell>
          <cell r="E27">
            <v>1471.493479486626</v>
          </cell>
          <cell r="F27">
            <v>1858.8614249594129</v>
          </cell>
          <cell r="G27">
            <v>3764.276692323625</v>
          </cell>
          <cell r="H27">
            <v>3764.276692323624</v>
          </cell>
          <cell r="I27">
            <v>4384.575883293257</v>
          </cell>
          <cell r="J27">
            <v>3997.2079378204712</v>
          </cell>
        </row>
        <row r="28">
          <cell r="A28" t="str">
            <v>EUR</v>
          </cell>
          <cell r="B28" t="str">
            <v>AGR_LTH_DST_NEW</v>
          </cell>
          <cell r="C28" t="str">
            <v>AGR_N2O</v>
          </cell>
          <cell r="D28" t="str">
            <v>AGR</v>
          </cell>
          <cell r="E28">
            <v>12.05318891047065</v>
          </cell>
          <cell r="F28">
            <v>15.22616866860953</v>
          </cell>
          <cell r="G28">
            <v>30.833665739169611</v>
          </cell>
          <cell r="H28">
            <v>30.833665739169611</v>
          </cell>
          <cell r="I28">
            <v>35.914614743699033</v>
          </cell>
          <cell r="J28">
            <v>32.741634985560147</v>
          </cell>
        </row>
        <row r="29">
          <cell r="A29" t="str">
            <v>EUR</v>
          </cell>
          <cell r="B29" t="str">
            <v>AGR_LTH_DST_NEW</v>
          </cell>
          <cell r="C29" t="str">
            <v>TOT_CO2</v>
          </cell>
          <cell r="D29" t="str">
            <v>AGR</v>
          </cell>
          <cell r="E29">
            <v>1471.493479486626</v>
          </cell>
          <cell r="F29">
            <v>1858.8614249594129</v>
          </cell>
          <cell r="G29">
            <v>3764.276692323625</v>
          </cell>
          <cell r="H29">
            <v>3764.276692323624</v>
          </cell>
          <cell r="I29">
            <v>4384.575883293257</v>
          </cell>
          <cell r="J29">
            <v>3997.2079378204712</v>
          </cell>
        </row>
        <row r="30">
          <cell r="A30" t="str">
            <v>EUR</v>
          </cell>
          <cell r="B30" t="str">
            <v>AGR_LTH_DST_NEW</v>
          </cell>
          <cell r="C30" t="str">
            <v>TOT_CO2_EQ_GWP_100</v>
          </cell>
          <cell r="D30" t="str">
            <v>AGR</v>
          </cell>
          <cell r="E30">
            <v>1476.5919783957549</v>
          </cell>
          <cell r="F30">
            <v>1865.3020943062349</v>
          </cell>
          <cell r="G30">
            <v>3777.319332931294</v>
          </cell>
          <cell r="H30">
            <v>3777.319332931294</v>
          </cell>
          <cell r="I30">
            <v>4399.7677653298433</v>
          </cell>
          <cell r="J30">
            <v>4011.0576494193629</v>
          </cell>
        </row>
        <row r="31">
          <cell r="A31" t="str">
            <v>EUR</v>
          </cell>
          <cell r="B31" t="str">
            <v>AGR_LTH_KER_EXS</v>
          </cell>
          <cell r="C31" t="str">
            <v>AGR_CH4</v>
          </cell>
          <cell r="D31" t="str">
            <v>AGR</v>
          </cell>
          <cell r="E31">
            <v>2.3803437500000011</v>
          </cell>
          <cell r="F31">
            <v>1.7852578125</v>
          </cell>
          <cell r="G31">
            <v>1.1901718750000001</v>
          </cell>
          <cell r="H31">
            <v>0.59508593749999994</v>
          </cell>
        </row>
        <row r="32">
          <cell r="A32" t="str">
            <v>EUR</v>
          </cell>
          <cell r="B32" t="str">
            <v>AGR_LTH_KER_EXS</v>
          </cell>
          <cell r="C32" t="str">
            <v>AGR_CO2</v>
          </cell>
          <cell r="D32" t="str">
            <v>AGR</v>
          </cell>
          <cell r="E32">
            <v>57.302808541666671</v>
          </cell>
          <cell r="F32">
            <v>42.977106406250002</v>
          </cell>
          <cell r="G32">
            <v>28.651404270833339</v>
          </cell>
          <cell r="H32">
            <v>14.32570213541667</v>
          </cell>
        </row>
        <row r="33">
          <cell r="A33" t="str">
            <v>EUR</v>
          </cell>
          <cell r="B33" t="str">
            <v>AGR_LTH_KER_EXS</v>
          </cell>
          <cell r="C33" t="str">
            <v>AGR_N2O</v>
          </cell>
          <cell r="D33" t="str">
            <v>AGR</v>
          </cell>
          <cell r="E33">
            <v>0.47606874999999998</v>
          </cell>
          <cell r="F33">
            <v>0.35705156249999992</v>
          </cell>
          <cell r="G33">
            <v>0.23803437499999999</v>
          </cell>
          <cell r="H33">
            <v>0.1190171874999999</v>
          </cell>
        </row>
        <row r="34">
          <cell r="A34" t="str">
            <v>EUR</v>
          </cell>
          <cell r="B34" t="str">
            <v>AGR_LTH_KER_EXS</v>
          </cell>
          <cell r="C34" t="str">
            <v>TOT_CO2</v>
          </cell>
          <cell r="D34" t="str">
            <v>AGR</v>
          </cell>
          <cell r="E34">
            <v>57.302808541666671</v>
          </cell>
          <cell r="F34">
            <v>42.977106406250002</v>
          </cell>
          <cell r="G34">
            <v>28.651404270833339</v>
          </cell>
          <cell r="H34">
            <v>14.32570213541667</v>
          </cell>
        </row>
        <row r="35">
          <cell r="A35" t="str">
            <v>EUR</v>
          </cell>
          <cell r="B35" t="str">
            <v>AGR_LTH_KER_EXS</v>
          </cell>
          <cell r="C35" t="str">
            <v>TOT_CO2_EQ_GWP_100</v>
          </cell>
          <cell r="D35" t="str">
            <v>AGR</v>
          </cell>
          <cell r="E35">
            <v>57.504185622916673</v>
          </cell>
          <cell r="F35">
            <v>43.128139217187503</v>
          </cell>
          <cell r="G35">
            <v>28.75209281145834</v>
          </cell>
          <cell r="H35">
            <v>14.376046405729159</v>
          </cell>
        </row>
        <row r="36">
          <cell r="A36" t="str">
            <v>EUR</v>
          </cell>
          <cell r="B36" t="str">
            <v>AGR_LTH_LPG_EXS</v>
          </cell>
          <cell r="C36" t="str">
            <v>AGR_CH4</v>
          </cell>
          <cell r="D36" t="str">
            <v>AGR</v>
          </cell>
          <cell r="E36">
            <v>76.566888750000004</v>
          </cell>
          <cell r="F36">
            <v>57.425166562500003</v>
          </cell>
          <cell r="G36">
            <v>38.283444374999988</v>
          </cell>
          <cell r="H36">
            <v>19.141722187500012</v>
          </cell>
        </row>
        <row r="37">
          <cell r="A37" t="str">
            <v>EUR</v>
          </cell>
          <cell r="B37" t="str">
            <v>AGR_LTH_LPG_EXS</v>
          </cell>
          <cell r="C37" t="str">
            <v>AGR_CO2</v>
          </cell>
          <cell r="D37" t="str">
            <v>AGR</v>
          </cell>
          <cell r="E37">
            <v>1574.9809015875001</v>
          </cell>
          <cell r="F37">
            <v>1181.2356761906251</v>
          </cell>
          <cell r="G37">
            <v>787.49045079375003</v>
          </cell>
          <cell r="H37">
            <v>393.74522539687518</v>
          </cell>
        </row>
        <row r="38">
          <cell r="A38" t="str">
            <v>EUR</v>
          </cell>
          <cell r="B38" t="str">
            <v>AGR_LTH_LPG_EXS</v>
          </cell>
          <cell r="C38" t="str">
            <v>AGR_N2O</v>
          </cell>
          <cell r="D38" t="str">
            <v>AGR</v>
          </cell>
          <cell r="E38">
            <v>15.313377750000001</v>
          </cell>
          <cell r="F38">
            <v>11.485033312500001</v>
          </cell>
          <cell r="G38">
            <v>7.6566888749999986</v>
          </cell>
          <cell r="H38">
            <v>3.8283444375000002</v>
          </cell>
        </row>
        <row r="39">
          <cell r="A39" t="str">
            <v>EUR</v>
          </cell>
          <cell r="B39" t="str">
            <v>AGR_LTH_LPG_EXS</v>
          </cell>
          <cell r="C39" t="str">
            <v>TOT_CO2</v>
          </cell>
          <cell r="D39" t="str">
            <v>AGR</v>
          </cell>
          <cell r="E39">
            <v>1574.9809015875001</v>
          </cell>
          <cell r="F39">
            <v>1181.2356761906251</v>
          </cell>
          <cell r="G39">
            <v>787.49045079375003</v>
          </cell>
          <cell r="H39">
            <v>393.74522539687518</v>
          </cell>
        </row>
        <row r="40">
          <cell r="A40" t="str">
            <v>EUR</v>
          </cell>
          <cell r="B40" t="str">
            <v>AGR_LTH_LPG_EXS</v>
          </cell>
          <cell r="C40" t="str">
            <v>TOT_CO2_EQ_GWP_100</v>
          </cell>
          <cell r="D40" t="str">
            <v>AGR</v>
          </cell>
          <cell r="E40">
            <v>1581.4584603757501</v>
          </cell>
          <cell r="F40">
            <v>1186.093845281812</v>
          </cell>
          <cell r="G40">
            <v>790.72923018787492</v>
          </cell>
          <cell r="H40">
            <v>395.36461509393757</v>
          </cell>
        </row>
        <row r="41">
          <cell r="A41" t="str">
            <v>EUR</v>
          </cell>
          <cell r="B41" t="str">
            <v>AGR_LTH_NGA_EXS</v>
          </cell>
          <cell r="C41" t="str">
            <v>AGR_CH4</v>
          </cell>
          <cell r="D41" t="str">
            <v>AGR</v>
          </cell>
          <cell r="E41">
            <v>126.0331643063966</v>
          </cell>
          <cell r="F41">
            <v>60.36297890625</v>
          </cell>
          <cell r="G41">
            <v>40.241985937499997</v>
          </cell>
          <cell r="H41">
            <v>38.22988664062499</v>
          </cell>
        </row>
        <row r="42">
          <cell r="A42" t="str">
            <v>EUR</v>
          </cell>
          <cell r="B42" t="str">
            <v>AGR_LTH_NGA_EXS</v>
          </cell>
          <cell r="C42" t="str">
            <v>AGR_CO2</v>
          </cell>
          <cell r="D42" t="str">
            <v>AGR</v>
          </cell>
          <cell r="E42">
            <v>6687.3196980974044</v>
          </cell>
          <cell r="F42">
            <v>3202.859660765625</v>
          </cell>
          <cell r="G42">
            <v>2135.2397738437498</v>
          </cell>
          <cell r="H42">
            <v>2028.4777851515621</v>
          </cell>
        </row>
        <row r="43">
          <cell r="A43" t="str">
            <v>EUR</v>
          </cell>
          <cell r="B43" t="str">
            <v>AGR_LTH_NGA_EXS</v>
          </cell>
          <cell r="C43" t="str">
            <v>AGR_N2O</v>
          </cell>
          <cell r="D43" t="str">
            <v>AGR</v>
          </cell>
          <cell r="E43">
            <v>12.60331643063966</v>
          </cell>
          <cell r="F43">
            <v>6.0362978906249998</v>
          </cell>
          <cell r="G43">
            <v>4.0241985937500004</v>
          </cell>
          <cell r="H43">
            <v>3.8229886640625002</v>
          </cell>
        </row>
        <row r="44">
          <cell r="A44" t="str">
            <v>EUR</v>
          </cell>
          <cell r="B44" t="str">
            <v>AGR_LTH_NGA_EXS</v>
          </cell>
          <cell r="C44" t="str">
            <v>TOT_CO2</v>
          </cell>
          <cell r="D44" t="str">
            <v>AGR</v>
          </cell>
          <cell r="E44">
            <v>6687.3196980974044</v>
          </cell>
          <cell r="F44">
            <v>3202.859660765625</v>
          </cell>
          <cell r="G44">
            <v>2135.2397738437498</v>
          </cell>
          <cell r="H44">
            <v>2028.4777851515621</v>
          </cell>
        </row>
        <row r="45">
          <cell r="A45" t="str">
            <v>EUR</v>
          </cell>
          <cell r="B45" t="str">
            <v>AGR_LTH_NGA_EXS</v>
          </cell>
          <cell r="C45" t="str">
            <v>TOT_CO2_EQ_GWP_100</v>
          </cell>
          <cell r="D45" t="str">
            <v>AGR</v>
          </cell>
          <cell r="E45">
            <v>6694.2263155013916</v>
          </cell>
          <cell r="F45">
            <v>3206.167552009686</v>
          </cell>
          <cell r="G45">
            <v>2137.4450346731251</v>
          </cell>
          <cell r="H45">
            <v>2030.572782939468</v>
          </cell>
        </row>
        <row r="46">
          <cell r="A46" t="str">
            <v>EUR</v>
          </cell>
          <cell r="B46" t="str">
            <v>AGR_LTH_NGA_NEW</v>
          </cell>
          <cell r="C46" t="str">
            <v>AGR_CH4</v>
          </cell>
          <cell r="D46" t="str">
            <v>AGR</v>
          </cell>
          <cell r="G46">
            <v>51.424940470852832</v>
          </cell>
          <cell r="H46">
            <v>51.424940470852839</v>
          </cell>
          <cell r="I46">
            <v>59.865775133981167</v>
          </cell>
          <cell r="J46">
            <v>59.865775133981167</v>
          </cell>
          <cell r="K46">
            <v>61.840446461368423</v>
          </cell>
          <cell r="L46">
            <v>63.271223685595359</v>
          </cell>
          <cell r="M46">
            <v>64.090592822730471</v>
          </cell>
        </row>
        <row r="47">
          <cell r="A47" t="str">
            <v>EUR</v>
          </cell>
          <cell r="B47" t="str">
            <v>AGR_LTH_NGA_NEW</v>
          </cell>
          <cell r="C47" t="str">
            <v>AGR_CO2</v>
          </cell>
          <cell r="D47" t="str">
            <v>AGR</v>
          </cell>
          <cell r="G47">
            <v>2728.6073413834511</v>
          </cell>
          <cell r="H47">
            <v>2728.607341383452</v>
          </cell>
          <cell r="I47">
            <v>3176.4780286090399</v>
          </cell>
          <cell r="J47">
            <v>3176.4780286090408</v>
          </cell>
          <cell r="K47">
            <v>3281.2540892402089</v>
          </cell>
          <cell r="L47">
            <v>3357.17112875769</v>
          </cell>
          <cell r="M47">
            <v>3400.6468551740782</v>
          </cell>
        </row>
        <row r="48">
          <cell r="A48" t="str">
            <v>EUR</v>
          </cell>
          <cell r="B48" t="str">
            <v>AGR_LTH_NGA_NEW</v>
          </cell>
          <cell r="C48" t="str">
            <v>AGR_N2O</v>
          </cell>
          <cell r="D48" t="str">
            <v>AGR</v>
          </cell>
          <cell r="G48">
            <v>5.1424940470852833</v>
          </cell>
          <cell r="H48">
            <v>5.1424940470852842</v>
          </cell>
          <cell r="I48">
            <v>5.9865775133981156</v>
          </cell>
          <cell r="J48">
            <v>5.9865775133981174</v>
          </cell>
          <cell r="K48">
            <v>6.1840446461368419</v>
          </cell>
          <cell r="L48">
            <v>6.3271223685595359</v>
          </cell>
          <cell r="M48">
            <v>6.4090592822730468</v>
          </cell>
        </row>
        <row r="49">
          <cell r="A49" t="str">
            <v>EUR</v>
          </cell>
          <cell r="B49" t="str">
            <v>AGR_LTH_NGA_NEW</v>
          </cell>
          <cell r="C49" t="str">
            <v>TOT_CO2</v>
          </cell>
          <cell r="D49" t="str">
            <v>AGR</v>
          </cell>
          <cell r="G49">
            <v>2728.6073413834511</v>
          </cell>
          <cell r="H49">
            <v>2728.607341383452</v>
          </cell>
          <cell r="I49">
            <v>3176.4780286090399</v>
          </cell>
          <cell r="J49">
            <v>3176.4780286090408</v>
          </cell>
          <cell r="K49">
            <v>3281.2540892402089</v>
          </cell>
          <cell r="L49">
            <v>3357.17112875769</v>
          </cell>
          <cell r="M49">
            <v>3400.6468551740782</v>
          </cell>
        </row>
        <row r="50">
          <cell r="A50" t="str">
            <v>EUR</v>
          </cell>
          <cell r="B50" t="str">
            <v>AGR_LTH_NGA_NEW</v>
          </cell>
          <cell r="C50" t="str">
            <v>TOT_CO2_EQ_GWP_100</v>
          </cell>
          <cell r="D50" t="str">
            <v>AGR</v>
          </cell>
          <cell r="G50">
            <v>2731.4254281212538</v>
          </cell>
          <cell r="H50">
            <v>2731.4254281212538</v>
          </cell>
          <cell r="I50">
            <v>3179.7586730863832</v>
          </cell>
          <cell r="J50">
            <v>3179.7586730863832</v>
          </cell>
          <cell r="K50">
            <v>3284.6429457062918</v>
          </cell>
          <cell r="L50">
            <v>3360.6383918156598</v>
          </cell>
          <cell r="M50">
            <v>3404.159019660764</v>
          </cell>
        </row>
        <row r="51">
          <cell r="A51" t="str">
            <v>EUR</v>
          </cell>
          <cell r="B51" t="str">
            <v>AGR_MAC_EXS</v>
          </cell>
          <cell r="C51" t="str">
            <v>AGR_CH4</v>
          </cell>
          <cell r="D51" t="str">
            <v>AGR</v>
          </cell>
          <cell r="E51">
            <v>1728.006843536341</v>
          </cell>
          <cell r="F51">
            <v>1735.937579886011</v>
          </cell>
          <cell r="G51">
            <v>2000.6849232210541</v>
          </cell>
          <cell r="H51">
            <v>1975.7033116868149</v>
          </cell>
          <cell r="I51">
            <v>2046.738052974863</v>
          </cell>
          <cell r="J51">
            <v>2105.217416203378</v>
          </cell>
          <cell r="K51">
            <v>2150.1592462868898</v>
          </cell>
          <cell r="L51">
            <v>2187.636363330822</v>
          </cell>
          <cell r="M51">
            <v>2214.733851597493</v>
          </cell>
        </row>
        <row r="52">
          <cell r="A52" t="str">
            <v>EUR</v>
          </cell>
          <cell r="B52" t="str">
            <v>AGR_MAC_EXS</v>
          </cell>
          <cell r="C52" t="str">
            <v>AGR_CO2</v>
          </cell>
          <cell r="D52" t="str">
            <v>AGR</v>
          </cell>
          <cell r="E52">
            <v>42157.264759128848</v>
          </cell>
          <cell r="F52">
            <v>42368.251738872743</v>
          </cell>
          <cell r="G52">
            <v>48540.365842123567</v>
          </cell>
          <cell r="H52">
            <v>48220.109994305727</v>
          </cell>
          <cell r="I52">
            <v>49953.808060427313</v>
          </cell>
          <cell r="J52">
            <v>51386.409523638496</v>
          </cell>
          <cell r="K52">
            <v>52488.841817420063</v>
          </cell>
          <cell r="L52">
            <v>53409.257229283379</v>
          </cell>
          <cell r="M52">
            <v>54076.418209838812</v>
          </cell>
        </row>
        <row r="53">
          <cell r="A53" t="str">
            <v>EUR</v>
          </cell>
          <cell r="B53" t="str">
            <v>AGR_MAC_EXS</v>
          </cell>
          <cell r="C53" t="str">
            <v>AGR_N2O</v>
          </cell>
          <cell r="D53" t="str">
            <v>AGR</v>
          </cell>
          <cell r="E53">
            <v>345.60136870726808</v>
          </cell>
          <cell r="F53">
            <v>347.187515977202</v>
          </cell>
          <cell r="G53">
            <v>400.13698464421071</v>
          </cell>
          <cell r="H53">
            <v>395.14066233736298</v>
          </cell>
          <cell r="I53">
            <v>409.34761059497242</v>
          </cell>
          <cell r="J53">
            <v>421.04348324067553</v>
          </cell>
          <cell r="K53">
            <v>430.0318492573777</v>
          </cell>
          <cell r="L53">
            <v>437.52727266616449</v>
          </cell>
          <cell r="M53">
            <v>442.94677031949863</v>
          </cell>
        </row>
        <row r="54">
          <cell r="A54" t="str">
            <v>EUR</v>
          </cell>
          <cell r="B54" t="str">
            <v>AGR_MAC_EXS</v>
          </cell>
          <cell r="C54" t="str">
            <v>TOT_CH4</v>
          </cell>
          <cell r="D54" t="str">
            <v>AGR</v>
          </cell>
          <cell r="E54">
            <v>1.729985161166929</v>
          </cell>
          <cell r="F54">
            <v>1.88219748739314</v>
          </cell>
          <cell r="G54">
            <v>2.0119421555611172</v>
          </cell>
          <cell r="H54">
            <v>2.2939134641269212</v>
          </cell>
          <cell r="I54">
            <v>2.4390078598685272</v>
          </cell>
          <cell r="J54">
            <v>2.5772849996002121</v>
          </cell>
          <cell r="K54">
            <v>2.706205126850568</v>
          </cell>
          <cell r="L54">
            <v>2.8328059141869382</v>
          </cell>
          <cell r="M54">
            <v>2.9529784687966578</v>
          </cell>
        </row>
        <row r="55">
          <cell r="A55" t="str">
            <v>EUR</v>
          </cell>
          <cell r="B55" t="str">
            <v>AGR_MAC_EXS</v>
          </cell>
          <cell r="C55" t="str">
            <v>TOT_CO2</v>
          </cell>
          <cell r="D55" t="str">
            <v>AGR</v>
          </cell>
          <cell r="E55">
            <v>42157.264759128848</v>
          </cell>
          <cell r="F55">
            <v>42368.251738872743</v>
          </cell>
          <cell r="G55">
            <v>48540.365842123567</v>
          </cell>
          <cell r="H55">
            <v>48220.109994305727</v>
          </cell>
          <cell r="I55">
            <v>49953.808060427313</v>
          </cell>
          <cell r="J55">
            <v>51386.409523638496</v>
          </cell>
          <cell r="K55">
            <v>52488.841817420063</v>
          </cell>
          <cell r="L55">
            <v>53409.257229283379</v>
          </cell>
          <cell r="M55">
            <v>54076.418209838812</v>
          </cell>
        </row>
        <row r="56">
          <cell r="A56" t="str">
            <v>EUR</v>
          </cell>
          <cell r="B56" t="str">
            <v>AGR_MAC_EXS</v>
          </cell>
          <cell r="C56" t="str">
            <v>TOT_CO2_EQ_GWP_100</v>
          </cell>
          <cell r="D56" t="str">
            <v>AGR</v>
          </cell>
          <cell r="E56">
            <v>42303.454138092027</v>
          </cell>
          <cell r="F56">
            <v>42515.112058131097</v>
          </cell>
          <cell r="G56">
            <v>48709.623786628094</v>
          </cell>
          <cell r="H56">
            <v>48387.254494474437</v>
          </cell>
          <cell r="I56">
            <v>50126.962099708973</v>
          </cell>
          <cell r="J56">
            <v>51564.510917049309</v>
          </cell>
          <cell r="K56">
            <v>52670.745289655912</v>
          </cell>
          <cell r="L56">
            <v>53594.331265621171</v>
          </cell>
          <cell r="M56">
            <v>54263.784693683949</v>
          </cell>
        </row>
        <row r="57">
          <cell r="A57" t="str">
            <v>EUR</v>
          </cell>
          <cell r="B57" t="str">
            <v>COM_CK_BIO_EXS</v>
          </cell>
          <cell r="C57" t="str">
            <v>COM_CH4</v>
          </cell>
          <cell r="D57" t="str">
            <v>COM</v>
          </cell>
          <cell r="E57">
            <v>456.38456000000002</v>
          </cell>
          <cell r="F57">
            <v>180.15180000000089</v>
          </cell>
          <cell r="G57">
            <v>120.1012000000013</v>
          </cell>
          <cell r="H57">
            <v>114.09614000000001</v>
          </cell>
        </row>
        <row r="58">
          <cell r="A58" t="str">
            <v>EUR</v>
          </cell>
          <cell r="B58" t="str">
            <v>COM_CK_BIO_EXS</v>
          </cell>
          <cell r="C58" t="str">
            <v>COM_N2O</v>
          </cell>
          <cell r="D58" t="str">
            <v>COM</v>
          </cell>
          <cell r="E58">
            <v>59.90047349999999</v>
          </cell>
          <cell r="F58">
            <v>23.644923750000132</v>
          </cell>
          <cell r="G58">
            <v>15.76328250000017</v>
          </cell>
          <cell r="H58">
            <v>14.975118374999999</v>
          </cell>
        </row>
        <row r="59">
          <cell r="A59" t="str">
            <v>EUR</v>
          </cell>
          <cell r="B59" t="str">
            <v>COM_CK_BIO_EXS</v>
          </cell>
          <cell r="C59" t="str">
            <v>TOT_CH4</v>
          </cell>
          <cell r="D59" t="str">
            <v>COM</v>
          </cell>
          <cell r="E59">
            <v>0.45638455999999988</v>
          </cell>
          <cell r="F59">
            <v>0.180151800000001</v>
          </cell>
          <cell r="G59">
            <v>0.1201012000000013</v>
          </cell>
          <cell r="H59">
            <v>0.11409614</v>
          </cell>
        </row>
        <row r="60">
          <cell r="A60" t="str">
            <v>EUR</v>
          </cell>
          <cell r="B60" t="str">
            <v>COM_CK_BIO_EXS</v>
          </cell>
          <cell r="C60" t="str">
            <v>TOT_CO2_EQ_GWP_100</v>
          </cell>
          <cell r="D60" t="str">
            <v>COM</v>
          </cell>
          <cell r="E60">
            <v>29.259955102999999</v>
          </cell>
          <cell r="F60">
            <v>11.54998227750006</v>
          </cell>
          <cell r="G60">
            <v>7.6999881850000831</v>
          </cell>
          <cell r="H60">
            <v>7.3149887757499981</v>
          </cell>
        </row>
        <row r="61">
          <cell r="A61" t="str">
            <v>EUR</v>
          </cell>
          <cell r="B61" t="str">
            <v>COM_CK_KER_EXS</v>
          </cell>
          <cell r="C61" t="str">
            <v>COM_CH4</v>
          </cell>
          <cell r="D61" t="str">
            <v>COM</v>
          </cell>
          <cell r="E61">
            <v>5.2350858333333319</v>
          </cell>
          <cell r="F61">
            <v>3.926314375</v>
          </cell>
          <cell r="G61">
            <v>2.6175429166666659</v>
          </cell>
          <cell r="H61">
            <v>1.308771458333333</v>
          </cell>
        </row>
        <row r="62">
          <cell r="A62" t="str">
            <v>EUR</v>
          </cell>
          <cell r="B62" t="str">
            <v>COM_CK_KER_EXS</v>
          </cell>
          <cell r="C62" t="str">
            <v>COM_CO2</v>
          </cell>
          <cell r="D62" t="str">
            <v>COM</v>
          </cell>
          <cell r="E62">
            <v>126.0259662944444</v>
          </cell>
          <cell r="F62">
            <v>94.519474720833301</v>
          </cell>
          <cell r="G62">
            <v>63.012983147222208</v>
          </cell>
          <cell r="H62">
            <v>31.5064915736111</v>
          </cell>
        </row>
        <row r="63">
          <cell r="A63" t="str">
            <v>EUR</v>
          </cell>
          <cell r="B63" t="str">
            <v>COM_CK_KER_EXS</v>
          </cell>
          <cell r="C63" t="str">
            <v>COM_N2O</v>
          </cell>
          <cell r="D63" t="str">
            <v>COM</v>
          </cell>
          <cell r="E63">
            <v>1.047017166666667</v>
          </cell>
          <cell r="F63">
            <v>0.78526287499999992</v>
          </cell>
          <cell r="G63">
            <v>0.52350858333333317</v>
          </cell>
          <cell r="H63">
            <v>0.26175429166666658</v>
          </cell>
        </row>
        <row r="64">
          <cell r="A64" t="str">
            <v>EUR</v>
          </cell>
          <cell r="B64" t="str">
            <v>COM_CK_KER_EXS</v>
          </cell>
          <cell r="C64" t="str">
            <v>TOT_CO2</v>
          </cell>
          <cell r="D64" t="str">
            <v>COM</v>
          </cell>
          <cell r="E64">
            <v>126.0259662944444</v>
          </cell>
          <cell r="F64">
            <v>94.519474720833301</v>
          </cell>
          <cell r="G64">
            <v>63.012983147222208</v>
          </cell>
          <cell r="H64">
            <v>31.5064915736111</v>
          </cell>
        </row>
        <row r="65">
          <cell r="A65" t="str">
            <v>EUR</v>
          </cell>
          <cell r="B65" t="str">
            <v>COM_CK_KER_EXS</v>
          </cell>
          <cell r="C65" t="str">
            <v>TOT_CO2_EQ_GWP_100</v>
          </cell>
          <cell r="D65" t="str">
            <v>COM</v>
          </cell>
          <cell r="E65">
            <v>126.4688545559444</v>
          </cell>
          <cell r="F65">
            <v>94.851640916958303</v>
          </cell>
          <cell r="G65">
            <v>63.234427277972188</v>
          </cell>
          <cell r="H65">
            <v>31.617213638986101</v>
          </cell>
        </row>
        <row r="66">
          <cell r="A66" t="str">
            <v>EUR</v>
          </cell>
          <cell r="B66" t="str">
            <v>COM_CK_LPG_EXS</v>
          </cell>
          <cell r="C66" t="str">
            <v>COM_CH4</v>
          </cell>
          <cell r="D66" t="str">
            <v>COM</v>
          </cell>
          <cell r="E66">
            <v>82.641776562499984</v>
          </cell>
          <cell r="F66">
            <v>61.981332421875003</v>
          </cell>
          <cell r="G66">
            <v>21.7478359375</v>
          </cell>
          <cell r="H66">
            <v>20.660444140625</v>
          </cell>
        </row>
        <row r="67">
          <cell r="A67" t="str">
            <v>EUR</v>
          </cell>
          <cell r="B67" t="str">
            <v>COM_CK_LPG_EXS</v>
          </cell>
          <cell r="C67" t="str">
            <v>COM_CO2</v>
          </cell>
          <cell r="D67" t="str">
            <v>COM</v>
          </cell>
          <cell r="E67">
            <v>1699.9413438906249</v>
          </cell>
          <cell r="F67">
            <v>1274.9560079179689</v>
          </cell>
          <cell r="G67">
            <v>447.3529852343749</v>
          </cell>
          <cell r="H67">
            <v>424.98533597265617</v>
          </cell>
        </row>
        <row r="68">
          <cell r="A68" t="str">
            <v>EUR</v>
          </cell>
          <cell r="B68" t="str">
            <v>COM_CK_LPG_EXS</v>
          </cell>
          <cell r="C68" t="str">
            <v>COM_N2O</v>
          </cell>
          <cell r="D68" t="str">
            <v>COM</v>
          </cell>
          <cell r="E68">
            <v>16.5283553125</v>
          </cell>
          <cell r="F68">
            <v>12.396266484374999</v>
          </cell>
          <cell r="G68">
            <v>4.349567187499999</v>
          </cell>
          <cell r="H68">
            <v>4.1320888281249992</v>
          </cell>
        </row>
        <row r="69">
          <cell r="A69" t="str">
            <v>EUR</v>
          </cell>
          <cell r="B69" t="str">
            <v>COM_CK_LPG_EXS</v>
          </cell>
          <cell r="C69" t="str">
            <v>TOT_CO2</v>
          </cell>
          <cell r="D69" t="str">
            <v>COM</v>
          </cell>
          <cell r="E69">
            <v>1699.9413438906249</v>
          </cell>
          <cell r="F69">
            <v>1274.9560079179689</v>
          </cell>
          <cell r="G69">
            <v>447.3529852343749</v>
          </cell>
          <cell r="H69">
            <v>424.98533597265617</v>
          </cell>
        </row>
        <row r="70">
          <cell r="A70" t="str">
            <v>EUR</v>
          </cell>
          <cell r="B70" t="str">
            <v>COM_CK_LPG_EXS</v>
          </cell>
          <cell r="C70" t="str">
            <v>TOT_CO2_EQ_GWP_100</v>
          </cell>
          <cell r="D70" t="str">
            <v>COM</v>
          </cell>
          <cell r="E70">
            <v>1706.9328381878131</v>
          </cell>
          <cell r="F70">
            <v>1280.1996286408589</v>
          </cell>
          <cell r="G70">
            <v>449.19285215468739</v>
          </cell>
          <cell r="H70">
            <v>426.73320954695311</v>
          </cell>
        </row>
        <row r="71">
          <cell r="A71" t="str">
            <v>EUR</v>
          </cell>
          <cell r="B71" t="str">
            <v>COM_CK_NGA_EXS</v>
          </cell>
          <cell r="C71" t="str">
            <v>COM_CH4</v>
          </cell>
          <cell r="D71" t="str">
            <v>COM</v>
          </cell>
          <cell r="E71">
            <v>360.68158671874988</v>
          </cell>
          <cell r="F71">
            <v>270.51119003906251</v>
          </cell>
          <cell r="G71">
            <v>180.340793359375</v>
          </cell>
          <cell r="H71">
            <v>90.170396679687485</v>
          </cell>
        </row>
        <row r="72">
          <cell r="A72" t="str">
            <v>EUR</v>
          </cell>
          <cell r="B72" t="str">
            <v>COM_CK_NGA_EXS</v>
          </cell>
          <cell r="C72" t="str">
            <v>COM_CO2</v>
          </cell>
          <cell r="D72" t="str">
            <v>COM</v>
          </cell>
          <cell r="E72">
            <v>19137.76499129687</v>
          </cell>
          <cell r="F72">
            <v>14353.323743472651</v>
          </cell>
          <cell r="G72">
            <v>9568.8824956484368</v>
          </cell>
          <cell r="H72">
            <v>4784.4412478242193</v>
          </cell>
        </row>
        <row r="73">
          <cell r="A73" t="str">
            <v>EUR</v>
          </cell>
          <cell r="B73" t="str">
            <v>COM_CK_NGA_EXS</v>
          </cell>
          <cell r="C73" t="str">
            <v>COM_N2O</v>
          </cell>
          <cell r="D73" t="str">
            <v>COM</v>
          </cell>
          <cell r="E73">
            <v>36.068158671874997</v>
          </cell>
          <cell r="F73">
            <v>27.051119003906241</v>
          </cell>
          <cell r="G73">
            <v>18.034079335937498</v>
          </cell>
          <cell r="H73">
            <v>9.0170396679687492</v>
          </cell>
        </row>
        <row r="74">
          <cell r="A74" t="str">
            <v>EUR</v>
          </cell>
          <cell r="B74" t="str">
            <v>COM_CK_NGA_EXS</v>
          </cell>
          <cell r="C74" t="str">
            <v>TOT_CO2</v>
          </cell>
          <cell r="D74" t="str">
            <v>COM</v>
          </cell>
          <cell r="E74">
            <v>19137.76499129687</v>
          </cell>
          <cell r="F74">
            <v>14353.323743472651</v>
          </cell>
          <cell r="G74">
            <v>9568.8824956484368</v>
          </cell>
          <cell r="H74">
            <v>4784.4412478242193</v>
          </cell>
        </row>
        <row r="75">
          <cell r="A75" t="str">
            <v>EUR</v>
          </cell>
          <cell r="B75" t="str">
            <v>COM_CK_NGA_EXS</v>
          </cell>
          <cell r="C75" t="str">
            <v>TOT_CO2_EQ_GWP_100</v>
          </cell>
          <cell r="D75" t="str">
            <v>COM</v>
          </cell>
          <cell r="E75">
            <v>19157.530342249051</v>
          </cell>
          <cell r="F75">
            <v>14368.147756686791</v>
          </cell>
          <cell r="G75">
            <v>9578.7651711245271</v>
          </cell>
          <cell r="H75">
            <v>4789.3825855622672</v>
          </cell>
        </row>
        <row r="76">
          <cell r="A76" t="str">
            <v>EUR</v>
          </cell>
          <cell r="B76" t="str">
            <v>COM_CK_NGA_NEW</v>
          </cell>
          <cell r="C76" t="str">
            <v>COM_CH4</v>
          </cell>
          <cell r="D76" t="str">
            <v>COM</v>
          </cell>
          <cell r="E76">
            <v>3.742104201501828</v>
          </cell>
          <cell r="F76">
            <v>164.5243514024821</v>
          </cell>
          <cell r="G76">
            <v>311.46451059044858</v>
          </cell>
          <cell r="H76">
            <v>496.29716837599273</v>
          </cell>
          <cell r="I76">
            <v>650.62155289832572</v>
          </cell>
          <cell r="J76">
            <v>701.85769907760789</v>
          </cell>
          <cell r="K76">
            <v>720.9787953005291</v>
          </cell>
          <cell r="L76">
            <v>574.03863611256247</v>
          </cell>
          <cell r="M76">
            <v>312.04378606585192</v>
          </cell>
        </row>
        <row r="77">
          <cell r="A77" t="str">
            <v>EUR</v>
          </cell>
          <cell r="B77" t="str">
            <v>COM_CK_NGA_NEW</v>
          </cell>
          <cell r="C77" t="str">
            <v>COM_CO2</v>
          </cell>
          <cell r="D77" t="str">
            <v>COM</v>
          </cell>
          <cell r="E77">
            <v>198.556048931687</v>
          </cell>
          <cell r="F77">
            <v>8729.662085415699</v>
          </cell>
          <cell r="G77">
            <v>16526.306931929201</v>
          </cell>
          <cell r="H77">
            <v>26333.527754030179</v>
          </cell>
          <cell r="I77">
            <v>34521.979596785161</v>
          </cell>
          <cell r="J77">
            <v>37240.569513057882</v>
          </cell>
          <cell r="K77">
            <v>38255.134878646073</v>
          </cell>
          <cell r="L77">
            <v>30458.490032132559</v>
          </cell>
          <cell r="M77">
            <v>16557.043288654098</v>
          </cell>
        </row>
        <row r="78">
          <cell r="A78" t="str">
            <v>EUR</v>
          </cell>
          <cell r="B78" t="str">
            <v>COM_CK_NGA_NEW</v>
          </cell>
          <cell r="C78" t="str">
            <v>COM_N2O</v>
          </cell>
          <cell r="D78" t="str">
            <v>COM</v>
          </cell>
          <cell r="E78">
            <v>0.3742104201501828</v>
          </cell>
          <cell r="F78">
            <v>16.452435140248209</v>
          </cell>
          <cell r="G78">
            <v>31.14645105904486</v>
          </cell>
          <cell r="H78">
            <v>49.629716837599283</v>
          </cell>
          <cell r="I78">
            <v>65.062155289832575</v>
          </cell>
          <cell r="J78">
            <v>70.185769907760786</v>
          </cell>
          <cell r="K78">
            <v>72.097879530052907</v>
          </cell>
          <cell r="L78">
            <v>57.403863611256241</v>
          </cell>
          <cell r="M78">
            <v>31.204378606585191</v>
          </cell>
        </row>
        <row r="79">
          <cell r="A79" t="str">
            <v>EUR</v>
          </cell>
          <cell r="B79" t="str">
            <v>COM_CK_NGA_NEW</v>
          </cell>
          <cell r="C79" t="str">
            <v>TOT_CO2</v>
          </cell>
          <cell r="D79" t="str">
            <v>COM</v>
          </cell>
          <cell r="E79">
            <v>198.556048931687</v>
          </cell>
          <cell r="F79">
            <v>8729.662085415699</v>
          </cell>
          <cell r="G79">
            <v>16526.306931929201</v>
          </cell>
          <cell r="H79">
            <v>26333.527754030179</v>
          </cell>
          <cell r="I79">
            <v>34521.979596785161</v>
          </cell>
          <cell r="J79">
            <v>37240.569513057882</v>
          </cell>
          <cell r="K79">
            <v>38255.134878646073</v>
          </cell>
          <cell r="L79">
            <v>30458.490032132559</v>
          </cell>
          <cell r="M79">
            <v>16557.043288654098</v>
          </cell>
        </row>
        <row r="80">
          <cell r="A80" t="str">
            <v>EUR</v>
          </cell>
          <cell r="B80" t="str">
            <v>COM_CK_NGA_NEW</v>
          </cell>
          <cell r="C80" t="str">
            <v>TOT_CO2_EQ_GWP_100</v>
          </cell>
          <cell r="D80" t="str">
            <v>COM</v>
          </cell>
          <cell r="E80">
            <v>198.7611162419293</v>
          </cell>
          <cell r="F80">
            <v>8738.6780198725519</v>
          </cell>
          <cell r="G80">
            <v>16543.375187109559</v>
          </cell>
          <cell r="H80">
            <v>26360.724838857179</v>
          </cell>
          <cell r="I80">
            <v>34557.633657883991</v>
          </cell>
          <cell r="J80">
            <v>37279.031314967331</v>
          </cell>
          <cell r="K80">
            <v>38294.644516628541</v>
          </cell>
          <cell r="L80">
            <v>30489.947349391528</v>
          </cell>
          <cell r="M80">
            <v>16574.143288130512</v>
          </cell>
        </row>
        <row r="81">
          <cell r="A81" t="str">
            <v>EUR</v>
          </cell>
          <cell r="B81" t="str">
            <v>COM_FT_BIO</v>
          </cell>
          <cell r="C81" t="str">
            <v>COM_CH4</v>
          </cell>
          <cell r="D81" t="str">
            <v>COM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</row>
        <row r="82">
          <cell r="A82" t="str">
            <v>EUR</v>
          </cell>
          <cell r="B82" t="str">
            <v>COM_FT_BIO</v>
          </cell>
          <cell r="C82" t="str">
            <v>COM_N2O</v>
          </cell>
          <cell r="D82" t="str">
            <v>COM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A83" t="str">
            <v>EUR</v>
          </cell>
          <cell r="B83" t="str">
            <v>COM_FT_BIO</v>
          </cell>
          <cell r="C83" t="str">
            <v>TOT_CH4</v>
          </cell>
          <cell r="D83" t="str">
            <v>COM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</row>
        <row r="84">
          <cell r="A84" t="str">
            <v>EUR</v>
          </cell>
          <cell r="B84" t="str">
            <v>COM_FT_BIO</v>
          </cell>
          <cell r="C84" t="str">
            <v>TOT_CO2_EQ_GWP_100</v>
          </cell>
          <cell r="D84" t="str">
            <v>COM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</row>
        <row r="85">
          <cell r="A85" t="str">
            <v>EUR</v>
          </cell>
          <cell r="B85" t="str">
            <v>COM_FT_NGA</v>
          </cell>
          <cell r="C85" t="str">
            <v>COM_CH4</v>
          </cell>
          <cell r="D85" t="str">
            <v>COM</v>
          </cell>
          <cell r="E85">
            <v>138.62960358430021</v>
          </cell>
          <cell r="F85">
            <v>0</v>
          </cell>
          <cell r="G85">
            <v>0</v>
          </cell>
          <cell r="H85">
            <v>-23.824373036122061</v>
          </cell>
          <cell r="I85">
            <v>-27.724790449544489</v>
          </cell>
          <cell r="J85">
            <v>-24.576957095404811</v>
          </cell>
          <cell r="K85">
            <v>-31.257614111218921</v>
          </cell>
          <cell r="L85">
            <v>-29.717298508185401</v>
          </cell>
          <cell r="M85">
            <v>46.058168754293497</v>
          </cell>
        </row>
        <row r="86">
          <cell r="A86" t="str">
            <v>EUR</v>
          </cell>
          <cell r="B86" t="str">
            <v>COM_FT_NGA</v>
          </cell>
          <cell r="C86" t="str">
            <v>COM_CO2</v>
          </cell>
          <cell r="D86" t="str">
            <v>COM</v>
          </cell>
          <cell r="E86">
            <v>-3343.493984628622</v>
          </cell>
          <cell r="F86">
            <v>0</v>
          </cell>
          <cell r="G86">
            <v>0</v>
          </cell>
          <cell r="H86">
            <v>-1264.1212332966361</v>
          </cell>
          <cell r="I86">
            <v>-1471.0773812528309</v>
          </cell>
          <cell r="J86">
            <v>-1304.0533434821789</v>
          </cell>
          <cell r="K86">
            <v>-1658.5290047412759</v>
          </cell>
          <cell r="L86">
            <v>-1576.7998588443161</v>
          </cell>
          <cell r="M86">
            <v>-2601.913114199001</v>
          </cell>
        </row>
        <row r="87">
          <cell r="A87" t="str">
            <v>EUR</v>
          </cell>
          <cell r="B87" t="str">
            <v>COM_FT_NGA</v>
          </cell>
          <cell r="C87" t="str">
            <v>COM_N2O</v>
          </cell>
          <cell r="D87" t="str">
            <v>COM</v>
          </cell>
          <cell r="E87">
            <v>-6.3013456174681899</v>
          </cell>
          <cell r="F87">
            <v>0</v>
          </cell>
          <cell r="G87">
            <v>0</v>
          </cell>
          <cell r="H87">
            <v>-2.382437303612206</v>
          </cell>
          <cell r="I87">
            <v>-2.7724790449544501</v>
          </cell>
          <cell r="J87">
            <v>-2.4576957095404812</v>
          </cell>
          <cell r="K87">
            <v>-3.1257614111218919</v>
          </cell>
          <cell r="L87">
            <v>-2.971729850818539</v>
          </cell>
          <cell r="M87">
            <v>-4.9037186471899759</v>
          </cell>
        </row>
        <row r="88">
          <cell r="A88" t="str">
            <v>EUR</v>
          </cell>
          <cell r="B88" t="str">
            <v>COM_FT_NGA</v>
          </cell>
          <cell r="C88" t="str">
            <v>TOT_CO2</v>
          </cell>
          <cell r="D88" t="str">
            <v>COM</v>
          </cell>
          <cell r="E88">
            <v>-3343.493984628622</v>
          </cell>
          <cell r="F88">
            <v>0</v>
          </cell>
          <cell r="G88">
            <v>0</v>
          </cell>
          <cell r="H88">
            <v>-1264.1212332966361</v>
          </cell>
          <cell r="I88">
            <v>-1471.0773812528309</v>
          </cell>
          <cell r="J88">
            <v>-1304.0533434821789</v>
          </cell>
          <cell r="K88">
            <v>-1658.5290047412759</v>
          </cell>
          <cell r="L88">
            <v>-1576.7998588443161</v>
          </cell>
          <cell r="M88">
            <v>-2601.913114199001</v>
          </cell>
        </row>
        <row r="89">
          <cell r="A89" t="str">
            <v>EUR</v>
          </cell>
          <cell r="B89" t="str">
            <v>COM_FT_NGA</v>
          </cell>
          <cell r="C89" t="str">
            <v>TOT_CO2_EQ_GWP_100</v>
          </cell>
          <cell r="D89" t="str">
            <v>COM</v>
          </cell>
          <cell r="E89">
            <v>-3341.9060455330191</v>
          </cell>
          <cell r="F89">
            <v>0</v>
          </cell>
          <cell r="G89">
            <v>0</v>
          </cell>
          <cell r="H89">
            <v>-1265.4268089390159</v>
          </cell>
          <cell r="I89">
            <v>-1472.5966997694661</v>
          </cell>
          <cell r="J89">
            <v>-1305.400160731007</v>
          </cell>
          <cell r="K89">
            <v>-1660.2419219945709</v>
          </cell>
          <cell r="L89">
            <v>-1578.428366802566</v>
          </cell>
          <cell r="M89">
            <v>-2602.222968137005</v>
          </cell>
        </row>
        <row r="90">
          <cell r="A90" t="str">
            <v>EUR</v>
          </cell>
          <cell r="B90" t="str">
            <v>COM_LG_KER_EXS</v>
          </cell>
          <cell r="C90" t="str">
            <v>COM_CH4</v>
          </cell>
          <cell r="D90" t="str">
            <v>COM</v>
          </cell>
          <cell r="E90">
            <v>7.1784008571428568E-2</v>
          </cell>
          <cell r="F90">
            <v>5.3838006428571422E-2</v>
          </cell>
          <cell r="G90">
            <v>3.5892004285714277E-2</v>
          </cell>
          <cell r="H90">
            <v>6.9177857142857149E-3</v>
          </cell>
        </row>
        <row r="91">
          <cell r="A91" t="str">
            <v>EUR</v>
          </cell>
          <cell r="B91" t="str">
            <v>COM_LG_KER_EXS</v>
          </cell>
          <cell r="C91" t="str">
            <v>COM_CO2</v>
          </cell>
          <cell r="D91" t="str">
            <v>COM</v>
          </cell>
          <cell r="E91">
            <v>1.728080366342857</v>
          </cell>
          <cell r="F91">
            <v>1.296060274757143</v>
          </cell>
          <cell r="G91">
            <v>0.86404018317142828</v>
          </cell>
          <cell r="H91">
            <v>0.1665341614285715</v>
          </cell>
        </row>
        <row r="92">
          <cell r="A92" t="str">
            <v>EUR</v>
          </cell>
          <cell r="B92" t="str">
            <v>COM_LG_KER_EXS</v>
          </cell>
          <cell r="C92" t="str">
            <v>COM_N2O</v>
          </cell>
          <cell r="D92" t="str">
            <v>COM</v>
          </cell>
          <cell r="E92">
            <v>1.4356801714285709E-2</v>
          </cell>
          <cell r="F92">
            <v>1.076760128571428E-2</v>
          </cell>
          <cell r="G92">
            <v>7.1784008571428538E-3</v>
          </cell>
          <cell r="H92">
            <v>1.3835571428571431E-3</v>
          </cell>
        </row>
        <row r="93">
          <cell r="A93" t="str">
            <v>EUR</v>
          </cell>
          <cell r="B93" t="str">
            <v>COM_LG_KER_EXS</v>
          </cell>
          <cell r="C93" t="str">
            <v>TOT_CO2</v>
          </cell>
          <cell r="D93" t="str">
            <v>COM</v>
          </cell>
          <cell r="E93">
            <v>1.728080366342857</v>
          </cell>
          <cell r="F93">
            <v>1.296060274757143</v>
          </cell>
          <cell r="G93">
            <v>0.86404018317142828</v>
          </cell>
          <cell r="H93">
            <v>0.1665341614285715</v>
          </cell>
        </row>
        <row r="94">
          <cell r="A94" t="str">
            <v>EUR</v>
          </cell>
          <cell r="B94" t="str">
            <v>COM_LG_KER_EXS</v>
          </cell>
          <cell r="C94" t="str">
            <v>TOT_CO2_EQ_GWP_100</v>
          </cell>
          <cell r="D94" t="str">
            <v>COM</v>
          </cell>
          <cell r="E94">
            <v>1.734153293468</v>
          </cell>
          <cell r="F94">
            <v>1.3006149701009999</v>
          </cell>
          <cell r="G94">
            <v>0.86707664673399987</v>
          </cell>
          <cell r="H94">
            <v>0.16711940610000001</v>
          </cell>
        </row>
        <row r="95">
          <cell r="A95" t="str">
            <v>EUR</v>
          </cell>
          <cell r="B95" t="str">
            <v>COM_SC_DST_EXS</v>
          </cell>
          <cell r="C95" t="str">
            <v>COM_CH4</v>
          </cell>
          <cell r="D95" t="str">
            <v>COM</v>
          </cell>
          <cell r="E95">
            <v>17.31739545396281</v>
          </cell>
          <cell r="F95">
            <v>10.235291796722111</v>
          </cell>
          <cell r="G95">
            <v>2.9896250892856719</v>
          </cell>
          <cell r="H95">
            <v>1.494812544642808</v>
          </cell>
        </row>
        <row r="96">
          <cell r="A96" t="str">
            <v>EUR</v>
          </cell>
          <cell r="B96" t="str">
            <v>COM_SC_DST_EXS</v>
          </cell>
          <cell r="C96" t="str">
            <v>COM_CO2</v>
          </cell>
          <cell r="D96" t="str">
            <v>COM</v>
          </cell>
          <cell r="E96">
            <v>422.83307233425882</v>
          </cell>
          <cell r="F96">
            <v>249.91170803663161</v>
          </cell>
          <cell r="G96">
            <v>72.996679263391826</v>
          </cell>
          <cell r="H96">
            <v>36.498339631695238</v>
          </cell>
        </row>
        <row r="97">
          <cell r="A97" t="str">
            <v>EUR</v>
          </cell>
          <cell r="B97" t="str">
            <v>COM_SC_DST_EXS</v>
          </cell>
          <cell r="C97" t="str">
            <v>COM_N2O</v>
          </cell>
          <cell r="D97" t="str">
            <v>COM</v>
          </cell>
          <cell r="E97">
            <v>3.4634790907925632</v>
          </cell>
          <cell r="F97">
            <v>2.047058359344422</v>
          </cell>
          <cell r="G97">
            <v>0.59792501785713437</v>
          </cell>
          <cell r="H97">
            <v>0.29896250892856169</v>
          </cell>
        </row>
        <row r="98">
          <cell r="A98" t="str">
            <v>EUR</v>
          </cell>
          <cell r="B98" t="str">
            <v>COM_SC_DST_EXS</v>
          </cell>
          <cell r="C98" t="str">
            <v>TOT_CO2</v>
          </cell>
          <cell r="D98" t="str">
            <v>COM</v>
          </cell>
          <cell r="E98">
            <v>422.83307233425882</v>
          </cell>
          <cell r="F98">
            <v>249.91170803663161</v>
          </cell>
          <cell r="G98">
            <v>72.996679263391826</v>
          </cell>
          <cell r="H98">
            <v>36.498339631695238</v>
          </cell>
        </row>
        <row r="99">
          <cell r="A99" t="str">
            <v>EUR</v>
          </cell>
          <cell r="B99" t="str">
            <v>COM_SC_DST_EXS</v>
          </cell>
          <cell r="C99" t="str">
            <v>TOT_CO2_EQ_GWP_100</v>
          </cell>
          <cell r="D99" t="str">
            <v>COM</v>
          </cell>
          <cell r="E99">
            <v>424.29812398966408</v>
          </cell>
          <cell r="F99">
            <v>250.7776137226343</v>
          </cell>
          <cell r="G99">
            <v>73.249601545945396</v>
          </cell>
          <cell r="H99">
            <v>36.624800772972023</v>
          </cell>
        </row>
        <row r="100">
          <cell r="A100" t="str">
            <v>EUR</v>
          </cell>
          <cell r="B100" t="str">
            <v>COM_SC_DST_IMP_NEW</v>
          </cell>
          <cell r="C100" t="str">
            <v>COM_CH4</v>
          </cell>
          <cell r="D100" t="str">
            <v>COM</v>
          </cell>
        </row>
        <row r="101">
          <cell r="A101" t="str">
            <v>EUR</v>
          </cell>
          <cell r="B101" t="str">
            <v>COM_SC_DST_IMP_NEW</v>
          </cell>
          <cell r="C101" t="str">
            <v>COM_CO2</v>
          </cell>
          <cell r="D101" t="str">
            <v>COM</v>
          </cell>
        </row>
        <row r="102">
          <cell r="A102" t="str">
            <v>EUR</v>
          </cell>
          <cell r="B102" t="str">
            <v>COM_SC_DST_IMP_NEW</v>
          </cell>
          <cell r="C102" t="str">
            <v>COM_N2O</v>
          </cell>
          <cell r="D102" t="str">
            <v>COM</v>
          </cell>
        </row>
        <row r="103">
          <cell r="A103" t="str">
            <v>EUR</v>
          </cell>
          <cell r="B103" t="str">
            <v>COM_SC_DST_IMP_NEW</v>
          </cell>
          <cell r="C103" t="str">
            <v>TOT_CO2</v>
          </cell>
          <cell r="D103" t="str">
            <v>COM</v>
          </cell>
        </row>
        <row r="104">
          <cell r="A104" t="str">
            <v>EUR</v>
          </cell>
          <cell r="B104" t="str">
            <v>COM_SC_DST_IMP_NEW</v>
          </cell>
          <cell r="C104" t="str">
            <v>TOT_CO2_EQ_GWP_100</v>
          </cell>
          <cell r="D104" t="str">
            <v>COM</v>
          </cell>
        </row>
        <row r="105">
          <cell r="A105" t="str">
            <v>EUR</v>
          </cell>
          <cell r="B105" t="str">
            <v>COM_SC_DST_STD_NEW</v>
          </cell>
          <cell r="C105" t="str">
            <v>COM_CH4</v>
          </cell>
          <cell r="D105" t="str">
            <v>COM</v>
          </cell>
        </row>
        <row r="106">
          <cell r="A106" t="str">
            <v>EUR</v>
          </cell>
          <cell r="B106" t="str">
            <v>COM_SC_DST_STD_NEW</v>
          </cell>
          <cell r="C106" t="str">
            <v>COM_CO2</v>
          </cell>
          <cell r="D106" t="str">
            <v>COM</v>
          </cell>
        </row>
        <row r="107">
          <cell r="A107" t="str">
            <v>EUR</v>
          </cell>
          <cell r="B107" t="str">
            <v>COM_SC_DST_STD_NEW</v>
          </cell>
          <cell r="C107" t="str">
            <v>COM_N2O</v>
          </cell>
          <cell r="D107" t="str">
            <v>COM</v>
          </cell>
        </row>
        <row r="108">
          <cell r="A108" t="str">
            <v>EUR</v>
          </cell>
          <cell r="B108" t="str">
            <v>COM_SC_DST_STD_NEW</v>
          </cell>
          <cell r="C108" t="str">
            <v>TOT_CO2</v>
          </cell>
          <cell r="D108" t="str">
            <v>COM</v>
          </cell>
        </row>
        <row r="109">
          <cell r="A109" t="str">
            <v>EUR</v>
          </cell>
          <cell r="B109" t="str">
            <v>COM_SC_DST_STD_NEW</v>
          </cell>
          <cell r="C109" t="str">
            <v>TOT_CO2_EQ_GWP_100</v>
          </cell>
          <cell r="D109" t="str">
            <v>COM</v>
          </cell>
        </row>
        <row r="110">
          <cell r="A110" t="str">
            <v>EUR</v>
          </cell>
          <cell r="B110" t="str">
            <v>COM_SC_NGA_ABS_NEW</v>
          </cell>
          <cell r="C110" t="str">
            <v>COM_CH4</v>
          </cell>
          <cell r="D110" t="str">
            <v>COM</v>
          </cell>
        </row>
        <row r="111">
          <cell r="A111" t="str">
            <v>EUR</v>
          </cell>
          <cell r="B111" t="str">
            <v>COM_SC_NGA_ABS_NEW</v>
          </cell>
          <cell r="C111" t="str">
            <v>COM_CO2</v>
          </cell>
          <cell r="D111" t="str">
            <v>COM</v>
          </cell>
        </row>
        <row r="112">
          <cell r="A112" t="str">
            <v>EUR</v>
          </cell>
          <cell r="B112" t="str">
            <v>COM_SC_NGA_ABS_NEW</v>
          </cell>
          <cell r="C112" t="str">
            <v>COM_N2O</v>
          </cell>
          <cell r="D112" t="str">
            <v>COM</v>
          </cell>
        </row>
        <row r="113">
          <cell r="A113" t="str">
            <v>EUR</v>
          </cell>
          <cell r="B113" t="str">
            <v>COM_SC_NGA_ABS_NEW</v>
          </cell>
          <cell r="C113" t="str">
            <v>TOT_CO2</v>
          </cell>
          <cell r="D113" t="str">
            <v>COM</v>
          </cell>
        </row>
        <row r="114">
          <cell r="A114" t="str">
            <v>EUR</v>
          </cell>
          <cell r="B114" t="str">
            <v>COM_SC_NGA_ABS_NEW</v>
          </cell>
          <cell r="C114" t="str">
            <v>TOT_CO2_EQ_GWP_100</v>
          </cell>
          <cell r="D114" t="str">
            <v>COM</v>
          </cell>
        </row>
        <row r="115">
          <cell r="A115" t="str">
            <v>EUR</v>
          </cell>
          <cell r="B115" t="str">
            <v>COM_SC_NGA_EXS</v>
          </cell>
          <cell r="C115" t="str">
            <v>COM_CH4</v>
          </cell>
          <cell r="D115" t="str">
            <v>COM</v>
          </cell>
          <cell r="E115">
            <v>15.787727654979451</v>
          </cell>
          <cell r="F115">
            <v>9.3311953166095876</v>
          </cell>
          <cell r="G115">
            <v>6.2207968777397253</v>
          </cell>
          <cell r="H115">
            <v>3.110398438869864</v>
          </cell>
        </row>
        <row r="116">
          <cell r="A116" t="str">
            <v>EUR</v>
          </cell>
          <cell r="B116" t="str">
            <v>COM_SC_NGA_EXS</v>
          </cell>
          <cell r="C116" t="str">
            <v>COM_CO2</v>
          </cell>
          <cell r="D116" t="str">
            <v>COM</v>
          </cell>
          <cell r="E116">
            <v>837.69682937320965</v>
          </cell>
          <cell r="F116">
            <v>495.11322349930481</v>
          </cell>
          <cell r="G116">
            <v>330.07548233286991</v>
          </cell>
          <cell r="H116">
            <v>165.03774116643501</v>
          </cell>
        </row>
        <row r="117">
          <cell r="A117" t="str">
            <v>EUR</v>
          </cell>
          <cell r="B117" t="str">
            <v>COM_SC_NGA_EXS</v>
          </cell>
          <cell r="C117" t="str">
            <v>COM_N2O</v>
          </cell>
          <cell r="D117" t="str">
            <v>COM</v>
          </cell>
          <cell r="E117">
            <v>1.5787727654979451</v>
          </cell>
          <cell r="F117">
            <v>0.93311953166095885</v>
          </cell>
          <cell r="G117">
            <v>0.62207968777397249</v>
          </cell>
          <cell r="H117">
            <v>0.31103984388698641</v>
          </cell>
        </row>
        <row r="118">
          <cell r="A118" t="str">
            <v>EUR</v>
          </cell>
          <cell r="B118" t="str">
            <v>COM_SC_NGA_EXS</v>
          </cell>
          <cell r="C118" t="str">
            <v>TOT_CO2</v>
          </cell>
          <cell r="D118" t="str">
            <v>COM</v>
          </cell>
          <cell r="E118">
            <v>837.69682937320965</v>
          </cell>
          <cell r="F118">
            <v>495.11322349930481</v>
          </cell>
          <cell r="G118">
            <v>330.07548233286991</v>
          </cell>
          <cell r="H118">
            <v>165.03774116643501</v>
          </cell>
        </row>
        <row r="119">
          <cell r="A119" t="str">
            <v>EUR</v>
          </cell>
          <cell r="B119" t="str">
            <v>COM_SC_NGA_EXS</v>
          </cell>
          <cell r="C119" t="str">
            <v>TOT_CO2_EQ_GWP_100</v>
          </cell>
          <cell r="D119" t="str">
            <v>COM</v>
          </cell>
          <cell r="E119">
            <v>838.56199684870251</v>
          </cell>
          <cell r="F119">
            <v>495.62457300265493</v>
          </cell>
          <cell r="G119">
            <v>330.41638200176988</v>
          </cell>
          <cell r="H119">
            <v>165.20819100088511</v>
          </cell>
        </row>
        <row r="120">
          <cell r="A120" t="str">
            <v>EUR</v>
          </cell>
          <cell r="B120" t="str">
            <v>COM_SC_NGA_IMP_NEW</v>
          </cell>
          <cell r="C120" t="str">
            <v>COM_CH4</v>
          </cell>
          <cell r="D120" t="str">
            <v>COM</v>
          </cell>
        </row>
        <row r="121">
          <cell r="A121" t="str">
            <v>EUR</v>
          </cell>
          <cell r="B121" t="str">
            <v>COM_SC_NGA_IMP_NEW</v>
          </cell>
          <cell r="C121" t="str">
            <v>COM_CO2</v>
          </cell>
          <cell r="D121" t="str">
            <v>COM</v>
          </cell>
        </row>
        <row r="122">
          <cell r="A122" t="str">
            <v>EUR</v>
          </cell>
          <cell r="B122" t="str">
            <v>COM_SC_NGA_IMP_NEW</v>
          </cell>
          <cell r="C122" t="str">
            <v>COM_N2O</v>
          </cell>
          <cell r="D122" t="str">
            <v>COM</v>
          </cell>
        </row>
        <row r="123">
          <cell r="A123" t="str">
            <v>EUR</v>
          </cell>
          <cell r="B123" t="str">
            <v>COM_SC_NGA_IMP_NEW</v>
          </cell>
          <cell r="C123" t="str">
            <v>TOT_CO2</v>
          </cell>
          <cell r="D123" t="str">
            <v>COM</v>
          </cell>
        </row>
        <row r="124">
          <cell r="A124" t="str">
            <v>EUR</v>
          </cell>
          <cell r="B124" t="str">
            <v>COM_SC_NGA_IMP_NEW</v>
          </cell>
          <cell r="C124" t="str">
            <v>TOT_CO2_EQ_GWP_100</v>
          </cell>
          <cell r="D124" t="str">
            <v>COM</v>
          </cell>
        </row>
        <row r="125">
          <cell r="A125" t="str">
            <v>EUR</v>
          </cell>
          <cell r="B125" t="str">
            <v>COM_SC_NGA_STD_NEW</v>
          </cell>
          <cell r="C125" t="str">
            <v>COM_CH4</v>
          </cell>
          <cell r="D125" t="str">
            <v>COM</v>
          </cell>
        </row>
        <row r="126">
          <cell r="A126" t="str">
            <v>EUR</v>
          </cell>
          <cell r="B126" t="str">
            <v>COM_SC_NGA_STD_NEW</v>
          </cell>
          <cell r="C126" t="str">
            <v>COM_CO2</v>
          </cell>
          <cell r="D126" t="str">
            <v>COM</v>
          </cell>
        </row>
        <row r="127">
          <cell r="A127" t="str">
            <v>EUR</v>
          </cell>
          <cell r="B127" t="str">
            <v>COM_SC_NGA_STD_NEW</v>
          </cell>
          <cell r="C127" t="str">
            <v>COM_N2O</v>
          </cell>
          <cell r="D127" t="str">
            <v>COM</v>
          </cell>
        </row>
        <row r="128">
          <cell r="A128" t="str">
            <v>EUR</v>
          </cell>
          <cell r="B128" t="str">
            <v>COM_SC_NGA_STD_NEW</v>
          </cell>
          <cell r="C128" t="str">
            <v>TOT_CO2</v>
          </cell>
          <cell r="D128" t="str">
            <v>COM</v>
          </cell>
        </row>
        <row r="129">
          <cell r="A129" t="str">
            <v>EUR</v>
          </cell>
          <cell r="B129" t="str">
            <v>COM_SC_NGA_STD_NEW</v>
          </cell>
          <cell r="C129" t="str">
            <v>TOT_CO2_EQ_GWP_100</v>
          </cell>
          <cell r="D129" t="str">
            <v>COM</v>
          </cell>
        </row>
        <row r="130">
          <cell r="A130" t="str">
            <v>EUR</v>
          </cell>
          <cell r="B130" t="str">
            <v>COM_SH_BIO_EXS</v>
          </cell>
          <cell r="C130" t="str">
            <v>COM_CH4</v>
          </cell>
          <cell r="D130" t="str">
            <v>COM</v>
          </cell>
          <cell r="E130">
            <v>1167.82592</v>
          </cell>
          <cell r="F130">
            <v>875.86943999999994</v>
          </cell>
          <cell r="G130">
            <v>583.91295999999988</v>
          </cell>
          <cell r="H130">
            <v>291.95648</v>
          </cell>
        </row>
        <row r="131">
          <cell r="A131" t="str">
            <v>EUR</v>
          </cell>
          <cell r="B131" t="str">
            <v>COM_SH_BIO_EXS</v>
          </cell>
          <cell r="C131" t="str">
            <v>COM_N2O</v>
          </cell>
          <cell r="D131" t="str">
            <v>COM</v>
          </cell>
          <cell r="E131">
            <v>153.277152</v>
          </cell>
          <cell r="F131">
            <v>114.957864</v>
          </cell>
          <cell r="G131">
            <v>76.638576</v>
          </cell>
          <cell r="H131">
            <v>38.319288000000007</v>
          </cell>
        </row>
        <row r="132">
          <cell r="A132" t="str">
            <v>EUR</v>
          </cell>
          <cell r="B132" t="str">
            <v>COM_SH_BIO_EXS</v>
          </cell>
          <cell r="C132" t="str">
            <v>TOT_CH4</v>
          </cell>
          <cell r="D132" t="str">
            <v>COM</v>
          </cell>
          <cell r="E132">
            <v>1.1678259200000001</v>
          </cell>
          <cell r="F132">
            <v>0.87586943999999989</v>
          </cell>
          <cell r="G132">
            <v>0.58391295999999993</v>
          </cell>
          <cell r="H132">
            <v>0.29195648000000002</v>
          </cell>
        </row>
        <row r="133">
          <cell r="A133" t="str">
            <v>EUR</v>
          </cell>
          <cell r="B133" t="str">
            <v>COM_SH_BIO_EXS</v>
          </cell>
          <cell r="C133" t="str">
            <v>TOT_CO2_EQ_GWP_100</v>
          </cell>
          <cell r="D133" t="str">
            <v>COM</v>
          </cell>
          <cell r="E133">
            <v>74.872239296000004</v>
          </cell>
          <cell r="F133">
            <v>56.154179472000003</v>
          </cell>
          <cell r="G133">
            <v>37.436119647999988</v>
          </cell>
          <cell r="H133">
            <v>18.718059824000001</v>
          </cell>
        </row>
        <row r="134">
          <cell r="A134" t="str">
            <v>EUR</v>
          </cell>
          <cell r="B134" t="str">
            <v>COM_SH_BIO_PLT_NEW</v>
          </cell>
          <cell r="C134" t="str">
            <v>COM_CH4</v>
          </cell>
          <cell r="D134" t="str">
            <v>COM</v>
          </cell>
          <cell r="H134">
            <v>28456.8554108114</v>
          </cell>
          <cell r="I134">
            <v>21336.832172261729</v>
          </cell>
          <cell r="J134">
            <v>10253.20907150518</v>
          </cell>
        </row>
        <row r="135">
          <cell r="A135" t="str">
            <v>EUR</v>
          </cell>
          <cell r="B135" t="str">
            <v>COM_SH_BIO_PLT_NEW</v>
          </cell>
          <cell r="C135" t="str">
            <v>COM_N2O</v>
          </cell>
          <cell r="D135" t="str">
            <v>COM</v>
          </cell>
          <cell r="H135">
            <v>3734.9622726689968</v>
          </cell>
          <cell r="I135">
            <v>2800.4592226093519</v>
          </cell>
          <cell r="J135">
            <v>1345.7336906350561</v>
          </cell>
        </row>
        <row r="136">
          <cell r="A136" t="str">
            <v>EUR</v>
          </cell>
          <cell r="B136" t="str">
            <v>COM_SH_BIO_PLT_NEW</v>
          </cell>
          <cell r="C136" t="str">
            <v>TOT_CH4</v>
          </cell>
          <cell r="D136" t="str">
            <v>COM</v>
          </cell>
          <cell r="H136">
            <v>28.456855410811411</v>
          </cell>
          <cell r="I136">
            <v>21.33683217226173</v>
          </cell>
          <cell r="J136">
            <v>10.253209071505189</v>
          </cell>
        </row>
        <row r="137">
          <cell r="A137" t="str">
            <v>EUR</v>
          </cell>
          <cell r="B137" t="str">
            <v>COM_SH_BIO_PLT_NEW</v>
          </cell>
          <cell r="C137" t="str">
            <v>TOT_CO2_EQ_GWP_100</v>
          </cell>
          <cell r="D137" t="str">
            <v>COM</v>
          </cell>
          <cell r="H137">
            <v>1824.440142525646</v>
          </cell>
          <cell r="I137">
            <v>1367.9576526441299</v>
          </cell>
          <cell r="J137">
            <v>657.35886659687617</v>
          </cell>
        </row>
        <row r="138">
          <cell r="A138" t="str">
            <v>EUR</v>
          </cell>
          <cell r="B138" t="str">
            <v>COM_SH_BIO_WDS_NEW</v>
          </cell>
          <cell r="C138" t="str">
            <v>COM_CH4</v>
          </cell>
          <cell r="D138" t="str">
            <v>COM</v>
          </cell>
        </row>
        <row r="139">
          <cell r="A139" t="str">
            <v>EUR</v>
          </cell>
          <cell r="B139" t="str">
            <v>COM_SH_BIO_WDS_NEW</v>
          </cell>
          <cell r="C139" t="str">
            <v>COM_N2O</v>
          </cell>
          <cell r="D139" t="str">
            <v>COM</v>
          </cell>
        </row>
        <row r="140">
          <cell r="A140" t="str">
            <v>EUR</v>
          </cell>
          <cell r="B140" t="str">
            <v>COM_SH_BIO_WDS_NEW</v>
          </cell>
          <cell r="C140" t="str">
            <v>TOT_CH4</v>
          </cell>
          <cell r="D140" t="str">
            <v>COM</v>
          </cell>
        </row>
        <row r="141">
          <cell r="A141" t="str">
            <v>EUR</v>
          </cell>
          <cell r="B141" t="str">
            <v>COM_SH_BIO_WDS_NEW</v>
          </cell>
          <cell r="C141" t="str">
            <v>TOT_CO2_EQ_GWP_100</v>
          </cell>
          <cell r="D141" t="str">
            <v>COM</v>
          </cell>
        </row>
        <row r="142">
          <cell r="A142" t="str">
            <v>EUR</v>
          </cell>
          <cell r="B142" t="str">
            <v>COM_SH_COA_EXS</v>
          </cell>
          <cell r="C142" t="str">
            <v>COM_CH4</v>
          </cell>
          <cell r="D142" t="str">
            <v>COM</v>
          </cell>
          <cell r="E142">
            <v>404.93883004384611</v>
          </cell>
          <cell r="F142">
            <v>248.46260365384609</v>
          </cell>
          <cell r="G142">
            <v>165.64173576923079</v>
          </cell>
          <cell r="H142">
            <v>82.820867884615367</v>
          </cell>
        </row>
        <row r="143">
          <cell r="A143" t="str">
            <v>EUR</v>
          </cell>
          <cell r="B143" t="str">
            <v>COM_SH_COA_EXS</v>
          </cell>
          <cell r="C143" t="str">
            <v>COM_CO2</v>
          </cell>
          <cell r="D143" t="str">
            <v>COM</v>
          </cell>
          <cell r="E143">
            <v>3485.0508218409918</v>
          </cell>
          <cell r="F143">
            <v>2138.359517082692</v>
          </cell>
          <cell r="G143">
            <v>1425.5730113884611</v>
          </cell>
          <cell r="H143">
            <v>712.78650569423053</v>
          </cell>
        </row>
        <row r="144">
          <cell r="A144" t="str">
            <v>EUR</v>
          </cell>
          <cell r="B144" t="str">
            <v>COM_SH_COA_EXS</v>
          </cell>
          <cell r="C144" t="str">
            <v>COM_N2O</v>
          </cell>
          <cell r="D144" t="str">
            <v>COM</v>
          </cell>
          <cell r="E144">
            <v>58.90019346092307</v>
          </cell>
          <cell r="F144">
            <v>36.140015076923071</v>
          </cell>
          <cell r="G144">
            <v>24.09334338461538</v>
          </cell>
          <cell r="H144">
            <v>12.04667169230769</v>
          </cell>
        </row>
        <row r="145">
          <cell r="A145" t="str">
            <v>EUR</v>
          </cell>
          <cell r="B145" t="str">
            <v>COM_SH_COA_EXS</v>
          </cell>
          <cell r="C145" t="str">
            <v>TOT_CH4</v>
          </cell>
          <cell r="D145" t="str">
            <v>COM</v>
          </cell>
          <cell r="E145">
            <v>0.40493883004384612</v>
          </cell>
          <cell r="F145">
            <v>0.24846260365384609</v>
          </cell>
          <cell r="G145">
            <v>0.16564173576923069</v>
          </cell>
          <cell r="H145">
            <v>8.282086788461536E-2</v>
          </cell>
        </row>
        <row r="146">
          <cell r="A146" t="str">
            <v>EUR</v>
          </cell>
          <cell r="B146" t="str">
            <v>COM_SH_COA_EXS</v>
          </cell>
          <cell r="C146" t="str">
            <v>TOT_CO2</v>
          </cell>
          <cell r="D146" t="str">
            <v>COM</v>
          </cell>
          <cell r="E146">
            <v>3485.0508218409918</v>
          </cell>
          <cell r="F146">
            <v>2138.359517082692</v>
          </cell>
          <cell r="G146">
            <v>1425.5730113884611</v>
          </cell>
          <cell r="H146">
            <v>712.78650569423053</v>
          </cell>
        </row>
        <row r="147">
          <cell r="A147" t="str">
            <v>EUR</v>
          </cell>
          <cell r="B147" t="str">
            <v>COM_SH_COA_EXS</v>
          </cell>
          <cell r="C147" t="str">
            <v>TOT_CO2_EQ_GWP_100</v>
          </cell>
          <cell r="D147" t="str">
            <v>COM</v>
          </cell>
          <cell r="E147">
            <v>3512.7265502434429</v>
          </cell>
          <cell r="F147">
            <v>2155.3408066669608</v>
          </cell>
          <cell r="G147">
            <v>1436.893871111308</v>
          </cell>
          <cell r="H147">
            <v>718.44693555565357</v>
          </cell>
        </row>
        <row r="148">
          <cell r="A148" t="str">
            <v>EUR</v>
          </cell>
          <cell r="B148" t="str">
            <v>COM_SH_DST_CND_NEW</v>
          </cell>
          <cell r="C148" t="str">
            <v>COM_CH4</v>
          </cell>
          <cell r="D148" t="str">
            <v>COM</v>
          </cell>
        </row>
        <row r="149">
          <cell r="A149" t="str">
            <v>EUR</v>
          </cell>
          <cell r="B149" t="str">
            <v>COM_SH_DST_CND_NEW</v>
          </cell>
          <cell r="C149" t="str">
            <v>COM_CO2</v>
          </cell>
          <cell r="D149" t="str">
            <v>COM</v>
          </cell>
        </row>
        <row r="150">
          <cell r="A150" t="str">
            <v>EUR</v>
          </cell>
          <cell r="B150" t="str">
            <v>COM_SH_DST_CND_NEW</v>
          </cell>
          <cell r="C150" t="str">
            <v>COM_N2O</v>
          </cell>
          <cell r="D150" t="str">
            <v>COM</v>
          </cell>
        </row>
        <row r="151">
          <cell r="A151" t="str">
            <v>EUR</v>
          </cell>
          <cell r="B151" t="str">
            <v>COM_SH_DST_CND_NEW</v>
          </cell>
          <cell r="C151" t="str">
            <v>TOT_CO2</v>
          </cell>
          <cell r="D151" t="str">
            <v>COM</v>
          </cell>
        </row>
        <row r="152">
          <cell r="A152" t="str">
            <v>EUR</v>
          </cell>
          <cell r="B152" t="str">
            <v>COM_SH_DST_CND_NEW</v>
          </cell>
          <cell r="C152" t="str">
            <v>TOT_CO2_EQ_GWP_100</v>
          </cell>
          <cell r="D152" t="str">
            <v>COM</v>
          </cell>
        </row>
        <row r="153">
          <cell r="A153" t="str">
            <v>EUR</v>
          </cell>
          <cell r="B153" t="str">
            <v>COM_SH_DST_EXS</v>
          </cell>
          <cell r="C153" t="str">
            <v>COM_CH4</v>
          </cell>
          <cell r="D153" t="str">
            <v>COM</v>
          </cell>
          <cell r="E153">
            <v>1202.16120601948</v>
          </cell>
          <cell r="F153">
            <v>737.62277435064948</v>
          </cell>
          <cell r="G153">
            <v>491.74851623376628</v>
          </cell>
          <cell r="H153">
            <v>245.8742581168832</v>
          </cell>
        </row>
        <row r="154">
          <cell r="A154" t="str">
            <v>EUR</v>
          </cell>
          <cell r="B154" t="str">
            <v>COM_SH_DST_EXS</v>
          </cell>
          <cell r="C154" t="str">
            <v>COM_CO2</v>
          </cell>
          <cell r="D154" t="str">
            <v>COM</v>
          </cell>
          <cell r="E154">
            <v>29352.76944697565</v>
          </cell>
          <cell r="F154">
            <v>18010.289407061689</v>
          </cell>
          <cell r="G154">
            <v>12006.85960470779</v>
          </cell>
          <cell r="H154">
            <v>6003.4298023538986</v>
          </cell>
        </row>
        <row r="155">
          <cell r="A155" t="str">
            <v>EUR</v>
          </cell>
          <cell r="B155" t="str">
            <v>COM_SH_DST_EXS</v>
          </cell>
          <cell r="C155" t="str">
            <v>COM_N2O</v>
          </cell>
          <cell r="D155" t="str">
            <v>COM</v>
          </cell>
          <cell r="E155">
            <v>240.4322412038961</v>
          </cell>
          <cell r="F155">
            <v>147.52455487012989</v>
          </cell>
          <cell r="G155">
            <v>98.349703246753236</v>
          </cell>
          <cell r="H155">
            <v>49.174851623376632</v>
          </cell>
        </row>
        <row r="156">
          <cell r="A156" t="str">
            <v>EUR</v>
          </cell>
          <cell r="B156" t="str">
            <v>COM_SH_DST_EXS</v>
          </cell>
          <cell r="C156" t="str">
            <v>TOT_CO2</v>
          </cell>
          <cell r="D156" t="str">
            <v>COM</v>
          </cell>
          <cell r="E156">
            <v>29352.76944697565</v>
          </cell>
          <cell r="F156">
            <v>18010.289407061689</v>
          </cell>
          <cell r="G156">
            <v>12006.85960470779</v>
          </cell>
          <cell r="H156">
            <v>6003.4298023538986</v>
          </cell>
        </row>
        <row r="157">
          <cell r="A157" t="str">
            <v>EUR</v>
          </cell>
          <cell r="B157" t="str">
            <v>COM_SH_DST_EXS</v>
          </cell>
          <cell r="C157" t="str">
            <v>TOT_CO2_EQ_GWP_100</v>
          </cell>
          <cell r="D157" t="str">
            <v>COM</v>
          </cell>
          <cell r="E157">
            <v>29454.472285004889</v>
          </cell>
          <cell r="F157">
            <v>18072.69229377175</v>
          </cell>
          <cell r="G157">
            <v>12048.46152918117</v>
          </cell>
          <cell r="H157">
            <v>6024.2307645905857</v>
          </cell>
        </row>
        <row r="158">
          <cell r="A158" t="str">
            <v>EUR</v>
          </cell>
          <cell r="B158" t="str">
            <v>COM_SH_DST_SOL_NEW</v>
          </cell>
          <cell r="C158" t="str">
            <v>COM_CH4</v>
          </cell>
          <cell r="D158" t="str">
            <v>COM</v>
          </cell>
        </row>
        <row r="159">
          <cell r="A159" t="str">
            <v>EUR</v>
          </cell>
          <cell r="B159" t="str">
            <v>COM_SH_DST_SOL_NEW</v>
          </cell>
          <cell r="C159" t="str">
            <v>COM_CO2</v>
          </cell>
          <cell r="D159" t="str">
            <v>COM</v>
          </cell>
        </row>
        <row r="160">
          <cell r="A160" t="str">
            <v>EUR</v>
          </cell>
          <cell r="B160" t="str">
            <v>COM_SH_DST_SOL_NEW</v>
          </cell>
          <cell r="C160" t="str">
            <v>COM_N2O</v>
          </cell>
          <cell r="D160" t="str">
            <v>COM</v>
          </cell>
        </row>
        <row r="161">
          <cell r="A161" t="str">
            <v>EUR</v>
          </cell>
          <cell r="B161" t="str">
            <v>COM_SH_DST_SOL_NEW</v>
          </cell>
          <cell r="C161" t="str">
            <v>TOT_CO2</v>
          </cell>
          <cell r="D161" t="str">
            <v>COM</v>
          </cell>
        </row>
        <row r="162">
          <cell r="A162" t="str">
            <v>EUR</v>
          </cell>
          <cell r="B162" t="str">
            <v>COM_SH_DST_SOL_NEW</v>
          </cell>
          <cell r="C162" t="str">
            <v>TOT_CO2_EQ_GWP_100</v>
          </cell>
          <cell r="D162" t="str">
            <v>COM</v>
          </cell>
        </row>
        <row r="163">
          <cell r="A163" t="str">
            <v>EUR</v>
          </cell>
          <cell r="B163" t="str">
            <v>COM_SH_DST_STD_NEW</v>
          </cell>
          <cell r="C163" t="str">
            <v>COM_CH4</v>
          </cell>
          <cell r="D163" t="str">
            <v>COM</v>
          </cell>
          <cell r="E163">
            <v>595.33395801778397</v>
          </cell>
          <cell r="F163">
            <v>465.77941793101229</v>
          </cell>
        </row>
        <row r="164">
          <cell r="A164" t="str">
            <v>EUR</v>
          </cell>
          <cell r="B164" t="str">
            <v>COM_SH_DST_STD_NEW</v>
          </cell>
          <cell r="C164" t="str">
            <v>COM_CO2</v>
          </cell>
          <cell r="D164" t="str">
            <v>COM</v>
          </cell>
          <cell r="E164">
            <v>14536.070808267559</v>
          </cell>
          <cell r="F164">
            <v>11372.780787815551</v>
          </cell>
        </row>
        <row r="165">
          <cell r="A165" t="str">
            <v>EUR</v>
          </cell>
          <cell r="B165" t="str">
            <v>COM_SH_DST_STD_NEW</v>
          </cell>
          <cell r="C165" t="str">
            <v>COM_N2O</v>
          </cell>
          <cell r="D165" t="str">
            <v>COM</v>
          </cell>
          <cell r="E165">
            <v>119.06679160355679</v>
          </cell>
          <cell r="F165">
            <v>93.155883586202464</v>
          </cell>
        </row>
        <row r="166">
          <cell r="A166" t="str">
            <v>EUR</v>
          </cell>
          <cell r="B166" t="str">
            <v>COM_SH_DST_STD_NEW</v>
          </cell>
          <cell r="C166" t="str">
            <v>TOT_CO2</v>
          </cell>
          <cell r="D166" t="str">
            <v>COM</v>
          </cell>
          <cell r="E166">
            <v>14536.070808267559</v>
          </cell>
          <cell r="F166">
            <v>11372.780787815551</v>
          </cell>
        </row>
        <row r="167">
          <cell r="A167" t="str">
            <v>EUR</v>
          </cell>
          <cell r="B167" t="str">
            <v>COM_SH_DST_STD_NEW</v>
          </cell>
          <cell r="C167" t="str">
            <v>TOT_CO2_EQ_GWP_100</v>
          </cell>
          <cell r="D167" t="str">
            <v>COM</v>
          </cell>
          <cell r="E167">
            <v>14586.43606111587</v>
          </cell>
          <cell r="F167">
            <v>11412.185726572519</v>
          </cell>
        </row>
        <row r="168">
          <cell r="A168" t="str">
            <v>EUR</v>
          </cell>
          <cell r="B168" t="str">
            <v>COM_SH_HFO_EXS</v>
          </cell>
          <cell r="C168" t="str">
            <v>COM_CH4</v>
          </cell>
          <cell r="D168" t="str">
            <v>COM</v>
          </cell>
          <cell r="E168">
            <v>73.872540075000003</v>
          </cell>
          <cell r="F168">
            <v>45.326756250000003</v>
          </cell>
          <cell r="G168">
            <v>30.217837500000002</v>
          </cell>
          <cell r="H168">
            <v>15.108918750000001</v>
          </cell>
        </row>
        <row r="169">
          <cell r="A169" t="str">
            <v>EUR</v>
          </cell>
          <cell r="B169" t="str">
            <v>COM_SH_HFO_EXS</v>
          </cell>
          <cell r="C169" t="str">
            <v>COM_CO2</v>
          </cell>
          <cell r="D169" t="str">
            <v>COM</v>
          </cell>
          <cell r="E169">
            <v>1844.8435674729999</v>
          </cell>
          <cell r="F169">
            <v>1131.96019275</v>
          </cell>
          <cell r="G169">
            <v>754.64012849999995</v>
          </cell>
          <cell r="H169">
            <v>377.32006424999992</v>
          </cell>
        </row>
        <row r="170">
          <cell r="A170" t="str">
            <v>EUR</v>
          </cell>
          <cell r="B170" t="str">
            <v>COM_SH_HFO_EXS</v>
          </cell>
          <cell r="C170" t="str">
            <v>COM_N2O</v>
          </cell>
          <cell r="D170" t="str">
            <v>COM</v>
          </cell>
          <cell r="E170">
            <v>14.774508015</v>
          </cell>
          <cell r="F170">
            <v>9.0653512500000009</v>
          </cell>
          <cell r="G170">
            <v>6.0435674999999982</v>
          </cell>
          <cell r="H170">
            <v>3.0217837499999991</v>
          </cell>
        </row>
        <row r="171">
          <cell r="A171" t="str">
            <v>EUR</v>
          </cell>
          <cell r="B171" t="str">
            <v>COM_SH_HFO_EXS</v>
          </cell>
          <cell r="C171" t="str">
            <v>TOT_CO2</v>
          </cell>
          <cell r="D171" t="str">
            <v>COM</v>
          </cell>
          <cell r="E171">
            <v>1844.8435674729999</v>
          </cell>
          <cell r="F171">
            <v>1131.96019275</v>
          </cell>
          <cell r="G171">
            <v>754.64012849999995</v>
          </cell>
          <cell r="H171">
            <v>377.32006424999992</v>
          </cell>
        </row>
        <row r="172">
          <cell r="A172" t="str">
            <v>EUR</v>
          </cell>
          <cell r="B172" t="str">
            <v>COM_SH_HFO_EXS</v>
          </cell>
          <cell r="C172" t="str">
            <v>TOT_CO2_EQ_GWP_100</v>
          </cell>
          <cell r="D172" t="str">
            <v>COM</v>
          </cell>
          <cell r="E172">
            <v>1851.093184363345</v>
          </cell>
          <cell r="F172">
            <v>1135.7948363287501</v>
          </cell>
          <cell r="G172">
            <v>757.19655755249983</v>
          </cell>
          <cell r="H172">
            <v>378.59827877624991</v>
          </cell>
        </row>
        <row r="173">
          <cell r="A173" t="str">
            <v>EUR</v>
          </cell>
          <cell r="B173" t="str">
            <v>COM_SH_KER_EXS</v>
          </cell>
          <cell r="C173" t="str">
            <v>COM_CH4</v>
          </cell>
          <cell r="D173" t="str">
            <v>COM</v>
          </cell>
          <cell r="E173">
            <v>4.1215603846153837</v>
          </cell>
          <cell r="F173">
            <v>4.277055617307691</v>
          </cell>
          <cell r="G173">
            <v>2.8513704115384608</v>
          </cell>
          <cell r="H173">
            <v>0.29580576923076918</v>
          </cell>
        </row>
        <row r="174">
          <cell r="A174" t="str">
            <v>EUR</v>
          </cell>
          <cell r="B174" t="str">
            <v>COM_SH_KER_EXS</v>
          </cell>
          <cell r="C174" t="str">
            <v>COM_CO2</v>
          </cell>
          <cell r="D174" t="str">
            <v>COM</v>
          </cell>
          <cell r="E174">
            <v>99.219696992307675</v>
          </cell>
          <cell r="F174">
            <v>102.96298556065381</v>
          </cell>
          <cell r="G174">
            <v>68.641990373769232</v>
          </cell>
          <cell r="H174">
            <v>7.1210308846153838</v>
          </cell>
        </row>
        <row r="175">
          <cell r="A175" t="str">
            <v>EUR</v>
          </cell>
          <cell r="B175" t="str">
            <v>COM_SH_KER_EXS</v>
          </cell>
          <cell r="C175" t="str">
            <v>COM_N2O</v>
          </cell>
          <cell r="D175" t="str">
            <v>COM</v>
          </cell>
          <cell r="E175">
            <v>0.82431207692307673</v>
          </cell>
          <cell r="F175">
            <v>0.85541112346153825</v>
          </cell>
          <cell r="G175">
            <v>0.57027408230769217</v>
          </cell>
          <cell r="H175">
            <v>5.9161153846153842E-2</v>
          </cell>
        </row>
        <row r="176">
          <cell r="A176" t="str">
            <v>EUR</v>
          </cell>
          <cell r="B176" t="str">
            <v>COM_SH_KER_EXS</v>
          </cell>
          <cell r="C176" t="str">
            <v>TOT_CO2</v>
          </cell>
          <cell r="D176" t="str">
            <v>COM</v>
          </cell>
          <cell r="E176">
            <v>99.219696992307675</v>
          </cell>
          <cell r="F176">
            <v>102.96298556065381</v>
          </cell>
          <cell r="G176">
            <v>68.641990373769232</v>
          </cell>
          <cell r="H176">
            <v>7.1210308846153838</v>
          </cell>
        </row>
        <row r="177">
          <cell r="A177" t="str">
            <v>EUR</v>
          </cell>
          <cell r="B177" t="str">
            <v>COM_SH_KER_EXS</v>
          </cell>
          <cell r="C177" t="str">
            <v>TOT_CO2_EQ_GWP_100</v>
          </cell>
          <cell r="D177" t="str">
            <v>COM</v>
          </cell>
          <cell r="E177">
            <v>99.568381000846145</v>
          </cell>
          <cell r="F177">
            <v>103.32482446587809</v>
          </cell>
          <cell r="G177">
            <v>68.883216310585382</v>
          </cell>
          <cell r="H177">
            <v>7.1460560526923071</v>
          </cell>
        </row>
        <row r="178">
          <cell r="A178" t="str">
            <v>EUR</v>
          </cell>
          <cell r="B178" t="str">
            <v>COM_SH_LPG_CND_NEW</v>
          </cell>
          <cell r="C178" t="str">
            <v>COM_CH4</v>
          </cell>
          <cell r="D178" t="str">
            <v>COM</v>
          </cell>
        </row>
        <row r="179">
          <cell r="A179" t="str">
            <v>EUR</v>
          </cell>
          <cell r="B179" t="str">
            <v>COM_SH_LPG_CND_NEW</v>
          </cell>
          <cell r="C179" t="str">
            <v>COM_CO2</v>
          </cell>
          <cell r="D179" t="str">
            <v>COM</v>
          </cell>
        </row>
        <row r="180">
          <cell r="A180" t="str">
            <v>EUR</v>
          </cell>
          <cell r="B180" t="str">
            <v>COM_SH_LPG_CND_NEW</v>
          </cell>
          <cell r="C180" t="str">
            <v>COM_N2O</v>
          </cell>
          <cell r="D180" t="str">
            <v>COM</v>
          </cell>
        </row>
        <row r="181">
          <cell r="A181" t="str">
            <v>EUR</v>
          </cell>
          <cell r="B181" t="str">
            <v>COM_SH_LPG_CND_NEW</v>
          </cell>
          <cell r="C181" t="str">
            <v>TOT_CO2</v>
          </cell>
          <cell r="D181" t="str">
            <v>COM</v>
          </cell>
        </row>
        <row r="182">
          <cell r="A182" t="str">
            <v>EUR</v>
          </cell>
          <cell r="B182" t="str">
            <v>COM_SH_LPG_CND_NEW</v>
          </cell>
          <cell r="C182" t="str">
            <v>TOT_CO2_EQ_GWP_100</v>
          </cell>
          <cell r="D182" t="str">
            <v>COM</v>
          </cell>
        </row>
        <row r="183">
          <cell r="A183" t="str">
            <v>EUR</v>
          </cell>
          <cell r="B183" t="str">
            <v>COM_SH_LPG_EXS</v>
          </cell>
          <cell r="C183" t="str">
            <v>COM_CH4</v>
          </cell>
          <cell r="D183" t="str">
            <v>COM</v>
          </cell>
          <cell r="E183">
            <v>33.425438399999997</v>
          </cell>
          <cell r="F183">
            <v>20.5092</v>
          </cell>
          <cell r="G183">
            <v>13.672800000000001</v>
          </cell>
          <cell r="H183">
            <v>6.8363999999999994</v>
          </cell>
        </row>
        <row r="184">
          <cell r="A184" t="str">
            <v>EUR</v>
          </cell>
          <cell r="B184" t="str">
            <v>COM_SH_LPG_EXS</v>
          </cell>
          <cell r="C184" t="str">
            <v>COM_CO2</v>
          </cell>
          <cell r="D184" t="str">
            <v>COM</v>
          </cell>
          <cell r="E184">
            <v>687.56126788800009</v>
          </cell>
          <cell r="F184">
            <v>421.87424400000009</v>
          </cell>
          <cell r="G184">
            <v>281.24949600000002</v>
          </cell>
          <cell r="H184">
            <v>140.62474800000001</v>
          </cell>
        </row>
        <row r="185">
          <cell r="A185" t="str">
            <v>EUR</v>
          </cell>
          <cell r="B185" t="str">
            <v>COM_SH_LPG_EXS</v>
          </cell>
          <cell r="C185" t="str">
            <v>COM_N2O</v>
          </cell>
          <cell r="D185" t="str">
            <v>COM</v>
          </cell>
          <cell r="E185">
            <v>6.6850876799999988</v>
          </cell>
          <cell r="F185">
            <v>4.1018399999999993</v>
          </cell>
          <cell r="G185">
            <v>2.7345599999999992</v>
          </cell>
          <cell r="H185">
            <v>1.3672800000000001</v>
          </cell>
        </row>
        <row r="186">
          <cell r="A186" t="str">
            <v>EUR</v>
          </cell>
          <cell r="B186" t="str">
            <v>COM_SH_LPG_EXS</v>
          </cell>
          <cell r="C186" t="str">
            <v>TOT_CO2</v>
          </cell>
          <cell r="D186" t="str">
            <v>COM</v>
          </cell>
          <cell r="E186">
            <v>687.56126788800009</v>
          </cell>
          <cell r="F186">
            <v>421.87424400000009</v>
          </cell>
          <cell r="G186">
            <v>281.24949600000002</v>
          </cell>
          <cell r="H186">
            <v>140.62474800000001</v>
          </cell>
        </row>
        <row r="187">
          <cell r="A187" t="str">
            <v>EUR</v>
          </cell>
          <cell r="B187" t="str">
            <v>COM_SH_LPG_EXS</v>
          </cell>
          <cell r="C187" t="str">
            <v>TOT_CO2_EQ_GWP_100</v>
          </cell>
          <cell r="D187" t="str">
            <v>COM</v>
          </cell>
          <cell r="E187">
            <v>690.38905997664006</v>
          </cell>
          <cell r="F187">
            <v>423.6093223200001</v>
          </cell>
          <cell r="G187">
            <v>282.40621488000011</v>
          </cell>
          <cell r="H187">
            <v>141.20310744000011</v>
          </cell>
        </row>
        <row r="188">
          <cell r="A188" t="str">
            <v>EUR</v>
          </cell>
          <cell r="B188" t="str">
            <v>COM_SH_LPG_SOL_NEW</v>
          </cell>
          <cell r="C188" t="str">
            <v>COM_CH4</v>
          </cell>
          <cell r="D188" t="str">
            <v>COM</v>
          </cell>
        </row>
        <row r="189">
          <cell r="A189" t="str">
            <v>EUR</v>
          </cell>
          <cell r="B189" t="str">
            <v>COM_SH_LPG_SOL_NEW</v>
          </cell>
          <cell r="C189" t="str">
            <v>COM_CO2</v>
          </cell>
          <cell r="D189" t="str">
            <v>COM</v>
          </cell>
        </row>
        <row r="190">
          <cell r="A190" t="str">
            <v>EUR</v>
          </cell>
          <cell r="B190" t="str">
            <v>COM_SH_LPG_SOL_NEW</v>
          </cell>
          <cell r="C190" t="str">
            <v>COM_N2O</v>
          </cell>
          <cell r="D190" t="str">
            <v>COM</v>
          </cell>
        </row>
        <row r="191">
          <cell r="A191" t="str">
            <v>EUR</v>
          </cell>
          <cell r="B191" t="str">
            <v>COM_SH_LPG_SOL_NEW</v>
          </cell>
          <cell r="C191" t="str">
            <v>TOT_CO2</v>
          </cell>
          <cell r="D191" t="str">
            <v>COM</v>
          </cell>
        </row>
        <row r="192">
          <cell r="A192" t="str">
            <v>EUR</v>
          </cell>
          <cell r="B192" t="str">
            <v>COM_SH_LPG_SOL_NEW</v>
          </cell>
          <cell r="C192" t="str">
            <v>TOT_CO2_EQ_GWP_100</v>
          </cell>
          <cell r="D192" t="str">
            <v>COM</v>
          </cell>
        </row>
        <row r="193">
          <cell r="A193" t="str">
            <v>EUR</v>
          </cell>
          <cell r="B193" t="str">
            <v>COM_SH_LPG_STD_NEW</v>
          </cell>
          <cell r="C193" t="str">
            <v>COM_CH4</v>
          </cell>
          <cell r="D193" t="str">
            <v>COM</v>
          </cell>
        </row>
        <row r="194">
          <cell r="A194" t="str">
            <v>EUR</v>
          </cell>
          <cell r="B194" t="str">
            <v>COM_SH_LPG_STD_NEW</v>
          </cell>
          <cell r="C194" t="str">
            <v>COM_CO2</v>
          </cell>
          <cell r="D194" t="str">
            <v>COM</v>
          </cell>
        </row>
        <row r="195">
          <cell r="A195" t="str">
            <v>EUR</v>
          </cell>
          <cell r="B195" t="str">
            <v>COM_SH_LPG_STD_NEW</v>
          </cell>
          <cell r="C195" t="str">
            <v>COM_N2O</v>
          </cell>
          <cell r="D195" t="str">
            <v>COM</v>
          </cell>
        </row>
        <row r="196">
          <cell r="A196" t="str">
            <v>EUR</v>
          </cell>
          <cell r="B196" t="str">
            <v>COM_SH_LPG_STD_NEW</v>
          </cell>
          <cell r="C196" t="str">
            <v>TOT_CO2</v>
          </cell>
          <cell r="D196" t="str">
            <v>COM</v>
          </cell>
        </row>
        <row r="197">
          <cell r="A197" t="str">
            <v>EUR</v>
          </cell>
          <cell r="B197" t="str">
            <v>COM_SH_LPG_STD_NEW</v>
          </cell>
          <cell r="C197" t="str">
            <v>TOT_CO2_EQ_GWP_100</v>
          </cell>
          <cell r="D197" t="str">
            <v>COM</v>
          </cell>
        </row>
        <row r="198">
          <cell r="A198" t="str">
            <v>EUR</v>
          </cell>
          <cell r="B198" t="str">
            <v>COM_SH_NGA_BUR_EXS</v>
          </cell>
          <cell r="C198" t="str">
            <v>COM_CH4</v>
          </cell>
          <cell r="D198" t="str">
            <v>COM</v>
          </cell>
          <cell r="E198">
            <v>958.81293751405804</v>
          </cell>
          <cell r="F198">
            <v>395.02226531249983</v>
          </cell>
          <cell r="G198">
            <v>263.34817687499992</v>
          </cell>
          <cell r="H198">
            <v>131.67408843749999</v>
          </cell>
        </row>
        <row r="199">
          <cell r="A199" t="str">
            <v>EUR</v>
          </cell>
          <cell r="B199" t="str">
            <v>COM_SH_NGA_BUR_EXS</v>
          </cell>
          <cell r="C199" t="str">
            <v>COM_CO2</v>
          </cell>
          <cell r="D199" t="str">
            <v>COM</v>
          </cell>
          <cell r="E199">
            <v>50874.614464495913</v>
          </cell>
          <cell r="F199">
            <v>20959.88139748124</v>
          </cell>
          <cell r="G199">
            <v>13973.254264987499</v>
          </cell>
          <cell r="H199">
            <v>6986.6271324937479</v>
          </cell>
        </row>
        <row r="200">
          <cell r="A200" t="str">
            <v>EUR</v>
          </cell>
          <cell r="B200" t="str">
            <v>COM_SH_NGA_BUR_EXS</v>
          </cell>
          <cell r="C200" t="str">
            <v>COM_N2O</v>
          </cell>
          <cell r="D200" t="str">
            <v>COM</v>
          </cell>
          <cell r="E200">
            <v>95.881293751405806</v>
          </cell>
          <cell r="F200">
            <v>39.502226531249988</v>
          </cell>
          <cell r="G200">
            <v>26.334817687499999</v>
          </cell>
          <cell r="H200">
            <v>13.16740884375</v>
          </cell>
        </row>
        <row r="201">
          <cell r="A201" t="str">
            <v>EUR</v>
          </cell>
          <cell r="B201" t="str">
            <v>COM_SH_NGA_BUR_EXS</v>
          </cell>
          <cell r="C201" t="str">
            <v>TOT_CO2</v>
          </cell>
          <cell r="D201" t="str">
            <v>COM</v>
          </cell>
          <cell r="E201">
            <v>50874.614464495913</v>
          </cell>
          <cell r="F201">
            <v>20959.88139748124</v>
          </cell>
          <cell r="G201">
            <v>13973.254264987499</v>
          </cell>
          <cell r="H201">
            <v>6986.6271324937479</v>
          </cell>
        </row>
        <row r="202">
          <cell r="A202" t="str">
            <v>EUR</v>
          </cell>
          <cell r="B202" t="str">
            <v>COM_SH_NGA_BUR_EXS</v>
          </cell>
          <cell r="C202" t="str">
            <v>TOT_CO2_EQ_GWP_100</v>
          </cell>
          <cell r="D202" t="str">
            <v>COM</v>
          </cell>
          <cell r="E202">
            <v>50927.157413471687</v>
          </cell>
          <cell r="F202">
            <v>20981.528617620359</v>
          </cell>
          <cell r="G202">
            <v>13987.68574508024</v>
          </cell>
          <cell r="H202">
            <v>6993.8428725401227</v>
          </cell>
        </row>
        <row r="203">
          <cell r="A203" t="str">
            <v>EUR</v>
          </cell>
          <cell r="B203" t="str">
            <v>COM_SH_NGA_CND_NEW</v>
          </cell>
          <cell r="C203" t="str">
            <v>COM_CH4</v>
          </cell>
          <cell r="D203" t="str">
            <v>COM</v>
          </cell>
          <cell r="F203">
            <v>599.32250743628447</v>
          </cell>
          <cell r="G203">
            <v>670.06099909160275</v>
          </cell>
          <cell r="H203">
            <v>473.42158744479809</v>
          </cell>
          <cell r="I203">
            <v>388.5161490347038</v>
          </cell>
        </row>
        <row r="204">
          <cell r="A204" t="str">
            <v>EUR</v>
          </cell>
          <cell r="B204" t="str">
            <v>COM_SH_NGA_CND_NEW</v>
          </cell>
          <cell r="C204" t="str">
            <v>COM_CO2</v>
          </cell>
          <cell r="D204" t="str">
            <v>COM</v>
          </cell>
          <cell r="F204">
            <v>31800.052244569251</v>
          </cell>
          <cell r="G204">
            <v>35553.43661180044</v>
          </cell>
          <cell r="H204">
            <v>25119.749429820989</v>
          </cell>
          <cell r="I204">
            <v>20614.66686778138</v>
          </cell>
        </row>
        <row r="205">
          <cell r="A205" t="str">
            <v>EUR</v>
          </cell>
          <cell r="B205" t="str">
            <v>COM_SH_NGA_CND_NEW</v>
          </cell>
          <cell r="C205" t="str">
            <v>COM_N2O</v>
          </cell>
          <cell r="D205" t="str">
            <v>COM</v>
          </cell>
          <cell r="F205">
            <v>59.932250743628451</v>
          </cell>
          <cell r="G205">
            <v>67.00609990916027</v>
          </cell>
          <cell r="H205">
            <v>47.342158744479811</v>
          </cell>
          <cell r="I205">
            <v>38.851614903470377</v>
          </cell>
        </row>
        <row r="206">
          <cell r="A206" t="str">
            <v>EUR</v>
          </cell>
          <cell r="B206" t="str">
            <v>COM_SH_NGA_CND_NEW</v>
          </cell>
          <cell r="C206" t="str">
            <v>TOT_CO2</v>
          </cell>
          <cell r="D206" t="str">
            <v>COM</v>
          </cell>
          <cell r="F206">
            <v>31800.052244569251</v>
          </cell>
          <cell r="G206">
            <v>35553.43661180044</v>
          </cell>
          <cell r="H206">
            <v>25119.749429820989</v>
          </cell>
          <cell r="I206">
            <v>20614.66686778138</v>
          </cell>
        </row>
        <row r="207">
          <cell r="A207" t="str">
            <v>EUR</v>
          </cell>
          <cell r="B207" t="str">
            <v>COM_SH_NGA_CND_NEW</v>
          </cell>
          <cell r="C207" t="str">
            <v>TOT_CO2_EQ_GWP_100</v>
          </cell>
          <cell r="D207" t="str">
            <v>COM</v>
          </cell>
          <cell r="F207">
            <v>31832.895117976761</v>
          </cell>
          <cell r="G207">
            <v>35590.155954550653</v>
          </cell>
          <cell r="H207">
            <v>25145.692932812959</v>
          </cell>
          <cell r="I207">
            <v>20635.957552748481</v>
          </cell>
        </row>
        <row r="208">
          <cell r="A208" t="str">
            <v>EUR</v>
          </cell>
          <cell r="B208" t="str">
            <v>COM_SH_NGA_HP_EXS</v>
          </cell>
          <cell r="C208" t="str">
            <v>COM_CH4</v>
          </cell>
          <cell r="D208" t="str">
            <v>COM</v>
          </cell>
          <cell r="E208">
            <v>5.2638947368421042E-2</v>
          </cell>
          <cell r="F208">
            <v>0.12701778</v>
          </cell>
          <cell r="G208">
            <v>0.11985011</v>
          </cell>
          <cell r="H208">
            <v>5.9925054999999998E-2</v>
          </cell>
        </row>
        <row r="209">
          <cell r="A209" t="str">
            <v>EUR</v>
          </cell>
          <cell r="B209" t="str">
            <v>COM_SH_NGA_HP_EXS</v>
          </cell>
          <cell r="C209" t="str">
            <v>COM_CO2</v>
          </cell>
          <cell r="D209" t="str">
            <v>COM</v>
          </cell>
          <cell r="E209">
            <v>2.79302254736842</v>
          </cell>
          <cell r="F209">
            <v>6.7395634067999994</v>
          </cell>
          <cell r="G209">
            <v>6.3592468365999979</v>
          </cell>
          <cell r="H209">
            <v>3.1796234182999998</v>
          </cell>
        </row>
        <row r="210">
          <cell r="A210" t="str">
            <v>EUR</v>
          </cell>
          <cell r="B210" t="str">
            <v>COM_SH_NGA_HP_EXS</v>
          </cell>
          <cell r="C210" t="str">
            <v>COM_N2O</v>
          </cell>
          <cell r="D210" t="str">
            <v>COM</v>
          </cell>
          <cell r="E210">
            <v>5.2638947368421054E-3</v>
          </cell>
          <cell r="F210">
            <v>1.2701778E-2</v>
          </cell>
          <cell r="G210">
            <v>1.1985011E-2</v>
          </cell>
          <cell r="H210">
            <v>5.992505500000001E-3</v>
          </cell>
        </row>
        <row r="211">
          <cell r="A211" t="str">
            <v>EUR</v>
          </cell>
          <cell r="B211" t="str">
            <v>COM_SH_NGA_HP_EXS</v>
          </cell>
          <cell r="C211" t="str">
            <v>TOT_CO2</v>
          </cell>
          <cell r="D211" t="str">
            <v>COM</v>
          </cell>
          <cell r="E211">
            <v>2.79302254736842</v>
          </cell>
          <cell r="F211">
            <v>6.7395634067999994</v>
          </cell>
          <cell r="G211">
            <v>6.3592468365999979</v>
          </cell>
          <cell r="H211">
            <v>3.1796234182999998</v>
          </cell>
        </row>
        <row r="212">
          <cell r="A212" t="str">
            <v>EUR</v>
          </cell>
          <cell r="B212" t="str">
            <v>COM_SH_NGA_HP_EXS</v>
          </cell>
          <cell r="C212" t="str">
            <v>TOT_CO2_EQ_GWP_100</v>
          </cell>
          <cell r="D212" t="str">
            <v>COM</v>
          </cell>
          <cell r="E212">
            <v>2.7959071616842102</v>
          </cell>
          <cell r="F212">
            <v>6.7465239811439988</v>
          </cell>
          <cell r="G212">
            <v>6.3658146226279992</v>
          </cell>
          <cell r="H212">
            <v>3.182907311314001</v>
          </cell>
        </row>
        <row r="213">
          <cell r="A213" t="str">
            <v>EUR</v>
          </cell>
          <cell r="B213" t="str">
            <v>COM_SH_NGA_SOL_NEW</v>
          </cell>
          <cell r="C213" t="str">
            <v>COM_CH4</v>
          </cell>
          <cell r="D213" t="str">
            <v>COM</v>
          </cell>
        </row>
        <row r="214">
          <cell r="A214" t="str">
            <v>EUR</v>
          </cell>
          <cell r="B214" t="str">
            <v>COM_SH_NGA_SOL_NEW</v>
          </cell>
          <cell r="C214" t="str">
            <v>COM_CO2</v>
          </cell>
          <cell r="D214" t="str">
            <v>COM</v>
          </cell>
        </row>
        <row r="215">
          <cell r="A215" t="str">
            <v>EUR</v>
          </cell>
          <cell r="B215" t="str">
            <v>COM_SH_NGA_SOL_NEW</v>
          </cell>
          <cell r="C215" t="str">
            <v>COM_N2O</v>
          </cell>
          <cell r="D215" t="str">
            <v>COM</v>
          </cell>
        </row>
        <row r="216">
          <cell r="A216" t="str">
            <v>EUR</v>
          </cell>
          <cell r="B216" t="str">
            <v>COM_SH_NGA_SOL_NEW</v>
          </cell>
          <cell r="C216" t="str">
            <v>TOT_CO2</v>
          </cell>
          <cell r="D216" t="str">
            <v>COM</v>
          </cell>
        </row>
        <row r="217">
          <cell r="A217" t="str">
            <v>EUR</v>
          </cell>
          <cell r="B217" t="str">
            <v>COM_SH_NGA_SOL_NEW</v>
          </cell>
          <cell r="C217" t="str">
            <v>TOT_CO2_EQ_GWP_100</v>
          </cell>
          <cell r="D217" t="str">
            <v>COM</v>
          </cell>
        </row>
        <row r="218">
          <cell r="A218" t="str">
            <v>EUR</v>
          </cell>
          <cell r="B218" t="str">
            <v>COM_SH_NGA_STD_NEW</v>
          </cell>
          <cell r="C218" t="str">
            <v>COM_CH4</v>
          </cell>
          <cell r="D218" t="str">
            <v>COM</v>
          </cell>
        </row>
        <row r="219">
          <cell r="A219" t="str">
            <v>EUR</v>
          </cell>
          <cell r="B219" t="str">
            <v>COM_SH_NGA_STD_NEW</v>
          </cell>
          <cell r="C219" t="str">
            <v>COM_CO2</v>
          </cell>
          <cell r="D219" t="str">
            <v>COM</v>
          </cell>
        </row>
        <row r="220">
          <cell r="A220" t="str">
            <v>EUR</v>
          </cell>
          <cell r="B220" t="str">
            <v>COM_SH_NGA_STD_NEW</v>
          </cell>
          <cell r="C220" t="str">
            <v>COM_N2O</v>
          </cell>
          <cell r="D220" t="str">
            <v>COM</v>
          </cell>
        </row>
        <row r="221">
          <cell r="A221" t="str">
            <v>EUR</v>
          </cell>
          <cell r="B221" t="str">
            <v>COM_SH_NGA_STD_NEW</v>
          </cell>
          <cell r="C221" t="str">
            <v>TOT_CO2</v>
          </cell>
          <cell r="D221" t="str">
            <v>COM</v>
          </cell>
        </row>
        <row r="222">
          <cell r="A222" t="str">
            <v>EUR</v>
          </cell>
          <cell r="B222" t="str">
            <v>COM_SH_NGA_STD_NEW</v>
          </cell>
          <cell r="C222" t="str">
            <v>TOT_CO2_EQ_GWP_100</v>
          </cell>
          <cell r="D222" t="str">
            <v>COM</v>
          </cell>
        </row>
        <row r="223">
          <cell r="A223" t="str">
            <v>EUR</v>
          </cell>
          <cell r="B223" t="str">
            <v>COM_WH_BIO_PLT_NEW</v>
          </cell>
          <cell r="C223" t="str">
            <v>COM_CH4</v>
          </cell>
          <cell r="D223" t="str">
            <v>COM</v>
          </cell>
          <cell r="H223">
            <v>24179.863623832302</v>
          </cell>
          <cell r="I223">
            <v>24179.863623832302</v>
          </cell>
          <cell r="J223">
            <v>18567.68309290714</v>
          </cell>
        </row>
        <row r="224">
          <cell r="A224" t="str">
            <v>EUR</v>
          </cell>
          <cell r="B224" t="str">
            <v>COM_WH_BIO_PLT_NEW</v>
          </cell>
          <cell r="C224" t="str">
            <v>COM_N2O</v>
          </cell>
          <cell r="D224" t="str">
            <v>COM</v>
          </cell>
          <cell r="H224">
            <v>3173.607100627989</v>
          </cell>
          <cell r="I224">
            <v>3173.607100627989</v>
          </cell>
          <cell r="J224">
            <v>2437.0084059440619</v>
          </cell>
        </row>
        <row r="225">
          <cell r="A225" t="str">
            <v>EUR</v>
          </cell>
          <cell r="B225" t="str">
            <v>COM_WH_BIO_PLT_NEW</v>
          </cell>
          <cell r="C225" t="str">
            <v>TOT_CH4</v>
          </cell>
          <cell r="D225" t="str">
            <v>COM</v>
          </cell>
          <cell r="H225">
            <v>24.179863623832301</v>
          </cell>
          <cell r="I225">
            <v>24.179863623832301</v>
          </cell>
          <cell r="J225">
            <v>18.567683092907149</v>
          </cell>
        </row>
        <row r="226">
          <cell r="A226" t="str">
            <v>EUR</v>
          </cell>
          <cell r="B226" t="str">
            <v>COM_WH_BIO_PLT_NEW</v>
          </cell>
          <cell r="C226" t="str">
            <v>TOT_CO2_EQ_GWP_100</v>
          </cell>
          <cell r="D226" t="str">
            <v>COM</v>
          </cell>
          <cell r="H226">
            <v>1550.2315065829489</v>
          </cell>
          <cell r="I226">
            <v>1550.2315065829489</v>
          </cell>
          <cell r="J226">
            <v>1190.42058229401</v>
          </cell>
        </row>
        <row r="227">
          <cell r="A227" t="str">
            <v>EUR</v>
          </cell>
          <cell r="B227" t="str">
            <v>COM_WH_BIO_WDS_NEW</v>
          </cell>
          <cell r="C227" t="str">
            <v>COM_CH4</v>
          </cell>
          <cell r="D227" t="str">
            <v>COM</v>
          </cell>
        </row>
        <row r="228">
          <cell r="A228" t="str">
            <v>EUR</v>
          </cell>
          <cell r="B228" t="str">
            <v>COM_WH_BIO_WDS_NEW</v>
          </cell>
          <cell r="C228" t="str">
            <v>COM_N2O</v>
          </cell>
          <cell r="D228" t="str">
            <v>COM</v>
          </cell>
        </row>
        <row r="229">
          <cell r="A229" t="str">
            <v>EUR</v>
          </cell>
          <cell r="B229" t="str">
            <v>COM_WH_BIO_WDS_NEW</v>
          </cell>
          <cell r="C229" t="str">
            <v>TOT_CH4</v>
          </cell>
          <cell r="D229" t="str">
            <v>COM</v>
          </cell>
        </row>
        <row r="230">
          <cell r="A230" t="str">
            <v>EUR</v>
          </cell>
          <cell r="B230" t="str">
            <v>COM_WH_BIO_WDS_NEW</v>
          </cell>
          <cell r="C230" t="str">
            <v>TOT_CO2_EQ_GWP_100</v>
          </cell>
          <cell r="D230" t="str">
            <v>COM</v>
          </cell>
        </row>
        <row r="231">
          <cell r="A231" t="str">
            <v>EUR</v>
          </cell>
          <cell r="B231" t="str">
            <v>COM_WH_BIO_WDS_NEW</v>
          </cell>
          <cell r="C231" t="str">
            <v>TOT_N2O</v>
          </cell>
          <cell r="D231" t="str">
            <v>COM</v>
          </cell>
        </row>
        <row r="232">
          <cell r="A232" t="str">
            <v>EUR</v>
          </cell>
          <cell r="B232" t="str">
            <v>COM_WH_COA_NEW</v>
          </cell>
          <cell r="C232" t="str">
            <v>COM_CH4</v>
          </cell>
          <cell r="D232" t="str">
            <v>COM</v>
          </cell>
          <cell r="E232">
            <v>2349.496314956154</v>
          </cell>
          <cell r="F232">
            <v>2122.3692663461538</v>
          </cell>
          <cell r="G232">
            <v>2072.5333792307688</v>
          </cell>
        </row>
        <row r="233">
          <cell r="A233" t="str">
            <v>EUR</v>
          </cell>
          <cell r="B233" t="str">
            <v>COM_WH_COA_NEW</v>
          </cell>
          <cell r="C233" t="str">
            <v>COM_CO2</v>
          </cell>
          <cell r="D233" t="str">
            <v>COM</v>
          </cell>
          <cell r="E233">
            <v>20220.61964880901</v>
          </cell>
          <cell r="F233">
            <v>18265.881676817309</v>
          </cell>
          <cell r="G233">
            <v>17836.975910161538</v>
          </cell>
        </row>
        <row r="234">
          <cell r="A234" t="str">
            <v>EUR</v>
          </cell>
          <cell r="B234" t="str">
            <v>COM_WH_COA_NEW</v>
          </cell>
          <cell r="C234" t="str">
            <v>COM_N2O</v>
          </cell>
          <cell r="D234" t="str">
            <v>COM</v>
          </cell>
          <cell r="E234">
            <v>341.74491853907688</v>
          </cell>
          <cell r="F234">
            <v>308.70825692307699</v>
          </cell>
          <cell r="G234">
            <v>301.45940061538471</v>
          </cell>
        </row>
        <row r="235">
          <cell r="A235" t="str">
            <v>EUR</v>
          </cell>
          <cell r="B235" t="str">
            <v>COM_WH_COA_NEW</v>
          </cell>
          <cell r="C235" t="str">
            <v>TOT_CH4</v>
          </cell>
          <cell r="D235" t="str">
            <v>COM</v>
          </cell>
          <cell r="E235">
            <v>2.3494963149561539</v>
          </cell>
          <cell r="F235">
            <v>2.122369266346154</v>
          </cell>
          <cell r="G235">
            <v>2.072533379230769</v>
          </cell>
        </row>
        <row r="236">
          <cell r="A236" t="str">
            <v>EUR</v>
          </cell>
          <cell r="B236" t="str">
            <v>COM_WH_COA_NEW</v>
          </cell>
          <cell r="C236" t="str">
            <v>TOT_CO2</v>
          </cell>
          <cell r="D236" t="str">
            <v>COM</v>
          </cell>
          <cell r="E236">
            <v>20220.61964880901</v>
          </cell>
          <cell r="F236">
            <v>18265.881676817309</v>
          </cell>
          <cell r="G236">
            <v>17836.975910161538</v>
          </cell>
        </row>
        <row r="237">
          <cell r="A237" t="str">
            <v>EUR</v>
          </cell>
          <cell r="B237" t="str">
            <v>COM_WH_COA_NEW</v>
          </cell>
          <cell r="C237" t="str">
            <v>TOT_CO2_EQ_GWP_100</v>
          </cell>
          <cell r="D237" t="str">
            <v>COM</v>
          </cell>
          <cell r="E237">
            <v>20381.197042407552</v>
          </cell>
          <cell r="F237">
            <v>18410.935969039041</v>
          </cell>
          <cell r="G237">
            <v>17978.62414602569</v>
          </cell>
        </row>
        <row r="238">
          <cell r="A238" t="str">
            <v>EUR</v>
          </cell>
          <cell r="B238" t="str">
            <v>COM_WH_DST_CND_NEW</v>
          </cell>
          <cell r="C238" t="str">
            <v>COM_CH4</v>
          </cell>
          <cell r="D238" t="str">
            <v>COM</v>
          </cell>
        </row>
        <row r="239">
          <cell r="A239" t="str">
            <v>EUR</v>
          </cell>
          <cell r="B239" t="str">
            <v>COM_WH_DST_CND_NEW</v>
          </cell>
          <cell r="C239" t="str">
            <v>COM_CO2</v>
          </cell>
          <cell r="D239" t="str">
            <v>COM</v>
          </cell>
        </row>
        <row r="240">
          <cell r="A240" t="str">
            <v>EUR</v>
          </cell>
          <cell r="B240" t="str">
            <v>COM_WH_DST_CND_NEW</v>
          </cell>
          <cell r="C240" t="str">
            <v>COM_N2O</v>
          </cell>
          <cell r="D240" t="str">
            <v>COM</v>
          </cell>
        </row>
        <row r="241">
          <cell r="A241" t="str">
            <v>EUR</v>
          </cell>
          <cell r="B241" t="str">
            <v>COM_WH_DST_CND_NEW</v>
          </cell>
          <cell r="C241" t="str">
            <v>TOT_CO2</v>
          </cell>
          <cell r="D241" t="str">
            <v>COM</v>
          </cell>
        </row>
        <row r="242">
          <cell r="A242" t="str">
            <v>EUR</v>
          </cell>
          <cell r="B242" t="str">
            <v>COM_WH_DST_CND_NEW</v>
          </cell>
          <cell r="C242" t="str">
            <v>TOT_CO2_EQ_GWP_100</v>
          </cell>
          <cell r="D242" t="str">
            <v>COM</v>
          </cell>
        </row>
        <row r="243">
          <cell r="A243" t="str">
            <v>EUR</v>
          </cell>
          <cell r="B243" t="str">
            <v>COM_WH_DST_EXS</v>
          </cell>
          <cell r="C243" t="str">
            <v>COM_CH4</v>
          </cell>
          <cell r="D243" t="str">
            <v>COM</v>
          </cell>
          <cell r="E243">
            <v>510.6952763531674</v>
          </cell>
          <cell r="F243">
            <v>300.76409475000003</v>
          </cell>
          <cell r="G243">
            <v>200.50939650000001</v>
          </cell>
          <cell r="H243">
            <v>100.25469825</v>
          </cell>
        </row>
        <row r="244">
          <cell r="A244" t="str">
            <v>EUR</v>
          </cell>
          <cell r="B244" t="str">
            <v>COM_WH_DST_EXS</v>
          </cell>
          <cell r="C244" t="str">
            <v>COM_CO2</v>
          </cell>
          <cell r="D244" t="str">
            <v>COM</v>
          </cell>
          <cell r="E244">
            <v>12469.47633095651</v>
          </cell>
          <cell r="F244">
            <v>7343.656646812502</v>
          </cell>
          <cell r="G244">
            <v>4895.771097875001</v>
          </cell>
          <cell r="H244">
            <v>2447.885548937501</v>
          </cell>
        </row>
        <row r="245">
          <cell r="A245" t="str">
            <v>EUR</v>
          </cell>
          <cell r="B245" t="str">
            <v>COM_WH_DST_EXS</v>
          </cell>
          <cell r="C245" t="str">
            <v>COM_N2O</v>
          </cell>
          <cell r="D245" t="str">
            <v>COM</v>
          </cell>
          <cell r="E245">
            <v>102.13905527063341</v>
          </cell>
          <cell r="F245">
            <v>60.152818949999997</v>
          </cell>
          <cell r="G245">
            <v>40.1018793</v>
          </cell>
          <cell r="H245">
            <v>20.05093965</v>
          </cell>
        </row>
        <row r="246">
          <cell r="A246" t="str">
            <v>EUR</v>
          </cell>
          <cell r="B246" t="str">
            <v>COM_WH_DST_EXS</v>
          </cell>
          <cell r="C246" t="str">
            <v>TOT_CO2</v>
          </cell>
          <cell r="D246" t="str">
            <v>COM</v>
          </cell>
          <cell r="E246">
            <v>12469.47633095651</v>
          </cell>
          <cell r="F246">
            <v>7343.656646812502</v>
          </cell>
          <cell r="G246">
            <v>4895.771097875001</v>
          </cell>
          <cell r="H246">
            <v>2447.885548937501</v>
          </cell>
        </row>
        <row r="247">
          <cell r="A247" t="str">
            <v>EUR</v>
          </cell>
          <cell r="B247" t="str">
            <v>COM_WH_DST_EXS</v>
          </cell>
          <cell r="C247" t="str">
            <v>TOT_CO2_EQ_GWP_100</v>
          </cell>
          <cell r="D247" t="str">
            <v>COM</v>
          </cell>
          <cell r="E247">
            <v>12512.681151335981</v>
          </cell>
          <cell r="F247">
            <v>7369.1012892283534</v>
          </cell>
          <cell r="G247">
            <v>4912.7341928189016</v>
          </cell>
          <cell r="H247">
            <v>2456.3670964094508</v>
          </cell>
        </row>
        <row r="248">
          <cell r="A248" t="str">
            <v>EUR</v>
          </cell>
          <cell r="B248" t="str">
            <v>COM_WH_DST_SOL_NEW</v>
          </cell>
          <cell r="C248" t="str">
            <v>COM_CH4</v>
          </cell>
          <cell r="D248" t="str">
            <v>COM</v>
          </cell>
          <cell r="K248">
            <v>0</v>
          </cell>
          <cell r="L248">
            <v>0</v>
          </cell>
          <cell r="M248">
            <v>0</v>
          </cell>
        </row>
        <row r="249">
          <cell r="A249" t="str">
            <v>EUR</v>
          </cell>
          <cell r="B249" t="str">
            <v>COM_WH_DST_SOL_NEW</v>
          </cell>
          <cell r="C249" t="str">
            <v>COM_CO2</v>
          </cell>
          <cell r="D249" t="str">
            <v>COM</v>
          </cell>
          <cell r="K249">
            <v>0</v>
          </cell>
          <cell r="L249">
            <v>0</v>
          </cell>
          <cell r="M249">
            <v>0</v>
          </cell>
        </row>
        <row r="250">
          <cell r="A250" t="str">
            <v>EUR</v>
          </cell>
          <cell r="B250" t="str">
            <v>COM_WH_DST_SOL_NEW</v>
          </cell>
          <cell r="C250" t="str">
            <v>COM_N2O</v>
          </cell>
          <cell r="D250" t="str">
            <v>COM</v>
          </cell>
          <cell r="K250">
            <v>0</v>
          </cell>
          <cell r="L250">
            <v>0</v>
          </cell>
          <cell r="M250">
            <v>0</v>
          </cell>
        </row>
        <row r="251">
          <cell r="A251" t="str">
            <v>EUR</v>
          </cell>
          <cell r="B251" t="str">
            <v>COM_WH_DST_SOL_NEW</v>
          </cell>
          <cell r="C251" t="str">
            <v>TOT_CO2</v>
          </cell>
          <cell r="D251" t="str">
            <v>COM</v>
          </cell>
          <cell r="K251">
            <v>0</v>
          </cell>
          <cell r="L251">
            <v>0</v>
          </cell>
          <cell r="M251">
            <v>0</v>
          </cell>
        </row>
        <row r="252">
          <cell r="A252" t="str">
            <v>EUR</v>
          </cell>
          <cell r="B252" t="str">
            <v>COM_WH_DST_SOL_NEW</v>
          </cell>
          <cell r="C252" t="str">
            <v>TOT_CO2_EQ_GWP_100</v>
          </cell>
          <cell r="D252" t="str">
            <v>COM</v>
          </cell>
          <cell r="K252">
            <v>0</v>
          </cell>
          <cell r="L252">
            <v>0</v>
          </cell>
          <cell r="M252">
            <v>0</v>
          </cell>
        </row>
        <row r="253">
          <cell r="A253" t="str">
            <v>EUR</v>
          </cell>
          <cell r="B253" t="str">
            <v>COM_WH_DST_STD_NEW</v>
          </cell>
          <cell r="C253" t="str">
            <v>COM_CH4</v>
          </cell>
          <cell r="D253" t="str">
            <v>COM</v>
          </cell>
        </row>
        <row r="254">
          <cell r="A254" t="str">
            <v>EUR</v>
          </cell>
          <cell r="B254" t="str">
            <v>COM_WH_DST_STD_NEW</v>
          </cell>
          <cell r="C254" t="str">
            <v>COM_CO2</v>
          </cell>
          <cell r="D254" t="str">
            <v>COM</v>
          </cell>
        </row>
        <row r="255">
          <cell r="A255" t="str">
            <v>EUR</v>
          </cell>
          <cell r="B255" t="str">
            <v>COM_WH_DST_STD_NEW</v>
          </cell>
          <cell r="C255" t="str">
            <v>COM_N2O</v>
          </cell>
          <cell r="D255" t="str">
            <v>COM</v>
          </cell>
        </row>
        <row r="256">
          <cell r="A256" t="str">
            <v>EUR</v>
          </cell>
          <cell r="B256" t="str">
            <v>COM_WH_DST_STD_NEW</v>
          </cell>
          <cell r="C256" t="str">
            <v>TOT_CO2</v>
          </cell>
          <cell r="D256" t="str">
            <v>COM</v>
          </cell>
        </row>
        <row r="257">
          <cell r="A257" t="str">
            <v>EUR</v>
          </cell>
          <cell r="B257" t="str">
            <v>COM_WH_DST_STD_NEW</v>
          </cell>
          <cell r="C257" t="str">
            <v>TOT_CO2_EQ_GWP_100</v>
          </cell>
          <cell r="D257" t="str">
            <v>COM</v>
          </cell>
        </row>
        <row r="258">
          <cell r="A258" t="str">
            <v>EUR</v>
          </cell>
          <cell r="B258" t="str">
            <v>COM_WH_HFO_EXS</v>
          </cell>
          <cell r="C258" t="str">
            <v>COM_CH4</v>
          </cell>
          <cell r="D258" t="str">
            <v>COM</v>
          </cell>
          <cell r="E258">
            <v>8.1097766461224481</v>
          </cell>
          <cell r="F258">
            <v>3.6951607530612249</v>
          </cell>
          <cell r="G258">
            <v>3.6951607530612249</v>
          </cell>
          <cell r="H258">
            <v>0.22539321428571429</v>
          </cell>
        </row>
        <row r="259">
          <cell r="A259" t="str">
            <v>EUR</v>
          </cell>
          <cell r="B259" t="str">
            <v>COM_WH_HFO_EXS</v>
          </cell>
          <cell r="C259" t="str">
            <v>COM_CO2</v>
          </cell>
          <cell r="D259" t="str">
            <v>COM</v>
          </cell>
          <cell r="E259">
            <v>202.52815544249799</v>
          </cell>
          <cell r="F259">
            <v>92.280481206448997</v>
          </cell>
          <cell r="G259">
            <v>92.280481206448997</v>
          </cell>
          <cell r="H259">
            <v>5.6288198714285729</v>
          </cell>
        </row>
        <row r="260">
          <cell r="A260" t="str">
            <v>EUR</v>
          </cell>
          <cell r="B260" t="str">
            <v>COM_WH_HFO_EXS</v>
          </cell>
          <cell r="C260" t="str">
            <v>COM_N2O</v>
          </cell>
          <cell r="D260" t="str">
            <v>COM</v>
          </cell>
          <cell r="E260">
            <v>1.6219553292244899</v>
          </cell>
          <cell r="F260">
            <v>0.73903215061224492</v>
          </cell>
          <cell r="G260">
            <v>0.73903215061224492</v>
          </cell>
          <cell r="H260">
            <v>4.5078642857142859E-2</v>
          </cell>
        </row>
        <row r="261">
          <cell r="A261" t="str">
            <v>EUR</v>
          </cell>
          <cell r="B261" t="str">
            <v>COM_WH_HFO_EXS</v>
          </cell>
          <cell r="C261" t="str">
            <v>TOT_CO2</v>
          </cell>
          <cell r="D261" t="str">
            <v>COM</v>
          </cell>
          <cell r="E261">
            <v>202.52815544249799</v>
          </cell>
          <cell r="F261">
            <v>92.280481206448997</v>
          </cell>
          <cell r="G261">
            <v>92.280481206448997</v>
          </cell>
          <cell r="H261">
            <v>5.6288198714285729</v>
          </cell>
        </row>
        <row r="262">
          <cell r="A262" t="str">
            <v>EUR</v>
          </cell>
          <cell r="B262" t="str">
            <v>COM_WH_HFO_EXS</v>
          </cell>
          <cell r="C262" t="str">
            <v>TOT_CO2_EQ_GWP_100</v>
          </cell>
          <cell r="D262" t="str">
            <v>COM</v>
          </cell>
          <cell r="E262">
            <v>203.21424254675989</v>
          </cell>
          <cell r="F262">
            <v>92.593091806157958</v>
          </cell>
          <cell r="G262">
            <v>92.593091806157958</v>
          </cell>
          <cell r="H262">
            <v>5.6478881373571443</v>
          </cell>
        </row>
        <row r="263">
          <cell r="A263" t="str">
            <v>EUR</v>
          </cell>
          <cell r="B263" t="str">
            <v>COM_WH_HFO_NEW</v>
          </cell>
          <cell r="C263" t="str">
            <v>COM_CH4</v>
          </cell>
          <cell r="D263" t="str">
            <v>COM</v>
          </cell>
          <cell r="E263">
            <v>46.82685327887755</v>
          </cell>
          <cell r="G263">
            <v>351.53247621177371</v>
          </cell>
        </row>
        <row r="264">
          <cell r="A264" t="str">
            <v>EUR</v>
          </cell>
          <cell r="B264" t="str">
            <v>COM_WH_HFO_NEW</v>
          </cell>
          <cell r="C264" t="str">
            <v>COM_CO2</v>
          </cell>
          <cell r="D264" t="str">
            <v>COM</v>
          </cell>
          <cell r="E264">
            <v>1169.422615884502</v>
          </cell>
          <cell r="G264">
            <v>8778.9377059286926</v>
          </cell>
        </row>
        <row r="265">
          <cell r="A265" t="str">
            <v>EUR</v>
          </cell>
          <cell r="B265" t="str">
            <v>COM_WH_HFO_NEW</v>
          </cell>
          <cell r="C265" t="str">
            <v>COM_N2O</v>
          </cell>
          <cell r="D265" t="str">
            <v>COM</v>
          </cell>
          <cell r="E265">
            <v>9.3653706557755108</v>
          </cell>
          <cell r="G265">
            <v>70.306495242354714</v>
          </cell>
        </row>
        <row r="266">
          <cell r="A266" t="str">
            <v>EUR</v>
          </cell>
          <cell r="B266" t="str">
            <v>COM_WH_HFO_NEW</v>
          </cell>
          <cell r="C266" t="str">
            <v>TOT_CO2</v>
          </cell>
          <cell r="D266" t="str">
            <v>COM</v>
          </cell>
          <cell r="E266">
            <v>1169.422615884502</v>
          </cell>
          <cell r="G266">
            <v>8778.9377059286926</v>
          </cell>
        </row>
        <row r="267">
          <cell r="A267" t="str">
            <v>EUR</v>
          </cell>
          <cell r="B267" t="str">
            <v>COM_WH_HFO_NEW</v>
          </cell>
          <cell r="C267" t="str">
            <v>TOT_CO2_EQ_GWP_100</v>
          </cell>
          <cell r="D267" t="str">
            <v>COM</v>
          </cell>
          <cell r="E267">
            <v>1173.384167671896</v>
          </cell>
          <cell r="G267">
            <v>8808.6773534162094</v>
          </cell>
        </row>
        <row r="268">
          <cell r="A268" t="str">
            <v>EUR</v>
          </cell>
          <cell r="B268" t="str">
            <v>COM_WH_KER_EXS</v>
          </cell>
          <cell r="C268" t="str">
            <v>COM_CH4</v>
          </cell>
          <cell r="D268" t="str">
            <v>COM</v>
          </cell>
          <cell r="E268">
            <v>13.41576429824176</v>
          </cell>
          <cell r="F268">
            <v>10.061823223681319</v>
          </cell>
          <cell r="G268">
            <v>6.707882149120878</v>
          </cell>
          <cell r="H268">
            <v>0.37286134615384608</v>
          </cell>
        </row>
        <row r="269">
          <cell r="A269" t="str">
            <v>EUR</v>
          </cell>
          <cell r="B269" t="str">
            <v>COM_WH_KER_EXS</v>
          </cell>
          <cell r="C269" t="str">
            <v>COM_CO2</v>
          </cell>
          <cell r="D269" t="str">
            <v>COM</v>
          </cell>
          <cell r="E269">
            <v>322.9621658730066</v>
          </cell>
          <cell r="F269">
            <v>242.22162440475489</v>
          </cell>
          <cell r="G269">
            <v>161.4810829365033</v>
          </cell>
          <cell r="H269">
            <v>8.9760154730769219</v>
          </cell>
        </row>
        <row r="270">
          <cell r="A270" t="str">
            <v>EUR</v>
          </cell>
          <cell r="B270" t="str">
            <v>COM_WH_KER_EXS</v>
          </cell>
          <cell r="C270" t="str">
            <v>COM_N2O</v>
          </cell>
          <cell r="D270" t="str">
            <v>COM</v>
          </cell>
          <cell r="E270">
            <v>2.6831528596483518</v>
          </cell>
          <cell r="F270">
            <v>2.0123646447362629</v>
          </cell>
          <cell r="G270">
            <v>1.3415764298241759</v>
          </cell>
          <cell r="H270">
            <v>7.457226923076922E-2</v>
          </cell>
        </row>
        <row r="271">
          <cell r="A271" t="str">
            <v>EUR</v>
          </cell>
          <cell r="B271" t="str">
            <v>COM_WH_KER_EXS</v>
          </cell>
          <cell r="C271" t="str">
            <v>TOT_CO2</v>
          </cell>
          <cell r="D271" t="str">
            <v>COM</v>
          </cell>
          <cell r="E271">
            <v>322.9621658730066</v>
          </cell>
          <cell r="F271">
            <v>242.22162440475489</v>
          </cell>
          <cell r="G271">
            <v>161.4810829365033</v>
          </cell>
          <cell r="H271">
            <v>8.9760154730769219</v>
          </cell>
        </row>
        <row r="272">
          <cell r="A272" t="str">
            <v>EUR</v>
          </cell>
          <cell r="B272" t="str">
            <v>COM_WH_KER_EXS</v>
          </cell>
          <cell r="C272" t="str">
            <v>TOT_CO2_EQ_GWP_100</v>
          </cell>
          <cell r="D272" t="str">
            <v>COM</v>
          </cell>
          <cell r="E272">
            <v>324.09713953263781</v>
          </cell>
          <cell r="F272">
            <v>243.07285464947839</v>
          </cell>
          <cell r="G272">
            <v>162.04856976631891</v>
          </cell>
          <cell r="H272">
            <v>9.0075595429615376</v>
          </cell>
        </row>
        <row r="273">
          <cell r="A273" t="str">
            <v>EUR</v>
          </cell>
          <cell r="B273" t="str">
            <v>COM_WH_LPG_CND_NEW</v>
          </cell>
          <cell r="C273" t="str">
            <v>COM_CH4</v>
          </cell>
          <cell r="D273" t="str">
            <v>COM</v>
          </cell>
        </row>
        <row r="274">
          <cell r="A274" t="str">
            <v>EUR</v>
          </cell>
          <cell r="B274" t="str">
            <v>COM_WH_LPG_CND_NEW</v>
          </cell>
          <cell r="C274" t="str">
            <v>COM_CO2</v>
          </cell>
          <cell r="D274" t="str">
            <v>COM</v>
          </cell>
        </row>
        <row r="275">
          <cell r="A275" t="str">
            <v>EUR</v>
          </cell>
          <cell r="B275" t="str">
            <v>COM_WH_LPG_CND_NEW</v>
          </cell>
          <cell r="C275" t="str">
            <v>COM_N2O</v>
          </cell>
          <cell r="D275" t="str">
            <v>COM</v>
          </cell>
        </row>
        <row r="276">
          <cell r="A276" t="str">
            <v>EUR</v>
          </cell>
          <cell r="B276" t="str">
            <v>COM_WH_LPG_CND_NEW</v>
          </cell>
          <cell r="C276" t="str">
            <v>TOT_CO2</v>
          </cell>
          <cell r="D276" t="str">
            <v>COM</v>
          </cell>
        </row>
        <row r="277">
          <cell r="A277" t="str">
            <v>EUR</v>
          </cell>
          <cell r="B277" t="str">
            <v>COM_WH_LPG_CND_NEW</v>
          </cell>
          <cell r="C277" t="str">
            <v>TOT_CO2_EQ_GWP_100</v>
          </cell>
          <cell r="D277" t="str">
            <v>COM</v>
          </cell>
        </row>
        <row r="278">
          <cell r="A278" t="str">
            <v>EUR</v>
          </cell>
          <cell r="B278" t="str">
            <v>COM_WH_LPG_EXS</v>
          </cell>
          <cell r="C278" t="str">
            <v>COM_CH4</v>
          </cell>
          <cell r="D278" t="str">
            <v>COM</v>
          </cell>
          <cell r="E278">
            <v>28.668991999999999</v>
          </cell>
          <cell r="F278">
            <v>21.501743999999999</v>
          </cell>
          <cell r="G278">
            <v>14.334496</v>
          </cell>
          <cell r="H278">
            <v>7.1672480000000016</v>
          </cell>
        </row>
        <row r="279">
          <cell r="A279" t="str">
            <v>EUR</v>
          </cell>
          <cell r="B279" t="str">
            <v>COM_WH_LPG_EXS</v>
          </cell>
          <cell r="C279" t="str">
            <v>COM_CO2</v>
          </cell>
          <cell r="D279" t="str">
            <v>COM</v>
          </cell>
          <cell r="E279">
            <v>589.72116544000016</v>
          </cell>
          <cell r="F279">
            <v>442.29087408000009</v>
          </cell>
          <cell r="G279">
            <v>294.86058272000008</v>
          </cell>
          <cell r="H279">
            <v>147.43029136000001</v>
          </cell>
        </row>
        <row r="280">
          <cell r="A280" t="str">
            <v>EUR</v>
          </cell>
          <cell r="B280" t="str">
            <v>COM_WH_LPG_EXS</v>
          </cell>
          <cell r="C280" t="str">
            <v>COM_N2O</v>
          </cell>
          <cell r="D280" t="str">
            <v>COM</v>
          </cell>
          <cell r="E280">
            <v>5.7337984000000004</v>
          </cell>
          <cell r="F280">
            <v>4.3003488000000001</v>
          </cell>
          <cell r="G280">
            <v>2.8668992000000002</v>
          </cell>
          <cell r="H280">
            <v>1.4334496000000001</v>
          </cell>
        </row>
        <row r="281">
          <cell r="A281" t="str">
            <v>EUR</v>
          </cell>
          <cell r="B281" t="str">
            <v>COM_WH_LPG_EXS</v>
          </cell>
          <cell r="C281" t="str">
            <v>TOT_CO2</v>
          </cell>
          <cell r="D281" t="str">
            <v>COM</v>
          </cell>
          <cell r="E281">
            <v>589.72116544000016</v>
          </cell>
          <cell r="F281">
            <v>442.29087408000009</v>
          </cell>
          <cell r="G281">
            <v>294.86058272000008</v>
          </cell>
          <cell r="H281">
            <v>147.43029136000001</v>
          </cell>
        </row>
        <row r="282">
          <cell r="A282" t="str">
            <v>EUR</v>
          </cell>
          <cell r="B282" t="str">
            <v>COM_WH_LPG_EXS</v>
          </cell>
          <cell r="C282" t="str">
            <v>TOT_CO2_EQ_GWP_100</v>
          </cell>
          <cell r="D282" t="str">
            <v>COM</v>
          </cell>
          <cell r="E282">
            <v>592.1465621632002</v>
          </cell>
          <cell r="F282">
            <v>444.10992162240018</v>
          </cell>
          <cell r="G282">
            <v>296.07328108160021</v>
          </cell>
          <cell r="H282">
            <v>148.03664054080011</v>
          </cell>
        </row>
        <row r="283">
          <cell r="A283" t="str">
            <v>EUR</v>
          </cell>
          <cell r="B283" t="str">
            <v>COM_WH_LPG_STD_NEW</v>
          </cell>
          <cell r="C283" t="str">
            <v>COM_CH4</v>
          </cell>
          <cell r="D283" t="str">
            <v>COM</v>
          </cell>
        </row>
        <row r="284">
          <cell r="A284" t="str">
            <v>EUR</v>
          </cell>
          <cell r="B284" t="str">
            <v>COM_WH_LPG_STD_NEW</v>
          </cell>
          <cell r="C284" t="str">
            <v>COM_CO2</v>
          </cell>
          <cell r="D284" t="str">
            <v>COM</v>
          </cell>
        </row>
        <row r="285">
          <cell r="A285" t="str">
            <v>EUR</v>
          </cell>
          <cell r="B285" t="str">
            <v>COM_WH_LPG_STD_NEW</v>
          </cell>
          <cell r="C285" t="str">
            <v>COM_N2O</v>
          </cell>
          <cell r="D285" t="str">
            <v>COM</v>
          </cell>
        </row>
        <row r="286">
          <cell r="A286" t="str">
            <v>EUR</v>
          </cell>
          <cell r="B286" t="str">
            <v>COM_WH_LPG_STD_NEW</v>
          </cell>
          <cell r="C286" t="str">
            <v>TOT_CO2</v>
          </cell>
          <cell r="D286" t="str">
            <v>COM</v>
          </cell>
        </row>
        <row r="287">
          <cell r="A287" t="str">
            <v>EUR</v>
          </cell>
          <cell r="B287" t="str">
            <v>COM_WH_LPG_STD_NEW</v>
          </cell>
          <cell r="C287" t="str">
            <v>TOT_CO2_EQ_GWP_100</v>
          </cell>
          <cell r="D287" t="str">
            <v>COM</v>
          </cell>
        </row>
        <row r="288">
          <cell r="A288" t="str">
            <v>EUR</v>
          </cell>
          <cell r="B288" t="str">
            <v>COM_WH_NGA_CND_NEW</v>
          </cell>
          <cell r="C288" t="str">
            <v>COM_CH4</v>
          </cell>
          <cell r="D288" t="str">
            <v>COM</v>
          </cell>
        </row>
        <row r="289">
          <cell r="A289" t="str">
            <v>EUR</v>
          </cell>
          <cell r="B289" t="str">
            <v>COM_WH_NGA_CND_NEW</v>
          </cell>
          <cell r="C289" t="str">
            <v>COM_CO2</v>
          </cell>
          <cell r="D289" t="str">
            <v>COM</v>
          </cell>
        </row>
        <row r="290">
          <cell r="A290" t="str">
            <v>EUR</v>
          </cell>
          <cell r="B290" t="str">
            <v>COM_WH_NGA_CND_NEW</v>
          </cell>
          <cell r="C290" t="str">
            <v>COM_N2O</v>
          </cell>
          <cell r="D290" t="str">
            <v>COM</v>
          </cell>
        </row>
        <row r="291">
          <cell r="A291" t="str">
            <v>EUR</v>
          </cell>
          <cell r="B291" t="str">
            <v>COM_WH_NGA_CND_NEW</v>
          </cell>
          <cell r="C291" t="str">
            <v>TOT_CO2</v>
          </cell>
          <cell r="D291" t="str">
            <v>COM</v>
          </cell>
        </row>
        <row r="292">
          <cell r="A292" t="str">
            <v>EUR</v>
          </cell>
          <cell r="B292" t="str">
            <v>COM_WH_NGA_CND_NEW</v>
          </cell>
          <cell r="C292" t="str">
            <v>TOT_CO2_EQ_GWP_100</v>
          </cell>
          <cell r="D292" t="str">
            <v>COM</v>
          </cell>
        </row>
        <row r="293">
          <cell r="A293" t="str">
            <v>EUR</v>
          </cell>
          <cell r="B293" t="str">
            <v>COM_WH_NGA_EXS</v>
          </cell>
          <cell r="C293" t="str">
            <v>COM_CH4</v>
          </cell>
          <cell r="D293" t="str">
            <v>COM</v>
          </cell>
          <cell r="E293">
            <v>728.48885147493331</v>
          </cell>
          <cell r="F293">
            <v>680.69274205117449</v>
          </cell>
          <cell r="G293">
            <v>680.69274205117449</v>
          </cell>
          <cell r="H293">
            <v>103.9969794132313</v>
          </cell>
        </row>
        <row r="294">
          <cell r="A294" t="str">
            <v>EUR</v>
          </cell>
          <cell r="B294" t="str">
            <v>COM_WH_NGA_EXS</v>
          </cell>
          <cell r="C294" t="str">
            <v>COM_CO2</v>
          </cell>
          <cell r="D294" t="str">
            <v>COM</v>
          </cell>
          <cell r="E294">
            <v>38653.618459259953</v>
          </cell>
          <cell r="F294">
            <v>36117.556893235313</v>
          </cell>
          <cell r="G294">
            <v>36117.556893235313</v>
          </cell>
          <cell r="H294">
            <v>5518.0797276660523</v>
          </cell>
        </row>
        <row r="295">
          <cell r="A295" t="str">
            <v>EUR</v>
          </cell>
          <cell r="B295" t="str">
            <v>COM_WH_NGA_EXS</v>
          </cell>
          <cell r="C295" t="str">
            <v>COM_N2O</v>
          </cell>
          <cell r="D295" t="str">
            <v>COM</v>
          </cell>
          <cell r="E295">
            <v>72.848885147493334</v>
          </cell>
          <cell r="F295">
            <v>68.069274205117452</v>
          </cell>
          <cell r="G295">
            <v>68.069274205117438</v>
          </cell>
          <cell r="H295">
            <v>10.399697941323129</v>
          </cell>
        </row>
        <row r="296">
          <cell r="A296" t="str">
            <v>EUR</v>
          </cell>
          <cell r="B296" t="str">
            <v>COM_WH_NGA_EXS</v>
          </cell>
          <cell r="C296" t="str">
            <v>TOT_CO2</v>
          </cell>
          <cell r="D296" t="str">
            <v>COM</v>
          </cell>
          <cell r="E296">
            <v>38653.618459259953</v>
          </cell>
          <cell r="F296">
            <v>36117.556893235313</v>
          </cell>
          <cell r="G296">
            <v>36117.556893235313</v>
          </cell>
          <cell r="H296">
            <v>5518.0797276660523</v>
          </cell>
        </row>
        <row r="297">
          <cell r="A297" t="str">
            <v>EUR</v>
          </cell>
          <cell r="B297" t="str">
            <v>COM_WH_NGA_EXS</v>
          </cell>
          <cell r="C297" t="str">
            <v>TOT_CO2_EQ_GWP_100</v>
          </cell>
          <cell r="D297" t="str">
            <v>COM</v>
          </cell>
          <cell r="E297">
            <v>38693.539648320773</v>
          </cell>
          <cell r="F297">
            <v>36154.858855499711</v>
          </cell>
          <cell r="G297">
            <v>36154.858855499711</v>
          </cell>
          <cell r="H297">
            <v>5523.7787621378966</v>
          </cell>
        </row>
        <row r="298">
          <cell r="A298" t="str">
            <v>EUR</v>
          </cell>
          <cell r="B298" t="str">
            <v>COM_WH_NGA_STD_NEW</v>
          </cell>
          <cell r="C298" t="str">
            <v>COM_CH4</v>
          </cell>
          <cell r="D298" t="str">
            <v>COM</v>
          </cell>
          <cell r="E298">
            <v>64.223068488408856</v>
          </cell>
          <cell r="F298">
            <v>63.18185375759505</v>
          </cell>
          <cell r="G298">
            <v>32.84263651721237</v>
          </cell>
        </row>
        <row r="299">
          <cell r="A299" t="str">
            <v>EUR</v>
          </cell>
          <cell r="B299" t="str">
            <v>COM_WH_NGA_STD_NEW</v>
          </cell>
          <cell r="C299" t="str">
            <v>COM_CO2</v>
          </cell>
          <cell r="D299" t="str">
            <v>COM</v>
          </cell>
          <cell r="E299">
            <v>3407.6760139949738</v>
          </cell>
          <cell r="F299">
            <v>3352.429160377993</v>
          </cell>
          <cell r="G299">
            <v>1742.630293603288</v>
          </cell>
        </row>
        <row r="300">
          <cell r="A300" t="str">
            <v>EUR</v>
          </cell>
          <cell r="B300" t="str">
            <v>COM_WH_NGA_STD_NEW</v>
          </cell>
          <cell r="C300" t="str">
            <v>COM_N2O</v>
          </cell>
          <cell r="D300" t="str">
            <v>COM</v>
          </cell>
          <cell r="E300">
            <v>6.4223068488408863</v>
          </cell>
          <cell r="F300">
            <v>6.3181853757595059</v>
          </cell>
          <cell r="G300">
            <v>3.2842636517212371</v>
          </cell>
        </row>
        <row r="301">
          <cell r="A301" t="str">
            <v>EUR</v>
          </cell>
          <cell r="B301" t="str">
            <v>COM_WH_NGA_STD_NEW</v>
          </cell>
          <cell r="C301" t="str">
            <v>TOT_CO2</v>
          </cell>
          <cell r="D301" t="str">
            <v>COM</v>
          </cell>
          <cell r="E301">
            <v>3407.6760139949738</v>
          </cell>
          <cell r="F301">
            <v>3352.429160377993</v>
          </cell>
          <cell r="G301">
            <v>1742.630293603288</v>
          </cell>
        </row>
        <row r="302">
          <cell r="A302" t="str">
            <v>EUR</v>
          </cell>
          <cell r="B302" t="str">
            <v>COM_WH_NGA_STD_NEW</v>
          </cell>
          <cell r="C302" t="str">
            <v>TOT_CO2_EQ_GWP_100</v>
          </cell>
          <cell r="D302" t="str">
            <v>COM</v>
          </cell>
          <cell r="E302">
            <v>3411.1954381481391</v>
          </cell>
          <cell r="F302">
            <v>3355.8915259639102</v>
          </cell>
          <cell r="G302">
            <v>1744.4300700844319</v>
          </cell>
        </row>
        <row r="303">
          <cell r="A303" t="str">
            <v>EUR</v>
          </cell>
          <cell r="B303" t="str">
            <v>ELC_BIO_COM_CCS_NEW</v>
          </cell>
          <cell r="C303" t="str">
            <v>ELC_CH4</v>
          </cell>
          <cell r="D303" t="str">
            <v>ELC</v>
          </cell>
          <cell r="M303">
            <v>48242.414204878041</v>
          </cell>
        </row>
        <row r="304">
          <cell r="A304" t="str">
            <v>EUR</v>
          </cell>
          <cell r="B304" t="str">
            <v>ELC_BIO_COM_CCS_NEW</v>
          </cell>
          <cell r="C304" t="str">
            <v>ELC_CO2</v>
          </cell>
          <cell r="D304" t="str">
            <v>ELC</v>
          </cell>
          <cell r="M304">
            <v>-112704.2295805249</v>
          </cell>
        </row>
        <row r="305">
          <cell r="A305" t="str">
            <v>EUR</v>
          </cell>
          <cell r="B305" t="str">
            <v>ELC_BIO_COM_CCS_NEW</v>
          </cell>
          <cell r="C305" t="str">
            <v>ELC_N2O</v>
          </cell>
          <cell r="D305" t="str">
            <v>ELC</v>
          </cell>
          <cell r="M305">
            <v>6331.8168643902436</v>
          </cell>
        </row>
        <row r="306">
          <cell r="A306" t="str">
            <v>EUR</v>
          </cell>
          <cell r="B306" t="str">
            <v>ELC_BIO_COM_CCS_NEW</v>
          </cell>
          <cell r="C306" t="str">
            <v>SNK_CO2_EM</v>
          </cell>
          <cell r="D306" t="str">
            <v>ELC</v>
          </cell>
          <cell r="M306">
            <v>112704.2295805249</v>
          </cell>
        </row>
        <row r="307">
          <cell r="A307" t="str">
            <v>EUR</v>
          </cell>
          <cell r="B307" t="str">
            <v>ELC_BIO_COM_CCS_NEW</v>
          </cell>
          <cell r="C307" t="str">
            <v>TOT_CH4</v>
          </cell>
          <cell r="D307" t="str">
            <v>ELC</v>
          </cell>
          <cell r="M307">
            <v>48.242414204878052</v>
          </cell>
        </row>
        <row r="308">
          <cell r="A308" t="str">
            <v>EUR</v>
          </cell>
          <cell r="B308" t="str">
            <v>ELC_BIO_COM_CCS_NEW</v>
          </cell>
          <cell r="C308" t="str">
            <v>TOT_CO2</v>
          </cell>
          <cell r="D308" t="str">
            <v>ELC</v>
          </cell>
          <cell r="M308">
            <v>-112704.2295805249</v>
          </cell>
        </row>
        <row r="309">
          <cell r="A309" t="str">
            <v>EUR</v>
          </cell>
          <cell r="B309" t="str">
            <v>ELC_BIO_COM_CCS_NEW</v>
          </cell>
          <cell r="C309" t="str">
            <v>TOT_CO2_EQ_GWP_100</v>
          </cell>
          <cell r="D309" t="str">
            <v>ELC</v>
          </cell>
          <cell r="M309">
            <v>-109611.2877998146</v>
          </cell>
        </row>
        <row r="310">
          <cell r="A310" t="str">
            <v>EUR</v>
          </cell>
          <cell r="B310" t="str">
            <v>ELC_BIO_COM_CCS_NEW</v>
          </cell>
          <cell r="C310" t="str">
            <v>TOT_N2O</v>
          </cell>
          <cell r="D310" t="str">
            <v>ELC</v>
          </cell>
          <cell r="M310">
            <v>6.3318168643902446</v>
          </cell>
        </row>
        <row r="311">
          <cell r="A311" t="str">
            <v>EUR</v>
          </cell>
          <cell r="B311" t="str">
            <v>ELC_BIO_COM_CEN_NEW</v>
          </cell>
          <cell r="C311" t="str">
            <v>ELC_CH4</v>
          </cell>
          <cell r="D311" t="str">
            <v>ELC</v>
          </cell>
        </row>
        <row r="312">
          <cell r="A312" t="str">
            <v>EUR</v>
          </cell>
          <cell r="B312" t="str">
            <v>ELC_BIO_COM_CEN_NEW</v>
          </cell>
          <cell r="C312" t="str">
            <v>ELC_N2O</v>
          </cell>
          <cell r="D312" t="str">
            <v>ELC</v>
          </cell>
        </row>
        <row r="313">
          <cell r="A313" t="str">
            <v>EUR</v>
          </cell>
          <cell r="B313" t="str">
            <v>ELC_BIO_COM_CEN_NEW</v>
          </cell>
          <cell r="C313" t="str">
            <v>TOT_CH4</v>
          </cell>
          <cell r="D313" t="str">
            <v>ELC</v>
          </cell>
        </row>
        <row r="314">
          <cell r="A314" t="str">
            <v>EUR</v>
          </cell>
          <cell r="B314" t="str">
            <v>ELC_BIO_COM_CEN_NEW</v>
          </cell>
          <cell r="C314" t="str">
            <v>TOT_CO2_EQ_GWP_100</v>
          </cell>
          <cell r="D314" t="str">
            <v>ELC</v>
          </cell>
        </row>
        <row r="315">
          <cell r="A315" t="str">
            <v>EUR</v>
          </cell>
          <cell r="B315" t="str">
            <v>ELC_BIO_COM_CEN_NEW</v>
          </cell>
          <cell r="C315" t="str">
            <v>TOT_N2O</v>
          </cell>
          <cell r="D315" t="str">
            <v>ELC</v>
          </cell>
        </row>
        <row r="316">
          <cell r="A316" t="str">
            <v>EUR</v>
          </cell>
          <cell r="B316" t="str">
            <v>ELC_BIO_COM_DEC_NEW</v>
          </cell>
          <cell r="C316" t="str">
            <v>ELC_CH4</v>
          </cell>
          <cell r="D316" t="str">
            <v>ELC</v>
          </cell>
        </row>
        <row r="317">
          <cell r="A317" t="str">
            <v>EUR</v>
          </cell>
          <cell r="B317" t="str">
            <v>ELC_BIO_COM_DEC_NEW</v>
          </cell>
          <cell r="C317" t="str">
            <v>ELC_N2O</v>
          </cell>
          <cell r="D317" t="str">
            <v>ELC</v>
          </cell>
        </row>
        <row r="318">
          <cell r="A318" t="str">
            <v>EUR</v>
          </cell>
          <cell r="B318" t="str">
            <v>ELC_BIO_COM_DEC_NEW</v>
          </cell>
          <cell r="C318" t="str">
            <v>TOT_CH4</v>
          </cell>
          <cell r="D318" t="str">
            <v>ELC</v>
          </cell>
        </row>
        <row r="319">
          <cell r="A319" t="str">
            <v>EUR</v>
          </cell>
          <cell r="B319" t="str">
            <v>ELC_BIO_COM_DEC_NEW</v>
          </cell>
          <cell r="C319" t="str">
            <v>TOT_CO2_EQ_GWP_100</v>
          </cell>
          <cell r="D319" t="str">
            <v>ELC</v>
          </cell>
        </row>
        <row r="320">
          <cell r="A320" t="str">
            <v>EUR</v>
          </cell>
          <cell r="B320" t="str">
            <v>ELC_BIO_COM_DEC_NEW</v>
          </cell>
          <cell r="C320" t="str">
            <v>TOT_N2O</v>
          </cell>
          <cell r="D320" t="str">
            <v>ELC</v>
          </cell>
        </row>
        <row r="321">
          <cell r="A321" t="str">
            <v>EUR</v>
          </cell>
          <cell r="B321" t="str">
            <v>ELC_BIO_CRP_COM_CCS_NEW</v>
          </cell>
          <cell r="C321" t="str">
            <v>ELC_CH4</v>
          </cell>
          <cell r="D321" t="str">
            <v>ELC</v>
          </cell>
          <cell r="J321">
            <v>649.18009756097558</v>
          </cell>
          <cell r="K321">
            <v>4024.9166048780489</v>
          </cell>
          <cell r="L321">
            <v>25074.581268292681</v>
          </cell>
          <cell r="M321">
            <v>99510.97600000001</v>
          </cell>
        </row>
        <row r="322">
          <cell r="A322" t="str">
            <v>EUR</v>
          </cell>
          <cell r="B322" t="str">
            <v>ELC_BIO_CRP_COM_CCS_NEW</v>
          </cell>
          <cell r="C322" t="str">
            <v>ELC_CO2</v>
          </cell>
          <cell r="D322" t="str">
            <v>ELC</v>
          </cell>
          <cell r="J322">
            <v>-1910.6484020824389</v>
          </cell>
          <cell r="K322">
            <v>-11846.02009291112</v>
          </cell>
          <cell r="L322">
            <v>-73798.794530434199</v>
          </cell>
          <cell r="M322">
            <v>-292877.87471981999</v>
          </cell>
        </row>
        <row r="323">
          <cell r="A323" t="str">
            <v>EUR</v>
          </cell>
          <cell r="B323" t="str">
            <v>ELC_BIO_CRP_COM_CCS_NEW</v>
          </cell>
          <cell r="C323" t="str">
            <v>ELC_N2O</v>
          </cell>
          <cell r="D323" t="str">
            <v>ELC</v>
          </cell>
          <cell r="J323">
            <v>85.204887804878041</v>
          </cell>
          <cell r="K323">
            <v>528.27030439024395</v>
          </cell>
          <cell r="L323">
            <v>3291.0387914634139</v>
          </cell>
          <cell r="M323">
            <v>13060.8156</v>
          </cell>
        </row>
        <row r="324">
          <cell r="A324" t="str">
            <v>EUR</v>
          </cell>
          <cell r="B324" t="str">
            <v>ELC_BIO_CRP_COM_CCS_NEW</v>
          </cell>
          <cell r="C324" t="str">
            <v>SNK_CO2_EM</v>
          </cell>
          <cell r="D324" t="str">
            <v>ELC</v>
          </cell>
          <cell r="J324">
            <v>1910.6484020824389</v>
          </cell>
          <cell r="K324">
            <v>11846.02009291112</v>
          </cell>
          <cell r="L324">
            <v>73798.794530434199</v>
          </cell>
          <cell r="M324">
            <v>292877.87471981999</v>
          </cell>
        </row>
        <row r="325">
          <cell r="A325" t="str">
            <v>EUR</v>
          </cell>
          <cell r="B325" t="str">
            <v>ELC_BIO_CRP_COM_CCS_NEW</v>
          </cell>
          <cell r="C325" t="str">
            <v>TOT_CH4</v>
          </cell>
          <cell r="D325" t="str">
            <v>ELC</v>
          </cell>
          <cell r="J325">
            <v>0.64918009756097561</v>
          </cell>
          <cell r="K325">
            <v>4.0249166048780491</v>
          </cell>
          <cell r="L325">
            <v>25.074581268292679</v>
          </cell>
          <cell r="M325">
            <v>99.510975999999999</v>
          </cell>
        </row>
        <row r="326">
          <cell r="A326" t="str">
            <v>EUR</v>
          </cell>
          <cell r="B326" t="str">
            <v>ELC_BIO_CRP_COM_CCS_NEW</v>
          </cell>
          <cell r="C326" t="str">
            <v>TOT_CO2</v>
          </cell>
          <cell r="D326" t="str">
            <v>ELC</v>
          </cell>
          <cell r="J326">
            <v>-1910.6484020824389</v>
          </cell>
          <cell r="K326">
            <v>-11846.02009291112</v>
          </cell>
          <cell r="L326">
            <v>-73798.794530434199</v>
          </cell>
          <cell r="M326">
            <v>-292877.87471981999</v>
          </cell>
        </row>
        <row r="327">
          <cell r="A327" t="str">
            <v>EUR</v>
          </cell>
          <cell r="B327" t="str">
            <v>ELC_BIO_CRP_COM_CCS_NEW</v>
          </cell>
          <cell r="C327" t="str">
            <v>TOT_CO2_EQ_GWP_100</v>
          </cell>
          <cell r="D327" t="str">
            <v>ELC</v>
          </cell>
          <cell r="J327">
            <v>-1869.0278430775611</v>
          </cell>
          <cell r="K327">
            <v>-11587.972627080881</v>
          </cell>
          <cell r="L327">
            <v>-72191.200438870801</v>
          </cell>
          <cell r="M327">
            <v>-286497.97727102012</v>
          </cell>
        </row>
        <row r="328">
          <cell r="A328" t="str">
            <v>EUR</v>
          </cell>
          <cell r="B328" t="str">
            <v>ELC_BIO_CRP_COM_CCS_NEW</v>
          </cell>
          <cell r="C328" t="str">
            <v>TOT_N2O</v>
          </cell>
          <cell r="D328" t="str">
            <v>ELC</v>
          </cell>
          <cell r="J328">
            <v>8.520488780487806E-2</v>
          </cell>
          <cell r="K328">
            <v>0.52827030439024392</v>
          </cell>
          <cell r="L328">
            <v>3.2910387914634138</v>
          </cell>
          <cell r="M328">
            <v>13.0608156</v>
          </cell>
        </row>
        <row r="329">
          <cell r="A329" t="str">
            <v>EUR</v>
          </cell>
          <cell r="B329" t="str">
            <v>ELC_BIO_CRP_COM_NEW</v>
          </cell>
          <cell r="C329" t="str">
            <v>ELC_CH4</v>
          </cell>
          <cell r="D329" t="str">
            <v>ELC</v>
          </cell>
        </row>
        <row r="330">
          <cell r="A330" t="str">
            <v>EUR</v>
          </cell>
          <cell r="B330" t="str">
            <v>ELC_BIO_CRP_COM_NEW</v>
          </cell>
          <cell r="C330" t="str">
            <v>ELC_N2O</v>
          </cell>
          <cell r="D330" t="str">
            <v>ELC</v>
          </cell>
        </row>
        <row r="331">
          <cell r="A331" t="str">
            <v>EUR</v>
          </cell>
          <cell r="B331" t="str">
            <v>ELC_BIO_CRP_COM_NEW</v>
          </cell>
          <cell r="C331" t="str">
            <v>TOT_CH4</v>
          </cell>
          <cell r="D331" t="str">
            <v>ELC</v>
          </cell>
        </row>
        <row r="332">
          <cell r="A332" t="str">
            <v>EUR</v>
          </cell>
          <cell r="B332" t="str">
            <v>ELC_BIO_CRP_COM_NEW</v>
          </cell>
          <cell r="C332" t="str">
            <v>TOT_CO2_EQ_GWP_100</v>
          </cell>
          <cell r="D332" t="str">
            <v>ELC</v>
          </cell>
        </row>
        <row r="333">
          <cell r="A333" t="str">
            <v>EUR</v>
          </cell>
          <cell r="B333" t="str">
            <v>ELC_BIO_CRP_COM_NEW</v>
          </cell>
          <cell r="C333" t="str">
            <v>TOT_N2O</v>
          </cell>
          <cell r="D333" t="str">
            <v>ELC</v>
          </cell>
        </row>
        <row r="334">
          <cell r="A334" t="str">
            <v>EUR</v>
          </cell>
          <cell r="B334" t="str">
            <v>ELC_BIO_CRP_GSF_CCS_NEW</v>
          </cell>
          <cell r="C334" t="str">
            <v>ELC_CH4</v>
          </cell>
          <cell r="D334" t="str">
            <v>ELC</v>
          </cell>
        </row>
        <row r="335">
          <cell r="A335" t="str">
            <v>EUR</v>
          </cell>
          <cell r="B335" t="str">
            <v>ELC_BIO_CRP_GSF_CCS_NEW</v>
          </cell>
          <cell r="C335" t="str">
            <v>ELC_CO2</v>
          </cell>
          <cell r="D335" t="str">
            <v>ELC</v>
          </cell>
        </row>
        <row r="336">
          <cell r="A336" t="str">
            <v>EUR</v>
          </cell>
          <cell r="B336" t="str">
            <v>ELC_BIO_CRP_GSF_CCS_NEW</v>
          </cell>
          <cell r="C336" t="str">
            <v>ELC_N2O</v>
          </cell>
          <cell r="D336" t="str">
            <v>ELC</v>
          </cell>
        </row>
        <row r="337">
          <cell r="A337" t="str">
            <v>EUR</v>
          </cell>
          <cell r="B337" t="str">
            <v>ELC_BIO_CRP_GSF_CCS_NEW</v>
          </cell>
          <cell r="C337" t="str">
            <v>SNK_CO2_EM</v>
          </cell>
          <cell r="D337" t="str">
            <v>ELC</v>
          </cell>
        </row>
        <row r="338">
          <cell r="A338" t="str">
            <v>EUR</v>
          </cell>
          <cell r="B338" t="str">
            <v>ELC_BIO_CRP_GSF_CCS_NEW</v>
          </cell>
          <cell r="C338" t="str">
            <v>TOT_CH4</v>
          </cell>
          <cell r="D338" t="str">
            <v>ELC</v>
          </cell>
        </row>
        <row r="339">
          <cell r="A339" t="str">
            <v>EUR</v>
          </cell>
          <cell r="B339" t="str">
            <v>ELC_BIO_CRP_GSF_CCS_NEW</v>
          </cell>
          <cell r="C339" t="str">
            <v>TOT_CO2</v>
          </cell>
          <cell r="D339" t="str">
            <v>ELC</v>
          </cell>
        </row>
        <row r="340">
          <cell r="A340" t="str">
            <v>EUR</v>
          </cell>
          <cell r="B340" t="str">
            <v>ELC_BIO_CRP_GSF_CCS_NEW</v>
          </cell>
          <cell r="C340" t="str">
            <v>TOT_CO2_EQ_GWP_100</v>
          </cell>
          <cell r="D340" t="str">
            <v>ELC</v>
          </cell>
        </row>
        <row r="341">
          <cell r="A341" t="str">
            <v>EUR</v>
          </cell>
          <cell r="B341" t="str">
            <v>ELC_BIO_CRP_GSF_CCS_NEW</v>
          </cell>
          <cell r="C341" t="str">
            <v>TOT_N2O</v>
          </cell>
          <cell r="D341" t="str">
            <v>ELC</v>
          </cell>
        </row>
        <row r="342">
          <cell r="A342" t="str">
            <v>EUR</v>
          </cell>
          <cell r="B342" t="str">
            <v>ELC_BIO_CRP_GSF_NEW</v>
          </cell>
          <cell r="C342" t="str">
            <v>ELC_CH4</v>
          </cell>
          <cell r="D342" t="str">
            <v>ELC</v>
          </cell>
          <cell r="E342">
            <v>4769.7885382663626</v>
          </cell>
          <cell r="F342">
            <v>17731.508195545201</v>
          </cell>
          <cell r="G342">
            <v>23370.56997379092</v>
          </cell>
          <cell r="H342">
            <v>25103.479671779311</v>
          </cell>
          <cell r="I342">
            <v>39564.81247364411</v>
          </cell>
          <cell r="J342">
            <v>39976.706868814057</v>
          </cell>
          <cell r="K342">
            <v>36909.624239041819</v>
          </cell>
          <cell r="L342">
            <v>17354.69308582833</v>
          </cell>
        </row>
        <row r="343">
          <cell r="A343" t="str">
            <v>EUR</v>
          </cell>
          <cell r="B343" t="str">
            <v>ELC_BIO_CRP_GSF_NEW</v>
          </cell>
          <cell r="C343" t="str">
            <v>ELC_N2O</v>
          </cell>
          <cell r="D343" t="str">
            <v>ELC</v>
          </cell>
          <cell r="E343">
            <v>626.03474564746011</v>
          </cell>
          <cell r="F343">
            <v>2327.2604506653079</v>
          </cell>
          <cell r="G343">
            <v>3067.3873090600582</v>
          </cell>
          <cell r="H343">
            <v>3294.8317069210339</v>
          </cell>
          <cell r="I343">
            <v>5192.8816371657886</v>
          </cell>
          <cell r="J343">
            <v>5246.9427765318451</v>
          </cell>
          <cell r="K343">
            <v>4844.3881813742391</v>
          </cell>
          <cell r="L343">
            <v>2277.8034675149679</v>
          </cell>
        </row>
        <row r="344">
          <cell r="A344" t="str">
            <v>EUR</v>
          </cell>
          <cell r="B344" t="str">
            <v>ELC_BIO_CRP_GSF_NEW</v>
          </cell>
          <cell r="C344" t="str">
            <v>TOT_CH4</v>
          </cell>
          <cell r="D344" t="str">
            <v>ELC</v>
          </cell>
          <cell r="E344">
            <v>4.7697885382663632</v>
          </cell>
          <cell r="F344">
            <v>17.731508195545199</v>
          </cell>
          <cell r="G344">
            <v>23.370569973790921</v>
          </cell>
          <cell r="H344">
            <v>25.103479671779301</v>
          </cell>
          <cell r="I344">
            <v>39.56481247364411</v>
          </cell>
          <cell r="J344">
            <v>39.976706868814063</v>
          </cell>
          <cell r="K344">
            <v>36.909624239041818</v>
          </cell>
          <cell r="L344">
            <v>17.35469308582833</v>
          </cell>
        </row>
        <row r="345">
          <cell r="A345" t="str">
            <v>EUR</v>
          </cell>
          <cell r="B345" t="str">
            <v>ELC_BIO_CRP_GSF_NEW</v>
          </cell>
          <cell r="C345" t="str">
            <v>TOT_CO2_EQ_GWP_100</v>
          </cell>
          <cell r="D345" t="str">
            <v>ELC</v>
          </cell>
          <cell r="E345">
            <v>305.80306765960222</v>
          </cell>
          <cell r="F345">
            <v>1136.811319186892</v>
          </cell>
          <cell r="G345">
            <v>1498.3456674446711</v>
          </cell>
          <cell r="H345">
            <v>1609.4468404569509</v>
          </cell>
          <cell r="I345">
            <v>2536.5990397165069</v>
          </cell>
          <cell r="J345">
            <v>2563.0066191268411</v>
          </cell>
          <cell r="K345">
            <v>2366.3682840255692</v>
          </cell>
          <cell r="L345">
            <v>1112.652760465169</v>
          </cell>
        </row>
        <row r="346">
          <cell r="A346" t="str">
            <v>EUR</v>
          </cell>
          <cell r="B346" t="str">
            <v>ELC_BIO_CRP_GSF_NEW</v>
          </cell>
          <cell r="C346" t="str">
            <v>TOT_N2O</v>
          </cell>
          <cell r="D346" t="str">
            <v>ELC</v>
          </cell>
          <cell r="E346">
            <v>0.6260347456474602</v>
          </cell>
          <cell r="F346">
            <v>2.327260450665309</v>
          </cell>
          <cell r="G346">
            <v>3.067387309060059</v>
          </cell>
          <cell r="H346">
            <v>3.2948317069210349</v>
          </cell>
          <cell r="I346">
            <v>5.1928816371657884</v>
          </cell>
          <cell r="J346">
            <v>5.2469427765318457</v>
          </cell>
          <cell r="K346">
            <v>4.8443881813742387</v>
          </cell>
          <cell r="L346">
            <v>2.277803467514969</v>
          </cell>
        </row>
        <row r="347">
          <cell r="A347" t="str">
            <v>EUR</v>
          </cell>
          <cell r="B347" t="str">
            <v>ELC_BIO_EXS</v>
          </cell>
          <cell r="C347" t="str">
            <v>ELC_CH4</v>
          </cell>
          <cell r="D347" t="str">
            <v>ELC</v>
          </cell>
          <cell r="E347">
            <v>26403.05418067416</v>
          </cell>
          <cell r="F347">
            <v>20010.735800089889</v>
          </cell>
          <cell r="G347">
            <v>15008.051850067421</v>
          </cell>
          <cell r="H347">
            <v>10005.367900044939</v>
          </cell>
          <cell r="I347">
            <v>5002.6839500224714</v>
          </cell>
        </row>
        <row r="348">
          <cell r="A348" t="str">
            <v>EUR</v>
          </cell>
          <cell r="B348" t="str">
            <v>ELC_BIO_EXS</v>
          </cell>
          <cell r="C348" t="str">
            <v>ELC_N2O</v>
          </cell>
          <cell r="D348" t="str">
            <v>ELC</v>
          </cell>
          <cell r="E348">
            <v>3465.400861213483</v>
          </cell>
          <cell r="F348">
            <v>2626.4090737617971</v>
          </cell>
          <cell r="G348">
            <v>1969.8068053213481</v>
          </cell>
          <cell r="H348">
            <v>1313.204536880899</v>
          </cell>
          <cell r="I348">
            <v>656.60226844044939</v>
          </cell>
        </row>
        <row r="349">
          <cell r="A349" t="str">
            <v>EUR</v>
          </cell>
          <cell r="B349" t="str">
            <v>ELC_BIO_EXS</v>
          </cell>
          <cell r="C349" t="str">
            <v>TOT_CH4</v>
          </cell>
          <cell r="D349" t="str">
            <v>ELC</v>
          </cell>
          <cell r="E349">
            <v>26.403054180674161</v>
          </cell>
          <cell r="F349">
            <v>20.01073580008989</v>
          </cell>
          <cell r="G349">
            <v>15.008051850067419</v>
          </cell>
          <cell r="H349">
            <v>10.00536790004494</v>
          </cell>
          <cell r="I349">
            <v>5.0026839500224716</v>
          </cell>
        </row>
        <row r="350">
          <cell r="A350" t="str">
            <v>EUR</v>
          </cell>
          <cell r="B350" t="str">
            <v>ELC_BIO_EXS</v>
          </cell>
          <cell r="C350" t="str">
            <v>TOT_CO2_EQ_GWP_100</v>
          </cell>
          <cell r="D350" t="str">
            <v>ELC</v>
          </cell>
          <cell r="E350">
            <v>1692.7658111584719</v>
          </cell>
          <cell r="F350">
            <v>1282.9382989832629</v>
          </cell>
          <cell r="G350">
            <v>962.20372423744698</v>
          </cell>
          <cell r="H350">
            <v>641.46914949163124</v>
          </cell>
          <cell r="I350">
            <v>320.73457474581568</v>
          </cell>
        </row>
        <row r="351">
          <cell r="A351" t="str">
            <v>EUR</v>
          </cell>
          <cell r="B351" t="str">
            <v>ELC_BIO_EXS</v>
          </cell>
          <cell r="C351" t="str">
            <v>TOT_N2O</v>
          </cell>
          <cell r="D351" t="str">
            <v>ELC</v>
          </cell>
          <cell r="E351">
            <v>3.465400861213483</v>
          </cell>
          <cell r="F351">
            <v>2.6264090737617982</v>
          </cell>
          <cell r="G351">
            <v>1.969806805321348</v>
          </cell>
          <cell r="H351">
            <v>1.3132045368808991</v>
          </cell>
          <cell r="I351">
            <v>0.65660226844044955</v>
          </cell>
        </row>
        <row r="352">
          <cell r="A352" t="str">
            <v>EUR</v>
          </cell>
          <cell r="B352" t="str">
            <v>ELC_BIO_GAS_NEW</v>
          </cell>
          <cell r="C352" t="str">
            <v>ELC_CH4</v>
          </cell>
          <cell r="D352" t="str">
            <v>ELC</v>
          </cell>
        </row>
        <row r="353">
          <cell r="A353" t="str">
            <v>EUR</v>
          </cell>
          <cell r="B353" t="str">
            <v>ELC_BIO_GAS_NEW</v>
          </cell>
          <cell r="C353" t="str">
            <v>ELC_N2O</v>
          </cell>
          <cell r="D353" t="str">
            <v>ELC</v>
          </cell>
        </row>
        <row r="354">
          <cell r="A354" t="str">
            <v>EUR</v>
          </cell>
          <cell r="B354" t="str">
            <v>ELC_BIO_GAS_NEW</v>
          </cell>
          <cell r="C354" t="str">
            <v>TOT_CO2_EQ_GWP_100</v>
          </cell>
          <cell r="D354" t="str">
            <v>ELC</v>
          </cell>
        </row>
        <row r="355">
          <cell r="A355" t="str">
            <v>EUR</v>
          </cell>
          <cell r="B355" t="str">
            <v>ELC_BIO_GSF_CCS_NEW</v>
          </cell>
          <cell r="C355" t="str">
            <v>ELC_CH4</v>
          </cell>
          <cell r="D355" t="str">
            <v>ELC</v>
          </cell>
        </row>
        <row r="356">
          <cell r="A356" t="str">
            <v>EUR</v>
          </cell>
          <cell r="B356" t="str">
            <v>ELC_BIO_GSF_CCS_NEW</v>
          </cell>
          <cell r="C356" t="str">
            <v>ELC_CO2</v>
          </cell>
          <cell r="D356" t="str">
            <v>ELC</v>
          </cell>
        </row>
        <row r="357">
          <cell r="A357" t="str">
            <v>EUR</v>
          </cell>
          <cell r="B357" t="str">
            <v>ELC_BIO_GSF_CCS_NEW</v>
          </cell>
          <cell r="C357" t="str">
            <v>ELC_N2O</v>
          </cell>
          <cell r="D357" t="str">
            <v>ELC</v>
          </cell>
        </row>
        <row r="358">
          <cell r="A358" t="str">
            <v>EUR</v>
          </cell>
          <cell r="B358" t="str">
            <v>ELC_BIO_GSF_CCS_NEW</v>
          </cell>
          <cell r="C358" t="str">
            <v>SNK_CO2_EM</v>
          </cell>
          <cell r="D358" t="str">
            <v>ELC</v>
          </cell>
        </row>
        <row r="359">
          <cell r="A359" t="str">
            <v>EUR</v>
          </cell>
          <cell r="B359" t="str">
            <v>ELC_BIO_GSF_CCS_NEW</v>
          </cell>
          <cell r="C359" t="str">
            <v>TOT_CH4</v>
          </cell>
          <cell r="D359" t="str">
            <v>ELC</v>
          </cell>
        </row>
        <row r="360">
          <cell r="A360" t="str">
            <v>EUR</v>
          </cell>
          <cell r="B360" t="str">
            <v>ELC_BIO_GSF_CCS_NEW</v>
          </cell>
          <cell r="C360" t="str">
            <v>TOT_CO2</v>
          </cell>
          <cell r="D360" t="str">
            <v>ELC</v>
          </cell>
        </row>
        <row r="361">
          <cell r="A361" t="str">
            <v>EUR</v>
          </cell>
          <cell r="B361" t="str">
            <v>ELC_BIO_GSF_CCS_NEW</v>
          </cell>
          <cell r="C361" t="str">
            <v>TOT_CO2_EQ_GWP_100</v>
          </cell>
          <cell r="D361" t="str">
            <v>ELC</v>
          </cell>
        </row>
        <row r="362">
          <cell r="A362" t="str">
            <v>EUR</v>
          </cell>
          <cell r="B362" t="str">
            <v>ELC_BIO_GSF_CCS_NEW</v>
          </cell>
          <cell r="C362" t="str">
            <v>TOT_N2O</v>
          </cell>
          <cell r="D362" t="str">
            <v>ELC</v>
          </cell>
        </row>
        <row r="363">
          <cell r="A363" t="str">
            <v>EUR</v>
          </cell>
          <cell r="B363" t="str">
            <v>ELC_BIO_GSF_CEN_NEW</v>
          </cell>
          <cell r="C363" t="str">
            <v>ELC_CH4</v>
          </cell>
          <cell r="D363" t="str">
            <v>ELC</v>
          </cell>
          <cell r="E363">
            <v>22760.63781655952</v>
          </cell>
          <cell r="F363">
            <v>35883.830363057088</v>
          </cell>
          <cell r="G363">
            <v>43912.64800856456</v>
          </cell>
          <cell r="H363">
            <v>5006.0418729763614</v>
          </cell>
          <cell r="I363">
            <v>28.977244130677001</v>
          </cell>
          <cell r="J363">
            <v>2702.9740660926918</v>
          </cell>
          <cell r="K363">
            <v>7265.9374680209849</v>
          </cell>
          <cell r="L363">
            <v>12191.617352963211</v>
          </cell>
        </row>
        <row r="364">
          <cell r="A364" t="str">
            <v>EUR</v>
          </cell>
          <cell r="B364" t="str">
            <v>ELC_BIO_GSF_CEN_NEW</v>
          </cell>
          <cell r="C364" t="str">
            <v>ELC_N2O</v>
          </cell>
          <cell r="D364" t="str">
            <v>ELC</v>
          </cell>
          <cell r="E364">
            <v>2987.3337134234371</v>
          </cell>
          <cell r="F364">
            <v>4709.7527351512445</v>
          </cell>
          <cell r="G364">
            <v>5763.5350511240986</v>
          </cell>
          <cell r="H364">
            <v>657.04299582814735</v>
          </cell>
          <cell r="I364">
            <v>3.8032632921513558</v>
          </cell>
          <cell r="J364">
            <v>354.76534617466592</v>
          </cell>
          <cell r="K364">
            <v>953.65429267775426</v>
          </cell>
          <cell r="L364">
            <v>1600.149777576421</v>
          </cell>
        </row>
        <row r="365">
          <cell r="A365" t="str">
            <v>EUR</v>
          </cell>
          <cell r="B365" t="str">
            <v>ELC_BIO_GSF_CEN_NEW</v>
          </cell>
          <cell r="C365" t="str">
            <v>TOT_CH4</v>
          </cell>
          <cell r="D365" t="str">
            <v>ELC</v>
          </cell>
          <cell r="E365">
            <v>22.76063781655952</v>
          </cell>
          <cell r="F365">
            <v>35.883830363057093</v>
          </cell>
          <cell r="G365">
            <v>43.91264800856456</v>
          </cell>
          <cell r="H365">
            <v>5.0060418729763603</v>
          </cell>
          <cell r="I365">
            <v>2.8977244130677E-2</v>
          </cell>
          <cell r="J365">
            <v>2.702974066092692</v>
          </cell>
          <cell r="K365">
            <v>7.2659374680209838</v>
          </cell>
          <cell r="L365">
            <v>12.19161735296321</v>
          </cell>
        </row>
        <row r="366">
          <cell r="A366" t="str">
            <v>EUR</v>
          </cell>
          <cell r="B366" t="str">
            <v>ELC_BIO_GSF_CEN_NEW</v>
          </cell>
          <cell r="C366" t="str">
            <v>TOT_CO2_EQ_GWP_100</v>
          </cell>
          <cell r="D366" t="str">
            <v>ELC</v>
          </cell>
          <cell r="E366">
            <v>1459.2413920141721</v>
          </cell>
          <cell r="F366">
            <v>2300.6020741514981</v>
          </cell>
          <cell r="G366">
            <v>2815.349645449096</v>
          </cell>
          <cell r="H366">
            <v>320.9498595811969</v>
          </cell>
          <cell r="I366">
            <v>1.8578035643280291</v>
          </cell>
          <cell r="J366">
            <v>173.29442481236771</v>
          </cell>
          <cell r="K366">
            <v>465.83741591849542</v>
          </cell>
          <cell r="L366">
            <v>781.63506754185357</v>
          </cell>
        </row>
        <row r="367">
          <cell r="A367" t="str">
            <v>EUR</v>
          </cell>
          <cell r="B367" t="str">
            <v>ELC_BIO_GSF_CEN_NEW</v>
          </cell>
          <cell r="C367" t="str">
            <v>TOT_N2O</v>
          </cell>
          <cell r="D367" t="str">
            <v>ELC</v>
          </cell>
          <cell r="E367">
            <v>2.9873337134234368</v>
          </cell>
          <cell r="F367">
            <v>4.7097527351512447</v>
          </cell>
          <cell r="G367">
            <v>5.7635350511240997</v>
          </cell>
          <cell r="H367">
            <v>0.6570429958281474</v>
          </cell>
          <cell r="I367">
            <v>3.8032632921513568E-3</v>
          </cell>
          <cell r="J367">
            <v>0.35476534617466587</v>
          </cell>
          <cell r="K367">
            <v>0.95365429267775426</v>
          </cell>
          <cell r="L367">
            <v>1.6001497775764211</v>
          </cell>
        </row>
        <row r="368">
          <cell r="A368" t="str">
            <v>EUR</v>
          </cell>
          <cell r="B368" t="str">
            <v>ELC_BIO_GSF_DEC_NEW</v>
          </cell>
          <cell r="C368" t="str">
            <v>ELC_CH4</v>
          </cell>
          <cell r="D368" t="str">
            <v>ELC</v>
          </cell>
        </row>
        <row r="369">
          <cell r="A369" t="str">
            <v>EUR</v>
          </cell>
          <cell r="B369" t="str">
            <v>ELC_BIO_GSF_DEC_NEW</v>
          </cell>
          <cell r="C369" t="str">
            <v>ELC_N2O</v>
          </cell>
          <cell r="D369" t="str">
            <v>ELC</v>
          </cell>
        </row>
        <row r="370">
          <cell r="A370" t="str">
            <v>EUR</v>
          </cell>
          <cell r="B370" t="str">
            <v>ELC_BIO_GSF_DEC_NEW</v>
          </cell>
          <cell r="C370" t="str">
            <v>TOT_CH4</v>
          </cell>
          <cell r="D370" t="str">
            <v>ELC</v>
          </cell>
        </row>
        <row r="371">
          <cell r="A371" t="str">
            <v>EUR</v>
          </cell>
          <cell r="B371" t="str">
            <v>ELC_BIO_GSF_DEC_NEW</v>
          </cell>
          <cell r="C371" t="str">
            <v>TOT_CO2_EQ_GWP_100</v>
          </cell>
          <cell r="D371" t="str">
            <v>ELC</v>
          </cell>
        </row>
        <row r="372">
          <cell r="A372" t="str">
            <v>EUR</v>
          </cell>
          <cell r="B372" t="str">
            <v>ELC_BIO_GSF_DEC_NEW</v>
          </cell>
          <cell r="C372" t="str">
            <v>TOT_N2O</v>
          </cell>
          <cell r="D372" t="str">
            <v>ELC</v>
          </cell>
        </row>
        <row r="373">
          <cell r="A373" t="str">
            <v>EUR</v>
          </cell>
          <cell r="B373" t="str">
            <v>ELC_BIO_MUN_INC_NEW</v>
          </cell>
          <cell r="C373" t="str">
            <v>ELC_CH4</v>
          </cell>
          <cell r="D373" t="str">
            <v>ELC</v>
          </cell>
        </row>
        <row r="374">
          <cell r="A374" t="str">
            <v>EUR</v>
          </cell>
          <cell r="B374" t="str">
            <v>ELC_BIO_MUN_INC_NEW</v>
          </cell>
          <cell r="C374" t="str">
            <v>ELC_N2O</v>
          </cell>
          <cell r="D374" t="str">
            <v>ELC</v>
          </cell>
        </row>
        <row r="375">
          <cell r="A375" t="str">
            <v>EUR</v>
          </cell>
          <cell r="B375" t="str">
            <v>ELC_BIO_MUN_INC_NEW</v>
          </cell>
          <cell r="C375" t="str">
            <v>TOT_CH4</v>
          </cell>
          <cell r="D375" t="str">
            <v>ELC</v>
          </cell>
        </row>
        <row r="376">
          <cell r="A376" t="str">
            <v>EUR</v>
          </cell>
          <cell r="B376" t="str">
            <v>ELC_BIO_MUN_INC_NEW</v>
          </cell>
          <cell r="C376" t="str">
            <v>TOT_CO2_EQ_GWP_100</v>
          </cell>
          <cell r="D376" t="str">
            <v>ELC</v>
          </cell>
        </row>
        <row r="377">
          <cell r="A377" t="str">
            <v>EUR</v>
          </cell>
          <cell r="B377" t="str">
            <v>ELC_BIO_MUN_INC_NEW</v>
          </cell>
          <cell r="C377" t="str">
            <v>TOT_N2O</v>
          </cell>
          <cell r="D377" t="str">
            <v>ELC</v>
          </cell>
        </row>
        <row r="378">
          <cell r="A378" t="str">
            <v>EUR</v>
          </cell>
          <cell r="B378" t="str">
            <v>ELC_CHP_BIO_EXS</v>
          </cell>
          <cell r="C378" t="str">
            <v>ELC_CH4</v>
          </cell>
          <cell r="D378" t="str">
            <v>ELC</v>
          </cell>
          <cell r="E378">
            <v>10854.86529957025</v>
          </cell>
          <cell r="F378">
            <v>8683.8922396561975</v>
          </cell>
          <cell r="G378">
            <v>6512.9191797421481</v>
          </cell>
          <cell r="H378">
            <v>4341.9461198280978</v>
          </cell>
          <cell r="I378">
            <v>2170.9730599140498</v>
          </cell>
        </row>
        <row r="379">
          <cell r="A379" t="str">
            <v>EUR</v>
          </cell>
          <cell r="B379" t="str">
            <v>ELC_CHP_BIO_EXS</v>
          </cell>
          <cell r="C379" t="str">
            <v>ELC_N2O</v>
          </cell>
          <cell r="D379" t="str">
            <v>ELC</v>
          </cell>
          <cell r="E379">
            <v>1424.701070568595</v>
          </cell>
          <cell r="F379">
            <v>1139.7608564548759</v>
          </cell>
          <cell r="G379">
            <v>854.82064234115694</v>
          </cell>
          <cell r="H379">
            <v>569.88042822743796</v>
          </cell>
          <cell r="I379">
            <v>284.94021411371898</v>
          </cell>
        </row>
        <row r="380">
          <cell r="A380" t="str">
            <v>EUR</v>
          </cell>
          <cell r="B380" t="str">
            <v>ELC_CHP_BIO_EXS</v>
          </cell>
          <cell r="C380" t="str">
            <v>TOT_CH4</v>
          </cell>
          <cell r="D380" t="str">
            <v>ELC</v>
          </cell>
          <cell r="E380">
            <v>10.85486529957025</v>
          </cell>
          <cell r="F380">
            <v>8.6838922396561991</v>
          </cell>
          <cell r="G380">
            <v>6.5129191797421484</v>
          </cell>
          <cell r="H380">
            <v>4.3419461198280986</v>
          </cell>
          <cell r="I380">
            <v>2.1709730599140489</v>
          </cell>
        </row>
        <row r="381">
          <cell r="A381" t="str">
            <v>EUR</v>
          </cell>
          <cell r="B381" t="str">
            <v>ELC_CHP_BIO_EXS</v>
          </cell>
          <cell r="C381" t="str">
            <v>TOT_CO2_EQ_GWP_100</v>
          </cell>
          <cell r="D381" t="str">
            <v>ELC</v>
          </cell>
          <cell r="E381">
            <v>695.93255151869755</v>
          </cell>
          <cell r="F381">
            <v>556.74604121495815</v>
          </cell>
          <cell r="G381">
            <v>417.55953091121847</v>
          </cell>
          <cell r="H381">
            <v>278.37302060747891</v>
          </cell>
          <cell r="I381">
            <v>139.18651030373951</v>
          </cell>
        </row>
        <row r="382">
          <cell r="A382" t="str">
            <v>EUR</v>
          </cell>
          <cell r="B382" t="str">
            <v>ELC_CHP_BIO_EXS</v>
          </cell>
          <cell r="C382" t="str">
            <v>TOT_N2O</v>
          </cell>
          <cell r="D382" t="str">
            <v>ELC</v>
          </cell>
          <cell r="E382">
            <v>1.424701070568595</v>
          </cell>
          <cell r="F382">
            <v>1.139760856454876</v>
          </cell>
          <cell r="G382">
            <v>0.85482064234115707</v>
          </cell>
          <cell r="H382">
            <v>0.5698804282274379</v>
          </cell>
          <cell r="I382">
            <v>0.28494021411371889</v>
          </cell>
        </row>
        <row r="383">
          <cell r="A383" t="str">
            <v>EUR</v>
          </cell>
          <cell r="B383" t="str">
            <v>ELC_CHP_BIO_NEW</v>
          </cell>
          <cell r="C383" t="str">
            <v>ELC_CH4</v>
          </cell>
          <cell r="D383" t="str">
            <v>ELC</v>
          </cell>
        </row>
        <row r="384">
          <cell r="A384" t="str">
            <v>EUR</v>
          </cell>
          <cell r="B384" t="str">
            <v>ELC_CHP_BIO_NEW</v>
          </cell>
          <cell r="C384" t="str">
            <v>ELC_N2O</v>
          </cell>
          <cell r="D384" t="str">
            <v>ELC</v>
          </cell>
        </row>
        <row r="385">
          <cell r="A385" t="str">
            <v>EUR</v>
          </cell>
          <cell r="B385" t="str">
            <v>ELC_CHP_BIO_NEW</v>
          </cell>
          <cell r="C385" t="str">
            <v>TOT_CH4</v>
          </cell>
          <cell r="D385" t="str">
            <v>ELC</v>
          </cell>
        </row>
        <row r="386">
          <cell r="A386" t="str">
            <v>EUR</v>
          </cell>
          <cell r="B386" t="str">
            <v>ELC_CHP_BIO_NEW</v>
          </cell>
          <cell r="C386" t="str">
            <v>TOT_CO2_EQ_GWP_100</v>
          </cell>
          <cell r="D386" t="str">
            <v>ELC</v>
          </cell>
        </row>
        <row r="387">
          <cell r="A387" t="str">
            <v>EUR</v>
          </cell>
          <cell r="B387" t="str">
            <v>ELC_CHP_BIO_NEW</v>
          </cell>
          <cell r="C387" t="str">
            <v>TOT_N2O</v>
          </cell>
          <cell r="D387" t="str">
            <v>ELC</v>
          </cell>
        </row>
        <row r="388">
          <cell r="A388" t="str">
            <v>EUR</v>
          </cell>
          <cell r="B388" t="str">
            <v>ELC_CHP_COA_EXS</v>
          </cell>
          <cell r="C388" t="str">
            <v>ELC_CH4</v>
          </cell>
          <cell r="D388" t="str">
            <v>ELC</v>
          </cell>
          <cell r="E388">
            <v>14609.4004728</v>
          </cell>
          <cell r="F388">
            <v>11687.52037824</v>
          </cell>
          <cell r="G388">
            <v>8765.6402836799989</v>
          </cell>
          <cell r="H388">
            <v>5843.7601891200011</v>
          </cell>
          <cell r="I388">
            <v>2921.880094560001</v>
          </cell>
        </row>
        <row r="389">
          <cell r="A389" t="str">
            <v>EUR</v>
          </cell>
          <cell r="B389" t="str">
            <v>ELC_CHP_COA_EXS</v>
          </cell>
          <cell r="C389" t="str">
            <v>ELC_CO2</v>
          </cell>
          <cell r="D389" t="str">
            <v>ELC</v>
          </cell>
          <cell r="E389">
            <v>125733.8129781796</v>
          </cell>
          <cell r="F389">
            <v>100587.0503825437</v>
          </cell>
          <cell r="G389">
            <v>75440.287786907778</v>
          </cell>
          <cell r="H389">
            <v>50293.525191271852</v>
          </cell>
          <cell r="I389">
            <v>25146.76259563593</v>
          </cell>
        </row>
        <row r="390">
          <cell r="A390" t="str">
            <v>EUR</v>
          </cell>
          <cell r="B390" t="str">
            <v>ELC_CHP_COA_EXS</v>
          </cell>
          <cell r="C390" t="str">
            <v>ELC_N2O</v>
          </cell>
          <cell r="D390" t="str">
            <v>ELC</v>
          </cell>
          <cell r="E390">
            <v>2125.0037051345448</v>
          </cell>
          <cell r="F390">
            <v>1700.0029641076369</v>
          </cell>
          <cell r="G390">
            <v>1275.0022230807269</v>
          </cell>
          <cell r="H390">
            <v>850.00148205381811</v>
          </cell>
          <cell r="I390">
            <v>425.00074102690922</v>
          </cell>
        </row>
        <row r="391">
          <cell r="A391" t="str">
            <v>EUR</v>
          </cell>
          <cell r="B391" t="str">
            <v>ELC_CHP_COA_EXS</v>
          </cell>
          <cell r="C391" t="str">
            <v>TOT_CH4</v>
          </cell>
          <cell r="D391" t="str">
            <v>ELC</v>
          </cell>
          <cell r="E391">
            <v>14.609400472800001</v>
          </cell>
          <cell r="F391">
            <v>11.68752037824</v>
          </cell>
          <cell r="G391">
            <v>8.7656402836800016</v>
          </cell>
          <cell r="H391">
            <v>5.8437601891200011</v>
          </cell>
          <cell r="I391">
            <v>2.921880094560001</v>
          </cell>
        </row>
        <row r="392">
          <cell r="A392" t="str">
            <v>EUR</v>
          </cell>
          <cell r="B392" t="str">
            <v>ELC_CHP_COA_EXS</v>
          </cell>
          <cell r="C392" t="str">
            <v>TOT_CO2</v>
          </cell>
          <cell r="D392" t="str">
            <v>ELC</v>
          </cell>
          <cell r="E392">
            <v>125733.8129781796</v>
          </cell>
          <cell r="F392">
            <v>100587.0503825437</v>
          </cell>
          <cell r="G392">
            <v>75440.287786907778</v>
          </cell>
          <cell r="H392">
            <v>50293.525191271852</v>
          </cell>
          <cell r="I392">
            <v>25146.76259563593</v>
          </cell>
        </row>
        <row r="393">
          <cell r="A393" t="str">
            <v>EUR</v>
          </cell>
          <cell r="B393" t="str">
            <v>ELC_CHP_COA_EXS</v>
          </cell>
          <cell r="C393" t="str">
            <v>TOT_CO2_EQ_GWP_100</v>
          </cell>
          <cell r="D393" t="str">
            <v>ELC</v>
          </cell>
          <cell r="E393">
            <v>126732.2990941297</v>
          </cell>
          <cell r="F393">
            <v>101385.83927530381</v>
          </cell>
          <cell r="G393">
            <v>76039.379456477865</v>
          </cell>
          <cell r="H393">
            <v>50692.919637651888</v>
          </cell>
          <cell r="I393">
            <v>25346.459818825952</v>
          </cell>
        </row>
        <row r="394">
          <cell r="A394" t="str">
            <v>EUR</v>
          </cell>
          <cell r="B394" t="str">
            <v>ELC_CHP_COA_NEW</v>
          </cell>
          <cell r="C394" t="str">
            <v>ELC_CH4</v>
          </cell>
          <cell r="D394" t="str">
            <v>ELC</v>
          </cell>
        </row>
        <row r="395">
          <cell r="A395" t="str">
            <v>EUR</v>
          </cell>
          <cell r="B395" t="str">
            <v>ELC_CHP_COA_NEW</v>
          </cell>
          <cell r="C395" t="str">
            <v>ELC_CO2</v>
          </cell>
          <cell r="D395" t="str">
            <v>ELC</v>
          </cell>
        </row>
        <row r="396">
          <cell r="A396" t="str">
            <v>EUR</v>
          </cell>
          <cell r="B396" t="str">
            <v>ELC_CHP_COA_NEW</v>
          </cell>
          <cell r="C396" t="str">
            <v>ELC_N2O</v>
          </cell>
          <cell r="D396" t="str">
            <v>ELC</v>
          </cell>
        </row>
        <row r="397">
          <cell r="A397" t="str">
            <v>EUR</v>
          </cell>
          <cell r="B397" t="str">
            <v>ELC_CHP_COA_NEW</v>
          </cell>
          <cell r="C397" t="str">
            <v>TOT_CH4</v>
          </cell>
          <cell r="D397" t="str">
            <v>ELC</v>
          </cell>
        </row>
        <row r="398">
          <cell r="A398" t="str">
            <v>EUR</v>
          </cell>
          <cell r="B398" t="str">
            <v>ELC_CHP_COA_NEW</v>
          </cell>
          <cell r="C398" t="str">
            <v>TOT_CO2</v>
          </cell>
          <cell r="D398" t="str">
            <v>ELC</v>
          </cell>
        </row>
        <row r="399">
          <cell r="A399" t="str">
            <v>EUR</v>
          </cell>
          <cell r="B399" t="str">
            <v>ELC_CHP_COA_NEW</v>
          </cell>
          <cell r="C399" t="str">
            <v>TOT_CO2_EQ_GWP_100</v>
          </cell>
          <cell r="D399" t="str">
            <v>ELC</v>
          </cell>
        </row>
        <row r="400">
          <cell r="A400" t="str">
            <v>EUR</v>
          </cell>
          <cell r="B400" t="str">
            <v>ELC_CHP_NGA_EXS</v>
          </cell>
          <cell r="C400" t="str">
            <v>ELC_CH4</v>
          </cell>
          <cell r="D400" t="str">
            <v>ELC</v>
          </cell>
          <cell r="E400">
            <v>940.71074803548345</v>
          </cell>
          <cell r="F400">
            <v>752.56859842838708</v>
          </cell>
          <cell r="G400">
            <v>564.42644882129025</v>
          </cell>
          <cell r="H400">
            <v>376.28429921419348</v>
          </cell>
          <cell r="I400">
            <v>188.1421496070966</v>
          </cell>
        </row>
        <row r="401">
          <cell r="A401" t="str">
            <v>EUR</v>
          </cell>
          <cell r="B401" t="str">
            <v>ELC_CHP_NGA_EXS</v>
          </cell>
          <cell r="C401" t="str">
            <v>ELC_CO2</v>
          </cell>
          <cell r="D401" t="str">
            <v>ELC</v>
          </cell>
          <cell r="E401">
            <v>49914.112290762758</v>
          </cell>
          <cell r="F401">
            <v>39931.289832610222</v>
          </cell>
          <cell r="G401">
            <v>29948.46737445765</v>
          </cell>
          <cell r="H401">
            <v>19965.644916305111</v>
          </cell>
          <cell r="I401">
            <v>9982.8224581525501</v>
          </cell>
        </row>
        <row r="402">
          <cell r="A402" t="str">
            <v>EUR</v>
          </cell>
          <cell r="B402" t="str">
            <v>ELC_CHP_NGA_EXS</v>
          </cell>
          <cell r="C402" t="str">
            <v>ELC_N2O</v>
          </cell>
          <cell r="D402" t="str">
            <v>ELC</v>
          </cell>
          <cell r="E402">
            <v>94.071074803548356</v>
          </cell>
          <cell r="F402">
            <v>75.256859842838693</v>
          </cell>
          <cell r="G402">
            <v>56.442644882129009</v>
          </cell>
          <cell r="H402">
            <v>37.628429921419347</v>
          </cell>
          <cell r="I402">
            <v>18.814214960709659</v>
          </cell>
        </row>
        <row r="403">
          <cell r="A403" t="str">
            <v>EUR</v>
          </cell>
          <cell r="B403" t="str">
            <v>ELC_CHP_NGA_EXS</v>
          </cell>
          <cell r="C403" t="str">
            <v>TOT_CO2</v>
          </cell>
          <cell r="D403" t="str">
            <v>ELC</v>
          </cell>
          <cell r="E403">
            <v>49914.112290762758</v>
          </cell>
          <cell r="F403">
            <v>39931.289832610222</v>
          </cell>
          <cell r="G403">
            <v>29948.46737445765</v>
          </cell>
          <cell r="H403">
            <v>19965.644916305111</v>
          </cell>
          <cell r="I403">
            <v>9982.8224581525501</v>
          </cell>
        </row>
        <row r="404">
          <cell r="A404" t="str">
            <v>EUR</v>
          </cell>
          <cell r="B404" t="str">
            <v>ELC_CHP_NGA_EXS</v>
          </cell>
          <cell r="C404" t="str">
            <v>TOT_CO2_EQ_GWP_100</v>
          </cell>
          <cell r="D404" t="str">
            <v>ELC</v>
          </cell>
          <cell r="E404">
            <v>49965.663239755093</v>
          </cell>
          <cell r="F404">
            <v>39972.53059180409</v>
          </cell>
          <cell r="G404">
            <v>29979.397943853059</v>
          </cell>
          <cell r="H404">
            <v>19986.265295902042</v>
          </cell>
          <cell r="I404">
            <v>9993.1326479510153</v>
          </cell>
        </row>
        <row r="405">
          <cell r="A405" t="str">
            <v>EUR</v>
          </cell>
          <cell r="B405" t="str">
            <v>ELC_CHP_NGA_NEW</v>
          </cell>
          <cell r="C405" t="str">
            <v>ELC_CH4</v>
          </cell>
          <cell r="D405" t="str">
            <v>ELC</v>
          </cell>
        </row>
        <row r="406">
          <cell r="A406" t="str">
            <v>EUR</v>
          </cell>
          <cell r="B406" t="str">
            <v>ELC_CHP_NGA_NEW</v>
          </cell>
          <cell r="C406" t="str">
            <v>ELC_CO2</v>
          </cell>
          <cell r="D406" t="str">
            <v>ELC</v>
          </cell>
        </row>
        <row r="407">
          <cell r="A407" t="str">
            <v>EUR</v>
          </cell>
          <cell r="B407" t="str">
            <v>ELC_CHP_NGA_NEW</v>
          </cell>
          <cell r="C407" t="str">
            <v>ELC_N2O</v>
          </cell>
          <cell r="D407" t="str">
            <v>ELC</v>
          </cell>
        </row>
        <row r="408">
          <cell r="A408" t="str">
            <v>EUR</v>
          </cell>
          <cell r="B408" t="str">
            <v>ELC_CHP_NGA_NEW</v>
          </cell>
          <cell r="C408" t="str">
            <v>TOT_CO2</v>
          </cell>
          <cell r="D408" t="str">
            <v>ELC</v>
          </cell>
        </row>
        <row r="409">
          <cell r="A409" t="str">
            <v>EUR</v>
          </cell>
          <cell r="B409" t="str">
            <v>ELC_CHP_NGA_NEW</v>
          </cell>
          <cell r="C409" t="str">
            <v>TOT_CO2_EQ_GWP_100</v>
          </cell>
          <cell r="D409" t="str">
            <v>ELC</v>
          </cell>
        </row>
        <row r="410">
          <cell r="A410" t="str">
            <v>EUR</v>
          </cell>
          <cell r="B410" t="str">
            <v>ELC_CHP_OIL_EXS</v>
          </cell>
          <cell r="C410" t="str">
            <v>ELC_CH4</v>
          </cell>
          <cell r="D410" t="str">
            <v>ELC</v>
          </cell>
          <cell r="E410">
            <v>225.69571720465129</v>
          </cell>
          <cell r="F410">
            <v>180.55657376372099</v>
          </cell>
          <cell r="G410">
            <v>128.29019714790701</v>
          </cell>
          <cell r="H410">
            <v>85.526798098604658</v>
          </cell>
          <cell r="I410">
            <v>42.763399049302343</v>
          </cell>
        </row>
        <row r="411">
          <cell r="A411" t="str">
            <v>EUR</v>
          </cell>
          <cell r="B411" t="str">
            <v>ELC_CHP_OIL_EXS</v>
          </cell>
          <cell r="C411" t="str">
            <v>ELC_CO2</v>
          </cell>
          <cell r="D411" t="str">
            <v>ELC</v>
          </cell>
          <cell r="E411">
            <v>5607.7862534782353</v>
          </cell>
          <cell r="F411">
            <v>4486.2290027825857</v>
          </cell>
          <cell r="G411">
            <v>3187.583765134998</v>
          </cell>
          <cell r="H411">
            <v>2125.0558434233312</v>
          </cell>
          <cell r="I411">
            <v>1062.5279217116649</v>
          </cell>
        </row>
        <row r="412">
          <cell r="A412" t="str">
            <v>EUR</v>
          </cell>
          <cell r="B412" t="str">
            <v>ELC_CHP_OIL_EXS</v>
          </cell>
          <cell r="C412" t="str">
            <v>ELC_N2O</v>
          </cell>
          <cell r="D412" t="str">
            <v>ELC</v>
          </cell>
          <cell r="E412">
            <v>45.139143440930248</v>
          </cell>
          <cell r="F412">
            <v>36.111314752744192</v>
          </cell>
          <cell r="G412">
            <v>25.6580394295814</v>
          </cell>
          <cell r="H412">
            <v>17.105359619720929</v>
          </cell>
          <cell r="I412">
            <v>8.5526798098604662</v>
          </cell>
        </row>
        <row r="413">
          <cell r="A413" t="str">
            <v>EUR</v>
          </cell>
          <cell r="B413" t="str">
            <v>ELC_CHP_OIL_EXS</v>
          </cell>
          <cell r="C413" t="str">
            <v>TOT_CO2</v>
          </cell>
          <cell r="D413" t="str">
            <v>ELC</v>
          </cell>
          <cell r="E413">
            <v>5607.7862534782353</v>
          </cell>
          <cell r="F413">
            <v>4486.2290027825857</v>
          </cell>
          <cell r="G413">
            <v>3187.583765134998</v>
          </cell>
          <cell r="H413">
            <v>2125.0558434233312</v>
          </cell>
          <cell r="I413">
            <v>1062.5279217116649</v>
          </cell>
        </row>
        <row r="414">
          <cell r="A414" t="str">
            <v>EUR</v>
          </cell>
          <cell r="B414" t="str">
            <v>ELC_CHP_OIL_EXS</v>
          </cell>
          <cell r="C414" t="str">
            <v>TOT_CO2_EQ_GWP_100</v>
          </cell>
          <cell r="D414" t="str">
            <v>ELC</v>
          </cell>
          <cell r="E414">
            <v>5626.8801111537487</v>
          </cell>
          <cell r="F414">
            <v>4501.5040889229967</v>
          </cell>
          <cell r="G414">
            <v>3198.4371158137092</v>
          </cell>
          <cell r="H414">
            <v>2132.291410542472</v>
          </cell>
          <cell r="I414">
            <v>1066.145705271236</v>
          </cell>
        </row>
        <row r="415">
          <cell r="A415" t="str">
            <v>EUR</v>
          </cell>
          <cell r="B415" t="str">
            <v>ELC_COA_CCO_FG_CCS_NEW</v>
          </cell>
          <cell r="C415" t="str">
            <v>ELC_CH4</v>
          </cell>
          <cell r="D415" t="str">
            <v>ELC</v>
          </cell>
        </row>
        <row r="416">
          <cell r="A416" t="str">
            <v>EUR</v>
          </cell>
          <cell r="B416" t="str">
            <v>ELC_COA_CCO_FG_CCS_NEW</v>
          </cell>
          <cell r="C416" t="str">
            <v>ELC_CO2</v>
          </cell>
          <cell r="D416" t="str">
            <v>ELC</v>
          </cell>
        </row>
        <row r="417">
          <cell r="A417" t="str">
            <v>EUR</v>
          </cell>
          <cell r="B417" t="str">
            <v>ELC_COA_CCO_FG_CCS_NEW</v>
          </cell>
          <cell r="C417" t="str">
            <v>ELC_N2O</v>
          </cell>
          <cell r="D417" t="str">
            <v>ELC</v>
          </cell>
        </row>
        <row r="418">
          <cell r="A418" t="str">
            <v>EUR</v>
          </cell>
          <cell r="B418" t="str">
            <v>ELC_COA_CCO_FG_CCS_NEW</v>
          </cell>
          <cell r="C418" t="str">
            <v>SNK_CO2_EM</v>
          </cell>
          <cell r="D418" t="str">
            <v>ELC</v>
          </cell>
        </row>
        <row r="419">
          <cell r="A419" t="str">
            <v>EUR</v>
          </cell>
          <cell r="B419" t="str">
            <v>ELC_COA_CCO_FG_CCS_NEW</v>
          </cell>
          <cell r="C419" t="str">
            <v>TOT_CH4</v>
          </cell>
          <cell r="D419" t="str">
            <v>ELC</v>
          </cell>
        </row>
        <row r="420">
          <cell r="A420" t="str">
            <v>EUR</v>
          </cell>
          <cell r="B420" t="str">
            <v>ELC_COA_CCO_FG_CCS_NEW</v>
          </cell>
          <cell r="C420" t="str">
            <v>TOT_CO2</v>
          </cell>
          <cell r="D420" t="str">
            <v>ELC</v>
          </cell>
        </row>
        <row r="421">
          <cell r="A421" t="str">
            <v>EUR</v>
          </cell>
          <cell r="B421" t="str">
            <v>ELC_COA_CCO_FG_CCS_NEW</v>
          </cell>
          <cell r="C421" t="str">
            <v>TOT_CO2_EQ_GWP_100</v>
          </cell>
          <cell r="D421" t="str">
            <v>ELC</v>
          </cell>
        </row>
        <row r="422">
          <cell r="A422" t="str">
            <v>EUR</v>
          </cell>
          <cell r="B422" t="str">
            <v>ELC_COA_CCO_IG_CCS_NEW</v>
          </cell>
          <cell r="C422" t="str">
            <v>ELC_CH4</v>
          </cell>
          <cell r="D422" t="str">
            <v>ELC</v>
          </cell>
        </row>
        <row r="423">
          <cell r="A423" t="str">
            <v>EUR</v>
          </cell>
          <cell r="B423" t="str">
            <v>ELC_COA_CCO_IG_CCS_NEW</v>
          </cell>
          <cell r="C423" t="str">
            <v>ELC_CO2</v>
          </cell>
          <cell r="D423" t="str">
            <v>ELC</v>
          </cell>
        </row>
        <row r="424">
          <cell r="A424" t="str">
            <v>EUR</v>
          </cell>
          <cell r="B424" t="str">
            <v>ELC_COA_CCO_IG_CCS_NEW</v>
          </cell>
          <cell r="C424" t="str">
            <v>ELC_N2O</v>
          </cell>
          <cell r="D424" t="str">
            <v>ELC</v>
          </cell>
        </row>
        <row r="425">
          <cell r="A425" t="str">
            <v>EUR</v>
          </cell>
          <cell r="B425" t="str">
            <v>ELC_COA_CCO_IG_CCS_NEW</v>
          </cell>
          <cell r="C425" t="str">
            <v>SNK_CO2_EM</v>
          </cell>
          <cell r="D425" t="str">
            <v>ELC</v>
          </cell>
        </row>
        <row r="426">
          <cell r="A426" t="str">
            <v>EUR</v>
          </cell>
          <cell r="B426" t="str">
            <v>ELC_COA_CCO_IG_CCS_NEW</v>
          </cell>
          <cell r="C426" t="str">
            <v>TOT_CH4</v>
          </cell>
          <cell r="D426" t="str">
            <v>ELC</v>
          </cell>
        </row>
        <row r="427">
          <cell r="A427" t="str">
            <v>EUR</v>
          </cell>
          <cell r="B427" t="str">
            <v>ELC_COA_CCO_IG_CCS_NEW</v>
          </cell>
          <cell r="C427" t="str">
            <v>TOT_CO2</v>
          </cell>
          <cell r="D427" t="str">
            <v>ELC</v>
          </cell>
        </row>
        <row r="428">
          <cell r="A428" t="str">
            <v>EUR</v>
          </cell>
          <cell r="B428" t="str">
            <v>ELC_COA_CCO_IG_CCS_NEW</v>
          </cell>
          <cell r="C428" t="str">
            <v>TOT_CO2_EQ_GWP_100</v>
          </cell>
          <cell r="D428" t="str">
            <v>ELC</v>
          </cell>
        </row>
        <row r="429">
          <cell r="A429" t="str">
            <v>EUR</v>
          </cell>
          <cell r="B429" t="str">
            <v>ELC_COA_CCO_NEW</v>
          </cell>
          <cell r="C429" t="str">
            <v>ELC_CH4</v>
          </cell>
          <cell r="D429" t="str">
            <v>ELC</v>
          </cell>
          <cell r="E429">
            <v>28159.76936199679</v>
          </cell>
          <cell r="F429">
            <v>34787.712643130508</v>
          </cell>
          <cell r="G429">
            <v>19384.988204574871</v>
          </cell>
          <cell r="H429">
            <v>1806.600612527456</v>
          </cell>
        </row>
        <row r="430">
          <cell r="A430" t="str">
            <v>EUR</v>
          </cell>
          <cell r="B430" t="str">
            <v>ELC_COA_CCO_NEW</v>
          </cell>
          <cell r="C430" t="str">
            <v>ELC_CO2</v>
          </cell>
          <cell r="D430" t="str">
            <v>ELC</v>
          </cell>
          <cell r="E430">
            <v>242353.21504547601</v>
          </cell>
          <cell r="F430">
            <v>299395.70508410601</v>
          </cell>
          <cell r="G430">
            <v>166834.25757519109</v>
          </cell>
          <cell r="H430">
            <v>15548.261817088571</v>
          </cell>
        </row>
        <row r="431">
          <cell r="A431" t="str">
            <v>EUR</v>
          </cell>
          <cell r="B431" t="str">
            <v>ELC_COA_CCO_NEW</v>
          </cell>
          <cell r="C431" t="str">
            <v>ELC_N2O</v>
          </cell>
          <cell r="D431" t="str">
            <v>ELC</v>
          </cell>
          <cell r="E431">
            <v>4095.9664526540801</v>
          </cell>
          <cell r="F431">
            <v>5060.0309299098944</v>
          </cell>
          <cell r="G431">
            <v>2819.6346479381632</v>
          </cell>
          <cell r="H431">
            <v>262.77827091308461</v>
          </cell>
        </row>
        <row r="432">
          <cell r="A432" t="str">
            <v>EUR</v>
          </cell>
          <cell r="B432" t="str">
            <v>ELC_COA_CCO_NEW</v>
          </cell>
          <cell r="C432" t="str">
            <v>TOT_CH4</v>
          </cell>
          <cell r="D432" t="str">
            <v>ELC</v>
          </cell>
          <cell r="E432">
            <v>28.159769361996791</v>
          </cell>
          <cell r="F432">
            <v>34.787712643130511</v>
          </cell>
          <cell r="G432">
            <v>19.384988204574871</v>
          </cell>
          <cell r="H432">
            <v>1.8066006125274561</v>
          </cell>
        </row>
        <row r="433">
          <cell r="A433" t="str">
            <v>EUR</v>
          </cell>
          <cell r="B433" t="str">
            <v>ELC_COA_CCO_NEW</v>
          </cell>
          <cell r="C433" t="str">
            <v>TOT_CO2</v>
          </cell>
          <cell r="D433" t="str">
            <v>ELC</v>
          </cell>
          <cell r="E433">
            <v>242353.21504547601</v>
          </cell>
          <cell r="F433">
            <v>299395.70508410601</v>
          </cell>
          <cell r="G433">
            <v>166834.25757519109</v>
          </cell>
          <cell r="H433">
            <v>15548.261817088571</v>
          </cell>
        </row>
        <row r="434">
          <cell r="A434" t="str">
            <v>EUR</v>
          </cell>
          <cell r="B434" t="str">
            <v>ELC_COA_CCO_NEW</v>
          </cell>
          <cell r="C434" t="str">
            <v>TOT_CO2_EQ_GWP_100</v>
          </cell>
          <cell r="D434" t="str">
            <v>ELC</v>
          </cell>
          <cell r="E434">
            <v>244277.80728241679</v>
          </cell>
          <cell r="F434">
            <v>301773.28711729741</v>
          </cell>
          <cell r="G434">
            <v>168159.13340539101</v>
          </cell>
          <cell r="H434">
            <v>15671.73475713386</v>
          </cell>
        </row>
        <row r="435">
          <cell r="A435" t="str">
            <v>EUR</v>
          </cell>
          <cell r="B435" t="str">
            <v>ELC_COA_EXS</v>
          </cell>
          <cell r="C435" t="str">
            <v>ELC_CH4</v>
          </cell>
          <cell r="D435" t="str">
            <v>ELC</v>
          </cell>
          <cell r="E435">
            <v>54138.878046263737</v>
          </cell>
          <cell r="F435">
            <v>45793.19324666998</v>
          </cell>
          <cell r="G435">
            <v>23357.794390294741</v>
          </cell>
          <cell r="H435">
            <v>15571.862926863159</v>
          </cell>
          <cell r="I435">
            <v>7785.9314634315779</v>
          </cell>
        </row>
        <row r="436">
          <cell r="A436" t="str">
            <v>EUR</v>
          </cell>
          <cell r="B436" t="str">
            <v>ELC_COA_EXS</v>
          </cell>
          <cell r="C436" t="str">
            <v>ELC_CO2</v>
          </cell>
          <cell r="D436" t="str">
            <v>ELC</v>
          </cell>
          <cell r="E436">
            <v>465938.87133088987</v>
          </cell>
          <cell r="F436">
            <v>394112.8731511134</v>
          </cell>
          <cell r="G436">
            <v>201025.67226629111</v>
          </cell>
          <cell r="H436">
            <v>134017.11484419409</v>
          </cell>
          <cell r="I436">
            <v>67008.557422097045</v>
          </cell>
        </row>
        <row r="437">
          <cell r="A437" t="str">
            <v>EUR</v>
          </cell>
          <cell r="B437" t="str">
            <v>ELC_COA_EXS</v>
          </cell>
          <cell r="C437" t="str">
            <v>ELC_N2O</v>
          </cell>
          <cell r="D437" t="str">
            <v>ELC</v>
          </cell>
          <cell r="E437">
            <v>7874.7458976383623</v>
          </cell>
          <cell r="F437">
            <v>6660.8281086065417</v>
          </cell>
          <cell r="G437">
            <v>3397.497365861052</v>
          </cell>
          <cell r="H437">
            <v>2264.9982439073679</v>
          </cell>
          <cell r="I437">
            <v>1132.4991219536839</v>
          </cell>
        </row>
        <row r="438">
          <cell r="A438" t="str">
            <v>EUR</v>
          </cell>
          <cell r="B438" t="str">
            <v>ELC_COA_EXS</v>
          </cell>
          <cell r="C438" t="str">
            <v>TOT_CH4</v>
          </cell>
          <cell r="D438" t="str">
            <v>ELC</v>
          </cell>
          <cell r="E438">
            <v>54.138878046263741</v>
          </cell>
          <cell r="F438">
            <v>45.793193246669993</v>
          </cell>
          <cell r="G438">
            <v>23.357794390294739</v>
          </cell>
          <cell r="H438">
            <v>15.57186292686316</v>
          </cell>
          <cell r="I438">
            <v>7.7859314634315782</v>
          </cell>
        </row>
        <row r="439">
          <cell r="A439" t="str">
            <v>EUR</v>
          </cell>
          <cell r="B439" t="str">
            <v>ELC_COA_EXS</v>
          </cell>
          <cell r="C439" t="str">
            <v>TOT_CO2</v>
          </cell>
          <cell r="D439" t="str">
            <v>ELC</v>
          </cell>
          <cell r="E439">
            <v>465938.87133088987</v>
          </cell>
          <cell r="F439">
            <v>394112.8731511134</v>
          </cell>
          <cell r="G439">
            <v>201025.67226629111</v>
          </cell>
          <cell r="H439">
            <v>134017.11484419409</v>
          </cell>
          <cell r="I439">
            <v>67008.557422097045</v>
          </cell>
        </row>
        <row r="440">
          <cell r="A440" t="str">
            <v>EUR</v>
          </cell>
          <cell r="B440" t="str">
            <v>ELC_COA_EXS</v>
          </cell>
          <cell r="C440" t="str">
            <v>TOT_CO2_EQ_GWP_100</v>
          </cell>
          <cell r="D440" t="str">
            <v>ELC</v>
          </cell>
          <cell r="E440">
            <v>469639.01755954261</v>
          </cell>
          <cell r="F440">
            <v>397242.62975864479</v>
          </cell>
          <cell r="G440">
            <v>202622.071341075</v>
          </cell>
          <cell r="H440">
            <v>135081.38089405009</v>
          </cell>
          <cell r="I440">
            <v>67540.690447025016</v>
          </cell>
        </row>
        <row r="441">
          <cell r="A441" t="str">
            <v>EUR</v>
          </cell>
          <cell r="B441" t="str">
            <v>ELC_COA_PFB_NEW</v>
          </cell>
          <cell r="C441" t="str">
            <v>ELC_CH4</v>
          </cell>
          <cell r="D441" t="str">
            <v>ELC</v>
          </cell>
        </row>
        <row r="442">
          <cell r="A442" t="str">
            <v>EUR</v>
          </cell>
          <cell r="B442" t="str">
            <v>ELC_COA_PFB_NEW</v>
          </cell>
          <cell r="C442" t="str">
            <v>ELC_CO2</v>
          </cell>
          <cell r="D442" t="str">
            <v>ELC</v>
          </cell>
        </row>
        <row r="443">
          <cell r="A443" t="str">
            <v>EUR</v>
          </cell>
          <cell r="B443" t="str">
            <v>ELC_COA_PFB_NEW</v>
          </cell>
          <cell r="C443" t="str">
            <v>ELC_N2O</v>
          </cell>
          <cell r="D443" t="str">
            <v>ELC</v>
          </cell>
        </row>
        <row r="444">
          <cell r="A444" t="str">
            <v>EUR</v>
          </cell>
          <cell r="B444" t="str">
            <v>ELC_COA_PFB_NEW</v>
          </cell>
          <cell r="C444" t="str">
            <v>TOT_CH4</v>
          </cell>
          <cell r="D444" t="str">
            <v>ELC</v>
          </cell>
        </row>
        <row r="445">
          <cell r="A445" t="str">
            <v>EUR</v>
          </cell>
          <cell r="B445" t="str">
            <v>ELC_COA_PFB_NEW</v>
          </cell>
          <cell r="C445" t="str">
            <v>TOT_CO2</v>
          </cell>
          <cell r="D445" t="str">
            <v>ELC</v>
          </cell>
        </row>
        <row r="446">
          <cell r="A446" t="str">
            <v>EUR</v>
          </cell>
          <cell r="B446" t="str">
            <v>ELC_COA_PFB_NEW</v>
          </cell>
          <cell r="C446" t="str">
            <v>TOT_CO2_EQ_GWP_100</v>
          </cell>
          <cell r="D446" t="str">
            <v>ELC</v>
          </cell>
        </row>
        <row r="447">
          <cell r="A447" t="str">
            <v>EUR</v>
          </cell>
          <cell r="B447" t="str">
            <v>ELC_COA_PUL_FG_CCS_NEW</v>
          </cell>
          <cell r="C447" t="str">
            <v>ELC_CH4</v>
          </cell>
          <cell r="D447" t="str">
            <v>ELC</v>
          </cell>
        </row>
        <row r="448">
          <cell r="A448" t="str">
            <v>EUR</v>
          </cell>
          <cell r="B448" t="str">
            <v>ELC_COA_PUL_FG_CCS_NEW</v>
          </cell>
          <cell r="C448" t="str">
            <v>ELC_CO2</v>
          </cell>
          <cell r="D448" t="str">
            <v>ELC</v>
          </cell>
        </row>
        <row r="449">
          <cell r="A449" t="str">
            <v>EUR</v>
          </cell>
          <cell r="B449" t="str">
            <v>ELC_COA_PUL_FG_CCS_NEW</v>
          </cell>
          <cell r="C449" t="str">
            <v>ELC_N2O</v>
          </cell>
          <cell r="D449" t="str">
            <v>ELC</v>
          </cell>
        </row>
        <row r="450">
          <cell r="A450" t="str">
            <v>EUR</v>
          </cell>
          <cell r="B450" t="str">
            <v>ELC_COA_PUL_FG_CCS_NEW</v>
          </cell>
          <cell r="C450" t="str">
            <v>SNK_CO2_EM</v>
          </cell>
          <cell r="D450" t="str">
            <v>ELC</v>
          </cell>
        </row>
        <row r="451">
          <cell r="A451" t="str">
            <v>EUR</v>
          </cell>
          <cell r="B451" t="str">
            <v>ELC_COA_PUL_FG_CCS_NEW</v>
          </cell>
          <cell r="C451" t="str">
            <v>TOT_CH4</v>
          </cell>
          <cell r="D451" t="str">
            <v>ELC</v>
          </cell>
        </row>
        <row r="452">
          <cell r="A452" t="str">
            <v>EUR</v>
          </cell>
          <cell r="B452" t="str">
            <v>ELC_COA_PUL_FG_CCS_NEW</v>
          </cell>
          <cell r="C452" t="str">
            <v>TOT_CO2</v>
          </cell>
          <cell r="D452" t="str">
            <v>ELC</v>
          </cell>
        </row>
        <row r="453">
          <cell r="A453" t="str">
            <v>EUR</v>
          </cell>
          <cell r="B453" t="str">
            <v>ELC_COA_PUL_FG_CCS_NEW</v>
          </cell>
          <cell r="C453" t="str">
            <v>TOT_CO2_EQ_GWP_100</v>
          </cell>
          <cell r="D453" t="str">
            <v>ELC</v>
          </cell>
        </row>
        <row r="454">
          <cell r="A454" t="str">
            <v>EUR</v>
          </cell>
          <cell r="B454" t="str">
            <v>ELC_COA_PUL_NEW</v>
          </cell>
          <cell r="C454" t="str">
            <v>ELC_CH4</v>
          </cell>
          <cell r="D454" t="str">
            <v>ELC</v>
          </cell>
        </row>
        <row r="455">
          <cell r="A455" t="str">
            <v>EUR</v>
          </cell>
          <cell r="B455" t="str">
            <v>ELC_COA_PUL_NEW</v>
          </cell>
          <cell r="C455" t="str">
            <v>ELC_CO2</v>
          </cell>
          <cell r="D455" t="str">
            <v>ELC</v>
          </cell>
        </row>
        <row r="456">
          <cell r="A456" t="str">
            <v>EUR</v>
          </cell>
          <cell r="B456" t="str">
            <v>ELC_COA_PUL_NEW</v>
          </cell>
          <cell r="C456" t="str">
            <v>ELC_N2O</v>
          </cell>
          <cell r="D456" t="str">
            <v>ELC</v>
          </cell>
        </row>
        <row r="457">
          <cell r="A457" t="str">
            <v>EUR</v>
          </cell>
          <cell r="B457" t="str">
            <v>ELC_COA_PUL_NEW</v>
          </cell>
          <cell r="C457" t="str">
            <v>TOT_CH4</v>
          </cell>
          <cell r="D457" t="str">
            <v>ELC</v>
          </cell>
        </row>
        <row r="458">
          <cell r="A458" t="str">
            <v>EUR</v>
          </cell>
          <cell r="B458" t="str">
            <v>ELC_COA_PUL_NEW</v>
          </cell>
          <cell r="C458" t="str">
            <v>TOT_CO2</v>
          </cell>
          <cell r="D458" t="str">
            <v>ELC</v>
          </cell>
        </row>
        <row r="459">
          <cell r="A459" t="str">
            <v>EUR</v>
          </cell>
          <cell r="B459" t="str">
            <v>ELC_COA_PUL_NEW</v>
          </cell>
          <cell r="C459" t="str">
            <v>TOT_CO2_EQ_GWP_100</v>
          </cell>
          <cell r="D459" t="str">
            <v>ELC</v>
          </cell>
        </row>
        <row r="460">
          <cell r="A460" t="str">
            <v>EUR</v>
          </cell>
          <cell r="B460" t="str">
            <v>ELC_FT_BIO</v>
          </cell>
          <cell r="C460" t="str">
            <v>ELC_CH4</v>
          </cell>
          <cell r="D460" t="str">
            <v>ELC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EUR</v>
          </cell>
          <cell r="B461" t="str">
            <v>ELC_FT_BIO</v>
          </cell>
          <cell r="C461" t="str">
            <v>ELC_N2O</v>
          </cell>
          <cell r="D461" t="str">
            <v>ELC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EUR</v>
          </cell>
          <cell r="B462" t="str">
            <v>ELC_FT_BIO</v>
          </cell>
          <cell r="C462" t="str">
            <v>TOT_CH4</v>
          </cell>
          <cell r="D462" t="str">
            <v>ELC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EUR</v>
          </cell>
          <cell r="B463" t="str">
            <v>ELC_FT_BIO</v>
          </cell>
          <cell r="C463" t="str">
            <v>TOT_CO2_EQ_GWP_100</v>
          </cell>
          <cell r="D463" t="str">
            <v>ELC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EUR</v>
          </cell>
          <cell r="B464" t="str">
            <v>ELC_NGA_CCY_ADV_NEW</v>
          </cell>
          <cell r="C464" t="str">
            <v>ELC_CH4</v>
          </cell>
          <cell r="D464" t="str">
            <v>ELC</v>
          </cell>
          <cell r="E464">
            <v>1975.75268562159</v>
          </cell>
          <cell r="F464">
            <v>910.9944650532077</v>
          </cell>
          <cell r="G464">
            <v>2493.914098856917</v>
          </cell>
          <cell r="H464">
            <v>268.84940858659621</v>
          </cell>
          <cell r="J464">
            <v>71.675568748304087</v>
          </cell>
        </row>
        <row r="465">
          <cell r="A465" t="str">
            <v>EUR</v>
          </cell>
          <cell r="B465" t="str">
            <v>ELC_NGA_CCY_ADV_NEW</v>
          </cell>
          <cell r="C465" t="str">
            <v>ELC_CO2</v>
          </cell>
          <cell r="D465" t="str">
            <v>ELC</v>
          </cell>
          <cell r="E465">
            <v>104833.4374990816</v>
          </cell>
          <cell r="F465">
            <v>48337.366315723208</v>
          </cell>
          <cell r="G465">
            <v>132327.082085348</v>
          </cell>
          <cell r="H465">
            <v>14265.14961960479</v>
          </cell>
          <cell r="J465">
            <v>3803.105677785014</v>
          </cell>
        </row>
        <row r="466">
          <cell r="A466" t="str">
            <v>EUR</v>
          </cell>
          <cell r="B466" t="str">
            <v>ELC_NGA_CCY_ADV_NEW</v>
          </cell>
          <cell r="C466" t="str">
            <v>ELC_N2O</v>
          </cell>
          <cell r="D466" t="str">
            <v>ELC</v>
          </cell>
          <cell r="E466">
            <v>197.57526856215901</v>
          </cell>
          <cell r="F466">
            <v>91.099446505320785</v>
          </cell>
          <cell r="G466">
            <v>249.3914098856917</v>
          </cell>
          <cell r="H466">
            <v>26.884940858659611</v>
          </cell>
          <cell r="J466">
            <v>7.1675568748304066</v>
          </cell>
        </row>
        <row r="467">
          <cell r="A467" t="str">
            <v>EUR</v>
          </cell>
          <cell r="B467" t="str">
            <v>ELC_NGA_CCY_ADV_NEW</v>
          </cell>
          <cell r="C467" t="str">
            <v>TOT_CO2</v>
          </cell>
          <cell r="D467" t="str">
            <v>ELC</v>
          </cell>
          <cell r="E467">
            <v>104833.4374990816</v>
          </cell>
          <cell r="F467">
            <v>48337.366315723208</v>
          </cell>
          <cell r="G467">
            <v>132327.082085348</v>
          </cell>
          <cell r="H467">
            <v>14265.14961960479</v>
          </cell>
          <cell r="J467">
            <v>3803.105677785014</v>
          </cell>
        </row>
        <row r="468">
          <cell r="A468" t="str">
            <v>EUR</v>
          </cell>
          <cell r="B468" t="str">
            <v>ELC_NGA_CCY_ADV_NEW</v>
          </cell>
          <cell r="C468" t="str">
            <v>TOT_CO2_EQ_GWP_100</v>
          </cell>
          <cell r="D468" t="str">
            <v>ELC</v>
          </cell>
          <cell r="E468">
            <v>104941.7087462536</v>
          </cell>
          <cell r="F468">
            <v>48387.288812408129</v>
          </cell>
          <cell r="G468">
            <v>132463.74857796539</v>
          </cell>
          <cell r="H468">
            <v>14279.88256719534</v>
          </cell>
          <cell r="J468">
            <v>3807.0334989524222</v>
          </cell>
        </row>
        <row r="469">
          <cell r="A469" t="str">
            <v>EUR</v>
          </cell>
          <cell r="B469" t="str">
            <v>ELC_NGA_EXS</v>
          </cell>
          <cell r="C469" t="str">
            <v>ELC_CH4</v>
          </cell>
          <cell r="D469" t="str">
            <v>ELC</v>
          </cell>
          <cell r="E469">
            <v>4067.7022431169812</v>
          </cell>
          <cell r="F469">
            <v>3254.1617944935851</v>
          </cell>
          <cell r="G469">
            <v>2440.6213458701891</v>
          </cell>
          <cell r="H469">
            <v>1627.0808972467919</v>
          </cell>
          <cell r="I469">
            <v>813.54044862339651</v>
          </cell>
        </row>
        <row r="470">
          <cell r="A470" t="str">
            <v>EUR</v>
          </cell>
          <cell r="B470" t="str">
            <v>ELC_NGA_EXS</v>
          </cell>
          <cell r="C470" t="str">
            <v>ELC_CO2</v>
          </cell>
          <cell r="D470" t="str">
            <v>ELC</v>
          </cell>
          <cell r="E470">
            <v>215832.28101978701</v>
          </cell>
          <cell r="F470">
            <v>172665.8248158296</v>
          </cell>
          <cell r="G470">
            <v>129499.3686118722</v>
          </cell>
          <cell r="H470">
            <v>86332.912407914788</v>
          </cell>
          <cell r="I470">
            <v>43166.456203957408</v>
          </cell>
        </row>
        <row r="471">
          <cell r="A471" t="str">
            <v>EUR</v>
          </cell>
          <cell r="B471" t="str">
            <v>ELC_NGA_EXS</v>
          </cell>
          <cell r="C471" t="str">
            <v>ELC_N2O</v>
          </cell>
          <cell r="D471" t="str">
            <v>ELC</v>
          </cell>
          <cell r="E471">
            <v>406.77022431169809</v>
          </cell>
          <cell r="F471">
            <v>325.41617944935848</v>
          </cell>
          <cell r="G471">
            <v>244.0621345870189</v>
          </cell>
          <cell r="H471">
            <v>162.70808972467921</v>
          </cell>
          <cell r="I471">
            <v>81.354044862339634</v>
          </cell>
        </row>
        <row r="472">
          <cell r="A472" t="str">
            <v>EUR</v>
          </cell>
          <cell r="B472" t="str">
            <v>ELC_NGA_EXS</v>
          </cell>
          <cell r="C472" t="str">
            <v>TOT_CO2</v>
          </cell>
          <cell r="D472" t="str">
            <v>ELC</v>
          </cell>
          <cell r="E472">
            <v>215832.28101978701</v>
          </cell>
          <cell r="F472">
            <v>172665.8248158296</v>
          </cell>
          <cell r="G472">
            <v>129499.3686118722</v>
          </cell>
          <cell r="H472">
            <v>86332.912407914788</v>
          </cell>
          <cell r="I472">
            <v>43166.456203957408</v>
          </cell>
        </row>
        <row r="473">
          <cell r="A473" t="str">
            <v>EUR</v>
          </cell>
          <cell r="B473" t="str">
            <v>ELC_NGA_EXS</v>
          </cell>
          <cell r="C473" t="str">
            <v>TOT_CO2_EQ_GWP_100</v>
          </cell>
          <cell r="D473" t="str">
            <v>ELC</v>
          </cell>
          <cell r="E473">
            <v>216055.19110270991</v>
          </cell>
          <cell r="F473">
            <v>172844.15288216789</v>
          </cell>
          <cell r="G473">
            <v>129633.11466162591</v>
          </cell>
          <cell r="H473">
            <v>86422.076441083918</v>
          </cell>
          <cell r="I473">
            <v>43211.038220541966</v>
          </cell>
        </row>
        <row r="474">
          <cell r="A474" t="str">
            <v>EUR</v>
          </cell>
          <cell r="B474" t="str">
            <v>ELC_NGA_FCE_NEW</v>
          </cell>
          <cell r="C474" t="str">
            <v>ELC_CH4</v>
          </cell>
          <cell r="D474" t="str">
            <v>ELC</v>
          </cell>
        </row>
        <row r="475">
          <cell r="A475" t="str">
            <v>EUR</v>
          </cell>
          <cell r="B475" t="str">
            <v>ELC_NGA_FCE_NEW</v>
          </cell>
          <cell r="C475" t="str">
            <v>ELC_CO2</v>
          </cell>
          <cell r="D475" t="str">
            <v>ELC</v>
          </cell>
        </row>
        <row r="476">
          <cell r="A476" t="str">
            <v>EUR</v>
          </cell>
          <cell r="B476" t="str">
            <v>ELC_NGA_FCE_NEW</v>
          </cell>
          <cell r="C476" t="str">
            <v>ELC_N2O</v>
          </cell>
          <cell r="D476" t="str">
            <v>ELC</v>
          </cell>
        </row>
        <row r="477">
          <cell r="A477" t="str">
            <v>EUR</v>
          </cell>
          <cell r="B477" t="str">
            <v>ELC_NGA_FCE_NEW</v>
          </cell>
          <cell r="C477" t="str">
            <v>TOT_CO2</v>
          </cell>
          <cell r="D477" t="str">
            <v>ELC</v>
          </cell>
        </row>
        <row r="478">
          <cell r="A478" t="str">
            <v>EUR</v>
          </cell>
          <cell r="B478" t="str">
            <v>ELC_NGA_FCE_NEW</v>
          </cell>
          <cell r="C478" t="str">
            <v>TOT_CO2_EQ_GWP_100</v>
          </cell>
          <cell r="D478" t="str">
            <v>ELC</v>
          </cell>
        </row>
        <row r="479">
          <cell r="A479" t="str">
            <v>EUR</v>
          </cell>
          <cell r="B479" t="str">
            <v>ELC_NGA_FG_CCS_NEW</v>
          </cell>
          <cell r="C479" t="str">
            <v>ELC_CH4</v>
          </cell>
          <cell r="D479" t="str">
            <v>ELC</v>
          </cell>
        </row>
        <row r="480">
          <cell r="A480" t="str">
            <v>EUR</v>
          </cell>
          <cell r="B480" t="str">
            <v>ELC_NGA_FG_CCS_NEW</v>
          </cell>
          <cell r="C480" t="str">
            <v>ELC_CO2</v>
          </cell>
          <cell r="D480" t="str">
            <v>ELC</v>
          </cell>
        </row>
        <row r="481">
          <cell r="A481" t="str">
            <v>EUR</v>
          </cell>
          <cell r="B481" t="str">
            <v>ELC_NGA_FG_CCS_NEW</v>
          </cell>
          <cell r="C481" t="str">
            <v>ELC_N2O</v>
          </cell>
          <cell r="D481" t="str">
            <v>ELC</v>
          </cell>
        </row>
        <row r="482">
          <cell r="A482" t="str">
            <v>EUR</v>
          </cell>
          <cell r="B482" t="str">
            <v>ELC_NGA_FG_CCS_NEW</v>
          </cell>
          <cell r="C482" t="str">
            <v>SNK_CO2_EM</v>
          </cell>
          <cell r="D482" t="str">
            <v>ELC</v>
          </cell>
        </row>
        <row r="483">
          <cell r="A483" t="str">
            <v>EUR</v>
          </cell>
          <cell r="B483" t="str">
            <v>ELC_NGA_FG_CCS_NEW</v>
          </cell>
          <cell r="C483" t="str">
            <v>TOT_CO2</v>
          </cell>
          <cell r="D483" t="str">
            <v>ELC</v>
          </cell>
        </row>
        <row r="484">
          <cell r="A484" t="str">
            <v>EUR</v>
          </cell>
          <cell r="B484" t="str">
            <v>ELC_NGA_FG_CCS_NEW</v>
          </cell>
          <cell r="C484" t="str">
            <v>TOT_CO2_EQ_GWP_100</v>
          </cell>
          <cell r="D484" t="str">
            <v>ELC</v>
          </cell>
        </row>
        <row r="485">
          <cell r="A485" t="str">
            <v>EUR</v>
          </cell>
          <cell r="B485" t="str">
            <v>ELC_NGA_SOFC_CCS_NEW</v>
          </cell>
          <cell r="C485" t="str">
            <v>ELC_CH4</v>
          </cell>
          <cell r="D485" t="str">
            <v>ELC</v>
          </cell>
          <cell r="K485">
            <v>47.191246091462681</v>
          </cell>
          <cell r="L485">
            <v>293.99385165850742</v>
          </cell>
          <cell r="M485">
            <v>270.39822861277611</v>
          </cell>
        </row>
        <row r="486">
          <cell r="A486" t="str">
            <v>EUR</v>
          </cell>
          <cell r="B486" t="str">
            <v>ELC_NGA_SOFC_CCS_NEW</v>
          </cell>
          <cell r="C486" t="str">
            <v>ELC_CO2</v>
          </cell>
          <cell r="D486" t="str">
            <v>ELC</v>
          </cell>
          <cell r="K486">
            <v>508.30540607544128</v>
          </cell>
          <cell r="L486">
            <v>3166.660695107083</v>
          </cell>
          <cell r="M486">
            <v>2912.507992069362</v>
          </cell>
        </row>
        <row r="487">
          <cell r="A487" t="str">
            <v>EUR</v>
          </cell>
          <cell r="B487" t="str">
            <v>ELC_NGA_SOFC_CCS_NEW</v>
          </cell>
          <cell r="C487" t="str">
            <v>ELC_N2O</v>
          </cell>
          <cell r="D487" t="str">
            <v>ELC</v>
          </cell>
          <cell r="K487">
            <v>4.7191246091462684</v>
          </cell>
          <cell r="L487">
            <v>29.399385165850749</v>
          </cell>
          <cell r="M487">
            <v>27.03982286127761</v>
          </cell>
        </row>
        <row r="488">
          <cell r="A488" t="str">
            <v>EUR</v>
          </cell>
          <cell r="B488" t="str">
            <v>ELC_NGA_SOFC_CCS_NEW</v>
          </cell>
          <cell r="C488" t="str">
            <v>SNK_CO2_EM</v>
          </cell>
          <cell r="D488" t="str">
            <v>ELC</v>
          </cell>
          <cell r="K488">
            <v>1995.662111537569</v>
          </cell>
          <cell r="L488">
            <v>12432.65307389332</v>
          </cell>
          <cell r="M488">
            <v>11434.82201812454</v>
          </cell>
        </row>
        <row r="489">
          <cell r="A489" t="str">
            <v>EUR</v>
          </cell>
          <cell r="B489" t="str">
            <v>ELC_NGA_SOFC_CCS_NEW</v>
          </cell>
          <cell r="C489" t="str">
            <v>TOT_CO2</v>
          </cell>
          <cell r="D489" t="str">
            <v>ELC</v>
          </cell>
          <cell r="K489">
            <v>508.30540607544128</v>
          </cell>
          <cell r="L489">
            <v>3166.660695107083</v>
          </cell>
          <cell r="M489">
            <v>2912.507992069362</v>
          </cell>
        </row>
        <row r="490">
          <cell r="A490" t="str">
            <v>EUR</v>
          </cell>
          <cell r="B490" t="str">
            <v>ELC_NGA_SOFC_CCS_NEW</v>
          </cell>
          <cell r="C490" t="str">
            <v>TOT_CO2_EQ_GWP_100</v>
          </cell>
          <cell r="D490" t="str">
            <v>ELC</v>
          </cell>
          <cell r="K490">
            <v>510.89148636125333</v>
          </cell>
          <cell r="L490">
            <v>3182.771558177968</v>
          </cell>
          <cell r="M490">
            <v>2927.3258149973431</v>
          </cell>
        </row>
        <row r="491">
          <cell r="A491" t="str">
            <v>EUR</v>
          </cell>
          <cell r="B491" t="str">
            <v>ELC_OIL_EXS</v>
          </cell>
          <cell r="C491" t="str">
            <v>ELC_CH4</v>
          </cell>
          <cell r="D491" t="str">
            <v>ELC</v>
          </cell>
          <cell r="E491">
            <v>2163.85747206207</v>
          </cell>
          <cell r="F491">
            <v>1383.6647684482759</v>
          </cell>
          <cell r="G491">
            <v>1106.93181475862</v>
          </cell>
          <cell r="H491">
            <v>830.1988610689657</v>
          </cell>
          <cell r="I491">
            <v>553.46590737931035</v>
          </cell>
          <cell r="J491">
            <v>276.73295368965518</v>
          </cell>
        </row>
        <row r="492">
          <cell r="A492" t="str">
            <v>EUR</v>
          </cell>
          <cell r="B492" t="str">
            <v>ELC_OIL_EXS</v>
          </cell>
          <cell r="C492" t="str">
            <v>ELC_CO2</v>
          </cell>
          <cell r="D492" t="str">
            <v>ELC</v>
          </cell>
          <cell r="E492">
            <v>53764.64532250222</v>
          </cell>
          <cell r="F492">
            <v>34379.457280044837</v>
          </cell>
          <cell r="G492">
            <v>27503.565824035861</v>
          </cell>
          <cell r="H492">
            <v>20627.674368026899</v>
          </cell>
          <cell r="I492">
            <v>13751.78291201793</v>
          </cell>
          <cell r="J492">
            <v>6875.8914560089679</v>
          </cell>
        </row>
        <row r="493">
          <cell r="A493" t="str">
            <v>EUR</v>
          </cell>
          <cell r="B493" t="str">
            <v>ELC_OIL_EXS</v>
          </cell>
          <cell r="C493" t="str">
            <v>ELC_N2O</v>
          </cell>
          <cell r="D493" t="str">
            <v>ELC</v>
          </cell>
          <cell r="E493">
            <v>432.77149441241392</v>
          </cell>
          <cell r="F493">
            <v>276.73295368965518</v>
          </cell>
          <cell r="G493">
            <v>221.3863629517241</v>
          </cell>
          <cell r="H493">
            <v>166.0397722137931</v>
          </cell>
          <cell r="I493">
            <v>110.6931814758621</v>
          </cell>
          <cell r="J493">
            <v>55.346590737931052</v>
          </cell>
        </row>
        <row r="494">
          <cell r="A494" t="str">
            <v>EUR</v>
          </cell>
          <cell r="B494" t="str">
            <v>ELC_OIL_EXS</v>
          </cell>
          <cell r="C494" t="str">
            <v>TOT_CO2</v>
          </cell>
          <cell r="D494" t="str">
            <v>ELC</v>
          </cell>
          <cell r="E494">
            <v>53764.64532250222</v>
          </cell>
          <cell r="F494">
            <v>34379.457280044837</v>
          </cell>
          <cell r="G494">
            <v>27503.565824035861</v>
          </cell>
          <cell r="H494">
            <v>20627.674368026899</v>
          </cell>
          <cell r="I494">
            <v>13751.78291201793</v>
          </cell>
          <cell r="J494">
            <v>6875.8914560089679</v>
          </cell>
        </row>
        <row r="495">
          <cell r="A495" t="str">
            <v>EUR</v>
          </cell>
          <cell r="B495" t="str">
            <v>ELC_OIL_EXS</v>
          </cell>
          <cell r="C495" t="str">
            <v>TOT_CO2_EQ_GWP_100</v>
          </cell>
          <cell r="D495" t="str">
            <v>ELC</v>
          </cell>
          <cell r="E495">
            <v>53947.70766463867</v>
          </cell>
          <cell r="F495">
            <v>34496.515319455561</v>
          </cell>
          <cell r="G495">
            <v>27597.212255564449</v>
          </cell>
          <cell r="H495">
            <v>20697.909191673341</v>
          </cell>
          <cell r="I495">
            <v>13798.606127782219</v>
          </cell>
          <cell r="J495">
            <v>6899.3030638911141</v>
          </cell>
        </row>
        <row r="496">
          <cell r="A496" t="str">
            <v>EUR</v>
          </cell>
          <cell r="B496" t="str">
            <v>ELC_OIL_GBL_NEW</v>
          </cell>
          <cell r="C496" t="str">
            <v>ELC_CH4</v>
          </cell>
          <cell r="D496" t="str">
            <v>ELC</v>
          </cell>
        </row>
        <row r="497">
          <cell r="A497" t="str">
            <v>EUR</v>
          </cell>
          <cell r="B497" t="str">
            <v>ELC_OIL_GBL_NEW</v>
          </cell>
          <cell r="C497" t="str">
            <v>ELC_CO2</v>
          </cell>
          <cell r="D497" t="str">
            <v>ELC</v>
          </cell>
        </row>
        <row r="498">
          <cell r="A498" t="str">
            <v>EUR</v>
          </cell>
          <cell r="B498" t="str">
            <v>ELC_OIL_GBL_NEW</v>
          </cell>
          <cell r="C498" t="str">
            <v>ELC_N2O</v>
          </cell>
          <cell r="D498" t="str">
            <v>ELC</v>
          </cell>
        </row>
        <row r="499">
          <cell r="A499" t="str">
            <v>EUR</v>
          </cell>
          <cell r="B499" t="str">
            <v>ELC_OIL_GBL_NEW</v>
          </cell>
          <cell r="C499" t="str">
            <v>TOT_CO2</v>
          </cell>
          <cell r="D499" t="str">
            <v>ELC</v>
          </cell>
        </row>
        <row r="500">
          <cell r="A500" t="str">
            <v>EUR</v>
          </cell>
          <cell r="B500" t="str">
            <v>ELC_OIL_GBL_NEW</v>
          </cell>
          <cell r="C500" t="str">
            <v>TOT_CO2_EQ_GWP_100</v>
          </cell>
          <cell r="D500" t="str">
            <v>ELC</v>
          </cell>
        </row>
        <row r="501">
          <cell r="A501" t="str">
            <v>EUR</v>
          </cell>
          <cell r="B501" t="str">
            <v>ELC_OIL_GPL_NEW</v>
          </cell>
          <cell r="C501" t="str">
            <v>ELC_CH4</v>
          </cell>
          <cell r="D501" t="str">
            <v>ELC</v>
          </cell>
          <cell r="E501">
            <v>346.51989693845172</v>
          </cell>
        </row>
        <row r="502">
          <cell r="A502" t="str">
            <v>EUR</v>
          </cell>
          <cell r="B502" t="str">
            <v>ELC_OIL_GPL_NEW</v>
          </cell>
          <cell r="C502" t="str">
            <v>ELC_CO2</v>
          </cell>
          <cell r="D502" t="str">
            <v>ELC</v>
          </cell>
          <cell r="E502">
            <v>8609.864372597398</v>
          </cell>
        </row>
        <row r="503">
          <cell r="A503" t="str">
            <v>EUR</v>
          </cell>
          <cell r="B503" t="str">
            <v>ELC_OIL_GPL_NEW</v>
          </cell>
          <cell r="C503" t="str">
            <v>ELC_N2O</v>
          </cell>
          <cell r="D503" t="str">
            <v>ELC</v>
          </cell>
          <cell r="E503">
            <v>69.303979387690333</v>
          </cell>
        </row>
        <row r="504">
          <cell r="A504" t="str">
            <v>EUR</v>
          </cell>
          <cell r="B504" t="str">
            <v>ELC_OIL_GPL_NEW</v>
          </cell>
          <cell r="C504" t="str">
            <v>TOT_CO2</v>
          </cell>
          <cell r="D504" t="str">
            <v>ELC</v>
          </cell>
          <cell r="E504">
            <v>8609.864372597398</v>
          </cell>
        </row>
        <row r="505">
          <cell r="A505" t="str">
            <v>EUR</v>
          </cell>
          <cell r="B505" t="str">
            <v>ELC_OIL_GPL_NEW</v>
          </cell>
          <cell r="C505" t="str">
            <v>TOT_CO2_EQ_GWP_100</v>
          </cell>
          <cell r="D505" t="str">
            <v>ELC</v>
          </cell>
          <cell r="E505">
            <v>8639.1799558783914</v>
          </cell>
        </row>
        <row r="506">
          <cell r="A506" t="str">
            <v>EUR</v>
          </cell>
          <cell r="B506" t="str">
            <v>ELC_OIL_MIX_CCY_NEW</v>
          </cell>
          <cell r="C506" t="str">
            <v>ELC_CH4</v>
          </cell>
          <cell r="D506" t="str">
            <v>ELC</v>
          </cell>
          <cell r="F506">
            <v>331.23458149273569</v>
          </cell>
          <cell r="G506">
            <v>168.49910546472159</v>
          </cell>
        </row>
        <row r="507">
          <cell r="A507" t="str">
            <v>EUR</v>
          </cell>
          <cell r="B507" t="str">
            <v>ELC_OIL_MIX_CCY_NEW</v>
          </cell>
          <cell r="C507" t="str">
            <v>ELC_CO2</v>
          </cell>
          <cell r="D507" t="str">
            <v>ELC</v>
          </cell>
          <cell r="F507">
            <v>8230.0752348228416</v>
          </cell>
          <cell r="G507">
            <v>4186.6411071134498</v>
          </cell>
        </row>
        <row r="508">
          <cell r="A508" t="str">
            <v>EUR</v>
          </cell>
          <cell r="B508" t="str">
            <v>ELC_OIL_MIX_CCY_NEW</v>
          </cell>
          <cell r="C508" t="str">
            <v>ELC_N2O</v>
          </cell>
          <cell r="D508" t="str">
            <v>ELC</v>
          </cell>
          <cell r="F508">
            <v>66.24691629854712</v>
          </cell>
          <cell r="G508">
            <v>33.699821092944319</v>
          </cell>
        </row>
        <row r="509">
          <cell r="A509" t="str">
            <v>EUR</v>
          </cell>
          <cell r="B509" t="str">
            <v>ELC_OIL_MIX_CCY_NEW</v>
          </cell>
          <cell r="C509" t="str">
            <v>TOT_CO2</v>
          </cell>
          <cell r="D509" t="str">
            <v>ELC</v>
          </cell>
          <cell r="F509">
            <v>8230.0752348228416</v>
          </cell>
          <cell r="G509">
            <v>4186.6411071134498</v>
          </cell>
        </row>
        <row r="510">
          <cell r="A510" t="str">
            <v>EUR</v>
          </cell>
          <cell r="B510" t="str">
            <v>ELC_OIL_MIX_CCY_NEW</v>
          </cell>
          <cell r="C510" t="str">
            <v>TOT_CO2_EQ_GWP_100</v>
          </cell>
          <cell r="D510" t="str">
            <v>ELC</v>
          </cell>
          <cell r="F510">
            <v>8258.0976804171241</v>
          </cell>
          <cell r="G510">
            <v>4200.8961314357648</v>
          </cell>
        </row>
        <row r="511">
          <cell r="A511" t="str">
            <v>EUR</v>
          </cell>
          <cell r="B511" t="str">
            <v>ELC_OIL_MIX_TUR_NEW</v>
          </cell>
          <cell r="C511" t="str">
            <v>ELC_CH4</v>
          </cell>
          <cell r="D511" t="str">
            <v>ELC</v>
          </cell>
        </row>
        <row r="512">
          <cell r="A512" t="str">
            <v>EUR</v>
          </cell>
          <cell r="B512" t="str">
            <v>ELC_OIL_MIX_TUR_NEW</v>
          </cell>
          <cell r="C512" t="str">
            <v>ELC_CO2</v>
          </cell>
          <cell r="D512" t="str">
            <v>ELC</v>
          </cell>
        </row>
        <row r="513">
          <cell r="A513" t="str">
            <v>EUR</v>
          </cell>
          <cell r="B513" t="str">
            <v>ELC_OIL_MIX_TUR_NEW</v>
          </cell>
          <cell r="C513" t="str">
            <v>ELC_N2O</v>
          </cell>
          <cell r="D513" t="str">
            <v>ELC</v>
          </cell>
        </row>
        <row r="514">
          <cell r="A514" t="str">
            <v>EUR</v>
          </cell>
          <cell r="B514" t="str">
            <v>ELC_OIL_MIX_TUR_NEW</v>
          </cell>
          <cell r="C514" t="str">
            <v>TOT_CO2</v>
          </cell>
          <cell r="D514" t="str">
            <v>ELC</v>
          </cell>
        </row>
        <row r="515">
          <cell r="A515" t="str">
            <v>EUR</v>
          </cell>
          <cell r="B515" t="str">
            <v>ELC_OIL_MIX_TUR_NEW</v>
          </cell>
          <cell r="C515" t="str">
            <v>TOT_CO2_EQ_GWP_100</v>
          </cell>
          <cell r="D515" t="str">
            <v>ELC</v>
          </cell>
        </row>
        <row r="516">
          <cell r="A516" t="str">
            <v>EUR</v>
          </cell>
          <cell r="B516" t="str">
            <v>HET_BIO_EXS</v>
          </cell>
          <cell r="C516" t="str">
            <v>ELC_CH4</v>
          </cell>
          <cell r="D516" t="str">
            <v>HET</v>
          </cell>
          <cell r="E516">
            <v>4188.1944753157286</v>
          </cell>
          <cell r="F516">
            <v>3490.1620627631069</v>
          </cell>
          <cell r="G516">
            <v>2645.1754580941438</v>
          </cell>
          <cell r="H516">
            <v>2094.0972376578638</v>
          </cell>
          <cell r="I516">
            <v>1396.064825105243</v>
          </cell>
          <cell r="J516">
            <v>698.03241255262174</v>
          </cell>
        </row>
        <row r="517">
          <cell r="A517" t="str">
            <v>EUR</v>
          </cell>
          <cell r="B517" t="str">
            <v>HET_BIO_EXS</v>
          </cell>
          <cell r="C517" t="str">
            <v>ELC_N2O</v>
          </cell>
          <cell r="D517" t="str">
            <v>HET</v>
          </cell>
          <cell r="E517">
            <v>549.70052488518934</v>
          </cell>
          <cell r="F517">
            <v>458.08377073765791</v>
          </cell>
          <cell r="G517">
            <v>347.17927887485649</v>
          </cell>
          <cell r="H517">
            <v>274.85026244259473</v>
          </cell>
          <cell r="I517">
            <v>183.2335082950631</v>
          </cell>
          <cell r="J517">
            <v>91.616754147531594</v>
          </cell>
        </row>
        <row r="518">
          <cell r="A518" t="str">
            <v>EUR</v>
          </cell>
          <cell r="B518" t="str">
            <v>HET_BIO_EXS</v>
          </cell>
          <cell r="C518" t="str">
            <v>TOT_CH4</v>
          </cell>
          <cell r="D518" t="str">
            <v>HET</v>
          </cell>
          <cell r="E518">
            <v>4.1881944753157283</v>
          </cell>
          <cell r="F518">
            <v>3.4901620627631069</v>
          </cell>
          <cell r="G518">
            <v>2.645175458094144</v>
          </cell>
          <cell r="H518">
            <v>2.0940972376578642</v>
          </cell>
          <cell r="I518">
            <v>1.3960648251052421</v>
          </cell>
          <cell r="J518">
            <v>0.69803241255262161</v>
          </cell>
        </row>
        <row r="519">
          <cell r="A519" t="str">
            <v>EUR</v>
          </cell>
          <cell r="B519" t="str">
            <v>HET_BIO_EXS</v>
          </cell>
          <cell r="C519" t="str">
            <v>TOT_CO2_EQ_GWP_100</v>
          </cell>
          <cell r="D519" t="str">
            <v>HET</v>
          </cell>
          <cell r="E519">
            <v>268.51561829867973</v>
          </cell>
          <cell r="F519">
            <v>223.76301524889979</v>
          </cell>
          <cell r="G519">
            <v>169.58881155706081</v>
          </cell>
          <cell r="H519">
            <v>134.25780914933981</v>
          </cell>
          <cell r="I519">
            <v>89.505206099559871</v>
          </cell>
          <cell r="J519">
            <v>44.752603049779957</v>
          </cell>
        </row>
        <row r="520">
          <cell r="A520" t="str">
            <v>EUR</v>
          </cell>
          <cell r="B520" t="str">
            <v>HET_BIO_NEW</v>
          </cell>
          <cell r="C520" t="str">
            <v>ELC_CH4</v>
          </cell>
          <cell r="D520" t="str">
            <v>HET</v>
          </cell>
        </row>
        <row r="521">
          <cell r="A521" t="str">
            <v>EUR</v>
          </cell>
          <cell r="B521" t="str">
            <v>HET_BIO_NEW</v>
          </cell>
          <cell r="C521" t="str">
            <v>ELC_N2O</v>
          </cell>
          <cell r="D521" t="str">
            <v>HET</v>
          </cell>
        </row>
        <row r="522">
          <cell r="A522" t="str">
            <v>EUR</v>
          </cell>
          <cell r="B522" t="str">
            <v>HET_BIO_NEW</v>
          </cell>
          <cell r="C522" t="str">
            <v>TOT_CH4</v>
          </cell>
          <cell r="D522" t="str">
            <v>HET</v>
          </cell>
        </row>
        <row r="523">
          <cell r="A523" t="str">
            <v>EUR</v>
          </cell>
          <cell r="B523" t="str">
            <v>HET_BIO_NEW</v>
          </cell>
          <cell r="C523" t="str">
            <v>TOT_CO2_EQ_GWP_100</v>
          </cell>
          <cell r="D523" t="str">
            <v>HET</v>
          </cell>
        </row>
        <row r="524">
          <cell r="A524" t="str">
            <v>EUR</v>
          </cell>
          <cell r="B524" t="str">
            <v>HET_COA_EXS</v>
          </cell>
          <cell r="C524" t="str">
            <v>ELC_CH4</v>
          </cell>
          <cell r="D524" t="str">
            <v>HET</v>
          </cell>
          <cell r="E524">
            <v>1928.376462102688</v>
          </cell>
          <cell r="F524">
            <v>1696.2570731458841</v>
          </cell>
          <cell r="G524">
            <v>1285.584308068459</v>
          </cell>
          <cell r="H524">
            <v>1017.75424388753</v>
          </cell>
          <cell r="I524">
            <v>678.5028292583537</v>
          </cell>
          <cell r="J524">
            <v>321.39607701711492</v>
          </cell>
        </row>
        <row r="525">
          <cell r="A525" t="str">
            <v>EUR</v>
          </cell>
          <cell r="B525" t="str">
            <v>HET_COA_EXS</v>
          </cell>
          <cell r="C525" t="str">
            <v>ELC_CO2</v>
          </cell>
          <cell r="D525" t="str">
            <v>HET</v>
          </cell>
          <cell r="E525">
            <v>16596.309060660129</v>
          </cell>
          <cell r="F525">
            <v>14598.605192247351</v>
          </cell>
          <cell r="G525">
            <v>11064.2060404401</v>
          </cell>
          <cell r="H525">
            <v>8759.1631153484104</v>
          </cell>
          <cell r="I525">
            <v>5839.4420768989412</v>
          </cell>
          <cell r="J525">
            <v>2766.0515101100241</v>
          </cell>
        </row>
        <row r="526">
          <cell r="A526" t="str">
            <v>EUR</v>
          </cell>
          <cell r="B526" t="str">
            <v>HET_COA_EXS</v>
          </cell>
          <cell r="C526" t="str">
            <v>ELC_N2O</v>
          </cell>
          <cell r="D526" t="str">
            <v>HET</v>
          </cell>
          <cell r="E526">
            <v>280.49112176039102</v>
          </cell>
          <cell r="F526">
            <v>246.7283015484922</v>
          </cell>
          <cell r="G526">
            <v>186.99408117359411</v>
          </cell>
          <cell r="H526">
            <v>148.03698092909531</v>
          </cell>
          <cell r="I526">
            <v>98.691320619396919</v>
          </cell>
          <cell r="J526">
            <v>46.748520293398542</v>
          </cell>
        </row>
        <row r="527">
          <cell r="A527" t="str">
            <v>EUR</v>
          </cell>
          <cell r="B527" t="str">
            <v>HET_COA_EXS</v>
          </cell>
          <cell r="C527" t="str">
            <v>TOT_CH4</v>
          </cell>
          <cell r="D527" t="str">
            <v>HET</v>
          </cell>
          <cell r="E527">
            <v>1.928376462102688</v>
          </cell>
          <cell r="F527">
            <v>1.6962570731458839</v>
          </cell>
          <cell r="G527">
            <v>1.285584308068459</v>
          </cell>
          <cell r="H527">
            <v>1.01775424388753</v>
          </cell>
          <cell r="I527">
            <v>0.6785028292583537</v>
          </cell>
          <cell r="J527">
            <v>0.32139607701711498</v>
          </cell>
        </row>
        <row r="528">
          <cell r="A528" t="str">
            <v>EUR</v>
          </cell>
          <cell r="B528" t="str">
            <v>HET_COA_EXS</v>
          </cell>
          <cell r="C528" t="str">
            <v>TOT_CO2</v>
          </cell>
          <cell r="D528" t="str">
            <v>HET</v>
          </cell>
          <cell r="E528">
            <v>16596.309060660129</v>
          </cell>
          <cell r="F528">
            <v>14598.605192247351</v>
          </cell>
          <cell r="G528">
            <v>11064.2060404401</v>
          </cell>
          <cell r="H528">
            <v>8759.1631153484104</v>
          </cell>
          <cell r="I528">
            <v>5839.4420768989412</v>
          </cell>
          <cell r="J528">
            <v>2766.0515101100241</v>
          </cell>
        </row>
        <row r="529">
          <cell r="A529" t="str">
            <v>EUR</v>
          </cell>
          <cell r="B529" t="str">
            <v>HET_COA_EXS</v>
          </cell>
          <cell r="C529" t="str">
            <v>TOT_CO2_EQ_GWP_100</v>
          </cell>
          <cell r="D529" t="str">
            <v>HET</v>
          </cell>
          <cell r="E529">
            <v>16728.1048264973</v>
          </cell>
          <cell r="F529">
            <v>14714.53665293745</v>
          </cell>
          <cell r="G529">
            <v>11152.06988433154</v>
          </cell>
          <cell r="H529">
            <v>8828.721991762468</v>
          </cell>
          <cell r="I529">
            <v>5885.8146611749798</v>
          </cell>
          <cell r="J529">
            <v>2788.0174710828851</v>
          </cell>
        </row>
        <row r="530">
          <cell r="A530" t="str">
            <v>EUR</v>
          </cell>
          <cell r="B530" t="str">
            <v>HET_NGA_EXS</v>
          </cell>
          <cell r="C530" t="str">
            <v>ELC_CH4</v>
          </cell>
          <cell r="D530" t="str">
            <v>HET</v>
          </cell>
          <cell r="E530">
            <v>208.09667746947829</v>
          </cell>
          <cell r="F530">
            <v>183.04800332963379</v>
          </cell>
          <cell r="G530">
            <v>138.73111831298559</v>
          </cell>
          <cell r="H530">
            <v>104.0483387347392</v>
          </cell>
          <cell r="I530">
            <v>73.219201331853483</v>
          </cell>
          <cell r="J530">
            <v>34.682779578246389</v>
          </cell>
        </row>
        <row r="531">
          <cell r="A531" t="str">
            <v>EUR</v>
          </cell>
          <cell r="B531" t="str">
            <v>HET_NGA_EXS</v>
          </cell>
          <cell r="C531" t="str">
            <v>ELC_CO2</v>
          </cell>
          <cell r="D531" t="str">
            <v>HET</v>
          </cell>
          <cell r="E531">
            <v>11041.60970653052</v>
          </cell>
          <cell r="F531">
            <v>9712.5270566703657</v>
          </cell>
          <cell r="G531">
            <v>7361.0731376870144</v>
          </cell>
          <cell r="H531">
            <v>5520.804853265261</v>
          </cell>
          <cell r="I531">
            <v>3885.0108226681459</v>
          </cell>
          <cell r="J531">
            <v>1840.2682844217541</v>
          </cell>
        </row>
        <row r="532">
          <cell r="A532" t="str">
            <v>EUR</v>
          </cell>
          <cell r="B532" t="str">
            <v>HET_NGA_EXS</v>
          </cell>
          <cell r="C532" t="str">
            <v>ELC_N2O</v>
          </cell>
          <cell r="D532" t="str">
            <v>HET</v>
          </cell>
          <cell r="E532">
            <v>20.809667746947831</v>
          </cell>
          <cell r="F532">
            <v>18.304800332963371</v>
          </cell>
          <cell r="G532">
            <v>13.87311183129856</v>
          </cell>
          <cell r="H532">
            <v>10.404833873473921</v>
          </cell>
          <cell r="I532">
            <v>7.3219201331853494</v>
          </cell>
          <cell r="J532">
            <v>3.4682779578246392</v>
          </cell>
        </row>
        <row r="533">
          <cell r="A533" t="str">
            <v>EUR</v>
          </cell>
          <cell r="B533" t="str">
            <v>HET_NGA_EXS</v>
          </cell>
          <cell r="C533" t="str">
            <v>TOT_CO2</v>
          </cell>
          <cell r="D533" t="str">
            <v>HET</v>
          </cell>
          <cell r="E533">
            <v>11041.60970653052</v>
          </cell>
          <cell r="F533">
            <v>9712.5270566703657</v>
          </cell>
          <cell r="G533">
            <v>7361.0731376870144</v>
          </cell>
          <cell r="H533">
            <v>5520.804853265261</v>
          </cell>
          <cell r="I533">
            <v>3885.0108226681459</v>
          </cell>
          <cell r="J533">
            <v>1840.2682844217541</v>
          </cell>
        </row>
        <row r="534">
          <cell r="A534" t="str">
            <v>EUR</v>
          </cell>
          <cell r="B534" t="str">
            <v>HET_NGA_EXS</v>
          </cell>
          <cell r="C534" t="str">
            <v>TOT_CO2_EQ_GWP_100</v>
          </cell>
          <cell r="D534" t="str">
            <v>HET</v>
          </cell>
          <cell r="E534">
            <v>11053.013404455851</v>
          </cell>
          <cell r="F534">
            <v>9722.5580872528299</v>
          </cell>
          <cell r="G534">
            <v>7368.6756029705657</v>
          </cell>
          <cell r="H534">
            <v>5526.5067022279254</v>
          </cell>
          <cell r="I534">
            <v>3889.0232349011321</v>
          </cell>
          <cell r="J534">
            <v>1842.1689007426421</v>
          </cell>
        </row>
        <row r="535">
          <cell r="A535" t="str">
            <v>EUR</v>
          </cell>
          <cell r="B535" t="str">
            <v>HET_NGA_NEW</v>
          </cell>
          <cell r="C535" t="str">
            <v>ELC_CH4</v>
          </cell>
          <cell r="D535" t="str">
            <v>HET</v>
          </cell>
        </row>
        <row r="536">
          <cell r="A536" t="str">
            <v>EUR</v>
          </cell>
          <cell r="B536" t="str">
            <v>HET_NGA_NEW</v>
          </cell>
          <cell r="C536" t="str">
            <v>ELC_CO2</v>
          </cell>
          <cell r="D536" t="str">
            <v>HET</v>
          </cell>
        </row>
        <row r="537">
          <cell r="A537" t="str">
            <v>EUR</v>
          </cell>
          <cell r="B537" t="str">
            <v>HET_NGA_NEW</v>
          </cell>
          <cell r="C537" t="str">
            <v>ELC_N2O</v>
          </cell>
          <cell r="D537" t="str">
            <v>HET</v>
          </cell>
        </row>
        <row r="538">
          <cell r="A538" t="str">
            <v>EUR</v>
          </cell>
          <cell r="B538" t="str">
            <v>HET_NGA_NEW</v>
          </cell>
          <cell r="C538" t="str">
            <v>TOT_CO2</v>
          </cell>
          <cell r="D538" t="str">
            <v>HET</v>
          </cell>
        </row>
        <row r="539">
          <cell r="A539" t="str">
            <v>EUR</v>
          </cell>
          <cell r="B539" t="str">
            <v>HET_NGA_NEW</v>
          </cell>
          <cell r="C539" t="str">
            <v>TOT_CO2_EQ_GWP_100</v>
          </cell>
          <cell r="D539" t="str">
            <v>HET</v>
          </cell>
        </row>
        <row r="540">
          <cell r="A540" t="str">
            <v>EUR</v>
          </cell>
          <cell r="B540" t="str">
            <v>HET_OIL_EXS</v>
          </cell>
          <cell r="C540" t="str">
            <v>ELC_CH4</v>
          </cell>
          <cell r="D540" t="str">
            <v>HET</v>
          </cell>
          <cell r="E540">
            <v>173.5699836065574</v>
          </cell>
          <cell r="F540">
            <v>144.64165300546449</v>
          </cell>
          <cell r="G540">
            <v>109.6231475409836</v>
          </cell>
          <cell r="H540">
            <v>82.217360655737693</v>
          </cell>
          <cell r="I540">
            <v>57.856661202185776</v>
          </cell>
          <cell r="J540">
            <v>27.405786885245899</v>
          </cell>
        </row>
        <row r="541">
          <cell r="A541" t="str">
            <v>EUR</v>
          </cell>
          <cell r="B541" t="str">
            <v>HET_OIL_EXS</v>
          </cell>
          <cell r="C541" t="str">
            <v>ELC_CO2</v>
          </cell>
          <cell r="D541" t="str">
            <v>HET</v>
          </cell>
          <cell r="E541">
            <v>4312.6355260109294</v>
          </cell>
          <cell r="F541">
            <v>3593.8629383424409</v>
          </cell>
          <cell r="G541">
            <v>2723.7698059016388</v>
          </cell>
          <cell r="H541">
            <v>2042.8273544262299</v>
          </cell>
          <cell r="I541">
            <v>1437.5451753369759</v>
          </cell>
          <cell r="J541">
            <v>680.94245147540983</v>
          </cell>
        </row>
        <row r="542">
          <cell r="A542" t="str">
            <v>EUR</v>
          </cell>
          <cell r="B542" t="str">
            <v>HET_OIL_EXS</v>
          </cell>
          <cell r="C542" t="str">
            <v>ELC_N2O</v>
          </cell>
          <cell r="D542" t="str">
            <v>HET</v>
          </cell>
          <cell r="E542">
            <v>34.713996721311467</v>
          </cell>
          <cell r="F542">
            <v>28.928330601092888</v>
          </cell>
          <cell r="G542">
            <v>21.92462950819672</v>
          </cell>
          <cell r="H542">
            <v>16.443472131147541</v>
          </cell>
          <cell r="I542">
            <v>11.57133224043716</v>
          </cell>
          <cell r="J542">
            <v>5.481157377049179</v>
          </cell>
        </row>
        <row r="543">
          <cell r="A543" t="str">
            <v>EUR</v>
          </cell>
          <cell r="B543" t="str">
            <v>HET_OIL_EXS</v>
          </cell>
          <cell r="C543" t="str">
            <v>TOT_CO2</v>
          </cell>
          <cell r="D543" t="str">
            <v>HET</v>
          </cell>
          <cell r="E543">
            <v>4312.6355260109294</v>
          </cell>
          <cell r="F543">
            <v>3593.8629383424409</v>
          </cell>
          <cell r="G543">
            <v>2723.7698059016388</v>
          </cell>
          <cell r="H543">
            <v>2042.8273544262299</v>
          </cell>
          <cell r="I543">
            <v>1437.5451753369759</v>
          </cell>
          <cell r="J543">
            <v>680.94245147540983</v>
          </cell>
        </row>
        <row r="544">
          <cell r="A544" t="str">
            <v>EUR</v>
          </cell>
          <cell r="B544" t="str">
            <v>HET_OIL_EXS</v>
          </cell>
          <cell r="C544" t="str">
            <v>TOT_CO2_EQ_GWP_100</v>
          </cell>
          <cell r="D544" t="str">
            <v>HET</v>
          </cell>
          <cell r="E544">
            <v>4327.3195466240441</v>
          </cell>
          <cell r="F544">
            <v>3606.0996221867031</v>
          </cell>
          <cell r="G544">
            <v>2733.043924183607</v>
          </cell>
          <cell r="H544">
            <v>2049.7829431377049</v>
          </cell>
          <cell r="I544">
            <v>1442.439848874681</v>
          </cell>
          <cell r="J544">
            <v>683.26098104590153</v>
          </cell>
        </row>
        <row r="545">
          <cell r="A545" t="str">
            <v>EUR</v>
          </cell>
          <cell r="B545" t="str">
            <v>HET_OIL_NEW</v>
          </cell>
          <cell r="C545" t="str">
            <v>ELC_CH4</v>
          </cell>
          <cell r="D545" t="str">
            <v>HET</v>
          </cell>
          <cell r="E545">
            <v>3842.021180334461</v>
          </cell>
          <cell r="F545">
            <v>3942.9487676346889</v>
          </cell>
          <cell r="G545">
            <v>3899.8400034727192</v>
          </cell>
          <cell r="H545">
            <v>2933.2173047877332</v>
          </cell>
          <cell r="I545">
            <v>100.9275873002285</v>
          </cell>
        </row>
        <row r="546">
          <cell r="A546" t="str">
            <v>EUR</v>
          </cell>
          <cell r="B546" t="str">
            <v>HET_OIL_NEW</v>
          </cell>
          <cell r="C546" t="str">
            <v>ELC_CO2</v>
          </cell>
          <cell r="D546" t="str">
            <v>HET</v>
          </cell>
          <cell r="E546">
            <v>95461.41959404356</v>
          </cell>
          <cell r="F546">
            <v>97969.133713163232</v>
          </cell>
          <cell r="G546">
            <v>96898.024619618809</v>
          </cell>
          <cell r="H546">
            <v>72880.672632959191</v>
          </cell>
          <cell r="I546">
            <v>2507.7141191196779</v>
          </cell>
        </row>
        <row r="547">
          <cell r="A547" t="str">
            <v>EUR</v>
          </cell>
          <cell r="B547" t="str">
            <v>HET_OIL_NEW</v>
          </cell>
          <cell r="C547" t="str">
            <v>ELC_N2O</v>
          </cell>
          <cell r="D547" t="str">
            <v>HET</v>
          </cell>
          <cell r="E547">
            <v>768.40423606689205</v>
          </cell>
          <cell r="F547">
            <v>788.58975352693778</v>
          </cell>
          <cell r="G547">
            <v>779.96800069454355</v>
          </cell>
          <cell r="H547">
            <v>586.64346095754649</v>
          </cell>
          <cell r="I547">
            <v>20.185517460045709</v>
          </cell>
        </row>
        <row r="548">
          <cell r="A548" t="str">
            <v>EUR</v>
          </cell>
          <cell r="B548" t="str">
            <v>HET_OIL_NEW</v>
          </cell>
          <cell r="C548" t="str">
            <v>TOT_CO2</v>
          </cell>
          <cell r="D548" t="str">
            <v>HET</v>
          </cell>
          <cell r="E548">
            <v>95461.41959404356</v>
          </cell>
          <cell r="F548">
            <v>97969.133713163232</v>
          </cell>
          <cell r="G548">
            <v>96898.024619618809</v>
          </cell>
          <cell r="H548">
            <v>72880.672632959191</v>
          </cell>
          <cell r="I548">
            <v>2507.7141191196779</v>
          </cell>
        </row>
        <row r="549">
          <cell r="A549" t="str">
            <v>EUR</v>
          </cell>
          <cell r="B549" t="str">
            <v>HET_OIL_NEW</v>
          </cell>
          <cell r="C549" t="str">
            <v>TOT_CO2_EQ_GWP_100</v>
          </cell>
          <cell r="D549" t="str">
            <v>HET</v>
          </cell>
          <cell r="E549">
            <v>95786.454585899846</v>
          </cell>
          <cell r="F549">
            <v>98302.707178905141</v>
          </cell>
          <cell r="G549">
            <v>97227.951083912601</v>
          </cell>
          <cell r="H549">
            <v>73128.82281694423</v>
          </cell>
          <cell r="I549">
            <v>2516.252593005278</v>
          </cell>
        </row>
        <row r="550">
          <cell r="A550" t="str">
            <v>EUR</v>
          </cell>
          <cell r="B550" t="str">
            <v>HH2_BIO_CM_CCS_NEW</v>
          </cell>
          <cell r="C550" t="str">
            <v>HH2_CH4</v>
          </cell>
          <cell r="D550" t="str">
            <v>HH2</v>
          </cell>
        </row>
        <row r="551">
          <cell r="A551" t="str">
            <v>EUR</v>
          </cell>
          <cell r="B551" t="str">
            <v>HH2_BIO_CM_CCS_NEW</v>
          </cell>
          <cell r="C551" t="str">
            <v>HH2_CO2</v>
          </cell>
          <cell r="D551" t="str">
            <v>HH2</v>
          </cell>
        </row>
        <row r="552">
          <cell r="A552" t="str">
            <v>EUR</v>
          </cell>
          <cell r="B552" t="str">
            <v>HH2_BIO_CM_CCS_NEW</v>
          </cell>
          <cell r="C552" t="str">
            <v>HH2_N2O</v>
          </cell>
          <cell r="D552" t="str">
            <v>HH2</v>
          </cell>
        </row>
        <row r="553">
          <cell r="A553" t="str">
            <v>EUR</v>
          </cell>
          <cell r="B553" t="str">
            <v>HH2_BIO_CM_CCS_NEW</v>
          </cell>
          <cell r="C553" t="str">
            <v>SNK_CO2_EM</v>
          </cell>
          <cell r="D553" t="str">
            <v>HH2</v>
          </cell>
        </row>
        <row r="554">
          <cell r="A554" t="str">
            <v>EUR</v>
          </cell>
          <cell r="B554" t="str">
            <v>HH2_BIO_CM_CCS_NEW</v>
          </cell>
          <cell r="C554" t="str">
            <v>TOT_CH4</v>
          </cell>
          <cell r="D554" t="str">
            <v>HH2</v>
          </cell>
        </row>
        <row r="555">
          <cell r="A555" t="str">
            <v>EUR</v>
          </cell>
          <cell r="B555" t="str">
            <v>HH2_BIO_CM_CCS_NEW</v>
          </cell>
          <cell r="C555" t="str">
            <v>TOT_CO2</v>
          </cell>
          <cell r="D555" t="str">
            <v>HH2</v>
          </cell>
        </row>
        <row r="556">
          <cell r="A556" t="str">
            <v>EUR</v>
          </cell>
          <cell r="B556" t="str">
            <v>HH2_BIO_CM_CCS_NEW</v>
          </cell>
          <cell r="C556" t="str">
            <v>TOT_CO2_EQ_GWP_100</v>
          </cell>
          <cell r="D556" t="str">
            <v>HH2</v>
          </cell>
        </row>
        <row r="557">
          <cell r="A557" t="str">
            <v>EUR</v>
          </cell>
          <cell r="B557" t="str">
            <v>HH2_BIO_CM_CCS_NEW</v>
          </cell>
          <cell r="C557" t="str">
            <v>TOT_N2O</v>
          </cell>
          <cell r="D557" t="str">
            <v>HH2</v>
          </cell>
        </row>
        <row r="558">
          <cell r="A558" t="str">
            <v>EUR</v>
          </cell>
          <cell r="B558" t="str">
            <v>HH2_BIO_CM_NEW</v>
          </cell>
          <cell r="C558" t="str">
            <v>HH2_CH4</v>
          </cell>
          <cell r="D558" t="str">
            <v>HH2</v>
          </cell>
        </row>
        <row r="559">
          <cell r="A559" t="str">
            <v>EUR</v>
          </cell>
          <cell r="B559" t="str">
            <v>HH2_BIO_CM_NEW</v>
          </cell>
          <cell r="C559" t="str">
            <v>HH2_N2O</v>
          </cell>
          <cell r="D559" t="str">
            <v>HH2</v>
          </cell>
        </row>
        <row r="560">
          <cell r="A560" t="str">
            <v>EUR</v>
          </cell>
          <cell r="B560" t="str">
            <v>HH2_BIO_CM_NEW</v>
          </cell>
          <cell r="C560" t="str">
            <v>TOT_CH4</v>
          </cell>
          <cell r="D560" t="str">
            <v>HH2</v>
          </cell>
        </row>
        <row r="561">
          <cell r="A561" t="str">
            <v>EUR</v>
          </cell>
          <cell r="B561" t="str">
            <v>HH2_BIO_CM_NEW</v>
          </cell>
          <cell r="C561" t="str">
            <v>TOT_CO2_EQ_GWP_100</v>
          </cell>
          <cell r="D561" t="str">
            <v>HH2</v>
          </cell>
        </row>
        <row r="562">
          <cell r="A562" t="str">
            <v>EUR</v>
          </cell>
          <cell r="B562" t="str">
            <v>HH2_BIO_CM_NEW</v>
          </cell>
          <cell r="C562" t="str">
            <v>TOT_N2O</v>
          </cell>
          <cell r="D562" t="str">
            <v>HH2</v>
          </cell>
        </row>
        <row r="563">
          <cell r="A563" t="str">
            <v>EUR</v>
          </cell>
          <cell r="B563" t="str">
            <v>HH2_BIO_DS_NEW</v>
          </cell>
          <cell r="C563" t="str">
            <v>HH2_CH4</v>
          </cell>
          <cell r="D563" t="str">
            <v>HH2</v>
          </cell>
        </row>
        <row r="564">
          <cell r="A564" t="str">
            <v>EUR</v>
          </cell>
          <cell r="B564" t="str">
            <v>HH2_BIO_DS_NEW</v>
          </cell>
          <cell r="C564" t="str">
            <v>HH2_N2O</v>
          </cell>
          <cell r="D564" t="str">
            <v>HH2</v>
          </cell>
        </row>
        <row r="565">
          <cell r="A565" t="str">
            <v>EUR</v>
          </cell>
          <cell r="B565" t="str">
            <v>HH2_BIO_DS_NEW</v>
          </cell>
          <cell r="C565" t="str">
            <v>TOT_CH4</v>
          </cell>
          <cell r="D565" t="str">
            <v>HH2</v>
          </cell>
        </row>
        <row r="566">
          <cell r="A566" t="str">
            <v>EUR</v>
          </cell>
          <cell r="B566" t="str">
            <v>HH2_BIO_DS_NEW</v>
          </cell>
          <cell r="C566" t="str">
            <v>TOT_CO2_EQ_GWP_100</v>
          </cell>
          <cell r="D566" t="str">
            <v>HH2</v>
          </cell>
        </row>
        <row r="567">
          <cell r="A567" t="str">
            <v>EUR</v>
          </cell>
          <cell r="B567" t="str">
            <v>HH2_BIO_DS_NEW</v>
          </cell>
          <cell r="C567" t="str">
            <v>TOT_N2O</v>
          </cell>
          <cell r="D567" t="str">
            <v>HH2</v>
          </cell>
        </row>
        <row r="568">
          <cell r="A568" t="str">
            <v>EUR</v>
          </cell>
          <cell r="B568" t="str">
            <v>HH2_BIO_ETH_D_NEW</v>
          </cell>
          <cell r="C568" t="str">
            <v>HH2_CH4</v>
          </cell>
          <cell r="D568" t="str">
            <v>HH2</v>
          </cell>
        </row>
        <row r="569">
          <cell r="A569" t="str">
            <v>EUR</v>
          </cell>
          <cell r="B569" t="str">
            <v>HH2_BIO_ETH_D_NEW</v>
          </cell>
          <cell r="C569" t="str">
            <v>HH2_N2O</v>
          </cell>
          <cell r="D569" t="str">
            <v>HH2</v>
          </cell>
        </row>
        <row r="570">
          <cell r="A570" t="str">
            <v>EUR</v>
          </cell>
          <cell r="B570" t="str">
            <v>HH2_BIO_ETH_D_NEW</v>
          </cell>
          <cell r="C570" t="str">
            <v>TOT_CH4</v>
          </cell>
          <cell r="D570" t="str">
            <v>HH2</v>
          </cell>
        </row>
        <row r="571">
          <cell r="A571" t="str">
            <v>EUR</v>
          </cell>
          <cell r="B571" t="str">
            <v>HH2_BIO_ETH_D_NEW</v>
          </cell>
          <cell r="C571" t="str">
            <v>TOT_CO2_EQ_GWP_100</v>
          </cell>
          <cell r="D571" t="str">
            <v>HH2</v>
          </cell>
        </row>
        <row r="572">
          <cell r="A572" t="str">
            <v>EUR</v>
          </cell>
          <cell r="B572" t="str">
            <v>HH2_BIO_ETH_D_NEW</v>
          </cell>
          <cell r="C572" t="str">
            <v>TOT_N2O</v>
          </cell>
          <cell r="D572" t="str">
            <v>HH2</v>
          </cell>
        </row>
        <row r="573">
          <cell r="A573" t="str">
            <v>EUR</v>
          </cell>
          <cell r="B573" t="str">
            <v>HH2_BIO_SR_C_NEW</v>
          </cell>
          <cell r="C573" t="str">
            <v>HH2_CH4</v>
          </cell>
          <cell r="D573" t="str">
            <v>HH2</v>
          </cell>
          <cell r="G573">
            <v>1564.863942903371</v>
          </cell>
          <cell r="L573">
            <v>11695.527732714259</v>
          </cell>
        </row>
        <row r="574">
          <cell r="A574" t="str">
            <v>EUR</v>
          </cell>
          <cell r="B574" t="str">
            <v>HH2_BIO_SR_C_NEW</v>
          </cell>
          <cell r="C574" t="str">
            <v>HH2_N2O</v>
          </cell>
          <cell r="D574" t="str">
            <v>HH2</v>
          </cell>
          <cell r="G574">
            <v>205.38839250606739</v>
          </cell>
          <cell r="L574">
            <v>1535.038014918747</v>
          </cell>
        </row>
        <row r="575">
          <cell r="A575" t="str">
            <v>EUR</v>
          </cell>
          <cell r="B575" t="str">
            <v>HH2_BIO_SR_C_NEW</v>
          </cell>
          <cell r="C575" t="str">
            <v>TOT_CH4</v>
          </cell>
          <cell r="D575" t="str">
            <v>HH2</v>
          </cell>
          <cell r="G575">
            <v>1.5648639429033711</v>
          </cell>
          <cell r="L575">
            <v>11.695527732714259</v>
          </cell>
        </row>
        <row r="576">
          <cell r="A576" t="str">
            <v>EUR</v>
          </cell>
          <cell r="B576" t="str">
            <v>HH2_BIO_SR_C_NEW</v>
          </cell>
          <cell r="C576" t="str">
            <v>TOT_CO2_EQ_GWP_100</v>
          </cell>
          <cell r="D576" t="str">
            <v>HH2</v>
          </cell>
          <cell r="G576">
            <v>100.3273395393924</v>
          </cell>
          <cell r="L576">
            <v>749.82952176364279</v>
          </cell>
        </row>
        <row r="577">
          <cell r="A577" t="str">
            <v>EUR</v>
          </cell>
          <cell r="B577" t="str">
            <v>HH2_COA_CL_CCS_NEW</v>
          </cell>
          <cell r="C577" t="str">
            <v>HH2_CH4</v>
          </cell>
          <cell r="D577" t="str">
            <v>HH2</v>
          </cell>
          <cell r="J577">
            <v>742.95733533834573</v>
          </cell>
          <cell r="K577">
            <v>3502.1696512336071</v>
          </cell>
          <cell r="L577">
            <v>3510.8695860678831</v>
          </cell>
          <cell r="M577">
            <v>17276.701408134919</v>
          </cell>
        </row>
        <row r="578">
          <cell r="A578" t="str">
            <v>EUR</v>
          </cell>
          <cell r="B578" t="str">
            <v>HH2_COA_CL_CCS_NEW</v>
          </cell>
          <cell r="C578" t="str">
            <v>HH2_CO2</v>
          </cell>
          <cell r="D578" t="str">
            <v>HH2</v>
          </cell>
          <cell r="J578">
            <v>1058.23364454433</v>
          </cell>
          <cell r="K578">
            <v>4097.2278883214831</v>
          </cell>
          <cell r="L578">
            <v>4107.4060404898173</v>
          </cell>
          <cell r="M578">
            <v>30140.865738780329</v>
          </cell>
        </row>
        <row r="579">
          <cell r="A579" t="str">
            <v>EUR</v>
          </cell>
          <cell r="B579" t="str">
            <v>HH2_COA_CL_CCS_NEW</v>
          </cell>
          <cell r="C579" t="str">
            <v>HH2_N2O</v>
          </cell>
          <cell r="D579" t="str">
            <v>HH2</v>
          </cell>
          <cell r="J579">
            <v>108.0665215037594</v>
          </cell>
          <cell r="K579">
            <v>509.40649472488832</v>
          </cell>
          <cell r="L579">
            <v>510.67193979169213</v>
          </cell>
          <cell r="M579">
            <v>2512.9747502741702</v>
          </cell>
        </row>
        <row r="580">
          <cell r="A580" t="str">
            <v>EUR</v>
          </cell>
          <cell r="B580" t="str">
            <v>HH2_COA_CL_CCS_NEW</v>
          </cell>
          <cell r="C580" t="str">
            <v>SNK_CO2_EM</v>
          </cell>
          <cell r="D580" t="str">
            <v>HH2</v>
          </cell>
          <cell r="J580">
            <v>5335.927349681233</v>
          </cell>
          <cell r="K580">
            <v>26043.717646431749</v>
          </cell>
          <cell r="L580">
            <v>26108.414297059859</v>
          </cell>
          <cell r="M580">
            <v>118548.70901650449</v>
          </cell>
        </row>
        <row r="581">
          <cell r="A581" t="str">
            <v>EUR</v>
          </cell>
          <cell r="B581" t="str">
            <v>HH2_COA_CL_CCS_NEW</v>
          </cell>
          <cell r="C581" t="str">
            <v>TOT_CH4</v>
          </cell>
          <cell r="D581" t="str">
            <v>HH2</v>
          </cell>
          <cell r="J581">
            <v>0.74295733533834574</v>
          </cell>
          <cell r="K581">
            <v>3.5021696512336069</v>
          </cell>
          <cell r="L581">
            <v>3.5108695860678831</v>
          </cell>
          <cell r="M581">
            <v>17.276701408134919</v>
          </cell>
        </row>
        <row r="582">
          <cell r="A582" t="str">
            <v>EUR</v>
          </cell>
          <cell r="B582" t="str">
            <v>HH2_COA_CL_CCS_NEW</v>
          </cell>
          <cell r="C582" t="str">
            <v>TOT_CO2</v>
          </cell>
          <cell r="D582" t="str">
            <v>HH2</v>
          </cell>
          <cell r="J582">
            <v>1058.23364454433</v>
          </cell>
          <cell r="K582">
            <v>4097.2278883214831</v>
          </cell>
          <cell r="L582">
            <v>4107.4060404898173</v>
          </cell>
          <cell r="M582">
            <v>30140.865738780329</v>
          </cell>
        </row>
        <row r="583">
          <cell r="A583" t="str">
            <v>EUR</v>
          </cell>
          <cell r="B583" t="str">
            <v>HH2_COA_CL_CCS_NEW</v>
          </cell>
          <cell r="C583" t="str">
            <v>TOT_CO2_EQ_GWP_100</v>
          </cell>
          <cell r="D583" t="str">
            <v>HH2</v>
          </cell>
          <cell r="J583">
            <v>50.777756791578938</v>
          </cell>
          <cell r="K583">
            <v>239.3573767088568</v>
          </cell>
          <cell r="L583">
            <v>239.9519777096213</v>
          </cell>
          <cell r="M583">
            <v>1180.7840107850759</v>
          </cell>
        </row>
        <row r="584">
          <cell r="A584" t="str">
            <v>EUR</v>
          </cell>
          <cell r="B584" t="str">
            <v>HH2_COA_CM_CCS_NEW</v>
          </cell>
          <cell r="C584" t="str">
            <v>HH2_CH4</v>
          </cell>
          <cell r="D584" t="str">
            <v>HH2</v>
          </cell>
        </row>
        <row r="585">
          <cell r="A585" t="str">
            <v>EUR</v>
          </cell>
          <cell r="B585" t="str">
            <v>HH2_COA_CM_CCS_NEW</v>
          </cell>
          <cell r="C585" t="str">
            <v>HH2_CO2</v>
          </cell>
          <cell r="D585" t="str">
            <v>HH2</v>
          </cell>
        </row>
        <row r="586">
          <cell r="A586" t="str">
            <v>EUR</v>
          </cell>
          <cell r="B586" t="str">
            <v>HH2_COA_CM_CCS_NEW</v>
          </cell>
          <cell r="C586" t="str">
            <v>HH2_N2O</v>
          </cell>
          <cell r="D586" t="str">
            <v>HH2</v>
          </cell>
        </row>
        <row r="587">
          <cell r="A587" t="str">
            <v>EUR</v>
          </cell>
          <cell r="B587" t="str">
            <v>HH2_COA_CM_CCS_NEW</v>
          </cell>
          <cell r="C587" t="str">
            <v>SNK_CO2_EM</v>
          </cell>
          <cell r="D587" t="str">
            <v>HH2</v>
          </cell>
        </row>
        <row r="588">
          <cell r="A588" t="str">
            <v>EUR</v>
          </cell>
          <cell r="B588" t="str">
            <v>HH2_COA_CM_CCS_NEW</v>
          </cell>
          <cell r="C588" t="str">
            <v>TOT_CH4</v>
          </cell>
          <cell r="D588" t="str">
            <v>HH2</v>
          </cell>
        </row>
        <row r="589">
          <cell r="A589" t="str">
            <v>EUR</v>
          </cell>
          <cell r="B589" t="str">
            <v>HH2_COA_CM_CCS_NEW</v>
          </cell>
          <cell r="C589" t="str">
            <v>TOT_CO2</v>
          </cell>
          <cell r="D589" t="str">
            <v>HH2</v>
          </cell>
        </row>
        <row r="590">
          <cell r="A590" t="str">
            <v>EUR</v>
          </cell>
          <cell r="B590" t="str">
            <v>HH2_COA_CM_CCS_NEW</v>
          </cell>
          <cell r="C590" t="str">
            <v>TOT_CO2_EQ_GWP_100</v>
          </cell>
          <cell r="D590" t="str">
            <v>HH2</v>
          </cell>
        </row>
        <row r="591">
          <cell r="A591" t="str">
            <v>EUR</v>
          </cell>
          <cell r="B591" t="str">
            <v>HH2_DEL_TRA_GH2_C_1_NEW</v>
          </cell>
          <cell r="C591" t="str">
            <v>TOT_CO2</v>
          </cell>
          <cell r="D591" t="str">
            <v>HH2</v>
          </cell>
        </row>
        <row r="592">
          <cell r="A592" t="str">
            <v>EUR</v>
          </cell>
          <cell r="B592" t="str">
            <v>HH2_DEL_TRA_GH2_C_1_NEW</v>
          </cell>
          <cell r="C592" t="str">
            <v>TOT_CO2_EQ_GWP_100</v>
          </cell>
          <cell r="D592" t="str">
            <v>HH2</v>
          </cell>
        </row>
        <row r="593">
          <cell r="A593" t="str">
            <v>EUR</v>
          </cell>
          <cell r="B593" t="str">
            <v>HH2_DEL_TRA_GH2_C_1_NEW</v>
          </cell>
          <cell r="C593" t="str">
            <v>TRA_CH4</v>
          </cell>
          <cell r="D593" t="str">
            <v>HH2</v>
          </cell>
        </row>
        <row r="594">
          <cell r="A594" t="str">
            <v>EUR</v>
          </cell>
          <cell r="B594" t="str">
            <v>HH2_DEL_TRA_GH2_C_1_NEW</v>
          </cell>
          <cell r="C594" t="str">
            <v>TRA_CO2</v>
          </cell>
          <cell r="D594" t="str">
            <v>HH2</v>
          </cell>
        </row>
        <row r="595">
          <cell r="A595" t="str">
            <v>EUR</v>
          </cell>
          <cell r="B595" t="str">
            <v>HH2_DEL_TRA_GH2_C_1_NEW</v>
          </cell>
          <cell r="C595" t="str">
            <v>TRA_N2O</v>
          </cell>
          <cell r="D595" t="str">
            <v>HH2</v>
          </cell>
        </row>
        <row r="596">
          <cell r="A596" t="str">
            <v>EUR</v>
          </cell>
          <cell r="B596" t="str">
            <v>HH2_DEL_TRA_GH2_C_2_NEW</v>
          </cell>
          <cell r="C596" t="str">
            <v>TOT_CO2</v>
          </cell>
          <cell r="D596" t="str">
            <v>HH2</v>
          </cell>
          <cell r="G596">
            <v>2.1646261120262409</v>
          </cell>
          <cell r="H596">
            <v>2.1646261120262409</v>
          </cell>
          <cell r="I596">
            <v>2.6616283556360879E-2</v>
          </cell>
        </row>
        <row r="597">
          <cell r="A597" t="str">
            <v>EUR</v>
          </cell>
          <cell r="B597" t="str">
            <v>HH2_DEL_TRA_GH2_C_2_NEW</v>
          </cell>
          <cell r="C597" t="str">
            <v>TOT_CO2_EQ_GWP_100</v>
          </cell>
          <cell r="D597" t="str">
            <v>HH2</v>
          </cell>
          <cell r="G597">
            <v>2.1724498389876801</v>
          </cell>
          <cell r="H597">
            <v>2.1724498389876801</v>
          </cell>
          <cell r="I597">
            <v>2.671248425084399E-2</v>
          </cell>
        </row>
        <row r="598">
          <cell r="A598" t="str">
            <v>EUR</v>
          </cell>
          <cell r="B598" t="str">
            <v>HH2_DEL_TRA_GH2_C_2_NEW</v>
          </cell>
          <cell r="C598" t="str">
            <v>TRA_CH4</v>
          </cell>
          <cell r="D598" t="str">
            <v>HH2</v>
          </cell>
          <cell r="G598">
            <v>9.2479042097389955E-2</v>
          </cell>
          <cell r="H598">
            <v>9.2479042097389955E-2</v>
          </cell>
          <cell r="I598">
            <v>1.1371240482637799E-3</v>
          </cell>
        </row>
        <row r="599">
          <cell r="A599" t="str">
            <v>EUR</v>
          </cell>
          <cell r="B599" t="str">
            <v>HH2_DEL_TRA_GH2_C_2_NEW</v>
          </cell>
          <cell r="C599" t="str">
            <v>TRA_CO2</v>
          </cell>
          <cell r="D599" t="str">
            <v>HH2</v>
          </cell>
          <cell r="G599">
            <v>2.1646261120262409</v>
          </cell>
          <cell r="H599">
            <v>2.1646261120262409</v>
          </cell>
          <cell r="I599">
            <v>2.6616283556360879E-2</v>
          </cell>
        </row>
        <row r="600">
          <cell r="A600" t="str">
            <v>EUR</v>
          </cell>
          <cell r="B600" t="str">
            <v>HH2_DEL_TRA_GH2_C_2_NEW</v>
          </cell>
          <cell r="C600" t="str">
            <v>TRA_N2O</v>
          </cell>
          <cell r="D600" t="str">
            <v>HH2</v>
          </cell>
          <cell r="G600">
            <v>1.849580841947799E-2</v>
          </cell>
          <cell r="H600">
            <v>1.849580841947799E-2</v>
          </cell>
          <cell r="I600">
            <v>2.27424809652756E-4</v>
          </cell>
        </row>
        <row r="601">
          <cell r="A601" t="str">
            <v>EUR</v>
          </cell>
          <cell r="B601" t="str">
            <v>HH2_DEL_TRA_GH2_C_4_NEW</v>
          </cell>
          <cell r="C601" t="str">
            <v>TOT_CO2</v>
          </cell>
          <cell r="D601" t="str">
            <v>HH2</v>
          </cell>
          <cell r="I601">
            <v>0.77636216055739782</v>
          </cell>
          <cell r="J601">
            <v>14.816870997429049</v>
          </cell>
          <cell r="K601">
            <v>157.39913718246081</v>
          </cell>
          <cell r="L601">
            <v>281.37866030965449</v>
          </cell>
          <cell r="M601">
            <v>318.8289587204041</v>
          </cell>
        </row>
        <row r="602">
          <cell r="A602" t="str">
            <v>EUR</v>
          </cell>
          <cell r="B602" t="str">
            <v>HH2_DEL_TRA_GH2_C_4_NEW</v>
          </cell>
          <cell r="C602" t="str">
            <v>TOT_CO2_EQ_GWP_100</v>
          </cell>
          <cell r="D602" t="str">
            <v>HH2</v>
          </cell>
          <cell r="I602">
            <v>0.77916820892466432</v>
          </cell>
          <cell r="J602">
            <v>14.870424427493811</v>
          </cell>
          <cell r="K602">
            <v>157.96803352277561</v>
          </cell>
          <cell r="L602">
            <v>282.39566264498052</v>
          </cell>
          <cell r="M602">
            <v>319.98131972472248</v>
          </cell>
        </row>
        <row r="603">
          <cell r="A603" t="str">
            <v>EUR</v>
          </cell>
          <cell r="B603" t="str">
            <v>HH2_DEL_TRA_GH2_C_4_NEW</v>
          </cell>
          <cell r="C603" t="str">
            <v>TRA_CH4</v>
          </cell>
          <cell r="D603" t="str">
            <v>HH2</v>
          </cell>
          <cell r="I603">
            <v>3.3168420416864047E-2</v>
          </cell>
          <cell r="J603">
            <v>0.63301926790497243</v>
          </cell>
          <cell r="K603">
            <v>6.7245430297263216</v>
          </cell>
          <cell r="L603">
            <v>12.02130420007069</v>
          </cell>
          <cell r="M603">
            <v>13.62128846712066</v>
          </cell>
        </row>
        <row r="604">
          <cell r="A604" t="str">
            <v>EUR</v>
          </cell>
          <cell r="B604" t="str">
            <v>HH2_DEL_TRA_GH2_C_4_NEW</v>
          </cell>
          <cell r="C604" t="str">
            <v>TRA_CO2</v>
          </cell>
          <cell r="D604" t="str">
            <v>HH2</v>
          </cell>
          <cell r="I604">
            <v>0.77636216055739782</v>
          </cell>
          <cell r="J604">
            <v>14.816870997429049</v>
          </cell>
          <cell r="K604">
            <v>157.39913718246081</v>
          </cell>
          <cell r="L604">
            <v>281.37866030965449</v>
          </cell>
          <cell r="M604">
            <v>318.8289587204041</v>
          </cell>
        </row>
        <row r="605">
          <cell r="A605" t="str">
            <v>EUR</v>
          </cell>
          <cell r="B605" t="str">
            <v>HH2_DEL_TRA_GH2_C_4_NEW</v>
          </cell>
          <cell r="C605" t="str">
            <v>TRA_N2O</v>
          </cell>
          <cell r="D605" t="str">
            <v>HH2</v>
          </cell>
          <cell r="I605">
            <v>6.6336840833728077E-3</v>
          </cell>
          <cell r="J605">
            <v>0.12660385358099441</v>
          </cell>
          <cell r="K605">
            <v>1.344908605945264</v>
          </cell>
          <cell r="L605">
            <v>2.4042608400141372</v>
          </cell>
          <cell r="M605">
            <v>2.7242576934241312</v>
          </cell>
        </row>
        <row r="606">
          <cell r="A606" t="str">
            <v>EUR</v>
          </cell>
          <cell r="B606" t="str">
            <v>HH2_DEL_TRA_LH2_C_1_NEW</v>
          </cell>
          <cell r="C606" t="str">
            <v>TOT_CO2</v>
          </cell>
          <cell r="D606" t="str">
            <v>HH2</v>
          </cell>
          <cell r="I606">
            <v>1.598248190142564E-3</v>
          </cell>
          <cell r="J606">
            <v>0.17380032271372611</v>
          </cell>
          <cell r="K606">
            <v>1.0827603304619711</v>
          </cell>
          <cell r="L606">
            <v>6.7424742978627989</v>
          </cell>
          <cell r="M606">
            <v>39.676304105307828</v>
          </cell>
        </row>
        <row r="607">
          <cell r="A607" t="str">
            <v>EUR</v>
          </cell>
          <cell r="B607" t="str">
            <v>HH2_DEL_TRA_LH2_C_1_NEW</v>
          </cell>
          <cell r="C607" t="str">
            <v>TOT_CO2_EQ_GWP_100</v>
          </cell>
          <cell r="D607" t="str">
            <v>HH2</v>
          </cell>
          <cell r="I607">
            <v>1.6040248262954859E-3</v>
          </cell>
          <cell r="J607">
            <v>0.1744284987590799</v>
          </cell>
          <cell r="K607">
            <v>1.086673810551279</v>
          </cell>
          <cell r="L607">
            <v>6.766843992775895</v>
          </cell>
          <cell r="M607">
            <v>39.819708348855642</v>
          </cell>
        </row>
        <row r="608">
          <cell r="A608" t="str">
            <v>EUR</v>
          </cell>
          <cell r="B608" t="str">
            <v>HH2_DEL_TRA_LH2_C_1_NEW</v>
          </cell>
          <cell r="C608" t="str">
            <v>TRA_CH4</v>
          </cell>
          <cell r="D608" t="str">
            <v>HH2</v>
          </cell>
          <cell r="I608">
            <v>6.8281751216572081E-5</v>
          </cell>
          <cell r="J608">
            <v>7.4252487630472536E-3</v>
          </cell>
          <cell r="K608">
            <v>4.6258629897264487E-2</v>
          </cell>
          <cell r="L608">
            <v>0.28805785949285673</v>
          </cell>
          <cell r="M608">
            <v>1.6950856211324909</v>
          </cell>
        </row>
        <row r="609">
          <cell r="A609" t="str">
            <v>EUR</v>
          </cell>
          <cell r="B609" t="str">
            <v>HH2_DEL_TRA_LH2_C_1_NEW</v>
          </cell>
          <cell r="C609" t="str">
            <v>TRA_CO2</v>
          </cell>
          <cell r="D609" t="str">
            <v>HH2</v>
          </cell>
          <cell r="I609">
            <v>1.598248190142564E-3</v>
          </cell>
          <cell r="J609">
            <v>0.17380032271372611</v>
          </cell>
          <cell r="K609">
            <v>1.0827603304619711</v>
          </cell>
          <cell r="L609">
            <v>6.7424742978627989</v>
          </cell>
          <cell r="M609">
            <v>39.676304105307828</v>
          </cell>
        </row>
        <row r="610">
          <cell r="A610" t="str">
            <v>EUR</v>
          </cell>
          <cell r="B610" t="str">
            <v>HH2_DEL_TRA_LH2_C_1_NEW</v>
          </cell>
          <cell r="C610" t="str">
            <v>TRA_N2O</v>
          </cell>
          <cell r="D610" t="str">
            <v>HH2</v>
          </cell>
          <cell r="I610">
            <v>1.3656350243314421E-5</v>
          </cell>
          <cell r="J610">
            <v>1.4850497526094509E-3</v>
          </cell>
          <cell r="K610">
            <v>9.2517259794528978E-3</v>
          </cell>
          <cell r="L610">
            <v>5.7611571898571343E-2</v>
          </cell>
          <cell r="M610">
            <v>0.33901712422649821</v>
          </cell>
        </row>
        <row r="611">
          <cell r="A611" t="str">
            <v>EUR</v>
          </cell>
          <cell r="B611" t="str">
            <v>HH2_DEL_TRA_LH2_C_2_NEW</v>
          </cell>
          <cell r="C611" t="str">
            <v>TOT_CO2</v>
          </cell>
          <cell r="D611" t="str">
            <v>HH2</v>
          </cell>
        </row>
        <row r="612">
          <cell r="A612" t="str">
            <v>EUR</v>
          </cell>
          <cell r="B612" t="str">
            <v>HH2_DEL_TRA_LH2_C_2_NEW</v>
          </cell>
          <cell r="C612" t="str">
            <v>TOT_CO2_EQ_GWP_100</v>
          </cell>
          <cell r="D612" t="str">
            <v>HH2</v>
          </cell>
        </row>
        <row r="613">
          <cell r="A613" t="str">
            <v>EUR</v>
          </cell>
          <cell r="B613" t="str">
            <v>HH2_DEL_TRA_LH2_C_2_NEW</v>
          </cell>
          <cell r="C613" t="str">
            <v>TRA_CH4</v>
          </cell>
          <cell r="D613" t="str">
            <v>HH2</v>
          </cell>
        </row>
        <row r="614">
          <cell r="A614" t="str">
            <v>EUR</v>
          </cell>
          <cell r="B614" t="str">
            <v>HH2_DEL_TRA_LH2_C_2_NEW</v>
          </cell>
          <cell r="C614" t="str">
            <v>TRA_CO2</v>
          </cell>
          <cell r="D614" t="str">
            <v>HH2</v>
          </cell>
        </row>
        <row r="615">
          <cell r="A615" t="str">
            <v>EUR</v>
          </cell>
          <cell r="B615" t="str">
            <v>HH2_DEL_TRA_LH2_C_2_NEW</v>
          </cell>
          <cell r="C615" t="str">
            <v>TRA_N2O</v>
          </cell>
          <cell r="D615" t="str">
            <v>HH2</v>
          </cell>
        </row>
        <row r="616">
          <cell r="A616" t="str">
            <v>EUR</v>
          </cell>
          <cell r="B616" t="str">
            <v>HH2_FT_BIO</v>
          </cell>
          <cell r="C616" t="str">
            <v>HH2_CH4</v>
          </cell>
          <cell r="D616" t="str">
            <v>HH2</v>
          </cell>
          <cell r="G616">
            <v>0</v>
          </cell>
          <cell r="L616">
            <v>0</v>
          </cell>
        </row>
        <row r="617">
          <cell r="A617" t="str">
            <v>EUR</v>
          </cell>
          <cell r="B617" t="str">
            <v>HH2_FT_BIO</v>
          </cell>
          <cell r="C617" t="str">
            <v>HH2_N2O</v>
          </cell>
          <cell r="D617" t="str">
            <v>HH2</v>
          </cell>
          <cell r="G617">
            <v>0</v>
          </cell>
          <cell r="L617">
            <v>0</v>
          </cell>
        </row>
        <row r="618">
          <cell r="A618" t="str">
            <v>EUR</v>
          </cell>
          <cell r="B618" t="str">
            <v>HH2_FT_BIO</v>
          </cell>
          <cell r="C618" t="str">
            <v>TOT_CH4</v>
          </cell>
          <cell r="D618" t="str">
            <v>HH2</v>
          </cell>
          <cell r="G618">
            <v>0</v>
          </cell>
          <cell r="L618">
            <v>0</v>
          </cell>
        </row>
        <row r="619">
          <cell r="A619" t="str">
            <v>EUR</v>
          </cell>
          <cell r="B619" t="str">
            <v>HH2_FT_BIO</v>
          </cell>
          <cell r="C619" t="str">
            <v>TOT_CO2_EQ_GWP_100</v>
          </cell>
          <cell r="D619" t="str">
            <v>HH2</v>
          </cell>
          <cell r="G619">
            <v>0</v>
          </cell>
          <cell r="L619">
            <v>0</v>
          </cell>
        </row>
        <row r="620">
          <cell r="A620" t="str">
            <v>EUR</v>
          </cell>
          <cell r="B620" t="str">
            <v>HH2_NGA_CL_CCS_NEW</v>
          </cell>
          <cell r="C620" t="str">
            <v>HH2_CH4</v>
          </cell>
          <cell r="D620" t="str">
            <v>HH2</v>
          </cell>
          <cell r="K620">
            <v>83.999327755197442</v>
          </cell>
          <cell r="L620">
            <v>1759.221203794051</v>
          </cell>
          <cell r="M620">
            <v>2888.2635670509189</v>
          </cell>
        </row>
        <row r="621">
          <cell r="A621" t="str">
            <v>EUR</v>
          </cell>
          <cell r="B621" t="str">
            <v>HH2_NGA_CL_CCS_NEW</v>
          </cell>
          <cell r="C621" t="str">
            <v>HH2_CO2</v>
          </cell>
          <cell r="D621" t="str">
            <v>HH2</v>
          </cell>
          <cell r="K621">
            <v>570.49655432842019</v>
          </cell>
          <cell r="L621">
            <v>18614.163050418101</v>
          </cell>
          <cell r="M621">
            <v>31110.00676814749</v>
          </cell>
        </row>
        <row r="622">
          <cell r="A622" t="str">
            <v>EUR</v>
          </cell>
          <cell r="B622" t="str">
            <v>HH2_NGA_CL_CCS_NEW</v>
          </cell>
          <cell r="C622" t="str">
            <v>HH2_N2O</v>
          </cell>
          <cell r="D622" t="str">
            <v>HH2</v>
          </cell>
          <cell r="K622">
            <v>8.3999327755197459</v>
          </cell>
          <cell r="L622">
            <v>175.9221203794051</v>
          </cell>
          <cell r="M622">
            <v>288.82635670509188</v>
          </cell>
        </row>
        <row r="623">
          <cell r="A623" t="str">
            <v>EUR</v>
          </cell>
          <cell r="B623" t="str">
            <v>HH2_NGA_CL_CCS_NEW</v>
          </cell>
          <cell r="C623" t="str">
            <v>SNK_CO2_EM</v>
          </cell>
          <cell r="D623" t="str">
            <v>HH2</v>
          </cell>
          <cell r="K623">
            <v>3886.5077763623572</v>
          </cell>
          <cell r="L623">
            <v>74730.114022894253</v>
          </cell>
          <cell r="M623">
            <v>122141.2580995742</v>
          </cell>
        </row>
        <row r="624">
          <cell r="A624" t="str">
            <v>EUR</v>
          </cell>
          <cell r="B624" t="str">
            <v>HH2_NGA_CL_CCS_NEW</v>
          </cell>
          <cell r="C624" t="str">
            <v>TOT_CO2</v>
          </cell>
          <cell r="D624" t="str">
            <v>HH2</v>
          </cell>
          <cell r="K624">
            <v>570.49655432842019</v>
          </cell>
          <cell r="L624">
            <v>18614.163050418101</v>
          </cell>
          <cell r="M624">
            <v>31110.00676814749</v>
          </cell>
        </row>
        <row r="625">
          <cell r="A625" t="str">
            <v>EUR</v>
          </cell>
          <cell r="B625" t="str">
            <v>HH2_NGA_CL_CCS_NEW</v>
          </cell>
          <cell r="C625" t="str">
            <v>TOT_CO2_EQ_GWP_100</v>
          </cell>
          <cell r="D625" t="str">
            <v>HH2</v>
          </cell>
          <cell r="K625">
            <v>4.6031631609848214</v>
          </cell>
          <cell r="L625">
            <v>96.405321967914006</v>
          </cell>
          <cell r="M625">
            <v>158.2768434743904</v>
          </cell>
        </row>
        <row r="626">
          <cell r="A626" t="str">
            <v>EUR</v>
          </cell>
          <cell r="B626" t="str">
            <v>HH2_NGA_CS_CCS_NEW</v>
          </cell>
          <cell r="C626" t="str">
            <v>HH2_CH4</v>
          </cell>
          <cell r="D626" t="str">
            <v>HH2</v>
          </cell>
        </row>
        <row r="627">
          <cell r="A627" t="str">
            <v>EUR</v>
          </cell>
          <cell r="B627" t="str">
            <v>HH2_NGA_CS_CCS_NEW</v>
          </cell>
          <cell r="C627" t="str">
            <v>HH2_CO2</v>
          </cell>
          <cell r="D627" t="str">
            <v>HH2</v>
          </cell>
        </row>
        <row r="628">
          <cell r="A628" t="str">
            <v>EUR</v>
          </cell>
          <cell r="B628" t="str">
            <v>HH2_NGA_CS_CCS_NEW</v>
          </cell>
          <cell r="C628" t="str">
            <v>HH2_N2O</v>
          </cell>
          <cell r="D628" t="str">
            <v>HH2</v>
          </cell>
        </row>
        <row r="629">
          <cell r="A629" t="str">
            <v>EUR</v>
          </cell>
          <cell r="B629" t="str">
            <v>HH2_NGA_CS_CCS_NEW</v>
          </cell>
          <cell r="C629" t="str">
            <v>SNK_CO2_EM</v>
          </cell>
          <cell r="D629" t="str">
            <v>HH2</v>
          </cell>
        </row>
        <row r="630">
          <cell r="A630" t="str">
            <v>EUR</v>
          </cell>
          <cell r="B630" t="str">
            <v>HH2_NGA_CS_CCS_NEW</v>
          </cell>
          <cell r="C630" t="str">
            <v>TOT_CO2</v>
          </cell>
          <cell r="D630" t="str">
            <v>HH2</v>
          </cell>
        </row>
        <row r="631">
          <cell r="A631" t="str">
            <v>EUR</v>
          </cell>
          <cell r="B631" t="str">
            <v>HH2_NGA_CS_CCS_NEW</v>
          </cell>
          <cell r="C631" t="str">
            <v>TOT_CO2_EQ_GWP_100</v>
          </cell>
          <cell r="D631" t="str">
            <v>HH2</v>
          </cell>
        </row>
        <row r="632">
          <cell r="A632" t="str">
            <v>EUR</v>
          </cell>
          <cell r="B632" t="str">
            <v>IMP_EMHV_DMY_TECH</v>
          </cell>
          <cell r="C632" t="str">
            <v>TOT_CO2</v>
          </cell>
          <cell r="D632" t="str">
            <v>IMP</v>
          </cell>
          <cell r="E632">
            <v>23226.248160499999</v>
          </cell>
          <cell r="F632">
            <v>23226.248160499988</v>
          </cell>
          <cell r="G632">
            <v>23226.248160499988</v>
          </cell>
          <cell r="H632">
            <v>31790.016271475</v>
          </cell>
          <cell r="I632">
            <v>40350.472025324991</v>
          </cell>
          <cell r="J632">
            <v>47782.076470974993</v>
          </cell>
          <cell r="K632">
            <v>0</v>
          </cell>
          <cell r="L632">
            <v>0</v>
          </cell>
          <cell r="M632">
            <v>0</v>
          </cell>
        </row>
        <row r="633">
          <cell r="A633" t="str">
            <v>EUR</v>
          </cell>
          <cell r="B633" t="str">
            <v>IMP_EMHV_DMY_TECH</v>
          </cell>
          <cell r="C633" t="str">
            <v>TOT_CO2_EQ_GWP_100</v>
          </cell>
          <cell r="D633" t="str">
            <v>IMP</v>
          </cell>
          <cell r="E633">
            <v>23226.248160499999</v>
          </cell>
          <cell r="F633">
            <v>23226.248160499988</v>
          </cell>
          <cell r="G633">
            <v>23226.248160499988</v>
          </cell>
          <cell r="H633">
            <v>31790.016271475</v>
          </cell>
          <cell r="I633">
            <v>40350.472025324991</v>
          </cell>
          <cell r="J633">
            <v>47782.076470974993</v>
          </cell>
          <cell r="K633">
            <v>0</v>
          </cell>
          <cell r="L633">
            <v>0</v>
          </cell>
          <cell r="M633">
            <v>0</v>
          </cell>
        </row>
        <row r="634">
          <cell r="A634" t="str">
            <v>EUR</v>
          </cell>
          <cell r="B634" t="str">
            <v>IMP_EMHV_DMY_TECH</v>
          </cell>
          <cell r="C634" t="str">
            <v>UPS_CO2</v>
          </cell>
          <cell r="D634" t="str">
            <v>IMP</v>
          </cell>
          <cell r="E634">
            <v>23226.248160499999</v>
          </cell>
          <cell r="F634">
            <v>23226.248160499988</v>
          </cell>
          <cell r="G634">
            <v>23226.248160499988</v>
          </cell>
          <cell r="H634">
            <v>31790.016271475</v>
          </cell>
          <cell r="I634">
            <v>40350.472025324991</v>
          </cell>
          <cell r="J634">
            <v>47782.076470974993</v>
          </cell>
          <cell r="K634">
            <v>0</v>
          </cell>
          <cell r="L634">
            <v>0</v>
          </cell>
          <cell r="M634">
            <v>0</v>
          </cell>
        </row>
        <row r="635">
          <cell r="A635" t="str">
            <v>EUR</v>
          </cell>
          <cell r="B635" t="str">
            <v>IMP_ETH_DMY_ANNUAL_TECH</v>
          </cell>
          <cell r="C635" t="str">
            <v>TOT_CO2</v>
          </cell>
          <cell r="D635" t="str">
            <v>IMP</v>
          </cell>
          <cell r="E635">
            <v>5084.6401085447142</v>
          </cell>
          <cell r="F635">
            <v>11913.683613454001</v>
          </cell>
          <cell r="G635">
            <v>11913.683613454001</v>
          </cell>
          <cell r="H635">
            <v>12032.285257366981</v>
          </cell>
          <cell r="I635">
            <v>7550.3941434028911</v>
          </cell>
          <cell r="J635">
            <v>1335.1757468776291</v>
          </cell>
          <cell r="K635">
            <v>0</v>
          </cell>
          <cell r="L635">
            <v>0</v>
          </cell>
          <cell r="M635">
            <v>1669.4078747226879</v>
          </cell>
        </row>
        <row r="636">
          <cell r="A636" t="str">
            <v>EUR</v>
          </cell>
          <cell r="B636" t="str">
            <v>IMP_ETH_DMY_ANNUAL_TECH</v>
          </cell>
          <cell r="C636" t="str">
            <v>TOT_CO2_EQ_GWP_100</v>
          </cell>
          <cell r="D636" t="str">
            <v>IMP</v>
          </cell>
          <cell r="E636">
            <v>5084.6401085447142</v>
          </cell>
          <cell r="F636">
            <v>11913.683613454001</v>
          </cell>
          <cell r="G636">
            <v>11913.683613454001</v>
          </cell>
          <cell r="H636">
            <v>12032.285257366981</v>
          </cell>
          <cell r="I636">
            <v>7550.3941434028911</v>
          </cell>
          <cell r="J636">
            <v>1335.1757468776291</v>
          </cell>
          <cell r="K636">
            <v>0</v>
          </cell>
          <cell r="L636">
            <v>0</v>
          </cell>
          <cell r="M636">
            <v>1669.4078747226879</v>
          </cell>
        </row>
        <row r="637">
          <cell r="A637" t="str">
            <v>EUR</v>
          </cell>
          <cell r="B637" t="str">
            <v>IMP_ETH_DMY_ANNUAL_TECH</v>
          </cell>
          <cell r="C637" t="str">
            <v>UPS_CO2</v>
          </cell>
          <cell r="D637" t="str">
            <v>IMP</v>
          </cell>
          <cell r="E637">
            <v>5084.6401085447142</v>
          </cell>
          <cell r="F637">
            <v>11913.683613454001</v>
          </cell>
          <cell r="G637">
            <v>11913.683613454001</v>
          </cell>
          <cell r="H637">
            <v>12032.285257366981</v>
          </cell>
          <cell r="I637">
            <v>7550.3941434028911</v>
          </cell>
          <cell r="J637">
            <v>1335.1757468776291</v>
          </cell>
          <cell r="K637">
            <v>0</v>
          </cell>
          <cell r="L637">
            <v>0</v>
          </cell>
          <cell r="M637">
            <v>1669.4078747226879</v>
          </cell>
        </row>
        <row r="638">
          <cell r="A638" t="str">
            <v>EUR</v>
          </cell>
          <cell r="B638" t="str">
            <v>IMP_WOD_DMY_TECH</v>
          </cell>
          <cell r="C638" t="str">
            <v>TOT_CO2</v>
          </cell>
          <cell r="D638" t="str">
            <v>IMP</v>
          </cell>
          <cell r="E638">
            <v>27921.380808999998</v>
          </cell>
          <cell r="F638">
            <v>27906.437999999998</v>
          </cell>
          <cell r="G638">
            <v>27925.537087000001</v>
          </cell>
          <cell r="H638">
            <v>39583.599999999999</v>
          </cell>
          <cell r="I638">
            <v>51161.802999999993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</row>
        <row r="639">
          <cell r="A639" t="str">
            <v>EUR</v>
          </cell>
          <cell r="B639" t="str">
            <v>IMP_WOD_DMY_TECH</v>
          </cell>
          <cell r="C639" t="str">
            <v>TOT_CO2_EQ_GWP_100</v>
          </cell>
          <cell r="D639" t="str">
            <v>IMP</v>
          </cell>
          <cell r="E639">
            <v>27921.380808999998</v>
          </cell>
          <cell r="F639">
            <v>27906.437999999998</v>
          </cell>
          <cell r="G639">
            <v>27925.537087000001</v>
          </cell>
          <cell r="H639">
            <v>39583.599999999999</v>
          </cell>
          <cell r="I639">
            <v>51161.802999999993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</row>
        <row r="640">
          <cell r="A640" t="str">
            <v>EUR</v>
          </cell>
          <cell r="B640" t="str">
            <v>IMP_WOD_DMY_TECH</v>
          </cell>
          <cell r="C640" t="str">
            <v>UPS_CO2</v>
          </cell>
          <cell r="D640" t="str">
            <v>IMP</v>
          </cell>
          <cell r="E640">
            <v>27921.380808999998</v>
          </cell>
          <cell r="F640">
            <v>27906.437999999998</v>
          </cell>
          <cell r="G640">
            <v>27925.537087000001</v>
          </cell>
          <cell r="H640">
            <v>39583.599999999999</v>
          </cell>
          <cell r="I640">
            <v>51161.802999999993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</row>
        <row r="641">
          <cell r="A641" t="str">
            <v>EUR</v>
          </cell>
          <cell r="B641" t="str">
            <v>IND_CH_AMM_BIOGSF_NEW</v>
          </cell>
          <cell r="C641" t="str">
            <v>IND_CH4</v>
          </cell>
          <cell r="D641" t="str">
            <v>IND</v>
          </cell>
        </row>
        <row r="642">
          <cell r="A642" t="str">
            <v>EUR</v>
          </cell>
          <cell r="B642" t="str">
            <v>IND_CH_AMM_BIOGSF_NEW</v>
          </cell>
          <cell r="C642" t="str">
            <v>IND_N2O</v>
          </cell>
          <cell r="D642" t="str">
            <v>IND</v>
          </cell>
        </row>
        <row r="643">
          <cell r="A643" t="str">
            <v>EUR</v>
          </cell>
          <cell r="B643" t="str">
            <v>IND_CH_AMM_BIOGSF_NEW</v>
          </cell>
          <cell r="C643" t="str">
            <v>TOT_CH4</v>
          </cell>
          <cell r="D643" t="str">
            <v>IND</v>
          </cell>
        </row>
        <row r="644">
          <cell r="A644" t="str">
            <v>EUR</v>
          </cell>
          <cell r="B644" t="str">
            <v>IND_CH_AMM_BIOGSF_NEW</v>
          </cell>
          <cell r="C644" t="str">
            <v>TOT_CO2_EQ_GWP_100</v>
          </cell>
          <cell r="D644" t="str">
            <v>IND</v>
          </cell>
        </row>
        <row r="645">
          <cell r="A645" t="str">
            <v>EUR</v>
          </cell>
          <cell r="B645" t="str">
            <v>IND_CH_AMM_BIOGSF_NEW</v>
          </cell>
          <cell r="C645" t="str">
            <v>TOT_N2O</v>
          </cell>
          <cell r="D645" t="str">
            <v>IND</v>
          </cell>
        </row>
        <row r="646">
          <cell r="A646" t="str">
            <v>EUR</v>
          </cell>
          <cell r="B646" t="str">
            <v>IND_CH_AMM_COAGSF_NEW</v>
          </cell>
          <cell r="C646" t="str">
            <v>IND_CH4</v>
          </cell>
          <cell r="D646" t="str">
            <v>IND</v>
          </cell>
          <cell r="E646">
            <v>1854.5492270187101</v>
          </cell>
          <cell r="F646">
            <v>1812.318697139892</v>
          </cell>
          <cell r="G646">
            <v>360.71790236947697</v>
          </cell>
          <cell r="H646">
            <v>1183.8870484619119</v>
          </cell>
        </row>
        <row r="647">
          <cell r="A647" t="str">
            <v>EUR</v>
          </cell>
          <cell r="B647" t="str">
            <v>IND_CH_AMM_COAGSF_NEW</v>
          </cell>
          <cell r="C647" t="str">
            <v>IND_CO2</v>
          </cell>
          <cell r="D647" t="str">
            <v>IND</v>
          </cell>
          <cell r="E647">
            <v>15960.925029260119</v>
          </cell>
          <cell r="F647">
            <v>15597.47373256669</v>
          </cell>
          <cell r="G647">
            <v>3104.4694379380362</v>
          </cell>
          <cell r="H647">
            <v>10188.96244344447</v>
          </cell>
        </row>
        <row r="648">
          <cell r="A648" t="str">
            <v>EUR</v>
          </cell>
          <cell r="B648" t="str">
            <v>IND_CH_AMM_COAGSF_NEW</v>
          </cell>
          <cell r="C648" t="str">
            <v>IND_CO2_TOT</v>
          </cell>
          <cell r="D648" t="str">
            <v>IND</v>
          </cell>
          <cell r="E648">
            <v>15960.925029260119</v>
          </cell>
          <cell r="F648">
            <v>15597.47373256669</v>
          </cell>
          <cell r="G648">
            <v>3104.4694379380362</v>
          </cell>
          <cell r="H648">
            <v>10188.96244344447</v>
          </cell>
        </row>
        <row r="649">
          <cell r="A649" t="str">
            <v>EUR</v>
          </cell>
          <cell r="B649" t="str">
            <v>IND_CH_AMM_COAGSF_NEW</v>
          </cell>
          <cell r="C649" t="str">
            <v>IND_N2O</v>
          </cell>
          <cell r="D649" t="str">
            <v>IND</v>
          </cell>
          <cell r="E649">
            <v>269.75261483908508</v>
          </cell>
          <cell r="F649">
            <v>263.60999231125697</v>
          </cell>
          <cell r="G649">
            <v>52.468058526469399</v>
          </cell>
          <cell r="H649">
            <v>172.20175250355089</v>
          </cell>
        </row>
        <row r="650">
          <cell r="A650" t="str">
            <v>EUR</v>
          </cell>
          <cell r="B650" t="str">
            <v>IND_CH_AMM_COAGSF_NEW</v>
          </cell>
          <cell r="C650" t="str">
            <v>TOT_CH4</v>
          </cell>
          <cell r="D650" t="str">
            <v>IND</v>
          </cell>
          <cell r="E650">
            <v>1.8545492270187101</v>
          </cell>
          <cell r="F650">
            <v>1.8123186971398919</v>
          </cell>
          <cell r="G650">
            <v>0.36071790236947698</v>
          </cell>
          <cell r="H650">
            <v>1.183887048461912</v>
          </cell>
        </row>
        <row r="651">
          <cell r="A651" t="str">
            <v>EUR</v>
          </cell>
          <cell r="B651" t="str">
            <v>IND_CH_AMM_COAGSF_NEW</v>
          </cell>
          <cell r="C651" t="str">
            <v>TOT_CO2</v>
          </cell>
          <cell r="D651" t="str">
            <v>IND</v>
          </cell>
          <cell r="E651">
            <v>15960.925029260119</v>
          </cell>
          <cell r="F651">
            <v>15597.47373256669</v>
          </cell>
          <cell r="G651">
            <v>3104.4694379380362</v>
          </cell>
          <cell r="H651">
            <v>10188.96244344447</v>
          </cell>
        </row>
        <row r="652">
          <cell r="A652" t="str">
            <v>EUR</v>
          </cell>
          <cell r="B652" t="str">
            <v>IND_CH_AMM_COAGSF_NEW</v>
          </cell>
          <cell r="C652" t="str">
            <v>TOT_CO2_EQ_GWP_100</v>
          </cell>
          <cell r="D652" t="str">
            <v>IND</v>
          </cell>
          <cell r="E652">
            <v>16087.67503915763</v>
          </cell>
          <cell r="F652">
            <v>15721.337477703941</v>
          </cell>
          <cell r="G652">
            <v>3129.1228669381612</v>
          </cell>
          <cell r="H652">
            <v>10269.875741902089</v>
          </cell>
        </row>
        <row r="653">
          <cell r="A653" t="str">
            <v>EUR</v>
          </cell>
          <cell r="B653" t="str">
            <v>IND_CH_AMM_COAGSF_NEW</v>
          </cell>
          <cell r="C653" t="str">
            <v>TOT_N2O</v>
          </cell>
          <cell r="D653" t="str">
            <v>IND</v>
          </cell>
          <cell r="E653">
            <v>0.26975261483908508</v>
          </cell>
          <cell r="F653">
            <v>0.26360999231125698</v>
          </cell>
          <cell r="G653">
            <v>5.2468058526469401E-2</v>
          </cell>
          <cell r="H653">
            <v>0.17220175250355091</v>
          </cell>
        </row>
        <row r="654">
          <cell r="A654" t="str">
            <v>EUR</v>
          </cell>
          <cell r="B654" t="str">
            <v>IND_CH_AMM_EXS</v>
          </cell>
          <cell r="C654" t="str">
            <v>IND_CH4</v>
          </cell>
          <cell r="D654" t="str">
            <v>IND</v>
          </cell>
        </row>
        <row r="655">
          <cell r="A655" t="str">
            <v>EUR</v>
          </cell>
          <cell r="B655" t="str">
            <v>IND_CH_AMM_EXS</v>
          </cell>
          <cell r="C655" t="str">
            <v>IND_CO2</v>
          </cell>
          <cell r="D655" t="str">
            <v>IND</v>
          </cell>
        </row>
        <row r="656">
          <cell r="A656" t="str">
            <v>EUR</v>
          </cell>
          <cell r="B656" t="str">
            <v>IND_CH_AMM_EXS</v>
          </cell>
          <cell r="C656" t="str">
            <v>IND_CO2_TOT</v>
          </cell>
          <cell r="D656" t="str">
            <v>IND</v>
          </cell>
        </row>
        <row r="657">
          <cell r="A657" t="str">
            <v>EUR</v>
          </cell>
          <cell r="B657" t="str">
            <v>IND_CH_AMM_EXS</v>
          </cell>
          <cell r="C657" t="str">
            <v>IND_N2O</v>
          </cell>
          <cell r="D657" t="str">
            <v>IND</v>
          </cell>
        </row>
        <row r="658">
          <cell r="A658" t="str">
            <v>EUR</v>
          </cell>
          <cell r="B658" t="str">
            <v>IND_CH_AMM_EXS</v>
          </cell>
          <cell r="C658" t="str">
            <v>TOT_CH4</v>
          </cell>
          <cell r="D658" t="str">
            <v>IND</v>
          </cell>
        </row>
        <row r="659">
          <cell r="A659" t="str">
            <v>EUR</v>
          </cell>
          <cell r="B659" t="str">
            <v>IND_CH_AMM_EXS</v>
          </cell>
          <cell r="C659" t="str">
            <v>TOT_CO2</v>
          </cell>
          <cell r="D659" t="str">
            <v>IND</v>
          </cell>
        </row>
        <row r="660">
          <cell r="A660" t="str">
            <v>EUR</v>
          </cell>
          <cell r="B660" t="str">
            <v>IND_CH_AMM_EXS</v>
          </cell>
          <cell r="C660" t="str">
            <v>TOT_CO2_EQ_GWP_100</v>
          </cell>
          <cell r="D660" t="str">
            <v>IND</v>
          </cell>
        </row>
        <row r="661">
          <cell r="A661" t="str">
            <v>EUR</v>
          </cell>
          <cell r="B661" t="str">
            <v>IND_CH_AMM_EXS</v>
          </cell>
          <cell r="C661" t="str">
            <v>TOT_N2O</v>
          </cell>
          <cell r="D661" t="str">
            <v>IND</v>
          </cell>
        </row>
        <row r="662">
          <cell r="A662" t="str">
            <v>EUR</v>
          </cell>
          <cell r="B662" t="str">
            <v>IND_CH_AMM_NAPPOX_NEW</v>
          </cell>
          <cell r="C662" t="str">
            <v>IND_CH4</v>
          </cell>
          <cell r="D662" t="str">
            <v>IND</v>
          </cell>
          <cell r="E662">
            <v>909.7641433902462</v>
          </cell>
          <cell r="F662">
            <v>602.97635809800158</v>
          </cell>
          <cell r="G662">
            <v>46.795386646221459</v>
          </cell>
          <cell r="H662">
            <v>0.68794551839874207</v>
          </cell>
        </row>
        <row r="663">
          <cell r="A663" t="str">
            <v>EUR</v>
          </cell>
          <cell r="B663" t="str">
            <v>IND_CH_AMM_NAPPOX_NEW</v>
          </cell>
          <cell r="C663" t="str">
            <v>IND_CO2</v>
          </cell>
          <cell r="D663" t="str">
            <v>IND</v>
          </cell>
          <cell r="E663">
            <v>20627.385677801511</v>
          </cell>
          <cell r="F663">
            <v>13671.483959275351</v>
          </cell>
          <cell r="G663">
            <v>1061.007399891995</v>
          </cell>
          <cell r="H663">
            <v>15.59801805382747</v>
          </cell>
        </row>
        <row r="664">
          <cell r="A664" t="str">
            <v>EUR</v>
          </cell>
          <cell r="B664" t="str">
            <v>IND_CH_AMM_NAPPOX_NEW</v>
          </cell>
          <cell r="C664" t="str">
            <v>IND_CO2_TOT</v>
          </cell>
          <cell r="D664" t="str">
            <v>IND</v>
          </cell>
          <cell r="E664">
            <v>20627.385677801511</v>
          </cell>
          <cell r="F664">
            <v>13671.483959275351</v>
          </cell>
          <cell r="G664">
            <v>1061.007399891995</v>
          </cell>
          <cell r="H664">
            <v>15.59801805382747</v>
          </cell>
        </row>
        <row r="665">
          <cell r="A665" t="str">
            <v>EUR</v>
          </cell>
          <cell r="B665" t="str">
            <v>IND_CH_AMM_NAPPOX_NEW</v>
          </cell>
          <cell r="C665" t="str">
            <v>IND_N2O</v>
          </cell>
          <cell r="D665" t="str">
            <v>IND</v>
          </cell>
          <cell r="E665">
            <v>181.9528286780492</v>
          </cell>
          <cell r="F665">
            <v>120.5952716196003</v>
          </cell>
          <cell r="G665">
            <v>9.3590773292442915</v>
          </cell>
          <cell r="H665">
            <v>0.13758910367974839</v>
          </cell>
        </row>
        <row r="666">
          <cell r="A666" t="str">
            <v>EUR</v>
          </cell>
          <cell r="B666" t="str">
            <v>IND_CH_AMM_NAPPOX_NEW</v>
          </cell>
          <cell r="C666" t="str">
            <v>TOT_CH4</v>
          </cell>
          <cell r="D666" t="str">
            <v>IND</v>
          </cell>
          <cell r="E666">
            <v>0.90976414339024603</v>
          </cell>
          <cell r="F666">
            <v>0.60297635809800154</v>
          </cell>
          <cell r="G666">
            <v>4.6795386646221453E-2</v>
          </cell>
          <cell r="H666">
            <v>6.8794551839874193E-4</v>
          </cell>
        </row>
        <row r="667">
          <cell r="A667" t="str">
            <v>EUR</v>
          </cell>
          <cell r="B667" t="str">
            <v>IND_CH_AMM_NAPPOX_NEW</v>
          </cell>
          <cell r="C667" t="str">
            <v>TOT_CO2</v>
          </cell>
          <cell r="D667" t="str">
            <v>IND</v>
          </cell>
          <cell r="E667">
            <v>20627.385677801511</v>
          </cell>
          <cell r="F667">
            <v>13671.483959275351</v>
          </cell>
          <cell r="G667">
            <v>1061.007399891995</v>
          </cell>
          <cell r="H667">
            <v>15.59801805382747</v>
          </cell>
        </row>
        <row r="668">
          <cell r="A668" t="str">
            <v>EUR</v>
          </cell>
          <cell r="B668" t="str">
            <v>IND_CH_AMM_NAPPOX_NEW</v>
          </cell>
          <cell r="C668" t="str">
            <v>TOT_CO2_EQ_GWP_100</v>
          </cell>
          <cell r="D668" t="str">
            <v>IND</v>
          </cell>
          <cell r="E668">
            <v>20704.351724332319</v>
          </cell>
          <cell r="F668">
            <v>13722.49575917045</v>
          </cell>
          <cell r="G668">
            <v>1064.9662896022651</v>
          </cell>
          <cell r="H668">
            <v>15.656218244684011</v>
          </cell>
        </row>
        <row r="669">
          <cell r="A669" t="str">
            <v>EUR</v>
          </cell>
          <cell r="B669" t="str">
            <v>IND_CH_AMM_NGASR_CCS_NEW</v>
          </cell>
          <cell r="C669" t="str">
            <v>IND_CH4</v>
          </cell>
          <cell r="D669" t="str">
            <v>IND</v>
          </cell>
          <cell r="I669">
            <v>54.370577748693911</v>
          </cell>
          <cell r="J669">
            <v>55.294737800299153</v>
          </cell>
          <cell r="K669">
            <v>56.004606404278761</v>
          </cell>
          <cell r="L669">
            <v>56.780061771595037</v>
          </cell>
          <cell r="M669">
            <v>57.425285710444442</v>
          </cell>
        </row>
        <row r="670">
          <cell r="A670" t="str">
            <v>EUR</v>
          </cell>
          <cell r="B670" t="str">
            <v>IND_CH_AMM_NGASR_CCS_NEW</v>
          </cell>
          <cell r="C670" t="str">
            <v>IND_CO2</v>
          </cell>
          <cell r="D670" t="str">
            <v>IND</v>
          </cell>
          <cell r="I670">
            <v>-241.27334312814321</v>
          </cell>
          <cell r="J670">
            <v>-245.37436972136589</v>
          </cell>
          <cell r="K670">
            <v>-248.5244626274135</v>
          </cell>
          <cell r="L670">
            <v>-251.9656015055736</v>
          </cell>
          <cell r="M670">
            <v>-254.82882906795211</v>
          </cell>
        </row>
        <row r="671">
          <cell r="A671" t="str">
            <v>EUR</v>
          </cell>
          <cell r="B671" t="str">
            <v>IND_CH_AMM_NGASR_CCS_NEW</v>
          </cell>
          <cell r="C671" t="str">
            <v>IND_CO2_TOT</v>
          </cell>
          <cell r="D671" t="str">
            <v>IND</v>
          </cell>
          <cell r="I671">
            <v>-241.27334312814321</v>
          </cell>
          <cell r="J671">
            <v>-245.37436972136589</v>
          </cell>
          <cell r="K671">
            <v>-248.5244626274135</v>
          </cell>
          <cell r="L671">
            <v>-251.9656015055736</v>
          </cell>
          <cell r="M671">
            <v>-254.82882906795211</v>
          </cell>
        </row>
        <row r="672">
          <cell r="A672" t="str">
            <v>EUR</v>
          </cell>
          <cell r="B672" t="str">
            <v>IND_CH_AMM_NGASR_CCS_NEW</v>
          </cell>
          <cell r="C672" t="str">
            <v>IND_N2O</v>
          </cell>
          <cell r="D672" t="str">
            <v>IND</v>
          </cell>
          <cell r="I672">
            <v>5.4370577748693911</v>
          </cell>
          <cell r="J672">
            <v>5.5294737800299156</v>
          </cell>
          <cell r="K672">
            <v>5.6004606404278769</v>
          </cell>
          <cell r="L672">
            <v>5.6780061771595047</v>
          </cell>
          <cell r="M672">
            <v>5.7425285710444438</v>
          </cell>
        </row>
        <row r="673">
          <cell r="A673" t="str">
            <v>EUR</v>
          </cell>
          <cell r="B673" t="str">
            <v>IND_CH_AMM_NGASR_CCS_NEW</v>
          </cell>
          <cell r="C673" t="str">
            <v>SNK_CO2_EM</v>
          </cell>
          <cell r="D673" t="str">
            <v>IND</v>
          </cell>
          <cell r="I673">
            <v>3126.1761984738419</v>
          </cell>
          <cell r="J673">
            <v>3179.31315740524</v>
          </cell>
          <cell r="K673">
            <v>3220.1288784384451</v>
          </cell>
          <cell r="L673">
            <v>3264.7156791064058</v>
          </cell>
          <cell r="M673">
            <v>3301.8144888641341</v>
          </cell>
        </row>
        <row r="674">
          <cell r="A674" t="str">
            <v>EUR</v>
          </cell>
          <cell r="B674" t="str">
            <v>IND_CH_AMM_NGASR_CCS_NEW</v>
          </cell>
          <cell r="C674" t="str">
            <v>TOT_CO2</v>
          </cell>
          <cell r="D674" t="str">
            <v>IND</v>
          </cell>
          <cell r="I674">
            <v>-241.27334312814321</v>
          </cell>
          <cell r="J674">
            <v>-245.37436972136589</v>
          </cell>
          <cell r="K674">
            <v>-248.5244626274135</v>
          </cell>
          <cell r="L674">
            <v>-251.9656015055736</v>
          </cell>
          <cell r="M674">
            <v>-254.82882906795211</v>
          </cell>
        </row>
        <row r="675">
          <cell r="A675" t="str">
            <v>EUR</v>
          </cell>
          <cell r="B675" t="str">
            <v>IND_CH_AMM_NGASR_CCS_NEW</v>
          </cell>
          <cell r="C675" t="str">
            <v>TOT_CO2_EQ_GWP_100</v>
          </cell>
          <cell r="D675" t="str">
            <v>IND</v>
          </cell>
          <cell r="I675">
            <v>-238.2938354675147</v>
          </cell>
          <cell r="J675">
            <v>-242.34421808990959</v>
          </cell>
          <cell r="K675">
            <v>-245.45541019645901</v>
          </cell>
          <cell r="L675">
            <v>-248.85405412049019</v>
          </cell>
          <cell r="M675">
            <v>-251.68192341101971</v>
          </cell>
        </row>
        <row r="676">
          <cell r="A676" t="str">
            <v>EUR</v>
          </cell>
          <cell r="B676" t="str">
            <v>IND_CH_AMM_NGASR_NEW</v>
          </cell>
          <cell r="C676" t="str">
            <v>IND_CH4</v>
          </cell>
          <cell r="D676" t="str">
            <v>IND</v>
          </cell>
          <cell r="F676">
            <v>107.8151988144167</v>
          </cell>
          <cell r="G676">
            <v>353.74761686566558</v>
          </cell>
          <cell r="H676">
            <v>331.0526580533072</v>
          </cell>
        </row>
        <row r="677">
          <cell r="A677" t="str">
            <v>EUR</v>
          </cell>
          <cell r="B677" t="str">
            <v>IND_CH_AMM_NGASR_NEW</v>
          </cell>
          <cell r="C677" t="str">
            <v>IND_CO2</v>
          </cell>
          <cell r="D677" t="str">
            <v>IND</v>
          </cell>
          <cell r="F677">
            <v>5720.6744490929505</v>
          </cell>
          <cell r="G677">
            <v>18769.84855089222</v>
          </cell>
          <cell r="H677">
            <v>17565.654036308479</v>
          </cell>
        </row>
        <row r="678">
          <cell r="A678" t="str">
            <v>EUR</v>
          </cell>
          <cell r="B678" t="str">
            <v>IND_CH_AMM_NGASR_NEW</v>
          </cell>
          <cell r="C678" t="str">
            <v>IND_CO2_TOT</v>
          </cell>
          <cell r="D678" t="str">
            <v>IND</v>
          </cell>
          <cell r="F678">
            <v>5720.6744490929505</v>
          </cell>
          <cell r="G678">
            <v>18769.84855089222</v>
          </cell>
          <cell r="H678">
            <v>17565.654036308479</v>
          </cell>
        </row>
        <row r="679">
          <cell r="A679" t="str">
            <v>EUR</v>
          </cell>
          <cell r="B679" t="str">
            <v>IND_CH_AMM_NGASR_NEW</v>
          </cell>
          <cell r="C679" t="str">
            <v>IND_N2O</v>
          </cell>
          <cell r="D679" t="str">
            <v>IND</v>
          </cell>
          <cell r="F679">
            <v>10.781519881441669</v>
          </cell>
          <cell r="G679">
            <v>35.374761686566558</v>
          </cell>
          <cell r="H679">
            <v>33.105265805330717</v>
          </cell>
        </row>
        <row r="680">
          <cell r="A680" t="str">
            <v>EUR</v>
          </cell>
          <cell r="B680" t="str">
            <v>IND_CH_AMM_NGASR_NEW</v>
          </cell>
          <cell r="C680" t="str">
            <v>TOT_CO2</v>
          </cell>
          <cell r="D680" t="str">
            <v>IND</v>
          </cell>
          <cell r="F680">
            <v>5720.6744490929505</v>
          </cell>
          <cell r="G680">
            <v>18769.84855089222</v>
          </cell>
          <cell r="H680">
            <v>17565.654036308479</v>
          </cell>
        </row>
        <row r="681">
          <cell r="A681" t="str">
            <v>EUR</v>
          </cell>
          <cell r="B681" t="str">
            <v>IND_CH_AMM_NGASR_NEW</v>
          </cell>
          <cell r="C681" t="str">
            <v>TOT_CO2_EQ_GWP_100</v>
          </cell>
          <cell r="D681" t="str">
            <v>IND</v>
          </cell>
          <cell r="F681">
            <v>5726.5827219879793</v>
          </cell>
          <cell r="G681">
            <v>18789.23392029645</v>
          </cell>
          <cell r="H681">
            <v>17583.7957219698</v>
          </cell>
        </row>
        <row r="682">
          <cell r="A682" t="str">
            <v>EUR</v>
          </cell>
          <cell r="B682" t="str">
            <v>IND_CH_BTX_EXS</v>
          </cell>
          <cell r="C682" t="str">
            <v>IND_CH4</v>
          </cell>
          <cell r="D682" t="str">
            <v>IND</v>
          </cell>
          <cell r="E682">
            <v>83.443103620955284</v>
          </cell>
          <cell r="F682">
            <v>66.75448289676423</v>
          </cell>
          <cell r="G682">
            <v>50.065862172573183</v>
          </cell>
          <cell r="H682">
            <v>33.377241448382151</v>
          </cell>
          <cell r="I682">
            <v>16.688620724191061</v>
          </cell>
        </row>
        <row r="683">
          <cell r="A683" t="str">
            <v>EUR</v>
          </cell>
          <cell r="B683" t="str">
            <v>IND_CH_BTX_EXS</v>
          </cell>
          <cell r="C683" t="str">
            <v>IND_CO2</v>
          </cell>
          <cell r="D683" t="str">
            <v>IND</v>
          </cell>
          <cell r="E683">
            <v>2158.0181071725729</v>
          </cell>
          <cell r="F683">
            <v>1726.414485738057</v>
          </cell>
          <cell r="G683">
            <v>1294.810864303543</v>
          </cell>
          <cell r="H683">
            <v>863.2072428690293</v>
          </cell>
          <cell r="I683">
            <v>431.60362143451448</v>
          </cell>
        </row>
        <row r="684">
          <cell r="A684" t="str">
            <v>EUR</v>
          </cell>
          <cell r="B684" t="str">
            <v>IND_CH_BTX_EXS</v>
          </cell>
          <cell r="C684" t="str">
            <v>IND_CO2_TOT</v>
          </cell>
          <cell r="D684" t="str">
            <v>IND</v>
          </cell>
          <cell r="E684">
            <v>2158.0181071725729</v>
          </cell>
          <cell r="F684">
            <v>1726.414485738057</v>
          </cell>
          <cell r="G684">
            <v>1294.810864303543</v>
          </cell>
          <cell r="H684">
            <v>863.2072428690293</v>
          </cell>
          <cell r="I684">
            <v>431.60362143451448</v>
          </cell>
        </row>
        <row r="685">
          <cell r="A685" t="str">
            <v>EUR</v>
          </cell>
          <cell r="B685" t="str">
            <v>IND_CH_BTX_EXS</v>
          </cell>
          <cell r="C685" t="str">
            <v>IND_N2O</v>
          </cell>
          <cell r="D685" t="str">
            <v>IND</v>
          </cell>
          <cell r="E685">
            <v>15.611935516178731</v>
          </cell>
          <cell r="F685">
            <v>12.48954841294298</v>
          </cell>
          <cell r="G685">
            <v>9.3671613097072441</v>
          </cell>
          <cell r="H685">
            <v>6.2447742064714982</v>
          </cell>
          <cell r="I685">
            <v>3.122387103235746</v>
          </cell>
        </row>
        <row r="686">
          <cell r="A686" t="str">
            <v>EUR</v>
          </cell>
          <cell r="B686" t="str">
            <v>IND_CH_BTX_EXS</v>
          </cell>
          <cell r="C686" t="str">
            <v>TOT_CH4</v>
          </cell>
          <cell r="D686" t="str">
            <v>IND</v>
          </cell>
          <cell r="E686">
            <v>8.3443103620955306E-2</v>
          </cell>
          <cell r="F686">
            <v>6.6754482896764236E-2</v>
          </cell>
          <cell r="G686">
            <v>5.0065862172573181E-2</v>
          </cell>
          <cell r="H686">
            <v>3.337724144838216E-2</v>
          </cell>
          <cell r="I686">
            <v>1.6688620724191059E-2</v>
          </cell>
        </row>
        <row r="687">
          <cell r="A687" t="str">
            <v>EUR</v>
          </cell>
          <cell r="B687" t="str">
            <v>IND_CH_BTX_EXS</v>
          </cell>
          <cell r="C687" t="str">
            <v>TOT_CO2</v>
          </cell>
          <cell r="D687" t="str">
            <v>IND</v>
          </cell>
          <cell r="E687">
            <v>2158.0181071725729</v>
          </cell>
          <cell r="F687">
            <v>1726.414485738057</v>
          </cell>
          <cell r="G687">
            <v>1294.810864303543</v>
          </cell>
          <cell r="H687">
            <v>863.2072428690293</v>
          </cell>
          <cell r="I687">
            <v>431.60362143451448</v>
          </cell>
        </row>
        <row r="688">
          <cell r="A688" t="str">
            <v>EUR</v>
          </cell>
          <cell r="B688" t="str">
            <v>IND_CH_BTX_EXS</v>
          </cell>
          <cell r="C688" t="str">
            <v>TOT_CO2_EQ_GWP_100</v>
          </cell>
          <cell r="D688" t="str">
            <v>IND</v>
          </cell>
          <cell r="E688">
            <v>2164.756541546918</v>
          </cell>
          <cell r="F688">
            <v>1731.8052332375339</v>
          </cell>
          <cell r="G688">
            <v>1298.85392492815</v>
          </cell>
          <cell r="H688">
            <v>865.9026166187673</v>
          </cell>
          <cell r="I688">
            <v>432.95130830938342</v>
          </cell>
        </row>
        <row r="689">
          <cell r="A689" t="str">
            <v>EUR</v>
          </cell>
          <cell r="B689" t="str">
            <v>IND_CH_BTX_EXS</v>
          </cell>
          <cell r="C689" t="str">
            <v>TOT_N2O</v>
          </cell>
          <cell r="D689" t="str">
            <v>IND</v>
          </cell>
          <cell r="E689">
            <v>1.453525030816641E-2</v>
          </cell>
          <cell r="F689">
            <v>1.162820024653312E-2</v>
          </cell>
          <cell r="G689">
            <v>8.7211501848998424E-3</v>
          </cell>
          <cell r="H689">
            <v>5.8141001232665671E-3</v>
          </cell>
          <cell r="I689">
            <v>2.9070500616332809E-3</v>
          </cell>
        </row>
        <row r="690">
          <cell r="A690" t="str">
            <v>EUR</v>
          </cell>
          <cell r="B690" t="str">
            <v>IND_CH_FS_BIO_NEW</v>
          </cell>
          <cell r="C690" t="str">
            <v>IND_CH4</v>
          </cell>
          <cell r="D690" t="str">
            <v>IND</v>
          </cell>
          <cell r="K690">
            <v>4936.0558236698671</v>
          </cell>
          <cell r="L690">
            <v>9693.4224269720671</v>
          </cell>
          <cell r="M690">
            <v>6657.807149535518</v>
          </cell>
        </row>
        <row r="691">
          <cell r="A691" t="str">
            <v>EUR</v>
          </cell>
          <cell r="B691" t="str">
            <v>IND_CH_FS_BIO_NEW</v>
          </cell>
          <cell r="C691" t="str">
            <v>IND_N2O</v>
          </cell>
          <cell r="D691" t="str">
            <v>IND</v>
          </cell>
          <cell r="K691">
            <v>647.85732685667017</v>
          </cell>
          <cell r="L691">
            <v>1272.261693540084</v>
          </cell>
          <cell r="M691">
            <v>873.8371883765368</v>
          </cell>
        </row>
        <row r="692">
          <cell r="A692" t="str">
            <v>EUR</v>
          </cell>
          <cell r="B692" t="str">
            <v>IND_CH_FS_BIO_NEW</v>
          </cell>
          <cell r="C692" t="str">
            <v>TOT_CH4</v>
          </cell>
          <cell r="D692" t="str">
            <v>IND</v>
          </cell>
          <cell r="K692">
            <v>4.9360558236698679</v>
          </cell>
          <cell r="L692">
            <v>9.6934224269720684</v>
          </cell>
          <cell r="M692">
            <v>6.6578071495355156</v>
          </cell>
        </row>
        <row r="693">
          <cell r="A693" t="str">
            <v>EUR</v>
          </cell>
          <cell r="B693" t="str">
            <v>IND_CH_FS_BIO_NEW</v>
          </cell>
          <cell r="C693" t="str">
            <v>TOT_CO2_EQ_GWP_100</v>
          </cell>
          <cell r="D693" t="str">
            <v>IND</v>
          </cell>
          <cell r="K693">
            <v>316.46287899503437</v>
          </cell>
          <cell r="L693">
            <v>621.4695453492468</v>
          </cell>
          <cell r="M693">
            <v>426.84866087459591</v>
          </cell>
        </row>
        <row r="694">
          <cell r="A694" t="str">
            <v>EUR</v>
          </cell>
          <cell r="B694" t="str">
            <v>IND_CH_FS_COA_EXS</v>
          </cell>
          <cell r="C694" t="str">
            <v>IND_CH4</v>
          </cell>
          <cell r="D694" t="str">
            <v>IND</v>
          </cell>
          <cell r="E694">
            <v>563.08496863087134</v>
          </cell>
          <cell r="F694">
            <v>959.42355896384197</v>
          </cell>
          <cell r="G694">
            <v>1119.412172130176</v>
          </cell>
          <cell r="H694">
            <v>1201.654751256769</v>
          </cell>
          <cell r="I694">
            <v>987.90887930943643</v>
          </cell>
          <cell r="J694">
            <v>493.01945695423808</v>
          </cell>
        </row>
        <row r="695">
          <cell r="A695" t="str">
            <v>EUR</v>
          </cell>
          <cell r="B695" t="str">
            <v>IND_CH_FS_COA_EXS</v>
          </cell>
          <cell r="C695" t="str">
            <v>IND_CO2</v>
          </cell>
          <cell r="D695" t="str">
            <v>IND</v>
          </cell>
          <cell r="E695">
            <v>4846.1139982076902</v>
          </cell>
          <cell r="F695">
            <v>8257.1480297369908</v>
          </cell>
          <cell r="G695">
            <v>9634.0682123239767</v>
          </cell>
          <cell r="H695">
            <v>10341.87775467985</v>
          </cell>
          <cell r="I695">
            <v>8502.3030549294872</v>
          </cell>
          <cell r="J695">
            <v>4243.1047263507025</v>
          </cell>
        </row>
        <row r="696">
          <cell r="A696" t="str">
            <v>EUR</v>
          </cell>
          <cell r="B696" t="str">
            <v>IND_CH_FS_COA_EXS</v>
          </cell>
          <cell r="C696" t="str">
            <v>IND_CO2_TOT</v>
          </cell>
          <cell r="D696" t="str">
            <v>IND</v>
          </cell>
          <cell r="E696">
            <v>4846.1139982076902</v>
          </cell>
          <cell r="F696">
            <v>8257.1480297369908</v>
          </cell>
          <cell r="G696">
            <v>9634.0682123239767</v>
          </cell>
          <cell r="H696">
            <v>10341.87775467985</v>
          </cell>
          <cell r="I696">
            <v>8502.3030549294872</v>
          </cell>
          <cell r="J696">
            <v>4243.1047263507025</v>
          </cell>
        </row>
        <row r="697">
          <cell r="A697" t="str">
            <v>EUR</v>
          </cell>
          <cell r="B697" t="str">
            <v>IND_CH_FS_COA_EXS</v>
          </cell>
          <cell r="C697" t="str">
            <v>IND_N2O</v>
          </cell>
          <cell r="D697" t="str">
            <v>IND</v>
          </cell>
          <cell r="E697">
            <v>81.90326816449037</v>
          </cell>
          <cell r="F697">
            <v>139.5525176674679</v>
          </cell>
          <cell r="G697">
            <v>162.8235886734802</v>
          </cell>
          <cell r="H697">
            <v>174.78614563734831</v>
          </cell>
          <cell r="I697">
            <v>143.6958369904635</v>
          </cell>
          <cell r="J697">
            <v>71.711921011525547</v>
          </cell>
        </row>
        <row r="698">
          <cell r="A698" t="str">
            <v>EUR</v>
          </cell>
          <cell r="B698" t="str">
            <v>IND_CH_FS_COA_EXS</v>
          </cell>
          <cell r="C698" t="str">
            <v>TOT_CO2</v>
          </cell>
          <cell r="D698" t="str">
            <v>IND</v>
          </cell>
          <cell r="E698">
            <v>4846.1139982076902</v>
          </cell>
          <cell r="F698">
            <v>8257.1480297369908</v>
          </cell>
          <cell r="G698">
            <v>9634.0682123239767</v>
          </cell>
          <cell r="H698">
            <v>10341.87775467985</v>
          </cell>
          <cell r="I698">
            <v>8502.3030549294872</v>
          </cell>
          <cell r="J698">
            <v>4243.1047263507025</v>
          </cell>
        </row>
        <row r="699">
          <cell r="A699" t="str">
            <v>EUR</v>
          </cell>
          <cell r="B699" t="str">
            <v>IND_CH_FS_COA_EXS</v>
          </cell>
          <cell r="C699" t="str">
            <v>TOT_CO2_EQ_GWP_100</v>
          </cell>
          <cell r="D699" t="str">
            <v>IND</v>
          </cell>
          <cell r="E699">
            <v>4884.5982963364804</v>
          </cell>
          <cell r="F699">
            <v>8322.7202689759924</v>
          </cell>
          <cell r="G699">
            <v>9710.5749460519273</v>
          </cell>
          <cell r="H699">
            <v>10424.0053948612</v>
          </cell>
          <cell r="I699">
            <v>8569.8221363353787</v>
          </cell>
          <cell r="J699">
            <v>4276.8003652359921</v>
          </cell>
        </row>
        <row r="700">
          <cell r="A700" t="str">
            <v>EUR</v>
          </cell>
          <cell r="B700" t="str">
            <v>IND_CH_FS_COA_NEW</v>
          </cell>
          <cell r="C700" t="str">
            <v>IND_CH4</v>
          </cell>
          <cell r="D700" t="str">
            <v>IND</v>
          </cell>
          <cell r="E700">
            <v>724.29096593327245</v>
          </cell>
          <cell r="F700">
            <v>742.04432128556277</v>
          </cell>
          <cell r="G700">
            <v>154.8157291641588</v>
          </cell>
          <cell r="H700">
            <v>532.47445648202086</v>
          </cell>
        </row>
        <row r="701">
          <cell r="A701" t="str">
            <v>EUR</v>
          </cell>
          <cell r="B701" t="str">
            <v>IND_CH_FS_COA_NEW</v>
          </cell>
          <cell r="C701" t="str">
            <v>IND_CO2</v>
          </cell>
          <cell r="D701" t="str">
            <v>IND</v>
          </cell>
          <cell r="E701">
            <v>6233.5114313548102</v>
          </cell>
          <cell r="F701">
            <v>6386.3032632822024</v>
          </cell>
          <cell r="G701">
            <v>1332.4004618155379</v>
          </cell>
          <cell r="H701">
            <v>4582.6687995593556</v>
          </cell>
        </row>
        <row r="702">
          <cell r="A702" t="str">
            <v>EUR</v>
          </cell>
          <cell r="B702" t="str">
            <v>IND_CH_FS_COA_NEW</v>
          </cell>
          <cell r="C702" t="str">
            <v>IND_CO2_TOT</v>
          </cell>
          <cell r="D702" t="str">
            <v>IND</v>
          </cell>
          <cell r="E702">
            <v>6233.5114313548102</v>
          </cell>
          <cell r="F702">
            <v>6386.3032632822024</v>
          </cell>
          <cell r="G702">
            <v>1332.4004618155379</v>
          </cell>
          <cell r="H702">
            <v>4582.6687995593556</v>
          </cell>
        </row>
        <row r="703">
          <cell r="A703" t="str">
            <v>EUR</v>
          </cell>
          <cell r="B703" t="str">
            <v>IND_CH_FS_COA_NEW</v>
          </cell>
          <cell r="C703" t="str">
            <v>IND_N2O</v>
          </cell>
          <cell r="D703" t="str">
            <v>IND</v>
          </cell>
          <cell r="E703">
            <v>105.3514132266578</v>
          </cell>
          <cell r="F703">
            <v>107.9337194597182</v>
          </cell>
          <cell r="G703">
            <v>22.518651514786729</v>
          </cell>
          <cell r="H703">
            <v>77.450830033748488</v>
          </cell>
        </row>
        <row r="704">
          <cell r="A704" t="str">
            <v>EUR</v>
          </cell>
          <cell r="B704" t="str">
            <v>IND_CH_FS_COA_NEW</v>
          </cell>
          <cell r="C704" t="str">
            <v>TOT_CO2</v>
          </cell>
          <cell r="D704" t="str">
            <v>IND</v>
          </cell>
          <cell r="E704">
            <v>6233.5114313548102</v>
          </cell>
          <cell r="F704">
            <v>6386.3032632822024</v>
          </cell>
          <cell r="G704">
            <v>1332.4004618155379</v>
          </cell>
          <cell r="H704">
            <v>4582.6687995593556</v>
          </cell>
        </row>
        <row r="705">
          <cell r="A705" t="str">
            <v>EUR</v>
          </cell>
          <cell r="B705" t="str">
            <v>IND_CH_FS_COA_NEW</v>
          </cell>
          <cell r="C705" t="str">
            <v>TOT_CO2_EQ_GWP_100</v>
          </cell>
          <cell r="D705" t="str">
            <v>IND</v>
          </cell>
          <cell r="E705">
            <v>6283.0134266446848</v>
          </cell>
          <cell r="F705">
            <v>6437.018619713338</v>
          </cell>
          <cell r="G705">
            <v>1342.9814131960479</v>
          </cell>
          <cell r="H705">
            <v>4619.0610083214633</v>
          </cell>
        </row>
        <row r="706">
          <cell r="A706" t="str">
            <v>EUR</v>
          </cell>
          <cell r="B706" t="str">
            <v>IND_CH_FS_DST_EXS</v>
          </cell>
          <cell r="C706" t="str">
            <v>IND_CH4</v>
          </cell>
          <cell r="D706" t="str">
            <v>IND</v>
          </cell>
          <cell r="E706">
            <v>166.9755619068178</v>
          </cell>
          <cell r="F706">
            <v>154.9308378709552</v>
          </cell>
          <cell r="G706">
            <v>134.32946065562129</v>
          </cell>
          <cell r="H706">
            <v>90.105939824131966</v>
          </cell>
          <cell r="I706">
            <v>51.916685291405003</v>
          </cell>
          <cell r="J706">
            <v>19.285078359673211</v>
          </cell>
        </row>
        <row r="707">
          <cell r="A707" t="str">
            <v>EUR</v>
          </cell>
          <cell r="B707" t="str">
            <v>IND_CH_FS_DST_EXS</v>
          </cell>
          <cell r="C707" t="str">
            <v>IND_CO2</v>
          </cell>
          <cell r="D707" t="str">
            <v>IND</v>
          </cell>
          <cell r="E707">
            <v>4076.9866365581338</v>
          </cell>
          <cell r="F707">
            <v>3782.8946246824898</v>
          </cell>
          <cell r="G707">
            <v>3279.8776643414189</v>
          </cell>
          <cell r="H707">
            <v>2200.0866973725551</v>
          </cell>
          <cell r="I707">
            <v>1267.6323991984721</v>
          </cell>
          <cell r="J707">
            <v>470.87732994868759</v>
          </cell>
        </row>
        <row r="708">
          <cell r="A708" t="str">
            <v>EUR</v>
          </cell>
          <cell r="B708" t="str">
            <v>IND_CH_FS_DST_EXS</v>
          </cell>
          <cell r="C708" t="str">
            <v>IND_CO2_TOT</v>
          </cell>
          <cell r="D708" t="str">
            <v>IND</v>
          </cell>
          <cell r="E708">
            <v>4076.9866365581338</v>
          </cell>
          <cell r="F708">
            <v>3782.8946246824898</v>
          </cell>
          <cell r="G708">
            <v>3279.8776643414189</v>
          </cell>
          <cell r="H708">
            <v>2200.0866973725551</v>
          </cell>
          <cell r="I708">
            <v>1267.6323991984721</v>
          </cell>
          <cell r="J708">
            <v>470.87732994868759</v>
          </cell>
        </row>
        <row r="709">
          <cell r="A709" t="str">
            <v>EUR</v>
          </cell>
          <cell r="B709" t="str">
            <v>IND_CH_FS_DST_EXS</v>
          </cell>
          <cell r="C709" t="str">
            <v>IND_N2O</v>
          </cell>
          <cell r="D709" t="str">
            <v>IND</v>
          </cell>
          <cell r="E709">
            <v>33.395112381363553</v>
          </cell>
          <cell r="F709">
            <v>30.98616757419104</v>
          </cell>
          <cell r="G709">
            <v>26.865892131124252</v>
          </cell>
          <cell r="H709">
            <v>18.021187964826389</v>
          </cell>
          <cell r="I709">
            <v>10.383337058281001</v>
          </cell>
          <cell r="J709">
            <v>3.8570156719346409</v>
          </cell>
        </row>
        <row r="710">
          <cell r="A710" t="str">
            <v>EUR</v>
          </cell>
          <cell r="B710" t="str">
            <v>IND_CH_FS_DST_EXS</v>
          </cell>
          <cell r="C710" t="str">
            <v>TOT_CO2</v>
          </cell>
          <cell r="D710" t="str">
            <v>IND</v>
          </cell>
          <cell r="E710">
            <v>4076.9866365581338</v>
          </cell>
          <cell r="F710">
            <v>3782.8946246824898</v>
          </cell>
          <cell r="G710">
            <v>3279.8776643414189</v>
          </cell>
          <cell r="H710">
            <v>2200.0866973725551</v>
          </cell>
          <cell r="I710">
            <v>1267.6323991984721</v>
          </cell>
          <cell r="J710">
            <v>470.87732994868759</v>
          </cell>
        </row>
        <row r="711">
          <cell r="A711" t="str">
            <v>EUR</v>
          </cell>
          <cell r="B711" t="str">
            <v>IND_CH_FS_DST_EXS</v>
          </cell>
          <cell r="C711" t="str">
            <v>TOT_CO2_EQ_GWP_100</v>
          </cell>
          <cell r="D711" t="str">
            <v>IND</v>
          </cell>
          <cell r="E711">
            <v>4091.1127690954499</v>
          </cell>
          <cell r="F711">
            <v>3796.0017735663728</v>
          </cell>
          <cell r="G711">
            <v>3291.241936712885</v>
          </cell>
          <cell r="H711">
            <v>2207.7096598816761</v>
          </cell>
          <cell r="I711">
            <v>1272.0245507741249</v>
          </cell>
          <cell r="J711">
            <v>472.50884757791579</v>
          </cell>
        </row>
        <row r="712">
          <cell r="A712" t="str">
            <v>EUR</v>
          </cell>
          <cell r="B712" t="str">
            <v>IND_CH_FS_DST_NEW</v>
          </cell>
          <cell r="C712" t="str">
            <v>IND_CH4</v>
          </cell>
          <cell r="D712" t="str">
            <v>IND</v>
          </cell>
          <cell r="E712">
            <v>2281.018232326599</v>
          </cell>
          <cell r="F712">
            <v>2293.0629563624611</v>
          </cell>
          <cell r="G712">
            <v>1582.8631583461979</v>
          </cell>
        </row>
        <row r="713">
          <cell r="A713" t="str">
            <v>EUR</v>
          </cell>
          <cell r="B713" t="str">
            <v>IND_CH_FS_DST_NEW</v>
          </cell>
          <cell r="C713" t="str">
            <v>IND_CO2</v>
          </cell>
          <cell r="D713" t="str">
            <v>IND</v>
          </cell>
          <cell r="E713">
            <v>55694.861839307792</v>
          </cell>
          <cell r="F713">
            <v>55988.95385118344</v>
          </cell>
          <cell r="G713">
            <v>38648.242116286317</v>
          </cell>
        </row>
        <row r="714">
          <cell r="A714" t="str">
            <v>EUR</v>
          </cell>
          <cell r="B714" t="str">
            <v>IND_CH_FS_DST_NEW</v>
          </cell>
          <cell r="C714" t="str">
            <v>IND_CO2_TOT</v>
          </cell>
          <cell r="D714" t="str">
            <v>IND</v>
          </cell>
          <cell r="E714">
            <v>55694.861839307792</v>
          </cell>
          <cell r="F714">
            <v>55988.95385118344</v>
          </cell>
          <cell r="G714">
            <v>38648.242116286317</v>
          </cell>
        </row>
        <row r="715">
          <cell r="A715" t="str">
            <v>EUR</v>
          </cell>
          <cell r="B715" t="str">
            <v>IND_CH_FS_DST_NEW</v>
          </cell>
          <cell r="C715" t="str">
            <v>IND_N2O</v>
          </cell>
          <cell r="D715" t="str">
            <v>IND</v>
          </cell>
          <cell r="E715">
            <v>456.20364646531971</v>
          </cell>
          <cell r="F715">
            <v>458.61259127249218</v>
          </cell>
          <cell r="G715">
            <v>316.57263166923951</v>
          </cell>
        </row>
        <row r="716">
          <cell r="A716" t="str">
            <v>EUR</v>
          </cell>
          <cell r="B716" t="str">
            <v>IND_CH_FS_DST_NEW</v>
          </cell>
          <cell r="C716" t="str">
            <v>TOT_CO2</v>
          </cell>
          <cell r="D716" t="str">
            <v>IND</v>
          </cell>
          <cell r="E716">
            <v>55694.861839307792</v>
          </cell>
          <cell r="F716">
            <v>55988.95385118344</v>
          </cell>
          <cell r="G716">
            <v>38648.242116286317</v>
          </cell>
        </row>
        <row r="717">
          <cell r="A717" t="str">
            <v>EUR</v>
          </cell>
          <cell r="B717" t="str">
            <v>IND_CH_FS_DST_NEW</v>
          </cell>
          <cell r="C717" t="str">
            <v>TOT_CO2_EQ_GWP_100</v>
          </cell>
          <cell r="D717" t="str">
            <v>IND</v>
          </cell>
          <cell r="E717">
            <v>55887.835981762611</v>
          </cell>
          <cell r="F717">
            <v>56182.946977291693</v>
          </cell>
          <cell r="G717">
            <v>38782.152339482418</v>
          </cell>
        </row>
        <row r="718">
          <cell r="A718" t="str">
            <v>EUR</v>
          </cell>
          <cell r="B718" t="str">
            <v>IND_CH_FS_ETH_EXS</v>
          </cell>
          <cell r="C718" t="str">
            <v>IND_CH4</v>
          </cell>
          <cell r="D718" t="str">
            <v>IND</v>
          </cell>
          <cell r="E718">
            <v>146.3860966877086</v>
          </cell>
          <cell r="F718">
            <v>123.9446702967642</v>
          </cell>
          <cell r="G718">
            <v>106.8529800669714</v>
          </cell>
          <cell r="H718">
            <v>71.939419698298892</v>
          </cell>
          <cell r="I718">
            <v>41.622859759488492</v>
          </cell>
          <cell r="J718">
            <v>15.53520201195898</v>
          </cell>
          <cell r="M718">
            <v>551.94930406263757</v>
          </cell>
        </row>
        <row r="719">
          <cell r="A719" t="str">
            <v>EUR</v>
          </cell>
          <cell r="B719" t="str">
            <v>IND_CH_FS_ETH_EXS</v>
          </cell>
          <cell r="C719" t="str">
            <v>IND_CO2</v>
          </cell>
          <cell r="D719" t="str">
            <v>IND</v>
          </cell>
          <cell r="E719">
            <v>2908.2037875291439</v>
          </cell>
          <cell r="F719">
            <v>2462.3674498957162</v>
          </cell>
          <cell r="G719">
            <v>2122.8125373305002</v>
          </cell>
          <cell r="H719">
            <v>1429.196471339538</v>
          </cell>
          <cell r="I719">
            <v>826.90748055517145</v>
          </cell>
          <cell r="J719">
            <v>308.63267997091828</v>
          </cell>
          <cell r="M719">
            <v>10965.392840711071</v>
          </cell>
        </row>
        <row r="720">
          <cell r="A720" t="str">
            <v>EUR</v>
          </cell>
          <cell r="B720" t="str">
            <v>IND_CH_FS_ETH_EXS</v>
          </cell>
          <cell r="C720" t="str">
            <v>IND_CO2_TOT</v>
          </cell>
          <cell r="D720" t="str">
            <v>IND</v>
          </cell>
          <cell r="E720">
            <v>2908.2037875291439</v>
          </cell>
          <cell r="F720">
            <v>2462.3674498957162</v>
          </cell>
          <cell r="G720">
            <v>2122.8125373305002</v>
          </cell>
          <cell r="H720">
            <v>1429.196471339538</v>
          </cell>
          <cell r="I720">
            <v>826.90748055517145</v>
          </cell>
          <cell r="J720">
            <v>308.63267997091828</v>
          </cell>
          <cell r="M720">
            <v>10965.392840711071</v>
          </cell>
        </row>
        <row r="721">
          <cell r="A721" t="str">
            <v>EUR</v>
          </cell>
          <cell r="B721" t="str">
            <v>IND_CH_FS_ETH_EXS</v>
          </cell>
          <cell r="C721" t="str">
            <v>IND_N2O</v>
          </cell>
          <cell r="D721" t="str">
            <v>IND</v>
          </cell>
          <cell r="E721">
            <v>29.27721933754172</v>
          </cell>
          <cell r="F721">
            <v>24.78893405935284</v>
          </cell>
          <cell r="G721">
            <v>21.370596013394291</v>
          </cell>
          <cell r="H721">
            <v>14.38788393965978</v>
          </cell>
          <cell r="I721">
            <v>8.3245719518976973</v>
          </cell>
          <cell r="J721">
            <v>3.107040402391795</v>
          </cell>
          <cell r="M721">
            <v>110.3898608125275</v>
          </cell>
        </row>
        <row r="722">
          <cell r="A722" t="str">
            <v>EUR</v>
          </cell>
          <cell r="B722" t="str">
            <v>IND_CH_FS_ETH_EXS</v>
          </cell>
          <cell r="C722" t="str">
            <v>TOT_CO2</v>
          </cell>
          <cell r="D722" t="str">
            <v>IND</v>
          </cell>
          <cell r="E722">
            <v>2908.2037875291439</v>
          </cell>
          <cell r="F722">
            <v>2462.3674498957162</v>
          </cell>
          <cell r="G722">
            <v>2122.8125373305002</v>
          </cell>
          <cell r="H722">
            <v>1429.196471339538</v>
          </cell>
          <cell r="I722">
            <v>826.90748055517145</v>
          </cell>
          <cell r="J722">
            <v>308.63267997091828</v>
          </cell>
          <cell r="M722">
            <v>10965.392840711071</v>
          </cell>
        </row>
        <row r="723">
          <cell r="A723" t="str">
            <v>EUR</v>
          </cell>
          <cell r="B723" t="str">
            <v>IND_CH_FS_ETH_EXS</v>
          </cell>
          <cell r="C723" t="str">
            <v>TOT_CO2_EQ_GWP_100</v>
          </cell>
          <cell r="D723" t="str">
            <v>IND</v>
          </cell>
          <cell r="E723">
            <v>2920.5880513089242</v>
          </cell>
          <cell r="F723">
            <v>2472.8531690028221</v>
          </cell>
          <cell r="G723">
            <v>2131.852299444166</v>
          </cell>
          <cell r="H723">
            <v>1435.2825462460139</v>
          </cell>
          <cell r="I723">
            <v>830.42877449082425</v>
          </cell>
          <cell r="J723">
            <v>309.94695806112998</v>
          </cell>
          <cell r="M723">
            <v>11012.08775183477</v>
          </cell>
        </row>
        <row r="724">
          <cell r="A724" t="str">
            <v>EUR</v>
          </cell>
          <cell r="B724" t="str">
            <v>IND_CH_FS_ETH_NEW</v>
          </cell>
          <cell r="C724" t="str">
            <v>IND_CH4</v>
          </cell>
          <cell r="D724" t="str">
            <v>IND</v>
          </cell>
          <cell r="E724">
            <v>161.13388077678391</v>
          </cell>
          <cell r="F724">
            <v>535.89256393284427</v>
          </cell>
          <cell r="G724">
            <v>748.03501820689473</v>
          </cell>
          <cell r="H724">
            <v>2042.5647562371989</v>
          </cell>
          <cell r="I724">
            <v>3374.0394240289202</v>
          </cell>
          <cell r="J724">
            <v>3360.3420089052311</v>
          </cell>
          <cell r="K724">
            <v>1103.931606409488</v>
          </cell>
          <cell r="L724">
            <v>632.97684708432928</v>
          </cell>
          <cell r="M724">
            <v>966.29773992773755</v>
          </cell>
        </row>
        <row r="725">
          <cell r="A725" t="str">
            <v>EUR</v>
          </cell>
          <cell r="B725" t="str">
            <v>IND_CH_FS_ETH_NEW</v>
          </cell>
          <cell r="C725" t="str">
            <v>IND_CO2</v>
          </cell>
          <cell r="D725" t="str">
            <v>IND</v>
          </cell>
          <cell r="E725">
            <v>3201.193098098774</v>
          </cell>
          <cell r="F725">
            <v>10646.398936799171</v>
          </cell>
          <cell r="G725">
            <v>14860.962361710301</v>
          </cell>
          <cell r="H725">
            <v>40578.953157245691</v>
          </cell>
          <cell r="I725">
            <v>67030.916557374541</v>
          </cell>
          <cell r="J725">
            <v>66758.794576917237</v>
          </cell>
          <cell r="K725">
            <v>21931.441247335169</v>
          </cell>
          <cell r="L725">
            <v>12575.140028742009</v>
          </cell>
          <cell r="M725">
            <v>19197.115099897721</v>
          </cell>
        </row>
        <row r="726">
          <cell r="A726" t="str">
            <v>EUR</v>
          </cell>
          <cell r="B726" t="str">
            <v>IND_CH_FS_ETH_NEW</v>
          </cell>
          <cell r="C726" t="str">
            <v>IND_CO2_TOT</v>
          </cell>
          <cell r="D726" t="str">
            <v>IND</v>
          </cell>
          <cell r="E726">
            <v>3201.193098098774</v>
          </cell>
          <cell r="F726">
            <v>10646.398936799171</v>
          </cell>
          <cell r="G726">
            <v>14860.962361710301</v>
          </cell>
          <cell r="H726">
            <v>40578.953157245691</v>
          </cell>
          <cell r="I726">
            <v>67030.916557374541</v>
          </cell>
          <cell r="J726">
            <v>66758.794576917237</v>
          </cell>
          <cell r="K726">
            <v>21931.441247335169</v>
          </cell>
          <cell r="L726">
            <v>12575.140028742009</v>
          </cell>
          <cell r="M726">
            <v>19197.115099897721</v>
          </cell>
        </row>
        <row r="727">
          <cell r="A727" t="str">
            <v>EUR</v>
          </cell>
          <cell r="B727" t="str">
            <v>IND_CH_FS_ETH_NEW</v>
          </cell>
          <cell r="C727" t="str">
            <v>IND_N2O</v>
          </cell>
          <cell r="D727" t="str">
            <v>IND</v>
          </cell>
          <cell r="E727">
            <v>32.226776155356767</v>
          </cell>
          <cell r="F727">
            <v>107.1785127865688</v>
          </cell>
          <cell r="G727">
            <v>149.6070036413789</v>
          </cell>
          <cell r="H727">
            <v>408.51295124743979</v>
          </cell>
          <cell r="I727">
            <v>674.80788480578383</v>
          </cell>
          <cell r="J727">
            <v>672.06840178104585</v>
          </cell>
          <cell r="K727">
            <v>220.7863212818977</v>
          </cell>
          <cell r="L727">
            <v>126.59536941686579</v>
          </cell>
          <cell r="M727">
            <v>193.2595479855475</v>
          </cell>
        </row>
        <row r="728">
          <cell r="A728" t="str">
            <v>EUR</v>
          </cell>
          <cell r="B728" t="str">
            <v>IND_CH_FS_ETH_NEW</v>
          </cell>
          <cell r="C728" t="str">
            <v>TOT_CO2</v>
          </cell>
          <cell r="D728" t="str">
            <v>IND</v>
          </cell>
          <cell r="E728">
            <v>3201.193098098774</v>
          </cell>
          <cell r="F728">
            <v>10646.398936799171</v>
          </cell>
          <cell r="G728">
            <v>14860.962361710301</v>
          </cell>
          <cell r="H728">
            <v>40578.953157245691</v>
          </cell>
          <cell r="I728">
            <v>67030.916557374541</v>
          </cell>
          <cell r="J728">
            <v>66758.794576917237</v>
          </cell>
          <cell r="K728">
            <v>21931.441247335169</v>
          </cell>
          <cell r="L728">
            <v>12575.140028742009</v>
          </cell>
          <cell r="M728">
            <v>19197.115099897721</v>
          </cell>
        </row>
        <row r="729">
          <cell r="A729" t="str">
            <v>EUR</v>
          </cell>
          <cell r="B729" t="str">
            <v>IND_CH_FS_ETH_NEW</v>
          </cell>
          <cell r="C729" t="str">
            <v>TOT_CO2_EQ_GWP_100</v>
          </cell>
          <cell r="D729" t="str">
            <v>IND</v>
          </cell>
          <cell r="E729">
            <v>3214.8250244124888</v>
          </cell>
          <cell r="F729">
            <v>10691.73544770789</v>
          </cell>
          <cell r="G729">
            <v>14924.2461242506</v>
          </cell>
          <cell r="H729">
            <v>40751.754135623363</v>
          </cell>
          <cell r="I729">
            <v>67316.360292647383</v>
          </cell>
          <cell r="J729">
            <v>67043.079510870622</v>
          </cell>
          <cell r="K729">
            <v>22024.833861237421</v>
          </cell>
          <cell r="L729">
            <v>12628.689870005341</v>
          </cell>
          <cell r="M729">
            <v>19278.863888695611</v>
          </cell>
        </row>
        <row r="730">
          <cell r="A730" t="str">
            <v>EUR</v>
          </cell>
          <cell r="B730" t="str">
            <v>IND_CH_FS_HFO_EXS</v>
          </cell>
          <cell r="C730" t="str">
            <v>IND_CH4</v>
          </cell>
          <cell r="D730" t="str">
            <v>IND</v>
          </cell>
          <cell r="E730">
            <v>388.39967660933701</v>
          </cell>
          <cell r="F730">
            <v>359.78383461144062</v>
          </cell>
          <cell r="G730">
            <v>311.40011333803108</v>
          </cell>
          <cell r="H730">
            <v>210.00497265463011</v>
          </cell>
          <cell r="I730">
            <v>121.73567585570829</v>
          </cell>
          <cell r="J730">
            <v>45.534212793672829</v>
          </cell>
        </row>
        <row r="731">
          <cell r="A731" t="str">
            <v>EUR</v>
          </cell>
          <cell r="B731" t="str">
            <v>IND_CH_FS_HFO_EXS</v>
          </cell>
          <cell r="C731" t="str">
            <v>IND_CO2</v>
          </cell>
          <cell r="D731" t="str">
            <v>IND</v>
          </cell>
          <cell r="E731">
            <v>9699.6345905238395</v>
          </cell>
          <cell r="F731">
            <v>8985.0016296963731</v>
          </cell>
          <cell r="G731">
            <v>7776.6988304284268</v>
          </cell>
          <cell r="H731">
            <v>5244.5241837616286</v>
          </cell>
          <cell r="I731">
            <v>3040.1456117032212</v>
          </cell>
          <cell r="J731">
            <v>1137.141074167323</v>
          </cell>
        </row>
        <row r="732">
          <cell r="A732" t="str">
            <v>EUR</v>
          </cell>
          <cell r="B732" t="str">
            <v>IND_CH_FS_HFO_EXS</v>
          </cell>
          <cell r="C732" t="str">
            <v>IND_CO2_TOT</v>
          </cell>
          <cell r="D732" t="str">
            <v>IND</v>
          </cell>
          <cell r="E732">
            <v>9699.6345905238395</v>
          </cell>
          <cell r="F732">
            <v>8985.0016296963731</v>
          </cell>
          <cell r="G732">
            <v>7776.6988304284268</v>
          </cell>
          <cell r="H732">
            <v>5244.5241837616286</v>
          </cell>
          <cell r="I732">
            <v>3040.1456117032212</v>
          </cell>
          <cell r="J732">
            <v>1137.141074167323</v>
          </cell>
        </row>
        <row r="733">
          <cell r="A733" t="str">
            <v>EUR</v>
          </cell>
          <cell r="B733" t="str">
            <v>IND_CH_FS_HFO_EXS</v>
          </cell>
          <cell r="C733" t="str">
            <v>IND_N2O</v>
          </cell>
          <cell r="D733" t="str">
            <v>IND</v>
          </cell>
          <cell r="E733">
            <v>77.679935321867376</v>
          </cell>
          <cell r="F733">
            <v>71.956766922288097</v>
          </cell>
          <cell r="G733">
            <v>62.280022667606197</v>
          </cell>
          <cell r="H733">
            <v>42.000994530926022</v>
          </cell>
          <cell r="I733">
            <v>24.347135171141652</v>
          </cell>
          <cell r="J733">
            <v>9.1068425587345647</v>
          </cell>
        </row>
        <row r="734">
          <cell r="A734" t="str">
            <v>EUR</v>
          </cell>
          <cell r="B734" t="str">
            <v>IND_CH_FS_HFO_EXS</v>
          </cell>
          <cell r="C734" t="str">
            <v>TOT_CO2</v>
          </cell>
          <cell r="D734" t="str">
            <v>IND</v>
          </cell>
          <cell r="E734">
            <v>9699.6345905238395</v>
          </cell>
          <cell r="F734">
            <v>8985.0016296963731</v>
          </cell>
          <cell r="G734">
            <v>7776.6988304284268</v>
          </cell>
          <cell r="H734">
            <v>5244.5241837616286</v>
          </cell>
          <cell r="I734">
            <v>3040.1456117032212</v>
          </cell>
          <cell r="J734">
            <v>1137.141074167323</v>
          </cell>
        </row>
        <row r="735">
          <cell r="A735" t="str">
            <v>EUR</v>
          </cell>
          <cell r="B735" t="str">
            <v>IND_CH_FS_HFO_EXS</v>
          </cell>
          <cell r="C735" t="str">
            <v>TOT_CO2_EQ_GWP_100</v>
          </cell>
          <cell r="D735" t="str">
            <v>IND</v>
          </cell>
          <cell r="E735">
            <v>9732.4932031649914</v>
          </cell>
          <cell r="F735">
            <v>9015.4393421045024</v>
          </cell>
          <cell r="G735">
            <v>7803.0432800168264</v>
          </cell>
          <cell r="H735">
            <v>5262.2906044482106</v>
          </cell>
          <cell r="I735">
            <v>3050.4444498806138</v>
          </cell>
          <cell r="J735">
            <v>1140.9932685696681</v>
          </cell>
        </row>
        <row r="736">
          <cell r="A736" t="str">
            <v>EUR</v>
          </cell>
          <cell r="B736" t="str">
            <v>IND_CH_FS_LNG_EXS</v>
          </cell>
          <cell r="C736" t="str">
            <v>IND_CH4</v>
          </cell>
          <cell r="D736" t="str">
            <v>IND</v>
          </cell>
          <cell r="E736">
            <v>0.52749999999999986</v>
          </cell>
        </row>
        <row r="737">
          <cell r="A737" t="str">
            <v>EUR</v>
          </cell>
          <cell r="B737" t="str">
            <v>IND_CH_FS_LNG_EXS</v>
          </cell>
          <cell r="C737" t="str">
            <v>IND_CO2</v>
          </cell>
          <cell r="D737" t="str">
            <v>IND</v>
          </cell>
          <cell r="E737">
            <v>27.989149999999999</v>
          </cell>
        </row>
        <row r="738">
          <cell r="A738" t="str">
            <v>EUR</v>
          </cell>
          <cell r="B738" t="str">
            <v>IND_CH_FS_LNG_EXS</v>
          </cell>
          <cell r="C738" t="str">
            <v>IND_CO2_TOT</v>
          </cell>
          <cell r="D738" t="str">
            <v>IND</v>
          </cell>
          <cell r="E738">
            <v>27.989149999999999</v>
          </cell>
        </row>
        <row r="739">
          <cell r="A739" t="str">
            <v>EUR</v>
          </cell>
          <cell r="B739" t="str">
            <v>IND_CH_FS_LNG_EXS</v>
          </cell>
          <cell r="C739" t="str">
            <v>IND_N2O</v>
          </cell>
          <cell r="D739" t="str">
            <v>IND</v>
          </cell>
          <cell r="E739">
            <v>5.2750000000000012E-2</v>
          </cell>
        </row>
        <row r="740">
          <cell r="A740" t="str">
            <v>EUR</v>
          </cell>
          <cell r="B740" t="str">
            <v>IND_CH_FS_LNG_EXS</v>
          </cell>
          <cell r="C740" t="str">
            <v>TOT_CO2</v>
          </cell>
          <cell r="D740" t="str">
            <v>IND</v>
          </cell>
          <cell r="E740">
            <v>27.989149999999999</v>
          </cell>
        </row>
        <row r="741">
          <cell r="A741" t="str">
            <v>EUR</v>
          </cell>
          <cell r="B741" t="str">
            <v>IND_CH_FS_LNG_EXS</v>
          </cell>
          <cell r="C741" t="str">
            <v>TOT_CO2_EQ_GWP_100</v>
          </cell>
          <cell r="D741" t="str">
            <v>IND</v>
          </cell>
          <cell r="E741">
            <v>28.018056999999999</v>
          </cell>
        </row>
        <row r="742">
          <cell r="A742" t="str">
            <v>EUR</v>
          </cell>
          <cell r="B742" t="str">
            <v>IND_CH_FS_LPG_EXS</v>
          </cell>
          <cell r="C742" t="str">
            <v>IND_CH4</v>
          </cell>
          <cell r="D742" t="str">
            <v>IND</v>
          </cell>
          <cell r="E742">
            <v>312.17170269535501</v>
          </cell>
          <cell r="F742">
            <v>289.20423069244981</v>
          </cell>
          <cell r="G742">
            <v>250.34126758547589</v>
          </cell>
          <cell r="H742">
            <v>168.58530676773071</v>
          </cell>
          <cell r="I742">
            <v>97.5675637372956</v>
          </cell>
          <cell r="J742">
            <v>36.427370234938287</v>
          </cell>
        </row>
        <row r="743">
          <cell r="A743" t="str">
            <v>EUR</v>
          </cell>
          <cell r="B743" t="str">
            <v>IND_CH_FS_LPG_EXS</v>
          </cell>
          <cell r="C743" t="str">
            <v>IND_CO2</v>
          </cell>
          <cell r="D743" t="str">
            <v>IND</v>
          </cell>
          <cell r="E743">
            <v>6421.3719244434533</v>
          </cell>
          <cell r="F743">
            <v>5948.9310253436906</v>
          </cell>
          <cell r="G743">
            <v>5149.5198742332404</v>
          </cell>
          <cell r="H743">
            <v>3467.7997602122218</v>
          </cell>
          <cell r="I743">
            <v>2006.96478607617</v>
          </cell>
          <cell r="J743">
            <v>749.31100573268043</v>
          </cell>
        </row>
        <row r="744">
          <cell r="A744" t="str">
            <v>EUR</v>
          </cell>
          <cell r="B744" t="str">
            <v>IND_CH_FS_LPG_EXS</v>
          </cell>
          <cell r="C744" t="str">
            <v>IND_CO2_TOT</v>
          </cell>
          <cell r="D744" t="str">
            <v>IND</v>
          </cell>
          <cell r="E744">
            <v>6421.3719244434533</v>
          </cell>
          <cell r="F744">
            <v>5948.9310253436906</v>
          </cell>
          <cell r="G744">
            <v>5149.5198742332404</v>
          </cell>
          <cell r="H744">
            <v>3467.7997602122218</v>
          </cell>
          <cell r="I744">
            <v>2006.96478607617</v>
          </cell>
          <cell r="J744">
            <v>749.31100573268043</v>
          </cell>
        </row>
        <row r="745">
          <cell r="A745" t="str">
            <v>EUR</v>
          </cell>
          <cell r="B745" t="str">
            <v>IND_CH_FS_LPG_EXS</v>
          </cell>
          <cell r="C745" t="str">
            <v>IND_N2O</v>
          </cell>
          <cell r="D745" t="str">
            <v>IND</v>
          </cell>
          <cell r="E745">
            <v>62.434340539070988</v>
          </cell>
          <cell r="F745">
            <v>57.840846138489937</v>
          </cell>
          <cell r="G745">
            <v>50.068253517095179</v>
          </cell>
          <cell r="H745">
            <v>33.717061353546143</v>
          </cell>
          <cell r="I745">
            <v>19.513512747459121</v>
          </cell>
          <cell r="J745">
            <v>7.2854740469876562</v>
          </cell>
        </row>
        <row r="746">
          <cell r="A746" t="str">
            <v>EUR</v>
          </cell>
          <cell r="B746" t="str">
            <v>IND_CH_FS_LPG_EXS</v>
          </cell>
          <cell r="C746" t="str">
            <v>TOT_CO2</v>
          </cell>
          <cell r="D746" t="str">
            <v>IND</v>
          </cell>
          <cell r="E746">
            <v>6421.3719244434533</v>
          </cell>
          <cell r="F746">
            <v>5948.9310253436906</v>
          </cell>
          <cell r="G746">
            <v>5149.5198742332404</v>
          </cell>
          <cell r="H746">
            <v>3467.7997602122218</v>
          </cell>
          <cell r="I746">
            <v>2006.96478607617</v>
          </cell>
          <cell r="J746">
            <v>749.31100573268043</v>
          </cell>
        </row>
        <row r="747">
          <cell r="A747" t="str">
            <v>EUR</v>
          </cell>
          <cell r="B747" t="str">
            <v>IND_CH_FS_LPG_EXS</v>
          </cell>
          <cell r="C747" t="str">
            <v>TOT_CO2_EQ_GWP_100</v>
          </cell>
          <cell r="D747" t="str">
            <v>IND</v>
          </cell>
          <cell r="E747">
            <v>6447.7816504914799</v>
          </cell>
          <cell r="F747">
            <v>5973.3977032602716</v>
          </cell>
          <cell r="G747">
            <v>5170.6987454709724</v>
          </cell>
          <cell r="H747">
            <v>3482.0620771647709</v>
          </cell>
          <cell r="I747">
            <v>2015.219001968346</v>
          </cell>
          <cell r="J747">
            <v>752.39276125455626</v>
          </cell>
        </row>
        <row r="748">
          <cell r="A748" t="str">
            <v>EUR</v>
          </cell>
          <cell r="B748" t="str">
            <v>IND_CH_FS_LPG_NEW</v>
          </cell>
          <cell r="C748" t="str">
            <v>IND_CH4</v>
          </cell>
          <cell r="D748" t="str">
            <v>IND</v>
          </cell>
          <cell r="H748">
            <v>1006.016240040234</v>
          </cell>
          <cell r="I748">
            <v>1009.874255993754</v>
          </cell>
        </row>
        <row r="749">
          <cell r="A749" t="str">
            <v>EUR</v>
          </cell>
          <cell r="B749" t="str">
            <v>IND_CH_FS_LPG_NEW</v>
          </cell>
          <cell r="C749" t="str">
            <v>IND_CO2</v>
          </cell>
          <cell r="D749" t="str">
            <v>IND</v>
          </cell>
          <cell r="H749">
            <v>20693.754057627619</v>
          </cell>
          <cell r="I749">
            <v>20773.113445791529</v>
          </cell>
        </row>
        <row r="750">
          <cell r="A750" t="str">
            <v>EUR</v>
          </cell>
          <cell r="B750" t="str">
            <v>IND_CH_FS_LPG_NEW</v>
          </cell>
          <cell r="C750" t="str">
            <v>IND_CO2_TOT</v>
          </cell>
          <cell r="D750" t="str">
            <v>IND</v>
          </cell>
          <cell r="H750">
            <v>20693.754057627619</v>
          </cell>
          <cell r="I750">
            <v>20773.113445791529</v>
          </cell>
        </row>
        <row r="751">
          <cell r="A751" t="str">
            <v>EUR</v>
          </cell>
          <cell r="B751" t="str">
            <v>IND_CH_FS_LPG_NEW</v>
          </cell>
          <cell r="C751" t="str">
            <v>IND_N2O</v>
          </cell>
          <cell r="D751" t="str">
            <v>IND</v>
          </cell>
          <cell r="H751">
            <v>201.20324800804681</v>
          </cell>
          <cell r="I751">
            <v>201.9748511987508</v>
          </cell>
        </row>
        <row r="752">
          <cell r="A752" t="str">
            <v>EUR</v>
          </cell>
          <cell r="B752" t="str">
            <v>IND_CH_FS_LPG_NEW</v>
          </cell>
          <cell r="C752" t="str">
            <v>TOT_CO2</v>
          </cell>
          <cell r="D752" t="str">
            <v>IND</v>
          </cell>
          <cell r="H752">
            <v>20693.754057627619</v>
          </cell>
          <cell r="I752">
            <v>20773.113445791529</v>
          </cell>
        </row>
        <row r="753">
          <cell r="A753" t="str">
            <v>EUR</v>
          </cell>
          <cell r="B753" t="str">
            <v>IND_CH_FS_LPG_NEW</v>
          </cell>
          <cell r="C753" t="str">
            <v>TOT_CO2_EQ_GWP_100</v>
          </cell>
          <cell r="D753" t="str">
            <v>IND</v>
          </cell>
          <cell r="H753">
            <v>20778.863031535031</v>
          </cell>
          <cell r="I753">
            <v>20858.548807848601</v>
          </cell>
        </row>
        <row r="754">
          <cell r="A754" t="str">
            <v>EUR</v>
          </cell>
          <cell r="B754" t="str">
            <v>IND_CH_FS_NAP_EXS</v>
          </cell>
          <cell r="C754" t="str">
            <v>IND_CH4</v>
          </cell>
          <cell r="D754" t="str">
            <v>IND</v>
          </cell>
          <cell r="E754">
            <v>1789.542435218721</v>
          </cell>
          <cell r="F754">
            <v>1652.5956039568559</v>
          </cell>
          <cell r="G754">
            <v>1425.7240483221619</v>
          </cell>
          <cell r="H754">
            <v>961.37224505908523</v>
          </cell>
          <cell r="I754">
            <v>557.20925161895889</v>
          </cell>
          <cell r="J754">
            <v>208.38598560869099</v>
          </cell>
        </row>
        <row r="755">
          <cell r="A755" t="str">
            <v>EUR</v>
          </cell>
          <cell r="B755" t="str">
            <v>IND_CH_FS_NAP_EXS</v>
          </cell>
          <cell r="C755" t="str">
            <v>IND_CO2</v>
          </cell>
          <cell r="D755" t="str">
            <v>IND</v>
          </cell>
          <cell r="E755">
            <v>40574.892147859129</v>
          </cell>
          <cell r="F755">
            <v>37469.850993715103</v>
          </cell>
          <cell r="G755">
            <v>32325.916588957811</v>
          </cell>
          <cell r="H755">
            <v>21797.513369639659</v>
          </cell>
          <cell r="I755">
            <v>12633.79109837386</v>
          </cell>
          <cell r="J755">
            <v>4724.8049137010548</v>
          </cell>
        </row>
        <row r="756">
          <cell r="A756" t="str">
            <v>EUR</v>
          </cell>
          <cell r="B756" t="str">
            <v>IND_CH_FS_NAP_EXS</v>
          </cell>
          <cell r="C756" t="str">
            <v>IND_CO2_TOT</v>
          </cell>
          <cell r="D756" t="str">
            <v>IND</v>
          </cell>
          <cell r="E756">
            <v>40574.892147859129</v>
          </cell>
          <cell r="F756">
            <v>37469.850993715103</v>
          </cell>
          <cell r="G756">
            <v>32325.916588957811</v>
          </cell>
          <cell r="H756">
            <v>21797.513369639659</v>
          </cell>
          <cell r="I756">
            <v>12633.79109837386</v>
          </cell>
          <cell r="J756">
            <v>4724.8049137010548</v>
          </cell>
        </row>
        <row r="757">
          <cell r="A757" t="str">
            <v>EUR</v>
          </cell>
          <cell r="B757" t="str">
            <v>IND_CH_FS_NAP_EXS</v>
          </cell>
          <cell r="C757" t="str">
            <v>IND_N2O</v>
          </cell>
          <cell r="D757" t="str">
            <v>IND</v>
          </cell>
          <cell r="E757">
            <v>357.90848704374417</v>
          </cell>
          <cell r="F757">
            <v>330.51912079137111</v>
          </cell>
          <cell r="G757">
            <v>285.14480966443239</v>
          </cell>
          <cell r="H757">
            <v>192.27444901181701</v>
          </cell>
          <cell r="I757">
            <v>111.4418503237918</v>
          </cell>
          <cell r="J757">
            <v>41.677197121738203</v>
          </cell>
        </row>
        <row r="758">
          <cell r="A758" t="str">
            <v>EUR</v>
          </cell>
          <cell r="B758" t="str">
            <v>IND_CH_FS_NAP_EXS</v>
          </cell>
          <cell r="C758" t="str">
            <v>TOT_CO2</v>
          </cell>
          <cell r="D758" t="str">
            <v>IND</v>
          </cell>
          <cell r="E758">
            <v>40574.892147859129</v>
          </cell>
          <cell r="F758">
            <v>37469.850993715103</v>
          </cell>
          <cell r="G758">
            <v>32325.916588957811</v>
          </cell>
          <cell r="H758">
            <v>21797.513369639659</v>
          </cell>
          <cell r="I758">
            <v>12633.79109837386</v>
          </cell>
          <cell r="J758">
            <v>4724.8049137010548</v>
          </cell>
        </row>
        <row r="759">
          <cell r="A759" t="str">
            <v>EUR</v>
          </cell>
          <cell r="B759" t="str">
            <v>IND_CH_FS_NAP_EXS</v>
          </cell>
          <cell r="C759" t="str">
            <v>TOT_CO2_EQ_GWP_100</v>
          </cell>
          <cell r="D759" t="str">
            <v>IND</v>
          </cell>
          <cell r="E759">
            <v>40726.287437878636</v>
          </cell>
          <cell r="F759">
            <v>37609.660581809847</v>
          </cell>
          <cell r="G759">
            <v>32446.532843445872</v>
          </cell>
          <cell r="H759">
            <v>21878.845461571651</v>
          </cell>
          <cell r="I759">
            <v>12680.931001060821</v>
          </cell>
          <cell r="J759">
            <v>4742.4343680835491</v>
          </cell>
        </row>
        <row r="760">
          <cell r="A760" t="str">
            <v>EUR</v>
          </cell>
          <cell r="B760" t="str">
            <v>IND_CH_FS_NAP_NEW</v>
          </cell>
          <cell r="C760" t="str">
            <v>IND_CH4</v>
          </cell>
          <cell r="D760" t="str">
            <v>IND</v>
          </cell>
          <cell r="E760">
            <v>300.18278358963232</v>
          </cell>
          <cell r="F760">
            <v>214.8631841372561</v>
          </cell>
          <cell r="G760">
            <v>624.8721478193346</v>
          </cell>
          <cell r="H760">
            <v>607.20536200123922</v>
          </cell>
        </row>
        <row r="761">
          <cell r="A761" t="str">
            <v>EUR</v>
          </cell>
          <cell r="B761" t="str">
            <v>IND_CH_FS_NAP_NEW</v>
          </cell>
          <cell r="C761" t="str">
            <v>IND_CO2</v>
          </cell>
          <cell r="D761" t="str">
            <v>IND</v>
          </cell>
          <cell r="E761">
            <v>6806.1443132555924</v>
          </cell>
          <cell r="F761">
            <v>4871.6645950053862</v>
          </cell>
          <cell r="G761">
            <v>14167.934498223711</v>
          </cell>
          <cell r="H761">
            <v>13767.36957444142</v>
          </cell>
        </row>
        <row r="762">
          <cell r="A762" t="str">
            <v>EUR</v>
          </cell>
          <cell r="B762" t="str">
            <v>IND_CH_FS_NAP_NEW</v>
          </cell>
          <cell r="C762" t="str">
            <v>IND_CO2_TOT</v>
          </cell>
          <cell r="D762" t="str">
            <v>IND</v>
          </cell>
          <cell r="E762">
            <v>6806.1443132555924</v>
          </cell>
          <cell r="F762">
            <v>4871.6645950053862</v>
          </cell>
          <cell r="G762">
            <v>14167.934498223711</v>
          </cell>
          <cell r="H762">
            <v>13767.36957444142</v>
          </cell>
        </row>
        <row r="763">
          <cell r="A763" t="str">
            <v>EUR</v>
          </cell>
          <cell r="B763" t="str">
            <v>IND_CH_FS_NAP_NEW</v>
          </cell>
          <cell r="C763" t="str">
            <v>IND_N2O</v>
          </cell>
          <cell r="D763" t="str">
            <v>IND</v>
          </cell>
          <cell r="E763">
            <v>60.03655671792643</v>
          </cell>
          <cell r="F763">
            <v>42.972636827451232</v>
          </cell>
          <cell r="G763">
            <v>124.97442956386691</v>
          </cell>
          <cell r="H763">
            <v>121.4410724002478</v>
          </cell>
        </row>
        <row r="764">
          <cell r="A764" t="str">
            <v>EUR</v>
          </cell>
          <cell r="B764" t="str">
            <v>IND_CH_FS_NAP_NEW</v>
          </cell>
          <cell r="C764" t="str">
            <v>TOT_CO2</v>
          </cell>
          <cell r="D764" t="str">
            <v>IND</v>
          </cell>
          <cell r="E764">
            <v>6806.1443132555924</v>
          </cell>
          <cell r="F764">
            <v>4871.6645950053862</v>
          </cell>
          <cell r="G764">
            <v>14167.934498223711</v>
          </cell>
          <cell r="H764">
            <v>13767.36957444142</v>
          </cell>
        </row>
        <row r="765">
          <cell r="A765" t="str">
            <v>EUR</v>
          </cell>
          <cell r="B765" t="str">
            <v>IND_CH_FS_NAP_NEW</v>
          </cell>
          <cell r="C765" t="str">
            <v>TOT_CO2_EQ_GWP_100</v>
          </cell>
          <cell r="D765" t="str">
            <v>IND</v>
          </cell>
          <cell r="E765">
            <v>6831.5397767472759</v>
          </cell>
          <cell r="F765">
            <v>4889.8420203833984</v>
          </cell>
          <cell r="G765">
            <v>14220.79868192922</v>
          </cell>
          <cell r="H765">
            <v>13818.73914806673</v>
          </cell>
        </row>
        <row r="766">
          <cell r="A766" t="str">
            <v>EUR</v>
          </cell>
          <cell r="B766" t="str">
            <v>IND_CH_FS_NGA_EXS</v>
          </cell>
          <cell r="C766" t="str">
            <v>IND_CH4</v>
          </cell>
          <cell r="D766" t="str">
            <v>IND</v>
          </cell>
          <cell r="E766">
            <v>223.7589729290238</v>
          </cell>
          <cell r="F766">
            <v>200.26245339616071</v>
          </cell>
          <cell r="G766">
            <v>173.00006296557279</v>
          </cell>
          <cell r="H766">
            <v>116.7501693420204</v>
          </cell>
          <cell r="I766">
            <v>67.730388282465142</v>
          </cell>
          <cell r="J766">
            <v>25.356306732162921</v>
          </cell>
          <cell r="K766">
            <v>180.17595951054889</v>
          </cell>
          <cell r="L766">
            <v>182.67072599199079</v>
          </cell>
        </row>
        <row r="767">
          <cell r="A767" t="str">
            <v>EUR</v>
          </cell>
          <cell r="B767" t="str">
            <v>IND_CH_FS_NGA_EXS</v>
          </cell>
          <cell r="C767" t="str">
            <v>IND_CO2</v>
          </cell>
          <cell r="D767" t="str">
            <v>IND</v>
          </cell>
          <cell r="E767">
            <v>11872.651103614</v>
          </cell>
          <cell r="F767">
            <v>10625.92577720028</v>
          </cell>
          <cell r="G767">
            <v>9179.3833409532926</v>
          </cell>
          <cell r="H767">
            <v>6194.7639852876036</v>
          </cell>
          <cell r="I767">
            <v>3593.7744022676002</v>
          </cell>
          <cell r="J767">
            <v>1345.4056352085649</v>
          </cell>
          <cell r="K767">
            <v>9560.1364116297245</v>
          </cell>
          <cell r="L767">
            <v>9692.5087211350292</v>
          </cell>
        </row>
        <row r="768">
          <cell r="A768" t="str">
            <v>EUR</v>
          </cell>
          <cell r="B768" t="str">
            <v>IND_CH_FS_NGA_EXS</v>
          </cell>
          <cell r="C768" t="str">
            <v>IND_CO2_TOT</v>
          </cell>
          <cell r="D768" t="str">
            <v>IND</v>
          </cell>
          <cell r="E768">
            <v>11872.651103614</v>
          </cell>
          <cell r="F768">
            <v>10625.92577720028</v>
          </cell>
          <cell r="G768">
            <v>9179.3833409532926</v>
          </cell>
          <cell r="H768">
            <v>6194.7639852876036</v>
          </cell>
          <cell r="I768">
            <v>3593.7744022676002</v>
          </cell>
          <cell r="J768">
            <v>1345.4056352085649</v>
          </cell>
          <cell r="K768">
            <v>9560.1364116297245</v>
          </cell>
          <cell r="L768">
            <v>9692.5087211350292</v>
          </cell>
        </row>
        <row r="769">
          <cell r="A769" t="str">
            <v>EUR</v>
          </cell>
          <cell r="B769" t="str">
            <v>IND_CH_FS_NGA_EXS</v>
          </cell>
          <cell r="C769" t="str">
            <v>IND_N2O</v>
          </cell>
          <cell r="D769" t="str">
            <v>IND</v>
          </cell>
          <cell r="E769">
            <v>22.37589729290238</v>
          </cell>
          <cell r="F769">
            <v>20.026245339616072</v>
          </cell>
          <cell r="G769">
            <v>17.300006296557282</v>
          </cell>
          <cell r="H769">
            <v>11.67501693420204</v>
          </cell>
          <cell r="I769">
            <v>6.7730388282465146</v>
          </cell>
          <cell r="J769">
            <v>2.5356306732162919</v>
          </cell>
          <cell r="K769">
            <v>18.017595951054901</v>
          </cell>
          <cell r="L769">
            <v>18.267072599199079</v>
          </cell>
        </row>
        <row r="770">
          <cell r="A770" t="str">
            <v>EUR</v>
          </cell>
          <cell r="B770" t="str">
            <v>IND_CH_FS_NGA_EXS</v>
          </cell>
          <cell r="C770" t="str">
            <v>TOT_CO2</v>
          </cell>
          <cell r="D770" t="str">
            <v>IND</v>
          </cell>
          <cell r="E770">
            <v>11872.651103614</v>
          </cell>
          <cell r="F770">
            <v>10625.92577720028</v>
          </cell>
          <cell r="G770">
            <v>9179.3833409532926</v>
          </cell>
          <cell r="H770">
            <v>6194.7639852876036</v>
          </cell>
          <cell r="I770">
            <v>3593.7744022676002</v>
          </cell>
          <cell r="J770">
            <v>1345.4056352085649</v>
          </cell>
          <cell r="K770">
            <v>9560.1364116297245</v>
          </cell>
          <cell r="L770">
            <v>9692.5087211350292</v>
          </cell>
        </row>
        <row r="771">
          <cell r="A771" t="str">
            <v>EUR</v>
          </cell>
          <cell r="B771" t="str">
            <v>IND_CH_FS_NGA_EXS</v>
          </cell>
          <cell r="C771" t="str">
            <v>TOT_CO2_EQ_GWP_100</v>
          </cell>
          <cell r="D771" t="str">
            <v>IND</v>
          </cell>
          <cell r="E771">
            <v>11884.91309533051</v>
          </cell>
          <cell r="F771">
            <v>10636.90015964639</v>
          </cell>
          <cell r="G771">
            <v>9188.8637444038086</v>
          </cell>
          <cell r="H771">
            <v>6201.1618945675473</v>
          </cell>
          <cell r="I771">
            <v>3597.4860275454789</v>
          </cell>
          <cell r="J771">
            <v>1346.7951608174869</v>
          </cell>
          <cell r="K771">
            <v>9570.0100542109049</v>
          </cell>
          <cell r="L771">
            <v>9702.5190769193905</v>
          </cell>
        </row>
        <row r="772">
          <cell r="A772" t="str">
            <v>EUR</v>
          </cell>
          <cell r="B772" t="str">
            <v>IND_CH_FS_NGA_NEW</v>
          </cell>
          <cell r="C772" t="str">
            <v>IND_CH4</v>
          </cell>
          <cell r="D772" t="str">
            <v>IND</v>
          </cell>
          <cell r="E772">
            <v>0.88792552164308336</v>
          </cell>
          <cell r="F772">
            <v>53.162550079069987</v>
          </cell>
          <cell r="G772">
            <v>178.7181760907136</v>
          </cell>
          <cell r="H772">
            <v>173.22476392085591</v>
          </cell>
          <cell r="I772">
            <v>19.553835334334689</v>
          </cell>
          <cell r="J772">
            <v>19.886200268089588</v>
          </cell>
          <cell r="K772">
            <v>20.141497422653391</v>
          </cell>
          <cell r="L772">
            <v>20.420382201691691</v>
          </cell>
          <cell r="M772">
            <v>20.652430547992999</v>
          </cell>
        </row>
        <row r="773">
          <cell r="A773" t="str">
            <v>EUR</v>
          </cell>
          <cell r="B773" t="str">
            <v>IND_CH_FS_NGA_NEW</v>
          </cell>
          <cell r="C773" t="str">
            <v>IND_CO2</v>
          </cell>
          <cell r="D773" t="str">
            <v>IND</v>
          </cell>
          <cell r="E773">
            <v>47.113328178382012</v>
          </cell>
          <cell r="F773">
            <v>2820.8049071954538</v>
          </cell>
          <cell r="G773">
            <v>9482.7864233732635</v>
          </cell>
          <cell r="H773">
            <v>9191.3059736406158</v>
          </cell>
          <cell r="I773">
            <v>1037.5265028397989</v>
          </cell>
          <cell r="J773">
            <v>1055.161786224834</v>
          </cell>
          <cell r="K773">
            <v>1068.7078532459891</v>
          </cell>
          <cell r="L773">
            <v>1083.505479621761</v>
          </cell>
          <cell r="M773">
            <v>1095.817964876509</v>
          </cell>
        </row>
        <row r="774">
          <cell r="A774" t="str">
            <v>EUR</v>
          </cell>
          <cell r="B774" t="str">
            <v>IND_CH_FS_NGA_NEW</v>
          </cell>
          <cell r="C774" t="str">
            <v>IND_CO2_TOT</v>
          </cell>
          <cell r="D774" t="str">
            <v>IND</v>
          </cell>
          <cell r="E774">
            <v>47.113328178382012</v>
          </cell>
          <cell r="F774">
            <v>2820.8049071954538</v>
          </cell>
          <cell r="G774">
            <v>9482.7864233732635</v>
          </cell>
          <cell r="H774">
            <v>9191.3059736406158</v>
          </cell>
          <cell r="I774">
            <v>1037.5265028397989</v>
          </cell>
          <cell r="J774">
            <v>1055.161786224834</v>
          </cell>
          <cell r="K774">
            <v>1068.7078532459891</v>
          </cell>
          <cell r="L774">
            <v>1083.505479621761</v>
          </cell>
          <cell r="M774">
            <v>1095.817964876509</v>
          </cell>
        </row>
        <row r="775">
          <cell r="A775" t="str">
            <v>EUR</v>
          </cell>
          <cell r="B775" t="str">
            <v>IND_CH_FS_NGA_NEW</v>
          </cell>
          <cell r="C775" t="str">
            <v>IND_N2O</v>
          </cell>
          <cell r="D775" t="str">
            <v>IND</v>
          </cell>
          <cell r="E775">
            <v>8.8792552164308342E-2</v>
          </cell>
          <cell r="F775">
            <v>5.3162550079069986</v>
          </cell>
          <cell r="G775">
            <v>17.871817609071361</v>
          </cell>
          <cell r="H775">
            <v>17.322476392085591</v>
          </cell>
          <cell r="I775">
            <v>1.955383533433469</v>
          </cell>
          <cell r="J775">
            <v>1.9886200268089591</v>
          </cell>
          <cell r="K775">
            <v>2.01414974226534</v>
          </cell>
          <cell r="L775">
            <v>2.0420382201691689</v>
          </cell>
          <cell r="M775">
            <v>2.0652430547992999</v>
          </cell>
        </row>
        <row r="776">
          <cell r="A776" t="str">
            <v>EUR</v>
          </cell>
          <cell r="B776" t="str">
            <v>IND_CH_FS_NGA_NEW</v>
          </cell>
          <cell r="C776" t="str">
            <v>TOT_CO2</v>
          </cell>
          <cell r="D776" t="str">
            <v>IND</v>
          </cell>
          <cell r="E776">
            <v>47.113328178382012</v>
          </cell>
          <cell r="F776">
            <v>2820.8049071954538</v>
          </cell>
          <cell r="G776">
            <v>9482.7864233732635</v>
          </cell>
          <cell r="H776">
            <v>9191.3059736406158</v>
          </cell>
          <cell r="I776">
            <v>1037.5265028397989</v>
          </cell>
          <cell r="J776">
            <v>1055.161786224834</v>
          </cell>
          <cell r="K776">
            <v>1068.7078532459891</v>
          </cell>
          <cell r="L776">
            <v>1083.505479621761</v>
          </cell>
          <cell r="M776">
            <v>1095.817964876509</v>
          </cell>
        </row>
        <row r="777">
          <cell r="A777" t="str">
            <v>EUR</v>
          </cell>
          <cell r="B777" t="str">
            <v>IND_CH_FS_NGA_NEW</v>
          </cell>
          <cell r="C777" t="str">
            <v>TOT_CO2_EQ_GWP_100</v>
          </cell>
          <cell r="D777" t="str">
            <v>IND</v>
          </cell>
          <cell r="E777">
            <v>47.161986496968041</v>
          </cell>
          <cell r="F777">
            <v>2823.7182149397868</v>
          </cell>
          <cell r="G777">
            <v>9492.5801794230338</v>
          </cell>
          <cell r="H777">
            <v>9200.7986907034792</v>
          </cell>
          <cell r="I777">
            <v>1038.598053016121</v>
          </cell>
          <cell r="J777">
            <v>1056.251549999525</v>
          </cell>
          <cell r="K777">
            <v>1069.8116073047499</v>
          </cell>
          <cell r="L777">
            <v>1084.6245165664141</v>
          </cell>
          <cell r="M777">
            <v>1096.9497180705389</v>
          </cell>
        </row>
        <row r="778">
          <cell r="A778" t="str">
            <v>EUR</v>
          </cell>
          <cell r="B778" t="str">
            <v>IND_CH_HVC_BDH_NEW</v>
          </cell>
          <cell r="C778" t="str">
            <v>IND_CH4</v>
          </cell>
          <cell r="D778" t="str">
            <v>IND</v>
          </cell>
          <cell r="K778">
            <v>344.66244461198659</v>
          </cell>
          <cell r="L778">
            <v>676.82349175277284</v>
          </cell>
          <cell r="M778">
            <v>464.93041558102851</v>
          </cell>
        </row>
        <row r="779">
          <cell r="A779" t="str">
            <v>EUR</v>
          </cell>
          <cell r="B779" t="str">
            <v>IND_CH_HVC_BDH_NEW</v>
          </cell>
          <cell r="C779" t="str">
            <v>IND_N2O</v>
          </cell>
          <cell r="D779" t="str">
            <v>IND</v>
          </cell>
          <cell r="K779">
            <v>45.236945855323242</v>
          </cell>
          <cell r="L779">
            <v>88.833083292551436</v>
          </cell>
          <cell r="M779">
            <v>61.022117045009992</v>
          </cell>
        </row>
        <row r="780">
          <cell r="A780" t="str">
            <v>EUR</v>
          </cell>
          <cell r="B780" t="str">
            <v>IND_CH_HVC_BDH_NEW</v>
          </cell>
          <cell r="C780" t="str">
            <v>TOT_CH4</v>
          </cell>
          <cell r="D780" t="str">
            <v>IND</v>
          </cell>
          <cell r="K780">
            <v>0.34466244461198658</v>
          </cell>
          <cell r="L780">
            <v>0.67682349175277279</v>
          </cell>
          <cell r="M780">
            <v>0.46493041558102871</v>
          </cell>
        </row>
        <row r="781">
          <cell r="A781" t="str">
            <v>EUR</v>
          </cell>
          <cell r="B781" t="str">
            <v>IND_CH_HVC_BDH_NEW</v>
          </cell>
          <cell r="C781" t="str">
            <v>TOT_CO2_EQ_GWP_100</v>
          </cell>
          <cell r="D781" t="str">
            <v>IND</v>
          </cell>
          <cell r="K781">
            <v>22.097170980185989</v>
          </cell>
          <cell r="L781">
            <v>43.392846114999649</v>
          </cell>
          <cell r="M781">
            <v>29.807851268938698</v>
          </cell>
        </row>
        <row r="782">
          <cell r="A782" t="str">
            <v>EUR</v>
          </cell>
          <cell r="B782" t="str">
            <v>IND_CH_HVC_BDH_NEW</v>
          </cell>
          <cell r="C782" t="str">
            <v>TOT_N2O</v>
          </cell>
          <cell r="D782" t="str">
            <v>IND</v>
          </cell>
          <cell r="K782">
            <v>4.5236945855323243E-2</v>
          </cell>
          <cell r="L782">
            <v>8.8833083292551421E-2</v>
          </cell>
          <cell r="M782">
            <v>6.1022117045010003E-2</v>
          </cell>
        </row>
        <row r="783">
          <cell r="A783" t="str">
            <v>EUR</v>
          </cell>
          <cell r="B783" t="str">
            <v>IND_CH_HVC_ETHSC_NEW</v>
          </cell>
          <cell r="C783" t="str">
            <v>IND_CH4</v>
          </cell>
          <cell r="D783" t="str">
            <v>IND</v>
          </cell>
          <cell r="E783">
            <v>77.276856169344043</v>
          </cell>
          <cell r="F783">
            <v>275.92412090350041</v>
          </cell>
          <cell r="G783">
            <v>393.95672511374028</v>
          </cell>
          <cell r="H783">
            <v>1060.556799106349</v>
          </cell>
          <cell r="I783">
            <v>1618.827382559329</v>
          </cell>
          <cell r="J783">
            <v>1611.558443513813</v>
          </cell>
          <cell r="K783">
            <v>529.42536701809536</v>
          </cell>
          <cell r="L783">
            <v>303.5640954891482</v>
          </cell>
          <cell r="M783">
            <v>463.41868702709718</v>
          </cell>
        </row>
        <row r="784">
          <cell r="A784" t="str">
            <v>EUR</v>
          </cell>
          <cell r="B784" t="str">
            <v>IND_CH_HVC_ETHSC_NEW</v>
          </cell>
          <cell r="C784" t="str">
            <v>IND_CO2</v>
          </cell>
          <cell r="D784" t="str">
            <v>IND</v>
          </cell>
          <cell r="E784">
            <v>1535.2335425643021</v>
          </cell>
          <cell r="F784">
            <v>5481.6925352828739</v>
          </cell>
          <cell r="G784">
            <v>7826.6069389263084</v>
          </cell>
          <cell r="H784">
            <v>21069.728408912801</v>
          </cell>
          <cell r="I784">
            <v>32160.70400017867</v>
          </cell>
          <cell r="J784">
            <v>32016.29441114108</v>
          </cell>
          <cell r="K784">
            <v>10517.91729142616</v>
          </cell>
          <cell r="L784">
            <v>6030.8066970510772</v>
          </cell>
          <cell r="M784">
            <v>9206.5845822716637</v>
          </cell>
        </row>
        <row r="785">
          <cell r="A785" t="str">
            <v>EUR</v>
          </cell>
          <cell r="B785" t="str">
            <v>IND_CH_HVC_ETHSC_NEW</v>
          </cell>
          <cell r="C785" t="str">
            <v>IND_CO2_TOT</v>
          </cell>
          <cell r="D785" t="str">
            <v>IND</v>
          </cell>
          <cell r="E785">
            <v>1535.2335425643021</v>
          </cell>
          <cell r="F785">
            <v>5481.6925352828739</v>
          </cell>
          <cell r="G785">
            <v>7826.6069389263084</v>
          </cell>
          <cell r="H785">
            <v>21069.728408912801</v>
          </cell>
          <cell r="I785">
            <v>32160.70400017867</v>
          </cell>
          <cell r="J785">
            <v>32016.29441114108</v>
          </cell>
          <cell r="K785">
            <v>10517.91729142616</v>
          </cell>
          <cell r="L785">
            <v>6030.8066970510772</v>
          </cell>
          <cell r="M785">
            <v>9206.5845822716637</v>
          </cell>
        </row>
        <row r="786">
          <cell r="A786" t="str">
            <v>EUR</v>
          </cell>
          <cell r="B786" t="str">
            <v>IND_CH_HVC_ETHSC_NEW</v>
          </cell>
          <cell r="C786" t="str">
            <v>IND_N2O</v>
          </cell>
          <cell r="D786" t="str">
            <v>IND</v>
          </cell>
          <cell r="E786">
            <v>15.45537123386881</v>
          </cell>
          <cell r="F786">
            <v>55.184824180700048</v>
          </cell>
          <cell r="G786">
            <v>78.791345022748089</v>
          </cell>
          <cell r="H786">
            <v>212.1113598212697</v>
          </cell>
          <cell r="I786">
            <v>323.76547651186581</v>
          </cell>
          <cell r="J786">
            <v>322.31168870276258</v>
          </cell>
          <cell r="K786">
            <v>105.885073403619</v>
          </cell>
          <cell r="L786">
            <v>60.712819097829637</v>
          </cell>
          <cell r="M786">
            <v>92.683737405419393</v>
          </cell>
        </row>
        <row r="787">
          <cell r="A787" t="str">
            <v>EUR</v>
          </cell>
          <cell r="B787" t="str">
            <v>IND_CH_HVC_ETHSC_NEW</v>
          </cell>
          <cell r="C787" t="str">
            <v>TOT_CH4</v>
          </cell>
          <cell r="D787" t="str">
            <v>IND</v>
          </cell>
          <cell r="E787">
            <v>7.727685616934403E-2</v>
          </cell>
          <cell r="F787">
            <v>0.27592412090350033</v>
          </cell>
          <cell r="G787">
            <v>0.39395672511374041</v>
          </cell>
          <cell r="H787">
            <v>1.0605567991063489</v>
          </cell>
          <cell r="I787">
            <v>1.6188273825593289</v>
          </cell>
          <cell r="J787">
            <v>1.6115584435138131</v>
          </cell>
          <cell r="K787">
            <v>0.52942536701809528</v>
          </cell>
          <cell r="L787">
            <v>0.30356409548914831</v>
          </cell>
          <cell r="M787">
            <v>0.4634186870270971</v>
          </cell>
        </row>
        <row r="788">
          <cell r="A788" t="str">
            <v>EUR</v>
          </cell>
          <cell r="B788" t="str">
            <v>IND_CH_HVC_ETHSC_NEW</v>
          </cell>
          <cell r="C788" t="str">
            <v>TOT_CO2</v>
          </cell>
          <cell r="D788" t="str">
            <v>IND</v>
          </cell>
          <cell r="E788">
            <v>1535.2335425643021</v>
          </cell>
          <cell r="F788">
            <v>5481.6925352828739</v>
          </cell>
          <cell r="G788">
            <v>7826.6069389263084</v>
          </cell>
          <cell r="H788">
            <v>21069.728408912801</v>
          </cell>
          <cell r="I788">
            <v>32160.70400017867</v>
          </cell>
          <cell r="J788">
            <v>32016.29441114108</v>
          </cell>
          <cell r="K788">
            <v>10517.91729142616</v>
          </cell>
          <cell r="L788">
            <v>6030.8066970510772</v>
          </cell>
          <cell r="M788">
            <v>9206.5845822716637</v>
          </cell>
        </row>
        <row r="789">
          <cell r="A789" t="str">
            <v>EUR</v>
          </cell>
          <cell r="B789" t="str">
            <v>IND_CH_HVC_ETHSC_NEW</v>
          </cell>
          <cell r="C789" t="str">
            <v>TOT_CO2_EQ_GWP_100</v>
          </cell>
          <cell r="D789" t="str">
            <v>IND</v>
          </cell>
          <cell r="E789">
            <v>1541.7711645962279</v>
          </cell>
          <cell r="F789">
            <v>5505.0357159113082</v>
          </cell>
          <cell r="G789">
            <v>7859.9356778709316</v>
          </cell>
          <cell r="H789">
            <v>21159.451514117191</v>
          </cell>
          <cell r="I789">
            <v>32297.65679674318</v>
          </cell>
          <cell r="J789">
            <v>32152.632255462351</v>
          </cell>
          <cell r="K789">
            <v>10562.70667747589</v>
          </cell>
          <cell r="L789">
            <v>6056.4882195294585</v>
          </cell>
          <cell r="M789">
            <v>9245.7898031941568</v>
          </cell>
        </row>
        <row r="790">
          <cell r="A790" t="str">
            <v>EUR</v>
          </cell>
          <cell r="B790" t="str">
            <v>IND_CH_HVC_ETHSC_NEW</v>
          </cell>
          <cell r="C790" t="str">
            <v>TOT_N2O</v>
          </cell>
          <cell r="D790" t="str">
            <v>IND</v>
          </cell>
          <cell r="E790">
            <v>1.545537123386881E-2</v>
          </cell>
          <cell r="F790">
            <v>5.5184824180700059E-2</v>
          </cell>
          <cell r="G790">
            <v>7.8791345022748066E-2</v>
          </cell>
          <cell r="H790">
            <v>0.2121113598212698</v>
          </cell>
          <cell r="I790">
            <v>0.32376547651186571</v>
          </cell>
          <cell r="J790">
            <v>0.3223116887027625</v>
          </cell>
          <cell r="K790">
            <v>0.105885073403619</v>
          </cell>
          <cell r="L790">
            <v>6.0712819097829628E-2</v>
          </cell>
          <cell r="M790">
            <v>9.2683737405419422E-2</v>
          </cell>
        </row>
        <row r="791">
          <cell r="A791" t="str">
            <v>EUR</v>
          </cell>
          <cell r="B791" t="str">
            <v>IND_CH_HVC_GSOSC_NEW</v>
          </cell>
          <cell r="C791" t="str">
            <v>IND_CH4</v>
          </cell>
          <cell r="D791" t="str">
            <v>IND</v>
          </cell>
          <cell r="E791">
            <v>606.50213208693037</v>
          </cell>
          <cell r="F791">
            <v>609.71133354974859</v>
          </cell>
          <cell r="G791">
            <v>420.87562605729829</v>
          </cell>
        </row>
        <row r="792">
          <cell r="A792" t="str">
            <v>EUR</v>
          </cell>
          <cell r="B792" t="str">
            <v>IND_CH_HVC_GSOSC_NEW</v>
          </cell>
          <cell r="C792" t="str">
            <v>IND_CO2</v>
          </cell>
          <cell r="D792" t="str">
            <v>IND</v>
          </cell>
          <cell r="E792">
            <v>15069.5563085866</v>
          </cell>
          <cell r="F792">
            <v>15149.29426759942</v>
          </cell>
          <cell r="G792">
            <v>10457.35638877034</v>
          </cell>
        </row>
        <row r="793">
          <cell r="A793" t="str">
            <v>EUR</v>
          </cell>
          <cell r="B793" t="str">
            <v>IND_CH_HVC_GSOSC_NEW</v>
          </cell>
          <cell r="C793" t="str">
            <v>IND_CO2_TOT</v>
          </cell>
          <cell r="D793" t="str">
            <v>IND</v>
          </cell>
          <cell r="E793">
            <v>15069.5563085866</v>
          </cell>
          <cell r="F793">
            <v>15149.29426759942</v>
          </cell>
          <cell r="G793">
            <v>10457.35638877034</v>
          </cell>
        </row>
        <row r="794">
          <cell r="A794" t="str">
            <v>EUR</v>
          </cell>
          <cell r="B794" t="str">
            <v>IND_CH_HVC_GSOSC_NEW</v>
          </cell>
          <cell r="C794" t="str">
            <v>IND_N2O</v>
          </cell>
          <cell r="D794" t="str">
            <v>IND</v>
          </cell>
          <cell r="E794">
            <v>121.30042641738611</v>
          </cell>
          <cell r="F794">
            <v>121.94226670994971</v>
          </cell>
          <cell r="G794">
            <v>84.175125211459672</v>
          </cell>
        </row>
        <row r="795">
          <cell r="A795" t="str">
            <v>EUR</v>
          </cell>
          <cell r="B795" t="str">
            <v>IND_CH_HVC_GSOSC_NEW</v>
          </cell>
          <cell r="C795" t="str">
            <v>TOT_CH4</v>
          </cell>
          <cell r="D795" t="str">
            <v>IND</v>
          </cell>
          <cell r="E795">
            <v>0.6065021320869306</v>
          </cell>
          <cell r="F795">
            <v>0.60971133354974871</v>
          </cell>
          <cell r="G795">
            <v>0.42087562605729861</v>
          </cell>
        </row>
        <row r="796">
          <cell r="A796" t="str">
            <v>EUR</v>
          </cell>
          <cell r="B796" t="str">
            <v>IND_CH_HVC_GSOSC_NEW</v>
          </cell>
          <cell r="C796" t="str">
            <v>TOT_CO2</v>
          </cell>
          <cell r="D796" t="str">
            <v>IND</v>
          </cell>
          <cell r="E796">
            <v>15069.5563085866</v>
          </cell>
          <cell r="F796">
            <v>15149.29426759942</v>
          </cell>
          <cell r="G796">
            <v>10457.35638877034</v>
          </cell>
        </row>
        <row r="797">
          <cell r="A797" t="str">
            <v>EUR</v>
          </cell>
          <cell r="B797" t="str">
            <v>IND_CH_HVC_GSOSC_NEW</v>
          </cell>
          <cell r="C797" t="str">
            <v>TOT_CO2_EQ_GWP_100</v>
          </cell>
          <cell r="D797" t="str">
            <v>IND</v>
          </cell>
          <cell r="E797">
            <v>15120.866388961151</v>
          </cell>
          <cell r="F797">
            <v>15200.87584641773</v>
          </cell>
          <cell r="G797">
            <v>10492.962466734791</v>
          </cell>
        </row>
        <row r="798">
          <cell r="A798" t="str">
            <v>EUR</v>
          </cell>
          <cell r="B798" t="str">
            <v>IND_CH_HVC_GSOSC_NEW</v>
          </cell>
          <cell r="C798" t="str">
            <v>TOT_N2O</v>
          </cell>
          <cell r="D798" t="str">
            <v>IND</v>
          </cell>
          <cell r="E798">
            <v>0.1213004264173861</v>
          </cell>
          <cell r="F798">
            <v>0.1219422667099497</v>
          </cell>
          <cell r="G798">
            <v>8.4175125211459687E-2</v>
          </cell>
        </row>
        <row r="799">
          <cell r="A799" t="str">
            <v>EUR</v>
          </cell>
          <cell r="B799" t="str">
            <v>IND_CH_HVC_LPGSC_NEW</v>
          </cell>
          <cell r="C799" t="str">
            <v>IND_CH4</v>
          </cell>
          <cell r="D799" t="str">
            <v>IND</v>
          </cell>
        </row>
        <row r="800">
          <cell r="A800" t="str">
            <v>EUR</v>
          </cell>
          <cell r="B800" t="str">
            <v>IND_CH_HVC_LPGSC_NEW</v>
          </cell>
          <cell r="C800" t="str">
            <v>IND_CO2</v>
          </cell>
          <cell r="D800" t="str">
            <v>IND</v>
          </cell>
        </row>
        <row r="801">
          <cell r="A801" t="str">
            <v>EUR</v>
          </cell>
          <cell r="B801" t="str">
            <v>IND_CH_HVC_LPGSC_NEW</v>
          </cell>
          <cell r="C801" t="str">
            <v>IND_CO2_TOT</v>
          </cell>
          <cell r="D801" t="str">
            <v>IND</v>
          </cell>
        </row>
        <row r="802">
          <cell r="A802" t="str">
            <v>EUR</v>
          </cell>
          <cell r="B802" t="str">
            <v>IND_CH_HVC_LPGSC_NEW</v>
          </cell>
          <cell r="C802" t="str">
            <v>IND_N2O</v>
          </cell>
          <cell r="D802" t="str">
            <v>IND</v>
          </cell>
        </row>
        <row r="803">
          <cell r="A803" t="str">
            <v>EUR</v>
          </cell>
          <cell r="B803" t="str">
            <v>IND_CH_HVC_LPGSC_NEW</v>
          </cell>
          <cell r="C803" t="str">
            <v>TOT_CH4</v>
          </cell>
          <cell r="D803" t="str">
            <v>IND</v>
          </cell>
        </row>
        <row r="804">
          <cell r="A804" t="str">
            <v>EUR</v>
          </cell>
          <cell r="B804" t="str">
            <v>IND_CH_HVC_LPGSC_NEW</v>
          </cell>
          <cell r="C804" t="str">
            <v>TOT_CO2</v>
          </cell>
          <cell r="D804" t="str">
            <v>IND</v>
          </cell>
        </row>
        <row r="805">
          <cell r="A805" t="str">
            <v>EUR</v>
          </cell>
          <cell r="B805" t="str">
            <v>IND_CH_HVC_LPGSC_NEW</v>
          </cell>
          <cell r="C805" t="str">
            <v>TOT_CO2_EQ_GWP_100</v>
          </cell>
          <cell r="D805" t="str">
            <v>IND</v>
          </cell>
        </row>
        <row r="806">
          <cell r="A806" t="str">
            <v>EUR</v>
          </cell>
          <cell r="B806" t="str">
            <v>IND_CH_HVC_LPGSC_NEW</v>
          </cell>
          <cell r="C806" t="str">
            <v>TOT_N2O</v>
          </cell>
          <cell r="D806" t="str">
            <v>IND</v>
          </cell>
        </row>
        <row r="807">
          <cell r="A807" t="str">
            <v>EUR</v>
          </cell>
          <cell r="B807" t="str">
            <v>IND_CH_HVC_NAPSC_NEW</v>
          </cell>
          <cell r="C807" t="str">
            <v>IND_CH4</v>
          </cell>
          <cell r="D807" t="str">
            <v>IND</v>
          </cell>
        </row>
        <row r="808">
          <cell r="A808" t="str">
            <v>EUR</v>
          </cell>
          <cell r="B808" t="str">
            <v>IND_CH_HVC_NAPSC_NEW</v>
          </cell>
          <cell r="C808" t="str">
            <v>IND_CO2</v>
          </cell>
          <cell r="D808" t="str">
            <v>IND</v>
          </cell>
        </row>
        <row r="809">
          <cell r="A809" t="str">
            <v>EUR</v>
          </cell>
          <cell r="B809" t="str">
            <v>IND_CH_HVC_NAPSC_NEW</v>
          </cell>
          <cell r="C809" t="str">
            <v>IND_CO2_TOT</v>
          </cell>
          <cell r="D809" t="str">
            <v>IND</v>
          </cell>
        </row>
        <row r="810">
          <cell r="A810" t="str">
            <v>EUR</v>
          </cell>
          <cell r="B810" t="str">
            <v>IND_CH_HVC_NAPSC_NEW</v>
          </cell>
          <cell r="C810" t="str">
            <v>IND_N2O</v>
          </cell>
          <cell r="D810" t="str">
            <v>IND</v>
          </cell>
        </row>
        <row r="811">
          <cell r="A811" t="str">
            <v>EUR</v>
          </cell>
          <cell r="B811" t="str">
            <v>IND_CH_HVC_NAPSC_NEW</v>
          </cell>
          <cell r="C811" t="str">
            <v>TOT_CH4</v>
          </cell>
          <cell r="D811" t="str">
            <v>IND</v>
          </cell>
        </row>
        <row r="812">
          <cell r="A812" t="str">
            <v>EUR</v>
          </cell>
          <cell r="B812" t="str">
            <v>IND_CH_HVC_NAPSC_NEW</v>
          </cell>
          <cell r="C812" t="str">
            <v>TOT_CO2</v>
          </cell>
          <cell r="D812" t="str">
            <v>IND</v>
          </cell>
        </row>
        <row r="813">
          <cell r="A813" t="str">
            <v>EUR</v>
          </cell>
          <cell r="B813" t="str">
            <v>IND_CH_HVC_NAPSC_NEW</v>
          </cell>
          <cell r="C813" t="str">
            <v>TOT_CO2_EQ_GWP_100</v>
          </cell>
          <cell r="D813" t="str">
            <v>IND</v>
          </cell>
        </row>
        <row r="814">
          <cell r="A814" t="str">
            <v>EUR</v>
          </cell>
          <cell r="B814" t="str">
            <v>IND_CH_HVC_NAPSC_NEW</v>
          </cell>
          <cell r="C814" t="str">
            <v>TOT_N2O</v>
          </cell>
          <cell r="D814" t="str">
            <v>IND</v>
          </cell>
        </row>
        <row r="815">
          <cell r="A815" t="str">
            <v>EUR</v>
          </cell>
          <cell r="B815" t="str">
            <v>IND_CH_HVC_NCC_NEW</v>
          </cell>
          <cell r="C815" t="str">
            <v>IND_CH4</v>
          </cell>
          <cell r="D815" t="str">
            <v>IND</v>
          </cell>
          <cell r="G815">
            <v>210.34004556929361</v>
          </cell>
          <cell r="H815">
            <v>210.34004556929361</v>
          </cell>
        </row>
        <row r="816">
          <cell r="A816" t="str">
            <v>EUR</v>
          </cell>
          <cell r="B816" t="str">
            <v>IND_CH_HVC_NCC_NEW</v>
          </cell>
          <cell r="C816" t="str">
            <v>IND_CO2</v>
          </cell>
          <cell r="D816" t="str">
            <v>IND</v>
          </cell>
          <cell r="G816">
            <v>4769.1099665411157</v>
          </cell>
          <cell r="H816">
            <v>4769.1099665411157</v>
          </cell>
        </row>
        <row r="817">
          <cell r="A817" t="str">
            <v>EUR</v>
          </cell>
          <cell r="B817" t="str">
            <v>IND_CH_HVC_NCC_NEW</v>
          </cell>
          <cell r="C817" t="str">
            <v>IND_CO2_TOT</v>
          </cell>
          <cell r="D817" t="str">
            <v>IND</v>
          </cell>
          <cell r="G817">
            <v>4769.1099665411157</v>
          </cell>
          <cell r="H817">
            <v>4769.1099665411157</v>
          </cell>
        </row>
        <row r="818">
          <cell r="A818" t="str">
            <v>EUR</v>
          </cell>
          <cell r="B818" t="str">
            <v>IND_CH_HVC_NCC_NEW</v>
          </cell>
          <cell r="C818" t="str">
            <v>IND_N2O</v>
          </cell>
          <cell r="D818" t="str">
            <v>IND</v>
          </cell>
          <cell r="G818">
            <v>42.068009113858707</v>
          </cell>
          <cell r="H818">
            <v>42.068009113858722</v>
          </cell>
        </row>
        <row r="819">
          <cell r="A819" t="str">
            <v>EUR</v>
          </cell>
          <cell r="B819" t="str">
            <v>IND_CH_HVC_NCC_NEW</v>
          </cell>
          <cell r="C819" t="str">
            <v>TOT_CH4</v>
          </cell>
          <cell r="D819" t="str">
            <v>IND</v>
          </cell>
          <cell r="G819">
            <v>0.21034004556929359</v>
          </cell>
          <cell r="H819">
            <v>0.21034004556929359</v>
          </cell>
        </row>
        <row r="820">
          <cell r="A820" t="str">
            <v>EUR</v>
          </cell>
          <cell r="B820" t="str">
            <v>IND_CH_HVC_NCC_NEW</v>
          </cell>
          <cell r="C820" t="str">
            <v>TOT_CO2</v>
          </cell>
          <cell r="D820" t="str">
            <v>IND</v>
          </cell>
          <cell r="G820">
            <v>4769.1099665411157</v>
          </cell>
          <cell r="H820">
            <v>4769.1099665411157</v>
          </cell>
        </row>
        <row r="821">
          <cell r="A821" t="str">
            <v>EUR</v>
          </cell>
          <cell r="B821" t="str">
            <v>IND_CH_HVC_NCC_NEW</v>
          </cell>
          <cell r="C821" t="str">
            <v>TOT_CO2_EQ_GWP_100</v>
          </cell>
          <cell r="D821" t="str">
            <v>IND</v>
          </cell>
          <cell r="G821">
            <v>4786.9047343962784</v>
          </cell>
          <cell r="H821">
            <v>4786.9047343962784</v>
          </cell>
        </row>
        <row r="822">
          <cell r="A822" t="str">
            <v>EUR</v>
          </cell>
          <cell r="B822" t="str">
            <v>IND_CH_HVC_NCC_NEW</v>
          </cell>
          <cell r="C822" t="str">
            <v>TOT_N2O</v>
          </cell>
          <cell r="D822" t="str">
            <v>IND</v>
          </cell>
          <cell r="G822">
            <v>4.2068009113858711E-2</v>
          </cell>
          <cell r="H822">
            <v>4.2068009113858718E-2</v>
          </cell>
        </row>
        <row r="823">
          <cell r="A823" t="str">
            <v>EUR</v>
          </cell>
          <cell r="B823" t="str">
            <v>IND_CH_MD_LPG_NEW</v>
          </cell>
          <cell r="C823" t="str">
            <v>IND_CH4</v>
          </cell>
          <cell r="D823" t="str">
            <v>IND</v>
          </cell>
        </row>
        <row r="824">
          <cell r="A824" t="str">
            <v>EUR</v>
          </cell>
          <cell r="B824" t="str">
            <v>IND_CH_MD_LPG_NEW</v>
          </cell>
          <cell r="C824" t="str">
            <v>IND_CO2</v>
          </cell>
          <cell r="D824" t="str">
            <v>IND</v>
          </cell>
        </row>
        <row r="825">
          <cell r="A825" t="str">
            <v>EUR</v>
          </cell>
          <cell r="B825" t="str">
            <v>IND_CH_MD_LPG_NEW</v>
          </cell>
          <cell r="C825" t="str">
            <v>IND_CO2_TOT</v>
          </cell>
          <cell r="D825" t="str">
            <v>IND</v>
          </cell>
        </row>
        <row r="826">
          <cell r="A826" t="str">
            <v>EUR</v>
          </cell>
          <cell r="B826" t="str">
            <v>IND_CH_MD_LPG_NEW</v>
          </cell>
          <cell r="C826" t="str">
            <v>IND_N2O</v>
          </cell>
          <cell r="D826" t="str">
            <v>IND</v>
          </cell>
        </row>
        <row r="827">
          <cell r="A827" t="str">
            <v>EUR</v>
          </cell>
          <cell r="B827" t="str">
            <v>IND_CH_MD_LPG_NEW</v>
          </cell>
          <cell r="C827" t="str">
            <v>TOT_CO2</v>
          </cell>
          <cell r="D827" t="str">
            <v>IND</v>
          </cell>
        </row>
        <row r="828">
          <cell r="A828" t="str">
            <v>EUR</v>
          </cell>
          <cell r="B828" t="str">
            <v>IND_CH_MD_LPG_NEW</v>
          </cell>
          <cell r="C828" t="str">
            <v>TOT_CO2_EQ_GWP_100</v>
          </cell>
          <cell r="D828" t="str">
            <v>IND</v>
          </cell>
        </row>
        <row r="829">
          <cell r="A829" t="str">
            <v>EUR</v>
          </cell>
          <cell r="B829" t="str">
            <v>IND_CH_MD_NGA_NEW</v>
          </cell>
          <cell r="C829" t="str">
            <v>IND_CH4</v>
          </cell>
          <cell r="D829" t="str">
            <v>IND</v>
          </cell>
        </row>
        <row r="830">
          <cell r="A830" t="str">
            <v>EUR</v>
          </cell>
          <cell r="B830" t="str">
            <v>IND_CH_MD_NGA_NEW</v>
          </cell>
          <cell r="C830" t="str">
            <v>IND_CO2</v>
          </cell>
          <cell r="D830" t="str">
            <v>IND</v>
          </cell>
        </row>
        <row r="831">
          <cell r="A831" t="str">
            <v>EUR</v>
          </cell>
          <cell r="B831" t="str">
            <v>IND_CH_MD_NGA_NEW</v>
          </cell>
          <cell r="C831" t="str">
            <v>IND_CO2_TOT</v>
          </cell>
          <cell r="D831" t="str">
            <v>IND</v>
          </cell>
        </row>
        <row r="832">
          <cell r="A832" t="str">
            <v>EUR</v>
          </cell>
          <cell r="B832" t="str">
            <v>IND_CH_MD_NGA_NEW</v>
          </cell>
          <cell r="C832" t="str">
            <v>IND_N2O</v>
          </cell>
          <cell r="D832" t="str">
            <v>IND</v>
          </cell>
        </row>
        <row r="833">
          <cell r="A833" t="str">
            <v>EUR</v>
          </cell>
          <cell r="B833" t="str">
            <v>IND_CH_MD_NGA_NEW</v>
          </cell>
          <cell r="C833" t="str">
            <v>TOT_CO2</v>
          </cell>
          <cell r="D833" t="str">
            <v>IND</v>
          </cell>
        </row>
        <row r="834">
          <cell r="A834" t="str">
            <v>EUR</v>
          </cell>
          <cell r="B834" t="str">
            <v>IND_CH_MD_NGA_NEW</v>
          </cell>
          <cell r="C834" t="str">
            <v>TOT_CO2_EQ_GWP_100</v>
          </cell>
          <cell r="D834" t="str">
            <v>IND</v>
          </cell>
        </row>
        <row r="835">
          <cell r="A835" t="str">
            <v>EUR</v>
          </cell>
          <cell r="B835" t="str">
            <v>IND_CH_MD_OIL_EXS</v>
          </cell>
          <cell r="C835" t="str">
            <v>IND_CH4</v>
          </cell>
          <cell r="D835" t="str">
            <v>IND</v>
          </cell>
          <cell r="E835">
            <v>52.095900000000007</v>
          </cell>
        </row>
        <row r="836">
          <cell r="A836" t="str">
            <v>EUR</v>
          </cell>
          <cell r="B836" t="str">
            <v>IND_CH_MD_OIL_EXS</v>
          </cell>
          <cell r="C836" t="str">
            <v>IND_CO2</v>
          </cell>
          <cell r="D836" t="str">
            <v>IND</v>
          </cell>
          <cell r="E836">
            <v>1219.0932037990001</v>
          </cell>
        </row>
        <row r="837">
          <cell r="A837" t="str">
            <v>EUR</v>
          </cell>
          <cell r="B837" t="str">
            <v>IND_CH_MD_OIL_EXS</v>
          </cell>
          <cell r="C837" t="str">
            <v>IND_CO2_TOT</v>
          </cell>
          <cell r="D837" t="str">
            <v>IND</v>
          </cell>
          <cell r="E837">
            <v>1219.0932037990001</v>
          </cell>
        </row>
        <row r="838">
          <cell r="A838" t="str">
            <v>EUR</v>
          </cell>
          <cell r="B838" t="str">
            <v>IND_CH_MD_OIL_EXS</v>
          </cell>
          <cell r="C838" t="str">
            <v>IND_N2O</v>
          </cell>
          <cell r="D838" t="str">
            <v>IND</v>
          </cell>
          <cell r="E838">
            <v>10.419180000000001</v>
          </cell>
        </row>
        <row r="839">
          <cell r="A839" t="str">
            <v>EUR</v>
          </cell>
          <cell r="B839" t="str">
            <v>IND_CH_MD_OIL_EXS</v>
          </cell>
          <cell r="C839" t="str">
            <v>TOT_CO2</v>
          </cell>
          <cell r="D839" t="str">
            <v>IND</v>
          </cell>
          <cell r="E839">
            <v>1219.0932037990001</v>
          </cell>
        </row>
        <row r="840">
          <cell r="A840" t="str">
            <v>EUR</v>
          </cell>
          <cell r="B840" t="str">
            <v>IND_CH_MD_OIL_EXS</v>
          </cell>
          <cell r="C840" t="str">
            <v>TOT_CO2_EQ_GWP_100</v>
          </cell>
          <cell r="D840" t="str">
            <v>IND</v>
          </cell>
          <cell r="E840">
            <v>1223.5005169389999</v>
          </cell>
        </row>
        <row r="841">
          <cell r="A841" t="str">
            <v>EUR</v>
          </cell>
          <cell r="B841" t="str">
            <v>IND_CH_MD_OIL_NEW</v>
          </cell>
          <cell r="C841" t="str">
            <v>IND_CH4</v>
          </cell>
          <cell r="D841" t="str">
            <v>IND</v>
          </cell>
        </row>
        <row r="842">
          <cell r="A842" t="str">
            <v>EUR</v>
          </cell>
          <cell r="B842" t="str">
            <v>IND_CH_MD_OIL_NEW</v>
          </cell>
          <cell r="C842" t="str">
            <v>IND_CO2</v>
          </cell>
          <cell r="D842" t="str">
            <v>IND</v>
          </cell>
        </row>
        <row r="843">
          <cell r="A843" t="str">
            <v>EUR</v>
          </cell>
          <cell r="B843" t="str">
            <v>IND_CH_MD_OIL_NEW</v>
          </cell>
          <cell r="C843" t="str">
            <v>IND_CO2_TOT</v>
          </cell>
          <cell r="D843" t="str">
            <v>IND</v>
          </cell>
        </row>
        <row r="844">
          <cell r="A844" t="str">
            <v>EUR</v>
          </cell>
          <cell r="B844" t="str">
            <v>IND_CH_MD_OIL_NEW</v>
          </cell>
          <cell r="C844" t="str">
            <v>IND_N2O</v>
          </cell>
          <cell r="D844" t="str">
            <v>IND</v>
          </cell>
        </row>
        <row r="845">
          <cell r="A845" t="str">
            <v>EUR</v>
          </cell>
          <cell r="B845" t="str">
            <v>IND_CH_MD_OIL_NEW</v>
          </cell>
          <cell r="C845" t="str">
            <v>TOT_CO2</v>
          </cell>
          <cell r="D845" t="str">
            <v>IND</v>
          </cell>
        </row>
        <row r="846">
          <cell r="A846" t="str">
            <v>EUR</v>
          </cell>
          <cell r="B846" t="str">
            <v>IND_CH_MD_OIL_NEW</v>
          </cell>
          <cell r="C846" t="str">
            <v>TOT_CO2_EQ_GWP_100</v>
          </cell>
          <cell r="D846" t="str">
            <v>IND</v>
          </cell>
        </row>
        <row r="847">
          <cell r="A847" t="str">
            <v>EUR</v>
          </cell>
          <cell r="B847" t="str">
            <v>IND_CH_MTH_BIOGSF_NEW</v>
          </cell>
          <cell r="C847" t="str">
            <v>IND_CH4</v>
          </cell>
          <cell r="D847" t="str">
            <v>IND</v>
          </cell>
        </row>
        <row r="848">
          <cell r="A848" t="str">
            <v>EUR</v>
          </cell>
          <cell r="B848" t="str">
            <v>IND_CH_MTH_BIOGSF_NEW</v>
          </cell>
          <cell r="C848" t="str">
            <v>IND_N2O</v>
          </cell>
          <cell r="D848" t="str">
            <v>IND</v>
          </cell>
        </row>
        <row r="849">
          <cell r="A849" t="str">
            <v>EUR</v>
          </cell>
          <cell r="B849" t="str">
            <v>IND_CH_MTH_BIOGSF_NEW</v>
          </cell>
          <cell r="C849" t="str">
            <v>TOT_CH4</v>
          </cell>
          <cell r="D849" t="str">
            <v>IND</v>
          </cell>
        </row>
        <row r="850">
          <cell r="A850" t="str">
            <v>EUR</v>
          </cell>
          <cell r="B850" t="str">
            <v>IND_CH_MTH_BIOGSF_NEW</v>
          </cell>
          <cell r="C850" t="str">
            <v>TOT_CO2_EQ_GWP_100</v>
          </cell>
          <cell r="D850" t="str">
            <v>IND</v>
          </cell>
        </row>
        <row r="851">
          <cell r="A851" t="str">
            <v>EUR</v>
          </cell>
          <cell r="B851" t="str">
            <v>IND_CH_MTH_BIOGSF_NEW</v>
          </cell>
          <cell r="C851" t="str">
            <v>TOT_N2O</v>
          </cell>
          <cell r="D851" t="str">
            <v>IND</v>
          </cell>
        </row>
        <row r="852">
          <cell r="A852" t="str">
            <v>EUR</v>
          </cell>
          <cell r="B852" t="str">
            <v>IND_CH_MTH_COAGSF_NEW</v>
          </cell>
          <cell r="C852" t="str">
            <v>IND_CH4</v>
          </cell>
          <cell r="D852" t="str">
            <v>IND</v>
          </cell>
        </row>
        <row r="853">
          <cell r="A853" t="str">
            <v>EUR</v>
          </cell>
          <cell r="B853" t="str">
            <v>IND_CH_MTH_COAGSF_NEW</v>
          </cell>
          <cell r="C853" t="str">
            <v>IND_CO2</v>
          </cell>
          <cell r="D853" t="str">
            <v>IND</v>
          </cell>
        </row>
        <row r="854">
          <cell r="A854" t="str">
            <v>EUR</v>
          </cell>
          <cell r="B854" t="str">
            <v>IND_CH_MTH_COAGSF_NEW</v>
          </cell>
          <cell r="C854" t="str">
            <v>IND_CO2_TOT</v>
          </cell>
          <cell r="D854" t="str">
            <v>IND</v>
          </cell>
        </row>
        <row r="855">
          <cell r="A855" t="str">
            <v>EUR</v>
          </cell>
          <cell r="B855" t="str">
            <v>IND_CH_MTH_COAGSF_NEW</v>
          </cell>
          <cell r="C855" t="str">
            <v>IND_N2O</v>
          </cell>
          <cell r="D855" t="str">
            <v>IND</v>
          </cell>
        </row>
        <row r="856">
          <cell r="A856" t="str">
            <v>EUR</v>
          </cell>
          <cell r="B856" t="str">
            <v>IND_CH_MTH_COAGSF_NEW</v>
          </cell>
          <cell r="C856" t="str">
            <v>TOT_CH4</v>
          </cell>
          <cell r="D856" t="str">
            <v>IND</v>
          </cell>
        </row>
        <row r="857">
          <cell r="A857" t="str">
            <v>EUR</v>
          </cell>
          <cell r="B857" t="str">
            <v>IND_CH_MTH_COAGSF_NEW</v>
          </cell>
          <cell r="C857" t="str">
            <v>TOT_CO2</v>
          </cell>
          <cell r="D857" t="str">
            <v>IND</v>
          </cell>
        </row>
        <row r="858">
          <cell r="A858" t="str">
            <v>EUR</v>
          </cell>
          <cell r="B858" t="str">
            <v>IND_CH_MTH_COAGSF_NEW</v>
          </cell>
          <cell r="C858" t="str">
            <v>TOT_CO2_EQ_GWP_100</v>
          </cell>
          <cell r="D858" t="str">
            <v>IND</v>
          </cell>
        </row>
        <row r="859">
          <cell r="A859" t="str">
            <v>EUR</v>
          </cell>
          <cell r="B859" t="str">
            <v>IND_CH_MTH_COAGSF_NEW</v>
          </cell>
          <cell r="C859" t="str">
            <v>TOT_N2O</v>
          </cell>
          <cell r="D859" t="str">
            <v>IND</v>
          </cell>
        </row>
        <row r="860">
          <cell r="A860" t="str">
            <v>EUR</v>
          </cell>
          <cell r="B860" t="str">
            <v>IND_CH_MTH_COGSR_NEW</v>
          </cell>
          <cell r="C860" t="str">
            <v>IND_CH4</v>
          </cell>
          <cell r="D860" t="str">
            <v>IND</v>
          </cell>
        </row>
        <row r="861">
          <cell r="A861" t="str">
            <v>EUR</v>
          </cell>
          <cell r="B861" t="str">
            <v>IND_CH_MTH_COGSR_NEW</v>
          </cell>
          <cell r="C861" t="str">
            <v>IND_CO2</v>
          </cell>
          <cell r="D861" t="str">
            <v>IND</v>
          </cell>
        </row>
        <row r="862">
          <cell r="A862" t="str">
            <v>EUR</v>
          </cell>
          <cell r="B862" t="str">
            <v>IND_CH_MTH_COGSR_NEW</v>
          </cell>
          <cell r="C862" t="str">
            <v>IND_CO2_TOT</v>
          </cell>
          <cell r="D862" t="str">
            <v>IND</v>
          </cell>
        </row>
        <row r="863">
          <cell r="A863" t="str">
            <v>EUR</v>
          </cell>
          <cell r="B863" t="str">
            <v>IND_CH_MTH_COGSR_NEW</v>
          </cell>
          <cell r="C863" t="str">
            <v>IND_N2O</v>
          </cell>
          <cell r="D863" t="str">
            <v>IND</v>
          </cell>
        </row>
        <row r="864">
          <cell r="A864" t="str">
            <v>EUR</v>
          </cell>
          <cell r="B864" t="str">
            <v>IND_CH_MTH_COGSR_NEW</v>
          </cell>
          <cell r="C864" t="str">
            <v>TOT_CO2</v>
          </cell>
          <cell r="D864" t="str">
            <v>IND</v>
          </cell>
        </row>
        <row r="865">
          <cell r="A865" t="str">
            <v>EUR</v>
          </cell>
          <cell r="B865" t="str">
            <v>IND_CH_MTH_COGSR_NEW</v>
          </cell>
          <cell r="C865" t="str">
            <v>TOT_CO2_EQ_GWP_100</v>
          </cell>
          <cell r="D865" t="str">
            <v>IND</v>
          </cell>
        </row>
        <row r="866">
          <cell r="A866" t="str">
            <v>EUR</v>
          </cell>
          <cell r="B866" t="str">
            <v>IND_CH_MTH_EXS</v>
          </cell>
          <cell r="C866" t="str">
            <v>IND_CH4</v>
          </cell>
          <cell r="D866" t="str">
            <v>IND</v>
          </cell>
          <cell r="E866">
            <v>21.81363090749409</v>
          </cell>
          <cell r="F866">
            <v>13.40339203747072</v>
          </cell>
          <cell r="G866">
            <v>10.052544028103039</v>
          </cell>
        </row>
        <row r="867">
          <cell r="A867" t="str">
            <v>EUR</v>
          </cell>
          <cell r="B867" t="str">
            <v>IND_CH_MTH_EXS</v>
          </cell>
          <cell r="C867" t="str">
            <v>IND_CO2</v>
          </cell>
          <cell r="D867" t="str">
            <v>IND</v>
          </cell>
          <cell r="E867">
            <v>824.00921593114549</v>
          </cell>
          <cell r="F867">
            <v>444.44634949180312</v>
          </cell>
          <cell r="G867">
            <v>333.33476211885232</v>
          </cell>
        </row>
        <row r="868">
          <cell r="A868" t="str">
            <v>EUR</v>
          </cell>
          <cell r="B868" t="str">
            <v>IND_CH_MTH_EXS</v>
          </cell>
          <cell r="C868" t="str">
            <v>IND_CO2_TOT</v>
          </cell>
          <cell r="D868" t="str">
            <v>IND</v>
          </cell>
          <cell r="E868">
            <v>824.00921593114549</v>
          </cell>
          <cell r="F868">
            <v>444.44634949180312</v>
          </cell>
          <cell r="G868">
            <v>333.33476211885232</v>
          </cell>
        </row>
        <row r="869">
          <cell r="A869" t="str">
            <v>EUR</v>
          </cell>
          <cell r="B869" t="str">
            <v>IND_CH_MTH_EXS</v>
          </cell>
          <cell r="C869" t="str">
            <v>IND_N2O</v>
          </cell>
          <cell r="D869" t="str">
            <v>IND</v>
          </cell>
          <cell r="E869">
            <v>2.5222923940280961</v>
          </cell>
          <cell r="F869">
            <v>1.613082646370023</v>
          </cell>
          <cell r="G869">
            <v>1.2098119847775171</v>
          </cell>
        </row>
        <row r="870">
          <cell r="A870" t="str">
            <v>EUR</v>
          </cell>
          <cell r="B870" t="str">
            <v>IND_CH_MTH_EXS</v>
          </cell>
          <cell r="C870" t="str">
            <v>TOT_CH4</v>
          </cell>
          <cell r="D870" t="str">
            <v>IND</v>
          </cell>
          <cell r="E870">
            <v>2.181363090749408E-2</v>
          </cell>
          <cell r="F870">
            <v>1.3403392037470719E-2</v>
          </cell>
          <cell r="G870">
            <v>1.0052544028103041E-2</v>
          </cell>
        </row>
        <row r="871">
          <cell r="A871" t="str">
            <v>EUR</v>
          </cell>
          <cell r="B871" t="str">
            <v>IND_CH_MTH_EXS</v>
          </cell>
          <cell r="C871" t="str">
            <v>TOT_CO2</v>
          </cell>
          <cell r="D871" t="str">
            <v>IND</v>
          </cell>
          <cell r="E871">
            <v>824.00921593114549</v>
          </cell>
          <cell r="F871">
            <v>444.44634949180312</v>
          </cell>
          <cell r="G871">
            <v>333.33476211885232</v>
          </cell>
        </row>
        <row r="872">
          <cell r="A872" t="str">
            <v>EUR</v>
          </cell>
          <cell r="B872" t="str">
            <v>IND_CH_MTH_EXS</v>
          </cell>
          <cell r="C872" t="str">
            <v>TOT_CO2_EQ_GWP_100</v>
          </cell>
          <cell r="D872" t="str">
            <v>IND</v>
          </cell>
          <cell r="E872">
            <v>825.30619983725319</v>
          </cell>
          <cell r="F872">
            <v>445.26213292135822</v>
          </cell>
          <cell r="G872">
            <v>333.94659969101872</v>
          </cell>
        </row>
        <row r="873">
          <cell r="A873" t="str">
            <v>EUR</v>
          </cell>
          <cell r="B873" t="str">
            <v>IND_CH_MTH_EXS</v>
          </cell>
          <cell r="C873" t="str">
            <v>TOT_N2O</v>
          </cell>
          <cell r="D873" t="str">
            <v>IND</v>
          </cell>
          <cell r="E873">
            <v>1.0909737704918E-3</v>
          </cell>
          <cell r="F873">
            <v>8.7277901639344244E-4</v>
          </cell>
          <cell r="G873">
            <v>6.5458426229508186E-4</v>
          </cell>
        </row>
        <row r="874">
          <cell r="A874" t="str">
            <v>EUR</v>
          </cell>
          <cell r="B874" t="str">
            <v>IND_CH_MTH_LPGPOX_NEW</v>
          </cell>
          <cell r="C874" t="str">
            <v>IND_CH4</v>
          </cell>
          <cell r="D874" t="str">
            <v>IND</v>
          </cell>
        </row>
        <row r="875">
          <cell r="A875" t="str">
            <v>EUR</v>
          </cell>
          <cell r="B875" t="str">
            <v>IND_CH_MTH_LPGPOX_NEW</v>
          </cell>
          <cell r="C875" t="str">
            <v>IND_CO2</v>
          </cell>
          <cell r="D875" t="str">
            <v>IND</v>
          </cell>
        </row>
        <row r="876">
          <cell r="A876" t="str">
            <v>EUR</v>
          </cell>
          <cell r="B876" t="str">
            <v>IND_CH_MTH_LPGPOX_NEW</v>
          </cell>
          <cell r="C876" t="str">
            <v>IND_CO2_TOT</v>
          </cell>
          <cell r="D876" t="str">
            <v>IND</v>
          </cell>
        </row>
        <row r="877">
          <cell r="A877" t="str">
            <v>EUR</v>
          </cell>
          <cell r="B877" t="str">
            <v>IND_CH_MTH_LPGPOX_NEW</v>
          </cell>
          <cell r="C877" t="str">
            <v>IND_N2O</v>
          </cell>
          <cell r="D877" t="str">
            <v>IND</v>
          </cell>
        </row>
        <row r="878">
          <cell r="A878" t="str">
            <v>EUR</v>
          </cell>
          <cell r="B878" t="str">
            <v>IND_CH_MTH_LPGPOX_NEW</v>
          </cell>
          <cell r="C878" t="str">
            <v>TOT_CH4</v>
          </cell>
          <cell r="D878" t="str">
            <v>IND</v>
          </cell>
        </row>
        <row r="879">
          <cell r="A879" t="str">
            <v>EUR</v>
          </cell>
          <cell r="B879" t="str">
            <v>IND_CH_MTH_LPGPOX_NEW</v>
          </cell>
          <cell r="C879" t="str">
            <v>TOT_CO2</v>
          </cell>
          <cell r="D879" t="str">
            <v>IND</v>
          </cell>
        </row>
        <row r="880">
          <cell r="A880" t="str">
            <v>EUR</v>
          </cell>
          <cell r="B880" t="str">
            <v>IND_CH_MTH_LPGPOX_NEW</v>
          </cell>
          <cell r="C880" t="str">
            <v>TOT_CO2_EQ_GWP_100</v>
          </cell>
          <cell r="D880" t="str">
            <v>IND</v>
          </cell>
        </row>
        <row r="881">
          <cell r="A881" t="str">
            <v>EUR</v>
          </cell>
          <cell r="B881" t="str">
            <v>IND_CH_MTH_NGASR_NEW</v>
          </cell>
          <cell r="C881" t="str">
            <v>IND_CH4</v>
          </cell>
          <cell r="D881" t="str">
            <v>IND</v>
          </cell>
          <cell r="E881">
            <v>1.2718003250769201</v>
          </cell>
          <cell r="F881">
            <v>12.50029495990594</v>
          </cell>
          <cell r="G881">
            <v>20.364863303021359</v>
          </cell>
        </row>
        <row r="882">
          <cell r="A882" t="str">
            <v>EUR</v>
          </cell>
          <cell r="B882" t="str">
            <v>IND_CH_MTH_NGASR_NEW</v>
          </cell>
          <cell r="C882" t="str">
            <v>IND_CO2</v>
          </cell>
          <cell r="D882" t="str">
            <v>IND</v>
          </cell>
          <cell r="E882">
            <v>67.481725248581355</v>
          </cell>
          <cell r="F882">
            <v>663.2656505726095</v>
          </cell>
          <cell r="G882">
            <v>1080.559646858313</v>
          </cell>
        </row>
        <row r="883">
          <cell r="A883" t="str">
            <v>EUR</v>
          </cell>
          <cell r="B883" t="str">
            <v>IND_CH_MTH_NGASR_NEW</v>
          </cell>
          <cell r="C883" t="str">
            <v>IND_CO2_TOT</v>
          </cell>
          <cell r="D883" t="str">
            <v>IND</v>
          </cell>
          <cell r="E883">
            <v>67.481725248581355</v>
          </cell>
          <cell r="F883">
            <v>663.2656505726095</v>
          </cell>
          <cell r="G883">
            <v>1080.559646858313</v>
          </cell>
        </row>
        <row r="884">
          <cell r="A884" t="str">
            <v>EUR</v>
          </cell>
          <cell r="B884" t="str">
            <v>IND_CH_MTH_NGASR_NEW</v>
          </cell>
          <cell r="C884" t="str">
            <v>IND_N2O</v>
          </cell>
          <cell r="D884" t="str">
            <v>IND</v>
          </cell>
          <cell r="E884">
            <v>0.127180032507692</v>
          </cell>
          <cell r="F884">
            <v>1.250029495990594</v>
          </cell>
          <cell r="G884">
            <v>2.0364863303021359</v>
          </cell>
        </row>
        <row r="885">
          <cell r="A885" t="str">
            <v>EUR</v>
          </cell>
          <cell r="B885" t="str">
            <v>IND_CH_MTH_NGASR_NEW</v>
          </cell>
          <cell r="C885" t="str">
            <v>TOT_CH4</v>
          </cell>
          <cell r="D885" t="str">
            <v>IND</v>
          </cell>
          <cell r="E885">
            <v>1.271800325076919E-3</v>
          </cell>
          <cell r="F885">
            <v>1.3088149053850549E-2</v>
          </cell>
          <cell r="G885">
            <v>2.1848437893254451E-2</v>
          </cell>
        </row>
        <row r="886">
          <cell r="A886" t="str">
            <v>EUR</v>
          </cell>
          <cell r="B886" t="str">
            <v>IND_CH_MTH_NGASR_NEW</v>
          </cell>
          <cell r="C886" t="str">
            <v>TOT_CO2</v>
          </cell>
          <cell r="D886" t="str">
            <v>IND</v>
          </cell>
          <cell r="E886">
            <v>67.481725248581355</v>
          </cell>
          <cell r="F886">
            <v>663.2656505726095</v>
          </cell>
          <cell r="G886">
            <v>1080.559646858313</v>
          </cell>
        </row>
        <row r="887">
          <cell r="A887" t="str">
            <v>EUR</v>
          </cell>
          <cell r="B887" t="str">
            <v>IND_CH_MTH_NGASR_NEW</v>
          </cell>
          <cell r="C887" t="str">
            <v>TOT_CO2_EQ_GWP_100</v>
          </cell>
          <cell r="D887" t="str">
            <v>IND</v>
          </cell>
          <cell r="E887">
            <v>67.551419906395566</v>
          </cell>
          <cell r="F887">
            <v>663.95066673641202</v>
          </cell>
          <cell r="G887">
            <v>1081.675641367319</v>
          </cell>
        </row>
        <row r="888">
          <cell r="A888" t="str">
            <v>EUR</v>
          </cell>
          <cell r="B888" t="str">
            <v>IND_CH_OLF_EXS</v>
          </cell>
          <cell r="C888" t="str">
            <v>IND_CH4</v>
          </cell>
          <cell r="D888" t="str">
            <v>IND</v>
          </cell>
          <cell r="E888">
            <v>255.6842549908408</v>
          </cell>
          <cell r="F888">
            <v>258.15556358227792</v>
          </cell>
          <cell r="G888">
            <v>240.815401946848</v>
          </cell>
          <cell r="H888">
            <v>160.54360129789879</v>
          </cell>
          <cell r="I888">
            <v>78.747651591528495</v>
          </cell>
        </row>
        <row r="889">
          <cell r="A889" t="str">
            <v>EUR</v>
          </cell>
          <cell r="B889" t="str">
            <v>IND_CH_OLF_EXS</v>
          </cell>
          <cell r="C889" t="str">
            <v>IND_CO2</v>
          </cell>
          <cell r="D889" t="str">
            <v>IND</v>
          </cell>
          <cell r="E889">
            <v>7123.9729224010916</v>
          </cell>
          <cell r="F889">
            <v>7192.8294716200744</v>
          </cell>
          <cell r="G889">
            <v>6709.6912276742914</v>
          </cell>
          <cell r="H889">
            <v>4473.1274851161952</v>
          </cell>
          <cell r="I889">
            <v>2194.0973160855042</v>
          </cell>
        </row>
        <row r="890">
          <cell r="A890" t="str">
            <v>EUR</v>
          </cell>
          <cell r="B890" t="str">
            <v>IND_CH_OLF_EXS</v>
          </cell>
          <cell r="C890" t="str">
            <v>IND_CO2_TOT</v>
          </cell>
          <cell r="D890" t="str">
            <v>IND</v>
          </cell>
          <cell r="E890">
            <v>7123.9729224010916</v>
          </cell>
          <cell r="F890">
            <v>7192.8294716200744</v>
          </cell>
          <cell r="G890">
            <v>6709.6912276742914</v>
          </cell>
          <cell r="H890">
            <v>4473.1274851161952</v>
          </cell>
          <cell r="I890">
            <v>2194.0973160855042</v>
          </cell>
        </row>
        <row r="891">
          <cell r="A891" t="str">
            <v>EUR</v>
          </cell>
          <cell r="B891" t="str">
            <v>IND_CH_OLF_EXS</v>
          </cell>
          <cell r="C891" t="str">
            <v>IND_N2O</v>
          </cell>
          <cell r="D891" t="str">
            <v>IND</v>
          </cell>
          <cell r="E891">
            <v>46.395686004960531</v>
          </cell>
          <cell r="F891">
            <v>46.844122133472929</v>
          </cell>
          <cell r="G891">
            <v>43.697629227441283</v>
          </cell>
          <cell r="H891">
            <v>29.13175281829421</v>
          </cell>
          <cell r="I891">
            <v>14.289308964290591</v>
          </cell>
        </row>
        <row r="892">
          <cell r="A892" t="str">
            <v>EUR</v>
          </cell>
          <cell r="B892" t="str">
            <v>IND_CH_OLF_EXS</v>
          </cell>
          <cell r="C892" t="str">
            <v>TOT_CH4</v>
          </cell>
          <cell r="D892" t="str">
            <v>IND</v>
          </cell>
          <cell r="E892">
            <v>0.25568425499084091</v>
          </cell>
          <cell r="F892">
            <v>0.25815556358227792</v>
          </cell>
          <cell r="G892">
            <v>0.240815401946848</v>
          </cell>
          <cell r="H892">
            <v>0.16054360129789871</v>
          </cell>
          <cell r="I892">
            <v>7.8747651591528495E-2</v>
          </cell>
        </row>
        <row r="893">
          <cell r="A893" t="str">
            <v>EUR</v>
          </cell>
          <cell r="B893" t="str">
            <v>IND_CH_OLF_EXS</v>
          </cell>
          <cell r="C893" t="str">
            <v>TOT_CO2</v>
          </cell>
          <cell r="D893" t="str">
            <v>IND</v>
          </cell>
          <cell r="E893">
            <v>7123.9729224010916</v>
          </cell>
          <cell r="F893">
            <v>7192.8294716200744</v>
          </cell>
          <cell r="G893">
            <v>6709.6912276742914</v>
          </cell>
          <cell r="H893">
            <v>4473.1274851161952</v>
          </cell>
          <cell r="I893">
            <v>2194.0973160855042</v>
          </cell>
        </row>
        <row r="894">
          <cell r="A894" t="str">
            <v>EUR</v>
          </cell>
          <cell r="B894" t="str">
            <v>IND_CH_OLF_EXS</v>
          </cell>
          <cell r="C894" t="str">
            <v>TOT_CO2_EQ_GWP_100</v>
          </cell>
          <cell r="D894" t="str">
            <v>IND</v>
          </cell>
          <cell r="E894">
            <v>7144.1909432053444</v>
          </cell>
          <cell r="F894">
            <v>7213.2429091054046</v>
          </cell>
          <cell r="G894">
            <v>6728.7335062327375</v>
          </cell>
          <cell r="H894">
            <v>4485.8223374884947</v>
          </cell>
          <cell r="I894">
            <v>2200.3242214466509</v>
          </cell>
        </row>
        <row r="895">
          <cell r="A895" t="str">
            <v>EUR</v>
          </cell>
          <cell r="B895" t="str">
            <v>IND_CH_OLF_EXS</v>
          </cell>
          <cell r="C895" t="str">
            <v>TOT_N2O</v>
          </cell>
          <cell r="D895" t="str">
            <v>IND</v>
          </cell>
          <cell r="E895">
            <v>4.1654521011752869E-2</v>
          </cell>
          <cell r="F895">
            <v>4.205713155049029E-2</v>
          </cell>
          <cell r="G895">
            <v>3.923217806551297E-2</v>
          </cell>
          <cell r="H895">
            <v>2.6154785377008671E-2</v>
          </cell>
          <cell r="I895">
            <v>1.2829087610275481E-2</v>
          </cell>
        </row>
        <row r="896">
          <cell r="A896" t="str">
            <v>EUR</v>
          </cell>
          <cell r="B896" t="str">
            <v>IND_CH_OLF_MTO_NEW</v>
          </cell>
          <cell r="C896" t="str">
            <v>IND_CH4</v>
          </cell>
          <cell r="D896" t="str">
            <v>IND</v>
          </cell>
          <cell r="I896">
            <v>11.048215237933359</v>
          </cell>
          <cell r="J896">
            <v>149.61454561391199</v>
          </cell>
          <cell r="K896">
            <v>274.55427682359408</v>
          </cell>
          <cell r="L896">
            <v>278.35583175365821</v>
          </cell>
          <cell r="M896">
            <v>281.51894642035683</v>
          </cell>
        </row>
        <row r="897">
          <cell r="A897" t="str">
            <v>EUR</v>
          </cell>
          <cell r="B897" t="str">
            <v>IND_CH_OLF_MTO_NEW</v>
          </cell>
          <cell r="C897" t="str">
            <v>IND_CO2</v>
          </cell>
          <cell r="D897" t="str">
            <v>IND</v>
          </cell>
          <cell r="I897">
            <v>586.21830052474422</v>
          </cell>
          <cell r="J897">
            <v>7938.5477902741704</v>
          </cell>
          <cell r="K897">
            <v>14567.8499282599</v>
          </cell>
          <cell r="L897">
            <v>14769.560432849101</v>
          </cell>
          <cell r="M897">
            <v>14937.395297064129</v>
          </cell>
        </row>
        <row r="898">
          <cell r="A898" t="str">
            <v>EUR</v>
          </cell>
          <cell r="B898" t="str">
            <v>IND_CH_OLF_MTO_NEW</v>
          </cell>
          <cell r="C898" t="str">
            <v>IND_CO2_TOT</v>
          </cell>
          <cell r="D898" t="str">
            <v>IND</v>
          </cell>
          <cell r="I898">
            <v>586.21830052474422</v>
          </cell>
          <cell r="J898">
            <v>7938.5477902741704</v>
          </cell>
          <cell r="K898">
            <v>14567.8499282599</v>
          </cell>
          <cell r="L898">
            <v>14769.560432849101</v>
          </cell>
          <cell r="M898">
            <v>14937.395297064129</v>
          </cell>
        </row>
        <row r="899">
          <cell r="A899" t="str">
            <v>EUR</v>
          </cell>
          <cell r="B899" t="str">
            <v>IND_CH_OLF_MTO_NEW</v>
          </cell>
          <cell r="C899" t="str">
            <v>IND_N2O</v>
          </cell>
          <cell r="D899" t="str">
            <v>IND</v>
          </cell>
          <cell r="I899">
            <v>1.1048215237933361</v>
          </cell>
          <cell r="J899">
            <v>14.9614545613912</v>
          </cell>
          <cell r="K899">
            <v>27.45542768235941</v>
          </cell>
          <cell r="L899">
            <v>27.835583175365809</v>
          </cell>
          <cell r="M899">
            <v>28.151894642035671</v>
          </cell>
        </row>
        <row r="900">
          <cell r="A900" t="str">
            <v>EUR</v>
          </cell>
          <cell r="B900" t="str">
            <v>IND_CH_OLF_MTO_NEW</v>
          </cell>
          <cell r="C900" t="str">
            <v>TOT_CH4</v>
          </cell>
          <cell r="D900" t="str">
            <v>IND</v>
          </cell>
          <cell r="I900">
            <v>1.1048215237933361E-2</v>
          </cell>
          <cell r="J900">
            <v>0.14961454561391199</v>
          </cell>
          <cell r="K900">
            <v>0.27455427682359418</v>
          </cell>
          <cell r="L900">
            <v>0.27835583175365819</v>
          </cell>
          <cell r="M900">
            <v>0.28151894642035691</v>
          </cell>
        </row>
        <row r="901">
          <cell r="A901" t="str">
            <v>EUR</v>
          </cell>
          <cell r="B901" t="str">
            <v>IND_CH_OLF_MTO_NEW</v>
          </cell>
          <cell r="C901" t="str">
            <v>TOT_CO2</v>
          </cell>
          <cell r="D901" t="str">
            <v>IND</v>
          </cell>
          <cell r="I901">
            <v>586.21830052474422</v>
          </cell>
          <cell r="J901">
            <v>7938.5477902741704</v>
          </cell>
          <cell r="K901">
            <v>14567.8499282599</v>
          </cell>
          <cell r="L901">
            <v>14769.560432849101</v>
          </cell>
          <cell r="M901">
            <v>14937.395297064129</v>
          </cell>
        </row>
        <row r="902">
          <cell r="A902" t="str">
            <v>EUR</v>
          </cell>
          <cell r="B902" t="str">
            <v>IND_CH_OLF_MTO_NEW</v>
          </cell>
          <cell r="C902" t="str">
            <v>TOT_CO2_EQ_GWP_100</v>
          </cell>
          <cell r="D902" t="str">
            <v>IND</v>
          </cell>
          <cell r="I902">
            <v>586.82374271978301</v>
          </cell>
          <cell r="J902">
            <v>7946.7466673738136</v>
          </cell>
          <cell r="K902">
            <v>14582.895502629841</v>
          </cell>
          <cell r="L902">
            <v>14784.8143324292</v>
          </cell>
          <cell r="M902">
            <v>14952.82253532797</v>
          </cell>
        </row>
        <row r="903">
          <cell r="A903" t="str">
            <v>EUR</v>
          </cell>
          <cell r="B903" t="str">
            <v>IND_CH_OLF_PDH_NEW</v>
          </cell>
          <cell r="C903" t="str">
            <v>IND_CH4</v>
          </cell>
          <cell r="D903" t="str">
            <v>IND</v>
          </cell>
          <cell r="H903">
            <v>364.19455363005147</v>
          </cell>
          <cell r="I903">
            <v>358.31345850938942</v>
          </cell>
        </row>
        <row r="904">
          <cell r="A904" t="str">
            <v>EUR</v>
          </cell>
          <cell r="B904" t="str">
            <v>IND_CH_OLF_PDH_NEW</v>
          </cell>
          <cell r="C904" t="str">
            <v>IND_CO2</v>
          </cell>
          <cell r="D904" t="str">
            <v>IND</v>
          </cell>
          <cell r="H904">
            <v>7491.4819681701592</v>
          </cell>
          <cell r="I904">
            <v>7370.5078415381404</v>
          </cell>
        </row>
        <row r="905">
          <cell r="A905" t="str">
            <v>EUR</v>
          </cell>
          <cell r="B905" t="str">
            <v>IND_CH_OLF_PDH_NEW</v>
          </cell>
          <cell r="C905" t="str">
            <v>IND_CO2_TOT</v>
          </cell>
          <cell r="D905" t="str">
            <v>IND</v>
          </cell>
          <cell r="H905">
            <v>7491.4819681701592</v>
          </cell>
          <cell r="I905">
            <v>7370.5078415381404</v>
          </cell>
        </row>
        <row r="906">
          <cell r="A906" t="str">
            <v>EUR</v>
          </cell>
          <cell r="B906" t="str">
            <v>IND_CH_OLF_PDH_NEW</v>
          </cell>
          <cell r="C906" t="str">
            <v>IND_N2O</v>
          </cell>
          <cell r="D906" t="str">
            <v>IND</v>
          </cell>
          <cell r="H906">
            <v>72.838910726010283</v>
          </cell>
          <cell r="I906">
            <v>71.662691701877876</v>
          </cell>
        </row>
        <row r="907">
          <cell r="A907" t="str">
            <v>EUR</v>
          </cell>
          <cell r="B907" t="str">
            <v>IND_CH_OLF_PDH_NEW</v>
          </cell>
          <cell r="C907" t="str">
            <v>TOT_CH4</v>
          </cell>
          <cell r="D907" t="str">
            <v>IND</v>
          </cell>
          <cell r="H907">
            <v>0.36419455363005149</v>
          </cell>
          <cell r="I907">
            <v>0.35831345850938939</v>
          </cell>
        </row>
        <row r="908">
          <cell r="A908" t="str">
            <v>EUR</v>
          </cell>
          <cell r="B908" t="str">
            <v>IND_CH_OLF_PDH_NEW</v>
          </cell>
          <cell r="C908" t="str">
            <v>TOT_CO2</v>
          </cell>
          <cell r="D908" t="str">
            <v>IND</v>
          </cell>
          <cell r="H908">
            <v>7491.4819681701592</v>
          </cell>
          <cell r="I908">
            <v>7370.5078415381404</v>
          </cell>
        </row>
        <row r="909">
          <cell r="A909" t="str">
            <v>EUR</v>
          </cell>
          <cell r="B909" t="str">
            <v>IND_CH_OLF_PDH_NEW</v>
          </cell>
          <cell r="C909" t="str">
            <v>TOT_CO2_EQ_GWP_100</v>
          </cell>
          <cell r="D909" t="str">
            <v>IND</v>
          </cell>
          <cell r="H909">
            <v>7522.2928274072619</v>
          </cell>
          <cell r="I909">
            <v>7400.8211601280354</v>
          </cell>
        </row>
        <row r="910">
          <cell r="A910" t="str">
            <v>EUR</v>
          </cell>
          <cell r="B910" t="str">
            <v>IND_CH_OLF_PDH_NEW</v>
          </cell>
          <cell r="C910" t="str">
            <v>TOT_N2O</v>
          </cell>
          <cell r="D910" t="str">
            <v>IND</v>
          </cell>
          <cell r="H910">
            <v>7.28389107260103E-2</v>
          </cell>
          <cell r="I910">
            <v>7.166269170187789E-2</v>
          </cell>
        </row>
        <row r="911">
          <cell r="A911" t="str">
            <v>EUR</v>
          </cell>
          <cell r="B911" t="str">
            <v>IND_CH_OTH_COA_EXS</v>
          </cell>
          <cell r="C911" t="str">
            <v>IND_CH4</v>
          </cell>
          <cell r="D911" t="str">
            <v>IND</v>
          </cell>
        </row>
        <row r="912">
          <cell r="A912" t="str">
            <v>EUR</v>
          </cell>
          <cell r="B912" t="str">
            <v>IND_CH_OTH_COA_EXS</v>
          </cell>
          <cell r="C912" t="str">
            <v>IND_CO2</v>
          </cell>
          <cell r="D912" t="str">
            <v>IND</v>
          </cell>
        </row>
        <row r="913">
          <cell r="A913" t="str">
            <v>EUR</v>
          </cell>
          <cell r="B913" t="str">
            <v>IND_CH_OTH_COA_EXS</v>
          </cell>
          <cell r="C913" t="str">
            <v>IND_CO2_TOT</v>
          </cell>
          <cell r="D913" t="str">
            <v>IND</v>
          </cell>
        </row>
        <row r="914">
          <cell r="A914" t="str">
            <v>EUR</v>
          </cell>
          <cell r="B914" t="str">
            <v>IND_CH_OTH_COA_EXS</v>
          </cell>
          <cell r="C914" t="str">
            <v>IND_N2O</v>
          </cell>
          <cell r="D914" t="str">
            <v>IND</v>
          </cell>
        </row>
        <row r="915">
          <cell r="A915" t="str">
            <v>EUR</v>
          </cell>
          <cell r="B915" t="str">
            <v>IND_CH_OTH_COA_EXS</v>
          </cell>
          <cell r="C915" t="str">
            <v>TOT_CH4</v>
          </cell>
          <cell r="D915" t="str">
            <v>IND</v>
          </cell>
        </row>
        <row r="916">
          <cell r="A916" t="str">
            <v>EUR</v>
          </cell>
          <cell r="B916" t="str">
            <v>IND_CH_OTH_COA_EXS</v>
          </cell>
          <cell r="C916" t="str">
            <v>TOT_CO2</v>
          </cell>
          <cell r="D916" t="str">
            <v>IND</v>
          </cell>
        </row>
        <row r="917">
          <cell r="A917" t="str">
            <v>EUR</v>
          </cell>
          <cell r="B917" t="str">
            <v>IND_CH_OTH_COA_EXS</v>
          </cell>
          <cell r="C917" t="str">
            <v>TOT_CO2_EQ_GWP_100</v>
          </cell>
          <cell r="D917" t="str">
            <v>IND</v>
          </cell>
        </row>
        <row r="918">
          <cell r="A918" t="str">
            <v>EUR</v>
          </cell>
          <cell r="B918" t="str">
            <v>IND_CH_OTH_COA_NEW</v>
          </cell>
          <cell r="C918" t="str">
            <v>IND_CH4</v>
          </cell>
          <cell r="D918" t="str">
            <v>IND</v>
          </cell>
          <cell r="H918">
            <v>3672.944309259854</v>
          </cell>
          <cell r="I918">
            <v>3672.944309259854</v>
          </cell>
        </row>
        <row r="919">
          <cell r="A919" t="str">
            <v>EUR</v>
          </cell>
          <cell r="B919" t="str">
            <v>IND_CH_OTH_COA_NEW</v>
          </cell>
          <cell r="C919" t="str">
            <v>IND_CO2</v>
          </cell>
          <cell r="D919" t="str">
            <v>IND</v>
          </cell>
          <cell r="H919">
            <v>31610.694341602761</v>
          </cell>
          <cell r="I919">
            <v>31610.694341602761</v>
          </cell>
        </row>
        <row r="920">
          <cell r="A920" t="str">
            <v>EUR</v>
          </cell>
          <cell r="B920" t="str">
            <v>IND_CH_OTH_COA_NEW</v>
          </cell>
          <cell r="C920" t="str">
            <v>IND_CO2_TOT</v>
          </cell>
          <cell r="D920" t="str">
            <v>IND</v>
          </cell>
          <cell r="H920">
            <v>31610.694341602761</v>
          </cell>
          <cell r="I920">
            <v>31610.694341602761</v>
          </cell>
        </row>
        <row r="921">
          <cell r="A921" t="str">
            <v>EUR</v>
          </cell>
          <cell r="B921" t="str">
            <v>IND_CH_OTH_COA_NEW</v>
          </cell>
          <cell r="C921" t="str">
            <v>IND_N2O</v>
          </cell>
          <cell r="D921" t="str">
            <v>IND</v>
          </cell>
          <cell r="H921">
            <v>534.24644498325154</v>
          </cell>
          <cell r="I921">
            <v>534.24644498325154</v>
          </cell>
        </row>
        <row r="922">
          <cell r="A922" t="str">
            <v>EUR</v>
          </cell>
          <cell r="B922" t="str">
            <v>IND_CH_OTH_COA_NEW</v>
          </cell>
          <cell r="C922" t="str">
            <v>TOT_CH4</v>
          </cell>
          <cell r="D922" t="str">
            <v>IND</v>
          </cell>
          <cell r="H922">
            <v>3.6729443092598539</v>
          </cell>
          <cell r="I922">
            <v>3.6729443092598539</v>
          </cell>
        </row>
        <row r="923">
          <cell r="A923" t="str">
            <v>EUR</v>
          </cell>
          <cell r="B923" t="str">
            <v>IND_CH_OTH_COA_NEW</v>
          </cell>
          <cell r="C923" t="str">
            <v>TOT_CO2</v>
          </cell>
          <cell r="D923" t="str">
            <v>IND</v>
          </cell>
          <cell r="H923">
            <v>31610.694341602761</v>
          </cell>
          <cell r="I923">
            <v>31610.694341602761</v>
          </cell>
        </row>
        <row r="924">
          <cell r="A924" t="str">
            <v>EUR</v>
          </cell>
          <cell r="B924" t="str">
            <v>IND_CH_OTH_COA_NEW</v>
          </cell>
          <cell r="C924" t="str">
            <v>TOT_CO2_EQ_GWP_100</v>
          </cell>
          <cell r="D924" t="str">
            <v>IND</v>
          </cell>
          <cell r="H924">
            <v>31861.72338993926</v>
          </cell>
          <cell r="I924">
            <v>31861.72338993926</v>
          </cell>
        </row>
        <row r="925">
          <cell r="A925" t="str">
            <v>EUR</v>
          </cell>
          <cell r="B925" t="str">
            <v>IND_CH_OTH_COK_EXS</v>
          </cell>
          <cell r="C925" t="str">
            <v>IND_CH4</v>
          </cell>
          <cell r="D925" t="str">
            <v>IND</v>
          </cell>
        </row>
        <row r="926">
          <cell r="A926" t="str">
            <v>EUR</v>
          </cell>
          <cell r="B926" t="str">
            <v>IND_CH_OTH_COK_EXS</v>
          </cell>
          <cell r="C926" t="str">
            <v>IND_CO2</v>
          </cell>
          <cell r="D926" t="str">
            <v>IND</v>
          </cell>
        </row>
        <row r="927">
          <cell r="A927" t="str">
            <v>EUR</v>
          </cell>
          <cell r="B927" t="str">
            <v>IND_CH_OTH_COK_EXS</v>
          </cell>
          <cell r="C927" t="str">
            <v>IND_CO2_TOT</v>
          </cell>
          <cell r="D927" t="str">
            <v>IND</v>
          </cell>
        </row>
        <row r="928">
          <cell r="A928" t="str">
            <v>EUR</v>
          </cell>
          <cell r="B928" t="str">
            <v>IND_CH_OTH_COK_EXS</v>
          </cell>
          <cell r="C928" t="str">
            <v>IND_N2O</v>
          </cell>
          <cell r="D928" t="str">
            <v>IND</v>
          </cell>
        </row>
        <row r="929">
          <cell r="A929" t="str">
            <v>EUR</v>
          </cell>
          <cell r="B929" t="str">
            <v>IND_CH_OTH_COK_EXS</v>
          </cell>
          <cell r="C929" t="str">
            <v>TOT_CH4</v>
          </cell>
          <cell r="D929" t="str">
            <v>IND</v>
          </cell>
        </row>
        <row r="930">
          <cell r="A930" t="str">
            <v>EUR</v>
          </cell>
          <cell r="B930" t="str">
            <v>IND_CH_OTH_COK_EXS</v>
          </cell>
          <cell r="C930" t="str">
            <v>TOT_CO2</v>
          </cell>
          <cell r="D930" t="str">
            <v>IND</v>
          </cell>
        </row>
        <row r="931">
          <cell r="A931" t="str">
            <v>EUR</v>
          </cell>
          <cell r="B931" t="str">
            <v>IND_CH_OTH_COK_EXS</v>
          </cell>
          <cell r="C931" t="str">
            <v>TOT_CO2_EQ_GWP_100</v>
          </cell>
          <cell r="D931" t="str">
            <v>IND</v>
          </cell>
        </row>
        <row r="932">
          <cell r="A932" t="str">
            <v>EUR</v>
          </cell>
          <cell r="B932" t="str">
            <v>IND_CH_OTH_COK_NEW</v>
          </cell>
          <cell r="C932" t="str">
            <v>IND_CH4</v>
          </cell>
          <cell r="D932" t="str">
            <v>IND</v>
          </cell>
        </row>
        <row r="933">
          <cell r="A933" t="str">
            <v>EUR</v>
          </cell>
          <cell r="B933" t="str">
            <v>IND_CH_OTH_COK_NEW</v>
          </cell>
          <cell r="C933" t="str">
            <v>IND_CO2</v>
          </cell>
          <cell r="D933" t="str">
            <v>IND</v>
          </cell>
        </row>
        <row r="934">
          <cell r="A934" t="str">
            <v>EUR</v>
          </cell>
          <cell r="B934" t="str">
            <v>IND_CH_OTH_COK_NEW</v>
          </cell>
          <cell r="C934" t="str">
            <v>IND_CO2_TOT</v>
          </cell>
          <cell r="D934" t="str">
            <v>IND</v>
          </cell>
        </row>
        <row r="935">
          <cell r="A935" t="str">
            <v>EUR</v>
          </cell>
          <cell r="B935" t="str">
            <v>IND_CH_OTH_COK_NEW</v>
          </cell>
          <cell r="C935" t="str">
            <v>IND_N2O</v>
          </cell>
          <cell r="D935" t="str">
            <v>IND</v>
          </cell>
        </row>
        <row r="936">
          <cell r="A936" t="str">
            <v>EUR</v>
          </cell>
          <cell r="B936" t="str">
            <v>IND_CH_OTH_COK_NEW</v>
          </cell>
          <cell r="C936" t="str">
            <v>TOT_CH4</v>
          </cell>
          <cell r="D936" t="str">
            <v>IND</v>
          </cell>
        </row>
        <row r="937">
          <cell r="A937" t="str">
            <v>EUR</v>
          </cell>
          <cell r="B937" t="str">
            <v>IND_CH_OTH_COK_NEW</v>
          </cell>
          <cell r="C937" t="str">
            <v>TOT_CO2</v>
          </cell>
          <cell r="D937" t="str">
            <v>IND</v>
          </cell>
        </row>
        <row r="938">
          <cell r="A938" t="str">
            <v>EUR</v>
          </cell>
          <cell r="B938" t="str">
            <v>IND_CH_OTH_COK_NEW</v>
          </cell>
          <cell r="C938" t="str">
            <v>TOT_CO2_EQ_GWP_100</v>
          </cell>
          <cell r="D938" t="str">
            <v>IND</v>
          </cell>
        </row>
        <row r="939">
          <cell r="A939" t="str">
            <v>EUR</v>
          </cell>
          <cell r="B939" t="str">
            <v>IND_CH_OTH_DST_EXS</v>
          </cell>
          <cell r="C939" t="str">
            <v>IND_CH4</v>
          </cell>
          <cell r="D939" t="str">
            <v>IND</v>
          </cell>
        </row>
        <row r="940">
          <cell r="A940" t="str">
            <v>EUR</v>
          </cell>
          <cell r="B940" t="str">
            <v>IND_CH_OTH_DST_EXS</v>
          </cell>
          <cell r="C940" t="str">
            <v>IND_CO2</v>
          </cell>
          <cell r="D940" t="str">
            <v>IND</v>
          </cell>
        </row>
        <row r="941">
          <cell r="A941" t="str">
            <v>EUR</v>
          </cell>
          <cell r="B941" t="str">
            <v>IND_CH_OTH_DST_EXS</v>
          </cell>
          <cell r="C941" t="str">
            <v>IND_CO2_TOT</v>
          </cell>
          <cell r="D941" t="str">
            <v>IND</v>
          </cell>
        </row>
        <row r="942">
          <cell r="A942" t="str">
            <v>EUR</v>
          </cell>
          <cell r="B942" t="str">
            <v>IND_CH_OTH_DST_EXS</v>
          </cell>
          <cell r="C942" t="str">
            <v>IND_N2O</v>
          </cell>
          <cell r="D942" t="str">
            <v>IND</v>
          </cell>
        </row>
        <row r="943">
          <cell r="A943" t="str">
            <v>EUR</v>
          </cell>
          <cell r="B943" t="str">
            <v>IND_CH_OTH_DST_EXS</v>
          </cell>
          <cell r="C943" t="str">
            <v>TOT_CO2</v>
          </cell>
          <cell r="D943" t="str">
            <v>IND</v>
          </cell>
        </row>
        <row r="944">
          <cell r="A944" t="str">
            <v>EUR</v>
          </cell>
          <cell r="B944" t="str">
            <v>IND_CH_OTH_DST_EXS</v>
          </cell>
          <cell r="C944" t="str">
            <v>TOT_CO2_EQ_GWP_100</v>
          </cell>
          <cell r="D944" t="str">
            <v>IND</v>
          </cell>
        </row>
        <row r="945">
          <cell r="A945" t="str">
            <v>EUR</v>
          </cell>
          <cell r="B945" t="str">
            <v>IND_CH_OTH_DST_NEW</v>
          </cell>
          <cell r="C945" t="str">
            <v>IND_CH4</v>
          </cell>
          <cell r="D945" t="str">
            <v>IND</v>
          </cell>
        </row>
        <row r="946">
          <cell r="A946" t="str">
            <v>EUR</v>
          </cell>
          <cell r="B946" t="str">
            <v>IND_CH_OTH_DST_NEW</v>
          </cell>
          <cell r="C946" t="str">
            <v>IND_CO2</v>
          </cell>
          <cell r="D946" t="str">
            <v>IND</v>
          </cell>
        </row>
        <row r="947">
          <cell r="A947" t="str">
            <v>EUR</v>
          </cell>
          <cell r="B947" t="str">
            <v>IND_CH_OTH_DST_NEW</v>
          </cell>
          <cell r="C947" t="str">
            <v>IND_CO2_TOT</v>
          </cell>
          <cell r="D947" t="str">
            <v>IND</v>
          </cell>
        </row>
        <row r="948">
          <cell r="A948" t="str">
            <v>EUR</v>
          </cell>
          <cell r="B948" t="str">
            <v>IND_CH_OTH_DST_NEW</v>
          </cell>
          <cell r="C948" t="str">
            <v>IND_N2O</v>
          </cell>
          <cell r="D948" t="str">
            <v>IND</v>
          </cell>
        </row>
        <row r="949">
          <cell r="A949" t="str">
            <v>EUR</v>
          </cell>
          <cell r="B949" t="str">
            <v>IND_CH_OTH_DST_NEW</v>
          </cell>
          <cell r="C949" t="str">
            <v>TOT_CO2</v>
          </cell>
          <cell r="D949" t="str">
            <v>IND</v>
          </cell>
        </row>
        <row r="950">
          <cell r="A950" t="str">
            <v>EUR</v>
          </cell>
          <cell r="B950" t="str">
            <v>IND_CH_OTH_DST_NEW</v>
          </cell>
          <cell r="C950" t="str">
            <v>TOT_CO2_EQ_GWP_100</v>
          </cell>
          <cell r="D950" t="str">
            <v>IND</v>
          </cell>
        </row>
        <row r="951">
          <cell r="A951" t="str">
            <v>EUR</v>
          </cell>
          <cell r="B951" t="str">
            <v>IND_CH_OTH_ETH_EXS</v>
          </cell>
          <cell r="C951" t="str">
            <v>IND_CH4</v>
          </cell>
          <cell r="D951" t="str">
            <v>IND</v>
          </cell>
        </row>
        <row r="952">
          <cell r="A952" t="str">
            <v>EUR</v>
          </cell>
          <cell r="B952" t="str">
            <v>IND_CH_OTH_ETH_EXS</v>
          </cell>
          <cell r="C952" t="str">
            <v>IND_CO2</v>
          </cell>
          <cell r="D952" t="str">
            <v>IND</v>
          </cell>
        </row>
        <row r="953">
          <cell r="A953" t="str">
            <v>EUR</v>
          </cell>
          <cell r="B953" t="str">
            <v>IND_CH_OTH_ETH_EXS</v>
          </cell>
          <cell r="C953" t="str">
            <v>IND_CO2_TOT</v>
          </cell>
          <cell r="D953" t="str">
            <v>IND</v>
          </cell>
        </row>
        <row r="954">
          <cell r="A954" t="str">
            <v>EUR</v>
          </cell>
          <cell r="B954" t="str">
            <v>IND_CH_OTH_ETH_EXS</v>
          </cell>
          <cell r="C954" t="str">
            <v>IND_N2O</v>
          </cell>
          <cell r="D954" t="str">
            <v>IND</v>
          </cell>
        </row>
        <row r="955">
          <cell r="A955" t="str">
            <v>EUR</v>
          </cell>
          <cell r="B955" t="str">
            <v>IND_CH_OTH_ETH_EXS</v>
          </cell>
          <cell r="C955" t="str">
            <v>TOT_CO2</v>
          </cell>
          <cell r="D955" t="str">
            <v>IND</v>
          </cell>
        </row>
        <row r="956">
          <cell r="A956" t="str">
            <v>EUR</v>
          </cell>
          <cell r="B956" t="str">
            <v>IND_CH_OTH_ETH_EXS</v>
          </cell>
          <cell r="C956" t="str">
            <v>TOT_CO2_EQ_GWP_100</v>
          </cell>
          <cell r="D956" t="str">
            <v>IND</v>
          </cell>
        </row>
        <row r="957">
          <cell r="A957" t="str">
            <v>EUR</v>
          </cell>
          <cell r="B957" t="str">
            <v>IND_CH_OTH_ETH_NEW</v>
          </cell>
          <cell r="C957" t="str">
            <v>IND_CH4</v>
          </cell>
          <cell r="D957" t="str">
            <v>IND</v>
          </cell>
          <cell r="J957">
            <v>25.69630379379884</v>
          </cell>
        </row>
        <row r="958">
          <cell r="A958" t="str">
            <v>EUR</v>
          </cell>
          <cell r="B958" t="str">
            <v>IND_CH_OTH_ETH_NEW</v>
          </cell>
          <cell r="C958" t="str">
            <v>IND_CO2</v>
          </cell>
          <cell r="D958" t="str">
            <v>IND</v>
          </cell>
          <cell r="J958">
            <v>510.49990203680358</v>
          </cell>
        </row>
        <row r="959">
          <cell r="A959" t="str">
            <v>EUR</v>
          </cell>
          <cell r="B959" t="str">
            <v>IND_CH_OTH_ETH_NEW</v>
          </cell>
          <cell r="C959" t="str">
            <v>IND_CO2_TOT</v>
          </cell>
          <cell r="D959" t="str">
            <v>IND</v>
          </cell>
          <cell r="J959">
            <v>510.49990203680358</v>
          </cell>
        </row>
        <row r="960">
          <cell r="A960" t="str">
            <v>EUR</v>
          </cell>
          <cell r="B960" t="str">
            <v>IND_CH_OTH_ETH_NEW</v>
          </cell>
          <cell r="C960" t="str">
            <v>IND_N2O</v>
          </cell>
          <cell r="D960" t="str">
            <v>IND</v>
          </cell>
          <cell r="J960">
            <v>5.1392607587597663</v>
          </cell>
        </row>
        <row r="961">
          <cell r="A961" t="str">
            <v>EUR</v>
          </cell>
          <cell r="B961" t="str">
            <v>IND_CH_OTH_ETH_NEW</v>
          </cell>
          <cell r="C961" t="str">
            <v>TOT_CO2</v>
          </cell>
          <cell r="D961" t="str">
            <v>IND</v>
          </cell>
          <cell r="J961">
            <v>510.49990203680358</v>
          </cell>
        </row>
        <row r="962">
          <cell r="A962" t="str">
            <v>EUR</v>
          </cell>
          <cell r="B962" t="str">
            <v>IND_CH_OTH_ETH_NEW</v>
          </cell>
          <cell r="C962" t="str">
            <v>TOT_CO2_EQ_GWP_100</v>
          </cell>
          <cell r="D962" t="str">
            <v>IND</v>
          </cell>
          <cell r="J962">
            <v>512.67380933775894</v>
          </cell>
        </row>
        <row r="963">
          <cell r="A963" t="str">
            <v>EUR</v>
          </cell>
          <cell r="B963" t="str">
            <v>IND_CH_OTH_HFO_EXS</v>
          </cell>
          <cell r="C963" t="str">
            <v>IND_CH4</v>
          </cell>
          <cell r="D963" t="str">
            <v>IND</v>
          </cell>
          <cell r="E963">
            <v>40.901465930462827</v>
          </cell>
        </row>
        <row r="964">
          <cell r="A964" t="str">
            <v>EUR</v>
          </cell>
          <cell r="B964" t="str">
            <v>IND_CH_OTH_HFO_EXS</v>
          </cell>
          <cell r="C964" t="str">
            <v>IND_CO2</v>
          </cell>
          <cell r="D964" t="str">
            <v>IND</v>
          </cell>
          <cell r="E964">
            <v>1021.445942503425</v>
          </cell>
        </row>
        <row r="965">
          <cell r="A965" t="str">
            <v>EUR</v>
          </cell>
          <cell r="B965" t="str">
            <v>IND_CH_OTH_HFO_EXS</v>
          </cell>
          <cell r="C965" t="str">
            <v>IND_CO2_TOT</v>
          </cell>
          <cell r="D965" t="str">
            <v>IND</v>
          </cell>
          <cell r="E965">
            <v>1021.445942503425</v>
          </cell>
        </row>
        <row r="966">
          <cell r="A966" t="str">
            <v>EUR</v>
          </cell>
          <cell r="B966" t="str">
            <v>IND_CH_OTH_HFO_EXS</v>
          </cell>
          <cell r="C966" t="str">
            <v>IND_N2O</v>
          </cell>
          <cell r="D966" t="str">
            <v>IND</v>
          </cell>
          <cell r="E966">
            <v>8.1802931860925661</v>
          </cell>
        </row>
        <row r="967">
          <cell r="A967" t="str">
            <v>EUR</v>
          </cell>
          <cell r="B967" t="str">
            <v>IND_CH_OTH_HFO_EXS</v>
          </cell>
          <cell r="C967" t="str">
            <v>TOT_CO2</v>
          </cell>
          <cell r="D967" t="str">
            <v>IND</v>
          </cell>
          <cell r="E967">
            <v>1021.445942503425</v>
          </cell>
        </row>
        <row r="968">
          <cell r="A968" t="str">
            <v>EUR</v>
          </cell>
          <cell r="B968" t="str">
            <v>IND_CH_OTH_HFO_EXS</v>
          </cell>
          <cell r="C968" t="str">
            <v>TOT_CO2_EQ_GWP_100</v>
          </cell>
          <cell r="D968" t="str">
            <v>IND</v>
          </cell>
          <cell r="E968">
            <v>1024.9062065211419</v>
          </cell>
        </row>
        <row r="969">
          <cell r="A969" t="str">
            <v>EUR</v>
          </cell>
          <cell r="B969" t="str">
            <v>IND_CH_OTH_HFO_NEW</v>
          </cell>
          <cell r="C969" t="str">
            <v>IND_CH4</v>
          </cell>
          <cell r="D969" t="str">
            <v>IND</v>
          </cell>
        </row>
        <row r="970">
          <cell r="A970" t="str">
            <v>EUR</v>
          </cell>
          <cell r="B970" t="str">
            <v>IND_CH_OTH_HFO_NEW</v>
          </cell>
          <cell r="C970" t="str">
            <v>IND_CO2</v>
          </cell>
          <cell r="D970" t="str">
            <v>IND</v>
          </cell>
        </row>
        <row r="971">
          <cell r="A971" t="str">
            <v>EUR</v>
          </cell>
          <cell r="B971" t="str">
            <v>IND_CH_OTH_HFO_NEW</v>
          </cell>
          <cell r="C971" t="str">
            <v>IND_CO2_TOT</v>
          </cell>
          <cell r="D971" t="str">
            <v>IND</v>
          </cell>
        </row>
        <row r="972">
          <cell r="A972" t="str">
            <v>EUR</v>
          </cell>
          <cell r="B972" t="str">
            <v>IND_CH_OTH_HFO_NEW</v>
          </cell>
          <cell r="C972" t="str">
            <v>IND_N2O</v>
          </cell>
          <cell r="D972" t="str">
            <v>IND</v>
          </cell>
        </row>
        <row r="973">
          <cell r="A973" t="str">
            <v>EUR</v>
          </cell>
          <cell r="B973" t="str">
            <v>IND_CH_OTH_HFO_NEW</v>
          </cell>
          <cell r="C973" t="str">
            <v>TOT_CO2</v>
          </cell>
          <cell r="D973" t="str">
            <v>IND</v>
          </cell>
        </row>
        <row r="974">
          <cell r="A974" t="str">
            <v>EUR</v>
          </cell>
          <cell r="B974" t="str">
            <v>IND_CH_OTH_HFO_NEW</v>
          </cell>
          <cell r="C974" t="str">
            <v>TOT_CO2_EQ_GWP_100</v>
          </cell>
          <cell r="D974" t="str">
            <v>IND</v>
          </cell>
        </row>
        <row r="975">
          <cell r="A975" t="str">
            <v>EUR</v>
          </cell>
          <cell r="B975" t="str">
            <v>IND_CH_OTH_LPG_EXS</v>
          </cell>
          <cell r="C975" t="str">
            <v>IND_CH4</v>
          </cell>
          <cell r="D975" t="str">
            <v>IND</v>
          </cell>
        </row>
        <row r="976">
          <cell r="A976" t="str">
            <v>EUR</v>
          </cell>
          <cell r="B976" t="str">
            <v>IND_CH_OTH_LPG_EXS</v>
          </cell>
          <cell r="C976" t="str">
            <v>IND_CO2</v>
          </cell>
          <cell r="D976" t="str">
            <v>IND</v>
          </cell>
        </row>
        <row r="977">
          <cell r="A977" t="str">
            <v>EUR</v>
          </cell>
          <cell r="B977" t="str">
            <v>IND_CH_OTH_LPG_EXS</v>
          </cell>
          <cell r="C977" t="str">
            <v>IND_CO2_TOT</v>
          </cell>
          <cell r="D977" t="str">
            <v>IND</v>
          </cell>
        </row>
        <row r="978">
          <cell r="A978" t="str">
            <v>EUR</v>
          </cell>
          <cell r="B978" t="str">
            <v>IND_CH_OTH_LPG_EXS</v>
          </cell>
          <cell r="C978" t="str">
            <v>IND_N2O</v>
          </cell>
          <cell r="D978" t="str">
            <v>IND</v>
          </cell>
        </row>
        <row r="979">
          <cell r="A979" t="str">
            <v>EUR</v>
          </cell>
          <cell r="B979" t="str">
            <v>IND_CH_OTH_LPG_EXS</v>
          </cell>
          <cell r="C979" t="str">
            <v>TOT_CO2</v>
          </cell>
          <cell r="D979" t="str">
            <v>IND</v>
          </cell>
        </row>
        <row r="980">
          <cell r="A980" t="str">
            <v>EUR</v>
          </cell>
          <cell r="B980" t="str">
            <v>IND_CH_OTH_LPG_EXS</v>
          </cell>
          <cell r="C980" t="str">
            <v>TOT_CO2_EQ_GWP_100</v>
          </cell>
          <cell r="D980" t="str">
            <v>IND</v>
          </cell>
        </row>
        <row r="981">
          <cell r="A981" t="str">
            <v>EUR</v>
          </cell>
          <cell r="B981" t="str">
            <v>IND_CH_OTH_LPG_NEW</v>
          </cell>
          <cell r="C981" t="str">
            <v>IND_CH4</v>
          </cell>
          <cell r="D981" t="str">
            <v>IND</v>
          </cell>
        </row>
        <row r="982">
          <cell r="A982" t="str">
            <v>EUR</v>
          </cell>
          <cell r="B982" t="str">
            <v>IND_CH_OTH_LPG_NEW</v>
          </cell>
          <cell r="C982" t="str">
            <v>IND_CO2</v>
          </cell>
          <cell r="D982" t="str">
            <v>IND</v>
          </cell>
        </row>
        <row r="983">
          <cell r="A983" t="str">
            <v>EUR</v>
          </cell>
          <cell r="B983" t="str">
            <v>IND_CH_OTH_LPG_NEW</v>
          </cell>
          <cell r="C983" t="str">
            <v>IND_CO2_TOT</v>
          </cell>
          <cell r="D983" t="str">
            <v>IND</v>
          </cell>
        </row>
        <row r="984">
          <cell r="A984" t="str">
            <v>EUR</v>
          </cell>
          <cell r="B984" t="str">
            <v>IND_CH_OTH_LPG_NEW</v>
          </cell>
          <cell r="C984" t="str">
            <v>IND_N2O</v>
          </cell>
          <cell r="D984" t="str">
            <v>IND</v>
          </cell>
        </row>
        <row r="985">
          <cell r="A985" t="str">
            <v>EUR</v>
          </cell>
          <cell r="B985" t="str">
            <v>IND_CH_OTH_LPG_NEW</v>
          </cell>
          <cell r="C985" t="str">
            <v>TOT_CO2</v>
          </cell>
          <cell r="D985" t="str">
            <v>IND</v>
          </cell>
        </row>
        <row r="986">
          <cell r="A986" t="str">
            <v>EUR</v>
          </cell>
          <cell r="B986" t="str">
            <v>IND_CH_OTH_LPG_NEW</v>
          </cell>
          <cell r="C986" t="str">
            <v>TOT_CO2_EQ_GWP_100</v>
          </cell>
          <cell r="D986" t="str">
            <v>IND</v>
          </cell>
        </row>
        <row r="987">
          <cell r="A987" t="str">
            <v>EUR</v>
          </cell>
          <cell r="B987" t="str">
            <v>IND_CH_OTH_NAP_EXS</v>
          </cell>
          <cell r="C987" t="str">
            <v>IND_CH4</v>
          </cell>
          <cell r="D987" t="str">
            <v>IND</v>
          </cell>
        </row>
        <row r="988">
          <cell r="A988" t="str">
            <v>EUR</v>
          </cell>
          <cell r="B988" t="str">
            <v>IND_CH_OTH_NAP_EXS</v>
          </cell>
          <cell r="C988" t="str">
            <v>IND_CO2</v>
          </cell>
          <cell r="D988" t="str">
            <v>IND</v>
          </cell>
        </row>
        <row r="989">
          <cell r="A989" t="str">
            <v>EUR</v>
          </cell>
          <cell r="B989" t="str">
            <v>IND_CH_OTH_NAP_EXS</v>
          </cell>
          <cell r="C989" t="str">
            <v>IND_CO2_TOT</v>
          </cell>
          <cell r="D989" t="str">
            <v>IND</v>
          </cell>
        </row>
        <row r="990">
          <cell r="A990" t="str">
            <v>EUR</v>
          </cell>
          <cell r="B990" t="str">
            <v>IND_CH_OTH_NAP_EXS</v>
          </cell>
          <cell r="C990" t="str">
            <v>IND_N2O</v>
          </cell>
          <cell r="D990" t="str">
            <v>IND</v>
          </cell>
        </row>
        <row r="991">
          <cell r="A991" t="str">
            <v>EUR</v>
          </cell>
          <cell r="B991" t="str">
            <v>IND_CH_OTH_NAP_EXS</v>
          </cell>
          <cell r="C991" t="str">
            <v>TOT_CO2</v>
          </cell>
          <cell r="D991" t="str">
            <v>IND</v>
          </cell>
        </row>
        <row r="992">
          <cell r="A992" t="str">
            <v>EUR</v>
          </cell>
          <cell r="B992" t="str">
            <v>IND_CH_OTH_NAP_EXS</v>
          </cell>
          <cell r="C992" t="str">
            <v>TOT_CO2_EQ_GWP_100</v>
          </cell>
          <cell r="D992" t="str">
            <v>IND</v>
          </cell>
        </row>
        <row r="993">
          <cell r="A993" t="str">
            <v>EUR</v>
          </cell>
          <cell r="B993" t="str">
            <v>IND_CH_OTH_NGA_EXS</v>
          </cell>
          <cell r="C993" t="str">
            <v>IND_CH4</v>
          </cell>
          <cell r="D993" t="str">
            <v>IND</v>
          </cell>
          <cell r="E993">
            <v>123.9606382352941</v>
          </cell>
        </row>
        <row r="994">
          <cell r="A994" t="str">
            <v>EUR</v>
          </cell>
          <cell r="B994" t="str">
            <v>IND_CH_OTH_NGA_EXS</v>
          </cell>
          <cell r="C994" t="str">
            <v>IND_CO2</v>
          </cell>
          <cell r="D994" t="str">
            <v>IND</v>
          </cell>
          <cell r="E994">
            <v>6577.3514647647053</v>
          </cell>
        </row>
        <row r="995">
          <cell r="A995" t="str">
            <v>EUR</v>
          </cell>
          <cell r="B995" t="str">
            <v>IND_CH_OTH_NGA_EXS</v>
          </cell>
          <cell r="C995" t="str">
            <v>IND_CO2_TOT</v>
          </cell>
          <cell r="D995" t="str">
            <v>IND</v>
          </cell>
          <cell r="E995">
            <v>6577.3514647647053</v>
          </cell>
        </row>
        <row r="996">
          <cell r="A996" t="str">
            <v>EUR</v>
          </cell>
          <cell r="B996" t="str">
            <v>IND_CH_OTH_NGA_EXS</v>
          </cell>
          <cell r="C996" t="str">
            <v>IND_N2O</v>
          </cell>
          <cell r="D996" t="str">
            <v>IND</v>
          </cell>
          <cell r="E996">
            <v>12.39606382352941</v>
          </cell>
        </row>
        <row r="997">
          <cell r="A997" t="str">
            <v>EUR</v>
          </cell>
          <cell r="B997" t="str">
            <v>IND_CH_OTH_NGA_EXS</v>
          </cell>
          <cell r="C997" t="str">
            <v>TOT_CO2</v>
          </cell>
          <cell r="D997" t="str">
            <v>IND</v>
          </cell>
          <cell r="E997">
            <v>6577.3514647647053</v>
          </cell>
        </row>
        <row r="998">
          <cell r="A998" t="str">
            <v>EUR</v>
          </cell>
          <cell r="B998" t="str">
            <v>IND_CH_OTH_NGA_EXS</v>
          </cell>
          <cell r="C998" t="str">
            <v>TOT_CO2_EQ_GWP_100</v>
          </cell>
          <cell r="D998" t="str">
            <v>IND</v>
          </cell>
          <cell r="E998">
            <v>6584.1445077399994</v>
          </cell>
        </row>
        <row r="999">
          <cell r="A999" t="str">
            <v>EUR</v>
          </cell>
          <cell r="B999" t="str">
            <v>IND_CH_OTH_NGA_NEW</v>
          </cell>
          <cell r="C999" t="str">
            <v>IND_CH4</v>
          </cell>
          <cell r="D999" t="str">
            <v>IND</v>
          </cell>
          <cell r="E999">
            <v>155.6276655108031</v>
          </cell>
          <cell r="F999">
            <v>292.05625277975338</v>
          </cell>
          <cell r="G999">
            <v>287.34747634338112</v>
          </cell>
          <cell r="I999">
            <v>3.4932728285568788</v>
          </cell>
          <cell r="J999">
            <v>311.32063276722732</v>
          </cell>
          <cell r="K999">
            <v>323.99273438460148</v>
          </cell>
        </row>
        <row r="1000">
          <cell r="A1000" t="str">
            <v>EUR</v>
          </cell>
          <cell r="B1000" t="str">
            <v>IND_CH_OTH_NGA_NEW</v>
          </cell>
          <cell r="C1000" t="str">
            <v>IND_CO2</v>
          </cell>
          <cell r="D1000" t="str">
            <v>IND</v>
          </cell>
          <cell r="E1000">
            <v>8257.6039320032141</v>
          </cell>
          <cell r="F1000">
            <v>15496.504772493719</v>
          </cell>
          <cell r="G1000">
            <v>15246.657094779801</v>
          </cell>
          <cell r="I1000">
            <v>185.35305628322811</v>
          </cell>
          <cell r="J1000">
            <v>16518.672774629089</v>
          </cell>
          <cell r="K1000">
            <v>17191.054486446959</v>
          </cell>
        </row>
        <row r="1001">
          <cell r="A1001" t="str">
            <v>EUR</v>
          </cell>
          <cell r="B1001" t="str">
            <v>IND_CH_OTH_NGA_NEW</v>
          </cell>
          <cell r="C1001" t="str">
            <v>IND_CO2_TOT</v>
          </cell>
          <cell r="D1001" t="str">
            <v>IND</v>
          </cell>
          <cell r="E1001">
            <v>8257.6039320032141</v>
          </cell>
          <cell r="F1001">
            <v>15496.504772493719</v>
          </cell>
          <cell r="G1001">
            <v>15246.657094779801</v>
          </cell>
          <cell r="I1001">
            <v>185.35305628322811</v>
          </cell>
          <cell r="J1001">
            <v>16518.672774629089</v>
          </cell>
          <cell r="K1001">
            <v>17191.054486446959</v>
          </cell>
        </row>
        <row r="1002">
          <cell r="A1002" t="str">
            <v>EUR</v>
          </cell>
          <cell r="B1002" t="str">
            <v>IND_CH_OTH_NGA_NEW</v>
          </cell>
          <cell r="C1002" t="str">
            <v>IND_N2O</v>
          </cell>
          <cell r="D1002" t="str">
            <v>IND</v>
          </cell>
          <cell r="E1002">
            <v>15.562766551080321</v>
          </cell>
          <cell r="F1002">
            <v>29.20562527797534</v>
          </cell>
          <cell r="G1002">
            <v>28.73474763433811</v>
          </cell>
          <cell r="I1002">
            <v>0.34932728285568793</v>
          </cell>
          <cell r="J1002">
            <v>31.132063276722729</v>
          </cell>
          <cell r="K1002">
            <v>32.399273438460142</v>
          </cell>
        </row>
        <row r="1003">
          <cell r="A1003" t="str">
            <v>EUR</v>
          </cell>
          <cell r="B1003" t="str">
            <v>IND_CH_OTH_NGA_NEW</v>
          </cell>
          <cell r="C1003" t="str">
            <v>TOT_CO2</v>
          </cell>
          <cell r="D1003" t="str">
            <v>IND</v>
          </cell>
          <cell r="E1003">
            <v>8257.6039320032141</v>
          </cell>
          <cell r="F1003">
            <v>15496.504772493719</v>
          </cell>
          <cell r="G1003">
            <v>15246.657094779801</v>
          </cell>
          <cell r="I1003">
            <v>185.35305628322811</v>
          </cell>
          <cell r="J1003">
            <v>16518.672774629089</v>
          </cell>
          <cell r="K1003">
            <v>17191.054486446959</v>
          </cell>
        </row>
        <row r="1004">
          <cell r="A1004" t="str">
            <v>EUR</v>
          </cell>
          <cell r="B1004" t="str">
            <v>IND_CH_OTH_NGA_NEW</v>
          </cell>
          <cell r="C1004" t="str">
            <v>TOT_CO2_EQ_GWP_100</v>
          </cell>
          <cell r="D1004" t="str">
            <v>IND</v>
          </cell>
          <cell r="E1004">
            <v>8266.1323280732086</v>
          </cell>
          <cell r="F1004">
            <v>15512.50945514605</v>
          </cell>
          <cell r="G1004">
            <v>15262.40373648342</v>
          </cell>
          <cell r="I1004">
            <v>185.54448763423301</v>
          </cell>
          <cell r="J1004">
            <v>16535.73314530473</v>
          </cell>
          <cell r="K1004">
            <v>17208.809288291231</v>
          </cell>
        </row>
        <row r="1005">
          <cell r="A1005" t="str">
            <v>EUR</v>
          </cell>
          <cell r="B1005" t="str">
            <v>IND_FEA_EXS</v>
          </cell>
          <cell r="C1005" t="str">
            <v>IND_CH4</v>
          </cell>
          <cell r="D1005" t="str">
            <v>IND</v>
          </cell>
          <cell r="E1005">
            <v>3824.974009417072</v>
          </cell>
          <cell r="F1005">
            <v>1602.9802529029739</v>
          </cell>
          <cell r="G1005">
            <v>1207.886529289601</v>
          </cell>
          <cell r="H1005">
            <v>805.22216887538968</v>
          </cell>
          <cell r="I1005">
            <v>402.62884309659978</v>
          </cell>
        </row>
        <row r="1006">
          <cell r="A1006" t="str">
            <v>EUR</v>
          </cell>
          <cell r="B1006" t="str">
            <v>IND_FEA_EXS</v>
          </cell>
          <cell r="C1006" t="str">
            <v>IND_CO2</v>
          </cell>
          <cell r="D1006" t="str">
            <v>IND</v>
          </cell>
          <cell r="E1006">
            <v>33354.280336685391</v>
          </cell>
          <cell r="F1006">
            <v>13979.057531867789</v>
          </cell>
          <cell r="G1006">
            <v>10532.930632637501</v>
          </cell>
          <cell r="H1006">
            <v>7021.6480801403368</v>
          </cell>
          <cell r="I1006">
            <v>3510.9768775463981</v>
          </cell>
        </row>
        <row r="1007">
          <cell r="A1007" t="str">
            <v>EUR</v>
          </cell>
          <cell r="B1007" t="str">
            <v>IND_FEA_EXS</v>
          </cell>
          <cell r="C1007" t="str">
            <v>IND_CO2_TOT</v>
          </cell>
          <cell r="D1007" t="str">
            <v>IND</v>
          </cell>
          <cell r="E1007">
            <v>33354.280336685391</v>
          </cell>
          <cell r="F1007">
            <v>13979.057531867789</v>
          </cell>
          <cell r="G1007">
            <v>10532.930632637501</v>
          </cell>
          <cell r="H1007">
            <v>7021.6480801403368</v>
          </cell>
          <cell r="I1007">
            <v>3510.9768775463981</v>
          </cell>
        </row>
        <row r="1008">
          <cell r="A1008" t="str">
            <v>EUR</v>
          </cell>
          <cell r="B1008" t="str">
            <v>IND_FEA_EXS</v>
          </cell>
          <cell r="C1008" t="str">
            <v>IND_N2O</v>
          </cell>
          <cell r="D1008" t="str">
            <v>IND</v>
          </cell>
          <cell r="E1008">
            <v>556.35985591521057</v>
          </cell>
          <cell r="F1008">
            <v>233.16076405861449</v>
          </cell>
          <cell r="G1008">
            <v>175.69258607848749</v>
          </cell>
          <cell r="H1008">
            <v>117.123224563693</v>
          </cell>
          <cell r="I1008">
            <v>58.564195359505412</v>
          </cell>
        </row>
        <row r="1009">
          <cell r="A1009" t="str">
            <v>EUR</v>
          </cell>
          <cell r="B1009" t="str">
            <v>IND_FEA_EXS</v>
          </cell>
          <cell r="C1009" t="str">
            <v>TOT_CH4</v>
          </cell>
          <cell r="D1009" t="str">
            <v>IND</v>
          </cell>
          <cell r="E1009">
            <v>3.824974009417073</v>
          </cell>
          <cell r="F1009">
            <v>1.602980252902974</v>
          </cell>
          <cell r="G1009">
            <v>1.2078865292896011</v>
          </cell>
          <cell r="H1009">
            <v>0.80522216887538955</v>
          </cell>
          <cell r="I1009">
            <v>0.40262884309659969</v>
          </cell>
        </row>
        <row r="1010">
          <cell r="A1010" t="str">
            <v>EUR</v>
          </cell>
          <cell r="B1010" t="str">
            <v>IND_FEA_EXS</v>
          </cell>
          <cell r="C1010" t="str">
            <v>TOT_CO2</v>
          </cell>
          <cell r="D1010" t="str">
            <v>IND</v>
          </cell>
          <cell r="E1010">
            <v>33354.280336685391</v>
          </cell>
          <cell r="F1010">
            <v>13979.057531867789</v>
          </cell>
          <cell r="G1010">
            <v>10532.930632637501</v>
          </cell>
          <cell r="H1010">
            <v>7021.6480801403368</v>
          </cell>
          <cell r="I1010">
            <v>3510.9768775463981</v>
          </cell>
        </row>
        <row r="1011">
          <cell r="A1011" t="str">
            <v>EUR</v>
          </cell>
          <cell r="B1011" t="str">
            <v>IND_FEA_EXS</v>
          </cell>
          <cell r="C1011" t="str">
            <v>TOT_CO2_EQ_GWP_100</v>
          </cell>
          <cell r="D1011" t="str">
            <v>IND</v>
          </cell>
          <cell r="E1011">
            <v>33615.69992398355</v>
          </cell>
          <cell r="F1011">
            <v>14088.61394587983</v>
          </cell>
          <cell r="G1011">
            <v>10615.48418652112</v>
          </cell>
          <cell r="H1011">
            <v>7076.6813552822014</v>
          </cell>
          <cell r="I1011">
            <v>3538.4947288409462</v>
          </cell>
        </row>
        <row r="1012">
          <cell r="A1012" t="str">
            <v>EUR</v>
          </cell>
          <cell r="B1012" t="str">
            <v>IND_FEA_EXS</v>
          </cell>
          <cell r="C1012" t="str">
            <v>TOT_N2O</v>
          </cell>
          <cell r="D1012" t="str">
            <v>IND</v>
          </cell>
          <cell r="E1012">
            <v>0.55635985591521053</v>
          </cell>
          <cell r="F1012">
            <v>0.23316076405861449</v>
          </cell>
          <cell r="G1012">
            <v>0.17569258607848751</v>
          </cell>
          <cell r="H1012">
            <v>0.1171232245636931</v>
          </cell>
          <cell r="I1012">
            <v>5.8564195359505411E-2</v>
          </cell>
        </row>
        <row r="1013">
          <cell r="A1013" t="str">
            <v>EUR</v>
          </cell>
          <cell r="B1013" t="str">
            <v>IND_FEA_NEW</v>
          </cell>
          <cell r="C1013" t="str">
            <v>IND_CH4</v>
          </cell>
          <cell r="D1013" t="str">
            <v>IND</v>
          </cell>
          <cell r="E1013">
            <v>8.4971885602606783</v>
          </cell>
          <cell r="F1013">
            <v>303.29794068832382</v>
          </cell>
          <cell r="G1013">
            <v>329.24628995903282</v>
          </cell>
          <cell r="H1013">
            <v>413.21851155584949</v>
          </cell>
          <cell r="I1013">
            <v>459.11514491968597</v>
          </cell>
          <cell r="J1013">
            <v>510.92226969295479</v>
          </cell>
          <cell r="K1013">
            <v>507.91772574887568</v>
          </cell>
          <cell r="L1013">
            <v>507.06024428610112</v>
          </cell>
          <cell r="M1013">
            <v>505.96512375850858</v>
          </cell>
        </row>
        <row r="1014">
          <cell r="A1014" t="str">
            <v>EUR</v>
          </cell>
          <cell r="B1014" t="str">
            <v>IND_FEA_NEW</v>
          </cell>
          <cell r="C1014" t="str">
            <v>IND_CO2</v>
          </cell>
          <cell r="D1014" t="str">
            <v>IND</v>
          </cell>
          <cell r="E1014">
            <v>87.80685669498466</v>
          </cell>
          <cell r="F1014">
            <v>3134.170628912887</v>
          </cell>
          <cell r="G1014">
            <v>3402.311434513023</v>
          </cell>
          <cell r="H1014">
            <v>4270.0498371412205</v>
          </cell>
          <cell r="I1014">
            <v>4744.3289566382464</v>
          </cell>
          <cell r="J1014">
            <v>5279.6849450907448</v>
          </cell>
          <cell r="K1014">
            <v>5248.6370805340657</v>
          </cell>
          <cell r="L1014">
            <v>5239.7761789091928</v>
          </cell>
          <cell r="M1014">
            <v>5228.4596016026981</v>
          </cell>
        </row>
        <row r="1015">
          <cell r="A1015" t="str">
            <v>EUR</v>
          </cell>
          <cell r="B1015" t="str">
            <v>IND_FEA_NEW</v>
          </cell>
          <cell r="C1015" t="str">
            <v>IND_CO2_TOT</v>
          </cell>
          <cell r="D1015" t="str">
            <v>IND</v>
          </cell>
          <cell r="E1015">
            <v>87.80685669498466</v>
          </cell>
          <cell r="F1015">
            <v>3134.170628912887</v>
          </cell>
          <cell r="G1015">
            <v>3402.311434513023</v>
          </cell>
          <cell r="H1015">
            <v>4270.0498371412205</v>
          </cell>
          <cell r="I1015">
            <v>4744.3289566382464</v>
          </cell>
          <cell r="J1015">
            <v>5279.6849450907448</v>
          </cell>
          <cell r="K1015">
            <v>5248.6370805340657</v>
          </cell>
          <cell r="L1015">
            <v>5239.7761789091928</v>
          </cell>
          <cell r="M1015">
            <v>5228.4596016026981</v>
          </cell>
        </row>
        <row r="1016">
          <cell r="A1016" t="str">
            <v>EUR</v>
          </cell>
          <cell r="B1016" t="str">
            <v>IND_FEA_NEW</v>
          </cell>
          <cell r="C1016" t="str">
            <v>IND_N2O</v>
          </cell>
          <cell r="D1016" t="str">
            <v>IND</v>
          </cell>
          <cell r="E1016">
            <v>1.235954699674281</v>
          </cell>
          <cell r="F1016">
            <v>44.116064100119829</v>
          </cell>
          <cell r="G1016">
            <v>47.890369448586597</v>
          </cell>
          <cell r="H1016">
            <v>60.104510771759927</v>
          </cell>
          <cell r="I1016">
            <v>66.780384715590714</v>
          </cell>
          <cell r="J1016">
            <v>74.315966500793451</v>
          </cell>
          <cell r="K1016">
            <v>73.878941927109224</v>
          </cell>
          <cell r="L1016">
            <v>73.75421735070563</v>
          </cell>
          <cell r="M1016">
            <v>73.594927092146719</v>
          </cell>
        </row>
        <row r="1017">
          <cell r="A1017" t="str">
            <v>EUR</v>
          </cell>
          <cell r="B1017" t="str">
            <v>IND_FEA_NEW</v>
          </cell>
          <cell r="C1017" t="str">
            <v>TOT_CH4</v>
          </cell>
          <cell r="D1017" t="str">
            <v>IND</v>
          </cell>
          <cell r="E1017">
            <v>8.4971885602606774E-3</v>
          </cell>
          <cell r="F1017">
            <v>0.30329794068832372</v>
          </cell>
          <cell r="G1017">
            <v>0.32924628995903282</v>
          </cell>
          <cell r="H1017">
            <v>0.41321851155584949</v>
          </cell>
          <cell r="I1017">
            <v>0.45911514491968602</v>
          </cell>
          <cell r="J1017">
            <v>0.51092226969295496</v>
          </cell>
          <cell r="K1017">
            <v>0.50791772574887573</v>
          </cell>
          <cell r="L1017">
            <v>0.50706024428610119</v>
          </cell>
          <cell r="M1017">
            <v>0.50596512375850877</v>
          </cell>
        </row>
        <row r="1018">
          <cell r="A1018" t="str">
            <v>EUR</v>
          </cell>
          <cell r="B1018" t="str">
            <v>IND_FEA_NEW</v>
          </cell>
          <cell r="C1018" t="str">
            <v>TOT_CO2</v>
          </cell>
          <cell r="D1018" t="str">
            <v>IND</v>
          </cell>
          <cell r="E1018">
            <v>87.80685669498466</v>
          </cell>
          <cell r="F1018">
            <v>3134.170628912887</v>
          </cell>
          <cell r="G1018">
            <v>3402.311434513023</v>
          </cell>
          <cell r="H1018">
            <v>4270.0498371412205</v>
          </cell>
          <cell r="I1018">
            <v>4744.3289566382464</v>
          </cell>
          <cell r="J1018">
            <v>5279.6849450907448</v>
          </cell>
          <cell r="K1018">
            <v>5248.6370805340657</v>
          </cell>
          <cell r="L1018">
            <v>5239.7761789091928</v>
          </cell>
          <cell r="M1018">
            <v>5228.4596016026981</v>
          </cell>
        </row>
        <row r="1019">
          <cell r="A1019" t="str">
            <v>EUR</v>
          </cell>
          <cell r="B1019" t="str">
            <v>IND_FEA_NEW</v>
          </cell>
          <cell r="C1019" t="str">
            <v>TOT_CO2_EQ_GWP_100</v>
          </cell>
          <cell r="D1019" t="str">
            <v>IND</v>
          </cell>
          <cell r="E1019">
            <v>88.387600909494125</v>
          </cell>
          <cell r="F1019">
            <v>3154.8996645319312</v>
          </cell>
          <cell r="G1019">
            <v>3424.813921857678</v>
          </cell>
          <cell r="H1019">
            <v>4298.2914441401008</v>
          </cell>
          <cell r="I1019">
            <v>4775.7073899064853</v>
          </cell>
          <cell r="J1019">
            <v>5314.6041598503052</v>
          </cell>
          <cell r="K1019">
            <v>5283.3509483720654</v>
          </cell>
          <cell r="L1019">
            <v>5274.4314417868554</v>
          </cell>
          <cell r="M1019">
            <v>5263.040017970121</v>
          </cell>
        </row>
        <row r="1020">
          <cell r="A1020" t="str">
            <v>EUR</v>
          </cell>
          <cell r="B1020" t="str">
            <v>IND_FEA_NEW</v>
          </cell>
          <cell r="C1020" t="str">
            <v>TOT_N2O</v>
          </cell>
          <cell r="D1020" t="str">
            <v>IND</v>
          </cell>
          <cell r="E1020">
            <v>1.235954699674281E-3</v>
          </cell>
          <cell r="F1020">
            <v>4.4116064100119819E-2</v>
          </cell>
          <cell r="G1020">
            <v>4.7890369448586587E-2</v>
          </cell>
          <cell r="H1020">
            <v>6.0104510771759927E-2</v>
          </cell>
          <cell r="I1020">
            <v>6.6780384715590696E-2</v>
          </cell>
          <cell r="J1020">
            <v>7.4315966500793446E-2</v>
          </cell>
          <cell r="K1020">
            <v>7.3878941927109212E-2</v>
          </cell>
          <cell r="L1020">
            <v>7.3754217350705628E-2</v>
          </cell>
          <cell r="M1020">
            <v>7.3594927092146711E-2</v>
          </cell>
        </row>
        <row r="1021">
          <cell r="A1021" t="str">
            <v>EUR</v>
          </cell>
          <cell r="B1021" t="str">
            <v>IND_FT_BIO</v>
          </cell>
          <cell r="C1021" t="str">
            <v>IND_CH4</v>
          </cell>
          <cell r="D1021" t="str">
            <v>IND</v>
          </cell>
          <cell r="E1021">
            <v>0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</row>
        <row r="1022">
          <cell r="A1022" t="str">
            <v>EUR</v>
          </cell>
          <cell r="B1022" t="str">
            <v>IND_FT_BIO</v>
          </cell>
          <cell r="C1022" t="str">
            <v>IND_N2O</v>
          </cell>
          <cell r="D1022" t="str">
            <v>IND</v>
          </cell>
          <cell r="E1022">
            <v>0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</row>
        <row r="1023">
          <cell r="A1023" t="str">
            <v>EUR</v>
          </cell>
          <cell r="B1023" t="str">
            <v>IND_FT_BIO</v>
          </cell>
          <cell r="C1023" t="str">
            <v>TOT_CH4</v>
          </cell>
          <cell r="D1023" t="str">
            <v>IND</v>
          </cell>
          <cell r="E1023">
            <v>0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</row>
        <row r="1024">
          <cell r="A1024" t="str">
            <v>EUR</v>
          </cell>
          <cell r="B1024" t="str">
            <v>IND_FT_BIO</v>
          </cell>
          <cell r="C1024" t="str">
            <v>TOT_CO2_EQ_GWP_100</v>
          </cell>
          <cell r="D1024" t="str">
            <v>IND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</row>
        <row r="1025">
          <cell r="A1025" t="str">
            <v>EUR</v>
          </cell>
          <cell r="B1025" t="str">
            <v>IND_FT_FS_NGA</v>
          </cell>
          <cell r="C1025" t="str">
            <v>IND_CH4</v>
          </cell>
          <cell r="D1025" t="str">
            <v>IND</v>
          </cell>
          <cell r="E1025">
            <v>29.213490517193289</v>
          </cell>
          <cell r="F1025">
            <v>44.051737231962413</v>
          </cell>
          <cell r="G1025">
            <v>204.7980637243937</v>
          </cell>
          <cell r="H1025">
            <v>-10.6392301383116</v>
          </cell>
          <cell r="I1025">
            <v>-4.6556799226389272</v>
          </cell>
          <cell r="J1025">
            <v>-3.1673271217209118</v>
          </cell>
          <cell r="K1025">
            <v>-17.36931717241383</v>
          </cell>
          <cell r="L1025">
            <v>-21.027567630632621</v>
          </cell>
          <cell r="M1025">
            <v>43.364390833056397</v>
          </cell>
        </row>
        <row r="1026">
          <cell r="A1026" t="str">
            <v>EUR</v>
          </cell>
          <cell r="B1026" t="str">
            <v>IND_FT_FS_NGA</v>
          </cell>
          <cell r="C1026" t="str">
            <v>IND_CO2</v>
          </cell>
          <cell r="D1026" t="str">
            <v>IND</v>
          </cell>
          <cell r="E1026">
            <v>-704.57627583739793</v>
          </cell>
          <cell r="F1026">
            <v>-1062.447807967239</v>
          </cell>
          <cell r="G1026">
            <v>-5525.3108547644342</v>
          </cell>
          <cell r="H1026">
            <v>-564.51755113881347</v>
          </cell>
          <cell r="I1026">
            <v>-247.03037669522149</v>
          </cell>
          <cell r="J1026">
            <v>-168.0583770785116</v>
          </cell>
          <cell r="K1026">
            <v>-921.61596916827796</v>
          </cell>
          <cell r="L1026">
            <v>-1115.7227384813671</v>
          </cell>
          <cell r="M1026">
            <v>-1269.3981855384011</v>
          </cell>
        </row>
        <row r="1027">
          <cell r="A1027" t="str">
            <v>EUR</v>
          </cell>
          <cell r="B1027" t="str">
            <v>IND_FT_FS_NGA</v>
          </cell>
          <cell r="C1027" t="str">
            <v>IND_CO2_TOT</v>
          </cell>
          <cell r="D1027" t="str">
            <v>IND</v>
          </cell>
          <cell r="E1027">
            <v>-704.57627583739793</v>
          </cell>
          <cell r="F1027">
            <v>-1062.447807967239</v>
          </cell>
          <cell r="G1027">
            <v>-5525.3108547644342</v>
          </cell>
          <cell r="H1027">
            <v>-564.51755113881347</v>
          </cell>
          <cell r="I1027">
            <v>-247.03037669522149</v>
          </cell>
          <cell r="J1027">
            <v>-168.0583770785116</v>
          </cell>
          <cell r="K1027">
            <v>-921.61596916827796</v>
          </cell>
          <cell r="L1027">
            <v>-1115.7227384813671</v>
          </cell>
          <cell r="M1027">
            <v>-1269.3981855384011</v>
          </cell>
        </row>
        <row r="1028">
          <cell r="A1028" t="str">
            <v>EUR</v>
          </cell>
          <cell r="B1028" t="str">
            <v>IND_FT_FS_NGA</v>
          </cell>
          <cell r="C1028" t="str">
            <v>IND_N2O</v>
          </cell>
          <cell r="D1028" t="str">
            <v>IND</v>
          </cell>
          <cell r="E1028">
            <v>-1.327885932599695</v>
          </cell>
          <cell r="F1028">
            <v>-2.0023516923619278</v>
          </cell>
          <cell r="G1028">
            <v>-10.41332614919795</v>
          </cell>
          <cell r="H1028">
            <v>-1.0639230138311599</v>
          </cell>
          <cell r="I1028">
            <v>-0.46556799226389278</v>
          </cell>
          <cell r="J1028">
            <v>-0.31673271217209131</v>
          </cell>
          <cell r="K1028">
            <v>-1.736931717241383</v>
          </cell>
          <cell r="L1028">
            <v>-2.1027567630632622</v>
          </cell>
          <cell r="M1028">
            <v>-2.392382558496799</v>
          </cell>
        </row>
        <row r="1029">
          <cell r="A1029" t="str">
            <v>EUR</v>
          </cell>
          <cell r="B1029" t="str">
            <v>IND_FT_FS_NGA</v>
          </cell>
          <cell r="C1029" t="str">
            <v>TOT_CO2</v>
          </cell>
          <cell r="D1029" t="str">
            <v>IND</v>
          </cell>
          <cell r="E1029">
            <v>-704.57627583739793</v>
          </cell>
          <cell r="F1029">
            <v>-1062.447807967239</v>
          </cell>
          <cell r="G1029">
            <v>-5525.3108547644342</v>
          </cell>
          <cell r="H1029">
            <v>-564.51755113881347</v>
          </cell>
          <cell r="I1029">
            <v>-247.03037669522149</v>
          </cell>
          <cell r="J1029">
            <v>-168.0583770785116</v>
          </cell>
          <cell r="K1029">
            <v>-921.61596916827796</v>
          </cell>
          <cell r="L1029">
            <v>-1115.7227384813671</v>
          </cell>
          <cell r="M1029">
            <v>-1269.3981855384011</v>
          </cell>
        </row>
        <row r="1030">
          <cell r="A1030" t="str">
            <v>EUR</v>
          </cell>
          <cell r="B1030" t="str">
            <v>IND_FT_FS_NGA</v>
          </cell>
          <cell r="C1030" t="str">
            <v>TOT_CO2_EQ_GWP_100</v>
          </cell>
          <cell r="D1030" t="str">
            <v>IND</v>
          </cell>
          <cell r="E1030">
            <v>-704.24164858238282</v>
          </cell>
          <cell r="F1030">
            <v>-1061.943215340764</v>
          </cell>
          <cell r="G1030">
            <v>-5523.2940743637864</v>
          </cell>
          <cell r="H1030">
            <v>-565.1005809503929</v>
          </cell>
          <cell r="I1030">
            <v>-247.28550795498211</v>
          </cell>
          <cell r="J1030">
            <v>-168.23194660478191</v>
          </cell>
          <cell r="K1030">
            <v>-922.56780774932622</v>
          </cell>
          <cell r="L1030">
            <v>-1116.8750491875251</v>
          </cell>
          <cell r="M1030">
            <v>-1269.027005770007</v>
          </cell>
        </row>
        <row r="1031">
          <cell r="A1031" t="str">
            <v>EUR</v>
          </cell>
          <cell r="B1031" t="str">
            <v>IND_FT_NGA</v>
          </cell>
          <cell r="C1031" t="str">
            <v>IND_CH4</v>
          </cell>
          <cell r="D1031" t="str">
            <v>IND</v>
          </cell>
          <cell r="E1031">
            <v>240.38144200338539</v>
          </cell>
          <cell r="F1031">
            <v>0</v>
          </cell>
          <cell r="G1031">
            <v>1015.395633340907</v>
          </cell>
          <cell r="H1031">
            <v>-52.835809457345249</v>
          </cell>
          <cell r="I1031">
            <v>-69.560777938859488</v>
          </cell>
          <cell r="J1031">
            <v>-124.7209228835745</v>
          </cell>
          <cell r="K1031">
            <v>-83.142149285912666</v>
          </cell>
          <cell r="L1031">
            <v>-55.091465266431449</v>
          </cell>
          <cell r="M1031">
            <v>309.85467911181019</v>
          </cell>
        </row>
        <row r="1032">
          <cell r="A1032" t="str">
            <v>EUR</v>
          </cell>
          <cell r="B1032" t="str">
            <v>IND_FT_NGA</v>
          </cell>
          <cell r="C1032" t="str">
            <v>IND_CO2</v>
          </cell>
          <cell r="D1032" t="str">
            <v>IND</v>
          </cell>
          <cell r="E1032">
            <v>-5797.5633239543749</v>
          </cell>
          <cell r="F1032">
            <v>0</v>
          </cell>
          <cell r="G1032">
            <v>-25593.744727814639</v>
          </cell>
          <cell r="H1032">
            <v>-2803.4680498067391</v>
          </cell>
          <cell r="I1032">
            <v>-3690.8948774358842</v>
          </cell>
          <cell r="J1032">
            <v>-6617.6921682024622</v>
          </cell>
          <cell r="K1032">
            <v>-4411.5224411105264</v>
          </cell>
          <cell r="L1032">
            <v>-2923.1531470368518</v>
          </cell>
          <cell r="M1032">
            <v>-12719.84185975891</v>
          </cell>
        </row>
        <row r="1033">
          <cell r="A1033" t="str">
            <v>EUR</v>
          </cell>
          <cell r="B1033" t="str">
            <v>IND_FT_NGA</v>
          </cell>
          <cell r="C1033" t="str">
            <v>IND_CO2_TOT</v>
          </cell>
          <cell r="D1033" t="str">
            <v>IND</v>
          </cell>
          <cell r="E1033">
            <v>-5797.5633239543749</v>
          </cell>
          <cell r="F1033">
            <v>0</v>
          </cell>
          <cell r="G1033">
            <v>-25593.744727814639</v>
          </cell>
          <cell r="H1033">
            <v>-2803.4680498067391</v>
          </cell>
          <cell r="I1033">
            <v>-3690.8948774358842</v>
          </cell>
          <cell r="J1033">
            <v>-6617.6921682024622</v>
          </cell>
          <cell r="K1033">
            <v>-4411.5224411105264</v>
          </cell>
          <cell r="L1033">
            <v>-2923.1531470368518</v>
          </cell>
          <cell r="M1033">
            <v>-12719.84185975891</v>
          </cell>
        </row>
        <row r="1034">
          <cell r="A1034" t="str">
            <v>EUR</v>
          </cell>
          <cell r="B1034" t="str">
            <v>IND_FT_NGA</v>
          </cell>
          <cell r="C1034" t="str">
            <v>IND_N2O</v>
          </cell>
          <cell r="D1034" t="str">
            <v>IND</v>
          </cell>
          <cell r="E1034">
            <v>-10.926429181972059</v>
          </cell>
          <cell r="F1034">
            <v>0</v>
          </cell>
          <cell r="G1034">
            <v>-48.235478190378132</v>
          </cell>
          <cell r="H1034">
            <v>-5.283580945734526</v>
          </cell>
          <cell r="I1034">
            <v>-6.9560777938859486</v>
          </cell>
          <cell r="J1034">
            <v>-12.47209228835745</v>
          </cell>
          <cell r="K1034">
            <v>-8.3142149285912659</v>
          </cell>
          <cell r="L1034">
            <v>-5.5091465266431427</v>
          </cell>
          <cell r="M1034">
            <v>-23.97256287176576</v>
          </cell>
        </row>
        <row r="1035">
          <cell r="A1035" t="str">
            <v>EUR</v>
          </cell>
          <cell r="B1035" t="str">
            <v>IND_FT_NGA</v>
          </cell>
          <cell r="C1035" t="str">
            <v>TOT_CO2</v>
          </cell>
          <cell r="D1035" t="str">
            <v>IND</v>
          </cell>
          <cell r="E1035">
            <v>-5797.5633239543749</v>
          </cell>
          <cell r="F1035">
            <v>0</v>
          </cell>
          <cell r="G1035">
            <v>-25593.744727814639</v>
          </cell>
          <cell r="H1035">
            <v>-2803.4680498067391</v>
          </cell>
          <cell r="I1035">
            <v>-3690.8948774358842</v>
          </cell>
          <cell r="J1035">
            <v>-6617.6921682024622</v>
          </cell>
          <cell r="K1035">
            <v>-4411.5224411105264</v>
          </cell>
          <cell r="L1035">
            <v>-2923.1531470368518</v>
          </cell>
          <cell r="M1035">
            <v>-12719.84185975891</v>
          </cell>
        </row>
        <row r="1036">
          <cell r="A1036" t="str">
            <v>EUR</v>
          </cell>
          <cell r="B1036" t="str">
            <v>IND_FT_NGA</v>
          </cell>
          <cell r="C1036" t="str">
            <v>TOT_CO2_EQ_GWP_100</v>
          </cell>
          <cell r="D1036" t="str">
            <v>IND</v>
          </cell>
          <cell r="E1036">
            <v>-5794.8098638005195</v>
          </cell>
          <cell r="F1036">
            <v>0</v>
          </cell>
          <cell r="G1036">
            <v>-25582.73400948185</v>
          </cell>
          <cell r="H1036">
            <v>-2806.3634521650019</v>
          </cell>
          <cell r="I1036">
            <v>-3694.7068080669342</v>
          </cell>
          <cell r="J1036">
            <v>-6624.5268747764821</v>
          </cell>
          <cell r="K1036">
            <v>-4416.0786308913939</v>
          </cell>
          <cell r="L1036">
            <v>-2926.1721593334519</v>
          </cell>
          <cell r="M1036">
            <v>-12719.2393165169</v>
          </cell>
        </row>
        <row r="1037">
          <cell r="A1037" t="str">
            <v>EUR</v>
          </cell>
          <cell r="B1037" t="str">
            <v>IND_IS_BOF_BFBOF_CCS_NEW</v>
          </cell>
          <cell r="C1037" t="str">
            <v>IND_CH4</v>
          </cell>
          <cell r="D1037" t="str">
            <v>IND</v>
          </cell>
          <cell r="I1037">
            <v>86.859223329892387</v>
          </cell>
          <cell r="J1037">
            <v>6508.9316200602898</v>
          </cell>
          <cell r="K1037">
            <v>6439.2393446628703</v>
          </cell>
          <cell r="L1037">
            <v>6444.1649342758101</v>
          </cell>
          <cell r="M1037">
            <v>6445.5560080400819</v>
          </cell>
        </row>
        <row r="1038">
          <cell r="A1038" t="str">
            <v>EUR</v>
          </cell>
          <cell r="B1038" t="str">
            <v>IND_IS_BOF_BFBOF_CCS_NEW</v>
          </cell>
          <cell r="C1038" t="str">
            <v>IND_CO2</v>
          </cell>
          <cell r="D1038" t="str">
            <v>IND</v>
          </cell>
          <cell r="I1038">
            <v>194.16098306948979</v>
          </cell>
          <cell r="J1038">
            <v>14541.144218256801</v>
          </cell>
          <cell r="K1038">
            <v>14376.97546946329</v>
          </cell>
          <cell r="L1038">
            <v>14379.53797289865</v>
          </cell>
          <cell r="M1038">
            <v>14374.250631968889</v>
          </cell>
        </row>
        <row r="1039">
          <cell r="A1039" t="str">
            <v>EUR</v>
          </cell>
          <cell r="B1039" t="str">
            <v>IND_IS_BOF_BFBOF_CCS_NEW</v>
          </cell>
          <cell r="C1039" t="str">
            <v>IND_CO2_TOT</v>
          </cell>
          <cell r="D1039" t="str">
            <v>IND</v>
          </cell>
          <cell r="I1039">
            <v>194.16098306948979</v>
          </cell>
          <cell r="J1039">
            <v>14541.144218256801</v>
          </cell>
          <cell r="K1039">
            <v>14376.97546946329</v>
          </cell>
          <cell r="L1039">
            <v>14379.53797289865</v>
          </cell>
          <cell r="M1039">
            <v>14374.250631968889</v>
          </cell>
        </row>
        <row r="1040">
          <cell r="A1040" t="str">
            <v>EUR</v>
          </cell>
          <cell r="B1040" t="str">
            <v>IND_IS_BOF_BFBOF_CCS_NEW</v>
          </cell>
          <cell r="C1040" t="str">
            <v>IND_N2O</v>
          </cell>
          <cell r="D1040" t="str">
            <v>IND</v>
          </cell>
          <cell r="I1040">
            <v>12.642376940909539</v>
          </cell>
          <cell r="J1040">
            <v>947.37458294366104</v>
          </cell>
          <cell r="K1040">
            <v>937.22921661111138</v>
          </cell>
          <cell r="L1040">
            <v>937.94448219686319</v>
          </cell>
          <cell r="M1040">
            <v>938.14530830927242</v>
          </cell>
        </row>
        <row r="1041">
          <cell r="A1041" t="str">
            <v>EUR</v>
          </cell>
          <cell r="B1041" t="str">
            <v>IND_IS_BOF_BFBOF_CCS_NEW</v>
          </cell>
          <cell r="C1041" t="str">
            <v>SNK_CO2_EM</v>
          </cell>
          <cell r="D1041" t="str">
            <v>IND</v>
          </cell>
          <cell r="I1041">
            <v>669.86008257245624</v>
          </cell>
          <cell r="J1041">
            <v>50181.970334568789</v>
          </cell>
          <cell r="K1041">
            <v>49629.863014153729</v>
          </cell>
          <cell r="L1041">
            <v>49653.094940190342</v>
          </cell>
          <cell r="M1041">
            <v>49649.157758056303</v>
          </cell>
        </row>
        <row r="1042">
          <cell r="A1042" t="str">
            <v>EUR</v>
          </cell>
          <cell r="B1042" t="str">
            <v>IND_IS_BOF_BFBOF_CCS_NEW</v>
          </cell>
          <cell r="C1042" t="str">
            <v>TOT_CH4</v>
          </cell>
          <cell r="D1042" t="str">
            <v>IND</v>
          </cell>
          <cell r="I1042">
            <v>8.6857335126954871E-2</v>
          </cell>
          <cell r="J1042">
            <v>6.5087905080709536</v>
          </cell>
          <cell r="K1042">
            <v>6.4391001208764758</v>
          </cell>
          <cell r="L1042">
            <v>6.4440259795377077</v>
          </cell>
          <cell r="M1042">
            <v>6.4454173969132684</v>
          </cell>
        </row>
        <row r="1043">
          <cell r="A1043" t="str">
            <v>EUR</v>
          </cell>
          <cell r="B1043" t="str">
            <v>IND_IS_BOF_BFBOF_CCS_NEW</v>
          </cell>
          <cell r="C1043" t="str">
            <v>TOT_CO2</v>
          </cell>
          <cell r="D1043" t="str">
            <v>IND</v>
          </cell>
          <cell r="I1043">
            <v>194.16098306948979</v>
          </cell>
          <cell r="J1043">
            <v>14541.144218256801</v>
          </cell>
          <cell r="K1043">
            <v>14376.97546946329</v>
          </cell>
          <cell r="L1043">
            <v>14379.53797289865</v>
          </cell>
          <cell r="M1043">
            <v>14374.250631968889</v>
          </cell>
        </row>
        <row r="1044">
          <cell r="A1044" t="str">
            <v>EUR</v>
          </cell>
          <cell r="B1044" t="str">
            <v>IND_IS_BOF_BFBOF_CCS_NEW</v>
          </cell>
          <cell r="C1044" t="str">
            <v>TOT_CO2_EQ_GWP_100</v>
          </cell>
          <cell r="D1044" t="str">
            <v>IND</v>
          </cell>
          <cell r="I1044">
            <v>200.0998919811282</v>
          </cell>
          <cell r="J1044">
            <v>14986.18513447551</v>
          </cell>
          <cell r="K1044">
            <v>14817.250759629969</v>
          </cell>
          <cell r="L1044">
            <v>14820.14955195021</v>
          </cell>
          <cell r="M1044">
            <v>14814.95683404605</v>
          </cell>
        </row>
        <row r="1045">
          <cell r="A1045" t="str">
            <v>EUR</v>
          </cell>
          <cell r="B1045" t="str">
            <v>IND_IS_BOF_BFBOF_NEW</v>
          </cell>
          <cell r="C1045" t="str">
            <v>IND_CH4</v>
          </cell>
          <cell r="D1045" t="str">
            <v>IND</v>
          </cell>
          <cell r="E1045">
            <v>2886.9881503616589</v>
          </cell>
          <cell r="F1045">
            <v>3910.457949754129</v>
          </cell>
          <cell r="G1045">
            <v>4776.8095051082273</v>
          </cell>
          <cell r="H1045">
            <v>5805.3861479836096</v>
          </cell>
          <cell r="I1045">
            <v>5805.3861479836096</v>
          </cell>
          <cell r="J1045">
            <v>77.233441911478366</v>
          </cell>
        </row>
        <row r="1046">
          <cell r="A1046" t="str">
            <v>EUR</v>
          </cell>
          <cell r="B1046" t="str">
            <v>IND_IS_BOF_BFBOF_NEW</v>
          </cell>
          <cell r="C1046" t="str">
            <v>IND_CO2</v>
          </cell>
          <cell r="D1046" t="str">
            <v>IND</v>
          </cell>
          <cell r="E1046">
            <v>28688.624943580649</v>
          </cell>
          <cell r="F1046">
            <v>38859.065446488174</v>
          </cell>
          <cell r="G1046">
            <v>47468.188015185908</v>
          </cell>
          <cell r="H1046">
            <v>57689.376325045298</v>
          </cell>
          <cell r="I1046">
            <v>57689.376325045298</v>
          </cell>
          <cell r="J1046">
            <v>767.48539747995085</v>
          </cell>
        </row>
        <row r="1047">
          <cell r="A1047" t="str">
            <v>EUR</v>
          </cell>
          <cell r="B1047" t="str">
            <v>IND_IS_BOF_BFBOF_NEW</v>
          </cell>
          <cell r="C1047" t="str">
            <v>IND_CO2_TOT</v>
          </cell>
          <cell r="D1047" t="str">
            <v>IND</v>
          </cell>
          <cell r="E1047">
            <v>28688.624943580649</v>
          </cell>
          <cell r="F1047">
            <v>38859.065446488174</v>
          </cell>
          <cell r="G1047">
            <v>47468.188015185908</v>
          </cell>
          <cell r="H1047">
            <v>57689.376325045298</v>
          </cell>
          <cell r="I1047">
            <v>57689.376325045298</v>
          </cell>
          <cell r="J1047">
            <v>767.48539747995085</v>
          </cell>
        </row>
        <row r="1048">
          <cell r="A1048" t="str">
            <v>EUR</v>
          </cell>
          <cell r="B1048" t="str">
            <v>IND_IS_BOF_BFBOF_NEW</v>
          </cell>
          <cell r="C1048" t="str">
            <v>IND_N2O</v>
          </cell>
          <cell r="D1048" t="str">
            <v>IND</v>
          </cell>
          <cell r="E1048">
            <v>420.19581462428238</v>
          </cell>
          <cell r="F1048">
            <v>569.15996123679815</v>
          </cell>
          <cell r="G1048">
            <v>695.25583645105064</v>
          </cell>
          <cell r="H1048">
            <v>844.96327473838414</v>
          </cell>
          <cell r="I1048">
            <v>844.96327473838414</v>
          </cell>
          <cell r="J1048">
            <v>11.241185398064539</v>
          </cell>
        </row>
        <row r="1049">
          <cell r="A1049" t="str">
            <v>EUR</v>
          </cell>
          <cell r="B1049" t="str">
            <v>IND_IS_BOF_BFBOF_NEW</v>
          </cell>
          <cell r="C1049" t="str">
            <v>TOT_CH4</v>
          </cell>
          <cell r="D1049" t="str">
            <v>IND</v>
          </cell>
          <cell r="E1049">
            <v>2.8869267263887561</v>
          </cell>
          <cell r="F1049">
            <v>3.9103747502913571</v>
          </cell>
          <cell r="G1049">
            <v>4.7767078730258223</v>
          </cell>
          <cell r="H1049">
            <v>5.8052626317574028</v>
          </cell>
          <cell r="I1049">
            <v>5.8052626317574028</v>
          </cell>
          <cell r="J1049">
            <v>7.7231798681719185E-2</v>
          </cell>
        </row>
        <row r="1050">
          <cell r="A1050" t="str">
            <v>EUR</v>
          </cell>
          <cell r="B1050" t="str">
            <v>IND_IS_BOF_BFBOF_NEW</v>
          </cell>
          <cell r="C1050" t="str">
            <v>TOT_CO2</v>
          </cell>
          <cell r="D1050" t="str">
            <v>IND</v>
          </cell>
          <cell r="E1050">
            <v>28688.624943580649</v>
          </cell>
          <cell r="F1050">
            <v>38859.065446488174</v>
          </cell>
          <cell r="G1050">
            <v>47468.188015185908</v>
          </cell>
          <cell r="H1050">
            <v>57689.376325045298</v>
          </cell>
          <cell r="I1050">
            <v>57689.376325045298</v>
          </cell>
          <cell r="J1050">
            <v>767.48539747995085</v>
          </cell>
        </row>
        <row r="1051">
          <cell r="A1051" t="str">
            <v>EUR</v>
          </cell>
          <cell r="B1051" t="str">
            <v>IND_IS_BOF_BFBOF_NEW</v>
          </cell>
          <cell r="C1051" t="str">
            <v>TOT_CO2_EQ_GWP_100</v>
          </cell>
          <cell r="D1051" t="str">
            <v>IND</v>
          </cell>
          <cell r="E1051">
            <v>28886.018000097731</v>
          </cell>
          <cell r="F1051">
            <v>39126.436563680603</v>
          </cell>
          <cell r="G1051">
            <v>47794.794492076027</v>
          </cell>
          <cell r="H1051">
            <v>58086.31003461693</v>
          </cell>
          <cell r="I1051">
            <v>58086.310034616923</v>
          </cell>
          <cell r="J1051">
            <v>772.76610677636108</v>
          </cell>
        </row>
        <row r="1052">
          <cell r="A1052" t="str">
            <v>EUR</v>
          </cell>
          <cell r="B1052" t="str">
            <v>IND_IS_BOF_EXS</v>
          </cell>
          <cell r="C1052" t="str">
            <v>IND_CH4</v>
          </cell>
          <cell r="D1052" t="str">
            <v>IND</v>
          </cell>
          <cell r="E1052">
            <v>1948.2357198734071</v>
          </cell>
          <cell r="F1052">
            <v>1558.4863127623221</v>
          </cell>
          <cell r="G1052">
            <v>1168.9414319240429</v>
          </cell>
          <cell r="H1052">
            <v>779.49881422216447</v>
          </cell>
          <cell r="I1052">
            <v>389.7494071110828</v>
          </cell>
        </row>
        <row r="1053">
          <cell r="A1053" t="str">
            <v>EUR</v>
          </cell>
          <cell r="B1053" t="str">
            <v>IND_IS_BOF_EXS</v>
          </cell>
          <cell r="C1053" t="str">
            <v>IND_CO2</v>
          </cell>
          <cell r="D1053" t="str">
            <v>IND</v>
          </cell>
          <cell r="E1053">
            <v>52869.370417832673</v>
          </cell>
          <cell r="F1053">
            <v>42294.378598185227</v>
          </cell>
          <cell r="G1053">
            <v>31721.622250699569</v>
          </cell>
          <cell r="H1053">
            <v>21148.25309136901</v>
          </cell>
          <cell r="I1053">
            <v>10574.126545684519</v>
          </cell>
        </row>
        <row r="1054">
          <cell r="A1054" t="str">
            <v>EUR</v>
          </cell>
          <cell r="B1054" t="str">
            <v>IND_IS_BOF_EXS</v>
          </cell>
          <cell r="C1054" t="str">
            <v>IND_CO2_TOT</v>
          </cell>
          <cell r="D1054" t="str">
            <v>IND</v>
          </cell>
          <cell r="E1054">
            <v>52869.370417832673</v>
          </cell>
          <cell r="F1054">
            <v>42294.378598185227</v>
          </cell>
          <cell r="G1054">
            <v>31721.622250699569</v>
          </cell>
          <cell r="H1054">
            <v>21148.25309136901</v>
          </cell>
          <cell r="I1054">
            <v>10574.126545684519</v>
          </cell>
        </row>
        <row r="1055">
          <cell r="A1055" t="str">
            <v>EUR</v>
          </cell>
          <cell r="B1055" t="str">
            <v>IND_IS_BOF_EXS</v>
          </cell>
          <cell r="C1055" t="str">
            <v>IND_N2O</v>
          </cell>
          <cell r="D1055" t="str">
            <v>IND</v>
          </cell>
          <cell r="E1055">
            <v>290.07577784937268</v>
          </cell>
          <cell r="F1055">
            <v>232.03505649539741</v>
          </cell>
          <cell r="G1055">
            <v>174.04546670962341</v>
          </cell>
          <cell r="H1055">
            <v>116.0558769238492</v>
          </cell>
          <cell r="I1055">
            <v>58.027938461924691</v>
          </cell>
        </row>
        <row r="1056">
          <cell r="A1056" t="str">
            <v>EUR</v>
          </cell>
          <cell r="B1056" t="str">
            <v>IND_IS_BOF_EXS</v>
          </cell>
          <cell r="C1056" t="str">
            <v>TOT_CH4</v>
          </cell>
          <cell r="D1056" t="str">
            <v>IND</v>
          </cell>
          <cell r="E1056">
            <v>1.9088378452481189</v>
          </cell>
          <cell r="F1056">
            <v>1.51493789700279</v>
          </cell>
          <cell r="G1056">
            <v>1.1425939228431861</v>
          </cell>
          <cell r="H1056">
            <v>0.7667962157778867</v>
          </cell>
          <cell r="I1056">
            <v>0.38560518498647678</v>
          </cell>
        </row>
        <row r="1057">
          <cell r="A1057" t="str">
            <v>EUR</v>
          </cell>
          <cell r="B1057" t="str">
            <v>IND_IS_BOF_EXS</v>
          </cell>
          <cell r="C1057" t="str">
            <v>TOT_CO2</v>
          </cell>
          <cell r="D1057" t="str">
            <v>IND</v>
          </cell>
          <cell r="E1057">
            <v>52869.370417832673</v>
          </cell>
          <cell r="F1057">
            <v>42294.378598185227</v>
          </cell>
          <cell r="G1057">
            <v>31721.622250699569</v>
          </cell>
          <cell r="H1057">
            <v>21148.25309136901</v>
          </cell>
          <cell r="I1057">
            <v>10574.126545684519</v>
          </cell>
        </row>
        <row r="1058">
          <cell r="A1058" t="str">
            <v>EUR</v>
          </cell>
          <cell r="B1058" t="str">
            <v>IND_IS_BOF_EXS</v>
          </cell>
          <cell r="C1058" t="str">
            <v>TOT_CO2_EQ_GWP_100</v>
          </cell>
          <cell r="D1058" t="str">
            <v>IND</v>
          </cell>
          <cell r="E1058">
            <v>53004.518892628606</v>
          </cell>
          <cell r="F1058">
            <v>42402.487202839911</v>
          </cell>
          <cell r="G1058">
            <v>31802.711335577151</v>
          </cell>
          <cell r="H1058">
            <v>21202.325213047869</v>
          </cell>
          <cell r="I1058">
            <v>10601.16260652394</v>
          </cell>
        </row>
        <row r="1059">
          <cell r="A1059" t="str">
            <v>EUR</v>
          </cell>
          <cell r="B1059" t="str">
            <v>IND_IS_BOF_EXS</v>
          </cell>
          <cell r="C1059" t="str">
            <v>TOT_N2O</v>
          </cell>
          <cell r="D1059" t="str">
            <v>IND</v>
          </cell>
          <cell r="E1059">
            <v>0.25422615709456092</v>
          </cell>
          <cell r="F1059">
            <v>0.20338092567564839</v>
          </cell>
          <cell r="G1059">
            <v>0.15253569425673641</v>
          </cell>
          <cell r="H1059">
            <v>0.1017313680923848</v>
          </cell>
          <cell r="I1059">
            <v>5.0865684046192468E-2</v>
          </cell>
        </row>
        <row r="1060">
          <cell r="A1060" t="str">
            <v>EUR</v>
          </cell>
          <cell r="B1060" t="str">
            <v>IND_IS_BOF_HISBOF_CCS_NEW</v>
          </cell>
          <cell r="C1060" t="str">
            <v>IND_CH4</v>
          </cell>
          <cell r="D1060" t="str">
            <v>IND</v>
          </cell>
        </row>
        <row r="1061">
          <cell r="A1061" t="str">
            <v>EUR</v>
          </cell>
          <cell r="B1061" t="str">
            <v>IND_IS_BOF_HISBOF_CCS_NEW</v>
          </cell>
          <cell r="C1061" t="str">
            <v>IND_CO2</v>
          </cell>
          <cell r="D1061" t="str">
            <v>IND</v>
          </cell>
        </row>
        <row r="1062">
          <cell r="A1062" t="str">
            <v>EUR</v>
          </cell>
          <cell r="B1062" t="str">
            <v>IND_IS_BOF_HISBOF_CCS_NEW</v>
          </cell>
          <cell r="C1062" t="str">
            <v>IND_CO2_TOT</v>
          </cell>
          <cell r="D1062" t="str">
            <v>IND</v>
          </cell>
        </row>
        <row r="1063">
          <cell r="A1063" t="str">
            <v>EUR</v>
          </cell>
          <cell r="B1063" t="str">
            <v>IND_IS_BOF_HISBOF_CCS_NEW</v>
          </cell>
          <cell r="C1063" t="str">
            <v>IND_N2O</v>
          </cell>
          <cell r="D1063" t="str">
            <v>IND</v>
          </cell>
        </row>
        <row r="1064">
          <cell r="A1064" t="str">
            <v>EUR</v>
          </cell>
          <cell r="B1064" t="str">
            <v>IND_IS_BOF_HISBOF_CCS_NEW</v>
          </cell>
          <cell r="C1064" t="str">
            <v>SNK_CO2_EM</v>
          </cell>
          <cell r="D1064" t="str">
            <v>IND</v>
          </cell>
        </row>
        <row r="1065">
          <cell r="A1065" t="str">
            <v>EUR</v>
          </cell>
          <cell r="B1065" t="str">
            <v>IND_IS_BOF_HISBOF_CCS_NEW</v>
          </cell>
          <cell r="C1065" t="str">
            <v>TOT_CH4</v>
          </cell>
          <cell r="D1065" t="str">
            <v>IND</v>
          </cell>
        </row>
        <row r="1066">
          <cell r="A1066" t="str">
            <v>EUR</v>
          </cell>
          <cell r="B1066" t="str">
            <v>IND_IS_BOF_HISBOF_CCS_NEW</v>
          </cell>
          <cell r="C1066" t="str">
            <v>TOT_CO2</v>
          </cell>
          <cell r="D1066" t="str">
            <v>IND</v>
          </cell>
        </row>
        <row r="1067">
          <cell r="A1067" t="str">
            <v>EUR</v>
          </cell>
          <cell r="B1067" t="str">
            <v>IND_IS_BOF_HISBOF_CCS_NEW</v>
          </cell>
          <cell r="C1067" t="str">
            <v>TOT_CO2_EQ_GWP_100</v>
          </cell>
          <cell r="D1067" t="str">
            <v>IND</v>
          </cell>
        </row>
        <row r="1068">
          <cell r="A1068" t="str">
            <v>EUR</v>
          </cell>
          <cell r="B1068" t="str">
            <v>IND_IS_BOF_HISBOF_CCS_NEW</v>
          </cell>
          <cell r="C1068" t="str">
            <v>TOT_N2O</v>
          </cell>
          <cell r="D1068" t="str">
            <v>IND</v>
          </cell>
        </row>
        <row r="1069">
          <cell r="A1069" t="str">
            <v>EUR</v>
          </cell>
          <cell r="B1069" t="str">
            <v>IND_IS_BOF_HISBOF_NEW</v>
          </cell>
          <cell r="C1069" t="str">
            <v>IND_CH4</v>
          </cell>
          <cell r="D1069" t="str">
            <v>IND</v>
          </cell>
        </row>
        <row r="1070">
          <cell r="A1070" t="str">
            <v>EUR</v>
          </cell>
          <cell r="B1070" t="str">
            <v>IND_IS_BOF_HISBOF_NEW</v>
          </cell>
          <cell r="C1070" t="str">
            <v>IND_CO2</v>
          </cell>
          <cell r="D1070" t="str">
            <v>IND</v>
          </cell>
        </row>
        <row r="1071">
          <cell r="A1071" t="str">
            <v>EUR</v>
          </cell>
          <cell r="B1071" t="str">
            <v>IND_IS_BOF_HISBOF_NEW</v>
          </cell>
          <cell r="C1071" t="str">
            <v>IND_CO2_TOT</v>
          </cell>
          <cell r="D1071" t="str">
            <v>IND</v>
          </cell>
        </row>
        <row r="1072">
          <cell r="A1072" t="str">
            <v>EUR</v>
          </cell>
          <cell r="B1072" t="str">
            <v>IND_IS_BOF_HISBOF_NEW</v>
          </cell>
          <cell r="C1072" t="str">
            <v>IND_N2O</v>
          </cell>
          <cell r="D1072" t="str">
            <v>IND</v>
          </cell>
        </row>
        <row r="1073">
          <cell r="A1073" t="str">
            <v>EUR</v>
          </cell>
          <cell r="B1073" t="str">
            <v>IND_IS_BOF_HISBOF_NEW</v>
          </cell>
          <cell r="C1073" t="str">
            <v>TOT_CH4</v>
          </cell>
          <cell r="D1073" t="str">
            <v>IND</v>
          </cell>
        </row>
        <row r="1074">
          <cell r="A1074" t="str">
            <v>EUR</v>
          </cell>
          <cell r="B1074" t="str">
            <v>IND_IS_BOF_HISBOF_NEW</v>
          </cell>
          <cell r="C1074" t="str">
            <v>TOT_CO2</v>
          </cell>
          <cell r="D1074" t="str">
            <v>IND</v>
          </cell>
        </row>
        <row r="1075">
          <cell r="A1075" t="str">
            <v>EUR</v>
          </cell>
          <cell r="B1075" t="str">
            <v>IND_IS_BOF_HISBOF_NEW</v>
          </cell>
          <cell r="C1075" t="str">
            <v>TOT_CO2_EQ_GWP_100</v>
          </cell>
          <cell r="D1075" t="str">
            <v>IND</v>
          </cell>
        </row>
        <row r="1076">
          <cell r="A1076" t="str">
            <v>EUR</v>
          </cell>
          <cell r="B1076" t="str">
            <v>IND_IS_BOF_HISBOF_NEW</v>
          </cell>
          <cell r="C1076" t="str">
            <v>TOT_N2O</v>
          </cell>
          <cell r="D1076" t="str">
            <v>IND</v>
          </cell>
        </row>
        <row r="1077">
          <cell r="A1077" t="str">
            <v>EUR</v>
          </cell>
          <cell r="B1077" t="str">
            <v>IND_IS_BOF_SRD_NEW</v>
          </cell>
          <cell r="C1077" t="str">
            <v>IND_CH4</v>
          </cell>
          <cell r="D1077" t="str">
            <v>IND</v>
          </cell>
          <cell r="E1077">
            <v>1635.3630970828069</v>
          </cell>
          <cell r="I1077">
            <v>561.00458730423895</v>
          </cell>
          <cell r="J1077">
            <v>476.29289462129913</v>
          </cell>
        </row>
        <row r="1078">
          <cell r="A1078" t="str">
            <v>EUR</v>
          </cell>
          <cell r="B1078" t="str">
            <v>IND_IS_BOF_SRD_NEW</v>
          </cell>
          <cell r="C1078" t="str">
            <v>IND_CO2</v>
          </cell>
          <cell r="D1078" t="str">
            <v>IND</v>
          </cell>
          <cell r="E1078">
            <v>14219.490281493419</v>
          </cell>
          <cell r="I1078">
            <v>4877.9376832433954</v>
          </cell>
          <cell r="J1078">
            <v>4141.3690930736448</v>
          </cell>
        </row>
        <row r="1079">
          <cell r="A1079" t="str">
            <v>EUR</v>
          </cell>
          <cell r="B1079" t="str">
            <v>IND_IS_BOF_SRD_NEW</v>
          </cell>
          <cell r="C1079" t="str">
            <v>IND_CO2_TOT</v>
          </cell>
          <cell r="D1079" t="str">
            <v>IND</v>
          </cell>
          <cell r="E1079">
            <v>14219.490281493419</v>
          </cell>
          <cell r="I1079">
            <v>4877.9376832433954</v>
          </cell>
          <cell r="J1079">
            <v>4141.3690930736448</v>
          </cell>
        </row>
        <row r="1080">
          <cell r="A1080" t="str">
            <v>EUR</v>
          </cell>
          <cell r="B1080" t="str">
            <v>IND_IS_BOF_SRD_NEW</v>
          </cell>
          <cell r="C1080" t="str">
            <v>IND_N2O</v>
          </cell>
          <cell r="D1080" t="str">
            <v>IND</v>
          </cell>
          <cell r="E1080">
            <v>237.72277124095049</v>
          </cell>
          <cell r="I1080">
            <v>81.549819370845512</v>
          </cell>
          <cell r="J1080">
            <v>69.23579664584787</v>
          </cell>
        </row>
        <row r="1081">
          <cell r="A1081" t="str">
            <v>EUR</v>
          </cell>
          <cell r="B1081" t="str">
            <v>IND_IS_BOF_SRD_NEW</v>
          </cell>
          <cell r="C1081" t="str">
            <v>TOT_CH4</v>
          </cell>
          <cell r="D1081" t="str">
            <v>IND</v>
          </cell>
          <cell r="E1081">
            <v>1.6321021537187339</v>
          </cell>
          <cell r="I1081">
            <v>0.55988593408927545</v>
          </cell>
          <cell r="J1081">
            <v>0.475343158041795</v>
          </cell>
        </row>
        <row r="1082">
          <cell r="A1082" t="str">
            <v>EUR</v>
          </cell>
          <cell r="B1082" t="str">
            <v>IND_IS_BOF_SRD_NEW</v>
          </cell>
          <cell r="C1082" t="str">
            <v>TOT_CO2</v>
          </cell>
          <cell r="D1082" t="str">
            <v>IND</v>
          </cell>
          <cell r="E1082">
            <v>14219.490281493419</v>
          </cell>
          <cell r="I1082">
            <v>4877.9376832433954</v>
          </cell>
          <cell r="J1082">
            <v>4141.3690930736448</v>
          </cell>
        </row>
        <row r="1083">
          <cell r="A1083" t="str">
            <v>EUR</v>
          </cell>
          <cell r="B1083" t="str">
            <v>IND_IS_BOF_SRD_NEW</v>
          </cell>
          <cell r="C1083" t="str">
            <v>TOT_CO2_EQ_GWP_100</v>
          </cell>
          <cell r="D1083" t="str">
            <v>IND</v>
          </cell>
          <cell r="E1083">
            <v>14331.21574475029</v>
          </cell>
          <cell r="I1083">
            <v>4916.2646440985154</v>
          </cell>
          <cell r="J1083">
            <v>4173.9086828396394</v>
          </cell>
        </row>
        <row r="1084">
          <cell r="A1084" t="str">
            <v>EUR</v>
          </cell>
          <cell r="B1084" t="str">
            <v>IND_IS_BOF_TGR_CCS_NEW</v>
          </cell>
          <cell r="C1084" t="str">
            <v>IND_CH4</v>
          </cell>
          <cell r="D1084" t="str">
            <v>IND</v>
          </cell>
          <cell r="K1084">
            <v>807.38340169244566</v>
          </cell>
          <cell r="L1084">
            <v>807.38340169244555</v>
          </cell>
          <cell r="M1084">
            <v>807.38340169244532</v>
          </cell>
        </row>
        <row r="1085">
          <cell r="A1085" t="str">
            <v>EUR</v>
          </cell>
          <cell r="B1085" t="str">
            <v>IND_IS_BOF_TGR_CCS_NEW</v>
          </cell>
          <cell r="C1085" t="str">
            <v>IND_CO2</v>
          </cell>
          <cell r="D1085" t="str">
            <v>IND</v>
          </cell>
          <cell r="K1085">
            <v>1891.7572136799381</v>
          </cell>
          <cell r="L1085">
            <v>1891.7572136799381</v>
          </cell>
          <cell r="M1085">
            <v>1891.757213679937</v>
          </cell>
        </row>
        <row r="1086">
          <cell r="A1086" t="str">
            <v>EUR</v>
          </cell>
          <cell r="B1086" t="str">
            <v>IND_IS_BOF_TGR_CCS_NEW</v>
          </cell>
          <cell r="C1086" t="str">
            <v>IND_CO2_TOT</v>
          </cell>
          <cell r="D1086" t="str">
            <v>IND</v>
          </cell>
          <cell r="K1086">
            <v>1891.7572136799381</v>
          </cell>
          <cell r="L1086">
            <v>1891.7572136799381</v>
          </cell>
          <cell r="M1086">
            <v>1891.757213679937</v>
          </cell>
        </row>
        <row r="1087">
          <cell r="A1087" t="str">
            <v>EUR</v>
          </cell>
          <cell r="B1087" t="str">
            <v>IND_IS_BOF_TGR_CCS_NEW</v>
          </cell>
          <cell r="C1087" t="str">
            <v>IND_N2O</v>
          </cell>
          <cell r="D1087" t="str">
            <v>IND</v>
          </cell>
          <cell r="K1087">
            <v>117.1673471677593</v>
          </cell>
          <cell r="L1087">
            <v>117.1673471677593</v>
          </cell>
          <cell r="M1087">
            <v>117.1673471677593</v>
          </cell>
        </row>
        <row r="1088">
          <cell r="A1088" t="str">
            <v>EUR</v>
          </cell>
          <cell r="B1088" t="str">
            <v>IND_IS_BOF_TGR_CCS_NEW</v>
          </cell>
          <cell r="C1088" t="str">
            <v>SNK_CO2_EM</v>
          </cell>
          <cell r="D1088" t="str">
            <v>IND</v>
          </cell>
          <cell r="K1088">
            <v>7106.4843379543809</v>
          </cell>
          <cell r="L1088">
            <v>7106.4843379543781</v>
          </cell>
          <cell r="M1088">
            <v>7106.484337954379</v>
          </cell>
        </row>
        <row r="1089">
          <cell r="A1089" t="str">
            <v>EUR</v>
          </cell>
          <cell r="B1089" t="str">
            <v>IND_IS_BOF_TGR_CCS_NEW</v>
          </cell>
          <cell r="C1089" t="str">
            <v>TOT_CH4</v>
          </cell>
          <cell r="D1089" t="str">
            <v>IND</v>
          </cell>
          <cell r="K1089">
            <v>0.79957628347865295</v>
          </cell>
          <cell r="L1089">
            <v>0.79957628347865273</v>
          </cell>
          <cell r="M1089">
            <v>0.79957628347865273</v>
          </cell>
        </row>
        <row r="1090">
          <cell r="A1090" t="str">
            <v>EUR</v>
          </cell>
          <cell r="B1090" t="str">
            <v>IND_IS_BOF_TGR_CCS_NEW</v>
          </cell>
          <cell r="C1090" t="str">
            <v>TOT_CO2</v>
          </cell>
          <cell r="D1090" t="str">
            <v>IND</v>
          </cell>
          <cell r="K1090">
            <v>1891.7572136799381</v>
          </cell>
          <cell r="L1090">
            <v>1891.7572136799381</v>
          </cell>
          <cell r="M1090">
            <v>1891.757213679937</v>
          </cell>
        </row>
        <row r="1091">
          <cell r="A1091" t="str">
            <v>EUR</v>
          </cell>
          <cell r="B1091" t="str">
            <v>IND_IS_BOF_TGR_CCS_NEW</v>
          </cell>
          <cell r="C1091" t="str">
            <v>TOT_CO2_EQ_GWP_100</v>
          </cell>
          <cell r="D1091" t="str">
            <v>IND</v>
          </cell>
          <cell r="K1091">
            <v>1946.8576681782399</v>
          </cell>
          <cell r="L1091">
            <v>1946.8576681782399</v>
          </cell>
          <cell r="M1091">
            <v>1946.8576681782411</v>
          </cell>
        </row>
        <row r="1092">
          <cell r="A1092" t="str">
            <v>EUR</v>
          </cell>
          <cell r="B1092" t="str">
            <v>IND_IS_BOF_ULCOLYSIS_NEW</v>
          </cell>
          <cell r="C1092" t="str">
            <v>IND_CH4</v>
          </cell>
          <cell r="D1092" t="str">
            <v>IND</v>
          </cell>
        </row>
        <row r="1093">
          <cell r="A1093" t="str">
            <v>EUR</v>
          </cell>
          <cell r="B1093" t="str">
            <v>IND_IS_BOF_ULCOLYSIS_NEW</v>
          </cell>
          <cell r="C1093" t="str">
            <v>IND_CO2</v>
          </cell>
          <cell r="D1093" t="str">
            <v>IND</v>
          </cell>
        </row>
        <row r="1094">
          <cell r="A1094" t="str">
            <v>EUR</v>
          </cell>
          <cell r="B1094" t="str">
            <v>IND_IS_BOF_ULCOLYSIS_NEW</v>
          </cell>
          <cell r="C1094" t="str">
            <v>IND_CO2_TOT</v>
          </cell>
          <cell r="D1094" t="str">
            <v>IND</v>
          </cell>
        </row>
        <row r="1095">
          <cell r="A1095" t="str">
            <v>EUR</v>
          </cell>
          <cell r="B1095" t="str">
            <v>IND_IS_BOF_ULCOLYSIS_NEW</v>
          </cell>
          <cell r="C1095" t="str">
            <v>IND_N2O</v>
          </cell>
          <cell r="D1095" t="str">
            <v>IND</v>
          </cell>
        </row>
        <row r="1096">
          <cell r="A1096" t="str">
            <v>EUR</v>
          </cell>
          <cell r="B1096" t="str">
            <v>IND_IS_BOF_ULCOLYSIS_NEW</v>
          </cell>
          <cell r="C1096" t="str">
            <v>TOT_CH4</v>
          </cell>
          <cell r="D1096" t="str">
            <v>IND</v>
          </cell>
        </row>
        <row r="1097">
          <cell r="A1097" t="str">
            <v>EUR</v>
          </cell>
          <cell r="B1097" t="str">
            <v>IND_IS_BOF_ULCOLYSIS_NEW</v>
          </cell>
          <cell r="C1097" t="str">
            <v>TOT_CO2</v>
          </cell>
          <cell r="D1097" t="str">
            <v>IND</v>
          </cell>
        </row>
        <row r="1098">
          <cell r="A1098" t="str">
            <v>EUR</v>
          </cell>
          <cell r="B1098" t="str">
            <v>IND_IS_BOF_ULCOLYSIS_NEW</v>
          </cell>
          <cell r="C1098" t="str">
            <v>TOT_CO2_EQ_GWP_100</v>
          </cell>
          <cell r="D1098" t="str">
            <v>IND</v>
          </cell>
        </row>
        <row r="1099">
          <cell r="A1099" t="str">
            <v>EUR</v>
          </cell>
          <cell r="B1099" t="str">
            <v>IND_IS_BOF_ULCOWIN_NEW</v>
          </cell>
          <cell r="C1099" t="str">
            <v>IND_CH4</v>
          </cell>
          <cell r="D1099" t="str">
            <v>IND</v>
          </cell>
        </row>
        <row r="1100">
          <cell r="A1100" t="str">
            <v>EUR</v>
          </cell>
          <cell r="B1100" t="str">
            <v>IND_IS_BOF_ULCOWIN_NEW</v>
          </cell>
          <cell r="C1100" t="str">
            <v>IND_CO2</v>
          </cell>
          <cell r="D1100" t="str">
            <v>IND</v>
          </cell>
        </row>
        <row r="1101">
          <cell r="A1101" t="str">
            <v>EUR</v>
          </cell>
          <cell r="B1101" t="str">
            <v>IND_IS_BOF_ULCOWIN_NEW</v>
          </cell>
          <cell r="C1101" t="str">
            <v>IND_CO2_TOT</v>
          </cell>
          <cell r="D1101" t="str">
            <v>IND</v>
          </cell>
        </row>
        <row r="1102">
          <cell r="A1102" t="str">
            <v>EUR</v>
          </cell>
          <cell r="B1102" t="str">
            <v>IND_IS_BOF_ULCOWIN_NEW</v>
          </cell>
          <cell r="C1102" t="str">
            <v>IND_N2O</v>
          </cell>
          <cell r="D1102" t="str">
            <v>IND</v>
          </cell>
        </row>
        <row r="1103">
          <cell r="A1103" t="str">
            <v>EUR</v>
          </cell>
          <cell r="B1103" t="str">
            <v>IND_IS_BOF_ULCOWIN_NEW</v>
          </cell>
          <cell r="C1103" t="str">
            <v>TOT_CH4</v>
          </cell>
          <cell r="D1103" t="str">
            <v>IND</v>
          </cell>
        </row>
        <row r="1104">
          <cell r="A1104" t="str">
            <v>EUR</v>
          </cell>
          <cell r="B1104" t="str">
            <v>IND_IS_BOF_ULCOWIN_NEW</v>
          </cell>
          <cell r="C1104" t="str">
            <v>TOT_CO2</v>
          </cell>
          <cell r="D1104" t="str">
            <v>IND</v>
          </cell>
        </row>
        <row r="1105">
          <cell r="A1105" t="str">
            <v>EUR</v>
          </cell>
          <cell r="B1105" t="str">
            <v>IND_IS_BOF_ULCOWIN_NEW</v>
          </cell>
          <cell r="C1105" t="str">
            <v>TOT_CO2_EQ_GWP_100</v>
          </cell>
          <cell r="D1105" t="str">
            <v>IND</v>
          </cell>
        </row>
        <row r="1106">
          <cell r="A1106" t="str">
            <v>EUR</v>
          </cell>
          <cell r="B1106" t="str">
            <v>IND_IS_BOF_ULCOWIN_NEW</v>
          </cell>
          <cell r="C1106" t="str">
            <v>TOT_N2O</v>
          </cell>
          <cell r="D1106" t="str">
            <v>IND</v>
          </cell>
        </row>
        <row r="1107">
          <cell r="A1107" t="str">
            <v>EUR</v>
          </cell>
          <cell r="B1107" t="str">
            <v>IND_IS_DRI_DRIEAF_CCS_NEW</v>
          </cell>
          <cell r="C1107" t="str">
            <v>IND_CH4</v>
          </cell>
          <cell r="D1107" t="str">
            <v>IND</v>
          </cell>
        </row>
        <row r="1108">
          <cell r="A1108" t="str">
            <v>EUR</v>
          </cell>
          <cell r="B1108" t="str">
            <v>IND_IS_DRI_DRIEAF_CCS_NEW</v>
          </cell>
          <cell r="C1108" t="str">
            <v>IND_CO2</v>
          </cell>
          <cell r="D1108" t="str">
            <v>IND</v>
          </cell>
        </row>
        <row r="1109">
          <cell r="A1109" t="str">
            <v>EUR</v>
          </cell>
          <cell r="B1109" t="str">
            <v>IND_IS_DRI_DRIEAF_CCS_NEW</v>
          </cell>
          <cell r="C1109" t="str">
            <v>IND_CO2_TOT</v>
          </cell>
          <cell r="D1109" t="str">
            <v>IND</v>
          </cell>
        </row>
        <row r="1110">
          <cell r="A1110" t="str">
            <v>EUR</v>
          </cell>
          <cell r="B1110" t="str">
            <v>IND_IS_DRI_DRIEAF_CCS_NEW</v>
          </cell>
          <cell r="C1110" t="str">
            <v>IND_N2O</v>
          </cell>
          <cell r="D1110" t="str">
            <v>IND</v>
          </cell>
        </row>
        <row r="1111">
          <cell r="A1111" t="str">
            <v>EUR</v>
          </cell>
          <cell r="B1111" t="str">
            <v>IND_IS_DRI_DRIEAF_CCS_NEW</v>
          </cell>
          <cell r="C1111" t="str">
            <v>SNK_CO2_EM</v>
          </cell>
          <cell r="D1111" t="str">
            <v>IND</v>
          </cell>
        </row>
        <row r="1112">
          <cell r="A1112" t="str">
            <v>EUR</v>
          </cell>
          <cell r="B1112" t="str">
            <v>IND_IS_DRI_DRIEAF_CCS_NEW</v>
          </cell>
          <cell r="C1112" t="str">
            <v>TOT_CH4</v>
          </cell>
          <cell r="D1112" t="str">
            <v>IND</v>
          </cell>
        </row>
        <row r="1113">
          <cell r="A1113" t="str">
            <v>EUR</v>
          </cell>
          <cell r="B1113" t="str">
            <v>IND_IS_DRI_DRIEAF_CCS_NEW</v>
          </cell>
          <cell r="C1113" t="str">
            <v>TOT_CO2</v>
          </cell>
          <cell r="D1113" t="str">
            <v>IND</v>
          </cell>
        </row>
        <row r="1114">
          <cell r="A1114" t="str">
            <v>EUR</v>
          </cell>
          <cell r="B1114" t="str">
            <v>IND_IS_DRI_DRIEAF_CCS_NEW</v>
          </cell>
          <cell r="C1114" t="str">
            <v>TOT_CO2_EQ_GWP_100</v>
          </cell>
          <cell r="D1114" t="str">
            <v>IND</v>
          </cell>
        </row>
        <row r="1115">
          <cell r="A1115" t="str">
            <v>EUR</v>
          </cell>
          <cell r="B1115" t="str">
            <v>IND_IS_DRI_DRIEAF_NEW</v>
          </cell>
          <cell r="C1115" t="str">
            <v>IND_CH4</v>
          </cell>
          <cell r="D1115" t="str">
            <v>IND</v>
          </cell>
          <cell r="E1115">
            <v>0.99901239072029602</v>
          </cell>
          <cell r="F1115">
            <v>0.13472329253630769</v>
          </cell>
          <cell r="H1115">
            <v>0.37722521910166162</v>
          </cell>
        </row>
        <row r="1116">
          <cell r="A1116" t="str">
            <v>EUR</v>
          </cell>
          <cell r="B1116" t="str">
            <v>IND_IS_DRI_DRIEAF_NEW</v>
          </cell>
          <cell r="C1116" t="str">
            <v>IND_CO2</v>
          </cell>
          <cell r="D1116" t="str">
            <v>IND</v>
          </cell>
          <cell r="E1116">
            <v>11.56749018697324</v>
          </cell>
          <cell r="F1116">
            <v>1.5540034212493239</v>
          </cell>
          <cell r="H1116">
            <v>4.3512095794981063</v>
          </cell>
        </row>
        <row r="1117">
          <cell r="A1117" t="str">
            <v>EUR</v>
          </cell>
          <cell r="B1117" t="str">
            <v>IND_IS_DRI_DRIEAF_NEW</v>
          </cell>
          <cell r="C1117" t="str">
            <v>IND_CO2_TOT</v>
          </cell>
          <cell r="D1117" t="str">
            <v>IND</v>
          </cell>
          <cell r="E1117">
            <v>11.56749018697324</v>
          </cell>
          <cell r="F1117">
            <v>1.5540034212493239</v>
          </cell>
          <cell r="H1117">
            <v>4.3512095794981063</v>
          </cell>
        </row>
        <row r="1118">
          <cell r="A1118" t="str">
            <v>EUR</v>
          </cell>
          <cell r="B1118" t="str">
            <v>IND_IS_DRI_DRIEAF_NEW</v>
          </cell>
          <cell r="C1118" t="str">
            <v>IND_N2O</v>
          </cell>
          <cell r="D1118" t="str">
            <v>IND</v>
          </cell>
          <cell r="E1118">
            <v>0.1439873975697058</v>
          </cell>
          <cell r="F1118">
            <v>1.942396065081706E-2</v>
          </cell>
          <cell r="H1118">
            <v>5.4387089822287772E-2</v>
          </cell>
        </row>
        <row r="1119">
          <cell r="A1119" t="str">
            <v>EUR</v>
          </cell>
          <cell r="B1119" t="str">
            <v>IND_IS_DRI_DRIEAF_NEW</v>
          </cell>
          <cell r="C1119" t="str">
            <v>TOT_CH4</v>
          </cell>
          <cell r="D1119" t="str">
            <v>IND</v>
          </cell>
          <cell r="E1119">
            <v>9.6989548694887599E-4</v>
          </cell>
          <cell r="F1119">
            <v>1.3093589073809829E-4</v>
          </cell>
          <cell r="H1119">
            <v>3.6662049406667522E-4</v>
          </cell>
        </row>
        <row r="1120">
          <cell r="A1120" t="str">
            <v>EUR</v>
          </cell>
          <cell r="B1120" t="str">
            <v>IND_IS_DRI_DRIEAF_NEW</v>
          </cell>
          <cell r="C1120" t="str">
            <v>TOT_CO2</v>
          </cell>
          <cell r="D1120" t="str">
            <v>IND</v>
          </cell>
          <cell r="E1120">
            <v>11.56749018697324</v>
          </cell>
          <cell r="F1120">
            <v>1.5540034212493239</v>
          </cell>
          <cell r="H1120">
            <v>4.3512095794981063</v>
          </cell>
        </row>
        <row r="1121">
          <cell r="A1121" t="str">
            <v>EUR</v>
          </cell>
          <cell r="B1121" t="str">
            <v>IND_IS_DRI_DRIEAF_NEW</v>
          </cell>
          <cell r="C1121" t="str">
            <v>TOT_CO2_EQ_GWP_100</v>
          </cell>
          <cell r="D1121" t="str">
            <v>IND</v>
          </cell>
          <cell r="E1121">
            <v>11.63537374121702</v>
          </cell>
          <cell r="F1121">
            <v>1.5631598438366749</v>
          </cell>
          <cell r="H1121">
            <v>4.3768475627426886</v>
          </cell>
        </row>
        <row r="1122">
          <cell r="A1122" t="str">
            <v>EUR</v>
          </cell>
          <cell r="B1122" t="str">
            <v>IND_IS_DRI_EXS</v>
          </cell>
          <cell r="C1122" t="str">
            <v>IND_CH4</v>
          </cell>
          <cell r="D1122" t="str">
            <v>IND</v>
          </cell>
          <cell r="E1122">
            <v>10.85925178837555</v>
          </cell>
          <cell r="F1122">
            <v>4.5723165424739216</v>
          </cell>
          <cell r="G1122">
            <v>3.4292374068554401</v>
          </cell>
          <cell r="H1122">
            <v>2.2861582712370119</v>
          </cell>
          <cell r="I1122">
            <v>1.1430791356185339</v>
          </cell>
        </row>
        <row r="1123">
          <cell r="A1123" t="str">
            <v>EUR</v>
          </cell>
          <cell r="B1123" t="str">
            <v>IND_IS_DRI_EXS</v>
          </cell>
          <cell r="C1123" t="str">
            <v>IND_CO2</v>
          </cell>
          <cell r="D1123" t="str">
            <v>IND</v>
          </cell>
          <cell r="E1123">
            <v>456.56364908010431</v>
          </cell>
          <cell r="F1123">
            <v>192.237325928465</v>
          </cell>
          <cell r="G1123">
            <v>144.17799444634881</v>
          </cell>
          <cell r="H1123">
            <v>96.118662964234673</v>
          </cell>
          <cell r="I1123">
            <v>48.05933148211853</v>
          </cell>
        </row>
        <row r="1124">
          <cell r="A1124" t="str">
            <v>EUR</v>
          </cell>
          <cell r="B1124" t="str">
            <v>IND_IS_DRI_EXS</v>
          </cell>
          <cell r="C1124" t="str">
            <v>IND_CO2_TOT</v>
          </cell>
          <cell r="D1124" t="str">
            <v>IND</v>
          </cell>
          <cell r="E1124">
            <v>456.56364908010431</v>
          </cell>
          <cell r="F1124">
            <v>192.237325928465</v>
          </cell>
          <cell r="G1124">
            <v>144.17799444634881</v>
          </cell>
          <cell r="H1124">
            <v>96.118662964234673</v>
          </cell>
          <cell r="I1124">
            <v>48.05933148211853</v>
          </cell>
        </row>
        <row r="1125">
          <cell r="A1125" t="str">
            <v>EUR</v>
          </cell>
          <cell r="B1125" t="str">
            <v>IND_IS_DRI_EXS</v>
          </cell>
          <cell r="C1125" t="str">
            <v>IND_N2O</v>
          </cell>
          <cell r="D1125" t="str">
            <v>IND</v>
          </cell>
          <cell r="E1125">
            <v>1.2249854992548439</v>
          </cell>
          <cell r="F1125">
            <v>0.51578336810730274</v>
          </cell>
          <cell r="G1125">
            <v>0.38683752608047689</v>
          </cell>
          <cell r="H1125">
            <v>0.2578916840536572</v>
          </cell>
          <cell r="I1125">
            <v>0.12894584202683171</v>
          </cell>
        </row>
        <row r="1126">
          <cell r="A1126" t="str">
            <v>EUR</v>
          </cell>
          <cell r="B1126" t="str">
            <v>IND_IS_DRI_EXS</v>
          </cell>
          <cell r="C1126" t="str">
            <v>TOT_CH4</v>
          </cell>
          <cell r="D1126" t="str">
            <v>IND</v>
          </cell>
          <cell r="E1126">
            <v>1.085925178837556E-2</v>
          </cell>
          <cell r="F1126">
            <v>4.5723165424739207E-3</v>
          </cell>
          <cell r="G1126">
            <v>3.429237406855439E-3</v>
          </cell>
          <cell r="H1126">
            <v>2.286158271237012E-3</v>
          </cell>
          <cell r="I1126">
            <v>1.143079135618534E-3</v>
          </cell>
        </row>
        <row r="1127">
          <cell r="A1127" t="str">
            <v>EUR</v>
          </cell>
          <cell r="B1127" t="str">
            <v>IND_IS_DRI_EXS</v>
          </cell>
          <cell r="C1127" t="str">
            <v>TOT_CO2</v>
          </cell>
          <cell r="D1127" t="str">
            <v>IND</v>
          </cell>
          <cell r="E1127">
            <v>456.56364908010431</v>
          </cell>
          <cell r="F1127">
            <v>192.237325928465</v>
          </cell>
          <cell r="G1127">
            <v>144.17799444634881</v>
          </cell>
          <cell r="H1127">
            <v>96.118662964234673</v>
          </cell>
          <cell r="I1127">
            <v>48.05933148211853</v>
          </cell>
        </row>
        <row r="1128">
          <cell r="A1128" t="str">
            <v>EUR</v>
          </cell>
          <cell r="B1128" t="str">
            <v>IND_IS_DRI_EXS</v>
          </cell>
          <cell r="C1128" t="str">
            <v>TOT_CO2_EQ_GWP_100</v>
          </cell>
          <cell r="D1128" t="str">
            <v>IND</v>
          </cell>
          <cell r="E1128">
            <v>457.20017605359169</v>
          </cell>
          <cell r="F1128">
            <v>192.50533728572279</v>
          </cell>
          <cell r="G1128">
            <v>144.37900296429211</v>
          </cell>
          <cell r="H1128">
            <v>96.252668642863583</v>
          </cell>
          <cell r="I1128">
            <v>48.126334321432978</v>
          </cell>
        </row>
        <row r="1129">
          <cell r="A1129" t="str">
            <v>EUR</v>
          </cell>
          <cell r="B1129" t="str">
            <v>IND_IS_DRI_EXS</v>
          </cell>
          <cell r="C1129" t="str">
            <v>TOT_N2O</v>
          </cell>
          <cell r="D1129" t="str">
            <v>IND</v>
          </cell>
          <cell r="E1129">
            <v>4.167627347242923E-4</v>
          </cell>
          <cell r="F1129">
            <v>1.75479046199702E-4</v>
          </cell>
          <cell r="G1129">
            <v>1.3160928464977649E-4</v>
          </cell>
          <cell r="H1129">
            <v>8.7739523099853101E-5</v>
          </cell>
          <cell r="I1129">
            <v>4.3869761549927533E-5</v>
          </cell>
        </row>
        <row r="1130">
          <cell r="A1130" t="str">
            <v>EUR</v>
          </cell>
          <cell r="B1130" t="str">
            <v>IND_IS_DRI_HDREAF_NEW</v>
          </cell>
          <cell r="C1130" t="str">
            <v>IND_CH4</v>
          </cell>
          <cell r="D1130" t="str">
            <v>IND</v>
          </cell>
        </row>
        <row r="1131">
          <cell r="A1131" t="str">
            <v>EUR</v>
          </cell>
          <cell r="B1131" t="str">
            <v>IND_IS_DRI_HDREAF_NEW</v>
          </cell>
          <cell r="C1131" t="str">
            <v>IND_CO2</v>
          </cell>
          <cell r="D1131" t="str">
            <v>IND</v>
          </cell>
        </row>
        <row r="1132">
          <cell r="A1132" t="str">
            <v>EUR</v>
          </cell>
          <cell r="B1132" t="str">
            <v>IND_IS_DRI_HDREAF_NEW</v>
          </cell>
          <cell r="C1132" t="str">
            <v>IND_CO2_TOT</v>
          </cell>
          <cell r="D1132" t="str">
            <v>IND</v>
          </cell>
        </row>
        <row r="1133">
          <cell r="A1133" t="str">
            <v>EUR</v>
          </cell>
          <cell r="B1133" t="str">
            <v>IND_IS_DRI_HDREAF_NEW</v>
          </cell>
          <cell r="C1133" t="str">
            <v>IND_N2O</v>
          </cell>
          <cell r="D1133" t="str">
            <v>IND</v>
          </cell>
        </row>
        <row r="1134">
          <cell r="A1134" t="str">
            <v>EUR</v>
          </cell>
          <cell r="B1134" t="str">
            <v>IND_IS_DRI_HDREAF_NEW</v>
          </cell>
          <cell r="C1134" t="str">
            <v>TOT_CO2</v>
          </cell>
          <cell r="D1134" t="str">
            <v>IND</v>
          </cell>
        </row>
        <row r="1135">
          <cell r="A1135" t="str">
            <v>EUR</v>
          </cell>
          <cell r="B1135" t="str">
            <v>IND_IS_DRI_HDREAF_NEW</v>
          </cell>
          <cell r="C1135" t="str">
            <v>TOT_CO2_EQ_GWP_100</v>
          </cell>
          <cell r="D1135" t="str">
            <v>IND</v>
          </cell>
        </row>
        <row r="1136">
          <cell r="A1136" t="str">
            <v>EUR</v>
          </cell>
          <cell r="B1136" t="str">
            <v>IND_IS_DRI_ULCORED_CCS_NEW</v>
          </cell>
          <cell r="C1136" t="str">
            <v>IND_CH4</v>
          </cell>
          <cell r="D1136" t="str">
            <v>IND</v>
          </cell>
        </row>
        <row r="1137">
          <cell r="A1137" t="str">
            <v>EUR</v>
          </cell>
          <cell r="B1137" t="str">
            <v>IND_IS_DRI_ULCORED_CCS_NEW</v>
          </cell>
          <cell r="C1137" t="str">
            <v>IND_CO2</v>
          </cell>
          <cell r="D1137" t="str">
            <v>IND</v>
          </cell>
        </row>
        <row r="1138">
          <cell r="A1138" t="str">
            <v>EUR</v>
          </cell>
          <cell r="B1138" t="str">
            <v>IND_IS_DRI_ULCORED_CCS_NEW</v>
          </cell>
          <cell r="C1138" t="str">
            <v>IND_CO2_TOT</v>
          </cell>
          <cell r="D1138" t="str">
            <v>IND</v>
          </cell>
        </row>
        <row r="1139">
          <cell r="A1139" t="str">
            <v>EUR</v>
          </cell>
          <cell r="B1139" t="str">
            <v>IND_IS_DRI_ULCORED_CCS_NEW</v>
          </cell>
          <cell r="C1139" t="str">
            <v>IND_N2O</v>
          </cell>
          <cell r="D1139" t="str">
            <v>IND</v>
          </cell>
        </row>
        <row r="1140">
          <cell r="A1140" t="str">
            <v>EUR</v>
          </cell>
          <cell r="B1140" t="str">
            <v>IND_IS_DRI_ULCORED_CCS_NEW</v>
          </cell>
          <cell r="C1140" t="str">
            <v>SNK_CO2_EM</v>
          </cell>
          <cell r="D1140" t="str">
            <v>IND</v>
          </cell>
        </row>
        <row r="1141">
          <cell r="A1141" t="str">
            <v>EUR</v>
          </cell>
          <cell r="B1141" t="str">
            <v>IND_IS_DRI_ULCORED_CCS_NEW</v>
          </cell>
          <cell r="C1141" t="str">
            <v>TOT_CH4</v>
          </cell>
          <cell r="D1141" t="str">
            <v>IND</v>
          </cell>
        </row>
        <row r="1142">
          <cell r="A1142" t="str">
            <v>EUR</v>
          </cell>
          <cell r="B1142" t="str">
            <v>IND_IS_DRI_ULCORED_CCS_NEW</v>
          </cell>
          <cell r="C1142" t="str">
            <v>TOT_CO2</v>
          </cell>
          <cell r="D1142" t="str">
            <v>IND</v>
          </cell>
        </row>
        <row r="1143">
          <cell r="A1143" t="str">
            <v>EUR</v>
          </cell>
          <cell r="B1143" t="str">
            <v>IND_IS_DRI_ULCORED_CCS_NEW</v>
          </cell>
          <cell r="C1143" t="str">
            <v>TOT_CO2_EQ_GWP_100</v>
          </cell>
          <cell r="D1143" t="str">
            <v>IND</v>
          </cell>
        </row>
        <row r="1144">
          <cell r="A1144" t="str">
            <v>EUR</v>
          </cell>
          <cell r="B1144" t="str">
            <v>IND_IS_MD_LPG_NEW</v>
          </cell>
          <cell r="C1144" t="str">
            <v>IND_CH4</v>
          </cell>
          <cell r="D1144" t="str">
            <v>IND</v>
          </cell>
        </row>
        <row r="1145">
          <cell r="A1145" t="str">
            <v>EUR</v>
          </cell>
          <cell r="B1145" t="str">
            <v>IND_IS_MD_LPG_NEW</v>
          </cell>
          <cell r="C1145" t="str">
            <v>IND_CO2</v>
          </cell>
          <cell r="D1145" t="str">
            <v>IND</v>
          </cell>
        </row>
        <row r="1146">
          <cell r="A1146" t="str">
            <v>EUR</v>
          </cell>
          <cell r="B1146" t="str">
            <v>IND_IS_MD_LPG_NEW</v>
          </cell>
          <cell r="C1146" t="str">
            <v>IND_CO2_TOT</v>
          </cell>
          <cell r="D1146" t="str">
            <v>IND</v>
          </cell>
        </row>
        <row r="1147">
          <cell r="A1147" t="str">
            <v>EUR</v>
          </cell>
          <cell r="B1147" t="str">
            <v>IND_IS_MD_LPG_NEW</v>
          </cell>
          <cell r="C1147" t="str">
            <v>IND_N2O</v>
          </cell>
          <cell r="D1147" t="str">
            <v>IND</v>
          </cell>
        </row>
        <row r="1148">
          <cell r="A1148" t="str">
            <v>EUR</v>
          </cell>
          <cell r="B1148" t="str">
            <v>IND_IS_MD_LPG_NEW</v>
          </cell>
          <cell r="C1148" t="str">
            <v>TOT_CO2</v>
          </cell>
          <cell r="D1148" t="str">
            <v>IND</v>
          </cell>
        </row>
        <row r="1149">
          <cell r="A1149" t="str">
            <v>EUR</v>
          </cell>
          <cell r="B1149" t="str">
            <v>IND_IS_MD_LPG_NEW</v>
          </cell>
          <cell r="C1149" t="str">
            <v>TOT_CO2_EQ_GWP_100</v>
          </cell>
          <cell r="D1149" t="str">
            <v>IND</v>
          </cell>
        </row>
        <row r="1150">
          <cell r="A1150" t="str">
            <v>EUR</v>
          </cell>
          <cell r="B1150" t="str">
            <v>IND_IS_MD_OIL_EXS</v>
          </cell>
          <cell r="C1150" t="str">
            <v>IND_CH4</v>
          </cell>
          <cell r="D1150" t="str">
            <v>IND</v>
          </cell>
          <cell r="E1150">
            <v>54.301223932421017</v>
          </cell>
        </row>
        <row r="1151">
          <cell r="A1151" t="str">
            <v>EUR</v>
          </cell>
          <cell r="B1151" t="str">
            <v>IND_IS_MD_OIL_EXS</v>
          </cell>
          <cell r="C1151" t="str">
            <v>IND_CO2</v>
          </cell>
          <cell r="D1151" t="str">
            <v>IND</v>
          </cell>
          <cell r="E1151">
            <v>1270.699864173228</v>
          </cell>
        </row>
        <row r="1152">
          <cell r="A1152" t="str">
            <v>EUR</v>
          </cell>
          <cell r="B1152" t="str">
            <v>IND_IS_MD_OIL_EXS</v>
          </cell>
          <cell r="C1152" t="str">
            <v>IND_CO2_TOT</v>
          </cell>
          <cell r="D1152" t="str">
            <v>IND</v>
          </cell>
          <cell r="E1152">
            <v>1270.699864173228</v>
          </cell>
        </row>
        <row r="1153">
          <cell r="A1153" t="str">
            <v>EUR</v>
          </cell>
          <cell r="B1153" t="str">
            <v>IND_IS_MD_OIL_EXS</v>
          </cell>
          <cell r="C1153" t="str">
            <v>IND_N2O</v>
          </cell>
          <cell r="D1153" t="str">
            <v>IND</v>
          </cell>
          <cell r="E1153">
            <v>10.8602447864842</v>
          </cell>
        </row>
        <row r="1154">
          <cell r="A1154" t="str">
            <v>EUR</v>
          </cell>
          <cell r="B1154" t="str">
            <v>IND_IS_MD_OIL_EXS</v>
          </cell>
          <cell r="C1154" t="str">
            <v>TOT_CO2</v>
          </cell>
          <cell r="D1154" t="str">
            <v>IND</v>
          </cell>
          <cell r="E1154">
            <v>1270.699864173228</v>
          </cell>
        </row>
        <row r="1155">
          <cell r="A1155" t="str">
            <v>EUR</v>
          </cell>
          <cell r="B1155" t="str">
            <v>IND_IS_MD_OIL_EXS</v>
          </cell>
          <cell r="C1155" t="str">
            <v>TOT_CO2_EQ_GWP_100</v>
          </cell>
          <cell r="D1155" t="str">
            <v>IND</v>
          </cell>
          <cell r="E1155">
            <v>1275.2937477179109</v>
          </cell>
        </row>
        <row r="1156">
          <cell r="A1156" t="str">
            <v>EUR</v>
          </cell>
          <cell r="B1156" t="str">
            <v>IND_IS_MD_OIL_NEW</v>
          </cell>
          <cell r="C1156" t="str">
            <v>IND_CH4</v>
          </cell>
          <cell r="D1156" t="str">
            <v>IND</v>
          </cell>
        </row>
        <row r="1157">
          <cell r="A1157" t="str">
            <v>EUR</v>
          </cell>
          <cell r="B1157" t="str">
            <v>IND_IS_MD_OIL_NEW</v>
          </cell>
          <cell r="C1157" t="str">
            <v>IND_CO2</v>
          </cell>
          <cell r="D1157" t="str">
            <v>IND</v>
          </cell>
        </row>
        <row r="1158">
          <cell r="A1158" t="str">
            <v>EUR</v>
          </cell>
          <cell r="B1158" t="str">
            <v>IND_IS_MD_OIL_NEW</v>
          </cell>
          <cell r="C1158" t="str">
            <v>IND_CO2_TOT</v>
          </cell>
          <cell r="D1158" t="str">
            <v>IND</v>
          </cell>
        </row>
        <row r="1159">
          <cell r="A1159" t="str">
            <v>EUR</v>
          </cell>
          <cell r="B1159" t="str">
            <v>IND_IS_MD_OIL_NEW</v>
          </cell>
          <cell r="C1159" t="str">
            <v>IND_N2O</v>
          </cell>
          <cell r="D1159" t="str">
            <v>IND</v>
          </cell>
        </row>
        <row r="1160">
          <cell r="A1160" t="str">
            <v>EUR</v>
          </cell>
          <cell r="B1160" t="str">
            <v>IND_IS_MD_OIL_NEW</v>
          </cell>
          <cell r="C1160" t="str">
            <v>TOT_CO2</v>
          </cell>
          <cell r="D1160" t="str">
            <v>IND</v>
          </cell>
        </row>
        <row r="1161">
          <cell r="A1161" t="str">
            <v>EUR</v>
          </cell>
          <cell r="B1161" t="str">
            <v>IND_IS_MD_OIL_NEW</v>
          </cell>
          <cell r="C1161" t="str">
            <v>TOT_CO2_EQ_GWP_100</v>
          </cell>
          <cell r="D1161" t="str">
            <v>IND</v>
          </cell>
        </row>
        <row r="1162">
          <cell r="A1162" t="str">
            <v>EUR</v>
          </cell>
          <cell r="B1162" t="str">
            <v>IND_IS_SCR_EXS</v>
          </cell>
          <cell r="C1162" t="str">
            <v>IND_CH4</v>
          </cell>
          <cell r="D1162" t="str">
            <v>IND</v>
          </cell>
          <cell r="E1162">
            <v>357.23477421351203</v>
          </cell>
          <cell r="F1162">
            <v>285.78781937080959</v>
          </cell>
          <cell r="G1162">
            <v>170.14048662472069</v>
          </cell>
          <cell r="H1162">
            <v>135.42997486629599</v>
          </cell>
          <cell r="I1162">
            <v>37.68723341928829</v>
          </cell>
        </row>
        <row r="1163">
          <cell r="A1163" t="str">
            <v>EUR</v>
          </cell>
          <cell r="B1163" t="str">
            <v>IND_IS_SCR_EXS</v>
          </cell>
          <cell r="C1163" t="str">
            <v>IND_CO2</v>
          </cell>
          <cell r="D1163" t="str">
            <v>IND</v>
          </cell>
          <cell r="E1163">
            <v>8896.263750040227</v>
          </cell>
          <cell r="F1163">
            <v>7117.0110000321811</v>
          </cell>
          <cell r="G1163">
            <v>4237.0305267903441</v>
          </cell>
          <cell r="H1163">
            <v>3368.4320255863609</v>
          </cell>
          <cell r="I1163">
            <v>936.79656294584845</v>
          </cell>
        </row>
        <row r="1164">
          <cell r="A1164" t="str">
            <v>EUR</v>
          </cell>
          <cell r="B1164" t="str">
            <v>IND_IS_SCR_EXS</v>
          </cell>
          <cell r="C1164" t="str">
            <v>IND_CO2_TOT</v>
          </cell>
          <cell r="D1164" t="str">
            <v>IND</v>
          </cell>
          <cell r="E1164">
            <v>8896.263750040227</v>
          </cell>
          <cell r="F1164">
            <v>7117.0110000321811</v>
          </cell>
          <cell r="G1164">
            <v>4237.0305267903441</v>
          </cell>
          <cell r="H1164">
            <v>3368.4320255863609</v>
          </cell>
          <cell r="I1164">
            <v>936.79656294584845</v>
          </cell>
        </row>
        <row r="1165">
          <cell r="A1165" t="str">
            <v>EUR</v>
          </cell>
          <cell r="B1165" t="str">
            <v>IND_IS_SCR_EXS</v>
          </cell>
          <cell r="C1165" t="str">
            <v>IND_N2O</v>
          </cell>
          <cell r="D1165" t="str">
            <v>IND</v>
          </cell>
          <cell r="E1165">
            <v>48.660783001547188</v>
          </cell>
          <cell r="F1165">
            <v>38.928626401237757</v>
          </cell>
          <cell r="G1165">
            <v>23.17570935710442</v>
          </cell>
          <cell r="H1165">
            <v>18.450601199432398</v>
          </cell>
          <cell r="I1165">
            <v>5.1347236307374917</v>
          </cell>
        </row>
        <row r="1166">
          <cell r="A1166" t="str">
            <v>EUR</v>
          </cell>
          <cell r="B1166" t="str">
            <v>IND_IS_SCR_EXS</v>
          </cell>
          <cell r="C1166" t="str">
            <v>TOT_CH4</v>
          </cell>
          <cell r="D1166" t="str">
            <v>IND</v>
          </cell>
          <cell r="E1166">
            <v>0.23988995894791129</v>
          </cell>
          <cell r="F1166">
            <v>0.19191196715832901</v>
          </cell>
          <cell r="G1166">
            <v>0.1142525792502708</v>
          </cell>
          <cell r="H1166">
            <v>9.1031553419595901E-2</v>
          </cell>
          <cell r="I1166">
            <v>2.5343504899432691E-2</v>
          </cell>
        </row>
        <row r="1167">
          <cell r="A1167" t="str">
            <v>EUR</v>
          </cell>
          <cell r="B1167" t="str">
            <v>IND_IS_SCR_EXS</v>
          </cell>
          <cell r="C1167" t="str">
            <v>TOT_CO2</v>
          </cell>
          <cell r="D1167" t="str">
            <v>IND</v>
          </cell>
          <cell r="E1167">
            <v>8896.263750040227</v>
          </cell>
          <cell r="F1167">
            <v>7117.0110000321811</v>
          </cell>
          <cell r="G1167">
            <v>4237.0305267903441</v>
          </cell>
          <cell r="H1167">
            <v>3368.4320255863609</v>
          </cell>
          <cell r="I1167">
            <v>936.79656294584845</v>
          </cell>
        </row>
        <row r="1168">
          <cell r="A1168" t="str">
            <v>EUR</v>
          </cell>
          <cell r="B1168" t="str">
            <v>IND_IS_SCR_EXS</v>
          </cell>
          <cell r="C1168" t="str">
            <v>TOT_CO2_EQ_GWP_100</v>
          </cell>
          <cell r="D1168" t="str">
            <v>IND</v>
          </cell>
          <cell r="E1168">
            <v>8919.6955327300257</v>
          </cell>
          <cell r="F1168">
            <v>7135.7564261840198</v>
          </cell>
          <cell r="G1168">
            <v>4248.1904003443788</v>
          </cell>
          <cell r="H1168">
            <v>3377.316054115448</v>
          </cell>
          <cell r="I1168">
            <v>939.26889142329003</v>
          </cell>
        </row>
        <row r="1169">
          <cell r="A1169" t="str">
            <v>EUR</v>
          </cell>
          <cell r="B1169" t="str">
            <v>IND_IS_SCR_NEW</v>
          </cell>
          <cell r="C1169" t="str">
            <v>IND_CH4</v>
          </cell>
          <cell r="D1169" t="str">
            <v>IND</v>
          </cell>
          <cell r="E1169">
            <v>11.390857245166449</v>
          </cell>
          <cell r="I1169">
            <v>24.240431578882841</v>
          </cell>
          <cell r="J1169">
            <v>20.970843214667539</v>
          </cell>
        </row>
        <row r="1170">
          <cell r="A1170" t="str">
            <v>EUR</v>
          </cell>
          <cell r="B1170" t="str">
            <v>IND_IS_SCR_NEW</v>
          </cell>
          <cell r="C1170" t="str">
            <v>IND_CO2</v>
          </cell>
          <cell r="D1170" t="str">
            <v>IND</v>
          </cell>
          <cell r="E1170">
            <v>1030.174040609015</v>
          </cell>
          <cell r="I1170">
            <v>2192.2725224495771</v>
          </cell>
          <cell r="J1170">
            <v>1896.575281776976</v>
          </cell>
        </row>
        <row r="1171">
          <cell r="A1171" t="str">
            <v>EUR</v>
          </cell>
          <cell r="B1171" t="str">
            <v>IND_IS_SCR_NEW</v>
          </cell>
          <cell r="C1171" t="str">
            <v>IND_CO2_TOT</v>
          </cell>
          <cell r="D1171" t="str">
            <v>IND</v>
          </cell>
          <cell r="E1171">
            <v>1030.174040609015</v>
          </cell>
          <cell r="I1171">
            <v>2192.2725224495771</v>
          </cell>
          <cell r="J1171">
            <v>1896.575281776976</v>
          </cell>
        </row>
        <row r="1172">
          <cell r="A1172" t="str">
            <v>EUR</v>
          </cell>
          <cell r="B1172" t="str">
            <v>IND_IS_SCR_NEW</v>
          </cell>
          <cell r="C1172" t="str">
            <v>IND_N2O</v>
          </cell>
          <cell r="D1172" t="str">
            <v>IND</v>
          </cell>
          <cell r="E1172">
            <v>1.291530907103362</v>
          </cell>
          <cell r="I1172">
            <v>2.7484557054682042</v>
          </cell>
          <cell r="J1172">
            <v>2.3777395833184651</v>
          </cell>
        </row>
        <row r="1173">
          <cell r="A1173" t="str">
            <v>EUR</v>
          </cell>
          <cell r="B1173" t="str">
            <v>IND_IS_SCR_NEW</v>
          </cell>
          <cell r="C1173" t="str">
            <v>TOT_CO2</v>
          </cell>
          <cell r="D1173" t="str">
            <v>IND</v>
          </cell>
          <cell r="E1173">
            <v>1030.174040609015</v>
          </cell>
          <cell r="I1173">
            <v>2192.2725224495771</v>
          </cell>
          <cell r="J1173">
            <v>1896.575281776976</v>
          </cell>
        </row>
        <row r="1174">
          <cell r="A1174" t="str">
            <v>EUR</v>
          </cell>
          <cell r="B1174" t="str">
            <v>IND_IS_SCR_NEW</v>
          </cell>
          <cell r="C1174" t="str">
            <v>TOT_CO2_EQ_GWP_100</v>
          </cell>
          <cell r="D1174" t="str">
            <v>IND</v>
          </cell>
          <cell r="E1174">
            <v>1030.8436882504609</v>
          </cell>
          <cell r="I1174">
            <v>2193.6975730392801</v>
          </cell>
          <cell r="J1174">
            <v>1897.808119253172</v>
          </cell>
        </row>
        <row r="1175">
          <cell r="A1175" t="str">
            <v>EUR</v>
          </cell>
          <cell r="B1175" t="str">
            <v>IND_NF_ALU_CBT_NEW</v>
          </cell>
          <cell r="C1175" t="str">
            <v>IND_CH4</v>
          </cell>
          <cell r="D1175" t="str">
            <v>IND</v>
          </cell>
        </row>
        <row r="1176">
          <cell r="A1176" t="str">
            <v>EUR</v>
          </cell>
          <cell r="B1176" t="str">
            <v>IND_NF_ALU_CBT_NEW</v>
          </cell>
          <cell r="C1176" t="str">
            <v>IND_CO2</v>
          </cell>
          <cell r="D1176" t="str">
            <v>IND</v>
          </cell>
        </row>
        <row r="1177">
          <cell r="A1177" t="str">
            <v>EUR</v>
          </cell>
          <cell r="B1177" t="str">
            <v>IND_NF_ALU_CBT_NEW</v>
          </cell>
          <cell r="C1177" t="str">
            <v>IND_CO2_TOT</v>
          </cell>
          <cell r="D1177" t="str">
            <v>IND</v>
          </cell>
        </row>
        <row r="1178">
          <cell r="A1178" t="str">
            <v>EUR</v>
          </cell>
          <cell r="B1178" t="str">
            <v>IND_NF_ALU_CBT_NEW</v>
          </cell>
          <cell r="C1178" t="str">
            <v>IND_N2O</v>
          </cell>
          <cell r="D1178" t="str">
            <v>IND</v>
          </cell>
        </row>
        <row r="1179">
          <cell r="A1179" t="str">
            <v>EUR</v>
          </cell>
          <cell r="B1179" t="str">
            <v>IND_NF_ALU_CBT_NEW</v>
          </cell>
          <cell r="C1179" t="str">
            <v>TOT_CH4</v>
          </cell>
          <cell r="D1179" t="str">
            <v>IND</v>
          </cell>
        </row>
        <row r="1180">
          <cell r="A1180" t="str">
            <v>EUR</v>
          </cell>
          <cell r="B1180" t="str">
            <v>IND_NF_ALU_CBT_NEW</v>
          </cell>
          <cell r="C1180" t="str">
            <v>TOT_CO2</v>
          </cell>
          <cell r="D1180" t="str">
            <v>IND</v>
          </cell>
        </row>
        <row r="1181">
          <cell r="A1181" t="str">
            <v>EUR</v>
          </cell>
          <cell r="B1181" t="str">
            <v>IND_NF_ALU_CBT_NEW</v>
          </cell>
          <cell r="C1181" t="str">
            <v>TOT_CO2_EQ_GWP_100</v>
          </cell>
          <cell r="D1181" t="str">
            <v>IND</v>
          </cell>
        </row>
        <row r="1182">
          <cell r="A1182" t="str">
            <v>EUR</v>
          </cell>
          <cell r="B1182" t="str">
            <v>IND_NF_ALU_EXS</v>
          </cell>
          <cell r="C1182" t="str">
            <v>IND_CH4</v>
          </cell>
          <cell r="D1182" t="str">
            <v>IND</v>
          </cell>
          <cell r="E1182">
            <v>8.8223876490269522</v>
          </cell>
          <cell r="F1182">
            <v>7.0579101192215816</v>
          </cell>
          <cell r="G1182">
            <v>5.2934325894161827</v>
          </cell>
          <cell r="H1182">
            <v>3.5289550596107842</v>
          </cell>
          <cell r="I1182">
            <v>1.764477529805393</v>
          </cell>
        </row>
        <row r="1183">
          <cell r="A1183" t="str">
            <v>EUR</v>
          </cell>
          <cell r="B1183" t="str">
            <v>IND_NF_ALU_EXS</v>
          </cell>
          <cell r="C1183" t="str">
            <v>IND_CO2</v>
          </cell>
          <cell r="D1183" t="str">
            <v>IND</v>
          </cell>
          <cell r="E1183">
            <v>168.72584272678691</v>
          </cell>
          <cell r="F1183">
            <v>134.9806741814304</v>
          </cell>
          <cell r="G1183">
            <v>101.2355056360726</v>
          </cell>
          <cell r="H1183">
            <v>67.490337090714945</v>
          </cell>
          <cell r="I1183">
            <v>33.745168545357529</v>
          </cell>
        </row>
        <row r="1184">
          <cell r="A1184" t="str">
            <v>EUR</v>
          </cell>
          <cell r="B1184" t="str">
            <v>IND_NF_ALU_EXS</v>
          </cell>
          <cell r="C1184" t="str">
            <v>IND_CO2_TOT</v>
          </cell>
          <cell r="D1184" t="str">
            <v>IND</v>
          </cell>
          <cell r="E1184">
            <v>168.72584272678691</v>
          </cell>
          <cell r="F1184">
            <v>134.9806741814304</v>
          </cell>
          <cell r="G1184">
            <v>101.2355056360726</v>
          </cell>
          <cell r="H1184">
            <v>67.490337090714945</v>
          </cell>
          <cell r="I1184">
            <v>33.745168545357529</v>
          </cell>
        </row>
        <row r="1185">
          <cell r="A1185" t="str">
            <v>EUR</v>
          </cell>
          <cell r="B1185" t="str">
            <v>IND_NF_ALU_EXS</v>
          </cell>
          <cell r="C1185" t="str">
            <v>IND_N2O</v>
          </cell>
          <cell r="D1185" t="str">
            <v>IND</v>
          </cell>
          <cell r="E1185">
            <v>1.2851843546419079</v>
          </cell>
          <cell r="F1185">
            <v>1.028147483713528</v>
          </cell>
          <cell r="G1185">
            <v>0.77111061278514592</v>
          </cell>
          <cell r="H1185">
            <v>0.51407374185676324</v>
          </cell>
          <cell r="I1185">
            <v>0.25703687092838179</v>
          </cell>
        </row>
        <row r="1186">
          <cell r="A1186" t="str">
            <v>EUR</v>
          </cell>
          <cell r="B1186" t="str">
            <v>IND_NF_ALU_EXS</v>
          </cell>
          <cell r="C1186" t="str">
            <v>TOT_CH4</v>
          </cell>
          <cell r="D1186" t="str">
            <v>IND</v>
          </cell>
          <cell r="E1186">
            <v>7.316643603159383E-3</v>
          </cell>
          <cell r="F1186">
            <v>5.8533148825275086E-3</v>
          </cell>
          <cell r="G1186">
            <v>4.3899861618956317E-3</v>
          </cell>
          <cell r="H1186">
            <v>2.9266574412637521E-3</v>
          </cell>
          <cell r="I1186">
            <v>1.4633287206318769E-3</v>
          </cell>
        </row>
        <row r="1187">
          <cell r="A1187" t="str">
            <v>EUR</v>
          </cell>
          <cell r="B1187" t="str">
            <v>IND_NF_ALU_EXS</v>
          </cell>
          <cell r="C1187" t="str">
            <v>TOT_CO2</v>
          </cell>
          <cell r="D1187" t="str">
            <v>IND</v>
          </cell>
          <cell r="E1187">
            <v>168.72584272678691</v>
          </cell>
          <cell r="F1187">
            <v>134.9806741814304</v>
          </cell>
          <cell r="G1187">
            <v>101.2355056360726</v>
          </cell>
          <cell r="H1187">
            <v>67.490337090714945</v>
          </cell>
          <cell r="I1187">
            <v>33.745168545357529</v>
          </cell>
        </row>
        <row r="1188">
          <cell r="A1188" t="str">
            <v>EUR</v>
          </cell>
          <cell r="B1188" t="str">
            <v>IND_NF_ALU_EXS</v>
          </cell>
          <cell r="C1188" t="str">
            <v>TOT_CO2_EQ_GWP_100</v>
          </cell>
          <cell r="D1188" t="str">
            <v>IND</v>
          </cell>
          <cell r="E1188">
            <v>169.32938735569579</v>
          </cell>
          <cell r="F1188">
            <v>135.46350988455751</v>
          </cell>
          <cell r="G1188">
            <v>101.597632413418</v>
          </cell>
          <cell r="H1188">
            <v>67.731754942278542</v>
          </cell>
          <cell r="I1188">
            <v>33.865877471139306</v>
          </cell>
        </row>
        <row r="1189">
          <cell r="A1189" t="str">
            <v>EUR</v>
          </cell>
          <cell r="B1189" t="str">
            <v>IND_NF_ALU_EXS</v>
          </cell>
          <cell r="C1189" t="str">
            <v>TOT_N2O</v>
          </cell>
          <cell r="D1189" t="str">
            <v>IND</v>
          </cell>
          <cell r="E1189">
            <v>1.13460995005515E-3</v>
          </cell>
          <cell r="F1189">
            <v>9.0768796004412125E-4</v>
          </cell>
          <cell r="G1189">
            <v>6.8076597003309091E-4</v>
          </cell>
          <cell r="H1189">
            <v>4.5384398002206019E-4</v>
          </cell>
          <cell r="I1189">
            <v>2.269219900110302E-4</v>
          </cell>
        </row>
        <row r="1190">
          <cell r="A1190" t="str">
            <v>EUR</v>
          </cell>
          <cell r="B1190" t="str">
            <v>IND_NF_ALU_HLHIA_NEW</v>
          </cell>
          <cell r="C1190" t="str">
            <v>IND_CH4</v>
          </cell>
          <cell r="D1190" t="str">
            <v>IND</v>
          </cell>
        </row>
        <row r="1191">
          <cell r="A1191" t="str">
            <v>EUR</v>
          </cell>
          <cell r="B1191" t="str">
            <v>IND_NF_ALU_HLHIA_NEW</v>
          </cell>
          <cell r="C1191" t="str">
            <v>IND_CO2</v>
          </cell>
          <cell r="D1191" t="str">
            <v>IND</v>
          </cell>
        </row>
        <row r="1192">
          <cell r="A1192" t="str">
            <v>EUR</v>
          </cell>
          <cell r="B1192" t="str">
            <v>IND_NF_ALU_HLHIA_NEW</v>
          </cell>
          <cell r="C1192" t="str">
            <v>IND_CO2_TOT</v>
          </cell>
          <cell r="D1192" t="str">
            <v>IND</v>
          </cell>
        </row>
        <row r="1193">
          <cell r="A1193" t="str">
            <v>EUR</v>
          </cell>
          <cell r="B1193" t="str">
            <v>IND_NF_ALU_HLHIA_NEW</v>
          </cell>
          <cell r="C1193" t="str">
            <v>IND_N2O</v>
          </cell>
          <cell r="D1193" t="str">
            <v>IND</v>
          </cell>
        </row>
        <row r="1194">
          <cell r="A1194" t="str">
            <v>EUR</v>
          </cell>
          <cell r="B1194" t="str">
            <v>IND_NF_ALU_HLHIA_NEW</v>
          </cell>
          <cell r="C1194" t="str">
            <v>TOT_CH4</v>
          </cell>
          <cell r="D1194" t="str">
            <v>IND</v>
          </cell>
        </row>
        <row r="1195">
          <cell r="A1195" t="str">
            <v>EUR</v>
          </cell>
          <cell r="B1195" t="str">
            <v>IND_NF_ALU_HLHIA_NEW</v>
          </cell>
          <cell r="C1195" t="str">
            <v>TOT_CO2</v>
          </cell>
          <cell r="D1195" t="str">
            <v>IND</v>
          </cell>
        </row>
        <row r="1196">
          <cell r="A1196" t="str">
            <v>EUR</v>
          </cell>
          <cell r="B1196" t="str">
            <v>IND_NF_ALU_HLHIA_NEW</v>
          </cell>
          <cell r="C1196" t="str">
            <v>TOT_CO2_EQ_GWP_100</v>
          </cell>
          <cell r="D1196" t="str">
            <v>IND</v>
          </cell>
        </row>
        <row r="1197">
          <cell r="A1197" t="str">
            <v>EUR</v>
          </cell>
          <cell r="B1197" t="str">
            <v>IND_NF_ALU_HLH_NEW</v>
          </cell>
          <cell r="C1197" t="str">
            <v>IND_CH4</v>
          </cell>
          <cell r="D1197" t="str">
            <v>IND</v>
          </cell>
        </row>
        <row r="1198">
          <cell r="A1198" t="str">
            <v>EUR</v>
          </cell>
          <cell r="B1198" t="str">
            <v>IND_NF_ALU_HLH_NEW</v>
          </cell>
          <cell r="C1198" t="str">
            <v>IND_CO2</v>
          </cell>
          <cell r="D1198" t="str">
            <v>IND</v>
          </cell>
        </row>
        <row r="1199">
          <cell r="A1199" t="str">
            <v>EUR</v>
          </cell>
          <cell r="B1199" t="str">
            <v>IND_NF_ALU_HLH_NEW</v>
          </cell>
          <cell r="C1199" t="str">
            <v>IND_CO2_TOT</v>
          </cell>
          <cell r="D1199" t="str">
            <v>IND</v>
          </cell>
        </row>
        <row r="1200">
          <cell r="A1200" t="str">
            <v>EUR</v>
          </cell>
          <cell r="B1200" t="str">
            <v>IND_NF_ALU_HLH_NEW</v>
          </cell>
          <cell r="C1200" t="str">
            <v>IND_N2O</v>
          </cell>
          <cell r="D1200" t="str">
            <v>IND</v>
          </cell>
        </row>
        <row r="1201">
          <cell r="A1201" t="str">
            <v>EUR</v>
          </cell>
          <cell r="B1201" t="str">
            <v>IND_NF_ALU_HLH_NEW</v>
          </cell>
          <cell r="C1201" t="str">
            <v>TOT_CH4</v>
          </cell>
          <cell r="D1201" t="str">
            <v>IND</v>
          </cell>
        </row>
        <row r="1202">
          <cell r="A1202" t="str">
            <v>EUR</v>
          </cell>
          <cell r="B1202" t="str">
            <v>IND_NF_ALU_HLH_NEW</v>
          </cell>
          <cell r="C1202" t="str">
            <v>TOT_CO2</v>
          </cell>
          <cell r="D1202" t="str">
            <v>IND</v>
          </cell>
        </row>
        <row r="1203">
          <cell r="A1203" t="str">
            <v>EUR</v>
          </cell>
          <cell r="B1203" t="str">
            <v>IND_NF_ALU_HLH_NEW</v>
          </cell>
          <cell r="C1203" t="str">
            <v>TOT_CO2_EQ_GWP_100</v>
          </cell>
          <cell r="D1203" t="str">
            <v>IND</v>
          </cell>
        </row>
        <row r="1204">
          <cell r="A1204" t="str">
            <v>EUR</v>
          </cell>
          <cell r="B1204" t="str">
            <v>IND_NF_ALU_SEC_NEW</v>
          </cell>
          <cell r="C1204" t="str">
            <v>IND_CH4</v>
          </cell>
          <cell r="D1204" t="str">
            <v>IND</v>
          </cell>
          <cell r="E1204">
            <v>0.77918267353447934</v>
          </cell>
          <cell r="F1204">
            <v>5.3262874594743836</v>
          </cell>
          <cell r="G1204">
            <v>8.0577265619434009</v>
          </cell>
          <cell r="H1204">
            <v>12.94993803467613</v>
          </cell>
          <cell r="I1204">
            <v>16.204771828878389</v>
          </cell>
          <cell r="J1204">
            <v>19.40685395232828</v>
          </cell>
          <cell r="K1204">
            <v>19.149432323310769</v>
          </cell>
          <cell r="L1204">
            <v>18.98399807703623</v>
          </cell>
          <cell r="M1204">
            <v>18.942997493329919</v>
          </cell>
        </row>
        <row r="1205">
          <cell r="A1205" t="str">
            <v>EUR</v>
          </cell>
          <cell r="B1205" t="str">
            <v>IND_NF_ALU_SEC_NEW</v>
          </cell>
          <cell r="C1205" t="str">
            <v>IND_CO2</v>
          </cell>
          <cell r="D1205" t="str">
            <v>IND</v>
          </cell>
          <cell r="E1205">
            <v>39.270150592307417</v>
          </cell>
          <cell r="F1205">
            <v>268.44040266280621</v>
          </cell>
          <cell r="G1205">
            <v>406.10263326800049</v>
          </cell>
          <cell r="H1205">
            <v>652.6659717367005</v>
          </cell>
          <cell r="I1205">
            <v>816.70685405182553</v>
          </cell>
          <cell r="J1205">
            <v>978.08909658349057</v>
          </cell>
          <cell r="K1205">
            <v>965.11526325711679</v>
          </cell>
          <cell r="L1205">
            <v>956.77751655792974</v>
          </cell>
          <cell r="M1205">
            <v>954.71112166593889</v>
          </cell>
        </row>
        <row r="1206">
          <cell r="A1206" t="str">
            <v>EUR</v>
          </cell>
          <cell r="B1206" t="str">
            <v>IND_NF_ALU_SEC_NEW</v>
          </cell>
          <cell r="C1206" t="str">
            <v>IND_CO2_TOT</v>
          </cell>
          <cell r="D1206" t="str">
            <v>IND</v>
          </cell>
          <cell r="E1206">
            <v>39.270150592307417</v>
          </cell>
          <cell r="F1206">
            <v>268.44040266280621</v>
          </cell>
          <cell r="G1206">
            <v>406.10263326800049</v>
          </cell>
          <cell r="H1206">
            <v>652.6659717367005</v>
          </cell>
          <cell r="I1206">
            <v>816.70685405182553</v>
          </cell>
          <cell r="J1206">
            <v>978.08909658349057</v>
          </cell>
          <cell r="K1206">
            <v>965.11526325711679</v>
          </cell>
          <cell r="L1206">
            <v>956.77751655792974</v>
          </cell>
          <cell r="M1206">
            <v>954.71112166593889</v>
          </cell>
        </row>
        <row r="1207">
          <cell r="A1207" t="str">
            <v>EUR</v>
          </cell>
          <cell r="B1207" t="str">
            <v>IND_NF_ALU_SEC_NEW</v>
          </cell>
          <cell r="C1207" t="str">
            <v>IND_N2O</v>
          </cell>
          <cell r="D1207" t="str">
            <v>IND</v>
          </cell>
          <cell r="E1207">
            <v>8.5299997944827219E-2</v>
          </cell>
          <cell r="F1207">
            <v>0.58308831135298511</v>
          </cell>
          <cell r="G1207">
            <v>0.88210901309696221</v>
          </cell>
          <cell r="H1207">
            <v>1.4176774269540191</v>
          </cell>
          <cell r="I1207">
            <v>1.7739960738982661</v>
          </cell>
          <cell r="J1207">
            <v>2.12453980109699</v>
          </cell>
          <cell r="K1207">
            <v>2.0963589069729678</v>
          </cell>
          <cell r="L1207">
            <v>2.0782482105387028</v>
          </cell>
          <cell r="M1207">
            <v>2.0737597255855911</v>
          </cell>
        </row>
        <row r="1208">
          <cell r="A1208" t="str">
            <v>EUR</v>
          </cell>
          <cell r="B1208" t="str">
            <v>IND_NF_ALU_SEC_NEW</v>
          </cell>
          <cell r="C1208" t="str">
            <v>TOT_CH4</v>
          </cell>
          <cell r="D1208" t="str">
            <v>IND</v>
          </cell>
          <cell r="E1208">
            <v>7.3817305913792834E-5</v>
          </cell>
          <cell r="F1208">
            <v>5.0459565405546782E-4</v>
          </cell>
          <cell r="G1208">
            <v>7.6336356902621783E-4</v>
          </cell>
          <cell r="H1208">
            <v>1.2268362348640551E-3</v>
          </cell>
          <cell r="I1208">
            <v>1.5351889101042689E-3</v>
          </cell>
          <cell r="J1208">
            <v>1.838544058641626E-3</v>
          </cell>
          <cell r="K1208">
            <v>1.8141567464189151E-3</v>
          </cell>
          <cell r="L1208">
            <v>1.798484028350801E-3</v>
          </cell>
          <cell r="M1208">
            <v>1.7945997625259931E-3</v>
          </cell>
        </row>
        <row r="1209">
          <cell r="A1209" t="str">
            <v>EUR</v>
          </cell>
          <cell r="B1209" t="str">
            <v>IND_NF_ALU_SEC_NEW</v>
          </cell>
          <cell r="C1209" t="str">
            <v>TOT_CO2</v>
          </cell>
          <cell r="D1209" t="str">
            <v>IND</v>
          </cell>
          <cell r="E1209">
            <v>39.270150592307417</v>
          </cell>
          <cell r="F1209">
            <v>268.44040266280621</v>
          </cell>
          <cell r="G1209">
            <v>406.10263326800049</v>
          </cell>
          <cell r="H1209">
            <v>652.6659717367005</v>
          </cell>
          <cell r="I1209">
            <v>816.70685405182553</v>
          </cell>
          <cell r="J1209">
            <v>978.08909658349057</v>
          </cell>
          <cell r="K1209">
            <v>965.11526325711679</v>
          </cell>
          <cell r="L1209">
            <v>956.77751655792974</v>
          </cell>
          <cell r="M1209">
            <v>954.71112166593889</v>
          </cell>
        </row>
        <row r="1210">
          <cell r="A1210" t="str">
            <v>EUR</v>
          </cell>
          <cell r="B1210" t="str">
            <v>IND_NF_ALU_SEC_NEW</v>
          </cell>
          <cell r="C1210" t="str">
            <v>TOT_CO2_EQ_GWP_100</v>
          </cell>
          <cell r="D1210" t="str">
            <v>IND</v>
          </cell>
          <cell r="E1210">
            <v>39.315049558533332</v>
          </cell>
          <cell r="F1210">
            <v>268.74732016607629</v>
          </cell>
          <cell r="G1210">
            <v>406.56694491795213</v>
          </cell>
          <cell r="H1210">
            <v>653.41218806079985</v>
          </cell>
          <cell r="I1210">
            <v>817.64062417756918</v>
          </cell>
          <cell r="J1210">
            <v>979.20738079302566</v>
          </cell>
          <cell r="K1210">
            <v>966.2187140194776</v>
          </cell>
          <cell r="L1210">
            <v>957.87143447659605</v>
          </cell>
          <cell r="M1210">
            <v>955.8026770014967</v>
          </cell>
        </row>
        <row r="1211">
          <cell r="A1211" t="str">
            <v>EUR</v>
          </cell>
          <cell r="B1211" t="str">
            <v>IND_NF_AMN_BAY_NEW</v>
          </cell>
          <cell r="C1211" t="str">
            <v>IND_CH4</v>
          </cell>
          <cell r="D1211" t="str">
            <v>IND</v>
          </cell>
          <cell r="E1211">
            <v>36.641519849235053</v>
          </cell>
          <cell r="F1211">
            <v>134.43965849865219</v>
          </cell>
          <cell r="G1211">
            <v>209.9096165779587</v>
          </cell>
          <cell r="H1211">
            <v>349.80517208388909</v>
          </cell>
          <cell r="I1211">
            <v>424.06951853283931</v>
          </cell>
          <cell r="J1211">
            <v>491.22088104426342</v>
          </cell>
          <cell r="K1211">
            <v>459.54882155773822</v>
          </cell>
          <cell r="L1211">
            <v>458.77299788444031</v>
          </cell>
          <cell r="M1211">
            <v>457.78216546728407</v>
          </cell>
        </row>
        <row r="1212">
          <cell r="A1212" t="str">
            <v>EUR</v>
          </cell>
          <cell r="B1212" t="str">
            <v>IND_NF_AMN_BAY_NEW</v>
          </cell>
          <cell r="C1212" t="str">
            <v>IND_CO2</v>
          </cell>
          <cell r="D1212" t="str">
            <v>IND</v>
          </cell>
          <cell r="E1212">
            <v>400.07008879915747</v>
          </cell>
          <cell r="F1212">
            <v>1467.878143018869</v>
          </cell>
          <cell r="G1212">
            <v>2291.8961683270409</v>
          </cell>
          <cell r="H1212">
            <v>3819.3444713491522</v>
          </cell>
          <cell r="I1212">
            <v>4630.1990374449724</v>
          </cell>
          <cell r="J1212">
            <v>5363.3905555225347</v>
          </cell>
          <cell r="K1212">
            <v>5017.5794728119236</v>
          </cell>
          <cell r="L1212">
            <v>5009.1086493541115</v>
          </cell>
          <cell r="M1212">
            <v>4998.2902549548662</v>
          </cell>
        </row>
        <row r="1213">
          <cell r="A1213" t="str">
            <v>EUR</v>
          </cell>
          <cell r="B1213" t="str">
            <v>IND_NF_AMN_BAY_NEW</v>
          </cell>
          <cell r="C1213" t="str">
            <v>IND_CO2_TOT</v>
          </cell>
          <cell r="D1213" t="str">
            <v>IND</v>
          </cell>
          <cell r="E1213">
            <v>400.07008879915747</v>
          </cell>
          <cell r="F1213">
            <v>1467.878143018869</v>
          </cell>
          <cell r="G1213">
            <v>2291.8961683270409</v>
          </cell>
          <cell r="H1213">
            <v>3819.3444713491522</v>
          </cell>
          <cell r="I1213">
            <v>4630.1990374449724</v>
          </cell>
          <cell r="J1213">
            <v>5363.3905555225347</v>
          </cell>
          <cell r="K1213">
            <v>5017.5794728119236</v>
          </cell>
          <cell r="L1213">
            <v>5009.1086493541115</v>
          </cell>
          <cell r="M1213">
            <v>4998.2902549548662</v>
          </cell>
        </row>
        <row r="1214">
          <cell r="A1214" t="str">
            <v>EUR</v>
          </cell>
          <cell r="B1214" t="str">
            <v>IND_NF_AMN_BAY_NEW</v>
          </cell>
          <cell r="C1214" t="str">
            <v>IND_N2O</v>
          </cell>
          <cell r="D1214" t="str">
            <v>IND</v>
          </cell>
          <cell r="E1214">
            <v>5.3340267646999644</v>
          </cell>
          <cell r="F1214">
            <v>19.570824016567229</v>
          </cell>
          <cell r="G1214">
            <v>30.557234459752191</v>
          </cell>
          <cell r="H1214">
            <v>50.922291378830323</v>
          </cell>
          <cell r="I1214">
            <v>61.733196964940177</v>
          </cell>
          <cell r="J1214">
            <v>71.508642044614845</v>
          </cell>
          <cell r="K1214">
            <v>66.898035997447238</v>
          </cell>
          <cell r="L1214">
            <v>66.785096789273396</v>
          </cell>
          <cell r="M1214">
            <v>66.640858049881857</v>
          </cell>
        </row>
        <row r="1215">
          <cell r="A1215" t="str">
            <v>EUR</v>
          </cell>
          <cell r="B1215" t="str">
            <v>IND_NF_AMN_BAY_NEW</v>
          </cell>
          <cell r="C1215" t="str">
            <v>TOT_CH4</v>
          </cell>
          <cell r="D1215" t="str">
            <v>IND</v>
          </cell>
          <cell r="E1215">
            <v>3.6641519849235041E-2</v>
          </cell>
          <cell r="F1215">
            <v>0.13443965849865219</v>
          </cell>
          <cell r="G1215">
            <v>0.20990961657795881</v>
          </cell>
          <cell r="H1215">
            <v>0.34980517208388928</v>
          </cell>
          <cell r="I1215">
            <v>0.42406951853283942</v>
          </cell>
          <cell r="J1215">
            <v>0.49122088104426342</v>
          </cell>
          <cell r="K1215">
            <v>0.4595488215577383</v>
          </cell>
          <cell r="L1215">
            <v>0.45877299788444043</v>
          </cell>
          <cell r="M1215">
            <v>0.45778216546728412</v>
          </cell>
        </row>
        <row r="1216">
          <cell r="A1216" t="str">
            <v>EUR</v>
          </cell>
          <cell r="B1216" t="str">
            <v>IND_NF_AMN_BAY_NEW</v>
          </cell>
          <cell r="C1216" t="str">
            <v>TOT_CO2</v>
          </cell>
          <cell r="D1216" t="str">
            <v>IND</v>
          </cell>
          <cell r="E1216">
            <v>400.07008879915747</v>
          </cell>
          <cell r="F1216">
            <v>1467.878143018869</v>
          </cell>
          <cell r="G1216">
            <v>2291.8961683270409</v>
          </cell>
          <cell r="H1216">
            <v>3819.3444713491522</v>
          </cell>
          <cell r="I1216">
            <v>4630.1990374449724</v>
          </cell>
          <cell r="J1216">
            <v>5363.3905555225347</v>
          </cell>
          <cell r="K1216">
            <v>5017.5794728119236</v>
          </cell>
          <cell r="L1216">
            <v>5009.1086493541115</v>
          </cell>
          <cell r="M1216">
            <v>4998.2902549548662</v>
          </cell>
        </row>
        <row r="1217">
          <cell r="A1217" t="str">
            <v>EUR</v>
          </cell>
          <cell r="B1217" t="str">
            <v>IND_NF_AMN_BAY_NEW</v>
          </cell>
          <cell r="C1217" t="str">
            <v>TOT_CO2_EQ_GWP_100</v>
          </cell>
          <cell r="D1217" t="str">
            <v>IND</v>
          </cell>
          <cell r="E1217">
            <v>402.5756667712688</v>
          </cell>
          <cell r="F1217">
            <v>1477.0712400382729</v>
          </cell>
          <cell r="G1217">
            <v>2306.2499646104952</v>
          </cell>
          <cell r="H1217">
            <v>3843.26444348214</v>
          </cell>
          <cell r="I1217">
            <v>4659.1972681038442</v>
          </cell>
          <cell r="J1217">
            <v>5396.9806528779354</v>
          </cell>
          <cell r="K1217">
            <v>5049.003808078106</v>
          </cell>
          <cell r="L1217">
            <v>5040.4799331444256</v>
          </cell>
          <cell r="M1217">
            <v>5029.5937847904133</v>
          </cell>
        </row>
        <row r="1218">
          <cell r="A1218" t="str">
            <v>EUR</v>
          </cell>
          <cell r="B1218" t="str">
            <v>IND_NF_AMN_BAY_NEW</v>
          </cell>
          <cell r="C1218" t="str">
            <v>TOT_N2O</v>
          </cell>
          <cell r="D1218" t="str">
            <v>IND</v>
          </cell>
          <cell r="E1218">
            <v>4.935171323670556E-3</v>
          </cell>
          <cell r="F1218">
            <v>1.810740247993458E-2</v>
          </cell>
          <cell r="G1218">
            <v>2.8272296688584289E-2</v>
          </cell>
          <cell r="H1218">
            <v>4.7114542771240817E-2</v>
          </cell>
          <cell r="I1218">
            <v>5.7117055616614662E-2</v>
          </cell>
          <cell r="J1218">
            <v>6.6161535211767264E-2</v>
          </cell>
          <cell r="K1218">
            <v>6.1895690334627163E-2</v>
          </cell>
          <cell r="L1218">
            <v>6.1791196231750459E-2</v>
          </cell>
          <cell r="M1218">
            <v>6.1657743041166849E-2</v>
          </cell>
        </row>
        <row r="1219">
          <cell r="A1219" t="str">
            <v>EUR</v>
          </cell>
          <cell r="B1219" t="str">
            <v>IND_NF_AMN_EXS</v>
          </cell>
          <cell r="C1219" t="str">
            <v>IND_CH4</v>
          </cell>
          <cell r="D1219" t="str">
            <v>IND</v>
          </cell>
          <cell r="E1219">
            <v>2.7237302047981702</v>
          </cell>
          <cell r="F1219">
            <v>2.1789841638385359</v>
          </cell>
          <cell r="G1219">
            <v>1.634238122878902</v>
          </cell>
          <cell r="H1219">
            <v>1.0894920819192671</v>
          </cell>
          <cell r="I1219">
            <v>0.54474604095963364</v>
          </cell>
        </row>
        <row r="1220">
          <cell r="A1220" t="str">
            <v>EUR</v>
          </cell>
          <cell r="B1220" t="str">
            <v>IND_NF_AMN_EXS</v>
          </cell>
          <cell r="C1220" t="str">
            <v>IND_CO2</v>
          </cell>
          <cell r="D1220" t="str">
            <v>IND</v>
          </cell>
          <cell r="E1220">
            <v>96.247918959801382</v>
          </cell>
          <cell r="F1220">
            <v>76.998335167841105</v>
          </cell>
          <cell r="G1220">
            <v>57.748751375880829</v>
          </cell>
          <cell r="H1220">
            <v>38.499167583920553</v>
          </cell>
          <cell r="I1220">
            <v>19.249583791960269</v>
          </cell>
        </row>
        <row r="1221">
          <cell r="A1221" t="str">
            <v>EUR</v>
          </cell>
          <cell r="B1221" t="str">
            <v>IND_NF_AMN_EXS</v>
          </cell>
          <cell r="C1221" t="str">
            <v>IND_CO2_TOT</v>
          </cell>
          <cell r="D1221" t="str">
            <v>IND</v>
          </cell>
          <cell r="E1221">
            <v>96.247918959801382</v>
          </cell>
          <cell r="F1221">
            <v>76.998335167841105</v>
          </cell>
          <cell r="G1221">
            <v>57.748751375880829</v>
          </cell>
          <cell r="H1221">
            <v>38.499167583920553</v>
          </cell>
          <cell r="I1221">
            <v>19.249583791960269</v>
          </cell>
        </row>
        <row r="1222">
          <cell r="A1222" t="str">
            <v>EUR</v>
          </cell>
          <cell r="B1222" t="str">
            <v>IND_NF_AMN_EXS</v>
          </cell>
          <cell r="C1222" t="str">
            <v>IND_N2O</v>
          </cell>
          <cell r="D1222" t="str">
            <v>IND</v>
          </cell>
          <cell r="E1222">
            <v>0.44424534082205341</v>
          </cell>
          <cell r="F1222">
            <v>0.35539627265764268</v>
          </cell>
          <cell r="G1222">
            <v>0.26654720449323199</v>
          </cell>
          <cell r="H1222">
            <v>0.17769813632882139</v>
          </cell>
          <cell r="I1222">
            <v>8.8849068164410641E-2</v>
          </cell>
        </row>
        <row r="1223">
          <cell r="A1223" t="str">
            <v>EUR</v>
          </cell>
          <cell r="B1223" t="str">
            <v>IND_NF_AMN_EXS</v>
          </cell>
          <cell r="C1223" t="str">
            <v>TOT_CH4</v>
          </cell>
          <cell r="D1223" t="str">
            <v>IND</v>
          </cell>
          <cell r="E1223">
            <v>2.7237302047981699E-3</v>
          </cell>
          <cell r="F1223">
            <v>2.1789841638385362E-3</v>
          </cell>
          <cell r="G1223">
            <v>1.634238122878902E-3</v>
          </cell>
          <cell r="H1223">
            <v>1.0894920819192681E-3</v>
          </cell>
          <cell r="I1223">
            <v>5.4474604095963372E-4</v>
          </cell>
        </row>
        <row r="1224">
          <cell r="A1224" t="str">
            <v>EUR</v>
          </cell>
          <cell r="B1224" t="str">
            <v>IND_NF_AMN_EXS</v>
          </cell>
          <cell r="C1224" t="str">
            <v>TOT_CO2</v>
          </cell>
          <cell r="D1224" t="str">
            <v>IND</v>
          </cell>
          <cell r="E1224">
            <v>96.247918959801382</v>
          </cell>
          <cell r="F1224">
            <v>76.998335167841105</v>
          </cell>
          <cell r="G1224">
            <v>57.748751375880829</v>
          </cell>
          <cell r="H1224">
            <v>38.499167583920553</v>
          </cell>
          <cell r="I1224">
            <v>19.249583791960269</v>
          </cell>
        </row>
        <row r="1225">
          <cell r="A1225" t="str">
            <v>EUR</v>
          </cell>
          <cell r="B1225" t="str">
            <v>IND_NF_AMN_EXS</v>
          </cell>
          <cell r="C1225" t="str">
            <v>TOT_CO2_EQ_GWP_100</v>
          </cell>
          <cell r="D1225" t="str">
            <v>IND</v>
          </cell>
          <cell r="E1225">
            <v>96.448397326486301</v>
          </cell>
          <cell r="F1225">
            <v>77.158717861189004</v>
          </cell>
          <cell r="G1225">
            <v>57.869038395891778</v>
          </cell>
          <cell r="H1225">
            <v>38.579358930594502</v>
          </cell>
          <cell r="I1225">
            <v>19.289679465297251</v>
          </cell>
        </row>
        <row r="1226">
          <cell r="A1226" t="str">
            <v>EUR</v>
          </cell>
          <cell r="B1226" t="str">
            <v>IND_NF_AMN_EXS</v>
          </cell>
          <cell r="C1226" t="str">
            <v>TOT_N2O</v>
          </cell>
          <cell r="D1226" t="str">
            <v>IND</v>
          </cell>
          <cell r="E1226">
            <v>3.4374464068447292E-4</v>
          </cell>
          <cell r="F1226">
            <v>2.7499571254757839E-4</v>
          </cell>
          <cell r="G1226">
            <v>2.062467844106838E-4</v>
          </cell>
          <cell r="H1226">
            <v>1.3749785627378919E-4</v>
          </cell>
          <cell r="I1226">
            <v>6.8748928136894556E-5</v>
          </cell>
        </row>
        <row r="1227">
          <cell r="A1227" t="str">
            <v>EUR</v>
          </cell>
          <cell r="B1227" t="str">
            <v>IND_NF_COP_EXS</v>
          </cell>
          <cell r="C1227" t="str">
            <v>IND_CH4</v>
          </cell>
          <cell r="D1227" t="str">
            <v>IND</v>
          </cell>
          <cell r="E1227">
            <v>4.5897363536647369</v>
          </cell>
          <cell r="F1227">
            <v>3.6717890829317952</v>
          </cell>
          <cell r="G1227">
            <v>2.7538418121988419</v>
          </cell>
          <cell r="H1227">
            <v>1.835894541465896</v>
          </cell>
          <cell r="I1227">
            <v>0.91794727073294757</v>
          </cell>
        </row>
        <row r="1228">
          <cell r="A1228" t="str">
            <v>EUR</v>
          </cell>
          <cell r="B1228" t="str">
            <v>IND_NF_COP_EXS</v>
          </cell>
          <cell r="C1228" t="str">
            <v>IND_CO2</v>
          </cell>
          <cell r="D1228" t="str">
            <v>IND</v>
          </cell>
          <cell r="E1228">
            <v>78.228716267351089</v>
          </cell>
          <cell r="F1228">
            <v>62.582973013881009</v>
          </cell>
          <cell r="G1228">
            <v>46.937229760410659</v>
          </cell>
          <cell r="H1228">
            <v>31.291486506940469</v>
          </cell>
          <cell r="I1228">
            <v>15.64574325347022</v>
          </cell>
        </row>
        <row r="1229">
          <cell r="A1229" t="str">
            <v>EUR</v>
          </cell>
          <cell r="B1229" t="str">
            <v>IND_NF_COP_EXS</v>
          </cell>
          <cell r="C1229" t="str">
            <v>IND_CO2_TOT</v>
          </cell>
          <cell r="D1229" t="str">
            <v>IND</v>
          </cell>
          <cell r="E1229">
            <v>78.228716267351089</v>
          </cell>
          <cell r="F1229">
            <v>62.582973013881009</v>
          </cell>
          <cell r="G1229">
            <v>46.937229760410659</v>
          </cell>
          <cell r="H1229">
            <v>31.291486506940469</v>
          </cell>
          <cell r="I1229">
            <v>15.64574325347022</v>
          </cell>
        </row>
        <row r="1230">
          <cell r="A1230" t="str">
            <v>EUR</v>
          </cell>
          <cell r="B1230" t="str">
            <v>IND_NF_COP_EXS</v>
          </cell>
          <cell r="C1230" t="str">
            <v>IND_N2O</v>
          </cell>
          <cell r="D1230" t="str">
            <v>IND</v>
          </cell>
          <cell r="E1230">
            <v>0.6683631250388804</v>
          </cell>
          <cell r="F1230">
            <v>0.53469050003110496</v>
          </cell>
          <cell r="G1230">
            <v>0.40101787502332831</v>
          </cell>
          <cell r="H1230">
            <v>0.26734525001555232</v>
          </cell>
          <cell r="I1230">
            <v>0.13367262500777599</v>
          </cell>
        </row>
        <row r="1231">
          <cell r="A1231" t="str">
            <v>EUR</v>
          </cell>
          <cell r="B1231" t="str">
            <v>IND_NF_COP_EXS</v>
          </cell>
          <cell r="C1231" t="str">
            <v>TOT_CH4</v>
          </cell>
          <cell r="D1231" t="str">
            <v>IND</v>
          </cell>
          <cell r="E1231">
            <v>3.9918952604905767E-3</v>
          </cell>
          <cell r="F1231">
            <v>3.1935162083924652E-3</v>
          </cell>
          <cell r="G1231">
            <v>2.3951371562943458E-3</v>
          </cell>
          <cell r="H1231">
            <v>1.5967581041962311E-3</v>
          </cell>
          <cell r="I1231">
            <v>7.983790520981152E-4</v>
          </cell>
        </row>
        <row r="1232">
          <cell r="A1232" t="str">
            <v>EUR</v>
          </cell>
          <cell r="B1232" t="str">
            <v>IND_NF_COP_EXS</v>
          </cell>
          <cell r="C1232" t="str">
            <v>TOT_CO2</v>
          </cell>
          <cell r="D1232" t="str">
            <v>IND</v>
          </cell>
          <cell r="E1232">
            <v>78.228716267351089</v>
          </cell>
          <cell r="F1232">
            <v>62.582973013881009</v>
          </cell>
          <cell r="G1232">
            <v>46.937229760410659</v>
          </cell>
          <cell r="H1232">
            <v>31.291486506940469</v>
          </cell>
          <cell r="I1232">
            <v>15.64574325347022</v>
          </cell>
        </row>
        <row r="1233">
          <cell r="A1233" t="str">
            <v>EUR</v>
          </cell>
          <cell r="B1233" t="str">
            <v>IND_NF_COP_EXS</v>
          </cell>
          <cell r="C1233" t="str">
            <v>TOT_CO2_EQ_GWP_100</v>
          </cell>
          <cell r="D1233" t="str">
            <v>IND</v>
          </cell>
          <cell r="E1233">
            <v>78.542631887454277</v>
          </cell>
          <cell r="F1233">
            <v>62.834105509963571</v>
          </cell>
          <cell r="G1233">
            <v>47.125579132472581</v>
          </cell>
          <cell r="H1233">
            <v>31.41705275498175</v>
          </cell>
          <cell r="I1233">
            <v>15.708526377490861</v>
          </cell>
        </row>
        <row r="1234">
          <cell r="A1234" t="str">
            <v>EUR</v>
          </cell>
          <cell r="B1234" t="str">
            <v>IND_NF_COP_EXS</v>
          </cell>
          <cell r="C1234" t="str">
            <v>TOT_N2O</v>
          </cell>
          <cell r="D1234" t="str">
            <v>IND</v>
          </cell>
          <cell r="E1234">
            <v>6.0857901572146421E-4</v>
          </cell>
          <cell r="F1234">
            <v>4.8686321257717188E-4</v>
          </cell>
          <cell r="G1234">
            <v>3.6514740943287852E-4</v>
          </cell>
          <cell r="H1234">
            <v>2.434316062885857E-4</v>
          </cell>
          <cell r="I1234">
            <v>1.2171580314429279E-4</v>
          </cell>
        </row>
        <row r="1235">
          <cell r="A1235" t="str">
            <v>EUR</v>
          </cell>
          <cell r="B1235" t="str">
            <v>IND_NF_COP_NEW</v>
          </cell>
          <cell r="C1235" t="str">
            <v>IND_CH4</v>
          </cell>
          <cell r="D1235" t="str">
            <v>IND</v>
          </cell>
          <cell r="E1235">
            <v>0.58783808319738917</v>
          </cell>
          <cell r="F1235">
            <v>4.5359617061029383</v>
          </cell>
          <cell r="G1235">
            <v>7.4441026151949483</v>
          </cell>
          <cell r="H1235">
            <v>12.501722823889979</v>
          </cell>
          <cell r="I1235">
            <v>16.00163961968595</v>
          </cell>
          <cell r="J1235">
            <v>19.72217429589114</v>
          </cell>
          <cell r="K1235">
            <v>19.248083302223161</v>
          </cell>
          <cell r="L1235">
            <v>19.063253052606889</v>
          </cell>
          <cell r="M1235">
            <v>18.95413831756029</v>
          </cell>
        </row>
        <row r="1236">
          <cell r="A1236" t="str">
            <v>EUR</v>
          </cell>
          <cell r="B1236" t="str">
            <v>IND_NF_COP_NEW</v>
          </cell>
          <cell r="C1236" t="str">
            <v>IND_CO2</v>
          </cell>
          <cell r="D1236" t="str">
            <v>IND</v>
          </cell>
          <cell r="E1236">
            <v>16.237028398844998</v>
          </cell>
          <cell r="F1236">
            <v>125.29051986129291</v>
          </cell>
          <cell r="G1236">
            <v>205.61802479586879</v>
          </cell>
          <cell r="H1236">
            <v>345.31758715235981</v>
          </cell>
          <cell r="I1236">
            <v>441.99088891911759</v>
          </cell>
          <cell r="J1236">
            <v>544.75800953138651</v>
          </cell>
          <cell r="K1236">
            <v>531.66285774068706</v>
          </cell>
          <cell r="L1236">
            <v>526.55755051788628</v>
          </cell>
          <cell r="M1236">
            <v>523.54362695232317</v>
          </cell>
        </row>
        <row r="1237">
          <cell r="A1237" t="str">
            <v>EUR</v>
          </cell>
          <cell r="B1237" t="str">
            <v>IND_NF_COP_NEW</v>
          </cell>
          <cell r="C1237" t="str">
            <v>IND_CO2_TOT</v>
          </cell>
          <cell r="D1237" t="str">
            <v>IND</v>
          </cell>
          <cell r="E1237">
            <v>16.237028398844998</v>
          </cell>
          <cell r="F1237">
            <v>125.29051986129291</v>
          </cell>
          <cell r="G1237">
            <v>205.61802479586879</v>
          </cell>
          <cell r="H1237">
            <v>345.31758715235981</v>
          </cell>
          <cell r="I1237">
            <v>441.99088891911759</v>
          </cell>
          <cell r="J1237">
            <v>544.75800953138651</v>
          </cell>
          <cell r="K1237">
            <v>531.66285774068706</v>
          </cell>
          <cell r="L1237">
            <v>526.55755051788628</v>
          </cell>
          <cell r="M1237">
            <v>523.54362695232317</v>
          </cell>
        </row>
        <row r="1238">
          <cell r="A1238" t="str">
            <v>EUR</v>
          </cell>
          <cell r="B1238" t="str">
            <v>IND_NF_COP_NEW</v>
          </cell>
          <cell r="C1238" t="str">
            <v>IND_N2O</v>
          </cell>
          <cell r="D1238" t="str">
            <v>IND</v>
          </cell>
          <cell r="E1238">
            <v>9.2486525089722563E-2</v>
          </cell>
          <cell r="F1238">
            <v>0.71365797509352924</v>
          </cell>
          <cell r="G1238">
            <v>1.1712054781240051</v>
          </cell>
          <cell r="H1238">
            <v>1.9669377242920241</v>
          </cell>
          <cell r="I1238">
            <v>2.5175913001639221</v>
          </cell>
          <cell r="J1238">
            <v>3.102955422553539</v>
          </cell>
          <cell r="K1238">
            <v>3.0283651062164432</v>
          </cell>
          <cell r="L1238">
            <v>2.9992851469434831</v>
          </cell>
          <cell r="M1238">
            <v>2.9821177619628192</v>
          </cell>
        </row>
        <row r="1239">
          <cell r="A1239" t="str">
            <v>EUR</v>
          </cell>
          <cell r="B1239" t="str">
            <v>IND_NF_COP_NEW</v>
          </cell>
          <cell r="C1239" t="str">
            <v>TOT_CH4</v>
          </cell>
          <cell r="D1239" t="str">
            <v>IND</v>
          </cell>
          <cell r="E1239">
            <v>5.8783808319738911E-4</v>
          </cell>
          <cell r="F1239">
            <v>4.535961706102939E-3</v>
          </cell>
          <cell r="G1239">
            <v>7.4441026151949481E-3</v>
          </cell>
          <cell r="H1239">
            <v>1.2501722823889991E-2</v>
          </cell>
          <cell r="I1239">
            <v>1.600163961968595E-2</v>
          </cell>
          <cell r="J1239">
            <v>1.972217429589114E-2</v>
          </cell>
          <cell r="K1239">
            <v>1.9248083302223148E-2</v>
          </cell>
          <cell r="L1239">
            <v>1.906325305260689E-2</v>
          </cell>
          <cell r="M1239">
            <v>1.8954138317560289E-2</v>
          </cell>
        </row>
        <row r="1240">
          <cell r="A1240" t="str">
            <v>EUR</v>
          </cell>
          <cell r="B1240" t="str">
            <v>IND_NF_COP_NEW</v>
          </cell>
          <cell r="C1240" t="str">
            <v>TOT_CO2</v>
          </cell>
          <cell r="D1240" t="str">
            <v>IND</v>
          </cell>
          <cell r="E1240">
            <v>16.237028398844998</v>
          </cell>
          <cell r="F1240">
            <v>125.29051986129291</v>
          </cell>
          <cell r="G1240">
            <v>205.61802479586879</v>
          </cell>
          <cell r="H1240">
            <v>345.31758715235981</v>
          </cell>
          <cell r="I1240">
            <v>441.99088891911759</v>
          </cell>
          <cell r="J1240">
            <v>544.75800953138651</v>
          </cell>
          <cell r="K1240">
            <v>531.66285774068706</v>
          </cell>
          <cell r="L1240">
            <v>526.55755051788628</v>
          </cell>
          <cell r="M1240">
            <v>523.54362695232317</v>
          </cell>
        </row>
        <row r="1241">
          <cell r="A1241" t="str">
            <v>EUR</v>
          </cell>
          <cell r="B1241" t="str">
            <v>IND_NF_COP_NEW</v>
          </cell>
          <cell r="C1241" t="str">
            <v>TOT_CO2_EQ_GWP_100</v>
          </cell>
          <cell r="D1241" t="str">
            <v>IND</v>
          </cell>
          <cell r="E1241">
            <v>16.279285335401681</v>
          </cell>
          <cell r="F1241">
            <v>125.6165889805234</v>
          </cell>
          <cell r="G1241">
            <v>206.15314659372959</v>
          </cell>
          <cell r="H1241">
            <v>346.21627766479611</v>
          </cell>
          <cell r="I1241">
            <v>443.14117211705872</v>
          </cell>
          <cell r="J1241">
            <v>546.17574460470473</v>
          </cell>
          <cell r="K1241">
            <v>533.04651262489506</v>
          </cell>
          <cell r="L1241">
            <v>527.92791881799053</v>
          </cell>
          <cell r="M1241">
            <v>524.90615150332712</v>
          </cell>
        </row>
        <row r="1242">
          <cell r="A1242" t="str">
            <v>EUR</v>
          </cell>
          <cell r="B1242" t="str">
            <v>IND_NF_COP_NEW</v>
          </cell>
          <cell r="C1242" t="str">
            <v>TOT_N2O</v>
          </cell>
          <cell r="D1242" t="str">
            <v>IND</v>
          </cell>
          <cell r="E1242">
            <v>7.6810842871125466E-5</v>
          </cell>
          <cell r="F1242">
            <v>6.015941663542779E-4</v>
          </cell>
          <cell r="G1242">
            <v>9.9503971129377396E-4</v>
          </cell>
          <cell r="H1242">
            <v>1.6919316082404381E-3</v>
          </cell>
          <cell r="I1242">
            <v>2.1834196521124971E-3</v>
          </cell>
          <cell r="J1242">
            <v>2.705888732623991E-3</v>
          </cell>
          <cell r="K1242">
            <v>2.6746969522103889E-3</v>
          </cell>
          <cell r="L1242">
            <v>2.6636818211851349E-3</v>
          </cell>
          <cell r="M1242">
            <v>2.655030048748357E-3</v>
          </cell>
        </row>
        <row r="1243">
          <cell r="A1243" t="str">
            <v>EUR</v>
          </cell>
          <cell r="B1243" t="str">
            <v>IND_NF_MD_LPG_NEW</v>
          </cell>
          <cell r="C1243" t="str">
            <v>IND_CH4</v>
          </cell>
          <cell r="D1243" t="str">
            <v>IND</v>
          </cell>
        </row>
        <row r="1244">
          <cell r="A1244" t="str">
            <v>EUR</v>
          </cell>
          <cell r="B1244" t="str">
            <v>IND_NF_MD_LPG_NEW</v>
          </cell>
          <cell r="C1244" t="str">
            <v>IND_CO2</v>
          </cell>
          <cell r="D1244" t="str">
            <v>IND</v>
          </cell>
        </row>
        <row r="1245">
          <cell r="A1245" t="str">
            <v>EUR</v>
          </cell>
          <cell r="B1245" t="str">
            <v>IND_NF_MD_LPG_NEW</v>
          </cell>
          <cell r="C1245" t="str">
            <v>IND_CO2_TOT</v>
          </cell>
          <cell r="D1245" t="str">
            <v>IND</v>
          </cell>
        </row>
        <row r="1246">
          <cell r="A1246" t="str">
            <v>EUR</v>
          </cell>
          <cell r="B1246" t="str">
            <v>IND_NF_MD_LPG_NEW</v>
          </cell>
          <cell r="C1246" t="str">
            <v>IND_N2O</v>
          </cell>
          <cell r="D1246" t="str">
            <v>IND</v>
          </cell>
        </row>
        <row r="1247">
          <cell r="A1247" t="str">
            <v>EUR</v>
          </cell>
          <cell r="B1247" t="str">
            <v>IND_NF_MD_LPG_NEW</v>
          </cell>
          <cell r="C1247" t="str">
            <v>TOT_CO2</v>
          </cell>
          <cell r="D1247" t="str">
            <v>IND</v>
          </cell>
        </row>
        <row r="1248">
          <cell r="A1248" t="str">
            <v>EUR</v>
          </cell>
          <cell r="B1248" t="str">
            <v>IND_NF_MD_LPG_NEW</v>
          </cell>
          <cell r="C1248" t="str">
            <v>TOT_CO2_EQ_GWP_100</v>
          </cell>
          <cell r="D1248" t="str">
            <v>IND</v>
          </cell>
        </row>
        <row r="1249">
          <cell r="A1249" t="str">
            <v>EUR</v>
          </cell>
          <cell r="B1249" t="str">
            <v>IND_NF_MD_NGA_NEW</v>
          </cell>
          <cell r="C1249" t="str">
            <v>IND_CH4</v>
          </cell>
          <cell r="D1249" t="str">
            <v>IND</v>
          </cell>
        </row>
        <row r="1250">
          <cell r="A1250" t="str">
            <v>EUR</v>
          </cell>
          <cell r="B1250" t="str">
            <v>IND_NF_MD_NGA_NEW</v>
          </cell>
          <cell r="C1250" t="str">
            <v>IND_CO2</v>
          </cell>
          <cell r="D1250" t="str">
            <v>IND</v>
          </cell>
        </row>
        <row r="1251">
          <cell r="A1251" t="str">
            <v>EUR</v>
          </cell>
          <cell r="B1251" t="str">
            <v>IND_NF_MD_NGA_NEW</v>
          </cell>
          <cell r="C1251" t="str">
            <v>IND_CO2_TOT</v>
          </cell>
          <cell r="D1251" t="str">
            <v>IND</v>
          </cell>
        </row>
        <row r="1252">
          <cell r="A1252" t="str">
            <v>EUR</v>
          </cell>
          <cell r="B1252" t="str">
            <v>IND_NF_MD_NGA_NEW</v>
          </cell>
          <cell r="C1252" t="str">
            <v>IND_N2O</v>
          </cell>
          <cell r="D1252" t="str">
            <v>IND</v>
          </cell>
        </row>
        <row r="1253">
          <cell r="A1253" t="str">
            <v>EUR</v>
          </cell>
          <cell r="B1253" t="str">
            <v>IND_NF_MD_NGA_NEW</v>
          </cell>
          <cell r="C1253" t="str">
            <v>TOT_CO2</v>
          </cell>
          <cell r="D1253" t="str">
            <v>IND</v>
          </cell>
        </row>
        <row r="1254">
          <cell r="A1254" t="str">
            <v>EUR</v>
          </cell>
          <cell r="B1254" t="str">
            <v>IND_NF_MD_NGA_NEW</v>
          </cell>
          <cell r="C1254" t="str">
            <v>TOT_CO2_EQ_GWP_100</v>
          </cell>
          <cell r="D1254" t="str">
            <v>IND</v>
          </cell>
        </row>
        <row r="1255">
          <cell r="A1255" t="str">
            <v>EUR</v>
          </cell>
          <cell r="B1255" t="str">
            <v>IND_NF_MD_OIL_EXS</v>
          </cell>
          <cell r="C1255" t="str">
            <v>IND_CH4</v>
          </cell>
          <cell r="D1255" t="str">
            <v>IND</v>
          </cell>
          <cell r="E1255">
            <v>19.002659999999999</v>
          </cell>
        </row>
        <row r="1256">
          <cell r="A1256" t="str">
            <v>EUR</v>
          </cell>
          <cell r="B1256" t="str">
            <v>IND_NF_MD_OIL_EXS</v>
          </cell>
          <cell r="C1256" t="str">
            <v>IND_CO2</v>
          </cell>
          <cell r="D1256" t="str">
            <v>IND</v>
          </cell>
          <cell r="E1256">
            <v>444.68016984259998</v>
          </cell>
        </row>
        <row r="1257">
          <cell r="A1257" t="str">
            <v>EUR</v>
          </cell>
          <cell r="B1257" t="str">
            <v>IND_NF_MD_OIL_EXS</v>
          </cell>
          <cell r="C1257" t="str">
            <v>IND_CO2_TOT</v>
          </cell>
          <cell r="D1257" t="str">
            <v>IND</v>
          </cell>
          <cell r="E1257">
            <v>444.68016984259998</v>
          </cell>
        </row>
        <row r="1258">
          <cell r="A1258" t="str">
            <v>EUR</v>
          </cell>
          <cell r="B1258" t="str">
            <v>IND_NF_MD_OIL_EXS</v>
          </cell>
          <cell r="C1258" t="str">
            <v>IND_N2O</v>
          </cell>
          <cell r="D1258" t="str">
            <v>IND</v>
          </cell>
          <cell r="E1258">
            <v>3.8005319999999978</v>
          </cell>
        </row>
        <row r="1259">
          <cell r="A1259" t="str">
            <v>EUR</v>
          </cell>
          <cell r="B1259" t="str">
            <v>IND_NF_MD_OIL_EXS</v>
          </cell>
          <cell r="C1259" t="str">
            <v>TOT_CO2</v>
          </cell>
          <cell r="D1259" t="str">
            <v>IND</v>
          </cell>
          <cell r="E1259">
            <v>444.68016984259998</v>
          </cell>
        </row>
        <row r="1260">
          <cell r="A1260" t="str">
            <v>EUR</v>
          </cell>
          <cell r="B1260" t="str">
            <v>IND_NF_MD_OIL_EXS</v>
          </cell>
          <cell r="C1260" t="str">
            <v>TOT_CO2_EQ_GWP_100</v>
          </cell>
          <cell r="D1260" t="str">
            <v>IND</v>
          </cell>
          <cell r="E1260">
            <v>446.2877948786001</v>
          </cell>
        </row>
        <row r="1261">
          <cell r="A1261" t="str">
            <v>EUR</v>
          </cell>
          <cell r="B1261" t="str">
            <v>IND_NF_MD_OIL_NEW</v>
          </cell>
          <cell r="C1261" t="str">
            <v>IND_CH4</v>
          </cell>
          <cell r="D1261" t="str">
            <v>IND</v>
          </cell>
        </row>
        <row r="1262">
          <cell r="A1262" t="str">
            <v>EUR</v>
          </cell>
          <cell r="B1262" t="str">
            <v>IND_NF_MD_OIL_NEW</v>
          </cell>
          <cell r="C1262" t="str">
            <v>IND_CO2</v>
          </cell>
          <cell r="D1262" t="str">
            <v>IND</v>
          </cell>
        </row>
        <row r="1263">
          <cell r="A1263" t="str">
            <v>EUR</v>
          </cell>
          <cell r="B1263" t="str">
            <v>IND_NF_MD_OIL_NEW</v>
          </cell>
          <cell r="C1263" t="str">
            <v>IND_CO2_TOT</v>
          </cell>
          <cell r="D1263" t="str">
            <v>IND</v>
          </cell>
        </row>
        <row r="1264">
          <cell r="A1264" t="str">
            <v>EUR</v>
          </cell>
          <cell r="B1264" t="str">
            <v>IND_NF_MD_OIL_NEW</v>
          </cell>
          <cell r="C1264" t="str">
            <v>IND_N2O</v>
          </cell>
          <cell r="D1264" t="str">
            <v>IND</v>
          </cell>
        </row>
        <row r="1265">
          <cell r="A1265" t="str">
            <v>EUR</v>
          </cell>
          <cell r="B1265" t="str">
            <v>IND_NF_MD_OIL_NEW</v>
          </cell>
          <cell r="C1265" t="str">
            <v>TOT_CO2</v>
          </cell>
          <cell r="D1265" t="str">
            <v>IND</v>
          </cell>
        </row>
        <row r="1266">
          <cell r="A1266" t="str">
            <v>EUR</v>
          </cell>
          <cell r="B1266" t="str">
            <v>IND_NF_MD_OIL_NEW</v>
          </cell>
          <cell r="C1266" t="str">
            <v>TOT_CO2_EQ_GWP_100</v>
          </cell>
          <cell r="D1266" t="str">
            <v>IND</v>
          </cell>
        </row>
        <row r="1267">
          <cell r="A1267" t="str">
            <v>EUR</v>
          </cell>
          <cell r="B1267" t="str">
            <v>IND_NF_ZNC_EXS</v>
          </cell>
          <cell r="C1267" t="str">
            <v>IND_CH4</v>
          </cell>
          <cell r="D1267" t="str">
            <v>IND</v>
          </cell>
          <cell r="E1267">
            <v>0.76851748481192483</v>
          </cell>
          <cell r="F1267">
            <v>0.61481398784953989</v>
          </cell>
          <cell r="G1267">
            <v>0.46111049088715489</v>
          </cell>
          <cell r="H1267">
            <v>0.30740699392476972</v>
          </cell>
          <cell r="I1267">
            <v>0.153703496962385</v>
          </cell>
        </row>
        <row r="1268">
          <cell r="A1268" t="str">
            <v>EUR</v>
          </cell>
          <cell r="B1268" t="str">
            <v>IND_NF_ZNC_EXS</v>
          </cell>
          <cell r="C1268" t="str">
            <v>IND_CO2</v>
          </cell>
          <cell r="D1268" t="str">
            <v>IND</v>
          </cell>
          <cell r="E1268">
            <v>27.151193219840341</v>
          </cell>
          <cell r="F1268">
            <v>21.72095457587228</v>
          </cell>
          <cell r="G1268">
            <v>16.290715931904209</v>
          </cell>
          <cell r="H1268">
            <v>10.86047728793613</v>
          </cell>
          <cell r="I1268">
            <v>5.4302386439680701</v>
          </cell>
        </row>
        <row r="1269">
          <cell r="A1269" t="str">
            <v>EUR</v>
          </cell>
          <cell r="B1269" t="str">
            <v>IND_NF_ZNC_EXS</v>
          </cell>
          <cell r="C1269" t="str">
            <v>IND_CO2_TOT</v>
          </cell>
          <cell r="D1269" t="str">
            <v>IND</v>
          </cell>
          <cell r="E1269">
            <v>27.151193219840341</v>
          </cell>
          <cell r="F1269">
            <v>21.72095457587228</v>
          </cell>
          <cell r="G1269">
            <v>16.290715931904209</v>
          </cell>
          <cell r="H1269">
            <v>10.86047728793613</v>
          </cell>
          <cell r="I1269">
            <v>5.4302386439680701</v>
          </cell>
        </row>
        <row r="1270">
          <cell r="A1270" t="str">
            <v>EUR</v>
          </cell>
          <cell r="B1270" t="str">
            <v>IND_NF_ZNC_EXS</v>
          </cell>
          <cell r="C1270" t="str">
            <v>IND_N2O</v>
          </cell>
          <cell r="D1270" t="str">
            <v>IND</v>
          </cell>
          <cell r="E1270">
            <v>0.1253670980810514</v>
          </cell>
          <cell r="F1270">
            <v>0.10029367846484109</v>
          </cell>
          <cell r="G1270">
            <v>7.5220258848630844E-2</v>
          </cell>
          <cell r="H1270">
            <v>5.014683923242054E-2</v>
          </cell>
          <cell r="I1270">
            <v>2.507341961621028E-2</v>
          </cell>
        </row>
        <row r="1271">
          <cell r="A1271" t="str">
            <v>EUR</v>
          </cell>
          <cell r="B1271" t="str">
            <v>IND_NF_ZNC_EXS</v>
          </cell>
          <cell r="C1271" t="str">
            <v>TOT_CH4</v>
          </cell>
          <cell r="D1271" t="str">
            <v>IND</v>
          </cell>
          <cell r="E1271">
            <v>7.6851748481192458E-4</v>
          </cell>
          <cell r="F1271">
            <v>6.1481398784953988E-4</v>
          </cell>
          <cell r="G1271">
            <v>4.6111049088715502E-4</v>
          </cell>
          <cell r="H1271">
            <v>3.0740699392476978E-4</v>
          </cell>
          <cell r="I1271">
            <v>1.53703496962385E-4</v>
          </cell>
        </row>
        <row r="1272">
          <cell r="A1272" t="str">
            <v>EUR</v>
          </cell>
          <cell r="B1272" t="str">
            <v>IND_NF_ZNC_EXS</v>
          </cell>
          <cell r="C1272" t="str">
            <v>TOT_CO2</v>
          </cell>
          <cell r="D1272" t="str">
            <v>IND</v>
          </cell>
          <cell r="E1272">
            <v>27.151193219840341</v>
          </cell>
          <cell r="F1272">
            <v>21.72095457587228</v>
          </cell>
          <cell r="G1272">
            <v>16.290715931904209</v>
          </cell>
          <cell r="H1272">
            <v>10.86047728793613</v>
          </cell>
          <cell r="I1272">
            <v>5.4302386439680701</v>
          </cell>
        </row>
        <row r="1273">
          <cell r="A1273" t="str">
            <v>EUR</v>
          </cell>
          <cell r="B1273" t="str">
            <v>IND_NF_ZNC_EXS</v>
          </cell>
          <cell r="C1273" t="str">
            <v>TOT_CO2_EQ_GWP_100</v>
          </cell>
          <cell r="D1273" t="str">
            <v>IND</v>
          </cell>
          <cell r="E1273">
            <v>27.2077655521888</v>
          </cell>
          <cell r="F1273">
            <v>21.766212441751041</v>
          </cell>
          <cell r="G1273">
            <v>16.324659331313281</v>
          </cell>
          <cell r="H1273">
            <v>10.88310622087552</v>
          </cell>
          <cell r="I1273">
            <v>5.4415531104377601</v>
          </cell>
        </row>
        <row r="1274">
          <cell r="A1274" t="str">
            <v>EUR</v>
          </cell>
          <cell r="B1274" t="str">
            <v>IND_NF_ZNC_EXS</v>
          </cell>
          <cell r="C1274" t="str">
            <v>TOT_N2O</v>
          </cell>
          <cell r="D1274" t="str">
            <v>IND</v>
          </cell>
          <cell r="E1274">
            <v>9.7030699199717856E-5</v>
          </cell>
          <cell r="F1274">
            <v>7.762455935977428E-5</v>
          </cell>
          <cell r="G1274">
            <v>5.8218419519830723E-5</v>
          </cell>
          <cell r="H1274">
            <v>3.8812279679887133E-5</v>
          </cell>
          <cell r="I1274">
            <v>1.940613983994357E-5</v>
          </cell>
        </row>
        <row r="1275">
          <cell r="A1275" t="str">
            <v>EUR</v>
          </cell>
          <cell r="B1275" t="str">
            <v>IND_NM_CLK_DRY_EXS</v>
          </cell>
          <cell r="C1275" t="str">
            <v>IND_CH4</v>
          </cell>
          <cell r="D1275" t="str">
            <v>IND</v>
          </cell>
          <cell r="E1275">
            <v>1131.6360426458571</v>
          </cell>
          <cell r="F1275">
            <v>476.44868541423591</v>
          </cell>
          <cell r="G1275">
            <v>357.35875030921812</v>
          </cell>
          <cell r="H1275">
            <v>238.29846353558929</v>
          </cell>
          <cell r="I1275">
            <v>119.1492317677947</v>
          </cell>
        </row>
        <row r="1276">
          <cell r="A1276" t="str">
            <v>EUR</v>
          </cell>
          <cell r="B1276" t="str">
            <v>IND_NM_CLK_DRY_EXS</v>
          </cell>
          <cell r="C1276" t="str">
            <v>IND_CO2</v>
          </cell>
          <cell r="D1276" t="str">
            <v>IND</v>
          </cell>
          <cell r="E1276">
            <v>25498.768864661721</v>
          </cell>
          <cell r="F1276">
            <v>10735.999676227069</v>
          </cell>
          <cell r="G1276">
            <v>8052.2427993668634</v>
          </cell>
          <cell r="H1276">
            <v>5368.3082548808061</v>
          </cell>
          <cell r="I1276">
            <v>2684.154127440404</v>
          </cell>
        </row>
        <row r="1277">
          <cell r="A1277" t="str">
            <v>EUR</v>
          </cell>
          <cell r="B1277" t="str">
            <v>IND_NM_CLK_DRY_EXS</v>
          </cell>
          <cell r="C1277" t="str">
            <v>IND_CO2_TOT</v>
          </cell>
          <cell r="D1277" t="str">
            <v>IND</v>
          </cell>
          <cell r="E1277">
            <v>25498.768864661721</v>
          </cell>
          <cell r="F1277">
            <v>10735.999676227069</v>
          </cell>
          <cell r="G1277">
            <v>8052.2427993668634</v>
          </cell>
          <cell r="H1277">
            <v>5368.3082548808061</v>
          </cell>
          <cell r="I1277">
            <v>2684.154127440404</v>
          </cell>
        </row>
        <row r="1278">
          <cell r="A1278" t="str">
            <v>EUR</v>
          </cell>
          <cell r="B1278" t="str">
            <v>IND_NM_CLK_DRY_EXS</v>
          </cell>
          <cell r="C1278" t="str">
            <v>IND_N2O</v>
          </cell>
          <cell r="D1278" t="str">
            <v>IND</v>
          </cell>
          <cell r="E1278">
            <v>185.68027270580509</v>
          </cell>
          <cell r="F1278">
            <v>78.173755372228712</v>
          </cell>
          <cell r="G1278">
            <v>58.635875591306871</v>
          </cell>
          <cell r="H1278">
            <v>39.097995810385072</v>
          </cell>
          <cell r="I1278">
            <v>19.54899790519254</v>
          </cell>
        </row>
        <row r="1279">
          <cell r="A1279" t="str">
            <v>EUR</v>
          </cell>
          <cell r="B1279" t="str">
            <v>IND_NM_CLK_DRY_EXS</v>
          </cell>
          <cell r="C1279" t="str">
            <v>TOT_CH4</v>
          </cell>
          <cell r="D1279" t="str">
            <v>IND</v>
          </cell>
          <cell r="E1279">
            <v>1.0340059404040249</v>
          </cell>
          <cell r="F1279">
            <v>0.43532644977829649</v>
          </cell>
          <cell r="G1279">
            <v>0.32652819170653452</v>
          </cell>
          <cell r="H1279">
            <v>0.21774475780046679</v>
          </cell>
          <cell r="I1279">
            <v>0.10887237890023339</v>
          </cell>
        </row>
        <row r="1280">
          <cell r="A1280" t="str">
            <v>EUR</v>
          </cell>
          <cell r="B1280" t="str">
            <v>IND_NM_CLK_DRY_EXS</v>
          </cell>
          <cell r="C1280" t="str">
            <v>TOT_CO2</v>
          </cell>
          <cell r="D1280" t="str">
            <v>IND</v>
          </cell>
          <cell r="E1280">
            <v>25498.768864661721</v>
          </cell>
          <cell r="F1280">
            <v>10735.999676227069</v>
          </cell>
          <cell r="G1280">
            <v>8052.2427993668634</v>
          </cell>
          <cell r="H1280">
            <v>5368.3082548808061</v>
          </cell>
          <cell r="I1280">
            <v>2684.154127440404</v>
          </cell>
        </row>
        <row r="1281">
          <cell r="A1281" t="str">
            <v>EUR</v>
          </cell>
          <cell r="B1281" t="str">
            <v>IND_NM_CLK_DRY_EXS</v>
          </cell>
          <cell r="C1281" t="str">
            <v>TOT_CO2_EQ_GWP_100</v>
          </cell>
          <cell r="D1281" t="str">
            <v>IND</v>
          </cell>
          <cell r="E1281">
            <v>25582.392486994191</v>
          </cell>
          <cell r="F1281">
            <v>10771.20667246335</v>
          </cell>
          <cell r="G1281">
            <v>8078.6502590508026</v>
          </cell>
          <cell r="H1281">
            <v>5385.9169192206909</v>
          </cell>
          <cell r="I1281">
            <v>2692.958459610345</v>
          </cell>
        </row>
        <row r="1282">
          <cell r="A1282" t="str">
            <v>EUR</v>
          </cell>
          <cell r="B1282" t="str">
            <v>IND_NM_CLK_DRY_NEW</v>
          </cell>
          <cell r="C1282" t="str">
            <v>IND_CH4</v>
          </cell>
          <cell r="D1282" t="str">
            <v>IND</v>
          </cell>
          <cell r="E1282">
            <v>356.62628188043863</v>
          </cell>
          <cell r="F1282">
            <v>2023.814592288277</v>
          </cell>
          <cell r="G1282">
            <v>2754.5588821095489</v>
          </cell>
          <cell r="H1282">
            <v>4801.8676235346556</v>
          </cell>
          <cell r="I1282">
            <v>4801.8676235346556</v>
          </cell>
        </row>
        <row r="1283">
          <cell r="A1283" t="str">
            <v>EUR</v>
          </cell>
          <cell r="B1283" t="str">
            <v>IND_NM_CLK_DRY_NEW</v>
          </cell>
          <cell r="C1283" t="str">
            <v>IND_CO2</v>
          </cell>
          <cell r="D1283" t="str">
            <v>IND</v>
          </cell>
          <cell r="E1283">
            <v>3543.9098240011099</v>
          </cell>
          <cell r="F1283">
            <v>20111.295156793189</v>
          </cell>
          <cell r="G1283">
            <v>27372.935700712871</v>
          </cell>
          <cell r="H1283">
            <v>47717.699758041192</v>
          </cell>
          <cell r="I1283">
            <v>47717.699758041192</v>
          </cell>
        </row>
        <row r="1284">
          <cell r="A1284" t="str">
            <v>EUR</v>
          </cell>
          <cell r="B1284" t="str">
            <v>IND_NM_CLK_DRY_NEW</v>
          </cell>
          <cell r="C1284" t="str">
            <v>IND_CO2_PRC</v>
          </cell>
          <cell r="D1284" t="str">
            <v>IND</v>
          </cell>
          <cell r="E1284">
            <v>5254.614585665262</v>
          </cell>
          <cell r="F1284">
            <v>30454.228930784251</v>
          </cell>
          <cell r="G1284">
            <v>42739.870630353493</v>
          </cell>
          <cell r="H1284">
            <v>73568.570884186309</v>
          </cell>
          <cell r="I1284">
            <v>73568.57088418628</v>
          </cell>
        </row>
        <row r="1285">
          <cell r="A1285" t="str">
            <v>EUR</v>
          </cell>
          <cell r="B1285" t="str">
            <v>IND_NM_CLK_DRY_NEW</v>
          </cell>
          <cell r="C1285" t="str">
            <v>IND_CO2_TOT</v>
          </cell>
          <cell r="D1285" t="str">
            <v>IND</v>
          </cell>
          <cell r="E1285">
            <v>8798.52440966637</v>
          </cell>
          <cell r="F1285">
            <v>45147.607003376863</v>
          </cell>
          <cell r="G1285">
            <v>51734.66196001436</v>
          </cell>
          <cell r="H1285">
            <v>97248.67518360859</v>
          </cell>
          <cell r="I1285">
            <v>97248.67518360859</v>
          </cell>
        </row>
        <row r="1286">
          <cell r="A1286" t="str">
            <v>EUR</v>
          </cell>
          <cell r="B1286" t="str">
            <v>IND_NM_CLK_DRY_NEW</v>
          </cell>
          <cell r="C1286" t="str">
            <v>IND_N2O</v>
          </cell>
          <cell r="D1286" t="str">
            <v>IND</v>
          </cell>
          <cell r="E1286">
            <v>53.328399578275153</v>
          </cell>
          <cell r="F1286">
            <v>302.63275236141021</v>
          </cell>
          <cell r="G1286">
            <v>411.90519092553279</v>
          </cell>
          <cell r="H1286">
            <v>718.05115988532145</v>
          </cell>
          <cell r="I1286">
            <v>718.05115988532157</v>
          </cell>
        </row>
        <row r="1287">
          <cell r="A1287" t="str">
            <v>EUR</v>
          </cell>
          <cell r="B1287" t="str">
            <v>IND_NM_CLK_DRY_NEW</v>
          </cell>
          <cell r="C1287" t="str">
            <v>TOT_CH4</v>
          </cell>
          <cell r="D1287" t="str">
            <v>IND</v>
          </cell>
          <cell r="E1287">
            <v>0.35284244865093789</v>
          </cell>
          <cell r="F1287">
            <v>2.002341758417844</v>
          </cell>
          <cell r="G1287">
            <v>2.7253327931747</v>
          </cell>
          <cell r="H1287">
            <v>4.7509194259374699</v>
          </cell>
          <cell r="I1287">
            <v>4.7509194259374699</v>
          </cell>
        </row>
        <row r="1288">
          <cell r="A1288" t="str">
            <v>EUR</v>
          </cell>
          <cell r="B1288" t="str">
            <v>IND_NM_CLK_DRY_NEW</v>
          </cell>
          <cell r="C1288" t="str">
            <v>TOT_CO2</v>
          </cell>
          <cell r="D1288" t="str">
            <v>IND</v>
          </cell>
          <cell r="E1288">
            <v>8798.52440966637</v>
          </cell>
          <cell r="F1288">
            <v>45147.607003376863</v>
          </cell>
          <cell r="G1288">
            <v>51734.66196001436</v>
          </cell>
          <cell r="H1288">
            <v>97248.67518360859</v>
          </cell>
          <cell r="I1288">
            <v>97248.67518360859</v>
          </cell>
        </row>
        <row r="1289">
          <cell r="A1289" t="str">
            <v>EUR</v>
          </cell>
          <cell r="B1289" t="str">
            <v>IND_NM_CLK_DRY_NEW</v>
          </cell>
          <cell r="C1289" t="str">
            <v>TOT_CO2_EQ_GWP_100</v>
          </cell>
          <cell r="D1289" t="str">
            <v>IND</v>
          </cell>
          <cell r="E1289">
            <v>8823.3319297877078</v>
          </cell>
          <cell r="F1289">
            <v>44973.391749073788</v>
          </cell>
          <cell r="G1289">
            <v>50857.776913204078</v>
          </cell>
          <cell r="H1289">
            <v>96185.166500155654</v>
          </cell>
          <cell r="I1289">
            <v>96185.166500155639</v>
          </cell>
        </row>
        <row r="1290">
          <cell r="A1290" t="str">
            <v>EUR</v>
          </cell>
          <cell r="B1290" t="str">
            <v>IND_NM_CLK_DRY_OCCS_NEW</v>
          </cell>
          <cell r="C1290" t="str">
            <v>IND_CH4</v>
          </cell>
          <cell r="D1290" t="str">
            <v>IND</v>
          </cell>
          <cell r="I1290">
            <v>650.61369043053548</v>
          </cell>
          <cell r="J1290">
            <v>6352.1781025313476</v>
          </cell>
          <cell r="K1290">
            <v>6425.2389171140203</v>
          </cell>
          <cell r="L1290">
            <v>6507.7306941789047</v>
          </cell>
          <cell r="M1290">
            <v>6576.4685996361723</v>
          </cell>
        </row>
        <row r="1291">
          <cell r="A1291" t="str">
            <v>EUR</v>
          </cell>
          <cell r="B1291" t="str">
            <v>IND_NM_CLK_DRY_OCCS_NEW</v>
          </cell>
          <cell r="C1291" t="str">
            <v>IND_CO2</v>
          </cell>
          <cell r="D1291" t="str">
            <v>IND</v>
          </cell>
          <cell r="I1291">
            <v>1105.900853266842</v>
          </cell>
          <cell r="J1291">
            <v>10797.3122715013</v>
          </cell>
          <cell r="K1291">
            <v>10921.499663152839</v>
          </cell>
          <cell r="L1291">
            <v>11061.7176265701</v>
          </cell>
          <cell r="M1291">
            <v>11178.557019000749</v>
          </cell>
        </row>
        <row r="1292">
          <cell r="A1292" t="str">
            <v>EUR</v>
          </cell>
          <cell r="B1292" t="str">
            <v>IND_NM_CLK_DRY_OCCS_NEW</v>
          </cell>
          <cell r="C1292" t="str">
            <v>IND_CO2_TOT</v>
          </cell>
          <cell r="D1292" t="str">
            <v>IND</v>
          </cell>
          <cell r="I1292">
            <v>1105.900853266842</v>
          </cell>
          <cell r="J1292">
            <v>10797.3122715013</v>
          </cell>
          <cell r="K1292">
            <v>10921.499663152839</v>
          </cell>
          <cell r="L1292">
            <v>11061.7176265701</v>
          </cell>
          <cell r="M1292">
            <v>11178.557019000749</v>
          </cell>
        </row>
        <row r="1293">
          <cell r="A1293" t="str">
            <v>EUR</v>
          </cell>
          <cell r="B1293" t="str">
            <v>IND_NM_CLK_DRY_OCCS_NEW</v>
          </cell>
          <cell r="C1293" t="str">
            <v>IND_N2O</v>
          </cell>
          <cell r="D1293" t="str">
            <v>IND</v>
          </cell>
          <cell r="I1293">
            <v>97.26298594658796</v>
          </cell>
          <cell r="J1293">
            <v>949.61390853593616</v>
          </cell>
          <cell r="K1293">
            <v>960.53607799919848</v>
          </cell>
          <cell r="L1293">
            <v>972.86812183931772</v>
          </cell>
          <cell r="M1293">
            <v>983.14404137624558</v>
          </cell>
        </row>
        <row r="1294">
          <cell r="A1294" t="str">
            <v>EUR</v>
          </cell>
          <cell r="B1294" t="str">
            <v>IND_NM_CLK_DRY_OCCS_NEW</v>
          </cell>
          <cell r="C1294" t="str">
            <v>SNK_CO2_EM</v>
          </cell>
          <cell r="D1294" t="str">
            <v>IND</v>
          </cell>
          <cell r="I1294">
            <v>14847.651020260169</v>
          </cell>
          <cell r="J1294">
            <v>144963.017336005</v>
          </cell>
          <cell r="K1294">
            <v>146630.3377353985</v>
          </cell>
          <cell r="L1294">
            <v>148512.88207148519</v>
          </cell>
          <cell r="M1294">
            <v>150081.5493883653</v>
          </cell>
        </row>
        <row r="1295">
          <cell r="A1295" t="str">
            <v>EUR</v>
          </cell>
          <cell r="B1295" t="str">
            <v>IND_NM_CLK_DRY_OCCS_NEW</v>
          </cell>
          <cell r="C1295" t="str">
            <v>TOT_CH4</v>
          </cell>
          <cell r="D1295" t="str">
            <v>IND</v>
          </cell>
          <cell r="I1295">
            <v>0.64403233807068894</v>
          </cell>
          <cell r="J1295">
            <v>6.2879219656560297</v>
          </cell>
          <cell r="K1295">
            <v>6.3602437257559314</v>
          </cell>
          <cell r="L1295">
            <v>6.4419010484285417</v>
          </cell>
          <cell r="M1295">
            <v>6.5099436282525689</v>
          </cell>
        </row>
        <row r="1296">
          <cell r="A1296" t="str">
            <v>EUR</v>
          </cell>
          <cell r="B1296" t="str">
            <v>IND_NM_CLK_DRY_OCCS_NEW</v>
          </cell>
          <cell r="C1296" t="str">
            <v>TOT_CO2</v>
          </cell>
          <cell r="D1296" t="str">
            <v>IND</v>
          </cell>
          <cell r="I1296">
            <v>1105.900853266842</v>
          </cell>
          <cell r="J1296">
            <v>10797.3122715013</v>
          </cell>
          <cell r="K1296">
            <v>10921.499663152839</v>
          </cell>
          <cell r="L1296">
            <v>11061.7176265701</v>
          </cell>
          <cell r="M1296">
            <v>11178.557019000749</v>
          </cell>
        </row>
        <row r="1297">
          <cell r="A1297" t="str">
            <v>EUR</v>
          </cell>
          <cell r="B1297" t="str">
            <v>IND_NM_CLK_DRY_OCCS_NEW</v>
          </cell>
          <cell r="C1297" t="str">
            <v>TOT_CO2_EQ_GWP_100</v>
          </cell>
          <cell r="D1297" t="str">
            <v>IND</v>
          </cell>
          <cell r="I1297">
            <v>1151.1505653396889</v>
          </cell>
          <cell r="J1297">
            <v>11239.1016688083</v>
          </cell>
          <cell r="K1297">
            <v>11368.37038732445</v>
          </cell>
          <cell r="L1297">
            <v>11514.32559423268</v>
          </cell>
          <cell r="M1297">
            <v>11635.945658321771</v>
          </cell>
        </row>
        <row r="1298">
          <cell r="A1298" t="str">
            <v>EUR</v>
          </cell>
          <cell r="B1298" t="str">
            <v>IND_NM_CLK_DRY_PCCS_NEW</v>
          </cell>
          <cell r="C1298" t="str">
            <v>IND_CH4</v>
          </cell>
          <cell r="D1298" t="str">
            <v>IND</v>
          </cell>
        </row>
        <row r="1299">
          <cell r="A1299" t="str">
            <v>EUR</v>
          </cell>
          <cell r="B1299" t="str">
            <v>IND_NM_CLK_DRY_PCCS_NEW</v>
          </cell>
          <cell r="C1299" t="str">
            <v>IND_CO2</v>
          </cell>
          <cell r="D1299" t="str">
            <v>IND</v>
          </cell>
        </row>
        <row r="1300">
          <cell r="A1300" t="str">
            <v>EUR</v>
          </cell>
          <cell r="B1300" t="str">
            <v>IND_NM_CLK_DRY_PCCS_NEW</v>
          </cell>
          <cell r="C1300" t="str">
            <v>IND_CO2_TOT</v>
          </cell>
          <cell r="D1300" t="str">
            <v>IND</v>
          </cell>
        </row>
        <row r="1301">
          <cell r="A1301" t="str">
            <v>EUR</v>
          </cell>
          <cell r="B1301" t="str">
            <v>IND_NM_CLK_DRY_PCCS_NEW</v>
          </cell>
          <cell r="C1301" t="str">
            <v>IND_N2O</v>
          </cell>
          <cell r="D1301" t="str">
            <v>IND</v>
          </cell>
        </row>
        <row r="1302">
          <cell r="A1302" t="str">
            <v>EUR</v>
          </cell>
          <cell r="B1302" t="str">
            <v>IND_NM_CLK_DRY_PCCS_NEW</v>
          </cell>
          <cell r="C1302" t="str">
            <v>SNK_CO2_EM</v>
          </cell>
          <cell r="D1302" t="str">
            <v>IND</v>
          </cell>
        </row>
        <row r="1303">
          <cell r="A1303" t="str">
            <v>EUR</v>
          </cell>
          <cell r="B1303" t="str">
            <v>IND_NM_CLK_DRY_PCCS_NEW</v>
          </cell>
          <cell r="C1303" t="str">
            <v>TOT_CH4</v>
          </cell>
          <cell r="D1303" t="str">
            <v>IND</v>
          </cell>
        </row>
        <row r="1304">
          <cell r="A1304" t="str">
            <v>EUR</v>
          </cell>
          <cell r="B1304" t="str">
            <v>IND_NM_CLK_DRY_PCCS_NEW</v>
          </cell>
          <cell r="C1304" t="str">
            <v>TOT_CO2</v>
          </cell>
          <cell r="D1304" t="str">
            <v>IND</v>
          </cell>
        </row>
        <row r="1305">
          <cell r="A1305" t="str">
            <v>EUR</v>
          </cell>
          <cell r="B1305" t="str">
            <v>IND_NM_CLK_DRY_PCCS_NEW</v>
          </cell>
          <cell r="C1305" t="str">
            <v>TOT_CO2_EQ_GWP_100</v>
          </cell>
          <cell r="D1305" t="str">
            <v>IND</v>
          </cell>
        </row>
        <row r="1306">
          <cell r="A1306" t="str">
            <v>EUR</v>
          </cell>
          <cell r="B1306" t="str">
            <v>IND_NM_CLK_DRY_PCCS_NEW</v>
          </cell>
          <cell r="C1306" t="str">
            <v>TOT_N2O</v>
          </cell>
          <cell r="D1306" t="str">
            <v>IND</v>
          </cell>
        </row>
        <row r="1307">
          <cell r="A1307" t="str">
            <v>EUR</v>
          </cell>
          <cell r="B1307" t="str">
            <v>IND_NM_CLK_WET_EXS</v>
          </cell>
          <cell r="C1307" t="str">
            <v>IND_CH4</v>
          </cell>
          <cell r="D1307" t="str">
            <v>IND</v>
          </cell>
          <cell r="E1307">
            <v>2073.9348605769228</v>
          </cell>
          <cell r="F1307">
            <v>1554.9351392307681</v>
          </cell>
          <cell r="G1307">
            <v>1244.360916346154</v>
          </cell>
          <cell r="H1307">
            <v>834.2717769230776</v>
          </cell>
          <cell r="I1307">
            <v>417.13588846153863</v>
          </cell>
        </row>
        <row r="1308">
          <cell r="A1308" t="str">
            <v>EUR</v>
          </cell>
          <cell r="B1308" t="str">
            <v>IND_NM_CLK_WET_EXS</v>
          </cell>
          <cell r="C1308" t="str">
            <v>IND_CO2</v>
          </cell>
          <cell r="D1308" t="str">
            <v>IND</v>
          </cell>
          <cell r="E1308">
            <v>45720.175241884623</v>
          </cell>
          <cell r="F1308">
            <v>35437.094844415376</v>
          </cell>
          <cell r="G1308">
            <v>27432.105145130761</v>
          </cell>
          <cell r="H1308">
            <v>8597.981738769231</v>
          </cell>
          <cell r="I1308">
            <v>4298.9908693846182</v>
          </cell>
        </row>
        <row r="1309">
          <cell r="A1309" t="str">
            <v>EUR</v>
          </cell>
          <cell r="B1309" t="str">
            <v>IND_NM_CLK_WET_EXS</v>
          </cell>
          <cell r="C1309" t="str">
            <v>IND_CO2_TOT</v>
          </cell>
          <cell r="D1309" t="str">
            <v>IND</v>
          </cell>
          <cell r="E1309">
            <v>45720.175241884623</v>
          </cell>
          <cell r="F1309">
            <v>35437.094844415376</v>
          </cell>
          <cell r="G1309">
            <v>27432.105145130761</v>
          </cell>
          <cell r="H1309">
            <v>8597.981738769231</v>
          </cell>
          <cell r="I1309">
            <v>4298.9908693846182</v>
          </cell>
        </row>
        <row r="1310">
          <cell r="A1310" t="str">
            <v>EUR</v>
          </cell>
          <cell r="B1310" t="str">
            <v>IND_NM_CLK_WET_EXS</v>
          </cell>
          <cell r="C1310" t="str">
            <v>IND_N2O</v>
          </cell>
          <cell r="D1310" t="str">
            <v>IND</v>
          </cell>
          <cell r="E1310">
            <v>341.98567326923069</v>
          </cell>
          <cell r="F1310">
            <v>247.53535130769211</v>
          </cell>
          <cell r="G1310">
            <v>205.19140396153841</v>
          </cell>
          <cell r="H1310">
            <v>121.36091769230769</v>
          </cell>
          <cell r="I1310">
            <v>60.680458846153861</v>
          </cell>
        </row>
        <row r="1311">
          <cell r="A1311" t="str">
            <v>EUR</v>
          </cell>
          <cell r="B1311" t="str">
            <v>IND_NM_CLK_WET_EXS</v>
          </cell>
          <cell r="C1311" t="str">
            <v>TOT_CH4</v>
          </cell>
          <cell r="D1311" t="str">
            <v>IND</v>
          </cell>
          <cell r="E1311">
            <v>1.8991078586538459</v>
          </cell>
          <cell r="F1311">
            <v>1.3629671630769209</v>
          </cell>
          <cell r="G1311">
            <v>1.1394647151923081</v>
          </cell>
          <cell r="H1311">
            <v>0.79746609230769272</v>
          </cell>
          <cell r="I1311">
            <v>0.39873304615384642</v>
          </cell>
        </row>
        <row r="1312">
          <cell r="A1312" t="str">
            <v>EUR</v>
          </cell>
          <cell r="B1312" t="str">
            <v>IND_NM_CLK_WET_EXS</v>
          </cell>
          <cell r="C1312" t="str">
            <v>TOT_CO2</v>
          </cell>
          <cell r="D1312" t="str">
            <v>IND</v>
          </cell>
          <cell r="E1312">
            <v>45720.175241884623</v>
          </cell>
          <cell r="F1312">
            <v>35437.094844415376</v>
          </cell>
          <cell r="G1312">
            <v>27432.105145130761</v>
          </cell>
          <cell r="H1312">
            <v>8597.981738769231</v>
          </cell>
          <cell r="I1312">
            <v>4298.9908693846182</v>
          </cell>
        </row>
        <row r="1313">
          <cell r="A1313" t="str">
            <v>EUR</v>
          </cell>
          <cell r="B1313" t="str">
            <v>IND_NM_CLK_WET_EXS</v>
          </cell>
          <cell r="C1313" t="str">
            <v>TOT_CO2_EQ_GWP_100</v>
          </cell>
          <cell r="D1313" t="str">
            <v>IND</v>
          </cell>
          <cell r="E1313">
            <v>45873.935344033263</v>
          </cell>
          <cell r="F1313">
            <v>35549.733757585833</v>
          </cell>
          <cell r="G1313">
            <v>27524.361206419959</v>
          </cell>
          <cell r="H1313">
            <v>8655.0040866646123</v>
          </cell>
          <cell r="I1313">
            <v>4327.5020433323089</v>
          </cell>
        </row>
        <row r="1314">
          <cell r="A1314" t="str">
            <v>EUR</v>
          </cell>
          <cell r="B1314" t="str">
            <v>IND_NM_CLK_WET_EXS</v>
          </cell>
          <cell r="C1314" t="str">
            <v>TOT_N2O</v>
          </cell>
          <cell r="D1314" t="str">
            <v>IND</v>
          </cell>
          <cell r="E1314">
            <v>0</v>
          </cell>
          <cell r="F1314">
            <v>0</v>
          </cell>
          <cell r="G1314">
            <v>0</v>
          </cell>
          <cell r="H1314">
            <v>5.7591256153846207E-2</v>
          </cell>
          <cell r="I1314">
            <v>2.8795628076923079E-2</v>
          </cell>
        </row>
        <row r="1315">
          <cell r="A1315" t="str">
            <v>EUR</v>
          </cell>
          <cell r="B1315" t="str">
            <v>IND_NM_CLK_WET_NEW</v>
          </cell>
          <cell r="C1315" t="str">
            <v>IND_CH4</v>
          </cell>
          <cell r="D1315" t="str">
            <v>IND</v>
          </cell>
        </row>
        <row r="1316">
          <cell r="A1316" t="str">
            <v>EUR</v>
          </cell>
          <cell r="B1316" t="str">
            <v>IND_NM_CLK_WET_NEW</v>
          </cell>
          <cell r="C1316" t="str">
            <v>IND_CO2</v>
          </cell>
          <cell r="D1316" t="str">
            <v>IND</v>
          </cell>
        </row>
        <row r="1317">
          <cell r="A1317" t="str">
            <v>EUR</v>
          </cell>
          <cell r="B1317" t="str">
            <v>IND_NM_CLK_WET_NEW</v>
          </cell>
          <cell r="C1317" t="str">
            <v>IND_CO2_PRC</v>
          </cell>
          <cell r="D1317" t="str">
            <v>IND</v>
          </cell>
        </row>
        <row r="1318">
          <cell r="A1318" t="str">
            <v>EUR</v>
          </cell>
          <cell r="B1318" t="str">
            <v>IND_NM_CLK_WET_NEW</v>
          </cell>
          <cell r="C1318" t="str">
            <v>IND_CO2_TOT</v>
          </cell>
          <cell r="D1318" t="str">
            <v>IND</v>
          </cell>
        </row>
        <row r="1319">
          <cell r="A1319" t="str">
            <v>EUR</v>
          </cell>
          <cell r="B1319" t="str">
            <v>IND_NM_CLK_WET_NEW</v>
          </cell>
          <cell r="C1319" t="str">
            <v>IND_N2O</v>
          </cell>
          <cell r="D1319" t="str">
            <v>IND</v>
          </cell>
        </row>
        <row r="1320">
          <cell r="A1320" t="str">
            <v>EUR</v>
          </cell>
          <cell r="B1320" t="str">
            <v>IND_NM_CLK_WET_NEW</v>
          </cell>
          <cell r="C1320" t="str">
            <v>TOT_CH4</v>
          </cell>
          <cell r="D1320" t="str">
            <v>IND</v>
          </cell>
        </row>
        <row r="1321">
          <cell r="A1321" t="str">
            <v>EUR</v>
          </cell>
          <cell r="B1321" t="str">
            <v>IND_NM_CLK_WET_NEW</v>
          </cell>
          <cell r="C1321" t="str">
            <v>TOT_CO2</v>
          </cell>
          <cell r="D1321" t="str">
            <v>IND</v>
          </cell>
        </row>
        <row r="1322">
          <cell r="A1322" t="str">
            <v>EUR</v>
          </cell>
          <cell r="B1322" t="str">
            <v>IND_NM_CLK_WET_NEW</v>
          </cell>
          <cell r="C1322" t="str">
            <v>TOT_CO2_EQ_GWP_100</v>
          </cell>
          <cell r="D1322" t="str">
            <v>IND</v>
          </cell>
        </row>
        <row r="1323">
          <cell r="A1323" t="str">
            <v>EUR</v>
          </cell>
          <cell r="B1323" t="str">
            <v>IND_NM_CLK_WET_NEW</v>
          </cell>
          <cell r="C1323" t="str">
            <v>TOT_N2O</v>
          </cell>
          <cell r="D1323" t="str">
            <v>IND</v>
          </cell>
        </row>
        <row r="1324">
          <cell r="A1324" t="str">
            <v>EUR</v>
          </cell>
          <cell r="B1324" t="str">
            <v>IND_NM_CRM_EXS</v>
          </cell>
          <cell r="C1324" t="str">
            <v>IND_CH4</v>
          </cell>
          <cell r="D1324" t="str">
            <v>IND</v>
          </cell>
          <cell r="E1324">
            <v>1033.1515685884419</v>
          </cell>
          <cell r="F1324">
            <v>435.01118677408061</v>
          </cell>
          <cell r="G1324">
            <v>326.25839008056028</v>
          </cell>
          <cell r="H1324">
            <v>217.50559338704019</v>
          </cell>
          <cell r="I1324">
            <v>108.75279669352</v>
          </cell>
        </row>
        <row r="1325">
          <cell r="A1325" t="str">
            <v>EUR</v>
          </cell>
          <cell r="B1325" t="str">
            <v>IND_NM_CRM_EXS</v>
          </cell>
          <cell r="C1325" t="str">
            <v>IND_CO2</v>
          </cell>
          <cell r="D1325" t="str">
            <v>IND</v>
          </cell>
          <cell r="E1325">
            <v>31229.662197368001</v>
          </cell>
          <cell r="F1325">
            <v>13149.33145152336</v>
          </cell>
          <cell r="G1325">
            <v>9861.998588642522</v>
          </cell>
          <cell r="H1325">
            <v>6574.6657257616807</v>
          </cell>
          <cell r="I1325">
            <v>3287.3328628808399</v>
          </cell>
        </row>
        <row r="1326">
          <cell r="A1326" t="str">
            <v>EUR</v>
          </cell>
          <cell r="B1326" t="str">
            <v>IND_NM_CRM_EXS</v>
          </cell>
          <cell r="C1326" t="str">
            <v>IND_CO2_TOT</v>
          </cell>
          <cell r="D1326" t="str">
            <v>IND</v>
          </cell>
          <cell r="E1326">
            <v>31229.662197368001</v>
          </cell>
          <cell r="F1326">
            <v>13149.33145152336</v>
          </cell>
          <cell r="G1326">
            <v>9861.998588642522</v>
          </cell>
          <cell r="H1326">
            <v>6574.6657257616807</v>
          </cell>
          <cell r="I1326">
            <v>3287.3328628808399</v>
          </cell>
        </row>
        <row r="1327">
          <cell r="A1327" t="str">
            <v>EUR</v>
          </cell>
          <cell r="B1327" t="str">
            <v>IND_NM_CRM_EXS</v>
          </cell>
          <cell r="C1327" t="str">
            <v>IND_N2O</v>
          </cell>
          <cell r="D1327" t="str">
            <v>IND</v>
          </cell>
          <cell r="E1327">
            <v>138.96606628371279</v>
          </cell>
          <cell r="F1327">
            <v>58.512027908931707</v>
          </cell>
          <cell r="G1327">
            <v>43.884020931698757</v>
          </cell>
          <cell r="H1327">
            <v>29.25601395446585</v>
          </cell>
          <cell r="I1327">
            <v>14.6280069772329</v>
          </cell>
        </row>
        <row r="1328">
          <cell r="A1328" t="str">
            <v>EUR</v>
          </cell>
          <cell r="B1328" t="str">
            <v>IND_NM_CRM_EXS</v>
          </cell>
          <cell r="C1328" t="str">
            <v>TOT_CH4</v>
          </cell>
          <cell r="D1328" t="str">
            <v>IND</v>
          </cell>
          <cell r="E1328">
            <v>0.59020781649036791</v>
          </cell>
          <cell r="F1328">
            <v>0.24850855431173391</v>
          </cell>
          <cell r="G1328">
            <v>0.18638141573380029</v>
          </cell>
          <cell r="H1328">
            <v>0.1242542771558669</v>
          </cell>
          <cell r="I1328">
            <v>6.2127138577933373E-2</v>
          </cell>
        </row>
        <row r="1329">
          <cell r="A1329" t="str">
            <v>EUR</v>
          </cell>
          <cell r="B1329" t="str">
            <v>IND_NM_CRM_EXS</v>
          </cell>
          <cell r="C1329" t="str">
            <v>TOT_CO2</v>
          </cell>
          <cell r="D1329" t="str">
            <v>IND</v>
          </cell>
          <cell r="E1329">
            <v>31229.662197368001</v>
          </cell>
          <cell r="F1329">
            <v>13149.33145152336</v>
          </cell>
          <cell r="G1329">
            <v>9861.998588642522</v>
          </cell>
          <cell r="H1329">
            <v>6574.6657257616807</v>
          </cell>
          <cell r="I1329">
            <v>3287.3328628808399</v>
          </cell>
        </row>
        <row r="1330">
          <cell r="A1330" t="str">
            <v>EUR</v>
          </cell>
          <cell r="B1330" t="str">
            <v>IND_NM_CRM_EXS</v>
          </cell>
          <cell r="C1330" t="str">
            <v>TOT_CO2_EQ_GWP_100</v>
          </cell>
          <cell r="D1330" t="str">
            <v>IND</v>
          </cell>
          <cell r="E1330">
            <v>31296.902874335261</v>
          </cell>
          <cell r="F1330">
            <v>13177.64331550958</v>
          </cell>
          <cell r="G1330">
            <v>9883.2324866321796</v>
          </cell>
          <cell r="H1330">
            <v>6588.8216577547882</v>
          </cell>
          <cell r="I1330">
            <v>3294.4108288773919</v>
          </cell>
        </row>
        <row r="1331">
          <cell r="A1331" t="str">
            <v>EUR</v>
          </cell>
          <cell r="B1331" t="str">
            <v>IND_NM_CRM_NEW</v>
          </cell>
          <cell r="C1331" t="str">
            <v>IND_CH4</v>
          </cell>
          <cell r="D1331" t="str">
            <v>IND</v>
          </cell>
          <cell r="E1331">
            <v>31.86875140233056</v>
          </cell>
          <cell r="F1331">
            <v>296.79846247420181</v>
          </cell>
          <cell r="G1331">
            <v>332.8891750257427</v>
          </cell>
          <cell r="H1331">
            <v>406.72438150388967</v>
          </cell>
          <cell r="I1331">
            <v>452.43366860184301</v>
          </cell>
          <cell r="J1331">
            <v>478.94796685783518</v>
          </cell>
          <cell r="K1331">
            <v>480.45726671277902</v>
          </cell>
          <cell r="L1331">
            <v>486.62571807251078</v>
          </cell>
          <cell r="M1331">
            <v>491.76570221965159</v>
          </cell>
        </row>
        <row r="1332">
          <cell r="A1332" t="str">
            <v>EUR</v>
          </cell>
          <cell r="B1332" t="str">
            <v>IND_NM_CRM_NEW</v>
          </cell>
          <cell r="C1332" t="str">
            <v>IND_CO2</v>
          </cell>
          <cell r="D1332" t="str">
            <v>IND</v>
          </cell>
          <cell r="E1332">
            <v>1690.9559494076591</v>
          </cell>
          <cell r="F1332">
            <v>15748.126418881149</v>
          </cell>
          <cell r="G1332">
            <v>17663.099626865911</v>
          </cell>
          <cell r="H1332">
            <v>21580.795682596388</v>
          </cell>
          <cell r="I1332">
            <v>24006.130456013791</v>
          </cell>
          <cell r="J1332">
            <v>25412.979121476739</v>
          </cell>
          <cell r="K1332">
            <v>25493.062571780061</v>
          </cell>
          <cell r="L1332">
            <v>25820.36060092743</v>
          </cell>
          <cell r="M1332">
            <v>26093.088159774721</v>
          </cell>
        </row>
        <row r="1333">
          <cell r="A1333" t="str">
            <v>EUR</v>
          </cell>
          <cell r="B1333" t="str">
            <v>IND_NM_CRM_NEW</v>
          </cell>
          <cell r="C1333" t="str">
            <v>IND_CO2_TOT</v>
          </cell>
          <cell r="D1333" t="str">
            <v>IND</v>
          </cell>
          <cell r="E1333">
            <v>1690.9559494076591</v>
          </cell>
          <cell r="F1333">
            <v>15748.126418881149</v>
          </cell>
          <cell r="G1333">
            <v>17663.099626865911</v>
          </cell>
          <cell r="H1333">
            <v>21580.795682596388</v>
          </cell>
          <cell r="I1333">
            <v>24006.130456013791</v>
          </cell>
          <cell r="J1333">
            <v>25412.979121476739</v>
          </cell>
          <cell r="K1333">
            <v>25493.062571780061</v>
          </cell>
          <cell r="L1333">
            <v>25820.36060092743</v>
          </cell>
          <cell r="M1333">
            <v>26093.088159774721</v>
          </cell>
        </row>
        <row r="1334">
          <cell r="A1334" t="str">
            <v>EUR</v>
          </cell>
          <cell r="B1334" t="str">
            <v>IND_NM_CRM_NEW</v>
          </cell>
          <cell r="C1334" t="str">
            <v>IND_N2O</v>
          </cell>
          <cell r="D1334" t="str">
            <v>IND</v>
          </cell>
          <cell r="E1334">
            <v>3.186875140233056</v>
          </cell>
          <cell r="F1334">
            <v>29.67984624742018</v>
          </cell>
          <cell r="G1334">
            <v>33.288917502574279</v>
          </cell>
          <cell r="H1334">
            <v>40.672438150388977</v>
          </cell>
          <cell r="I1334">
            <v>45.243366860184288</v>
          </cell>
          <cell r="J1334">
            <v>47.894796685783533</v>
          </cell>
          <cell r="K1334">
            <v>48.045726671277897</v>
          </cell>
          <cell r="L1334">
            <v>48.662571807251076</v>
          </cell>
          <cell r="M1334">
            <v>49.176570221965157</v>
          </cell>
        </row>
        <row r="1335">
          <cell r="A1335" t="str">
            <v>EUR</v>
          </cell>
          <cell r="B1335" t="str">
            <v>IND_NM_CRM_NEW</v>
          </cell>
          <cell r="C1335" t="str">
            <v>TOT_CO2</v>
          </cell>
          <cell r="D1335" t="str">
            <v>IND</v>
          </cell>
          <cell r="E1335">
            <v>1690.9559494076591</v>
          </cell>
          <cell r="F1335">
            <v>15748.126418881149</v>
          </cell>
          <cell r="G1335">
            <v>17663.099626865911</v>
          </cell>
          <cell r="H1335">
            <v>21580.795682596388</v>
          </cell>
          <cell r="I1335">
            <v>24006.130456013791</v>
          </cell>
          <cell r="J1335">
            <v>25412.979121476739</v>
          </cell>
          <cell r="K1335">
            <v>25493.062571780061</v>
          </cell>
          <cell r="L1335">
            <v>25820.36060092743</v>
          </cell>
          <cell r="M1335">
            <v>26093.088159774721</v>
          </cell>
        </row>
        <row r="1336">
          <cell r="A1336" t="str">
            <v>EUR</v>
          </cell>
          <cell r="B1336" t="str">
            <v>IND_NM_CRM_NEW</v>
          </cell>
          <cell r="C1336" t="str">
            <v>TOT_CO2_EQ_GWP_100</v>
          </cell>
          <cell r="D1336" t="str">
            <v>IND</v>
          </cell>
          <cell r="E1336">
            <v>1692.7023569845071</v>
          </cell>
          <cell r="F1336">
            <v>15764.390974624739</v>
          </cell>
          <cell r="G1336">
            <v>17681.34195365732</v>
          </cell>
          <cell r="H1336">
            <v>21603.084178702811</v>
          </cell>
          <cell r="I1336">
            <v>24030.923821053169</v>
          </cell>
          <cell r="J1336">
            <v>25439.225470060552</v>
          </cell>
          <cell r="K1336">
            <v>25519.39162999592</v>
          </cell>
          <cell r="L1336">
            <v>25847.027690277799</v>
          </cell>
          <cell r="M1336">
            <v>26120.03692025636</v>
          </cell>
        </row>
        <row r="1337">
          <cell r="A1337" t="str">
            <v>EUR</v>
          </cell>
          <cell r="B1337" t="str">
            <v>IND_NM_GLS_ELEC_NEW</v>
          </cell>
          <cell r="C1337" t="str">
            <v>IND_CH4</v>
          </cell>
          <cell r="D1337" t="str">
            <v>IND</v>
          </cell>
          <cell r="E1337">
            <v>48.151531489296033</v>
          </cell>
          <cell r="F1337">
            <v>219.947399070621</v>
          </cell>
          <cell r="G1337">
            <v>348.86789476117377</v>
          </cell>
          <cell r="H1337">
            <v>546.45148137590047</v>
          </cell>
          <cell r="I1337">
            <v>677.84139592575684</v>
          </cell>
          <cell r="J1337">
            <v>828.73971545821553</v>
          </cell>
          <cell r="K1337">
            <v>824.62039978634039</v>
          </cell>
          <cell r="L1337">
            <v>835.20746169327492</v>
          </cell>
          <cell r="M1337">
            <v>844.0293405074101</v>
          </cell>
        </row>
        <row r="1338">
          <cell r="A1338" t="str">
            <v>EUR</v>
          </cell>
          <cell r="B1338" t="str">
            <v>IND_NM_GLS_ELEC_NEW</v>
          </cell>
          <cell r="C1338" t="str">
            <v>IND_CO2</v>
          </cell>
          <cell r="D1338" t="str">
            <v>IND</v>
          </cell>
          <cell r="E1338">
            <v>1196.405052404042</v>
          </cell>
          <cell r="F1338">
            <v>5464.9597089080307</v>
          </cell>
          <cell r="G1338">
            <v>8668.2042918326297</v>
          </cell>
          <cell r="H1338">
            <v>13577.49780725321</v>
          </cell>
          <cell r="I1338">
            <v>16842.099217435309</v>
          </cell>
          <cell r="J1338">
            <v>20591.419463418461</v>
          </cell>
          <cell r="K1338">
            <v>20489.068200024609</v>
          </cell>
          <cell r="L1338">
            <v>20752.121398205571</v>
          </cell>
          <cell r="M1338">
            <v>20971.315680474119</v>
          </cell>
        </row>
        <row r="1339">
          <cell r="A1339" t="str">
            <v>EUR</v>
          </cell>
          <cell r="B1339" t="str">
            <v>IND_NM_GLS_ELEC_NEW</v>
          </cell>
          <cell r="C1339" t="str">
            <v>IND_CO2_TOT</v>
          </cell>
          <cell r="D1339" t="str">
            <v>IND</v>
          </cell>
          <cell r="E1339">
            <v>1196.405052404042</v>
          </cell>
          <cell r="F1339">
            <v>5464.9597089080307</v>
          </cell>
          <cell r="G1339">
            <v>8668.2042918326297</v>
          </cell>
          <cell r="H1339">
            <v>13577.49780725321</v>
          </cell>
          <cell r="I1339">
            <v>16842.099217435309</v>
          </cell>
          <cell r="J1339">
            <v>20591.419463418461</v>
          </cell>
          <cell r="K1339">
            <v>20489.068200024609</v>
          </cell>
          <cell r="L1339">
            <v>20752.121398205571</v>
          </cell>
          <cell r="M1339">
            <v>20971.315680474119</v>
          </cell>
        </row>
        <row r="1340">
          <cell r="A1340" t="str">
            <v>EUR</v>
          </cell>
          <cell r="B1340" t="str">
            <v>IND_NM_GLS_ELEC_NEW</v>
          </cell>
          <cell r="C1340" t="str">
            <v>IND_N2O</v>
          </cell>
          <cell r="D1340" t="str">
            <v>IND</v>
          </cell>
          <cell r="E1340">
            <v>9.6303062978592031</v>
          </cell>
          <cell r="F1340">
            <v>43.989479814124209</v>
          </cell>
          <cell r="G1340">
            <v>69.773578952234743</v>
          </cell>
          <cell r="H1340">
            <v>109.2902962751801</v>
          </cell>
          <cell r="I1340">
            <v>135.56827918515131</v>
          </cell>
          <cell r="J1340">
            <v>165.74794309164309</v>
          </cell>
          <cell r="K1340">
            <v>164.92407995726811</v>
          </cell>
          <cell r="L1340">
            <v>167.04149233865499</v>
          </cell>
          <cell r="M1340">
            <v>168.80586810148199</v>
          </cell>
        </row>
        <row r="1341">
          <cell r="A1341" t="str">
            <v>EUR</v>
          </cell>
          <cell r="B1341" t="str">
            <v>IND_NM_GLS_ELEC_NEW</v>
          </cell>
          <cell r="C1341" t="str">
            <v>TOT_CH4</v>
          </cell>
          <cell r="D1341" t="str">
            <v>IND</v>
          </cell>
          <cell r="E1341">
            <v>4.8151531489296052E-2</v>
          </cell>
          <cell r="F1341">
            <v>0.21994739907062111</v>
          </cell>
          <cell r="G1341">
            <v>0.34886789476117369</v>
          </cell>
          <cell r="H1341">
            <v>0.54645148137590049</v>
          </cell>
          <cell r="I1341">
            <v>0.67784139592575676</v>
          </cell>
          <cell r="J1341">
            <v>0.82873971545821545</v>
          </cell>
          <cell r="K1341">
            <v>0.8246203997863405</v>
          </cell>
          <cell r="L1341">
            <v>0.83520746169327498</v>
          </cell>
          <cell r="M1341">
            <v>0.84402934050741019</v>
          </cell>
        </row>
        <row r="1342">
          <cell r="A1342" t="str">
            <v>EUR</v>
          </cell>
          <cell r="B1342" t="str">
            <v>IND_NM_GLS_ELEC_NEW</v>
          </cell>
          <cell r="C1342" t="str">
            <v>TOT_CO2</v>
          </cell>
          <cell r="D1342" t="str">
            <v>IND</v>
          </cell>
          <cell r="E1342">
            <v>1196.405052404042</v>
          </cell>
          <cell r="F1342">
            <v>5464.9597089080307</v>
          </cell>
          <cell r="G1342">
            <v>8668.2042918326297</v>
          </cell>
          <cell r="H1342">
            <v>13577.49780725321</v>
          </cell>
          <cell r="I1342">
            <v>16842.099217435309</v>
          </cell>
          <cell r="J1342">
            <v>20591.419463418461</v>
          </cell>
          <cell r="K1342">
            <v>20489.068200024609</v>
          </cell>
          <cell r="L1342">
            <v>20752.121398205571</v>
          </cell>
          <cell r="M1342">
            <v>20971.315680474119</v>
          </cell>
        </row>
        <row r="1343">
          <cell r="A1343" t="str">
            <v>EUR</v>
          </cell>
          <cell r="B1343" t="str">
            <v>IND_NM_GLS_ELEC_NEW</v>
          </cell>
          <cell r="C1343" t="str">
            <v>TOT_CO2_EQ_GWP_100</v>
          </cell>
          <cell r="D1343" t="str">
            <v>IND</v>
          </cell>
          <cell r="E1343">
            <v>1200.4786719680369</v>
          </cell>
          <cell r="F1343">
            <v>5483.5672588694051</v>
          </cell>
          <cell r="G1343">
            <v>8697.7185157294261</v>
          </cell>
          <cell r="H1343">
            <v>13623.72760257761</v>
          </cell>
          <cell r="I1343">
            <v>16899.44459953062</v>
          </cell>
          <cell r="J1343">
            <v>20661.530843346231</v>
          </cell>
          <cell r="K1343">
            <v>20558.83108584653</v>
          </cell>
          <cell r="L1343">
            <v>20822.779949464821</v>
          </cell>
          <cell r="M1343">
            <v>21042.72056268105</v>
          </cell>
        </row>
        <row r="1344">
          <cell r="A1344" t="str">
            <v>EUR</v>
          </cell>
          <cell r="B1344" t="str">
            <v>IND_NM_GLS_EXS</v>
          </cell>
          <cell r="C1344" t="str">
            <v>IND_CH4</v>
          </cell>
          <cell r="D1344" t="str">
            <v>IND</v>
          </cell>
          <cell r="E1344">
            <v>118.28109171436</v>
          </cell>
          <cell r="F1344">
            <v>94.624873371487993</v>
          </cell>
          <cell r="G1344">
            <v>70.968655028616013</v>
          </cell>
          <cell r="H1344">
            <v>47.312436685743997</v>
          </cell>
          <cell r="I1344">
            <v>23.656218342871998</v>
          </cell>
        </row>
        <row r="1345">
          <cell r="A1345" t="str">
            <v>EUR</v>
          </cell>
          <cell r="B1345" t="str">
            <v>IND_NM_GLS_EXS</v>
          </cell>
          <cell r="C1345" t="str">
            <v>IND_CO2</v>
          </cell>
          <cell r="D1345" t="str">
            <v>IND</v>
          </cell>
          <cell r="E1345">
            <v>5664.1174991043172</v>
          </cell>
          <cell r="F1345">
            <v>4531.2939992834536</v>
          </cell>
          <cell r="G1345">
            <v>3398.4704994625909</v>
          </cell>
          <cell r="H1345">
            <v>2265.6469996417268</v>
          </cell>
          <cell r="I1345">
            <v>1132.8234998208629</v>
          </cell>
        </row>
        <row r="1346">
          <cell r="A1346" t="str">
            <v>EUR</v>
          </cell>
          <cell r="B1346" t="str">
            <v>IND_NM_GLS_EXS</v>
          </cell>
          <cell r="C1346" t="str">
            <v>IND_CO2_TOT</v>
          </cell>
          <cell r="D1346" t="str">
            <v>IND</v>
          </cell>
          <cell r="E1346">
            <v>5664.1174991043172</v>
          </cell>
          <cell r="F1346">
            <v>4531.2939992834536</v>
          </cell>
          <cell r="G1346">
            <v>3398.4704994625909</v>
          </cell>
          <cell r="H1346">
            <v>2265.6469996417268</v>
          </cell>
          <cell r="I1346">
            <v>1132.8234998208629</v>
          </cell>
        </row>
        <row r="1347">
          <cell r="A1347" t="str">
            <v>EUR</v>
          </cell>
          <cell r="B1347" t="str">
            <v>IND_NM_GLS_EXS</v>
          </cell>
          <cell r="C1347" t="str">
            <v>IND_N2O</v>
          </cell>
          <cell r="D1347" t="str">
            <v>IND</v>
          </cell>
          <cell r="E1347">
            <v>14.006641905567109</v>
          </cell>
          <cell r="F1347">
            <v>11.20531352445369</v>
          </cell>
          <cell r="G1347">
            <v>8.4039851433402681</v>
          </cell>
          <cell r="H1347">
            <v>5.6026567622268439</v>
          </cell>
          <cell r="I1347">
            <v>2.8013283811134229</v>
          </cell>
        </row>
        <row r="1348">
          <cell r="A1348" t="str">
            <v>EUR</v>
          </cell>
          <cell r="B1348" t="str">
            <v>IND_NM_GLS_EXS</v>
          </cell>
          <cell r="C1348" t="str">
            <v>TOT_CH4</v>
          </cell>
          <cell r="D1348" t="str">
            <v>IND</v>
          </cell>
          <cell r="E1348">
            <v>2.1785327341311101E-2</v>
          </cell>
          <cell r="F1348">
            <v>1.7428261873048901E-2</v>
          </cell>
          <cell r="G1348">
            <v>1.307119640478669E-2</v>
          </cell>
          <cell r="H1348">
            <v>8.7141309365244488E-3</v>
          </cell>
          <cell r="I1348">
            <v>4.3570654682622261E-3</v>
          </cell>
        </row>
        <row r="1349">
          <cell r="A1349" t="str">
            <v>EUR</v>
          </cell>
          <cell r="B1349" t="str">
            <v>IND_NM_GLS_EXS</v>
          </cell>
          <cell r="C1349" t="str">
            <v>TOT_CO2</v>
          </cell>
          <cell r="D1349" t="str">
            <v>IND</v>
          </cell>
          <cell r="E1349">
            <v>5664.1174991043172</v>
          </cell>
          <cell r="F1349">
            <v>4531.2939992834536</v>
          </cell>
          <cell r="G1349">
            <v>3398.4704994625909</v>
          </cell>
          <cell r="H1349">
            <v>2265.6469996417268</v>
          </cell>
          <cell r="I1349">
            <v>1132.8234998208629</v>
          </cell>
        </row>
        <row r="1350">
          <cell r="A1350" t="str">
            <v>EUR</v>
          </cell>
          <cell r="B1350" t="str">
            <v>IND_NM_GLS_EXS</v>
          </cell>
          <cell r="C1350" t="str">
            <v>TOT_CO2_EQ_GWP_100</v>
          </cell>
          <cell r="D1350" t="str">
            <v>IND</v>
          </cell>
          <cell r="E1350">
            <v>5671.2485056850364</v>
          </cell>
          <cell r="F1350">
            <v>4536.9988045480286</v>
          </cell>
          <cell r="G1350">
            <v>3402.7491034110221</v>
          </cell>
          <cell r="H1350">
            <v>2268.4994022740138</v>
          </cell>
          <cell r="I1350">
            <v>1134.2497011370069</v>
          </cell>
        </row>
        <row r="1351">
          <cell r="A1351" t="str">
            <v>EUR</v>
          </cell>
          <cell r="B1351" t="str">
            <v>IND_NM_GLS_FOSS_NEW</v>
          </cell>
          <cell r="C1351" t="str">
            <v>IND_CH4</v>
          </cell>
          <cell r="D1351" t="str">
            <v>IND</v>
          </cell>
        </row>
        <row r="1352">
          <cell r="A1352" t="str">
            <v>EUR</v>
          </cell>
          <cell r="B1352" t="str">
            <v>IND_NM_GLS_FOSS_NEW</v>
          </cell>
          <cell r="C1352" t="str">
            <v>IND_CO2</v>
          </cell>
          <cell r="D1352" t="str">
            <v>IND</v>
          </cell>
        </row>
        <row r="1353">
          <cell r="A1353" t="str">
            <v>EUR</v>
          </cell>
          <cell r="B1353" t="str">
            <v>IND_NM_GLS_FOSS_NEW</v>
          </cell>
          <cell r="C1353" t="str">
            <v>IND_CO2_TOT</v>
          </cell>
          <cell r="D1353" t="str">
            <v>IND</v>
          </cell>
        </row>
        <row r="1354">
          <cell r="A1354" t="str">
            <v>EUR</v>
          </cell>
          <cell r="B1354" t="str">
            <v>IND_NM_GLS_FOSS_NEW</v>
          </cell>
          <cell r="C1354" t="str">
            <v>IND_N2O</v>
          </cell>
          <cell r="D1354" t="str">
            <v>IND</v>
          </cell>
        </row>
        <row r="1355">
          <cell r="A1355" t="str">
            <v>EUR</v>
          </cell>
          <cell r="B1355" t="str">
            <v>IND_NM_GLS_FOSS_NEW</v>
          </cell>
          <cell r="C1355" t="str">
            <v>TOT_CH4</v>
          </cell>
          <cell r="D1355" t="str">
            <v>IND</v>
          </cell>
        </row>
        <row r="1356">
          <cell r="A1356" t="str">
            <v>EUR</v>
          </cell>
          <cell r="B1356" t="str">
            <v>IND_NM_GLS_FOSS_NEW</v>
          </cell>
          <cell r="C1356" t="str">
            <v>TOT_CO2</v>
          </cell>
          <cell r="D1356" t="str">
            <v>IND</v>
          </cell>
        </row>
        <row r="1357">
          <cell r="A1357" t="str">
            <v>EUR</v>
          </cell>
          <cell r="B1357" t="str">
            <v>IND_NM_GLS_FOSS_NEW</v>
          </cell>
          <cell r="C1357" t="str">
            <v>TOT_CO2_EQ_GWP_100</v>
          </cell>
          <cell r="D1357" t="str">
            <v>IND</v>
          </cell>
        </row>
        <row r="1358">
          <cell r="A1358" t="str">
            <v>EUR</v>
          </cell>
          <cell r="B1358" t="str">
            <v>IND_NM_GLS_FOSS_NEW</v>
          </cell>
          <cell r="C1358" t="str">
            <v>TOT_N2O</v>
          </cell>
          <cell r="D1358" t="str">
            <v>IND</v>
          </cell>
        </row>
        <row r="1359">
          <cell r="A1359" t="str">
            <v>EUR</v>
          </cell>
          <cell r="B1359" t="str">
            <v>IND_NM_LIM_EXS</v>
          </cell>
          <cell r="C1359" t="str">
            <v>IND_CH4</v>
          </cell>
          <cell r="D1359" t="str">
            <v>IND</v>
          </cell>
          <cell r="E1359">
            <v>578.36433857762756</v>
          </cell>
          <cell r="F1359">
            <v>462.66445553712617</v>
          </cell>
          <cell r="G1359">
            <v>347.0186031465766</v>
          </cell>
          <cell r="H1359">
            <v>231.39976608100289</v>
          </cell>
          <cell r="I1359">
            <v>115.6998830405015</v>
          </cell>
        </row>
        <row r="1360">
          <cell r="A1360" t="str">
            <v>EUR</v>
          </cell>
          <cell r="B1360" t="str">
            <v>IND_NM_LIM_EXS</v>
          </cell>
          <cell r="C1360" t="str">
            <v>IND_CO2</v>
          </cell>
          <cell r="D1360" t="str">
            <v>IND</v>
          </cell>
          <cell r="E1360">
            <v>9910.0477012556639</v>
          </cell>
          <cell r="F1360">
            <v>7927.742883502543</v>
          </cell>
          <cell r="G1360">
            <v>5946.0286207533982</v>
          </cell>
          <cell r="H1360">
            <v>3964.1524686693342</v>
          </cell>
          <cell r="I1360">
            <v>1982.076234334668</v>
          </cell>
        </row>
        <row r="1361">
          <cell r="A1361" t="str">
            <v>EUR</v>
          </cell>
          <cell r="B1361" t="str">
            <v>IND_NM_LIM_EXS</v>
          </cell>
          <cell r="C1361" t="str">
            <v>IND_CO2_TOT</v>
          </cell>
          <cell r="D1361" t="str">
            <v>IND</v>
          </cell>
          <cell r="E1361">
            <v>9910.0477012556639</v>
          </cell>
          <cell r="F1361">
            <v>7927.742883502543</v>
          </cell>
          <cell r="G1361">
            <v>5946.0286207533982</v>
          </cell>
          <cell r="H1361">
            <v>3964.1524686693342</v>
          </cell>
          <cell r="I1361">
            <v>1982.076234334668</v>
          </cell>
        </row>
        <row r="1362">
          <cell r="A1362" t="str">
            <v>EUR</v>
          </cell>
          <cell r="B1362" t="str">
            <v>IND_NM_LIM_EXS</v>
          </cell>
          <cell r="C1362" t="str">
            <v>IND_N2O</v>
          </cell>
          <cell r="D1362" t="str">
            <v>IND</v>
          </cell>
          <cell r="E1362">
            <v>81.378601116441658</v>
          </cell>
          <cell r="F1362">
            <v>65.096127061909343</v>
          </cell>
          <cell r="G1362">
            <v>48.827160669864988</v>
          </cell>
          <cell r="H1362">
            <v>32.55819427782064</v>
          </cell>
          <cell r="I1362">
            <v>16.27909713891032</v>
          </cell>
        </row>
        <row r="1363">
          <cell r="A1363" t="str">
            <v>EUR</v>
          </cell>
          <cell r="B1363" t="str">
            <v>IND_NM_LIM_EXS</v>
          </cell>
          <cell r="C1363" t="str">
            <v>TOT_CH4</v>
          </cell>
          <cell r="D1363" t="str">
            <v>IND</v>
          </cell>
          <cell r="E1363">
            <v>0.47926874965043398</v>
          </cell>
          <cell r="F1363">
            <v>0.38337447673288322</v>
          </cell>
          <cell r="G1363">
            <v>0.28756124979026032</v>
          </cell>
          <cell r="H1363">
            <v>0.19176153051012529</v>
          </cell>
          <cell r="I1363">
            <v>9.5880765255062686E-2</v>
          </cell>
        </row>
        <row r="1364">
          <cell r="A1364" t="str">
            <v>EUR</v>
          </cell>
          <cell r="B1364" t="str">
            <v>IND_NM_LIM_EXS</v>
          </cell>
          <cell r="C1364" t="str">
            <v>TOT_CO2</v>
          </cell>
          <cell r="D1364" t="str">
            <v>IND</v>
          </cell>
          <cell r="E1364">
            <v>9910.0477012556639</v>
          </cell>
          <cell r="F1364">
            <v>7927.742883502543</v>
          </cell>
          <cell r="G1364">
            <v>5946.0286207533982</v>
          </cell>
          <cell r="H1364">
            <v>3964.1524686693342</v>
          </cell>
          <cell r="I1364">
            <v>1982.076234334668</v>
          </cell>
        </row>
        <row r="1365">
          <cell r="A1365" t="str">
            <v>EUR</v>
          </cell>
          <cell r="B1365" t="str">
            <v>IND_NM_LIM_EXS</v>
          </cell>
          <cell r="C1365" t="str">
            <v>TOT_CO2_EQ_GWP_100</v>
          </cell>
          <cell r="D1365" t="str">
            <v>IND</v>
          </cell>
          <cell r="E1365">
            <v>9948.7576328528085</v>
          </cell>
          <cell r="F1365">
            <v>7958.7081407554233</v>
          </cell>
          <cell r="G1365">
            <v>5969.2545797116827</v>
          </cell>
          <cell r="H1365">
            <v>3979.6398047161501</v>
          </cell>
          <cell r="I1365">
            <v>1989.8199023580751</v>
          </cell>
        </row>
        <row r="1366">
          <cell r="A1366" t="str">
            <v>EUR</v>
          </cell>
          <cell r="B1366" t="str">
            <v>IND_NM_LIM_LRK_NEW</v>
          </cell>
          <cell r="C1366" t="str">
            <v>IND_CH4</v>
          </cell>
          <cell r="D1366" t="str">
            <v>IND</v>
          </cell>
          <cell r="E1366">
            <v>209.6800816226675</v>
          </cell>
          <cell r="F1366">
            <v>1008.028194134815</v>
          </cell>
          <cell r="G1366">
            <v>1619.800267226311</v>
          </cell>
          <cell r="H1366">
            <v>2523.115836911521</v>
          </cell>
          <cell r="I1366">
            <v>3221.4620750733202</v>
          </cell>
          <cell r="J1366">
            <v>3905.7491564581301</v>
          </cell>
          <cell r="K1366">
            <v>3836.405387070623</v>
          </cell>
          <cell r="L1366">
            <v>3885.6598820401118</v>
          </cell>
          <cell r="M1366">
            <v>3926.702164544161</v>
          </cell>
        </row>
        <row r="1367">
          <cell r="A1367" t="str">
            <v>EUR</v>
          </cell>
          <cell r="B1367" t="str">
            <v>IND_NM_LIM_LRK_NEW</v>
          </cell>
          <cell r="C1367" t="str">
            <v>IND_CO2</v>
          </cell>
          <cell r="D1367" t="str">
            <v>IND</v>
          </cell>
          <cell r="E1367">
            <v>1231.9476480390481</v>
          </cell>
          <cell r="F1367">
            <v>5922.5366248960099</v>
          </cell>
          <cell r="G1367">
            <v>9516.9227046254127</v>
          </cell>
          <cell r="H1367">
            <v>14824.234123520069</v>
          </cell>
          <cell r="I1367">
            <v>18927.27528490495</v>
          </cell>
          <cell r="J1367">
            <v>22947.7137260372</v>
          </cell>
          <cell r="K1367">
            <v>22540.293560316211</v>
          </cell>
          <cell r="L1367">
            <v>22829.681845380928</v>
          </cell>
          <cell r="M1367">
            <v>23070.82035987276</v>
          </cell>
        </row>
        <row r="1368">
          <cell r="A1368" t="str">
            <v>EUR</v>
          </cell>
          <cell r="B1368" t="str">
            <v>IND_NM_LIM_LRK_NEW</v>
          </cell>
          <cell r="C1368" t="str">
            <v>IND_CO2_TOT</v>
          </cell>
          <cell r="D1368" t="str">
            <v>IND</v>
          </cell>
          <cell r="E1368">
            <v>1231.9476480390481</v>
          </cell>
          <cell r="F1368">
            <v>5922.5366248960099</v>
          </cell>
          <cell r="G1368">
            <v>9516.9227046254127</v>
          </cell>
          <cell r="H1368">
            <v>14824.234123520069</v>
          </cell>
          <cell r="I1368">
            <v>18927.27528490495</v>
          </cell>
          <cell r="J1368">
            <v>22947.7137260372</v>
          </cell>
          <cell r="K1368">
            <v>22540.293560316211</v>
          </cell>
          <cell r="L1368">
            <v>22829.681845380928</v>
          </cell>
          <cell r="M1368">
            <v>23070.82035987276</v>
          </cell>
        </row>
        <row r="1369">
          <cell r="A1369" t="str">
            <v>EUR</v>
          </cell>
          <cell r="B1369" t="str">
            <v>IND_NM_LIM_LRK_NEW</v>
          </cell>
          <cell r="C1369" t="str">
            <v>IND_N2O</v>
          </cell>
          <cell r="D1369" t="str">
            <v>IND</v>
          </cell>
          <cell r="E1369">
            <v>29.511107398640121</v>
          </cell>
          <cell r="F1369">
            <v>141.87341052023831</v>
          </cell>
          <cell r="G1369">
            <v>227.97634987802269</v>
          </cell>
          <cell r="H1369">
            <v>355.1121397229374</v>
          </cell>
          <cell r="I1369">
            <v>453.39982959953869</v>
          </cell>
          <cell r="J1369">
            <v>549.70878462269434</v>
          </cell>
          <cell r="K1369">
            <v>539.9491002025793</v>
          </cell>
          <cell r="L1369">
            <v>546.88134994066411</v>
          </cell>
          <cell r="M1369">
            <v>552.65778419941228</v>
          </cell>
        </row>
        <row r="1370">
          <cell r="A1370" t="str">
            <v>EUR</v>
          </cell>
          <cell r="B1370" t="str">
            <v>IND_NM_LIM_LRK_NEW</v>
          </cell>
          <cell r="C1370" t="str">
            <v>TOT_CH4</v>
          </cell>
          <cell r="D1370" t="str">
            <v>IND</v>
          </cell>
          <cell r="E1370">
            <v>0.2092123937082675</v>
          </cell>
          <cell r="F1370">
            <v>1.005779804110722</v>
          </cell>
          <cell r="G1370">
            <v>1.6161873298272931</v>
          </cell>
          <cell r="H1370">
            <v>2.5174880692455459</v>
          </cell>
          <cell r="I1370">
            <v>3.214276657805498</v>
          </cell>
          <cell r="J1370">
            <v>3.897037448302461</v>
          </cell>
          <cell r="K1370">
            <v>3.8278483490325481</v>
          </cell>
          <cell r="L1370">
            <v>3.8769929826749658</v>
          </cell>
          <cell r="M1370">
            <v>3.917943721054471</v>
          </cell>
        </row>
        <row r="1371">
          <cell r="A1371" t="str">
            <v>EUR</v>
          </cell>
          <cell r="B1371" t="str">
            <v>IND_NM_LIM_LRK_NEW</v>
          </cell>
          <cell r="C1371" t="str">
            <v>TOT_CO2</v>
          </cell>
          <cell r="D1371" t="str">
            <v>IND</v>
          </cell>
          <cell r="E1371">
            <v>1231.9476480390481</v>
          </cell>
          <cell r="F1371">
            <v>5922.5366248960099</v>
          </cell>
          <cell r="G1371">
            <v>9516.9227046254127</v>
          </cell>
          <cell r="H1371">
            <v>14824.234123520069</v>
          </cell>
          <cell r="I1371">
            <v>18927.27528490495</v>
          </cell>
          <cell r="J1371">
            <v>22947.7137260372</v>
          </cell>
          <cell r="K1371">
            <v>22540.293560316211</v>
          </cell>
          <cell r="L1371">
            <v>22829.681845380928</v>
          </cell>
          <cell r="M1371">
            <v>23070.82035987276</v>
          </cell>
        </row>
        <row r="1372">
          <cell r="A1372" t="str">
            <v>EUR</v>
          </cell>
          <cell r="B1372" t="str">
            <v>IND_NM_LIM_LRK_NEW</v>
          </cell>
          <cell r="C1372" t="str">
            <v>TOT_CO2_EQ_GWP_100</v>
          </cell>
          <cell r="D1372" t="str">
            <v>IND</v>
          </cell>
          <cell r="E1372">
            <v>1245.9839600844091</v>
          </cell>
          <cell r="F1372">
            <v>5990.0156060844101</v>
          </cell>
          <cell r="G1372">
            <v>9625.3546635697203</v>
          </cell>
          <cell r="H1372">
            <v>14993.135437080289</v>
          </cell>
          <cell r="I1372">
            <v>19142.924986002439</v>
          </cell>
          <cell r="J1372">
            <v>23209.17067276622</v>
          </cell>
          <cell r="K1372">
            <v>22797.108526853339</v>
          </cell>
          <cell r="L1372">
            <v>23089.793984714241</v>
          </cell>
          <cell r="M1372">
            <v>23333.679933677791</v>
          </cell>
        </row>
        <row r="1373">
          <cell r="A1373" t="str">
            <v>EUR</v>
          </cell>
          <cell r="B1373" t="str">
            <v>IND_NM_LIM_LRK_NEW</v>
          </cell>
          <cell r="C1373" t="str">
            <v>TOT_N2O</v>
          </cell>
          <cell r="D1373" t="str">
            <v>IND</v>
          </cell>
          <cell r="E1373">
            <v>2.9370801024320121E-2</v>
          </cell>
          <cell r="F1373">
            <v>0.14119889351301049</v>
          </cell>
          <cell r="G1373">
            <v>0.2268924686583175</v>
          </cell>
          <cell r="H1373">
            <v>0.35342380942314527</v>
          </cell>
          <cell r="I1373">
            <v>0.45124420441919222</v>
          </cell>
          <cell r="J1373">
            <v>0.54709527217599374</v>
          </cell>
          <cell r="K1373">
            <v>0.5373819887911564</v>
          </cell>
          <cell r="L1373">
            <v>0.54428128013112054</v>
          </cell>
          <cell r="M1373">
            <v>0.55003025115250548</v>
          </cell>
        </row>
        <row r="1374">
          <cell r="A1374" t="str">
            <v>EUR</v>
          </cell>
          <cell r="B1374" t="str">
            <v>IND_NM_MD_LPG_NEW</v>
          </cell>
          <cell r="C1374" t="str">
            <v>IND_CH4</v>
          </cell>
          <cell r="D1374" t="str">
            <v>IND</v>
          </cell>
        </row>
        <row r="1375">
          <cell r="A1375" t="str">
            <v>EUR</v>
          </cell>
          <cell r="B1375" t="str">
            <v>IND_NM_MD_LPG_NEW</v>
          </cell>
          <cell r="C1375" t="str">
            <v>IND_CO2</v>
          </cell>
          <cell r="D1375" t="str">
            <v>IND</v>
          </cell>
        </row>
        <row r="1376">
          <cell r="A1376" t="str">
            <v>EUR</v>
          </cell>
          <cell r="B1376" t="str">
            <v>IND_NM_MD_LPG_NEW</v>
          </cell>
          <cell r="C1376" t="str">
            <v>IND_CO2_TOT</v>
          </cell>
          <cell r="D1376" t="str">
            <v>IND</v>
          </cell>
        </row>
        <row r="1377">
          <cell r="A1377" t="str">
            <v>EUR</v>
          </cell>
          <cell r="B1377" t="str">
            <v>IND_NM_MD_LPG_NEW</v>
          </cell>
          <cell r="C1377" t="str">
            <v>IND_N2O</v>
          </cell>
          <cell r="D1377" t="str">
            <v>IND</v>
          </cell>
        </row>
        <row r="1378">
          <cell r="A1378" t="str">
            <v>EUR</v>
          </cell>
          <cell r="B1378" t="str">
            <v>IND_NM_MD_LPG_NEW</v>
          </cell>
          <cell r="C1378" t="str">
            <v>TOT_CO2</v>
          </cell>
          <cell r="D1378" t="str">
            <v>IND</v>
          </cell>
        </row>
        <row r="1379">
          <cell r="A1379" t="str">
            <v>EUR</v>
          </cell>
          <cell r="B1379" t="str">
            <v>IND_NM_MD_LPG_NEW</v>
          </cell>
          <cell r="C1379" t="str">
            <v>TOT_CO2_EQ_GWP_100</v>
          </cell>
          <cell r="D1379" t="str">
            <v>IND</v>
          </cell>
        </row>
        <row r="1380">
          <cell r="A1380" t="str">
            <v>EUR</v>
          </cell>
          <cell r="B1380" t="str">
            <v>IND_NM_MD_NGA_NEW</v>
          </cell>
          <cell r="C1380" t="str">
            <v>IND_CH4</v>
          </cell>
          <cell r="D1380" t="str">
            <v>IND</v>
          </cell>
        </row>
        <row r="1381">
          <cell r="A1381" t="str">
            <v>EUR</v>
          </cell>
          <cell r="B1381" t="str">
            <v>IND_NM_MD_NGA_NEW</v>
          </cell>
          <cell r="C1381" t="str">
            <v>IND_CO2</v>
          </cell>
          <cell r="D1381" t="str">
            <v>IND</v>
          </cell>
        </row>
        <row r="1382">
          <cell r="A1382" t="str">
            <v>EUR</v>
          </cell>
          <cell r="B1382" t="str">
            <v>IND_NM_MD_NGA_NEW</v>
          </cell>
          <cell r="C1382" t="str">
            <v>IND_CO2_TOT</v>
          </cell>
          <cell r="D1382" t="str">
            <v>IND</v>
          </cell>
        </row>
        <row r="1383">
          <cell r="A1383" t="str">
            <v>EUR</v>
          </cell>
          <cell r="B1383" t="str">
            <v>IND_NM_MD_NGA_NEW</v>
          </cell>
          <cell r="C1383" t="str">
            <v>IND_N2O</v>
          </cell>
          <cell r="D1383" t="str">
            <v>IND</v>
          </cell>
        </row>
        <row r="1384">
          <cell r="A1384" t="str">
            <v>EUR</v>
          </cell>
          <cell r="B1384" t="str">
            <v>IND_NM_MD_NGA_NEW</v>
          </cell>
          <cell r="C1384" t="str">
            <v>TOT_CO2</v>
          </cell>
          <cell r="D1384" t="str">
            <v>IND</v>
          </cell>
        </row>
        <row r="1385">
          <cell r="A1385" t="str">
            <v>EUR</v>
          </cell>
          <cell r="B1385" t="str">
            <v>IND_NM_MD_NGA_NEW</v>
          </cell>
          <cell r="C1385" t="str">
            <v>TOT_CO2_EQ_GWP_100</v>
          </cell>
          <cell r="D1385" t="str">
            <v>IND</v>
          </cell>
        </row>
        <row r="1386">
          <cell r="A1386" t="str">
            <v>EUR</v>
          </cell>
          <cell r="B1386" t="str">
            <v>IND_NM_MD_OIL</v>
          </cell>
          <cell r="C1386" t="str">
            <v>IND_CH4</v>
          </cell>
          <cell r="D1386" t="str">
            <v>IND</v>
          </cell>
        </row>
        <row r="1387">
          <cell r="A1387" t="str">
            <v>EUR</v>
          </cell>
          <cell r="B1387" t="str">
            <v>IND_NM_MD_OIL</v>
          </cell>
          <cell r="C1387" t="str">
            <v>IND_CO2</v>
          </cell>
          <cell r="D1387" t="str">
            <v>IND</v>
          </cell>
        </row>
        <row r="1388">
          <cell r="A1388" t="str">
            <v>EUR</v>
          </cell>
          <cell r="B1388" t="str">
            <v>IND_NM_MD_OIL</v>
          </cell>
          <cell r="C1388" t="str">
            <v>IND_CO2_TOT</v>
          </cell>
          <cell r="D1388" t="str">
            <v>IND</v>
          </cell>
        </row>
        <row r="1389">
          <cell r="A1389" t="str">
            <v>EUR</v>
          </cell>
          <cell r="B1389" t="str">
            <v>IND_NM_MD_OIL</v>
          </cell>
          <cell r="C1389" t="str">
            <v>IND_N2O</v>
          </cell>
          <cell r="D1389" t="str">
            <v>IND</v>
          </cell>
        </row>
        <row r="1390">
          <cell r="A1390" t="str">
            <v>EUR</v>
          </cell>
          <cell r="B1390" t="str">
            <v>IND_NM_MD_OIL</v>
          </cell>
          <cell r="C1390" t="str">
            <v>TOT_CO2</v>
          </cell>
          <cell r="D1390" t="str">
            <v>IND</v>
          </cell>
        </row>
        <row r="1391">
          <cell r="A1391" t="str">
            <v>EUR</v>
          </cell>
          <cell r="B1391" t="str">
            <v>IND_NM_MD_OIL</v>
          </cell>
          <cell r="C1391" t="str">
            <v>TOT_CO2_EQ_GWP_100</v>
          </cell>
          <cell r="D1391" t="str">
            <v>IND</v>
          </cell>
        </row>
        <row r="1392">
          <cell r="A1392" t="str">
            <v>EUR</v>
          </cell>
          <cell r="B1392" t="str">
            <v>IND_NM_MD_OIL_EXS</v>
          </cell>
          <cell r="C1392" t="str">
            <v>IND_CH4</v>
          </cell>
          <cell r="D1392" t="str">
            <v>IND</v>
          </cell>
        </row>
        <row r="1393">
          <cell r="A1393" t="str">
            <v>EUR</v>
          </cell>
          <cell r="B1393" t="str">
            <v>IND_NM_MD_OIL_EXS</v>
          </cell>
          <cell r="C1393" t="str">
            <v>IND_CO2</v>
          </cell>
          <cell r="D1393" t="str">
            <v>IND</v>
          </cell>
        </row>
        <row r="1394">
          <cell r="A1394" t="str">
            <v>EUR</v>
          </cell>
          <cell r="B1394" t="str">
            <v>IND_NM_MD_OIL_EXS</v>
          </cell>
          <cell r="C1394" t="str">
            <v>IND_CO2_TOT</v>
          </cell>
          <cell r="D1394" t="str">
            <v>IND</v>
          </cell>
        </row>
        <row r="1395">
          <cell r="A1395" t="str">
            <v>EUR</v>
          </cell>
          <cell r="B1395" t="str">
            <v>IND_NM_MD_OIL_EXS</v>
          </cell>
          <cell r="C1395" t="str">
            <v>IND_N2O</v>
          </cell>
          <cell r="D1395" t="str">
            <v>IND</v>
          </cell>
        </row>
        <row r="1396">
          <cell r="A1396" t="str">
            <v>EUR</v>
          </cell>
          <cell r="B1396" t="str">
            <v>IND_NM_MD_OIL_EXS</v>
          </cell>
          <cell r="C1396" t="str">
            <v>TOT_CO2</v>
          </cell>
          <cell r="D1396" t="str">
            <v>IND</v>
          </cell>
        </row>
        <row r="1397">
          <cell r="A1397" t="str">
            <v>EUR</v>
          </cell>
          <cell r="B1397" t="str">
            <v>IND_NM_MD_OIL_EXS</v>
          </cell>
          <cell r="C1397" t="str">
            <v>TOT_CO2_EQ_GWP_100</v>
          </cell>
          <cell r="D1397" t="str">
            <v>IND</v>
          </cell>
        </row>
        <row r="1398">
          <cell r="A1398" t="str">
            <v>EUR</v>
          </cell>
          <cell r="B1398" t="str">
            <v>IND_NSP_TECH_EXS</v>
          </cell>
          <cell r="C1398" t="str">
            <v>IND_CH4</v>
          </cell>
          <cell r="D1398" t="str">
            <v>IND</v>
          </cell>
          <cell r="E1398">
            <v>254.14001978687989</v>
          </cell>
          <cell r="F1398">
            <v>267.19312586153688</v>
          </cell>
          <cell r="G1398">
            <v>271.64634462589589</v>
          </cell>
          <cell r="H1398">
            <v>294.02697197301632</v>
          </cell>
          <cell r="I1398">
            <v>303.48817724191349</v>
          </cell>
          <cell r="J1398">
            <v>312.08406867313431</v>
          </cell>
          <cell r="K1398">
            <v>319.20324493955547</v>
          </cell>
          <cell r="L1398">
            <v>325.51882548731442</v>
          </cell>
          <cell r="M1398">
            <v>331.03420804930192</v>
          </cell>
        </row>
        <row r="1399">
          <cell r="A1399" t="str">
            <v>EUR</v>
          </cell>
          <cell r="B1399" t="str">
            <v>IND_NSP_TECH_EXS</v>
          </cell>
          <cell r="C1399" t="str">
            <v>IND_CO2</v>
          </cell>
          <cell r="D1399" t="str">
            <v>IND</v>
          </cell>
          <cell r="E1399">
            <v>6723.6438061704284</v>
          </cell>
          <cell r="F1399">
            <v>7068.9827098336464</v>
          </cell>
          <cell r="G1399">
            <v>7186.7990883308803</v>
          </cell>
          <cell r="H1399">
            <v>7778.9111317897032</v>
          </cell>
          <cell r="I1399">
            <v>8029.2210761206816</v>
          </cell>
          <cell r="J1399">
            <v>8256.6378844946939</v>
          </cell>
          <cell r="K1399">
            <v>8444.986045673324</v>
          </cell>
          <cell r="L1399">
            <v>8612.0739134869727</v>
          </cell>
          <cell r="M1399">
            <v>8757.9913799004371</v>
          </cell>
        </row>
        <row r="1400">
          <cell r="A1400" t="str">
            <v>EUR</v>
          </cell>
          <cell r="B1400" t="str">
            <v>IND_NSP_TECH_EXS</v>
          </cell>
          <cell r="C1400" t="str">
            <v>IND_CO2_TOT</v>
          </cell>
          <cell r="D1400" t="str">
            <v>IND</v>
          </cell>
          <cell r="E1400">
            <v>6723.6438061704284</v>
          </cell>
          <cell r="F1400">
            <v>7068.9827098336464</v>
          </cell>
          <cell r="G1400">
            <v>7186.7990883308803</v>
          </cell>
          <cell r="H1400">
            <v>7778.9111317897032</v>
          </cell>
          <cell r="I1400">
            <v>8029.2210761206816</v>
          </cell>
          <cell r="J1400">
            <v>8256.6378844946939</v>
          </cell>
          <cell r="K1400">
            <v>8444.986045673324</v>
          </cell>
          <cell r="L1400">
            <v>8612.0739134869727</v>
          </cell>
          <cell r="M1400">
            <v>8757.9913799004371</v>
          </cell>
        </row>
        <row r="1401">
          <cell r="A1401" t="str">
            <v>EUR</v>
          </cell>
          <cell r="B1401" t="str">
            <v>IND_NSP_TECH_EXS</v>
          </cell>
          <cell r="C1401" t="str">
            <v>IND_N2O</v>
          </cell>
          <cell r="D1401" t="str">
            <v>IND</v>
          </cell>
          <cell r="E1401">
            <v>35.255698823375987</v>
          </cell>
          <cell r="F1401">
            <v>37.066497362164171</v>
          </cell>
          <cell r="G1401">
            <v>37.684272318200243</v>
          </cell>
          <cell r="H1401">
            <v>40.789035817825287</v>
          </cell>
          <cell r="I1401">
            <v>42.101546156598758</v>
          </cell>
          <cell r="J1401">
            <v>43.29401540906715</v>
          </cell>
          <cell r="K1401">
            <v>44.281626626418721</v>
          </cell>
          <cell r="L1401">
            <v>45.157758633779387</v>
          </cell>
          <cell r="M1401">
            <v>45.922882783310008</v>
          </cell>
        </row>
        <row r="1402">
          <cell r="A1402" t="str">
            <v>EUR</v>
          </cell>
          <cell r="B1402" t="str">
            <v>IND_NSP_TECH_EXS</v>
          </cell>
          <cell r="C1402" t="str">
            <v>TOT_CH4</v>
          </cell>
          <cell r="D1402" t="str">
            <v>IND</v>
          </cell>
          <cell r="E1402">
            <v>9.3433830804000001E-2</v>
          </cell>
          <cell r="F1402">
            <v>9.8232766860859161E-2</v>
          </cell>
          <cell r="G1402">
            <v>9.9869979641873441E-2</v>
          </cell>
          <cell r="H1402">
            <v>0.1080981514606678</v>
          </cell>
          <cell r="I1402">
            <v>0.1115765357507035</v>
          </cell>
          <cell r="J1402">
            <v>0.1147367899533582</v>
          </cell>
          <cell r="K1402">
            <v>0.11735413416895429</v>
          </cell>
          <cell r="L1402">
            <v>0.1196760387821009</v>
          </cell>
          <cell r="M1402">
            <v>0.12170375295930221</v>
          </cell>
        </row>
        <row r="1403">
          <cell r="A1403" t="str">
            <v>EUR</v>
          </cell>
          <cell r="B1403" t="str">
            <v>IND_NSP_TECH_EXS</v>
          </cell>
          <cell r="C1403" t="str">
            <v>TOT_CO2</v>
          </cell>
          <cell r="D1403" t="str">
            <v>IND</v>
          </cell>
          <cell r="E1403">
            <v>6723.6438061704284</v>
          </cell>
          <cell r="F1403">
            <v>7068.9827098336464</v>
          </cell>
          <cell r="G1403">
            <v>7186.7990883308803</v>
          </cell>
          <cell r="H1403">
            <v>7778.9111317897032</v>
          </cell>
          <cell r="I1403">
            <v>8029.2210761206816</v>
          </cell>
          <cell r="J1403">
            <v>8256.6378844946939</v>
          </cell>
          <cell r="K1403">
            <v>8444.986045673324</v>
          </cell>
          <cell r="L1403">
            <v>8612.0739134869727</v>
          </cell>
          <cell r="M1403">
            <v>8757.9913799004371</v>
          </cell>
        </row>
        <row r="1404">
          <cell r="A1404" t="str">
            <v>EUR</v>
          </cell>
          <cell r="B1404" t="str">
            <v>IND_NSP_TECH_EXS</v>
          </cell>
          <cell r="C1404" t="str">
            <v>TOT_CO2_EQ_GWP_100</v>
          </cell>
          <cell r="D1404" t="str">
            <v>IND</v>
          </cell>
          <cell r="E1404">
            <v>6740.5035049144653</v>
          </cell>
          <cell r="F1404">
            <v>7086.7083541941101</v>
          </cell>
          <cell r="G1404">
            <v>7204.8201600973507</v>
          </cell>
          <cell r="H1404">
            <v>7798.4169387627389</v>
          </cell>
          <cell r="I1404">
            <v>8049.3545413063921</v>
          </cell>
          <cell r="J1404">
            <v>8277.3416028034189</v>
          </cell>
          <cell r="K1404">
            <v>8466.1620515314808</v>
          </cell>
          <cell r="L1404">
            <v>8633.6688961970194</v>
          </cell>
          <cell r="M1404">
            <v>8779.9522541710903</v>
          </cell>
        </row>
        <row r="1405">
          <cell r="A1405" t="str">
            <v>EUR</v>
          </cell>
          <cell r="B1405" t="str">
            <v>IND_OTH_MD_DST_NEW</v>
          </cell>
          <cell r="C1405" t="str">
            <v>IND_CH4</v>
          </cell>
          <cell r="D1405" t="str">
            <v>IND</v>
          </cell>
        </row>
        <row r="1406">
          <cell r="A1406" t="str">
            <v>EUR</v>
          </cell>
          <cell r="B1406" t="str">
            <v>IND_OTH_MD_DST_NEW</v>
          </cell>
          <cell r="C1406" t="str">
            <v>IND_CO2</v>
          </cell>
          <cell r="D1406" t="str">
            <v>IND</v>
          </cell>
        </row>
        <row r="1407">
          <cell r="A1407" t="str">
            <v>EUR</v>
          </cell>
          <cell r="B1407" t="str">
            <v>IND_OTH_MD_DST_NEW</v>
          </cell>
          <cell r="C1407" t="str">
            <v>IND_CO2_TOT</v>
          </cell>
          <cell r="D1407" t="str">
            <v>IND</v>
          </cell>
        </row>
        <row r="1408">
          <cell r="A1408" t="str">
            <v>EUR</v>
          </cell>
          <cell r="B1408" t="str">
            <v>IND_OTH_MD_DST_NEW</v>
          </cell>
          <cell r="C1408" t="str">
            <v>IND_N2O</v>
          </cell>
          <cell r="D1408" t="str">
            <v>IND</v>
          </cell>
        </row>
        <row r="1409">
          <cell r="A1409" t="str">
            <v>EUR</v>
          </cell>
          <cell r="B1409" t="str">
            <v>IND_OTH_MD_DST_NEW</v>
          </cell>
          <cell r="C1409" t="str">
            <v>TOT_CO2</v>
          </cell>
          <cell r="D1409" t="str">
            <v>IND</v>
          </cell>
        </row>
        <row r="1410">
          <cell r="A1410" t="str">
            <v>EUR</v>
          </cell>
          <cell r="B1410" t="str">
            <v>IND_OTH_MD_DST_NEW</v>
          </cell>
          <cell r="C1410" t="str">
            <v>TOT_CO2_EQ_GWP_100</v>
          </cell>
          <cell r="D1410" t="str">
            <v>IND</v>
          </cell>
        </row>
        <row r="1411">
          <cell r="A1411" t="str">
            <v>EUR</v>
          </cell>
          <cell r="B1411" t="str">
            <v>IND_OTH_MD_LPG_NEW</v>
          </cell>
          <cell r="C1411" t="str">
            <v>IND_CH4</v>
          </cell>
          <cell r="D1411" t="str">
            <v>IND</v>
          </cell>
        </row>
        <row r="1412">
          <cell r="A1412" t="str">
            <v>EUR</v>
          </cell>
          <cell r="B1412" t="str">
            <v>IND_OTH_MD_LPG_NEW</v>
          </cell>
          <cell r="C1412" t="str">
            <v>IND_CO2</v>
          </cell>
          <cell r="D1412" t="str">
            <v>IND</v>
          </cell>
        </row>
        <row r="1413">
          <cell r="A1413" t="str">
            <v>EUR</v>
          </cell>
          <cell r="B1413" t="str">
            <v>IND_OTH_MD_LPG_NEW</v>
          </cell>
          <cell r="C1413" t="str">
            <v>IND_CO2_TOT</v>
          </cell>
          <cell r="D1413" t="str">
            <v>IND</v>
          </cell>
        </row>
        <row r="1414">
          <cell r="A1414" t="str">
            <v>EUR</v>
          </cell>
          <cell r="B1414" t="str">
            <v>IND_OTH_MD_LPG_NEW</v>
          </cell>
          <cell r="C1414" t="str">
            <v>IND_N2O</v>
          </cell>
          <cell r="D1414" t="str">
            <v>IND</v>
          </cell>
        </row>
        <row r="1415">
          <cell r="A1415" t="str">
            <v>EUR</v>
          </cell>
          <cell r="B1415" t="str">
            <v>IND_OTH_MD_LPG_NEW</v>
          </cell>
          <cell r="C1415" t="str">
            <v>TOT_CO2</v>
          </cell>
          <cell r="D1415" t="str">
            <v>IND</v>
          </cell>
        </row>
        <row r="1416">
          <cell r="A1416" t="str">
            <v>EUR</v>
          </cell>
          <cell r="B1416" t="str">
            <v>IND_OTH_MD_LPG_NEW</v>
          </cell>
          <cell r="C1416" t="str">
            <v>TOT_CO2_EQ_GWP_100</v>
          </cell>
          <cell r="D1416" t="str">
            <v>IND</v>
          </cell>
        </row>
        <row r="1417">
          <cell r="A1417" t="str">
            <v>EUR</v>
          </cell>
          <cell r="B1417" t="str">
            <v>IND_OTH_MD_NGA_NEW</v>
          </cell>
          <cell r="C1417" t="str">
            <v>IND_CH4</v>
          </cell>
          <cell r="D1417" t="str">
            <v>IND</v>
          </cell>
        </row>
        <row r="1418">
          <cell r="A1418" t="str">
            <v>EUR</v>
          </cell>
          <cell r="B1418" t="str">
            <v>IND_OTH_MD_NGA_NEW</v>
          </cell>
          <cell r="C1418" t="str">
            <v>IND_CO2</v>
          </cell>
          <cell r="D1418" t="str">
            <v>IND</v>
          </cell>
        </row>
        <row r="1419">
          <cell r="A1419" t="str">
            <v>EUR</v>
          </cell>
          <cell r="B1419" t="str">
            <v>IND_OTH_MD_NGA_NEW</v>
          </cell>
          <cell r="C1419" t="str">
            <v>IND_CO2_TOT</v>
          </cell>
          <cell r="D1419" t="str">
            <v>IND</v>
          </cell>
        </row>
        <row r="1420">
          <cell r="A1420" t="str">
            <v>EUR</v>
          </cell>
          <cell r="B1420" t="str">
            <v>IND_OTH_MD_NGA_NEW</v>
          </cell>
          <cell r="C1420" t="str">
            <v>IND_N2O</v>
          </cell>
          <cell r="D1420" t="str">
            <v>IND</v>
          </cell>
        </row>
        <row r="1421">
          <cell r="A1421" t="str">
            <v>EUR</v>
          </cell>
          <cell r="B1421" t="str">
            <v>IND_OTH_MD_NGA_NEW</v>
          </cell>
          <cell r="C1421" t="str">
            <v>TOT_CO2</v>
          </cell>
          <cell r="D1421" t="str">
            <v>IND</v>
          </cell>
        </row>
        <row r="1422">
          <cell r="A1422" t="str">
            <v>EUR</v>
          </cell>
          <cell r="B1422" t="str">
            <v>IND_OTH_MD_NGA_NEW</v>
          </cell>
          <cell r="C1422" t="str">
            <v>TOT_CO2_EQ_GWP_100</v>
          </cell>
          <cell r="D1422" t="str">
            <v>IND</v>
          </cell>
        </row>
        <row r="1423">
          <cell r="A1423" t="str">
            <v>EUR</v>
          </cell>
          <cell r="B1423" t="str">
            <v>IND_OTH_OTH_BIO_EXS</v>
          </cell>
          <cell r="C1423" t="str">
            <v>IND_CH4</v>
          </cell>
          <cell r="D1423" t="str">
            <v>IND</v>
          </cell>
          <cell r="E1423">
            <v>831.07950617283939</v>
          </cell>
          <cell r="F1423">
            <v>692.56625514403277</v>
          </cell>
          <cell r="G1423">
            <v>554.05300411522637</v>
          </cell>
          <cell r="H1423">
            <v>692.56625514403277</v>
          </cell>
          <cell r="I1423">
            <v>526.35035390946496</v>
          </cell>
          <cell r="J1423">
            <v>263.17517695473248</v>
          </cell>
        </row>
        <row r="1424">
          <cell r="A1424" t="str">
            <v>EUR</v>
          </cell>
          <cell r="B1424" t="str">
            <v>IND_OTH_OTH_BIO_EXS</v>
          </cell>
          <cell r="C1424" t="str">
            <v>IND_N2O</v>
          </cell>
          <cell r="D1424" t="str">
            <v>IND</v>
          </cell>
          <cell r="E1424">
            <v>109.0791851851852</v>
          </cell>
          <cell r="F1424">
            <v>90.89932098765432</v>
          </cell>
          <cell r="G1424">
            <v>72.719456790123459</v>
          </cell>
          <cell r="H1424">
            <v>90.89932098765432</v>
          </cell>
          <cell r="I1424">
            <v>69.083483950617278</v>
          </cell>
          <cell r="J1424">
            <v>34.541741975308639</v>
          </cell>
        </row>
        <row r="1425">
          <cell r="A1425" t="str">
            <v>EUR</v>
          </cell>
          <cell r="B1425" t="str">
            <v>IND_OTH_OTH_BIO_EXS</v>
          </cell>
          <cell r="C1425" t="str">
            <v>TOT_CH4</v>
          </cell>
          <cell r="D1425" t="str">
            <v>IND</v>
          </cell>
          <cell r="E1425">
            <v>0.83107950617283943</v>
          </cell>
          <cell r="F1425">
            <v>0.69256625514403281</v>
          </cell>
          <cell r="G1425">
            <v>0.55405300411522629</v>
          </cell>
          <cell r="H1425">
            <v>0.69256625514403281</v>
          </cell>
          <cell r="I1425">
            <v>0.52635035390946505</v>
          </cell>
          <cell r="J1425">
            <v>0.26317517695473253</v>
          </cell>
        </row>
        <row r="1426">
          <cell r="A1426" t="str">
            <v>EUR</v>
          </cell>
          <cell r="B1426" t="str">
            <v>IND_OTH_OTH_BIO_EXS</v>
          </cell>
          <cell r="C1426" t="str">
            <v>TOT_CO2_EQ_GWP_100</v>
          </cell>
          <cell r="D1426" t="str">
            <v>IND</v>
          </cell>
          <cell r="E1426">
            <v>53.282584839506171</v>
          </cell>
          <cell r="F1426">
            <v>44.402154032921807</v>
          </cell>
          <cell r="G1426">
            <v>35.521723226337457</v>
          </cell>
          <cell r="H1426">
            <v>44.402154032921807</v>
          </cell>
          <cell r="I1426">
            <v>33.745637065020567</v>
          </cell>
          <cell r="J1426">
            <v>16.87281853251028</v>
          </cell>
        </row>
        <row r="1427">
          <cell r="A1427" t="str">
            <v>EUR</v>
          </cell>
          <cell r="B1427" t="str">
            <v>IND_OTH_OTH_BIO_NEW</v>
          </cell>
          <cell r="C1427" t="str">
            <v>IND_CH4</v>
          </cell>
          <cell r="D1427" t="str">
            <v>IND</v>
          </cell>
          <cell r="H1427">
            <v>10338.274408826879</v>
          </cell>
          <cell r="I1427">
            <v>12336.283507828201</v>
          </cell>
          <cell r="J1427">
            <v>14311.629219920849</v>
          </cell>
          <cell r="K1427">
            <v>12739.55656346978</v>
          </cell>
          <cell r="L1427">
            <v>14978.391736670559</v>
          </cell>
          <cell r="M1427">
            <v>13979.387187169899</v>
          </cell>
        </row>
        <row r="1428">
          <cell r="A1428" t="str">
            <v>EUR</v>
          </cell>
          <cell r="B1428" t="str">
            <v>IND_OTH_OTH_BIO_NEW</v>
          </cell>
          <cell r="C1428" t="str">
            <v>IND_N2O</v>
          </cell>
          <cell r="D1428" t="str">
            <v>IND</v>
          </cell>
          <cell r="H1428">
            <v>1356.8985161585281</v>
          </cell>
          <cell r="I1428">
            <v>1619.137210402451</v>
          </cell>
          <cell r="J1428">
            <v>1878.401335114612</v>
          </cell>
          <cell r="K1428">
            <v>1672.0667989554081</v>
          </cell>
          <cell r="L1428">
            <v>1965.9139154380109</v>
          </cell>
          <cell r="M1428">
            <v>1834.794568316049</v>
          </cell>
        </row>
        <row r="1429">
          <cell r="A1429" t="str">
            <v>EUR</v>
          </cell>
          <cell r="B1429" t="str">
            <v>IND_OTH_OTH_BIO_NEW</v>
          </cell>
          <cell r="C1429" t="str">
            <v>TOT_CH4</v>
          </cell>
          <cell r="D1429" t="str">
            <v>IND</v>
          </cell>
          <cell r="H1429">
            <v>10.33827440882688</v>
          </cell>
          <cell r="I1429">
            <v>12.336283507828201</v>
          </cell>
          <cell r="J1429">
            <v>14.31162921992086</v>
          </cell>
          <cell r="K1429">
            <v>12.73955656346978</v>
          </cell>
          <cell r="L1429">
            <v>14.978391736670559</v>
          </cell>
          <cell r="M1429">
            <v>13.9793871871699</v>
          </cell>
        </row>
        <row r="1430">
          <cell r="A1430" t="str">
            <v>EUR</v>
          </cell>
          <cell r="B1430" t="str">
            <v>IND_OTH_OTH_BIO_NEW</v>
          </cell>
          <cell r="C1430" t="str">
            <v>TOT_CO2_EQ_GWP_100</v>
          </cell>
          <cell r="D1430" t="str">
            <v>IND</v>
          </cell>
          <cell r="H1430">
            <v>662.81261803591315</v>
          </cell>
          <cell r="I1430">
            <v>790.90997639563534</v>
          </cell>
          <cell r="J1430">
            <v>917.55432836217608</v>
          </cell>
          <cell r="K1430">
            <v>816.76482017545607</v>
          </cell>
          <cell r="L1430">
            <v>960.30214021729125</v>
          </cell>
          <cell r="M1430">
            <v>896.25346103743027</v>
          </cell>
        </row>
        <row r="1431">
          <cell r="A1431" t="str">
            <v>EUR</v>
          </cell>
          <cell r="B1431" t="str">
            <v>IND_OTH_OTH_COA_NEW</v>
          </cell>
          <cell r="C1431" t="str">
            <v>IND_CH4</v>
          </cell>
          <cell r="D1431" t="str">
            <v>IND</v>
          </cell>
        </row>
        <row r="1432">
          <cell r="A1432" t="str">
            <v>EUR</v>
          </cell>
          <cell r="B1432" t="str">
            <v>IND_OTH_OTH_COA_NEW</v>
          </cell>
          <cell r="C1432" t="str">
            <v>IND_CO2</v>
          </cell>
          <cell r="D1432" t="str">
            <v>IND</v>
          </cell>
        </row>
        <row r="1433">
          <cell r="A1433" t="str">
            <v>EUR</v>
          </cell>
          <cell r="B1433" t="str">
            <v>IND_OTH_OTH_COA_NEW</v>
          </cell>
          <cell r="C1433" t="str">
            <v>IND_CO2_TOT</v>
          </cell>
          <cell r="D1433" t="str">
            <v>IND</v>
          </cell>
        </row>
        <row r="1434">
          <cell r="A1434" t="str">
            <v>EUR</v>
          </cell>
          <cell r="B1434" t="str">
            <v>IND_OTH_OTH_COA_NEW</v>
          </cell>
          <cell r="C1434" t="str">
            <v>IND_N2O</v>
          </cell>
          <cell r="D1434" t="str">
            <v>IND</v>
          </cell>
        </row>
        <row r="1435">
          <cell r="A1435" t="str">
            <v>EUR</v>
          </cell>
          <cell r="B1435" t="str">
            <v>IND_OTH_OTH_COA_NEW</v>
          </cell>
          <cell r="C1435" t="str">
            <v>TOT_CH4</v>
          </cell>
          <cell r="D1435" t="str">
            <v>IND</v>
          </cell>
        </row>
        <row r="1436">
          <cell r="A1436" t="str">
            <v>EUR</v>
          </cell>
          <cell r="B1436" t="str">
            <v>IND_OTH_OTH_COA_NEW</v>
          </cell>
          <cell r="C1436" t="str">
            <v>TOT_CO2</v>
          </cell>
          <cell r="D1436" t="str">
            <v>IND</v>
          </cell>
        </row>
        <row r="1437">
          <cell r="A1437" t="str">
            <v>EUR</v>
          </cell>
          <cell r="B1437" t="str">
            <v>IND_OTH_OTH_COA_NEW</v>
          </cell>
          <cell r="C1437" t="str">
            <v>TOT_CO2_EQ_GWP_100</v>
          </cell>
          <cell r="D1437" t="str">
            <v>IND</v>
          </cell>
        </row>
        <row r="1438">
          <cell r="A1438" t="str">
            <v>EUR</v>
          </cell>
          <cell r="B1438" t="str">
            <v>IND_OTH_OTH_COK_EXS</v>
          </cell>
          <cell r="C1438" t="str">
            <v>IND_CH4</v>
          </cell>
          <cell r="D1438" t="str">
            <v>IND</v>
          </cell>
          <cell r="E1438">
            <v>23.281635802469129</v>
          </cell>
          <cell r="F1438">
            <v>19.401363168724281</v>
          </cell>
          <cell r="G1438">
            <v>15.52109053497942</v>
          </cell>
          <cell r="H1438">
            <v>11.64081790123457</v>
          </cell>
          <cell r="I1438">
            <v>7.7605452674897117</v>
          </cell>
          <cell r="J1438">
            <v>3.8802726337448541</v>
          </cell>
        </row>
        <row r="1439">
          <cell r="A1439" t="str">
            <v>EUR</v>
          </cell>
          <cell r="B1439" t="str">
            <v>IND_OTH_OTH_COK_EXS</v>
          </cell>
          <cell r="C1439" t="str">
            <v>IND_CO2</v>
          </cell>
          <cell r="D1439" t="str">
            <v>IND</v>
          </cell>
          <cell r="E1439">
            <v>240.5839583333333</v>
          </cell>
          <cell r="F1439">
            <v>200.4866319444445</v>
          </cell>
          <cell r="G1439">
            <v>160.38930555555561</v>
          </cell>
          <cell r="H1439">
            <v>120.29197916666659</v>
          </cell>
          <cell r="I1439">
            <v>80.194652777777776</v>
          </cell>
          <cell r="J1439">
            <v>40.097326388888867</v>
          </cell>
        </row>
        <row r="1440">
          <cell r="A1440" t="str">
            <v>EUR</v>
          </cell>
          <cell r="B1440" t="str">
            <v>IND_OTH_OTH_COK_EXS</v>
          </cell>
          <cell r="C1440" t="str">
            <v>IND_CO2_TOT</v>
          </cell>
          <cell r="D1440" t="str">
            <v>IND</v>
          </cell>
          <cell r="E1440">
            <v>240.5839583333333</v>
          </cell>
          <cell r="F1440">
            <v>200.4866319444445</v>
          </cell>
          <cell r="G1440">
            <v>160.38930555555561</v>
          </cell>
          <cell r="H1440">
            <v>120.29197916666659</v>
          </cell>
          <cell r="I1440">
            <v>80.194652777777776</v>
          </cell>
          <cell r="J1440">
            <v>40.097326388888867</v>
          </cell>
        </row>
        <row r="1441">
          <cell r="A1441" t="str">
            <v>EUR</v>
          </cell>
          <cell r="B1441" t="str">
            <v>IND_OTH_OTH_COK_EXS</v>
          </cell>
          <cell r="C1441" t="str">
            <v>IND_N2O</v>
          </cell>
          <cell r="D1441" t="str">
            <v>IND</v>
          </cell>
          <cell r="E1441">
            <v>3.38641975308642</v>
          </cell>
          <cell r="F1441">
            <v>2.82201646090535</v>
          </cell>
          <cell r="G1441">
            <v>2.25761316872428</v>
          </cell>
          <cell r="H1441">
            <v>1.69320987654321</v>
          </cell>
          <cell r="I1441">
            <v>1.12880658436214</v>
          </cell>
          <cell r="J1441">
            <v>0.56440329218106977</v>
          </cell>
        </row>
        <row r="1442">
          <cell r="A1442" t="str">
            <v>EUR</v>
          </cell>
          <cell r="B1442" t="str">
            <v>IND_OTH_OTH_COK_EXS</v>
          </cell>
          <cell r="C1442" t="str">
            <v>TOT_CH4</v>
          </cell>
          <cell r="D1442" t="str">
            <v>IND</v>
          </cell>
          <cell r="E1442">
            <v>2.3281635802469131E-2</v>
          </cell>
          <cell r="F1442">
            <v>1.9401363168724279E-2</v>
          </cell>
          <cell r="G1442">
            <v>1.552109053497943E-2</v>
          </cell>
          <cell r="H1442">
            <v>1.1640817901234571E-2</v>
          </cell>
          <cell r="I1442">
            <v>7.7605452674897133E-3</v>
          </cell>
          <cell r="J1442">
            <v>3.8802726337448541E-3</v>
          </cell>
        </row>
        <row r="1443">
          <cell r="A1443" t="str">
            <v>EUR</v>
          </cell>
          <cell r="B1443" t="str">
            <v>IND_OTH_OTH_COK_EXS</v>
          </cell>
          <cell r="C1443" t="str">
            <v>TOT_CO2</v>
          </cell>
          <cell r="D1443" t="str">
            <v>IND</v>
          </cell>
          <cell r="E1443">
            <v>240.5839583333333</v>
          </cell>
          <cell r="F1443">
            <v>200.4866319444445</v>
          </cell>
          <cell r="G1443">
            <v>160.38930555555561</v>
          </cell>
          <cell r="H1443">
            <v>120.29197916666659</v>
          </cell>
          <cell r="I1443">
            <v>80.194652777777776</v>
          </cell>
          <cell r="J1443">
            <v>40.097326388888867</v>
          </cell>
        </row>
        <row r="1444">
          <cell r="A1444" t="str">
            <v>EUR</v>
          </cell>
          <cell r="B1444" t="str">
            <v>IND_OTH_OTH_COK_EXS</v>
          </cell>
          <cell r="C1444" t="str">
            <v>TOT_CO2_EQ_GWP_100</v>
          </cell>
          <cell r="D1444" t="str">
            <v>IND</v>
          </cell>
          <cell r="E1444">
            <v>242.1751523148148</v>
          </cell>
          <cell r="F1444">
            <v>201.81262692901231</v>
          </cell>
          <cell r="G1444">
            <v>161.45010154320991</v>
          </cell>
          <cell r="H1444">
            <v>121.0875761574074</v>
          </cell>
          <cell r="I1444">
            <v>80.725050771604941</v>
          </cell>
          <cell r="J1444">
            <v>40.362525385802449</v>
          </cell>
        </row>
        <row r="1445">
          <cell r="A1445" t="str">
            <v>EUR</v>
          </cell>
          <cell r="B1445" t="str">
            <v>IND_OTH_OTH_COK_NEW</v>
          </cell>
          <cell r="C1445" t="str">
            <v>IND_CH4</v>
          </cell>
          <cell r="D1445" t="str">
            <v>IND</v>
          </cell>
        </row>
        <row r="1446">
          <cell r="A1446" t="str">
            <v>EUR</v>
          </cell>
          <cell r="B1446" t="str">
            <v>IND_OTH_OTH_COK_NEW</v>
          </cell>
          <cell r="C1446" t="str">
            <v>IND_CO2</v>
          </cell>
          <cell r="D1446" t="str">
            <v>IND</v>
          </cell>
        </row>
        <row r="1447">
          <cell r="A1447" t="str">
            <v>EUR</v>
          </cell>
          <cell r="B1447" t="str">
            <v>IND_OTH_OTH_COK_NEW</v>
          </cell>
          <cell r="C1447" t="str">
            <v>IND_CO2_TOT</v>
          </cell>
          <cell r="D1447" t="str">
            <v>IND</v>
          </cell>
        </row>
        <row r="1448">
          <cell r="A1448" t="str">
            <v>EUR</v>
          </cell>
          <cell r="B1448" t="str">
            <v>IND_OTH_OTH_COK_NEW</v>
          </cell>
          <cell r="C1448" t="str">
            <v>IND_N2O</v>
          </cell>
          <cell r="D1448" t="str">
            <v>IND</v>
          </cell>
        </row>
        <row r="1449">
          <cell r="A1449" t="str">
            <v>EUR</v>
          </cell>
          <cell r="B1449" t="str">
            <v>IND_OTH_OTH_COK_NEW</v>
          </cell>
          <cell r="C1449" t="str">
            <v>TOT_CH4</v>
          </cell>
          <cell r="D1449" t="str">
            <v>IND</v>
          </cell>
        </row>
        <row r="1450">
          <cell r="A1450" t="str">
            <v>EUR</v>
          </cell>
          <cell r="B1450" t="str">
            <v>IND_OTH_OTH_COK_NEW</v>
          </cell>
          <cell r="C1450" t="str">
            <v>TOT_CO2</v>
          </cell>
          <cell r="D1450" t="str">
            <v>IND</v>
          </cell>
        </row>
        <row r="1451">
          <cell r="A1451" t="str">
            <v>EUR</v>
          </cell>
          <cell r="B1451" t="str">
            <v>IND_OTH_OTH_COK_NEW</v>
          </cell>
          <cell r="C1451" t="str">
            <v>TOT_CO2_EQ_GWP_100</v>
          </cell>
          <cell r="D1451" t="str">
            <v>IND</v>
          </cell>
        </row>
        <row r="1452">
          <cell r="A1452" t="str">
            <v>EUR</v>
          </cell>
          <cell r="B1452" t="str">
            <v>IND_OTH_OTH_HFO_EXS</v>
          </cell>
          <cell r="C1452" t="str">
            <v>IND_CH4</v>
          </cell>
          <cell r="D1452" t="str">
            <v>IND</v>
          </cell>
          <cell r="E1452">
            <v>115.44435185185181</v>
          </cell>
          <cell r="F1452">
            <v>50.633487654320987</v>
          </cell>
          <cell r="G1452">
            <v>40.506790123456788</v>
          </cell>
          <cell r="H1452">
            <v>30.38009259259259</v>
          </cell>
          <cell r="I1452">
            <v>20.253395061728391</v>
          </cell>
          <cell r="J1452">
            <v>10.126697530864201</v>
          </cell>
        </row>
        <row r="1453">
          <cell r="A1453" t="str">
            <v>EUR</v>
          </cell>
          <cell r="B1453" t="str">
            <v>IND_OTH_OTH_HFO_EXS</v>
          </cell>
          <cell r="C1453" t="str">
            <v>IND_CO2</v>
          </cell>
          <cell r="D1453" t="str">
            <v>IND</v>
          </cell>
          <cell r="E1453">
            <v>2883.0302802469141</v>
          </cell>
          <cell r="F1453">
            <v>1264.486965020576</v>
          </cell>
          <cell r="G1453">
            <v>1011.589572016461</v>
          </cell>
          <cell r="H1453">
            <v>758.6921790123456</v>
          </cell>
          <cell r="I1453">
            <v>505.79478600823052</v>
          </cell>
          <cell r="J1453">
            <v>252.8973930041152</v>
          </cell>
        </row>
        <row r="1454">
          <cell r="A1454" t="str">
            <v>EUR</v>
          </cell>
          <cell r="B1454" t="str">
            <v>IND_OTH_OTH_HFO_EXS</v>
          </cell>
          <cell r="C1454" t="str">
            <v>IND_CO2_TOT</v>
          </cell>
          <cell r="D1454" t="str">
            <v>IND</v>
          </cell>
          <cell r="E1454">
            <v>2883.0302802469141</v>
          </cell>
          <cell r="F1454">
            <v>1264.486965020576</v>
          </cell>
          <cell r="G1454">
            <v>1011.589572016461</v>
          </cell>
          <cell r="H1454">
            <v>758.6921790123456</v>
          </cell>
          <cell r="I1454">
            <v>505.79478600823052</v>
          </cell>
          <cell r="J1454">
            <v>252.8973930041152</v>
          </cell>
        </row>
        <row r="1455">
          <cell r="A1455" t="str">
            <v>EUR</v>
          </cell>
          <cell r="B1455" t="str">
            <v>IND_OTH_OTH_HFO_EXS</v>
          </cell>
          <cell r="C1455" t="str">
            <v>IND_N2O</v>
          </cell>
          <cell r="D1455" t="str">
            <v>IND</v>
          </cell>
          <cell r="E1455">
            <v>23.088870370370369</v>
          </cell>
          <cell r="F1455">
            <v>10.126697530864201</v>
          </cell>
          <cell r="G1455">
            <v>8.1013580246913577</v>
          </cell>
          <cell r="H1455">
            <v>6.0760185185185192</v>
          </cell>
          <cell r="I1455">
            <v>4.0506790123456788</v>
          </cell>
          <cell r="J1455">
            <v>2.025339506172839</v>
          </cell>
        </row>
        <row r="1456">
          <cell r="A1456" t="str">
            <v>EUR</v>
          </cell>
          <cell r="B1456" t="str">
            <v>IND_OTH_OTH_HFO_EXS</v>
          </cell>
          <cell r="C1456" t="str">
            <v>TOT_CO2</v>
          </cell>
          <cell r="D1456" t="str">
            <v>IND</v>
          </cell>
          <cell r="E1456">
            <v>2883.0302802469141</v>
          </cell>
          <cell r="F1456">
            <v>1264.486965020576</v>
          </cell>
          <cell r="G1456">
            <v>1011.589572016461</v>
          </cell>
          <cell r="H1456">
            <v>758.6921790123456</v>
          </cell>
          <cell r="I1456">
            <v>505.79478600823052</v>
          </cell>
          <cell r="J1456">
            <v>252.8973930041152</v>
          </cell>
        </row>
        <row r="1457">
          <cell r="A1457" t="str">
            <v>EUR</v>
          </cell>
          <cell r="B1457" t="str">
            <v>IND_OTH_OTH_HFO_EXS</v>
          </cell>
          <cell r="C1457" t="str">
            <v>TOT_CO2_EQ_GWP_100</v>
          </cell>
          <cell r="D1457" t="str">
            <v>IND</v>
          </cell>
          <cell r="E1457">
            <v>2892.7968724135799</v>
          </cell>
          <cell r="F1457">
            <v>1268.7705580761319</v>
          </cell>
          <cell r="G1457">
            <v>1015.0164464609049</v>
          </cell>
          <cell r="H1457">
            <v>761.26233484567899</v>
          </cell>
          <cell r="I1457">
            <v>507.50822323045259</v>
          </cell>
          <cell r="J1457">
            <v>253.75411161522629</v>
          </cell>
        </row>
        <row r="1458">
          <cell r="A1458" t="str">
            <v>EUR</v>
          </cell>
          <cell r="B1458" t="str">
            <v>IND_OTH_OTH_HFO_NEW</v>
          </cell>
          <cell r="C1458" t="str">
            <v>IND_CH4</v>
          </cell>
          <cell r="D1458" t="str">
            <v>IND</v>
          </cell>
          <cell r="G1458">
            <v>769.06710861582792</v>
          </cell>
        </row>
        <row r="1459">
          <cell r="A1459" t="str">
            <v>EUR</v>
          </cell>
          <cell r="B1459" t="str">
            <v>IND_OTH_OTH_HFO_NEW</v>
          </cell>
          <cell r="C1459" t="str">
            <v>IND_CO2</v>
          </cell>
          <cell r="D1459" t="str">
            <v>IND</v>
          </cell>
          <cell r="G1459">
            <v>19206.169259165941</v>
          </cell>
        </row>
        <row r="1460">
          <cell r="A1460" t="str">
            <v>EUR</v>
          </cell>
          <cell r="B1460" t="str">
            <v>IND_OTH_OTH_HFO_NEW</v>
          </cell>
          <cell r="C1460" t="str">
            <v>IND_CO2_TOT</v>
          </cell>
          <cell r="D1460" t="str">
            <v>IND</v>
          </cell>
          <cell r="G1460">
            <v>19206.169259165941</v>
          </cell>
        </row>
        <row r="1461">
          <cell r="A1461" t="str">
            <v>EUR</v>
          </cell>
          <cell r="B1461" t="str">
            <v>IND_OTH_OTH_HFO_NEW</v>
          </cell>
          <cell r="C1461" t="str">
            <v>IND_N2O</v>
          </cell>
          <cell r="D1461" t="str">
            <v>IND</v>
          </cell>
          <cell r="G1461">
            <v>153.81342172316559</v>
          </cell>
        </row>
        <row r="1462">
          <cell r="A1462" t="str">
            <v>EUR</v>
          </cell>
          <cell r="B1462" t="str">
            <v>IND_OTH_OTH_HFO_NEW</v>
          </cell>
          <cell r="C1462" t="str">
            <v>TOT_CO2</v>
          </cell>
          <cell r="D1462" t="str">
            <v>IND</v>
          </cell>
          <cell r="G1462">
            <v>19206.169259165941</v>
          </cell>
        </row>
        <row r="1463">
          <cell r="A1463" t="str">
            <v>EUR</v>
          </cell>
          <cell r="B1463" t="str">
            <v>IND_OTH_OTH_HFO_NEW</v>
          </cell>
          <cell r="C1463" t="str">
            <v>TOT_CO2_EQ_GWP_100</v>
          </cell>
          <cell r="D1463" t="str">
            <v>IND</v>
          </cell>
          <cell r="G1463">
            <v>19271.23233655484</v>
          </cell>
        </row>
        <row r="1464">
          <cell r="A1464" t="str">
            <v>EUR</v>
          </cell>
          <cell r="B1464" t="str">
            <v>IND_OTH_OTH_LPG_NEW</v>
          </cell>
          <cell r="C1464" t="str">
            <v>IND_CH4</v>
          </cell>
          <cell r="D1464" t="str">
            <v>IND</v>
          </cell>
        </row>
        <row r="1465">
          <cell r="A1465" t="str">
            <v>EUR</v>
          </cell>
          <cell r="B1465" t="str">
            <v>IND_OTH_OTH_LPG_NEW</v>
          </cell>
          <cell r="C1465" t="str">
            <v>IND_CO2</v>
          </cell>
          <cell r="D1465" t="str">
            <v>IND</v>
          </cell>
        </row>
        <row r="1466">
          <cell r="A1466" t="str">
            <v>EUR</v>
          </cell>
          <cell r="B1466" t="str">
            <v>IND_OTH_OTH_LPG_NEW</v>
          </cell>
          <cell r="C1466" t="str">
            <v>IND_CO2_TOT</v>
          </cell>
          <cell r="D1466" t="str">
            <v>IND</v>
          </cell>
        </row>
        <row r="1467">
          <cell r="A1467" t="str">
            <v>EUR</v>
          </cell>
          <cell r="B1467" t="str">
            <v>IND_OTH_OTH_LPG_NEW</v>
          </cell>
          <cell r="C1467" t="str">
            <v>IND_N2O</v>
          </cell>
          <cell r="D1467" t="str">
            <v>IND</v>
          </cell>
        </row>
        <row r="1468">
          <cell r="A1468" t="str">
            <v>EUR</v>
          </cell>
          <cell r="B1468" t="str">
            <v>IND_OTH_OTH_LPG_NEW</v>
          </cell>
          <cell r="C1468" t="str">
            <v>TOT_CO2</v>
          </cell>
          <cell r="D1468" t="str">
            <v>IND</v>
          </cell>
        </row>
        <row r="1469">
          <cell r="A1469" t="str">
            <v>EUR</v>
          </cell>
          <cell r="B1469" t="str">
            <v>IND_OTH_OTH_LPG_NEW</v>
          </cell>
          <cell r="C1469" t="str">
            <v>TOT_CO2_EQ_GWP_100</v>
          </cell>
          <cell r="D1469" t="str">
            <v>IND</v>
          </cell>
        </row>
        <row r="1470">
          <cell r="A1470" t="str">
            <v>EUR</v>
          </cell>
          <cell r="B1470" t="str">
            <v>IND_OTH_OTH_NGA_EXS</v>
          </cell>
          <cell r="C1470" t="str">
            <v>IND_CH4</v>
          </cell>
          <cell r="D1470" t="str">
            <v>IND</v>
          </cell>
          <cell r="E1470">
            <v>210.3240185185185</v>
          </cell>
          <cell r="F1470">
            <v>92.247376543209839</v>
          </cell>
          <cell r="G1470">
            <v>73.797901234567888</v>
          </cell>
          <cell r="H1470">
            <v>55.348425925925923</v>
          </cell>
          <cell r="I1470">
            <v>36.898950617283937</v>
          </cell>
          <cell r="J1470">
            <v>18.449475308641961</v>
          </cell>
        </row>
        <row r="1471">
          <cell r="A1471" t="str">
            <v>EUR</v>
          </cell>
          <cell r="B1471" t="str">
            <v>IND_OTH_OTH_NGA_EXS</v>
          </cell>
          <cell r="C1471" t="str">
            <v>IND_CO2</v>
          </cell>
          <cell r="D1471" t="str">
            <v>IND</v>
          </cell>
          <cell r="E1471">
            <v>11159.792422592591</v>
          </cell>
          <cell r="F1471">
            <v>4894.6457993827144</v>
          </cell>
          <cell r="G1471">
            <v>3915.7166395061722</v>
          </cell>
          <cell r="H1471">
            <v>2936.7874796296292</v>
          </cell>
          <cell r="I1471">
            <v>1957.8583197530861</v>
          </cell>
          <cell r="J1471">
            <v>978.92915987654237</v>
          </cell>
        </row>
        <row r="1472">
          <cell r="A1472" t="str">
            <v>EUR</v>
          </cell>
          <cell r="B1472" t="str">
            <v>IND_OTH_OTH_NGA_EXS</v>
          </cell>
          <cell r="C1472" t="str">
            <v>IND_CO2_TOT</v>
          </cell>
          <cell r="D1472" t="str">
            <v>IND</v>
          </cell>
          <cell r="E1472">
            <v>11159.792422592591</v>
          </cell>
          <cell r="F1472">
            <v>4894.6457993827144</v>
          </cell>
          <cell r="G1472">
            <v>3915.7166395061722</v>
          </cell>
          <cell r="H1472">
            <v>2936.7874796296292</v>
          </cell>
          <cell r="I1472">
            <v>1957.8583197530861</v>
          </cell>
          <cell r="J1472">
            <v>978.92915987654237</v>
          </cell>
        </row>
        <row r="1473">
          <cell r="A1473" t="str">
            <v>EUR</v>
          </cell>
          <cell r="B1473" t="str">
            <v>IND_OTH_OTH_NGA_EXS</v>
          </cell>
          <cell r="C1473" t="str">
            <v>IND_N2O</v>
          </cell>
          <cell r="D1473" t="str">
            <v>IND</v>
          </cell>
          <cell r="E1473">
            <v>21.032401851851851</v>
          </cell>
          <cell r="F1473">
            <v>9.224737654320986</v>
          </cell>
          <cell r="G1473">
            <v>7.3797901234567886</v>
          </cell>
          <cell r="H1473">
            <v>5.5348425925925913</v>
          </cell>
          <cell r="I1473">
            <v>3.6898950617283939</v>
          </cell>
          <cell r="J1473">
            <v>1.8449475308641961</v>
          </cell>
        </row>
        <row r="1474">
          <cell r="A1474" t="str">
            <v>EUR</v>
          </cell>
          <cell r="B1474" t="str">
            <v>IND_OTH_OTH_NGA_EXS</v>
          </cell>
          <cell r="C1474" t="str">
            <v>TOT_CO2</v>
          </cell>
          <cell r="D1474" t="str">
            <v>IND</v>
          </cell>
          <cell r="E1474">
            <v>11159.792422592591</v>
          </cell>
          <cell r="F1474">
            <v>4894.6457993827144</v>
          </cell>
          <cell r="G1474">
            <v>3915.7166395061722</v>
          </cell>
          <cell r="H1474">
            <v>2936.7874796296292</v>
          </cell>
          <cell r="I1474">
            <v>1957.8583197530861</v>
          </cell>
          <cell r="J1474">
            <v>978.92915987654237</v>
          </cell>
        </row>
        <row r="1475">
          <cell r="A1475" t="str">
            <v>EUR</v>
          </cell>
          <cell r="B1475" t="str">
            <v>IND_OTH_OTH_NGA_EXS</v>
          </cell>
          <cell r="C1475" t="str">
            <v>TOT_CO2_EQ_GWP_100</v>
          </cell>
          <cell r="D1475" t="str">
            <v>IND</v>
          </cell>
          <cell r="E1475">
            <v>11171.3181788074</v>
          </cell>
          <cell r="F1475">
            <v>4899.7009556172816</v>
          </cell>
          <cell r="G1475">
            <v>3919.7607644938262</v>
          </cell>
          <cell r="H1475">
            <v>2939.8205733703699</v>
          </cell>
          <cell r="I1475">
            <v>1959.8803822469131</v>
          </cell>
          <cell r="J1475">
            <v>979.9401911234562</v>
          </cell>
        </row>
        <row r="1476">
          <cell r="A1476" t="str">
            <v>EUR</v>
          </cell>
          <cell r="B1476" t="str">
            <v>IND_OTH_OTH_NGA_NEW</v>
          </cell>
          <cell r="C1476" t="str">
            <v>IND_CH4</v>
          </cell>
          <cell r="D1476" t="str">
            <v>IND</v>
          </cell>
          <cell r="E1476">
            <v>276.50152424842099</v>
          </cell>
          <cell r="F1476">
            <v>174.140407976864</v>
          </cell>
        </row>
        <row r="1477">
          <cell r="A1477" t="str">
            <v>EUR</v>
          </cell>
          <cell r="B1477" t="str">
            <v>IND_OTH_OTH_NGA_NEW</v>
          </cell>
          <cell r="C1477" t="str">
            <v>IND_CO2</v>
          </cell>
          <cell r="D1477" t="str">
            <v>IND</v>
          </cell>
          <cell r="E1477">
            <v>14671.17087662122</v>
          </cell>
          <cell r="F1477">
            <v>9239.8900472524056</v>
          </cell>
        </row>
        <row r="1478">
          <cell r="A1478" t="str">
            <v>EUR</v>
          </cell>
          <cell r="B1478" t="str">
            <v>IND_OTH_OTH_NGA_NEW</v>
          </cell>
          <cell r="C1478" t="str">
            <v>IND_CO2_TOT</v>
          </cell>
          <cell r="D1478" t="str">
            <v>IND</v>
          </cell>
          <cell r="E1478">
            <v>14671.17087662122</v>
          </cell>
          <cell r="F1478">
            <v>9239.8900472524056</v>
          </cell>
        </row>
        <row r="1479">
          <cell r="A1479" t="str">
            <v>EUR</v>
          </cell>
          <cell r="B1479" t="str">
            <v>IND_OTH_OTH_NGA_NEW</v>
          </cell>
          <cell r="C1479" t="str">
            <v>IND_N2O</v>
          </cell>
          <cell r="D1479" t="str">
            <v>IND</v>
          </cell>
          <cell r="E1479">
            <v>27.650152424842091</v>
          </cell>
          <cell r="F1479">
            <v>17.414040797686411</v>
          </cell>
        </row>
        <row r="1480">
          <cell r="A1480" t="str">
            <v>EUR</v>
          </cell>
          <cell r="B1480" t="str">
            <v>IND_OTH_OTH_NGA_NEW</v>
          </cell>
          <cell r="C1480" t="str">
            <v>TOT_CO2</v>
          </cell>
          <cell r="D1480" t="str">
            <v>IND</v>
          </cell>
          <cell r="E1480">
            <v>14671.17087662122</v>
          </cell>
          <cell r="F1480">
            <v>9239.8900472524056</v>
          </cell>
        </row>
        <row r="1481">
          <cell r="A1481" t="str">
            <v>EUR</v>
          </cell>
          <cell r="B1481" t="str">
            <v>IND_OTH_OTH_NGA_NEW</v>
          </cell>
          <cell r="C1481" t="str">
            <v>TOT_CO2_EQ_GWP_100</v>
          </cell>
          <cell r="D1481" t="str">
            <v>IND</v>
          </cell>
          <cell r="E1481">
            <v>14686.32316015003</v>
          </cell>
          <cell r="F1481">
            <v>9249.4329416095352</v>
          </cell>
        </row>
        <row r="1482">
          <cell r="A1482" t="str">
            <v>EUR</v>
          </cell>
          <cell r="B1482" t="str">
            <v>IND_OTH_OTH_OIL_EXS</v>
          </cell>
          <cell r="C1482" t="str">
            <v>IND_CH4</v>
          </cell>
          <cell r="D1482" t="str">
            <v>IND</v>
          </cell>
          <cell r="E1482">
            <v>333.7492499999999</v>
          </cell>
          <cell r="F1482">
            <v>146.38124999999999</v>
          </cell>
          <cell r="G1482">
            <v>117.105</v>
          </cell>
          <cell r="H1482">
            <v>87.828749999999985</v>
          </cell>
          <cell r="I1482">
            <v>58.552500000000002</v>
          </cell>
          <cell r="J1482">
            <v>29.27624999999999</v>
          </cell>
        </row>
        <row r="1483">
          <cell r="A1483" t="str">
            <v>EUR</v>
          </cell>
          <cell r="B1483" t="str">
            <v>IND_OTH_OTH_OIL_EXS</v>
          </cell>
          <cell r="C1483" t="str">
            <v>IND_CO2</v>
          </cell>
          <cell r="D1483" t="str">
            <v>IND</v>
          </cell>
          <cell r="E1483">
            <v>8292.5563650000004</v>
          </cell>
          <cell r="F1483">
            <v>3637.0861249999998</v>
          </cell>
          <cell r="G1483">
            <v>2909.668900000001</v>
          </cell>
          <cell r="H1483">
            <v>2182.251675</v>
          </cell>
          <cell r="I1483">
            <v>1454.8344500000001</v>
          </cell>
          <cell r="J1483">
            <v>727.41722500000014</v>
          </cell>
        </row>
        <row r="1484">
          <cell r="A1484" t="str">
            <v>EUR</v>
          </cell>
          <cell r="B1484" t="str">
            <v>IND_OTH_OTH_OIL_EXS</v>
          </cell>
          <cell r="C1484" t="str">
            <v>IND_CO2_TOT</v>
          </cell>
          <cell r="D1484" t="str">
            <v>IND</v>
          </cell>
          <cell r="E1484">
            <v>8292.5563650000004</v>
          </cell>
          <cell r="F1484">
            <v>3637.0861249999998</v>
          </cell>
          <cell r="G1484">
            <v>2909.668900000001</v>
          </cell>
          <cell r="H1484">
            <v>2182.251675</v>
          </cell>
          <cell r="I1484">
            <v>1454.8344500000001</v>
          </cell>
          <cell r="J1484">
            <v>727.41722500000014</v>
          </cell>
        </row>
        <row r="1485">
          <cell r="A1485" t="str">
            <v>EUR</v>
          </cell>
          <cell r="B1485" t="str">
            <v>IND_OTH_OTH_OIL_EXS</v>
          </cell>
          <cell r="C1485" t="str">
            <v>IND_N2O</v>
          </cell>
          <cell r="D1485" t="str">
            <v>IND</v>
          </cell>
          <cell r="E1485">
            <v>66.749849999999981</v>
          </cell>
          <cell r="F1485">
            <v>29.27624999999999</v>
          </cell>
          <cell r="G1485">
            <v>23.420999999999999</v>
          </cell>
          <cell r="H1485">
            <v>17.565750000000001</v>
          </cell>
          <cell r="I1485">
            <v>11.7105</v>
          </cell>
          <cell r="J1485">
            <v>5.8552499999999998</v>
          </cell>
        </row>
        <row r="1486">
          <cell r="A1486" t="str">
            <v>EUR</v>
          </cell>
          <cell r="B1486" t="str">
            <v>IND_OTH_OTH_OIL_EXS</v>
          </cell>
          <cell r="C1486" t="str">
            <v>TOT_CO2</v>
          </cell>
          <cell r="D1486" t="str">
            <v>IND</v>
          </cell>
          <cell r="E1486">
            <v>8292.5563650000004</v>
          </cell>
          <cell r="F1486">
            <v>3637.0861249999998</v>
          </cell>
          <cell r="G1486">
            <v>2909.668900000001</v>
          </cell>
          <cell r="H1486">
            <v>2182.251675</v>
          </cell>
          <cell r="I1486">
            <v>1454.8344500000001</v>
          </cell>
          <cell r="J1486">
            <v>727.41722500000014</v>
          </cell>
        </row>
        <row r="1487">
          <cell r="A1487" t="str">
            <v>EUR</v>
          </cell>
          <cell r="B1487" t="str">
            <v>IND_OTH_OTH_OIL_EXS</v>
          </cell>
          <cell r="C1487" t="str">
            <v>TOT_CO2_EQ_GWP_100</v>
          </cell>
          <cell r="D1487" t="str">
            <v>IND</v>
          </cell>
          <cell r="E1487">
            <v>8320.7915515500008</v>
          </cell>
          <cell r="F1487">
            <v>3649.4699787499999</v>
          </cell>
          <cell r="G1487">
            <v>2919.5759830000002</v>
          </cell>
          <cell r="H1487">
            <v>2189.68198725</v>
          </cell>
          <cell r="I1487">
            <v>1459.7879915000001</v>
          </cell>
          <cell r="J1487">
            <v>729.89399574999993</v>
          </cell>
        </row>
        <row r="1488">
          <cell r="A1488" t="str">
            <v>EUR</v>
          </cell>
          <cell r="B1488" t="str">
            <v>IND_OTH_OTH_OIL_NEW</v>
          </cell>
          <cell r="C1488" t="str">
            <v>IND_CH4</v>
          </cell>
          <cell r="D1488" t="str">
            <v>IND</v>
          </cell>
        </row>
        <row r="1489">
          <cell r="A1489" t="str">
            <v>EUR</v>
          </cell>
          <cell r="B1489" t="str">
            <v>IND_OTH_OTH_OIL_NEW</v>
          </cell>
          <cell r="C1489" t="str">
            <v>IND_CO2</v>
          </cell>
          <cell r="D1489" t="str">
            <v>IND</v>
          </cell>
        </row>
        <row r="1490">
          <cell r="A1490" t="str">
            <v>EUR</v>
          </cell>
          <cell r="B1490" t="str">
            <v>IND_OTH_OTH_OIL_NEW</v>
          </cell>
          <cell r="C1490" t="str">
            <v>IND_CO2_TOT</v>
          </cell>
          <cell r="D1490" t="str">
            <v>IND</v>
          </cell>
        </row>
        <row r="1491">
          <cell r="A1491" t="str">
            <v>EUR</v>
          </cell>
          <cell r="B1491" t="str">
            <v>IND_OTH_OTH_OIL_NEW</v>
          </cell>
          <cell r="C1491" t="str">
            <v>IND_N2O</v>
          </cell>
          <cell r="D1491" t="str">
            <v>IND</v>
          </cell>
        </row>
        <row r="1492">
          <cell r="A1492" t="str">
            <v>EUR</v>
          </cell>
          <cell r="B1492" t="str">
            <v>IND_OTH_OTH_OIL_NEW</v>
          </cell>
          <cell r="C1492" t="str">
            <v>TOT_CO2</v>
          </cell>
          <cell r="D1492" t="str">
            <v>IND</v>
          </cell>
        </row>
        <row r="1493">
          <cell r="A1493" t="str">
            <v>EUR</v>
          </cell>
          <cell r="B1493" t="str">
            <v>IND_OTH_OTH_OIL_NEW</v>
          </cell>
          <cell r="C1493" t="str">
            <v>TOT_CO2_EQ_GWP_100</v>
          </cell>
          <cell r="D1493" t="str">
            <v>IND</v>
          </cell>
        </row>
        <row r="1494">
          <cell r="A1494" t="str">
            <v>EUR</v>
          </cell>
          <cell r="B1494" t="str">
            <v>IND_OTH_OTH_PTC_EXS</v>
          </cell>
          <cell r="C1494" t="str">
            <v>IND_CH4</v>
          </cell>
          <cell r="D1494" t="str">
            <v>IND</v>
          </cell>
          <cell r="E1494">
            <v>27.859814814814811</v>
          </cell>
          <cell r="F1494">
            <v>23.216512345679011</v>
          </cell>
          <cell r="G1494">
            <v>18.57320987654321</v>
          </cell>
          <cell r="H1494">
            <v>13.929907407407409</v>
          </cell>
          <cell r="I1494">
            <v>9.2866049382716032</v>
          </cell>
          <cell r="J1494">
            <v>4.6433024691358016</v>
          </cell>
        </row>
        <row r="1495">
          <cell r="A1495" t="str">
            <v>EUR</v>
          </cell>
          <cell r="B1495" t="str">
            <v>IND_OTH_OTH_PTC_EXS</v>
          </cell>
          <cell r="C1495" t="str">
            <v>IND_CO2</v>
          </cell>
          <cell r="D1495" t="str">
            <v>IND</v>
          </cell>
          <cell r="E1495">
            <v>951.04121172839496</v>
          </cell>
          <cell r="F1495">
            <v>792.53434310699595</v>
          </cell>
          <cell r="G1495">
            <v>634.02747448559671</v>
          </cell>
          <cell r="H1495">
            <v>475.52060586419748</v>
          </cell>
          <cell r="I1495">
            <v>317.01373724279841</v>
          </cell>
          <cell r="J1495">
            <v>158.50686862139921</v>
          </cell>
        </row>
        <row r="1496">
          <cell r="A1496" t="str">
            <v>EUR</v>
          </cell>
          <cell r="B1496" t="str">
            <v>IND_OTH_OTH_PTC_EXS</v>
          </cell>
          <cell r="C1496" t="str">
            <v>IND_CO2_TOT</v>
          </cell>
          <cell r="D1496" t="str">
            <v>IND</v>
          </cell>
          <cell r="E1496">
            <v>951.04121172839496</v>
          </cell>
          <cell r="F1496">
            <v>792.53434310699595</v>
          </cell>
          <cell r="G1496">
            <v>634.02747448559671</v>
          </cell>
          <cell r="H1496">
            <v>475.52060586419748</v>
          </cell>
          <cell r="I1496">
            <v>317.01373724279841</v>
          </cell>
          <cell r="J1496">
            <v>158.50686862139921</v>
          </cell>
        </row>
        <row r="1497">
          <cell r="A1497" t="str">
            <v>EUR</v>
          </cell>
          <cell r="B1497" t="str">
            <v>IND_OTH_OTH_PTC_EXS</v>
          </cell>
          <cell r="C1497" t="str">
            <v>IND_N2O</v>
          </cell>
          <cell r="D1497" t="str">
            <v>IND</v>
          </cell>
          <cell r="E1497">
            <v>5.5719629629629619</v>
          </cell>
          <cell r="F1497">
            <v>4.6433024691358016</v>
          </cell>
          <cell r="G1497">
            <v>3.7146419753086422</v>
          </cell>
          <cell r="H1497">
            <v>2.7859814814814809</v>
          </cell>
          <cell r="I1497">
            <v>1.8573209876543211</v>
          </cell>
          <cell r="J1497">
            <v>0.92866049382716043</v>
          </cell>
        </row>
        <row r="1498">
          <cell r="A1498" t="str">
            <v>EUR</v>
          </cell>
          <cell r="B1498" t="str">
            <v>IND_OTH_OTH_PTC_EXS</v>
          </cell>
          <cell r="C1498" t="str">
            <v>TOT_CO2</v>
          </cell>
          <cell r="D1498" t="str">
            <v>IND</v>
          </cell>
          <cell r="E1498">
            <v>951.04121172839496</v>
          </cell>
          <cell r="F1498">
            <v>792.53434310699595</v>
          </cell>
          <cell r="G1498">
            <v>634.02747448559671</v>
          </cell>
          <cell r="H1498">
            <v>475.52060586419748</v>
          </cell>
          <cell r="I1498">
            <v>317.01373724279841</v>
          </cell>
          <cell r="J1498">
            <v>158.50686862139921</v>
          </cell>
        </row>
        <row r="1499">
          <cell r="A1499" t="str">
            <v>EUR</v>
          </cell>
          <cell r="B1499" t="str">
            <v>IND_OTH_OTH_PTC_EXS</v>
          </cell>
          <cell r="C1499" t="str">
            <v>TOT_CO2_EQ_GWP_100</v>
          </cell>
          <cell r="D1499" t="str">
            <v>IND</v>
          </cell>
          <cell r="E1499">
            <v>953.39815206172841</v>
          </cell>
          <cell r="F1499">
            <v>794.49846005144036</v>
          </cell>
          <cell r="G1499">
            <v>635.59876804115231</v>
          </cell>
          <cell r="H1499">
            <v>476.69907603086409</v>
          </cell>
          <cell r="I1499">
            <v>317.79938402057621</v>
          </cell>
          <cell r="J1499">
            <v>158.89969201028811</v>
          </cell>
        </row>
        <row r="1500">
          <cell r="A1500" t="str">
            <v>EUR</v>
          </cell>
          <cell r="B1500" t="str">
            <v>IND_OTH_PH_COA_EXS</v>
          </cell>
          <cell r="C1500" t="str">
            <v>IND_CH4</v>
          </cell>
          <cell r="D1500" t="str">
            <v>IND</v>
          </cell>
          <cell r="E1500">
            <v>439.05583333333323</v>
          </cell>
          <cell r="F1500">
            <v>365.87986111111098</v>
          </cell>
          <cell r="G1500">
            <v>292.7038888888888</v>
          </cell>
          <cell r="H1500">
            <v>417.10304166666651</v>
          </cell>
          <cell r="I1500">
            <v>278.0686944444443</v>
          </cell>
          <cell r="J1500">
            <v>73.175972222222185</v>
          </cell>
        </row>
        <row r="1501">
          <cell r="A1501" t="str">
            <v>EUR</v>
          </cell>
          <cell r="B1501" t="str">
            <v>IND_OTH_PH_COA_EXS</v>
          </cell>
          <cell r="C1501" t="str">
            <v>IND_CO2</v>
          </cell>
          <cell r="D1501" t="str">
            <v>IND</v>
          </cell>
          <cell r="E1501">
            <v>3778.6741583333319</v>
          </cell>
          <cell r="F1501">
            <v>3148.895131944445</v>
          </cell>
          <cell r="G1501">
            <v>2519.1161055555549</v>
          </cell>
          <cell r="H1501">
            <v>3589.7404504166661</v>
          </cell>
          <cell r="I1501">
            <v>2393.160300277777</v>
          </cell>
          <cell r="J1501">
            <v>629.7790263888885</v>
          </cell>
        </row>
        <row r="1502">
          <cell r="A1502" t="str">
            <v>EUR</v>
          </cell>
          <cell r="B1502" t="str">
            <v>IND_OTH_PH_COA_EXS</v>
          </cell>
          <cell r="C1502" t="str">
            <v>IND_CO2_TOT</v>
          </cell>
          <cell r="D1502" t="str">
            <v>IND</v>
          </cell>
          <cell r="E1502">
            <v>3778.6741583333319</v>
          </cell>
          <cell r="F1502">
            <v>3148.895131944445</v>
          </cell>
          <cell r="G1502">
            <v>2519.1161055555549</v>
          </cell>
          <cell r="H1502">
            <v>3589.7404504166661</v>
          </cell>
          <cell r="I1502">
            <v>2393.160300277777</v>
          </cell>
          <cell r="J1502">
            <v>629.7790263888885</v>
          </cell>
        </row>
        <row r="1503">
          <cell r="A1503" t="str">
            <v>EUR</v>
          </cell>
          <cell r="B1503" t="str">
            <v>IND_OTH_PH_COA_EXS</v>
          </cell>
          <cell r="C1503" t="str">
            <v>IND_N2O</v>
          </cell>
          <cell r="D1503" t="str">
            <v>IND</v>
          </cell>
          <cell r="E1503">
            <v>63.862666666666662</v>
          </cell>
          <cell r="F1503">
            <v>53.218888888888877</v>
          </cell>
          <cell r="G1503">
            <v>42.575111111111113</v>
          </cell>
          <cell r="H1503">
            <v>60.669533333333327</v>
          </cell>
          <cell r="I1503">
            <v>40.446355555555542</v>
          </cell>
          <cell r="J1503">
            <v>10.643777777777769</v>
          </cell>
        </row>
        <row r="1504">
          <cell r="A1504" t="str">
            <v>EUR</v>
          </cell>
          <cell r="B1504" t="str">
            <v>IND_OTH_PH_COA_EXS</v>
          </cell>
          <cell r="C1504" t="str">
            <v>TOT_CH4</v>
          </cell>
          <cell r="D1504" t="str">
            <v>IND</v>
          </cell>
          <cell r="E1504">
            <v>0.43905583333333331</v>
          </cell>
          <cell r="F1504">
            <v>0.36587986111111109</v>
          </cell>
          <cell r="G1504">
            <v>0.29270388888888882</v>
          </cell>
          <cell r="H1504">
            <v>0.41710304166666662</v>
          </cell>
          <cell r="I1504">
            <v>0.27806869444444432</v>
          </cell>
          <cell r="J1504">
            <v>7.3175972222222177E-2</v>
          </cell>
        </row>
        <row r="1505">
          <cell r="A1505" t="str">
            <v>EUR</v>
          </cell>
          <cell r="B1505" t="str">
            <v>IND_OTH_PH_COA_EXS</v>
          </cell>
          <cell r="C1505" t="str">
            <v>TOT_CO2</v>
          </cell>
          <cell r="D1505" t="str">
            <v>IND</v>
          </cell>
          <cell r="E1505">
            <v>3778.6741583333319</v>
          </cell>
          <cell r="F1505">
            <v>3148.895131944445</v>
          </cell>
          <cell r="G1505">
            <v>2519.1161055555549</v>
          </cell>
          <cell r="H1505">
            <v>3589.7404504166661</v>
          </cell>
          <cell r="I1505">
            <v>2393.160300277777</v>
          </cell>
          <cell r="J1505">
            <v>629.7790263888885</v>
          </cell>
        </row>
        <row r="1506">
          <cell r="A1506" t="str">
            <v>EUR</v>
          </cell>
          <cell r="B1506" t="str">
            <v>IND_OTH_PH_COA_EXS</v>
          </cell>
          <cell r="C1506" t="str">
            <v>TOT_CO2_EQ_GWP_100</v>
          </cell>
          <cell r="D1506" t="str">
            <v>IND</v>
          </cell>
          <cell r="E1506">
            <v>3808.6816288333321</v>
          </cell>
          <cell r="F1506">
            <v>3173.901357361111</v>
          </cell>
          <cell r="G1506">
            <v>2539.121085888889</v>
          </cell>
          <cell r="H1506">
            <v>3618.2475473916661</v>
          </cell>
          <cell r="I1506">
            <v>2412.1650315944439</v>
          </cell>
          <cell r="J1506">
            <v>634.7802714722219</v>
          </cell>
        </row>
        <row r="1507">
          <cell r="A1507" t="str">
            <v>EUR</v>
          </cell>
          <cell r="B1507" t="str">
            <v>IND_OTH_PH_COA_NEW</v>
          </cell>
          <cell r="C1507" t="str">
            <v>IND_CH4</v>
          </cell>
          <cell r="D1507" t="str">
            <v>IND</v>
          </cell>
          <cell r="H1507">
            <v>9964.4614339859309</v>
          </cell>
          <cell r="I1507">
            <v>9964.4614339859309</v>
          </cell>
        </row>
        <row r="1508">
          <cell r="A1508" t="str">
            <v>EUR</v>
          </cell>
          <cell r="B1508" t="str">
            <v>IND_OTH_PH_COA_NEW</v>
          </cell>
          <cell r="C1508" t="str">
            <v>IND_CO2</v>
          </cell>
          <cell r="D1508" t="str">
            <v>IND</v>
          </cell>
          <cell r="H1508">
            <v>85757.778541404361</v>
          </cell>
          <cell r="I1508">
            <v>85757.778541404361</v>
          </cell>
        </row>
        <row r="1509">
          <cell r="A1509" t="str">
            <v>EUR</v>
          </cell>
          <cell r="B1509" t="str">
            <v>IND_OTH_PH_COA_NEW</v>
          </cell>
          <cell r="C1509" t="str">
            <v>IND_CO2_TOT</v>
          </cell>
          <cell r="D1509" t="str">
            <v>IND</v>
          </cell>
          <cell r="H1509">
            <v>85757.778541404361</v>
          </cell>
          <cell r="I1509">
            <v>85757.778541404361</v>
          </cell>
        </row>
        <row r="1510">
          <cell r="A1510" t="str">
            <v>EUR</v>
          </cell>
          <cell r="B1510" t="str">
            <v>IND_OTH_PH_COA_NEW</v>
          </cell>
          <cell r="C1510" t="str">
            <v>IND_N2O</v>
          </cell>
          <cell r="D1510" t="str">
            <v>IND</v>
          </cell>
          <cell r="H1510">
            <v>1449.3762085797721</v>
          </cell>
          <cell r="I1510">
            <v>1449.3762085797721</v>
          </cell>
        </row>
        <row r="1511">
          <cell r="A1511" t="str">
            <v>EUR</v>
          </cell>
          <cell r="B1511" t="str">
            <v>IND_OTH_PH_COA_NEW</v>
          </cell>
          <cell r="C1511" t="str">
            <v>TOT_CH4</v>
          </cell>
          <cell r="D1511" t="str">
            <v>IND</v>
          </cell>
          <cell r="H1511">
            <v>9.9644614339859316</v>
          </cell>
          <cell r="I1511">
            <v>9.9644614339859316</v>
          </cell>
        </row>
        <row r="1512">
          <cell r="A1512" t="str">
            <v>EUR</v>
          </cell>
          <cell r="B1512" t="str">
            <v>IND_OTH_PH_COA_NEW</v>
          </cell>
          <cell r="C1512" t="str">
            <v>TOT_CO2</v>
          </cell>
          <cell r="D1512" t="str">
            <v>IND</v>
          </cell>
          <cell r="H1512">
            <v>85757.778541404361</v>
          </cell>
          <cell r="I1512">
            <v>85757.778541404361</v>
          </cell>
        </row>
        <row r="1513">
          <cell r="A1513" t="str">
            <v>EUR</v>
          </cell>
          <cell r="B1513" t="str">
            <v>IND_OTH_PH_COA_NEW</v>
          </cell>
          <cell r="C1513" t="str">
            <v>TOT_CO2_EQ_GWP_100</v>
          </cell>
          <cell r="D1513" t="str">
            <v>IND</v>
          </cell>
          <cell r="H1513">
            <v>86438.804187410788</v>
          </cell>
          <cell r="I1513">
            <v>86438.804187410788</v>
          </cell>
        </row>
        <row r="1514">
          <cell r="A1514" t="str">
            <v>EUR</v>
          </cell>
          <cell r="B1514" t="str">
            <v>IND_OTH_PH_COG_NEW</v>
          </cell>
          <cell r="C1514" t="str">
            <v>IND_CH4</v>
          </cell>
          <cell r="D1514" t="str">
            <v>IND</v>
          </cell>
          <cell r="J1514">
            <v>48.609591070665267</v>
          </cell>
          <cell r="K1514">
            <v>52.414555415837057</v>
          </cell>
          <cell r="L1514">
            <v>33.937678443497923</v>
          </cell>
        </row>
        <row r="1515">
          <cell r="A1515" t="str">
            <v>EUR</v>
          </cell>
          <cell r="B1515" t="str">
            <v>IND_OTH_PH_COG_NEW</v>
          </cell>
          <cell r="C1515" t="str">
            <v>IND_CO2</v>
          </cell>
          <cell r="D1515" t="str">
            <v>IND</v>
          </cell>
          <cell r="J1515">
            <v>4744.4986284597262</v>
          </cell>
          <cell r="K1515">
            <v>5115.8790025665967</v>
          </cell>
          <cell r="L1515">
            <v>3312.4588230789109</v>
          </cell>
        </row>
        <row r="1516">
          <cell r="A1516" t="str">
            <v>EUR</v>
          </cell>
          <cell r="B1516" t="str">
            <v>IND_OTH_PH_COG_NEW</v>
          </cell>
          <cell r="C1516" t="str">
            <v>IND_CO2_TOT</v>
          </cell>
          <cell r="D1516" t="str">
            <v>IND</v>
          </cell>
          <cell r="J1516">
            <v>4744.4986284597262</v>
          </cell>
          <cell r="K1516">
            <v>5115.8790025665967</v>
          </cell>
          <cell r="L1516">
            <v>3312.4588230789109</v>
          </cell>
        </row>
        <row r="1517">
          <cell r="A1517" t="str">
            <v>EUR</v>
          </cell>
          <cell r="B1517" t="str">
            <v>IND_OTH_PH_COG_NEW</v>
          </cell>
          <cell r="C1517" t="str">
            <v>IND_N2O</v>
          </cell>
          <cell r="D1517" t="str">
            <v>IND</v>
          </cell>
          <cell r="J1517">
            <v>10.12699813972193</v>
          </cell>
          <cell r="K1517">
            <v>10.91969904496605</v>
          </cell>
          <cell r="L1517">
            <v>7.0703496757287327</v>
          </cell>
        </row>
        <row r="1518">
          <cell r="A1518" t="str">
            <v>EUR</v>
          </cell>
          <cell r="B1518" t="str">
            <v>IND_OTH_PH_COG_NEW</v>
          </cell>
          <cell r="C1518" t="str">
            <v>TOT_CO2</v>
          </cell>
          <cell r="D1518" t="str">
            <v>IND</v>
          </cell>
          <cell r="J1518">
            <v>4744.4986284597262</v>
          </cell>
          <cell r="K1518">
            <v>5115.8790025665967</v>
          </cell>
          <cell r="L1518">
            <v>3312.4588230789109</v>
          </cell>
        </row>
        <row r="1519">
          <cell r="A1519" t="str">
            <v>EUR</v>
          </cell>
          <cell r="B1519" t="str">
            <v>IND_OTH_PH_COG_NEW</v>
          </cell>
          <cell r="C1519" t="str">
            <v>TOT_CO2_EQ_GWP_100</v>
          </cell>
          <cell r="D1519" t="str">
            <v>IND</v>
          </cell>
          <cell r="J1519">
            <v>4748.7317136821293</v>
          </cell>
          <cell r="K1519">
            <v>5120.4434367673921</v>
          </cell>
          <cell r="L1519">
            <v>3315.4142292433662</v>
          </cell>
        </row>
        <row r="1520">
          <cell r="A1520" t="str">
            <v>EUR</v>
          </cell>
          <cell r="B1520" t="str">
            <v>IND_OTH_PH_COK_EXS</v>
          </cell>
          <cell r="C1520" t="str">
            <v>IND_CH4</v>
          </cell>
          <cell r="D1520" t="str">
            <v>IND</v>
          </cell>
          <cell r="E1520">
            <v>54.371574074074069</v>
          </cell>
          <cell r="F1520">
            <v>45.309645061728389</v>
          </cell>
          <cell r="G1520">
            <v>36.247716049382703</v>
          </cell>
          <cell r="H1520">
            <v>27.185787037037031</v>
          </cell>
          <cell r="I1520">
            <v>18.123858024691351</v>
          </cell>
          <cell r="J1520">
            <v>9.0619290123456739</v>
          </cell>
        </row>
        <row r="1521">
          <cell r="A1521" t="str">
            <v>EUR</v>
          </cell>
          <cell r="B1521" t="str">
            <v>IND_OTH_PH_COK_EXS</v>
          </cell>
          <cell r="C1521" t="str">
            <v>IND_CO2</v>
          </cell>
          <cell r="D1521" t="str">
            <v>IND</v>
          </cell>
          <cell r="E1521">
            <v>561.85607499999992</v>
          </cell>
          <cell r="F1521">
            <v>468.21339583333321</v>
          </cell>
          <cell r="G1521">
            <v>374.57071666666661</v>
          </cell>
          <cell r="H1521">
            <v>280.92803750000002</v>
          </cell>
          <cell r="I1521">
            <v>187.28535833333319</v>
          </cell>
          <cell r="J1521">
            <v>93.642679166666625</v>
          </cell>
        </row>
        <row r="1522">
          <cell r="A1522" t="str">
            <v>EUR</v>
          </cell>
          <cell r="B1522" t="str">
            <v>IND_OTH_PH_COK_EXS</v>
          </cell>
          <cell r="C1522" t="str">
            <v>IND_CO2_TOT</v>
          </cell>
          <cell r="D1522" t="str">
            <v>IND</v>
          </cell>
          <cell r="E1522">
            <v>561.85607499999992</v>
          </cell>
          <cell r="F1522">
            <v>468.21339583333321</v>
          </cell>
          <cell r="G1522">
            <v>374.57071666666661</v>
          </cell>
          <cell r="H1522">
            <v>280.92803750000002</v>
          </cell>
          <cell r="I1522">
            <v>187.28535833333319</v>
          </cell>
          <cell r="J1522">
            <v>93.642679166666625</v>
          </cell>
        </row>
        <row r="1523">
          <cell r="A1523" t="str">
            <v>EUR</v>
          </cell>
          <cell r="B1523" t="str">
            <v>IND_OTH_PH_COK_EXS</v>
          </cell>
          <cell r="C1523" t="str">
            <v>IND_N2O</v>
          </cell>
          <cell r="D1523" t="str">
            <v>IND</v>
          </cell>
          <cell r="E1523">
            <v>7.9085925925925924</v>
          </cell>
          <cell r="F1523">
            <v>6.5904938271604916</v>
          </cell>
          <cell r="G1523">
            <v>5.2723950617283943</v>
          </cell>
          <cell r="H1523">
            <v>3.9542962962962962</v>
          </cell>
          <cell r="I1523">
            <v>2.6361975308641958</v>
          </cell>
          <cell r="J1523">
            <v>1.3180987654320979</v>
          </cell>
        </row>
        <row r="1524">
          <cell r="A1524" t="str">
            <v>EUR</v>
          </cell>
          <cell r="B1524" t="str">
            <v>IND_OTH_PH_COK_EXS</v>
          </cell>
          <cell r="C1524" t="str">
            <v>TOT_CH4</v>
          </cell>
          <cell r="D1524" t="str">
            <v>IND</v>
          </cell>
          <cell r="E1524">
            <v>5.4371574074074072E-2</v>
          </cell>
          <cell r="F1524">
            <v>4.5309645061728389E-2</v>
          </cell>
          <cell r="G1524">
            <v>3.6247716049382712E-2</v>
          </cell>
          <cell r="H1524">
            <v>2.7185787037037029E-2</v>
          </cell>
          <cell r="I1524">
            <v>1.8123858024691349E-2</v>
          </cell>
          <cell r="J1524">
            <v>9.0619290123456764E-3</v>
          </cell>
        </row>
        <row r="1525">
          <cell r="A1525" t="str">
            <v>EUR</v>
          </cell>
          <cell r="B1525" t="str">
            <v>IND_OTH_PH_COK_EXS</v>
          </cell>
          <cell r="C1525" t="str">
            <v>TOT_CO2</v>
          </cell>
          <cell r="D1525" t="str">
            <v>IND</v>
          </cell>
          <cell r="E1525">
            <v>561.85607499999992</v>
          </cell>
          <cell r="F1525">
            <v>468.21339583333321</v>
          </cell>
          <cell r="G1525">
            <v>374.57071666666661</v>
          </cell>
          <cell r="H1525">
            <v>280.92803750000002</v>
          </cell>
          <cell r="I1525">
            <v>187.28535833333319</v>
          </cell>
          <cell r="J1525">
            <v>93.642679166666625</v>
          </cell>
        </row>
        <row r="1526">
          <cell r="A1526" t="str">
            <v>EUR</v>
          </cell>
          <cell r="B1526" t="str">
            <v>IND_OTH_PH_COK_EXS</v>
          </cell>
          <cell r="C1526" t="str">
            <v>TOT_CO2_EQ_GWP_100</v>
          </cell>
          <cell r="D1526" t="str">
            <v>IND</v>
          </cell>
          <cell r="E1526">
            <v>565.57212494444423</v>
          </cell>
          <cell r="F1526">
            <v>471.31010412037023</v>
          </cell>
          <cell r="G1526">
            <v>377.04808329629623</v>
          </cell>
          <cell r="H1526">
            <v>282.78606247222211</v>
          </cell>
          <cell r="I1526">
            <v>188.52404164814811</v>
          </cell>
          <cell r="J1526">
            <v>94.262020824074042</v>
          </cell>
        </row>
        <row r="1527">
          <cell r="A1527" t="str">
            <v>EUR</v>
          </cell>
          <cell r="B1527" t="str">
            <v>IND_OTH_PH_COK_NEW</v>
          </cell>
          <cell r="C1527" t="str">
            <v>IND_CH4</v>
          </cell>
          <cell r="D1527" t="str">
            <v>IND</v>
          </cell>
        </row>
        <row r="1528">
          <cell r="A1528" t="str">
            <v>EUR</v>
          </cell>
          <cell r="B1528" t="str">
            <v>IND_OTH_PH_COK_NEW</v>
          </cell>
          <cell r="C1528" t="str">
            <v>IND_CO2</v>
          </cell>
          <cell r="D1528" t="str">
            <v>IND</v>
          </cell>
        </row>
        <row r="1529">
          <cell r="A1529" t="str">
            <v>EUR</v>
          </cell>
          <cell r="B1529" t="str">
            <v>IND_OTH_PH_COK_NEW</v>
          </cell>
          <cell r="C1529" t="str">
            <v>IND_CO2_TOT</v>
          </cell>
          <cell r="D1529" t="str">
            <v>IND</v>
          </cell>
        </row>
        <row r="1530">
          <cell r="A1530" t="str">
            <v>EUR</v>
          </cell>
          <cell r="B1530" t="str">
            <v>IND_OTH_PH_COK_NEW</v>
          </cell>
          <cell r="C1530" t="str">
            <v>IND_N2O</v>
          </cell>
          <cell r="D1530" t="str">
            <v>IND</v>
          </cell>
        </row>
        <row r="1531">
          <cell r="A1531" t="str">
            <v>EUR</v>
          </cell>
          <cell r="B1531" t="str">
            <v>IND_OTH_PH_COK_NEW</v>
          </cell>
          <cell r="C1531" t="str">
            <v>TOT_CH4</v>
          </cell>
          <cell r="D1531" t="str">
            <v>IND</v>
          </cell>
        </row>
        <row r="1532">
          <cell r="A1532" t="str">
            <v>EUR</v>
          </cell>
          <cell r="B1532" t="str">
            <v>IND_OTH_PH_COK_NEW</v>
          </cell>
          <cell r="C1532" t="str">
            <v>TOT_CO2</v>
          </cell>
          <cell r="D1532" t="str">
            <v>IND</v>
          </cell>
        </row>
        <row r="1533">
          <cell r="A1533" t="str">
            <v>EUR</v>
          </cell>
          <cell r="B1533" t="str">
            <v>IND_OTH_PH_COK_NEW</v>
          </cell>
          <cell r="C1533" t="str">
            <v>TOT_CO2_EQ_GWP_100</v>
          </cell>
          <cell r="D1533" t="str">
            <v>IND</v>
          </cell>
        </row>
        <row r="1534">
          <cell r="A1534" t="str">
            <v>EUR</v>
          </cell>
          <cell r="B1534" t="str">
            <v>IND_OTH_PH_HFO_EXS</v>
          </cell>
          <cell r="C1534" t="str">
            <v>IND_CH4</v>
          </cell>
          <cell r="D1534" t="str">
            <v>IND</v>
          </cell>
          <cell r="E1534">
            <v>288.57466463414642</v>
          </cell>
          <cell r="F1534">
            <v>126.5678353658537</v>
          </cell>
          <cell r="G1534">
            <v>101.25426829268289</v>
          </cell>
          <cell r="H1534">
            <v>75.940701219512206</v>
          </cell>
          <cell r="I1534">
            <v>50.627134146341461</v>
          </cell>
          <cell r="J1534">
            <v>25.313567073170749</v>
          </cell>
        </row>
        <row r="1535">
          <cell r="A1535" t="str">
            <v>EUR</v>
          </cell>
          <cell r="B1535" t="str">
            <v>IND_OTH_PH_HFO_EXS</v>
          </cell>
          <cell r="C1535" t="str">
            <v>IND_CO2</v>
          </cell>
          <cell r="D1535" t="str">
            <v>IND</v>
          </cell>
          <cell r="E1535">
            <v>7206.6712914634136</v>
          </cell>
          <cell r="F1535">
            <v>3160.8207418699189</v>
          </cell>
          <cell r="G1535">
            <v>2528.6565934959349</v>
          </cell>
          <cell r="H1535">
            <v>1896.4924451219511</v>
          </cell>
          <cell r="I1535">
            <v>1264.328296747967</v>
          </cell>
          <cell r="J1535">
            <v>632.16414837398406</v>
          </cell>
        </row>
        <row r="1536">
          <cell r="A1536" t="str">
            <v>EUR</v>
          </cell>
          <cell r="B1536" t="str">
            <v>IND_OTH_PH_HFO_EXS</v>
          </cell>
          <cell r="C1536" t="str">
            <v>IND_CO2_TOT</v>
          </cell>
          <cell r="D1536" t="str">
            <v>IND</v>
          </cell>
          <cell r="E1536">
            <v>7206.6712914634136</v>
          </cell>
          <cell r="F1536">
            <v>3160.8207418699189</v>
          </cell>
          <cell r="G1536">
            <v>2528.6565934959349</v>
          </cell>
          <cell r="H1536">
            <v>1896.4924451219511</v>
          </cell>
          <cell r="I1536">
            <v>1264.328296747967</v>
          </cell>
          <cell r="J1536">
            <v>632.16414837398406</v>
          </cell>
        </row>
        <row r="1537">
          <cell r="A1537" t="str">
            <v>EUR</v>
          </cell>
          <cell r="B1537" t="str">
            <v>IND_OTH_PH_HFO_EXS</v>
          </cell>
          <cell r="C1537" t="str">
            <v>IND_N2O</v>
          </cell>
          <cell r="D1537" t="str">
            <v>IND</v>
          </cell>
          <cell r="E1537">
            <v>57.714932926829263</v>
          </cell>
          <cell r="F1537">
            <v>25.313567073170731</v>
          </cell>
          <cell r="G1537">
            <v>20.250853658536581</v>
          </cell>
          <cell r="H1537">
            <v>15.18814024390244</v>
          </cell>
          <cell r="I1537">
            <v>10.125426829268291</v>
          </cell>
          <cell r="J1537">
            <v>5.0627134146341488</v>
          </cell>
        </row>
        <row r="1538">
          <cell r="A1538" t="str">
            <v>EUR</v>
          </cell>
          <cell r="B1538" t="str">
            <v>IND_OTH_PH_HFO_EXS</v>
          </cell>
          <cell r="C1538" t="str">
            <v>TOT_CO2</v>
          </cell>
          <cell r="D1538" t="str">
            <v>IND</v>
          </cell>
          <cell r="E1538">
            <v>7206.6712914634136</v>
          </cell>
          <cell r="F1538">
            <v>3160.8207418699189</v>
          </cell>
          <cell r="G1538">
            <v>2528.6565934959349</v>
          </cell>
          <cell r="H1538">
            <v>1896.4924451219511</v>
          </cell>
          <cell r="I1538">
            <v>1264.328296747967</v>
          </cell>
          <cell r="J1538">
            <v>632.16414837398406</v>
          </cell>
        </row>
        <row r="1539">
          <cell r="A1539" t="str">
            <v>EUR</v>
          </cell>
          <cell r="B1539" t="str">
            <v>IND_OTH_PH_HFO_EXS</v>
          </cell>
          <cell r="C1539" t="str">
            <v>TOT_CO2_EQ_GWP_100</v>
          </cell>
          <cell r="D1539" t="str">
            <v>IND</v>
          </cell>
          <cell r="E1539">
            <v>7231.0847080914637</v>
          </cell>
          <cell r="F1539">
            <v>3171.52838074187</v>
          </cell>
          <cell r="G1539">
            <v>2537.222704593496</v>
          </cell>
          <cell r="H1539">
            <v>1902.917028445122</v>
          </cell>
          <cell r="I1539">
            <v>1268.611352296748</v>
          </cell>
          <cell r="J1539">
            <v>634.30567614837435</v>
          </cell>
        </row>
        <row r="1540">
          <cell r="A1540" t="str">
            <v>EUR</v>
          </cell>
          <cell r="B1540" t="str">
            <v>IND_OTH_PH_HFO_NEW</v>
          </cell>
          <cell r="C1540" t="str">
            <v>IND_CH4</v>
          </cell>
          <cell r="D1540" t="str">
            <v>IND</v>
          </cell>
          <cell r="G1540">
            <v>770.4692523423173</v>
          </cell>
        </row>
        <row r="1541">
          <cell r="A1541" t="str">
            <v>EUR</v>
          </cell>
          <cell r="B1541" t="str">
            <v>IND_OTH_PH_HFO_NEW</v>
          </cell>
          <cell r="C1541" t="str">
            <v>IND_CO2</v>
          </cell>
          <cell r="D1541" t="str">
            <v>IND</v>
          </cell>
          <cell r="G1541">
            <v>19241.185461828802</v>
          </cell>
        </row>
        <row r="1542">
          <cell r="A1542" t="str">
            <v>EUR</v>
          </cell>
          <cell r="B1542" t="str">
            <v>IND_OTH_PH_HFO_NEW</v>
          </cell>
          <cell r="C1542" t="str">
            <v>IND_CO2_TOT</v>
          </cell>
          <cell r="D1542" t="str">
            <v>IND</v>
          </cell>
          <cell r="G1542">
            <v>19241.185461828802</v>
          </cell>
        </row>
        <row r="1543">
          <cell r="A1543" t="str">
            <v>EUR</v>
          </cell>
          <cell r="B1543" t="str">
            <v>IND_OTH_PH_HFO_NEW</v>
          </cell>
          <cell r="C1543" t="str">
            <v>IND_N2O</v>
          </cell>
          <cell r="D1543" t="str">
            <v>IND</v>
          </cell>
          <cell r="G1543">
            <v>154.09385046846339</v>
          </cell>
        </row>
        <row r="1544">
          <cell r="A1544" t="str">
            <v>EUR</v>
          </cell>
          <cell r="B1544" t="str">
            <v>IND_OTH_PH_HFO_NEW</v>
          </cell>
          <cell r="C1544" t="str">
            <v>TOT_CO2</v>
          </cell>
          <cell r="D1544" t="str">
            <v>IND</v>
          </cell>
          <cell r="G1544">
            <v>19241.185461828802</v>
          </cell>
        </row>
        <row r="1545">
          <cell r="A1545" t="str">
            <v>EUR</v>
          </cell>
          <cell r="B1545" t="str">
            <v>IND_OTH_PH_HFO_NEW</v>
          </cell>
          <cell r="C1545" t="str">
            <v>TOT_CO2_EQ_GWP_100</v>
          </cell>
          <cell r="D1545" t="str">
            <v>IND</v>
          </cell>
          <cell r="G1545">
            <v>19306.36716057696</v>
          </cell>
        </row>
        <row r="1546">
          <cell r="A1546" t="str">
            <v>EUR</v>
          </cell>
          <cell r="B1546" t="str">
            <v>IND_OTH_PH_LPG_EXS</v>
          </cell>
          <cell r="C1546" t="str">
            <v>IND_CH4</v>
          </cell>
          <cell r="D1546" t="str">
            <v>IND</v>
          </cell>
          <cell r="E1546">
            <v>242.73315882352941</v>
          </cell>
          <cell r="F1546">
            <v>106.4619117647059</v>
          </cell>
          <cell r="G1546">
            <v>85.169529411764714</v>
          </cell>
          <cell r="H1546">
            <v>63.877147058823518</v>
          </cell>
          <cell r="I1546">
            <v>42.584764705882357</v>
          </cell>
          <cell r="J1546">
            <v>21.292382352941189</v>
          </cell>
        </row>
        <row r="1547">
          <cell r="A1547" t="str">
            <v>EUR</v>
          </cell>
          <cell r="B1547" t="str">
            <v>IND_OTH_PH_LPG_EXS</v>
          </cell>
          <cell r="C1547" t="str">
            <v>IND_CO2</v>
          </cell>
          <cell r="D1547" t="str">
            <v>IND</v>
          </cell>
          <cell r="E1547">
            <v>4993.0210770000003</v>
          </cell>
          <cell r="F1547">
            <v>2189.9215250000002</v>
          </cell>
          <cell r="G1547">
            <v>1751.93722</v>
          </cell>
          <cell r="H1547">
            <v>1313.9529150000001</v>
          </cell>
          <cell r="I1547">
            <v>875.96861000000001</v>
          </cell>
          <cell r="J1547">
            <v>437.98430500000018</v>
          </cell>
        </row>
        <row r="1548">
          <cell r="A1548" t="str">
            <v>EUR</v>
          </cell>
          <cell r="B1548" t="str">
            <v>IND_OTH_PH_LPG_EXS</v>
          </cell>
          <cell r="C1548" t="str">
            <v>IND_CO2_TOT</v>
          </cell>
          <cell r="D1548" t="str">
            <v>IND</v>
          </cell>
          <cell r="E1548">
            <v>4993.0210770000003</v>
          </cell>
          <cell r="F1548">
            <v>2189.9215250000002</v>
          </cell>
          <cell r="G1548">
            <v>1751.93722</v>
          </cell>
          <cell r="H1548">
            <v>1313.9529150000001</v>
          </cell>
          <cell r="I1548">
            <v>875.96861000000001</v>
          </cell>
          <cell r="J1548">
            <v>437.98430500000018</v>
          </cell>
        </row>
        <row r="1549">
          <cell r="A1549" t="str">
            <v>EUR</v>
          </cell>
          <cell r="B1549" t="str">
            <v>IND_OTH_PH_LPG_EXS</v>
          </cell>
          <cell r="C1549" t="str">
            <v>IND_N2O</v>
          </cell>
          <cell r="D1549" t="str">
            <v>IND</v>
          </cell>
          <cell r="E1549">
            <v>48.546631764705879</v>
          </cell>
          <cell r="F1549">
            <v>21.292382352941171</v>
          </cell>
          <cell r="G1549">
            <v>17.03390588235294</v>
          </cell>
          <cell r="H1549">
            <v>12.7754294117647</v>
          </cell>
          <cell r="I1549">
            <v>8.5169529411764699</v>
          </cell>
          <cell r="J1549">
            <v>4.2584764705882376</v>
          </cell>
        </row>
        <row r="1550">
          <cell r="A1550" t="str">
            <v>EUR</v>
          </cell>
          <cell r="B1550" t="str">
            <v>IND_OTH_PH_LPG_EXS</v>
          </cell>
          <cell r="C1550" t="str">
            <v>TOT_CO2</v>
          </cell>
          <cell r="D1550" t="str">
            <v>IND</v>
          </cell>
          <cell r="E1550">
            <v>4993.0210770000003</v>
          </cell>
          <cell r="F1550">
            <v>2189.9215250000002</v>
          </cell>
          <cell r="G1550">
            <v>1751.93722</v>
          </cell>
          <cell r="H1550">
            <v>1313.9529150000001</v>
          </cell>
          <cell r="I1550">
            <v>875.96861000000001</v>
          </cell>
          <cell r="J1550">
            <v>437.98430500000018</v>
          </cell>
        </row>
        <row r="1551">
          <cell r="A1551" t="str">
            <v>EUR</v>
          </cell>
          <cell r="B1551" t="str">
            <v>IND_OTH_PH_LPG_EXS</v>
          </cell>
          <cell r="C1551" t="str">
            <v>TOT_CO2_EQ_GWP_100</v>
          </cell>
          <cell r="D1551" t="str">
            <v>IND</v>
          </cell>
          <cell r="E1551">
            <v>5013.5563022364713</v>
          </cell>
          <cell r="F1551">
            <v>2198.9282027352951</v>
          </cell>
          <cell r="G1551">
            <v>1759.1425621882361</v>
          </cell>
          <cell r="H1551">
            <v>1319.3569216411761</v>
          </cell>
          <cell r="I1551">
            <v>879.57128109411781</v>
          </cell>
          <cell r="J1551">
            <v>439.78564054705907</v>
          </cell>
        </row>
        <row r="1552">
          <cell r="A1552" t="str">
            <v>EUR</v>
          </cell>
          <cell r="B1552" t="str">
            <v>IND_OTH_PH_LPG_NEW</v>
          </cell>
          <cell r="C1552" t="str">
            <v>IND_CH4</v>
          </cell>
          <cell r="D1552" t="str">
            <v>IND</v>
          </cell>
          <cell r="J1552">
            <v>666.36738148778738</v>
          </cell>
        </row>
        <row r="1553">
          <cell r="A1553" t="str">
            <v>EUR</v>
          </cell>
          <cell r="B1553" t="str">
            <v>IND_OTH_PH_LPG_NEW</v>
          </cell>
          <cell r="C1553" t="str">
            <v>IND_CO2</v>
          </cell>
          <cell r="D1553" t="str">
            <v>IND</v>
          </cell>
          <cell r="J1553">
            <v>13707.17703720379</v>
          </cell>
        </row>
        <row r="1554">
          <cell r="A1554" t="str">
            <v>EUR</v>
          </cell>
          <cell r="B1554" t="str">
            <v>IND_OTH_PH_LPG_NEW</v>
          </cell>
          <cell r="C1554" t="str">
            <v>IND_CO2_TOT</v>
          </cell>
          <cell r="D1554" t="str">
            <v>IND</v>
          </cell>
          <cell r="J1554">
            <v>13707.17703720379</v>
          </cell>
        </row>
        <row r="1555">
          <cell r="A1555" t="str">
            <v>EUR</v>
          </cell>
          <cell r="B1555" t="str">
            <v>IND_OTH_PH_LPG_NEW</v>
          </cell>
          <cell r="C1555" t="str">
            <v>IND_N2O</v>
          </cell>
          <cell r="D1555" t="str">
            <v>IND</v>
          </cell>
          <cell r="J1555">
            <v>133.27347629755749</v>
          </cell>
        </row>
        <row r="1556">
          <cell r="A1556" t="str">
            <v>EUR</v>
          </cell>
          <cell r="B1556" t="str">
            <v>IND_OTH_PH_LPG_NEW</v>
          </cell>
          <cell r="C1556" t="str">
            <v>TOT_CO2</v>
          </cell>
          <cell r="D1556" t="str">
            <v>IND</v>
          </cell>
          <cell r="J1556">
            <v>13707.17703720379</v>
          </cell>
        </row>
        <row r="1557">
          <cell r="A1557" t="str">
            <v>EUR</v>
          </cell>
          <cell r="B1557" t="str">
            <v>IND_OTH_PH_LPG_NEW</v>
          </cell>
          <cell r="C1557" t="str">
            <v>TOT_CO2_EQ_GWP_100</v>
          </cell>
          <cell r="D1557" t="str">
            <v>IND</v>
          </cell>
          <cell r="J1557">
            <v>13763.55171767765</v>
          </cell>
        </row>
        <row r="1558">
          <cell r="A1558" t="str">
            <v>EUR</v>
          </cell>
          <cell r="B1558" t="str">
            <v>IND_OTH_PH_NGA_EXS</v>
          </cell>
          <cell r="C1558" t="str">
            <v>IND_CH4</v>
          </cell>
          <cell r="D1558" t="str">
            <v>IND</v>
          </cell>
          <cell r="E1558">
            <v>1051.596073529412</v>
          </cell>
          <cell r="F1558">
            <v>461.22634803921568</v>
          </cell>
          <cell r="G1558">
            <v>368.98107843137251</v>
          </cell>
          <cell r="H1558">
            <v>276.73580882352951</v>
          </cell>
          <cell r="I1558">
            <v>184.4905392156862</v>
          </cell>
          <cell r="J1558">
            <v>92.245269607843113</v>
          </cell>
        </row>
        <row r="1559">
          <cell r="A1559" t="str">
            <v>EUR</v>
          </cell>
          <cell r="B1559" t="str">
            <v>IND_OTH_PH_NGA_EXS</v>
          </cell>
          <cell r="C1559" t="str">
            <v>IND_CO2</v>
          </cell>
          <cell r="D1559" t="str">
            <v>IND</v>
          </cell>
          <cell r="E1559">
            <v>55797.687661470591</v>
          </cell>
          <cell r="F1559">
            <v>24472.670026960779</v>
          </cell>
          <cell r="G1559">
            <v>19578.136021568629</v>
          </cell>
          <cell r="H1559">
            <v>14683.60201617647</v>
          </cell>
          <cell r="I1559">
            <v>9789.0680107843164</v>
          </cell>
          <cell r="J1559">
            <v>4894.5340053921573</v>
          </cell>
        </row>
        <row r="1560">
          <cell r="A1560" t="str">
            <v>EUR</v>
          </cell>
          <cell r="B1560" t="str">
            <v>IND_OTH_PH_NGA_EXS</v>
          </cell>
          <cell r="C1560" t="str">
            <v>IND_CO2_TOT</v>
          </cell>
          <cell r="D1560" t="str">
            <v>IND</v>
          </cell>
          <cell r="E1560">
            <v>55797.687661470591</v>
          </cell>
          <cell r="F1560">
            <v>24472.670026960779</v>
          </cell>
          <cell r="G1560">
            <v>19578.136021568629</v>
          </cell>
          <cell r="H1560">
            <v>14683.60201617647</v>
          </cell>
          <cell r="I1560">
            <v>9789.0680107843164</v>
          </cell>
          <cell r="J1560">
            <v>4894.5340053921573</v>
          </cell>
        </row>
        <row r="1561">
          <cell r="A1561" t="str">
            <v>EUR</v>
          </cell>
          <cell r="B1561" t="str">
            <v>IND_OTH_PH_NGA_EXS</v>
          </cell>
          <cell r="C1561" t="str">
            <v>IND_N2O</v>
          </cell>
          <cell r="D1561" t="str">
            <v>IND</v>
          </cell>
          <cell r="E1561">
            <v>105.15960735294119</v>
          </cell>
          <cell r="F1561">
            <v>46.122634803921571</v>
          </cell>
          <cell r="G1561">
            <v>36.898107843137247</v>
          </cell>
          <cell r="H1561">
            <v>27.67358088235294</v>
          </cell>
          <cell r="I1561">
            <v>18.44905392156862</v>
          </cell>
          <cell r="J1561">
            <v>9.2245269607843117</v>
          </cell>
        </row>
        <row r="1562">
          <cell r="A1562" t="str">
            <v>EUR</v>
          </cell>
          <cell r="B1562" t="str">
            <v>IND_OTH_PH_NGA_EXS</v>
          </cell>
          <cell r="C1562" t="str">
            <v>TOT_CO2</v>
          </cell>
          <cell r="D1562" t="str">
            <v>IND</v>
          </cell>
          <cell r="E1562">
            <v>55797.687661470591</v>
          </cell>
          <cell r="F1562">
            <v>24472.670026960779</v>
          </cell>
          <cell r="G1562">
            <v>19578.136021568629</v>
          </cell>
          <cell r="H1562">
            <v>14683.60201617647</v>
          </cell>
          <cell r="I1562">
            <v>9789.0680107843164</v>
          </cell>
          <cell r="J1562">
            <v>4894.5340053921573</v>
          </cell>
        </row>
        <row r="1563">
          <cell r="A1563" t="str">
            <v>EUR</v>
          </cell>
          <cell r="B1563" t="str">
            <v>IND_OTH_PH_NGA_EXS</v>
          </cell>
          <cell r="C1563" t="str">
            <v>TOT_CO2_EQ_GWP_100</v>
          </cell>
          <cell r="D1563" t="str">
            <v>IND</v>
          </cell>
          <cell r="E1563">
            <v>55855.315126300004</v>
          </cell>
          <cell r="F1563">
            <v>24497.945230833331</v>
          </cell>
          <cell r="G1563">
            <v>19598.35618466666</v>
          </cell>
          <cell r="H1563">
            <v>14698.767138499999</v>
          </cell>
          <cell r="I1563">
            <v>9799.1780923333317</v>
          </cell>
          <cell r="J1563">
            <v>4899.5890461666659</v>
          </cell>
        </row>
        <row r="1564">
          <cell r="A1564" t="str">
            <v>EUR</v>
          </cell>
          <cell r="B1564" t="str">
            <v>IND_OTH_PH_NGA_NEW</v>
          </cell>
          <cell r="C1564" t="str">
            <v>IND_CH4</v>
          </cell>
          <cell r="D1564" t="str">
            <v>IND</v>
          </cell>
          <cell r="E1564">
            <v>371.534808521348</v>
          </cell>
          <cell r="F1564">
            <v>1044.5902525637721</v>
          </cell>
          <cell r="G1564">
            <v>1179.611282926181</v>
          </cell>
          <cell r="H1564">
            <v>1219.056366532333</v>
          </cell>
          <cell r="I1564">
            <v>1422.738225810265</v>
          </cell>
          <cell r="J1564">
            <v>2185.7678810251018</v>
          </cell>
          <cell r="K1564">
            <v>542.51833983548295</v>
          </cell>
        </row>
        <row r="1565">
          <cell r="A1565" t="str">
            <v>EUR</v>
          </cell>
          <cell r="B1565" t="str">
            <v>IND_OTH_PH_NGA_NEW</v>
          </cell>
          <cell r="C1565" t="str">
            <v>IND_CO2</v>
          </cell>
          <cell r="D1565" t="str">
            <v>IND</v>
          </cell>
          <cell r="E1565">
            <v>19713.636940142729</v>
          </cell>
          <cell r="F1565">
            <v>55425.958801033761</v>
          </cell>
          <cell r="G1565">
            <v>62590.174672063164</v>
          </cell>
          <cell r="H1565">
            <v>64683.130808205562</v>
          </cell>
          <cell r="I1565">
            <v>75490.490261492654</v>
          </cell>
          <cell r="J1565">
            <v>115976.84376719189</v>
          </cell>
          <cell r="K1565">
            <v>28786.023111670718</v>
          </cell>
        </row>
        <row r="1566">
          <cell r="A1566" t="str">
            <v>EUR</v>
          </cell>
          <cell r="B1566" t="str">
            <v>IND_OTH_PH_NGA_NEW</v>
          </cell>
          <cell r="C1566" t="str">
            <v>IND_CO2_TOT</v>
          </cell>
          <cell r="D1566" t="str">
            <v>IND</v>
          </cell>
          <cell r="E1566">
            <v>19713.636940142729</v>
          </cell>
          <cell r="F1566">
            <v>55425.958801033761</v>
          </cell>
          <cell r="G1566">
            <v>62590.174672063164</v>
          </cell>
          <cell r="H1566">
            <v>64683.130808205562</v>
          </cell>
          <cell r="I1566">
            <v>75490.490261492654</v>
          </cell>
          <cell r="J1566">
            <v>115976.84376719189</v>
          </cell>
          <cell r="K1566">
            <v>28786.023111670718</v>
          </cell>
        </row>
        <row r="1567">
          <cell r="A1567" t="str">
            <v>EUR</v>
          </cell>
          <cell r="B1567" t="str">
            <v>IND_OTH_PH_NGA_NEW</v>
          </cell>
          <cell r="C1567" t="str">
            <v>IND_N2O</v>
          </cell>
          <cell r="D1567" t="str">
            <v>IND</v>
          </cell>
          <cell r="E1567">
            <v>37.153480852134813</v>
          </cell>
          <cell r="F1567">
            <v>104.4590252563772</v>
          </cell>
          <cell r="G1567">
            <v>117.9611282926181</v>
          </cell>
          <cell r="H1567">
            <v>121.9056366532333</v>
          </cell>
          <cell r="I1567">
            <v>142.27382258102651</v>
          </cell>
          <cell r="J1567">
            <v>218.57678810251011</v>
          </cell>
          <cell r="K1567">
            <v>54.251833983548288</v>
          </cell>
        </row>
        <row r="1568">
          <cell r="A1568" t="str">
            <v>EUR</v>
          </cell>
          <cell r="B1568" t="str">
            <v>IND_OTH_PH_NGA_NEW</v>
          </cell>
          <cell r="C1568" t="str">
            <v>TOT_CO2</v>
          </cell>
          <cell r="D1568" t="str">
            <v>IND</v>
          </cell>
          <cell r="E1568">
            <v>19713.636940142729</v>
          </cell>
          <cell r="F1568">
            <v>55425.958801033761</v>
          </cell>
          <cell r="G1568">
            <v>62590.174672063164</v>
          </cell>
          <cell r="H1568">
            <v>64683.130808205562</v>
          </cell>
          <cell r="I1568">
            <v>75490.490261492654</v>
          </cell>
          <cell r="J1568">
            <v>115976.84376719189</v>
          </cell>
          <cell r="K1568">
            <v>28786.023111670718</v>
          </cell>
        </row>
        <row r="1569">
          <cell r="A1569" t="str">
            <v>EUR</v>
          </cell>
          <cell r="B1569" t="str">
            <v>IND_OTH_PH_NGA_NEW</v>
          </cell>
          <cell r="C1569" t="str">
            <v>TOT_CO2_EQ_GWP_100</v>
          </cell>
          <cell r="D1569" t="str">
            <v>IND</v>
          </cell>
          <cell r="E1569">
            <v>19733.9970476497</v>
          </cell>
          <cell r="F1569">
            <v>55483.202346874248</v>
          </cell>
          <cell r="G1569">
            <v>62654.817370367513</v>
          </cell>
          <cell r="H1569">
            <v>64749.935097091533</v>
          </cell>
          <cell r="I1569">
            <v>75568.456316267053</v>
          </cell>
          <cell r="J1569">
            <v>116096.623847072</v>
          </cell>
          <cell r="K1569">
            <v>28815.753116693711</v>
          </cell>
        </row>
        <row r="1570">
          <cell r="A1570" t="str">
            <v>EUR</v>
          </cell>
          <cell r="B1570" t="str">
            <v>IND_OTH_PH_OIL_EXS</v>
          </cell>
          <cell r="C1570" t="str">
            <v>IND_CH4</v>
          </cell>
          <cell r="D1570" t="str">
            <v>IND</v>
          </cell>
          <cell r="E1570">
            <v>834.31878614457844</v>
          </cell>
          <cell r="F1570">
            <v>365.92929216867469</v>
          </cell>
          <cell r="G1570">
            <v>292.7434337349398</v>
          </cell>
          <cell r="H1570">
            <v>219.55757530120479</v>
          </cell>
          <cell r="I1570">
            <v>146.3717168674699</v>
          </cell>
          <cell r="J1570">
            <v>73.185858433734921</v>
          </cell>
        </row>
        <row r="1571">
          <cell r="A1571" t="str">
            <v>EUR</v>
          </cell>
          <cell r="B1571" t="str">
            <v>IND_OTH_PH_OIL_EXS</v>
          </cell>
          <cell r="C1571" t="str">
            <v>IND_CO2</v>
          </cell>
          <cell r="D1571" t="str">
            <v>IND</v>
          </cell>
          <cell r="E1571">
            <v>20730.040773072291</v>
          </cell>
          <cell r="F1571">
            <v>9092.1231460843355</v>
          </cell>
          <cell r="G1571">
            <v>7273.698516867471</v>
          </cell>
          <cell r="H1571">
            <v>5455.2738876506028</v>
          </cell>
          <cell r="I1571">
            <v>3636.849258433735</v>
          </cell>
          <cell r="J1571">
            <v>1818.4246292168671</v>
          </cell>
        </row>
        <row r="1572">
          <cell r="A1572" t="str">
            <v>EUR</v>
          </cell>
          <cell r="B1572" t="str">
            <v>IND_OTH_PH_OIL_EXS</v>
          </cell>
          <cell r="C1572" t="str">
            <v>IND_CO2_TOT</v>
          </cell>
          <cell r="D1572" t="str">
            <v>IND</v>
          </cell>
          <cell r="E1572">
            <v>20730.040773072291</v>
          </cell>
          <cell r="F1572">
            <v>9092.1231460843355</v>
          </cell>
          <cell r="G1572">
            <v>7273.698516867471</v>
          </cell>
          <cell r="H1572">
            <v>5455.2738876506028</v>
          </cell>
          <cell r="I1572">
            <v>3636.849258433735</v>
          </cell>
          <cell r="J1572">
            <v>1818.4246292168671</v>
          </cell>
        </row>
        <row r="1573">
          <cell r="A1573" t="str">
            <v>EUR</v>
          </cell>
          <cell r="B1573" t="str">
            <v>IND_OTH_PH_OIL_EXS</v>
          </cell>
          <cell r="C1573" t="str">
            <v>IND_N2O</v>
          </cell>
          <cell r="D1573" t="str">
            <v>IND</v>
          </cell>
          <cell r="E1573">
            <v>166.8637572289156</v>
          </cell>
          <cell r="F1573">
            <v>73.185858433734921</v>
          </cell>
          <cell r="G1573">
            <v>58.548686746987947</v>
          </cell>
          <cell r="H1573">
            <v>43.911515060240959</v>
          </cell>
          <cell r="I1573">
            <v>29.274343373493981</v>
          </cell>
          <cell r="J1573">
            <v>14.63717168674698</v>
          </cell>
        </row>
        <row r="1574">
          <cell r="A1574" t="str">
            <v>EUR</v>
          </cell>
          <cell r="B1574" t="str">
            <v>IND_OTH_PH_OIL_EXS</v>
          </cell>
          <cell r="C1574" t="str">
            <v>TOT_CO2</v>
          </cell>
          <cell r="D1574" t="str">
            <v>IND</v>
          </cell>
          <cell r="E1574">
            <v>20730.040773072291</v>
          </cell>
          <cell r="F1574">
            <v>9092.1231460843355</v>
          </cell>
          <cell r="G1574">
            <v>7273.698516867471</v>
          </cell>
          <cell r="H1574">
            <v>5455.2738876506028</v>
          </cell>
          <cell r="I1574">
            <v>3636.849258433735</v>
          </cell>
          <cell r="J1574">
            <v>1818.4246292168671</v>
          </cell>
        </row>
        <row r="1575">
          <cell r="A1575" t="str">
            <v>EUR</v>
          </cell>
          <cell r="B1575" t="str">
            <v>IND_OTH_PH_OIL_EXS</v>
          </cell>
          <cell r="C1575" t="str">
            <v>TOT_CO2_EQ_GWP_100</v>
          </cell>
          <cell r="D1575" t="str">
            <v>IND</v>
          </cell>
          <cell r="E1575">
            <v>20800.624142380118</v>
          </cell>
          <cell r="F1575">
            <v>9123.0807642018081</v>
          </cell>
          <cell r="G1575">
            <v>7298.4646113614472</v>
          </cell>
          <cell r="H1575">
            <v>5473.8484585210836</v>
          </cell>
          <cell r="I1575">
            <v>3649.2323056807231</v>
          </cell>
          <cell r="J1575">
            <v>1824.6161528403611</v>
          </cell>
        </row>
        <row r="1576">
          <cell r="A1576" t="str">
            <v>EUR</v>
          </cell>
          <cell r="B1576" t="str">
            <v>IND_OTH_PH_OIL_NEW</v>
          </cell>
          <cell r="C1576" t="str">
            <v>IND_CH4</v>
          </cell>
          <cell r="D1576" t="str">
            <v>IND</v>
          </cell>
        </row>
        <row r="1577">
          <cell r="A1577" t="str">
            <v>EUR</v>
          </cell>
          <cell r="B1577" t="str">
            <v>IND_OTH_PH_OIL_NEW</v>
          </cell>
          <cell r="C1577" t="str">
            <v>IND_CO2</v>
          </cell>
          <cell r="D1577" t="str">
            <v>IND</v>
          </cell>
        </row>
        <row r="1578">
          <cell r="A1578" t="str">
            <v>EUR</v>
          </cell>
          <cell r="B1578" t="str">
            <v>IND_OTH_PH_OIL_NEW</v>
          </cell>
          <cell r="C1578" t="str">
            <v>IND_CO2_TOT</v>
          </cell>
          <cell r="D1578" t="str">
            <v>IND</v>
          </cell>
        </row>
        <row r="1579">
          <cell r="A1579" t="str">
            <v>EUR</v>
          </cell>
          <cell r="B1579" t="str">
            <v>IND_OTH_PH_OIL_NEW</v>
          </cell>
          <cell r="C1579" t="str">
            <v>IND_N2O</v>
          </cell>
          <cell r="D1579" t="str">
            <v>IND</v>
          </cell>
        </row>
        <row r="1580">
          <cell r="A1580" t="str">
            <v>EUR</v>
          </cell>
          <cell r="B1580" t="str">
            <v>IND_OTH_PH_OIL_NEW</v>
          </cell>
          <cell r="C1580" t="str">
            <v>TOT_CO2</v>
          </cell>
          <cell r="D1580" t="str">
            <v>IND</v>
          </cell>
        </row>
        <row r="1581">
          <cell r="A1581" t="str">
            <v>EUR</v>
          </cell>
          <cell r="B1581" t="str">
            <v>IND_OTH_PH_OIL_NEW</v>
          </cell>
          <cell r="C1581" t="str">
            <v>TOT_CO2_EQ_GWP_100</v>
          </cell>
          <cell r="D1581" t="str">
            <v>IND</v>
          </cell>
        </row>
        <row r="1582">
          <cell r="A1582" t="str">
            <v>EUR</v>
          </cell>
          <cell r="B1582" t="str">
            <v>IND_OTH_SB_BIO_EXS</v>
          </cell>
          <cell r="C1582" t="str">
            <v>IND_CH4</v>
          </cell>
          <cell r="D1582" t="str">
            <v>IND</v>
          </cell>
          <cell r="E1582">
            <v>4431.7293827160493</v>
          </cell>
          <cell r="F1582">
            <v>3693.107818930041</v>
          </cell>
          <cell r="G1582">
            <v>2954.4862551440319</v>
          </cell>
          <cell r="H1582">
            <v>2738.4148326037248</v>
          </cell>
          <cell r="I1582">
            <v>1477.243127572016</v>
          </cell>
          <cell r="J1582">
            <v>1344.4389704032919</v>
          </cell>
        </row>
        <row r="1583">
          <cell r="A1583" t="str">
            <v>EUR</v>
          </cell>
          <cell r="B1583" t="str">
            <v>IND_OTH_SB_BIO_EXS</v>
          </cell>
          <cell r="C1583" t="str">
            <v>IND_N2O</v>
          </cell>
          <cell r="D1583" t="str">
            <v>IND</v>
          </cell>
          <cell r="E1583">
            <v>581.6644814814814</v>
          </cell>
          <cell r="F1583">
            <v>484.72040123456787</v>
          </cell>
          <cell r="G1583">
            <v>387.77632098765417</v>
          </cell>
          <cell r="H1583">
            <v>359.41694677923903</v>
          </cell>
          <cell r="I1583">
            <v>193.88816049382709</v>
          </cell>
          <cell r="J1583">
            <v>176.45761486543211</v>
          </cell>
        </row>
        <row r="1584">
          <cell r="A1584" t="str">
            <v>EUR</v>
          </cell>
          <cell r="B1584" t="str">
            <v>IND_OTH_SB_BIO_EXS</v>
          </cell>
          <cell r="C1584" t="str">
            <v>TOT_CH4</v>
          </cell>
          <cell r="D1584" t="str">
            <v>IND</v>
          </cell>
          <cell r="E1584">
            <v>4.4317293827160489</v>
          </cell>
          <cell r="F1584">
            <v>3.693107818930041</v>
          </cell>
          <cell r="G1584">
            <v>2.9544862551440318</v>
          </cell>
          <cell r="H1584">
            <v>2.7384148326037252</v>
          </cell>
          <cell r="I1584">
            <v>1.4772431275720159</v>
          </cell>
          <cell r="J1584">
            <v>1.344438970403292</v>
          </cell>
        </row>
        <row r="1585">
          <cell r="A1585" t="str">
            <v>EUR</v>
          </cell>
          <cell r="B1585" t="str">
            <v>IND_OTH_SB_BIO_EXS</v>
          </cell>
          <cell r="C1585" t="str">
            <v>TOT_CO2_EQ_GWP_100</v>
          </cell>
          <cell r="D1585" t="str">
            <v>IND</v>
          </cell>
          <cell r="E1585">
            <v>284.12925004938268</v>
          </cell>
          <cell r="F1585">
            <v>236.77437504115221</v>
          </cell>
          <cell r="G1585">
            <v>189.41950003292169</v>
          </cell>
          <cell r="H1585">
            <v>175.56662095530629</v>
          </cell>
          <cell r="I1585">
            <v>94.709750016460873</v>
          </cell>
          <cell r="J1585">
            <v>86.195343489981056</v>
          </cell>
        </row>
        <row r="1586">
          <cell r="A1586" t="str">
            <v>EUR</v>
          </cell>
          <cell r="B1586" t="str">
            <v>IND_OTH_SB_BIO_NEW</v>
          </cell>
          <cell r="C1586" t="str">
            <v>IND_CH4</v>
          </cell>
          <cell r="D1586" t="str">
            <v>IND</v>
          </cell>
          <cell r="H1586">
            <v>16943.001342312189</v>
          </cell>
          <cell r="I1586">
            <v>23034.965669595611</v>
          </cell>
          <cell r="J1586">
            <v>37643.540691545029</v>
          </cell>
          <cell r="K1586">
            <v>23772.731466287951</v>
          </cell>
          <cell r="L1586">
            <v>31394.569067269818</v>
          </cell>
          <cell r="M1586">
            <v>23475.73398768697</v>
          </cell>
        </row>
        <row r="1587">
          <cell r="A1587" t="str">
            <v>EUR</v>
          </cell>
          <cell r="B1587" t="str">
            <v>IND_OTH_SB_BIO_NEW</v>
          </cell>
          <cell r="C1587" t="str">
            <v>IND_N2O</v>
          </cell>
          <cell r="D1587" t="str">
            <v>IND</v>
          </cell>
          <cell r="H1587">
            <v>2223.7689261784758</v>
          </cell>
          <cell r="I1587">
            <v>3023.339244134424</v>
          </cell>
          <cell r="J1587">
            <v>4940.7147157652853</v>
          </cell>
          <cell r="K1587">
            <v>3120.171004950294</v>
          </cell>
          <cell r="L1587">
            <v>4120.5371900791652</v>
          </cell>
          <cell r="M1587">
            <v>3081.1900858839158</v>
          </cell>
        </row>
        <row r="1588">
          <cell r="A1588" t="str">
            <v>EUR</v>
          </cell>
          <cell r="B1588" t="str">
            <v>IND_OTH_SB_BIO_NEW</v>
          </cell>
          <cell r="C1588" t="str">
            <v>TOT_CH4</v>
          </cell>
          <cell r="D1588" t="str">
            <v>IND</v>
          </cell>
          <cell r="H1588">
            <v>16.943001342312201</v>
          </cell>
          <cell r="I1588">
            <v>23.034965669595611</v>
          </cell>
          <cell r="J1588">
            <v>37.643540691545027</v>
          </cell>
          <cell r="K1588">
            <v>23.772731466287961</v>
          </cell>
          <cell r="L1588">
            <v>31.394569067269831</v>
          </cell>
          <cell r="M1588">
            <v>23.475733987686979</v>
          </cell>
        </row>
        <row r="1589">
          <cell r="A1589" t="str">
            <v>EUR</v>
          </cell>
          <cell r="B1589" t="str">
            <v>IND_OTH_SB_BIO_NEW</v>
          </cell>
          <cell r="C1589" t="str">
            <v>TOT_CO2_EQ_GWP_100</v>
          </cell>
          <cell r="D1589" t="str">
            <v>IND</v>
          </cell>
          <cell r="H1589">
            <v>1086.2581735589911</v>
          </cell>
          <cell r="I1589">
            <v>1476.8292364919489</v>
          </cell>
          <cell r="J1589">
            <v>2413.4215025866811</v>
          </cell>
          <cell r="K1589">
            <v>1524.1292461323869</v>
          </cell>
          <cell r="L1589">
            <v>2012.7843093253371</v>
          </cell>
          <cell r="M1589">
            <v>1505.087995285581</v>
          </cell>
        </row>
        <row r="1590">
          <cell r="A1590" t="str">
            <v>EUR</v>
          </cell>
          <cell r="B1590" t="str">
            <v>IND_OTH_SB_COA_EXS</v>
          </cell>
          <cell r="C1590" t="str">
            <v>IND_CH4</v>
          </cell>
          <cell r="D1590" t="str">
            <v>IND</v>
          </cell>
          <cell r="E1590">
            <v>315.19753086419752</v>
          </cell>
          <cell r="F1590">
            <v>262.66460905349788</v>
          </cell>
          <cell r="G1590">
            <v>210.13168724279831</v>
          </cell>
          <cell r="H1590">
            <v>157.59876543209879</v>
          </cell>
          <cell r="I1590">
            <v>105.0658436213992</v>
          </cell>
          <cell r="J1590">
            <v>52.532921810699598</v>
          </cell>
        </row>
        <row r="1591">
          <cell r="A1591" t="str">
            <v>EUR</v>
          </cell>
          <cell r="B1591" t="str">
            <v>IND_OTH_SB_COA_EXS</v>
          </cell>
          <cell r="C1591" t="str">
            <v>IND_CO2</v>
          </cell>
          <cell r="D1591" t="str">
            <v>IND</v>
          </cell>
          <cell r="E1591">
            <v>2712.704567901234</v>
          </cell>
          <cell r="F1591">
            <v>2260.587139917694</v>
          </cell>
          <cell r="G1591">
            <v>1808.4697119341561</v>
          </cell>
          <cell r="H1591">
            <v>1356.352283950617</v>
          </cell>
          <cell r="I1591">
            <v>904.23485596707803</v>
          </cell>
          <cell r="J1591">
            <v>452.11742798353919</v>
          </cell>
        </row>
        <row r="1592">
          <cell r="A1592" t="str">
            <v>EUR</v>
          </cell>
          <cell r="B1592" t="str">
            <v>IND_OTH_SB_COA_EXS</v>
          </cell>
          <cell r="C1592" t="str">
            <v>IND_CO2_TOT</v>
          </cell>
          <cell r="D1592" t="str">
            <v>IND</v>
          </cell>
          <cell r="E1592">
            <v>2712.704567901234</v>
          </cell>
          <cell r="F1592">
            <v>2260.587139917694</v>
          </cell>
          <cell r="G1592">
            <v>1808.4697119341561</v>
          </cell>
          <cell r="H1592">
            <v>1356.352283950617</v>
          </cell>
          <cell r="I1592">
            <v>904.23485596707803</v>
          </cell>
          <cell r="J1592">
            <v>452.11742798353919</v>
          </cell>
        </row>
        <row r="1593">
          <cell r="A1593" t="str">
            <v>EUR</v>
          </cell>
          <cell r="B1593" t="str">
            <v>IND_OTH_SB_COA_EXS</v>
          </cell>
          <cell r="C1593" t="str">
            <v>IND_N2O</v>
          </cell>
          <cell r="D1593" t="str">
            <v>IND</v>
          </cell>
          <cell r="E1593">
            <v>45.846913580246913</v>
          </cell>
          <cell r="F1593">
            <v>38.205761316872419</v>
          </cell>
          <cell r="G1593">
            <v>30.564609053497939</v>
          </cell>
          <cell r="H1593">
            <v>22.92345679012346</v>
          </cell>
          <cell r="I1593">
            <v>15.28230452674897</v>
          </cell>
          <cell r="J1593">
            <v>7.6411522633744884</v>
          </cell>
        </row>
        <row r="1594">
          <cell r="A1594" t="str">
            <v>EUR</v>
          </cell>
          <cell r="B1594" t="str">
            <v>IND_OTH_SB_COA_EXS</v>
          </cell>
          <cell r="C1594" t="str">
            <v>TOT_CH4</v>
          </cell>
          <cell r="D1594" t="str">
            <v>IND</v>
          </cell>
          <cell r="E1594">
            <v>0.31519753086419749</v>
          </cell>
          <cell r="F1594">
            <v>0.26266460905349792</v>
          </cell>
          <cell r="G1594">
            <v>0.21013168724279829</v>
          </cell>
          <cell r="H1594">
            <v>0.15759876543209869</v>
          </cell>
          <cell r="I1594">
            <v>0.1050658436213992</v>
          </cell>
          <cell r="J1594">
            <v>5.2532921810699601E-2</v>
          </cell>
        </row>
        <row r="1595">
          <cell r="A1595" t="str">
            <v>EUR</v>
          </cell>
          <cell r="B1595" t="str">
            <v>IND_OTH_SB_COA_EXS</v>
          </cell>
          <cell r="C1595" t="str">
            <v>TOT_CO2</v>
          </cell>
          <cell r="D1595" t="str">
            <v>IND</v>
          </cell>
          <cell r="E1595">
            <v>2712.704567901234</v>
          </cell>
          <cell r="F1595">
            <v>2260.587139917694</v>
          </cell>
          <cell r="G1595">
            <v>1808.4697119341561</v>
          </cell>
          <cell r="H1595">
            <v>1356.352283950617</v>
          </cell>
          <cell r="I1595">
            <v>904.23485596707803</v>
          </cell>
          <cell r="J1595">
            <v>452.11742798353919</v>
          </cell>
        </row>
        <row r="1596">
          <cell r="A1596" t="str">
            <v>EUR</v>
          </cell>
          <cell r="B1596" t="str">
            <v>IND_OTH_SB_COA_EXS</v>
          </cell>
          <cell r="C1596" t="str">
            <v>TOT_CO2_EQ_GWP_100</v>
          </cell>
          <cell r="D1596" t="str">
            <v>IND</v>
          </cell>
          <cell r="E1596">
            <v>2734.2468864197531</v>
          </cell>
          <cell r="F1596">
            <v>2278.539072016461</v>
          </cell>
          <cell r="G1596">
            <v>1822.8312576131691</v>
          </cell>
          <cell r="H1596">
            <v>1367.1234432098761</v>
          </cell>
          <cell r="I1596">
            <v>911.41562880658421</v>
          </cell>
          <cell r="J1596">
            <v>455.70781440329222</v>
          </cell>
        </row>
        <row r="1597">
          <cell r="A1597" t="str">
            <v>EUR</v>
          </cell>
          <cell r="B1597" t="str">
            <v>IND_OTH_SB_COA_NEW</v>
          </cell>
          <cell r="C1597" t="str">
            <v>IND_CH4</v>
          </cell>
          <cell r="D1597" t="str">
            <v>IND</v>
          </cell>
        </row>
        <row r="1598">
          <cell r="A1598" t="str">
            <v>EUR</v>
          </cell>
          <cell r="B1598" t="str">
            <v>IND_OTH_SB_COA_NEW</v>
          </cell>
          <cell r="C1598" t="str">
            <v>IND_CO2</v>
          </cell>
          <cell r="D1598" t="str">
            <v>IND</v>
          </cell>
        </row>
        <row r="1599">
          <cell r="A1599" t="str">
            <v>EUR</v>
          </cell>
          <cell r="B1599" t="str">
            <v>IND_OTH_SB_COA_NEW</v>
          </cell>
          <cell r="C1599" t="str">
            <v>IND_CO2_TOT</v>
          </cell>
          <cell r="D1599" t="str">
            <v>IND</v>
          </cell>
        </row>
        <row r="1600">
          <cell r="A1600" t="str">
            <v>EUR</v>
          </cell>
          <cell r="B1600" t="str">
            <v>IND_OTH_SB_COA_NEW</v>
          </cell>
          <cell r="C1600" t="str">
            <v>IND_N2O</v>
          </cell>
          <cell r="D1600" t="str">
            <v>IND</v>
          </cell>
        </row>
        <row r="1601">
          <cell r="A1601" t="str">
            <v>EUR</v>
          </cell>
          <cell r="B1601" t="str">
            <v>IND_OTH_SB_COA_NEW</v>
          </cell>
          <cell r="C1601" t="str">
            <v>TOT_CH4</v>
          </cell>
          <cell r="D1601" t="str">
            <v>IND</v>
          </cell>
        </row>
        <row r="1602">
          <cell r="A1602" t="str">
            <v>EUR</v>
          </cell>
          <cell r="B1602" t="str">
            <v>IND_OTH_SB_COA_NEW</v>
          </cell>
          <cell r="C1602" t="str">
            <v>TOT_CO2</v>
          </cell>
          <cell r="D1602" t="str">
            <v>IND</v>
          </cell>
        </row>
        <row r="1603">
          <cell r="A1603" t="str">
            <v>EUR</v>
          </cell>
          <cell r="B1603" t="str">
            <v>IND_OTH_SB_COA_NEW</v>
          </cell>
          <cell r="C1603" t="str">
            <v>TOT_CO2_EQ_GWP_100</v>
          </cell>
          <cell r="D1603" t="str">
            <v>IND</v>
          </cell>
        </row>
        <row r="1604">
          <cell r="A1604" t="str">
            <v>EUR</v>
          </cell>
          <cell r="B1604" t="str">
            <v>IND_OTH_SB_COG_EXS</v>
          </cell>
          <cell r="C1604" t="str">
            <v>IND_CH4</v>
          </cell>
          <cell r="D1604" t="str">
            <v>IND</v>
          </cell>
          <cell r="E1604">
            <v>2.6914222222222222</v>
          </cell>
          <cell r="F1604">
            <v>2.2428518518518512</v>
          </cell>
          <cell r="G1604">
            <v>1.7942814814814809</v>
          </cell>
          <cell r="H1604">
            <v>1.3457111111111111</v>
          </cell>
          <cell r="I1604">
            <v>0.89714074074074057</v>
          </cell>
          <cell r="J1604">
            <v>0.44857037037037018</v>
          </cell>
        </row>
        <row r="1605">
          <cell r="A1605" t="str">
            <v>EUR</v>
          </cell>
          <cell r="B1605" t="str">
            <v>IND_OTH_SB_COG_EXS</v>
          </cell>
          <cell r="C1605" t="str">
            <v>IND_CO2</v>
          </cell>
          <cell r="D1605" t="str">
            <v>IND</v>
          </cell>
          <cell r="E1605">
            <v>262.69402314814812</v>
          </cell>
          <cell r="F1605">
            <v>218.91168595679011</v>
          </cell>
          <cell r="G1605">
            <v>175.1293487654321</v>
          </cell>
          <cell r="H1605">
            <v>131.34701157407409</v>
          </cell>
          <cell r="I1605">
            <v>87.564674382716049</v>
          </cell>
          <cell r="J1605">
            <v>43.78233719135801</v>
          </cell>
        </row>
        <row r="1606">
          <cell r="A1606" t="str">
            <v>EUR</v>
          </cell>
          <cell r="B1606" t="str">
            <v>IND_OTH_SB_COG_EXS</v>
          </cell>
          <cell r="C1606" t="str">
            <v>IND_CO2_TOT</v>
          </cell>
          <cell r="D1606" t="str">
            <v>IND</v>
          </cell>
          <cell r="E1606">
            <v>262.69402314814812</v>
          </cell>
          <cell r="F1606">
            <v>218.91168595679011</v>
          </cell>
          <cell r="G1606">
            <v>175.1293487654321</v>
          </cell>
          <cell r="H1606">
            <v>131.34701157407409</v>
          </cell>
          <cell r="I1606">
            <v>87.564674382716049</v>
          </cell>
          <cell r="J1606">
            <v>43.78233719135801</v>
          </cell>
        </row>
        <row r="1607">
          <cell r="A1607" t="str">
            <v>EUR</v>
          </cell>
          <cell r="B1607" t="str">
            <v>IND_OTH_SB_COG_EXS</v>
          </cell>
          <cell r="C1607" t="str">
            <v>IND_N2O</v>
          </cell>
          <cell r="D1607" t="str">
            <v>IND</v>
          </cell>
          <cell r="E1607">
            <v>0.56071296296296291</v>
          </cell>
          <cell r="F1607">
            <v>0.46726080246913571</v>
          </cell>
          <cell r="G1607">
            <v>0.37380864197530861</v>
          </cell>
          <cell r="H1607">
            <v>0.28035648148148151</v>
          </cell>
          <cell r="I1607">
            <v>0.1869043209876543</v>
          </cell>
          <cell r="J1607">
            <v>9.3452160493827124E-2</v>
          </cell>
        </row>
        <row r="1608">
          <cell r="A1608" t="str">
            <v>EUR</v>
          </cell>
          <cell r="B1608" t="str">
            <v>IND_OTH_SB_COG_EXS</v>
          </cell>
          <cell r="C1608" t="str">
            <v>TOT_CO2</v>
          </cell>
          <cell r="D1608" t="str">
            <v>IND</v>
          </cell>
          <cell r="E1608">
            <v>262.69402314814812</v>
          </cell>
          <cell r="F1608">
            <v>218.91168595679011</v>
          </cell>
          <cell r="G1608">
            <v>175.1293487654321</v>
          </cell>
          <cell r="H1608">
            <v>131.34701157407409</v>
          </cell>
          <cell r="I1608">
            <v>87.564674382716049</v>
          </cell>
          <cell r="J1608">
            <v>43.78233719135801</v>
          </cell>
        </row>
        <row r="1609">
          <cell r="A1609" t="str">
            <v>EUR</v>
          </cell>
          <cell r="B1609" t="str">
            <v>IND_OTH_SB_COG_EXS</v>
          </cell>
          <cell r="C1609" t="str">
            <v>TOT_CO2_EQ_GWP_100</v>
          </cell>
          <cell r="D1609" t="str">
            <v>IND</v>
          </cell>
          <cell r="E1609">
            <v>262.92840116666667</v>
          </cell>
          <cell r="F1609">
            <v>219.10700097222221</v>
          </cell>
          <cell r="G1609">
            <v>175.2856007777778</v>
          </cell>
          <cell r="H1609">
            <v>131.46420058333331</v>
          </cell>
          <cell r="I1609">
            <v>87.642800388888872</v>
          </cell>
          <cell r="J1609">
            <v>43.821400194444429</v>
          </cell>
        </row>
        <row r="1610">
          <cell r="A1610" t="str">
            <v>EUR</v>
          </cell>
          <cell r="B1610" t="str">
            <v>IND_OTH_SB_DST_NEW</v>
          </cell>
          <cell r="C1610" t="str">
            <v>IND_CH4</v>
          </cell>
          <cell r="D1610" t="str">
            <v>IND</v>
          </cell>
        </row>
        <row r="1611">
          <cell r="A1611" t="str">
            <v>EUR</v>
          </cell>
          <cell r="B1611" t="str">
            <v>IND_OTH_SB_DST_NEW</v>
          </cell>
          <cell r="C1611" t="str">
            <v>IND_CO2</v>
          </cell>
          <cell r="D1611" t="str">
            <v>IND</v>
          </cell>
        </row>
        <row r="1612">
          <cell r="A1612" t="str">
            <v>EUR</v>
          </cell>
          <cell r="B1612" t="str">
            <v>IND_OTH_SB_DST_NEW</v>
          </cell>
          <cell r="C1612" t="str">
            <v>IND_CO2_TOT</v>
          </cell>
          <cell r="D1612" t="str">
            <v>IND</v>
          </cell>
        </row>
        <row r="1613">
          <cell r="A1613" t="str">
            <v>EUR</v>
          </cell>
          <cell r="B1613" t="str">
            <v>IND_OTH_SB_DST_NEW</v>
          </cell>
          <cell r="C1613" t="str">
            <v>IND_N2O</v>
          </cell>
          <cell r="D1613" t="str">
            <v>IND</v>
          </cell>
        </row>
        <row r="1614">
          <cell r="A1614" t="str">
            <v>EUR</v>
          </cell>
          <cell r="B1614" t="str">
            <v>IND_OTH_SB_DST_NEW</v>
          </cell>
          <cell r="C1614" t="str">
            <v>TOT_CO2</v>
          </cell>
          <cell r="D1614" t="str">
            <v>IND</v>
          </cell>
        </row>
        <row r="1615">
          <cell r="A1615" t="str">
            <v>EUR</v>
          </cell>
          <cell r="B1615" t="str">
            <v>IND_OTH_SB_DST_NEW</v>
          </cell>
          <cell r="C1615" t="str">
            <v>TOT_CO2_EQ_GWP_100</v>
          </cell>
          <cell r="D1615" t="str">
            <v>IND</v>
          </cell>
        </row>
        <row r="1616">
          <cell r="A1616" t="str">
            <v>EUR</v>
          </cell>
          <cell r="B1616" t="str">
            <v>IND_OTH_SB_HFO_EXS</v>
          </cell>
          <cell r="C1616" t="str">
            <v>IND_CH4</v>
          </cell>
          <cell r="D1616" t="str">
            <v>IND</v>
          </cell>
          <cell r="E1616">
            <v>121.5008333333333</v>
          </cell>
          <cell r="F1616">
            <v>101.25069444444441</v>
          </cell>
          <cell r="G1616">
            <v>81.000555555555536</v>
          </cell>
          <cell r="H1616">
            <v>60.750416666666673</v>
          </cell>
          <cell r="I1616">
            <v>40.500277777777768</v>
          </cell>
          <cell r="J1616">
            <v>20.25013888888888</v>
          </cell>
        </row>
        <row r="1617">
          <cell r="A1617" t="str">
            <v>EUR</v>
          </cell>
          <cell r="B1617" t="str">
            <v>IND_OTH_SB_HFO_EXS</v>
          </cell>
          <cell r="C1617" t="str">
            <v>IND_CO2</v>
          </cell>
          <cell r="D1617" t="str">
            <v>IND</v>
          </cell>
          <cell r="E1617">
            <v>3034.2808111111108</v>
          </cell>
          <cell r="F1617">
            <v>2528.567342592592</v>
          </cell>
          <cell r="G1617">
            <v>2022.8538740740739</v>
          </cell>
          <cell r="H1617">
            <v>1517.1404055555561</v>
          </cell>
          <cell r="I1617">
            <v>1011.426937037037</v>
          </cell>
          <cell r="J1617">
            <v>505.71346851851808</v>
          </cell>
        </row>
        <row r="1618">
          <cell r="A1618" t="str">
            <v>EUR</v>
          </cell>
          <cell r="B1618" t="str">
            <v>IND_OTH_SB_HFO_EXS</v>
          </cell>
          <cell r="C1618" t="str">
            <v>IND_CO2_TOT</v>
          </cell>
          <cell r="D1618" t="str">
            <v>IND</v>
          </cell>
          <cell r="E1618">
            <v>3034.2808111111108</v>
          </cell>
          <cell r="F1618">
            <v>2528.567342592592</v>
          </cell>
          <cell r="G1618">
            <v>2022.8538740740739</v>
          </cell>
          <cell r="H1618">
            <v>1517.1404055555561</v>
          </cell>
          <cell r="I1618">
            <v>1011.426937037037</v>
          </cell>
          <cell r="J1618">
            <v>505.71346851851808</v>
          </cell>
        </row>
        <row r="1619">
          <cell r="A1619" t="str">
            <v>EUR</v>
          </cell>
          <cell r="B1619" t="str">
            <v>IND_OTH_SB_HFO_EXS</v>
          </cell>
          <cell r="C1619" t="str">
            <v>IND_N2O</v>
          </cell>
          <cell r="D1619" t="str">
            <v>IND</v>
          </cell>
          <cell r="E1619">
            <v>24.300166666666659</v>
          </cell>
          <cell r="F1619">
            <v>20.25013888888888</v>
          </cell>
          <cell r="G1619">
            <v>16.200111111111109</v>
          </cell>
          <cell r="H1619">
            <v>12.150083333333329</v>
          </cell>
          <cell r="I1619">
            <v>8.1000555555555529</v>
          </cell>
          <cell r="J1619">
            <v>4.0500277777777747</v>
          </cell>
        </row>
        <row r="1620">
          <cell r="A1620" t="str">
            <v>EUR</v>
          </cell>
          <cell r="B1620" t="str">
            <v>IND_OTH_SB_HFO_EXS</v>
          </cell>
          <cell r="C1620" t="str">
            <v>TOT_CO2</v>
          </cell>
          <cell r="D1620" t="str">
            <v>IND</v>
          </cell>
          <cell r="E1620">
            <v>3034.2808111111108</v>
          </cell>
          <cell r="F1620">
            <v>2528.567342592592</v>
          </cell>
          <cell r="G1620">
            <v>2022.8538740740739</v>
          </cell>
          <cell r="H1620">
            <v>1517.1404055555561</v>
          </cell>
          <cell r="I1620">
            <v>1011.426937037037</v>
          </cell>
          <cell r="J1620">
            <v>505.71346851851808</v>
          </cell>
        </row>
        <row r="1621">
          <cell r="A1621" t="str">
            <v>EUR</v>
          </cell>
          <cell r="B1621" t="str">
            <v>IND_OTH_SB_HFO_EXS</v>
          </cell>
          <cell r="C1621" t="str">
            <v>TOT_CO2_EQ_GWP_100</v>
          </cell>
          <cell r="D1621" t="str">
            <v>IND</v>
          </cell>
          <cell r="E1621">
            <v>3044.5597816111108</v>
          </cell>
          <cell r="F1621">
            <v>2537.1331513425921</v>
          </cell>
          <cell r="G1621">
            <v>2029.7065210740741</v>
          </cell>
          <cell r="H1621">
            <v>1522.2798908055561</v>
          </cell>
          <cell r="I1621">
            <v>1014.853260537037</v>
          </cell>
          <cell r="J1621">
            <v>507.42663026851818</v>
          </cell>
        </row>
        <row r="1622">
          <cell r="A1622" t="str">
            <v>EUR</v>
          </cell>
          <cell r="B1622" t="str">
            <v>IND_OTH_SB_HFO_NEW</v>
          </cell>
          <cell r="C1622" t="str">
            <v>IND_CH4</v>
          </cell>
          <cell r="D1622" t="str">
            <v>IND</v>
          </cell>
          <cell r="E1622">
            <v>67.350771204321447</v>
          </cell>
          <cell r="F1622">
            <v>60.595224808907417</v>
          </cell>
          <cell r="G1622">
            <v>839.09890456549567</v>
          </cell>
        </row>
        <row r="1623">
          <cell r="A1623" t="str">
            <v>EUR</v>
          </cell>
          <cell r="B1623" t="str">
            <v>IND_OTH_SB_HFO_NEW</v>
          </cell>
          <cell r="C1623" t="str">
            <v>IND_CO2</v>
          </cell>
          <cell r="D1623" t="str">
            <v>IND</v>
          </cell>
          <cell r="E1623">
            <v>1681.973259542588</v>
          </cell>
          <cell r="F1623">
            <v>1513.264747561115</v>
          </cell>
          <cell r="G1623">
            <v>20955.09664334897</v>
          </cell>
        </row>
        <row r="1624">
          <cell r="A1624" t="str">
            <v>EUR</v>
          </cell>
          <cell r="B1624" t="str">
            <v>IND_OTH_SB_HFO_NEW</v>
          </cell>
          <cell r="C1624" t="str">
            <v>IND_CO2_TOT</v>
          </cell>
          <cell r="D1624" t="str">
            <v>IND</v>
          </cell>
          <cell r="E1624">
            <v>1681.973259542588</v>
          </cell>
          <cell r="F1624">
            <v>1513.264747561115</v>
          </cell>
          <cell r="G1624">
            <v>20955.09664334897</v>
          </cell>
        </row>
        <row r="1625">
          <cell r="A1625" t="str">
            <v>EUR</v>
          </cell>
          <cell r="B1625" t="str">
            <v>IND_OTH_SB_HFO_NEW</v>
          </cell>
          <cell r="C1625" t="str">
            <v>IND_N2O</v>
          </cell>
          <cell r="D1625" t="str">
            <v>IND</v>
          </cell>
          <cell r="E1625">
            <v>13.470154240864289</v>
          </cell>
          <cell r="F1625">
            <v>12.11904496178148</v>
          </cell>
          <cell r="G1625">
            <v>167.81978091309909</v>
          </cell>
        </row>
        <row r="1626">
          <cell r="A1626" t="str">
            <v>EUR</v>
          </cell>
          <cell r="B1626" t="str">
            <v>IND_OTH_SB_HFO_NEW</v>
          </cell>
          <cell r="C1626" t="str">
            <v>TOT_CO2</v>
          </cell>
          <cell r="D1626" t="str">
            <v>IND</v>
          </cell>
          <cell r="E1626">
            <v>1681.973259542588</v>
          </cell>
          <cell r="F1626">
            <v>1513.264747561115</v>
          </cell>
          <cell r="G1626">
            <v>20955.09664334897</v>
          </cell>
        </row>
        <row r="1627">
          <cell r="A1627" t="str">
            <v>EUR</v>
          </cell>
          <cell r="B1627" t="str">
            <v>IND_OTH_SB_HFO_NEW</v>
          </cell>
          <cell r="C1627" t="str">
            <v>TOT_CO2_EQ_GWP_100</v>
          </cell>
          <cell r="D1627" t="str">
            <v>IND</v>
          </cell>
          <cell r="E1627">
            <v>1687.671134786473</v>
          </cell>
          <cell r="F1627">
            <v>1518.3911035799481</v>
          </cell>
          <cell r="G1627">
            <v>21026.084410675219</v>
          </cell>
        </row>
        <row r="1628">
          <cell r="A1628" t="str">
            <v>EUR</v>
          </cell>
          <cell r="B1628" t="str">
            <v>IND_OTH_SB_LPG_EXS</v>
          </cell>
          <cell r="C1628" t="str">
            <v>IND_CH4</v>
          </cell>
          <cell r="D1628" t="str">
            <v>IND</v>
          </cell>
          <cell r="E1628">
            <v>18.93138888888889</v>
          </cell>
          <cell r="F1628">
            <v>15.77615740740741</v>
          </cell>
          <cell r="G1628">
            <v>12.620925925925929</v>
          </cell>
          <cell r="H1628">
            <v>9.4656944444444449</v>
          </cell>
          <cell r="I1628">
            <v>6.3104629629629638</v>
          </cell>
          <cell r="J1628">
            <v>3.1552314814814819</v>
          </cell>
        </row>
        <row r="1629">
          <cell r="A1629" t="str">
            <v>EUR</v>
          </cell>
          <cell r="B1629" t="str">
            <v>IND_OTH_SB_LPG_EXS</v>
          </cell>
          <cell r="C1629" t="str">
            <v>IND_CO2</v>
          </cell>
          <cell r="D1629" t="str">
            <v>IND</v>
          </cell>
          <cell r="E1629">
            <v>389.41866944444439</v>
          </cell>
          <cell r="F1629">
            <v>324.51555787037029</v>
          </cell>
          <cell r="G1629">
            <v>259.6124462962963</v>
          </cell>
          <cell r="H1629">
            <v>194.7093347222222</v>
          </cell>
          <cell r="I1629">
            <v>129.80622314814809</v>
          </cell>
          <cell r="J1629">
            <v>64.903111574074074</v>
          </cell>
        </row>
        <row r="1630">
          <cell r="A1630" t="str">
            <v>EUR</v>
          </cell>
          <cell r="B1630" t="str">
            <v>IND_OTH_SB_LPG_EXS</v>
          </cell>
          <cell r="C1630" t="str">
            <v>IND_CO2_TOT</v>
          </cell>
          <cell r="D1630" t="str">
            <v>IND</v>
          </cell>
          <cell r="E1630">
            <v>389.41866944444439</v>
          </cell>
          <cell r="F1630">
            <v>324.51555787037029</v>
          </cell>
          <cell r="G1630">
            <v>259.6124462962963</v>
          </cell>
          <cell r="H1630">
            <v>194.7093347222222</v>
          </cell>
          <cell r="I1630">
            <v>129.80622314814809</v>
          </cell>
          <cell r="J1630">
            <v>64.903111574074074</v>
          </cell>
        </row>
        <row r="1631">
          <cell r="A1631" t="str">
            <v>EUR</v>
          </cell>
          <cell r="B1631" t="str">
            <v>IND_OTH_SB_LPG_EXS</v>
          </cell>
          <cell r="C1631" t="str">
            <v>IND_N2O</v>
          </cell>
          <cell r="D1631" t="str">
            <v>IND</v>
          </cell>
          <cell r="E1631">
            <v>3.786277777777777</v>
          </cell>
          <cell r="F1631">
            <v>3.155231481481481</v>
          </cell>
          <cell r="G1631">
            <v>2.5241851851851851</v>
          </cell>
          <cell r="H1631">
            <v>1.893138888888888</v>
          </cell>
          <cell r="I1631">
            <v>1.2620925925925921</v>
          </cell>
          <cell r="J1631">
            <v>0.63104629629629627</v>
          </cell>
        </row>
        <row r="1632">
          <cell r="A1632" t="str">
            <v>EUR</v>
          </cell>
          <cell r="B1632" t="str">
            <v>IND_OTH_SB_LPG_EXS</v>
          </cell>
          <cell r="C1632" t="str">
            <v>TOT_CO2</v>
          </cell>
          <cell r="D1632" t="str">
            <v>IND</v>
          </cell>
          <cell r="E1632">
            <v>389.41866944444439</v>
          </cell>
          <cell r="F1632">
            <v>324.51555787037029</v>
          </cell>
          <cell r="G1632">
            <v>259.6124462962963</v>
          </cell>
          <cell r="H1632">
            <v>194.7093347222222</v>
          </cell>
          <cell r="I1632">
            <v>129.80622314814809</v>
          </cell>
          <cell r="J1632">
            <v>64.903111574074074</v>
          </cell>
        </row>
        <row r="1633">
          <cell r="A1633" t="str">
            <v>EUR</v>
          </cell>
          <cell r="B1633" t="str">
            <v>IND_OTH_SB_LPG_EXS</v>
          </cell>
          <cell r="C1633" t="str">
            <v>TOT_CO2_EQ_GWP_100</v>
          </cell>
          <cell r="D1633" t="str">
            <v>IND</v>
          </cell>
          <cell r="E1633">
            <v>391.02026494444442</v>
          </cell>
          <cell r="F1633">
            <v>325.85022078703702</v>
          </cell>
          <cell r="G1633">
            <v>260.68017662962961</v>
          </cell>
          <cell r="H1633">
            <v>195.51013247222221</v>
          </cell>
          <cell r="I1633">
            <v>130.34008831481481</v>
          </cell>
          <cell r="J1633">
            <v>65.170044157407418</v>
          </cell>
        </row>
        <row r="1634">
          <cell r="A1634" t="str">
            <v>EUR</v>
          </cell>
          <cell r="B1634" t="str">
            <v>IND_OTH_SB_NGA_EXS</v>
          </cell>
          <cell r="C1634" t="str">
            <v>IND_CH4</v>
          </cell>
          <cell r="D1634" t="str">
            <v>IND</v>
          </cell>
          <cell r="E1634">
            <v>98.395030864197523</v>
          </cell>
          <cell r="F1634">
            <v>81.995859053497938</v>
          </cell>
          <cell r="G1634">
            <v>65.596687242798339</v>
          </cell>
          <cell r="H1634">
            <v>49.197515432098761</v>
          </cell>
          <cell r="I1634">
            <v>32.798343621399169</v>
          </cell>
          <cell r="J1634">
            <v>16.399171810699588</v>
          </cell>
        </row>
        <row r="1635">
          <cell r="A1635" t="str">
            <v>EUR</v>
          </cell>
          <cell r="B1635" t="str">
            <v>IND_OTH_SB_NGA_EXS</v>
          </cell>
          <cell r="C1635" t="str">
            <v>IND_CO2</v>
          </cell>
          <cell r="D1635" t="str">
            <v>IND</v>
          </cell>
          <cell r="E1635">
            <v>5220.840337654321</v>
          </cell>
          <cell r="F1635">
            <v>4350.7002813786003</v>
          </cell>
          <cell r="G1635">
            <v>3480.560225102879</v>
          </cell>
          <cell r="H1635">
            <v>2610.420168827161</v>
          </cell>
          <cell r="I1635">
            <v>1740.28011255144</v>
          </cell>
          <cell r="J1635">
            <v>870.14005627572021</v>
          </cell>
        </row>
        <row r="1636">
          <cell r="A1636" t="str">
            <v>EUR</v>
          </cell>
          <cell r="B1636" t="str">
            <v>IND_OTH_SB_NGA_EXS</v>
          </cell>
          <cell r="C1636" t="str">
            <v>IND_CO2_TOT</v>
          </cell>
          <cell r="D1636" t="str">
            <v>IND</v>
          </cell>
          <cell r="E1636">
            <v>5220.840337654321</v>
          </cell>
          <cell r="F1636">
            <v>4350.7002813786003</v>
          </cell>
          <cell r="G1636">
            <v>3480.560225102879</v>
          </cell>
          <cell r="H1636">
            <v>2610.420168827161</v>
          </cell>
          <cell r="I1636">
            <v>1740.28011255144</v>
          </cell>
          <cell r="J1636">
            <v>870.14005627572021</v>
          </cell>
        </row>
        <row r="1637">
          <cell r="A1637" t="str">
            <v>EUR</v>
          </cell>
          <cell r="B1637" t="str">
            <v>IND_OTH_SB_NGA_EXS</v>
          </cell>
          <cell r="C1637" t="str">
            <v>IND_N2O</v>
          </cell>
          <cell r="D1637" t="str">
            <v>IND</v>
          </cell>
          <cell r="E1637">
            <v>9.8395030864197519</v>
          </cell>
          <cell r="F1637">
            <v>8.1995859053497924</v>
          </cell>
          <cell r="G1637">
            <v>6.5596687242798328</v>
          </cell>
          <cell r="H1637">
            <v>4.919751543209876</v>
          </cell>
          <cell r="I1637">
            <v>3.2798343621399169</v>
          </cell>
          <cell r="J1637">
            <v>1.6399171810699591</v>
          </cell>
        </row>
        <row r="1638">
          <cell r="A1638" t="str">
            <v>EUR</v>
          </cell>
          <cell r="B1638" t="str">
            <v>IND_OTH_SB_NGA_EXS</v>
          </cell>
          <cell r="C1638" t="str">
            <v>TOT_CO2</v>
          </cell>
          <cell r="D1638" t="str">
            <v>IND</v>
          </cell>
          <cell r="E1638">
            <v>5220.840337654321</v>
          </cell>
          <cell r="F1638">
            <v>4350.7002813786003</v>
          </cell>
          <cell r="G1638">
            <v>3480.560225102879</v>
          </cell>
          <cell r="H1638">
            <v>2610.420168827161</v>
          </cell>
          <cell r="I1638">
            <v>1740.28011255144</v>
          </cell>
          <cell r="J1638">
            <v>870.14005627572021</v>
          </cell>
        </row>
        <row r="1639">
          <cell r="A1639" t="str">
            <v>EUR</v>
          </cell>
          <cell r="B1639" t="str">
            <v>IND_OTH_SB_NGA_EXS</v>
          </cell>
          <cell r="C1639" t="str">
            <v>TOT_CO2_EQ_GWP_100</v>
          </cell>
          <cell r="D1639" t="str">
            <v>IND</v>
          </cell>
          <cell r="E1639">
            <v>5226.2323853456783</v>
          </cell>
          <cell r="F1639">
            <v>4355.1936544547316</v>
          </cell>
          <cell r="G1639">
            <v>3484.1549235637849</v>
          </cell>
          <cell r="H1639">
            <v>2613.1161926728391</v>
          </cell>
          <cell r="I1639">
            <v>1742.077461781892</v>
          </cell>
          <cell r="J1639">
            <v>871.03873089094645</v>
          </cell>
        </row>
        <row r="1640">
          <cell r="A1640" t="str">
            <v>EUR</v>
          </cell>
          <cell r="B1640" t="str">
            <v>IND_OTH_SB_NGA_NEW</v>
          </cell>
          <cell r="C1640" t="str">
            <v>IND_CH4</v>
          </cell>
          <cell r="D1640" t="str">
            <v>IND</v>
          </cell>
          <cell r="E1640">
            <v>6.5027145085977809</v>
          </cell>
          <cell r="F1640">
            <v>6.5027145085977809</v>
          </cell>
          <cell r="G1640">
            <v>3.7053203426349621</v>
          </cell>
        </row>
        <row r="1641">
          <cell r="A1641" t="str">
            <v>EUR</v>
          </cell>
          <cell r="B1641" t="str">
            <v>IND_OTH_SB_NGA_NEW</v>
          </cell>
          <cell r="C1641" t="str">
            <v>IND_CO2</v>
          </cell>
          <cell r="D1641" t="str">
            <v>IND</v>
          </cell>
          <cell r="E1641">
            <v>345.03403182619832</v>
          </cell>
          <cell r="F1641">
            <v>345.03403182619832</v>
          </cell>
          <cell r="G1641">
            <v>196.60429738021111</v>
          </cell>
        </row>
        <row r="1642">
          <cell r="A1642" t="str">
            <v>EUR</v>
          </cell>
          <cell r="B1642" t="str">
            <v>IND_OTH_SB_NGA_NEW</v>
          </cell>
          <cell r="C1642" t="str">
            <v>IND_CO2_TOT</v>
          </cell>
          <cell r="D1642" t="str">
            <v>IND</v>
          </cell>
          <cell r="E1642">
            <v>345.03403182619832</v>
          </cell>
          <cell r="F1642">
            <v>345.03403182619832</v>
          </cell>
          <cell r="G1642">
            <v>196.60429738021111</v>
          </cell>
        </row>
        <row r="1643">
          <cell r="A1643" t="str">
            <v>EUR</v>
          </cell>
          <cell r="B1643" t="str">
            <v>IND_OTH_SB_NGA_NEW</v>
          </cell>
          <cell r="C1643" t="str">
            <v>IND_N2O</v>
          </cell>
          <cell r="D1643" t="str">
            <v>IND</v>
          </cell>
          <cell r="E1643">
            <v>0.65027145085977822</v>
          </cell>
          <cell r="F1643">
            <v>0.65027145085977822</v>
          </cell>
          <cell r="G1643">
            <v>0.37053203426349618</v>
          </cell>
        </row>
        <row r="1644">
          <cell r="A1644" t="str">
            <v>EUR</v>
          </cell>
          <cell r="B1644" t="str">
            <v>IND_OTH_SB_NGA_NEW</v>
          </cell>
          <cell r="C1644" t="str">
            <v>TOT_CO2</v>
          </cell>
          <cell r="D1644" t="str">
            <v>IND</v>
          </cell>
          <cell r="E1644">
            <v>345.03403182619832</v>
          </cell>
          <cell r="F1644">
            <v>345.03403182619832</v>
          </cell>
          <cell r="G1644">
            <v>196.60429738021111</v>
          </cell>
        </row>
        <row r="1645">
          <cell r="A1645" t="str">
            <v>EUR</v>
          </cell>
          <cell r="B1645" t="str">
            <v>IND_OTH_SB_NGA_NEW</v>
          </cell>
          <cell r="C1645" t="str">
            <v>TOT_CO2_EQ_GWP_100</v>
          </cell>
          <cell r="D1645" t="str">
            <v>IND</v>
          </cell>
          <cell r="E1645">
            <v>345.39038058126943</v>
          </cell>
          <cell r="F1645">
            <v>345.39038058126943</v>
          </cell>
          <cell r="G1645">
            <v>196.80734893498749</v>
          </cell>
        </row>
        <row r="1646">
          <cell r="A1646" t="str">
            <v>EUR</v>
          </cell>
          <cell r="B1646" t="str">
            <v>IND_OTH_SB_OIL_EXS</v>
          </cell>
          <cell r="C1646" t="str">
            <v>IND_CH4</v>
          </cell>
          <cell r="D1646" t="str">
            <v>IND</v>
          </cell>
          <cell r="E1646">
            <v>351.29546296296292</v>
          </cell>
          <cell r="F1646">
            <v>292.74621913580239</v>
          </cell>
          <cell r="G1646">
            <v>234.1969753086419</v>
          </cell>
          <cell r="H1646">
            <v>175.64773148148149</v>
          </cell>
          <cell r="I1646">
            <v>117.098487654321</v>
          </cell>
          <cell r="J1646">
            <v>58.549243827160488</v>
          </cell>
        </row>
        <row r="1647">
          <cell r="A1647" t="str">
            <v>EUR</v>
          </cell>
          <cell r="B1647" t="str">
            <v>IND_OTH_SB_OIL_EXS</v>
          </cell>
          <cell r="C1647" t="str">
            <v>IND_CO2</v>
          </cell>
          <cell r="D1647" t="str">
            <v>IND</v>
          </cell>
          <cell r="E1647">
            <v>8728.521269753086</v>
          </cell>
          <cell r="F1647">
            <v>7273.7677247942393</v>
          </cell>
          <cell r="G1647">
            <v>5819.0141798353907</v>
          </cell>
          <cell r="H1647">
            <v>4364.2606348765439</v>
          </cell>
          <cell r="I1647">
            <v>2909.5070899176958</v>
          </cell>
          <cell r="J1647">
            <v>1454.7535449588479</v>
          </cell>
        </row>
        <row r="1648">
          <cell r="A1648" t="str">
            <v>EUR</v>
          </cell>
          <cell r="B1648" t="str">
            <v>IND_OTH_SB_OIL_EXS</v>
          </cell>
          <cell r="C1648" t="str">
            <v>IND_CO2_TOT</v>
          </cell>
          <cell r="D1648" t="str">
            <v>IND</v>
          </cell>
          <cell r="E1648">
            <v>8728.521269753086</v>
          </cell>
          <cell r="F1648">
            <v>7273.7677247942393</v>
          </cell>
          <cell r="G1648">
            <v>5819.0141798353907</v>
          </cell>
          <cell r="H1648">
            <v>4364.2606348765439</v>
          </cell>
          <cell r="I1648">
            <v>2909.5070899176958</v>
          </cell>
          <cell r="J1648">
            <v>1454.7535449588479</v>
          </cell>
        </row>
        <row r="1649">
          <cell r="A1649" t="str">
            <v>EUR</v>
          </cell>
          <cell r="B1649" t="str">
            <v>IND_OTH_SB_OIL_EXS</v>
          </cell>
          <cell r="C1649" t="str">
            <v>IND_N2O</v>
          </cell>
          <cell r="D1649" t="str">
            <v>IND</v>
          </cell>
          <cell r="E1649">
            <v>70.25909259259258</v>
          </cell>
          <cell r="F1649">
            <v>58.549243827160488</v>
          </cell>
          <cell r="G1649">
            <v>46.839395061728382</v>
          </cell>
          <cell r="H1649">
            <v>35.12954629629629</v>
          </cell>
          <cell r="I1649">
            <v>23.419697530864202</v>
          </cell>
          <cell r="J1649">
            <v>11.709848765432101</v>
          </cell>
        </row>
        <row r="1650">
          <cell r="A1650" t="str">
            <v>EUR</v>
          </cell>
          <cell r="B1650" t="str">
            <v>IND_OTH_SB_OIL_EXS</v>
          </cell>
          <cell r="C1650" t="str">
            <v>TOT_CO2</v>
          </cell>
          <cell r="D1650" t="str">
            <v>IND</v>
          </cell>
          <cell r="E1650">
            <v>8728.521269753086</v>
          </cell>
          <cell r="F1650">
            <v>7273.7677247942393</v>
          </cell>
          <cell r="G1650">
            <v>5819.0141798353907</v>
          </cell>
          <cell r="H1650">
            <v>4364.2606348765439</v>
          </cell>
          <cell r="I1650">
            <v>2909.5070899176958</v>
          </cell>
          <cell r="J1650">
            <v>1454.7535449588479</v>
          </cell>
        </row>
        <row r="1651">
          <cell r="A1651" t="str">
            <v>EUR</v>
          </cell>
          <cell r="B1651" t="str">
            <v>IND_OTH_SB_OIL_EXS</v>
          </cell>
          <cell r="C1651" t="str">
            <v>TOT_CO2_EQ_GWP_100</v>
          </cell>
          <cell r="D1651" t="str">
            <v>IND</v>
          </cell>
          <cell r="E1651">
            <v>8758.2408659197536</v>
          </cell>
          <cell r="F1651">
            <v>7298.5340549331286</v>
          </cell>
          <cell r="G1651">
            <v>5838.8272439465027</v>
          </cell>
          <cell r="H1651">
            <v>4379.1204329598768</v>
          </cell>
          <cell r="I1651">
            <v>2919.4136219732518</v>
          </cell>
          <cell r="J1651">
            <v>1459.7068109866259</v>
          </cell>
        </row>
        <row r="1652">
          <cell r="A1652" t="str">
            <v>EUR</v>
          </cell>
          <cell r="B1652" t="str">
            <v>IND_PP_DH_LPG_EXS</v>
          </cell>
          <cell r="C1652" t="str">
            <v>IND_CH4</v>
          </cell>
          <cell r="D1652" t="str">
            <v>IND</v>
          </cell>
        </row>
        <row r="1653">
          <cell r="A1653" t="str">
            <v>EUR</v>
          </cell>
          <cell r="B1653" t="str">
            <v>IND_PP_DH_LPG_EXS</v>
          </cell>
          <cell r="C1653" t="str">
            <v>IND_CO2</v>
          </cell>
          <cell r="D1653" t="str">
            <v>IND</v>
          </cell>
        </row>
        <row r="1654">
          <cell r="A1654" t="str">
            <v>EUR</v>
          </cell>
          <cell r="B1654" t="str">
            <v>IND_PP_DH_LPG_EXS</v>
          </cell>
          <cell r="C1654" t="str">
            <v>IND_CO2_TOT</v>
          </cell>
          <cell r="D1654" t="str">
            <v>IND</v>
          </cell>
        </row>
        <row r="1655">
          <cell r="A1655" t="str">
            <v>EUR</v>
          </cell>
          <cell r="B1655" t="str">
            <v>IND_PP_DH_LPG_EXS</v>
          </cell>
          <cell r="C1655" t="str">
            <v>IND_N2O</v>
          </cell>
          <cell r="D1655" t="str">
            <v>IND</v>
          </cell>
        </row>
        <row r="1656">
          <cell r="A1656" t="str">
            <v>EUR</v>
          </cell>
          <cell r="B1656" t="str">
            <v>IND_PP_DH_LPG_EXS</v>
          </cell>
          <cell r="C1656" t="str">
            <v>TOT_CO2</v>
          </cell>
          <cell r="D1656" t="str">
            <v>IND</v>
          </cell>
        </row>
        <row r="1657">
          <cell r="A1657" t="str">
            <v>EUR</v>
          </cell>
          <cell r="B1657" t="str">
            <v>IND_PP_DH_LPG_EXS</v>
          </cell>
          <cell r="C1657" t="str">
            <v>TOT_CO2_EQ_GWP_100</v>
          </cell>
          <cell r="D1657" t="str">
            <v>IND</v>
          </cell>
        </row>
        <row r="1658">
          <cell r="A1658" t="str">
            <v>EUR</v>
          </cell>
          <cell r="B1658" t="str">
            <v>IND_PP_DH_LPG_NEW</v>
          </cell>
          <cell r="C1658" t="str">
            <v>IND_CH4</v>
          </cell>
          <cell r="D1658" t="str">
            <v>IND</v>
          </cell>
        </row>
        <row r="1659">
          <cell r="A1659" t="str">
            <v>EUR</v>
          </cell>
          <cell r="B1659" t="str">
            <v>IND_PP_DH_LPG_NEW</v>
          </cell>
          <cell r="C1659" t="str">
            <v>IND_CO2</v>
          </cell>
          <cell r="D1659" t="str">
            <v>IND</v>
          </cell>
        </row>
        <row r="1660">
          <cell r="A1660" t="str">
            <v>EUR</v>
          </cell>
          <cell r="B1660" t="str">
            <v>IND_PP_DH_LPG_NEW</v>
          </cell>
          <cell r="C1660" t="str">
            <v>IND_CO2_TOT</v>
          </cell>
          <cell r="D1660" t="str">
            <v>IND</v>
          </cell>
        </row>
        <row r="1661">
          <cell r="A1661" t="str">
            <v>EUR</v>
          </cell>
          <cell r="B1661" t="str">
            <v>IND_PP_DH_LPG_NEW</v>
          </cell>
          <cell r="C1661" t="str">
            <v>IND_N2O</v>
          </cell>
          <cell r="D1661" t="str">
            <v>IND</v>
          </cell>
        </row>
        <row r="1662">
          <cell r="A1662" t="str">
            <v>EUR</v>
          </cell>
          <cell r="B1662" t="str">
            <v>IND_PP_DH_LPG_NEW</v>
          </cell>
          <cell r="C1662" t="str">
            <v>TOT_CO2</v>
          </cell>
          <cell r="D1662" t="str">
            <v>IND</v>
          </cell>
        </row>
        <row r="1663">
          <cell r="A1663" t="str">
            <v>EUR</v>
          </cell>
          <cell r="B1663" t="str">
            <v>IND_PP_DH_LPG_NEW</v>
          </cell>
          <cell r="C1663" t="str">
            <v>TOT_CO2_EQ_GWP_100</v>
          </cell>
          <cell r="D1663" t="str">
            <v>IND</v>
          </cell>
        </row>
        <row r="1664">
          <cell r="A1664" t="str">
            <v>EUR</v>
          </cell>
          <cell r="B1664" t="str">
            <v>IND_PP_DH_NGA_EXS</v>
          </cell>
          <cell r="C1664" t="str">
            <v>IND_CH4</v>
          </cell>
          <cell r="D1664" t="str">
            <v>IND</v>
          </cell>
          <cell r="E1664">
            <v>8.9420280492665203</v>
          </cell>
        </row>
        <row r="1665">
          <cell r="A1665" t="str">
            <v>EUR</v>
          </cell>
          <cell r="B1665" t="str">
            <v>IND_PP_DH_NGA_EXS</v>
          </cell>
          <cell r="C1665" t="str">
            <v>IND_CO2</v>
          </cell>
          <cell r="D1665" t="str">
            <v>IND</v>
          </cell>
          <cell r="E1665">
            <v>474.46400829408162</v>
          </cell>
        </row>
        <row r="1666">
          <cell r="A1666" t="str">
            <v>EUR</v>
          </cell>
          <cell r="B1666" t="str">
            <v>IND_PP_DH_NGA_EXS</v>
          </cell>
          <cell r="C1666" t="str">
            <v>IND_CO2_TOT</v>
          </cell>
          <cell r="D1666" t="str">
            <v>IND</v>
          </cell>
          <cell r="E1666">
            <v>474.46400829408162</v>
          </cell>
        </row>
        <row r="1667">
          <cell r="A1667" t="str">
            <v>EUR</v>
          </cell>
          <cell r="B1667" t="str">
            <v>IND_PP_DH_NGA_EXS</v>
          </cell>
          <cell r="C1667" t="str">
            <v>IND_N2O</v>
          </cell>
          <cell r="D1667" t="str">
            <v>IND</v>
          </cell>
          <cell r="E1667">
            <v>0.89420280492665194</v>
          </cell>
        </row>
        <row r="1668">
          <cell r="A1668" t="str">
            <v>EUR</v>
          </cell>
          <cell r="B1668" t="str">
            <v>IND_PP_DH_NGA_EXS</v>
          </cell>
          <cell r="C1668" t="str">
            <v>TOT_CO2</v>
          </cell>
          <cell r="D1668" t="str">
            <v>IND</v>
          </cell>
          <cell r="E1668">
            <v>474.46400829408162</v>
          </cell>
        </row>
        <row r="1669">
          <cell r="A1669" t="str">
            <v>EUR</v>
          </cell>
          <cell r="B1669" t="str">
            <v>IND_PP_DH_NGA_EXS</v>
          </cell>
          <cell r="C1669" t="str">
            <v>TOT_CO2_EQ_GWP_100</v>
          </cell>
          <cell r="D1669" t="str">
            <v>IND</v>
          </cell>
          <cell r="E1669">
            <v>474.95403143118131</v>
          </cell>
        </row>
        <row r="1670">
          <cell r="A1670" t="str">
            <v>EUR</v>
          </cell>
          <cell r="B1670" t="str">
            <v>IND_PP_DH_NGA_NEW</v>
          </cell>
          <cell r="C1670" t="str">
            <v>IND_CH4</v>
          </cell>
          <cell r="D1670" t="str">
            <v>IND</v>
          </cell>
        </row>
        <row r="1671">
          <cell r="A1671" t="str">
            <v>EUR</v>
          </cell>
          <cell r="B1671" t="str">
            <v>IND_PP_DH_NGA_NEW</v>
          </cell>
          <cell r="C1671" t="str">
            <v>IND_CO2</v>
          </cell>
          <cell r="D1671" t="str">
            <v>IND</v>
          </cell>
        </row>
        <row r="1672">
          <cell r="A1672" t="str">
            <v>EUR</v>
          </cell>
          <cell r="B1672" t="str">
            <v>IND_PP_DH_NGA_NEW</v>
          </cell>
          <cell r="C1672" t="str">
            <v>IND_CO2_TOT</v>
          </cell>
          <cell r="D1672" t="str">
            <v>IND</v>
          </cell>
        </row>
        <row r="1673">
          <cell r="A1673" t="str">
            <v>EUR</v>
          </cell>
          <cell r="B1673" t="str">
            <v>IND_PP_DH_NGA_NEW</v>
          </cell>
          <cell r="C1673" t="str">
            <v>IND_N2O</v>
          </cell>
          <cell r="D1673" t="str">
            <v>IND</v>
          </cell>
        </row>
        <row r="1674">
          <cell r="A1674" t="str">
            <v>EUR</v>
          </cell>
          <cell r="B1674" t="str">
            <v>IND_PP_DH_NGA_NEW</v>
          </cell>
          <cell r="C1674" t="str">
            <v>TOT_CO2</v>
          </cell>
          <cell r="D1674" t="str">
            <v>IND</v>
          </cell>
        </row>
        <row r="1675">
          <cell r="A1675" t="str">
            <v>EUR</v>
          </cell>
          <cell r="B1675" t="str">
            <v>IND_PP_DH_NGA_NEW</v>
          </cell>
          <cell r="C1675" t="str">
            <v>TOT_CO2_EQ_GWP_100</v>
          </cell>
          <cell r="D1675" t="str">
            <v>IND</v>
          </cell>
        </row>
        <row r="1676">
          <cell r="A1676" t="str">
            <v>EUR</v>
          </cell>
          <cell r="B1676" t="str">
            <v>IND_PP_DH_OIL_EXS</v>
          </cell>
          <cell r="C1676" t="str">
            <v>IND_CH4</v>
          </cell>
          <cell r="D1676" t="str">
            <v>IND</v>
          </cell>
        </row>
        <row r="1677">
          <cell r="A1677" t="str">
            <v>EUR</v>
          </cell>
          <cell r="B1677" t="str">
            <v>IND_PP_DH_OIL_EXS</v>
          </cell>
          <cell r="C1677" t="str">
            <v>IND_CO2</v>
          </cell>
          <cell r="D1677" t="str">
            <v>IND</v>
          </cell>
        </row>
        <row r="1678">
          <cell r="A1678" t="str">
            <v>EUR</v>
          </cell>
          <cell r="B1678" t="str">
            <v>IND_PP_DH_OIL_EXS</v>
          </cell>
          <cell r="C1678" t="str">
            <v>IND_CO2_TOT</v>
          </cell>
          <cell r="D1678" t="str">
            <v>IND</v>
          </cell>
        </row>
        <row r="1679">
          <cell r="A1679" t="str">
            <v>EUR</v>
          </cell>
          <cell r="B1679" t="str">
            <v>IND_PP_DH_OIL_EXS</v>
          </cell>
          <cell r="C1679" t="str">
            <v>IND_N2O</v>
          </cell>
          <cell r="D1679" t="str">
            <v>IND</v>
          </cell>
        </row>
        <row r="1680">
          <cell r="A1680" t="str">
            <v>EUR</v>
          </cell>
          <cell r="B1680" t="str">
            <v>IND_PP_DH_OIL_EXS</v>
          </cell>
          <cell r="C1680" t="str">
            <v>TOT_CO2</v>
          </cell>
          <cell r="D1680" t="str">
            <v>IND</v>
          </cell>
        </row>
        <row r="1681">
          <cell r="A1681" t="str">
            <v>EUR</v>
          </cell>
          <cell r="B1681" t="str">
            <v>IND_PP_DH_OIL_EXS</v>
          </cell>
          <cell r="C1681" t="str">
            <v>TOT_CO2_EQ_GWP_100</v>
          </cell>
          <cell r="D1681" t="str">
            <v>IND</v>
          </cell>
        </row>
        <row r="1682">
          <cell r="A1682" t="str">
            <v>EUR</v>
          </cell>
          <cell r="B1682" t="str">
            <v>IND_PP_MD_LPG_NEW</v>
          </cell>
          <cell r="C1682" t="str">
            <v>IND_CH4</v>
          </cell>
          <cell r="D1682" t="str">
            <v>IND</v>
          </cell>
        </row>
        <row r="1683">
          <cell r="A1683" t="str">
            <v>EUR</v>
          </cell>
          <cell r="B1683" t="str">
            <v>IND_PP_MD_LPG_NEW</v>
          </cell>
          <cell r="C1683" t="str">
            <v>IND_CO2</v>
          </cell>
          <cell r="D1683" t="str">
            <v>IND</v>
          </cell>
        </row>
        <row r="1684">
          <cell r="A1684" t="str">
            <v>EUR</v>
          </cell>
          <cell r="B1684" t="str">
            <v>IND_PP_MD_LPG_NEW</v>
          </cell>
          <cell r="C1684" t="str">
            <v>IND_CO2_TOT</v>
          </cell>
          <cell r="D1684" t="str">
            <v>IND</v>
          </cell>
        </row>
        <row r="1685">
          <cell r="A1685" t="str">
            <v>EUR</v>
          </cell>
          <cell r="B1685" t="str">
            <v>IND_PP_MD_LPG_NEW</v>
          </cell>
          <cell r="C1685" t="str">
            <v>IND_N2O</v>
          </cell>
          <cell r="D1685" t="str">
            <v>IND</v>
          </cell>
        </row>
        <row r="1686">
          <cell r="A1686" t="str">
            <v>EUR</v>
          </cell>
          <cell r="B1686" t="str">
            <v>IND_PP_MD_LPG_NEW</v>
          </cell>
          <cell r="C1686" t="str">
            <v>TOT_CO2</v>
          </cell>
          <cell r="D1686" t="str">
            <v>IND</v>
          </cell>
        </row>
        <row r="1687">
          <cell r="A1687" t="str">
            <v>EUR</v>
          </cell>
          <cell r="B1687" t="str">
            <v>IND_PP_MD_LPG_NEW</v>
          </cell>
          <cell r="C1687" t="str">
            <v>TOT_CO2_EQ_GWP_100</v>
          </cell>
          <cell r="D1687" t="str">
            <v>IND</v>
          </cell>
        </row>
        <row r="1688">
          <cell r="A1688" t="str">
            <v>EUR</v>
          </cell>
          <cell r="B1688" t="str">
            <v>IND_PP_MD_NGA_NEW</v>
          </cell>
          <cell r="C1688" t="str">
            <v>IND_CH4</v>
          </cell>
          <cell r="D1688" t="str">
            <v>IND</v>
          </cell>
        </row>
        <row r="1689">
          <cell r="A1689" t="str">
            <v>EUR</v>
          </cell>
          <cell r="B1689" t="str">
            <v>IND_PP_MD_NGA_NEW</v>
          </cell>
          <cell r="C1689" t="str">
            <v>IND_CO2</v>
          </cell>
          <cell r="D1689" t="str">
            <v>IND</v>
          </cell>
        </row>
        <row r="1690">
          <cell r="A1690" t="str">
            <v>EUR</v>
          </cell>
          <cell r="B1690" t="str">
            <v>IND_PP_MD_NGA_NEW</v>
          </cell>
          <cell r="C1690" t="str">
            <v>IND_CO2_TOT</v>
          </cell>
          <cell r="D1690" t="str">
            <v>IND</v>
          </cell>
        </row>
        <row r="1691">
          <cell r="A1691" t="str">
            <v>EUR</v>
          </cell>
          <cell r="B1691" t="str">
            <v>IND_PP_MD_NGA_NEW</v>
          </cell>
          <cell r="C1691" t="str">
            <v>IND_N2O</v>
          </cell>
          <cell r="D1691" t="str">
            <v>IND</v>
          </cell>
        </row>
        <row r="1692">
          <cell r="A1692" t="str">
            <v>EUR</v>
          </cell>
          <cell r="B1692" t="str">
            <v>IND_PP_MD_NGA_NEW</v>
          </cell>
          <cell r="C1692" t="str">
            <v>TOT_CO2</v>
          </cell>
          <cell r="D1692" t="str">
            <v>IND</v>
          </cell>
        </row>
        <row r="1693">
          <cell r="A1693" t="str">
            <v>EUR</v>
          </cell>
          <cell r="B1693" t="str">
            <v>IND_PP_MD_NGA_NEW</v>
          </cell>
          <cell r="C1693" t="str">
            <v>TOT_CO2_EQ_GWP_100</v>
          </cell>
          <cell r="D1693" t="str">
            <v>IND</v>
          </cell>
        </row>
        <row r="1694">
          <cell r="A1694" t="str">
            <v>EUR</v>
          </cell>
          <cell r="B1694" t="str">
            <v>IND_PP_MD_OIL_NEW</v>
          </cell>
          <cell r="C1694" t="str">
            <v>IND_CH4</v>
          </cell>
          <cell r="D1694" t="str">
            <v>IND</v>
          </cell>
        </row>
        <row r="1695">
          <cell r="A1695" t="str">
            <v>EUR</v>
          </cell>
          <cell r="B1695" t="str">
            <v>IND_PP_MD_OIL_NEW</v>
          </cell>
          <cell r="C1695" t="str">
            <v>IND_CO2</v>
          </cell>
          <cell r="D1695" t="str">
            <v>IND</v>
          </cell>
        </row>
        <row r="1696">
          <cell r="A1696" t="str">
            <v>EUR</v>
          </cell>
          <cell r="B1696" t="str">
            <v>IND_PP_MD_OIL_NEW</v>
          </cell>
          <cell r="C1696" t="str">
            <v>IND_CO2_TOT</v>
          </cell>
          <cell r="D1696" t="str">
            <v>IND</v>
          </cell>
        </row>
        <row r="1697">
          <cell r="A1697" t="str">
            <v>EUR</v>
          </cell>
          <cell r="B1697" t="str">
            <v>IND_PP_MD_OIL_NEW</v>
          </cell>
          <cell r="C1697" t="str">
            <v>IND_N2O</v>
          </cell>
          <cell r="D1697" t="str">
            <v>IND</v>
          </cell>
        </row>
        <row r="1698">
          <cell r="A1698" t="str">
            <v>EUR</v>
          </cell>
          <cell r="B1698" t="str">
            <v>IND_PP_MD_OIL_NEW</v>
          </cell>
          <cell r="C1698" t="str">
            <v>TOT_CO2</v>
          </cell>
          <cell r="D1698" t="str">
            <v>IND</v>
          </cell>
        </row>
        <row r="1699">
          <cell r="A1699" t="str">
            <v>EUR</v>
          </cell>
          <cell r="B1699" t="str">
            <v>IND_PP_MD_OIL_NEW</v>
          </cell>
          <cell r="C1699" t="str">
            <v>TOT_CO2_EQ_GWP_100</v>
          </cell>
          <cell r="D1699" t="str">
            <v>IND</v>
          </cell>
        </row>
        <row r="1700">
          <cell r="A1700" t="str">
            <v>EUR</v>
          </cell>
          <cell r="B1700" t="str">
            <v>IND_PP_PH_BIO_EXS</v>
          </cell>
          <cell r="C1700" t="str">
            <v>IND_CH4</v>
          </cell>
          <cell r="D1700" t="str">
            <v>IND</v>
          </cell>
        </row>
        <row r="1701">
          <cell r="A1701" t="str">
            <v>EUR</v>
          </cell>
          <cell r="B1701" t="str">
            <v>IND_PP_PH_BIO_EXS</v>
          </cell>
          <cell r="C1701" t="str">
            <v>IND_N2O</v>
          </cell>
          <cell r="D1701" t="str">
            <v>IND</v>
          </cell>
        </row>
        <row r="1702">
          <cell r="A1702" t="str">
            <v>EUR</v>
          </cell>
          <cell r="B1702" t="str">
            <v>IND_PP_PH_BIO_EXS</v>
          </cell>
          <cell r="C1702" t="str">
            <v>TOT_CH4</v>
          </cell>
          <cell r="D1702" t="str">
            <v>IND</v>
          </cell>
        </row>
        <row r="1703">
          <cell r="A1703" t="str">
            <v>EUR</v>
          </cell>
          <cell r="B1703" t="str">
            <v>IND_PP_PH_BIO_EXS</v>
          </cell>
          <cell r="C1703" t="str">
            <v>TOT_CO2_EQ_GWP_100</v>
          </cell>
          <cell r="D1703" t="str">
            <v>IND</v>
          </cell>
        </row>
        <row r="1704">
          <cell r="A1704" t="str">
            <v>EUR</v>
          </cell>
          <cell r="B1704" t="str">
            <v>IND_PP_PH_BIO_NEW</v>
          </cell>
          <cell r="C1704" t="str">
            <v>IND_CH4</v>
          </cell>
          <cell r="D1704" t="str">
            <v>IND</v>
          </cell>
        </row>
        <row r="1705">
          <cell r="A1705" t="str">
            <v>EUR</v>
          </cell>
          <cell r="B1705" t="str">
            <v>IND_PP_PH_BIO_NEW</v>
          </cell>
          <cell r="C1705" t="str">
            <v>IND_N2O</v>
          </cell>
          <cell r="D1705" t="str">
            <v>IND</v>
          </cell>
        </row>
        <row r="1706">
          <cell r="A1706" t="str">
            <v>EUR</v>
          </cell>
          <cell r="B1706" t="str">
            <v>IND_PP_PH_BIO_NEW</v>
          </cell>
          <cell r="C1706" t="str">
            <v>TOT_CH4</v>
          </cell>
          <cell r="D1706" t="str">
            <v>IND</v>
          </cell>
        </row>
        <row r="1707">
          <cell r="A1707" t="str">
            <v>EUR</v>
          </cell>
          <cell r="B1707" t="str">
            <v>IND_PP_PH_BIO_NEW</v>
          </cell>
          <cell r="C1707" t="str">
            <v>TOT_CO2_EQ_GWP_100</v>
          </cell>
          <cell r="D1707" t="str">
            <v>IND</v>
          </cell>
        </row>
        <row r="1708">
          <cell r="A1708" t="str">
            <v>EUR</v>
          </cell>
          <cell r="B1708" t="str">
            <v>IND_PP_PH_COA_EXS</v>
          </cell>
          <cell r="C1708" t="str">
            <v>IND_CH4</v>
          </cell>
          <cell r="D1708" t="str">
            <v>IND</v>
          </cell>
        </row>
        <row r="1709">
          <cell r="A1709" t="str">
            <v>EUR</v>
          </cell>
          <cell r="B1709" t="str">
            <v>IND_PP_PH_COA_EXS</v>
          </cell>
          <cell r="C1709" t="str">
            <v>IND_CO2</v>
          </cell>
          <cell r="D1709" t="str">
            <v>IND</v>
          </cell>
        </row>
        <row r="1710">
          <cell r="A1710" t="str">
            <v>EUR</v>
          </cell>
          <cell r="B1710" t="str">
            <v>IND_PP_PH_COA_EXS</v>
          </cell>
          <cell r="C1710" t="str">
            <v>IND_CO2_TOT</v>
          </cell>
          <cell r="D1710" t="str">
            <v>IND</v>
          </cell>
        </row>
        <row r="1711">
          <cell r="A1711" t="str">
            <v>EUR</v>
          </cell>
          <cell r="B1711" t="str">
            <v>IND_PP_PH_COA_EXS</v>
          </cell>
          <cell r="C1711" t="str">
            <v>IND_N2O</v>
          </cell>
          <cell r="D1711" t="str">
            <v>IND</v>
          </cell>
        </row>
        <row r="1712">
          <cell r="A1712" t="str">
            <v>EUR</v>
          </cell>
          <cell r="B1712" t="str">
            <v>IND_PP_PH_COA_EXS</v>
          </cell>
          <cell r="C1712" t="str">
            <v>TOT_CH4</v>
          </cell>
          <cell r="D1712" t="str">
            <v>IND</v>
          </cell>
        </row>
        <row r="1713">
          <cell r="A1713" t="str">
            <v>EUR</v>
          </cell>
          <cell r="B1713" t="str">
            <v>IND_PP_PH_COA_EXS</v>
          </cell>
          <cell r="C1713" t="str">
            <v>TOT_CO2</v>
          </cell>
          <cell r="D1713" t="str">
            <v>IND</v>
          </cell>
        </row>
        <row r="1714">
          <cell r="A1714" t="str">
            <v>EUR</v>
          </cell>
          <cell r="B1714" t="str">
            <v>IND_PP_PH_COA_EXS</v>
          </cell>
          <cell r="C1714" t="str">
            <v>TOT_CO2_EQ_GWP_100</v>
          </cell>
          <cell r="D1714" t="str">
            <v>IND</v>
          </cell>
        </row>
        <row r="1715">
          <cell r="A1715" t="str">
            <v>EUR</v>
          </cell>
          <cell r="B1715" t="str">
            <v>IND_PP_PH_HFO_EXS</v>
          </cell>
          <cell r="C1715" t="str">
            <v>IND_CH4</v>
          </cell>
          <cell r="D1715" t="str">
            <v>IND</v>
          </cell>
        </row>
        <row r="1716">
          <cell r="A1716" t="str">
            <v>EUR</v>
          </cell>
          <cell r="B1716" t="str">
            <v>IND_PP_PH_HFO_EXS</v>
          </cell>
          <cell r="C1716" t="str">
            <v>IND_CO2</v>
          </cell>
          <cell r="D1716" t="str">
            <v>IND</v>
          </cell>
        </row>
        <row r="1717">
          <cell r="A1717" t="str">
            <v>EUR</v>
          </cell>
          <cell r="B1717" t="str">
            <v>IND_PP_PH_HFO_EXS</v>
          </cell>
          <cell r="C1717" t="str">
            <v>IND_CO2_TOT</v>
          </cell>
          <cell r="D1717" t="str">
            <v>IND</v>
          </cell>
        </row>
        <row r="1718">
          <cell r="A1718" t="str">
            <v>EUR</v>
          </cell>
          <cell r="B1718" t="str">
            <v>IND_PP_PH_HFO_EXS</v>
          </cell>
          <cell r="C1718" t="str">
            <v>IND_N2O</v>
          </cell>
          <cell r="D1718" t="str">
            <v>IND</v>
          </cell>
        </row>
        <row r="1719">
          <cell r="A1719" t="str">
            <v>EUR</v>
          </cell>
          <cell r="B1719" t="str">
            <v>IND_PP_PH_HFO_EXS</v>
          </cell>
          <cell r="C1719" t="str">
            <v>TOT_CO2</v>
          </cell>
          <cell r="D1719" t="str">
            <v>IND</v>
          </cell>
        </row>
        <row r="1720">
          <cell r="A1720" t="str">
            <v>EUR</v>
          </cell>
          <cell r="B1720" t="str">
            <v>IND_PP_PH_HFO_EXS</v>
          </cell>
          <cell r="C1720" t="str">
            <v>TOT_CO2_EQ_GWP_100</v>
          </cell>
          <cell r="D1720" t="str">
            <v>IND</v>
          </cell>
        </row>
        <row r="1721">
          <cell r="A1721" t="str">
            <v>EUR</v>
          </cell>
          <cell r="B1721" t="str">
            <v>IND_PP_PH_HFO_NEW</v>
          </cell>
          <cell r="C1721" t="str">
            <v>IND_CH4</v>
          </cell>
          <cell r="D1721" t="str">
            <v>IND</v>
          </cell>
        </row>
        <row r="1722">
          <cell r="A1722" t="str">
            <v>EUR</v>
          </cell>
          <cell r="B1722" t="str">
            <v>IND_PP_PH_HFO_NEW</v>
          </cell>
          <cell r="C1722" t="str">
            <v>IND_CO2</v>
          </cell>
          <cell r="D1722" t="str">
            <v>IND</v>
          </cell>
        </row>
        <row r="1723">
          <cell r="A1723" t="str">
            <v>EUR</v>
          </cell>
          <cell r="B1723" t="str">
            <v>IND_PP_PH_HFO_NEW</v>
          </cell>
          <cell r="C1723" t="str">
            <v>IND_CO2_TOT</v>
          </cell>
          <cell r="D1723" t="str">
            <v>IND</v>
          </cell>
        </row>
        <row r="1724">
          <cell r="A1724" t="str">
            <v>EUR</v>
          </cell>
          <cell r="B1724" t="str">
            <v>IND_PP_PH_HFO_NEW</v>
          </cell>
          <cell r="C1724" t="str">
            <v>IND_N2O</v>
          </cell>
          <cell r="D1724" t="str">
            <v>IND</v>
          </cell>
        </row>
        <row r="1725">
          <cell r="A1725" t="str">
            <v>EUR</v>
          </cell>
          <cell r="B1725" t="str">
            <v>IND_PP_PH_HFO_NEW</v>
          </cell>
          <cell r="C1725" t="str">
            <v>TOT_CO2</v>
          </cell>
          <cell r="D1725" t="str">
            <v>IND</v>
          </cell>
        </row>
        <row r="1726">
          <cell r="A1726" t="str">
            <v>EUR</v>
          </cell>
          <cell r="B1726" t="str">
            <v>IND_PP_PH_HFO_NEW</v>
          </cell>
          <cell r="C1726" t="str">
            <v>TOT_CO2_EQ_GWP_100</v>
          </cell>
          <cell r="D1726" t="str">
            <v>IND</v>
          </cell>
        </row>
        <row r="1727">
          <cell r="A1727" t="str">
            <v>EUR</v>
          </cell>
          <cell r="B1727" t="str">
            <v>IND_PP_PH_NGA_EXS</v>
          </cell>
          <cell r="C1727" t="str">
            <v>IND_CH4</v>
          </cell>
          <cell r="D1727" t="str">
            <v>IND</v>
          </cell>
        </row>
        <row r="1728">
          <cell r="A1728" t="str">
            <v>EUR</v>
          </cell>
          <cell r="B1728" t="str">
            <v>IND_PP_PH_NGA_EXS</v>
          </cell>
          <cell r="C1728" t="str">
            <v>IND_CO2</v>
          </cell>
          <cell r="D1728" t="str">
            <v>IND</v>
          </cell>
        </row>
        <row r="1729">
          <cell r="A1729" t="str">
            <v>EUR</v>
          </cell>
          <cell r="B1729" t="str">
            <v>IND_PP_PH_NGA_EXS</v>
          </cell>
          <cell r="C1729" t="str">
            <v>IND_CO2_TOT</v>
          </cell>
          <cell r="D1729" t="str">
            <v>IND</v>
          </cell>
        </row>
        <row r="1730">
          <cell r="A1730" t="str">
            <v>EUR</v>
          </cell>
          <cell r="B1730" t="str">
            <v>IND_PP_PH_NGA_EXS</v>
          </cell>
          <cell r="C1730" t="str">
            <v>IND_N2O</v>
          </cell>
          <cell r="D1730" t="str">
            <v>IND</v>
          </cell>
        </row>
        <row r="1731">
          <cell r="A1731" t="str">
            <v>EUR</v>
          </cell>
          <cell r="B1731" t="str">
            <v>IND_PP_PH_NGA_EXS</v>
          </cell>
          <cell r="C1731" t="str">
            <v>TOT_CO2</v>
          </cell>
          <cell r="D1731" t="str">
            <v>IND</v>
          </cell>
        </row>
        <row r="1732">
          <cell r="A1732" t="str">
            <v>EUR</v>
          </cell>
          <cell r="B1732" t="str">
            <v>IND_PP_PH_NGA_EXS</v>
          </cell>
          <cell r="C1732" t="str">
            <v>TOT_CO2_EQ_GWP_100</v>
          </cell>
          <cell r="D1732" t="str">
            <v>IND</v>
          </cell>
        </row>
        <row r="1733">
          <cell r="A1733" t="str">
            <v>EUR</v>
          </cell>
          <cell r="B1733" t="str">
            <v>IND_PP_PH_NGA_NEW</v>
          </cell>
          <cell r="C1733" t="str">
            <v>IND_CH4</v>
          </cell>
          <cell r="D1733" t="str">
            <v>IND</v>
          </cell>
        </row>
        <row r="1734">
          <cell r="A1734" t="str">
            <v>EUR</v>
          </cell>
          <cell r="B1734" t="str">
            <v>IND_PP_PH_NGA_NEW</v>
          </cell>
          <cell r="C1734" t="str">
            <v>IND_CO2</v>
          </cell>
          <cell r="D1734" t="str">
            <v>IND</v>
          </cell>
        </row>
        <row r="1735">
          <cell r="A1735" t="str">
            <v>EUR</v>
          </cell>
          <cell r="B1735" t="str">
            <v>IND_PP_PH_NGA_NEW</v>
          </cell>
          <cell r="C1735" t="str">
            <v>IND_CO2_TOT</v>
          </cell>
          <cell r="D1735" t="str">
            <v>IND</v>
          </cell>
        </row>
        <row r="1736">
          <cell r="A1736" t="str">
            <v>EUR</v>
          </cell>
          <cell r="B1736" t="str">
            <v>IND_PP_PH_NGA_NEW</v>
          </cell>
          <cell r="C1736" t="str">
            <v>IND_N2O</v>
          </cell>
          <cell r="D1736" t="str">
            <v>IND</v>
          </cell>
        </row>
        <row r="1737">
          <cell r="A1737" t="str">
            <v>EUR</v>
          </cell>
          <cell r="B1737" t="str">
            <v>IND_PP_PH_NGA_NEW</v>
          </cell>
          <cell r="C1737" t="str">
            <v>TOT_CO2</v>
          </cell>
          <cell r="D1737" t="str">
            <v>IND</v>
          </cell>
        </row>
        <row r="1738">
          <cell r="A1738" t="str">
            <v>EUR</v>
          </cell>
          <cell r="B1738" t="str">
            <v>IND_PP_PH_NGA_NEW</v>
          </cell>
          <cell r="C1738" t="str">
            <v>TOT_CO2_EQ_GWP_100</v>
          </cell>
          <cell r="D1738" t="str">
            <v>IND</v>
          </cell>
        </row>
        <row r="1739">
          <cell r="A1739" t="str">
            <v>EUR</v>
          </cell>
          <cell r="B1739" t="str">
            <v>RES_CD_NGA_EXS</v>
          </cell>
          <cell r="C1739" t="str">
            <v>RES_CH4</v>
          </cell>
          <cell r="D1739" t="str">
            <v>RES</v>
          </cell>
          <cell r="E1739">
            <v>37.005074499999999</v>
          </cell>
          <cell r="F1739">
            <v>27.753805875000001</v>
          </cell>
          <cell r="G1739">
            <v>18.50253725</v>
          </cell>
          <cell r="H1739">
            <v>9.2512686249999998</v>
          </cell>
        </row>
        <row r="1740">
          <cell r="A1740" t="str">
            <v>EUR</v>
          </cell>
          <cell r="B1740" t="str">
            <v>RES_CD_NGA_EXS</v>
          </cell>
          <cell r="C1740" t="str">
            <v>RES_CO2</v>
          </cell>
          <cell r="D1740" t="str">
            <v>RES</v>
          </cell>
          <cell r="E1740">
            <v>1963.4892529700001</v>
          </cell>
          <cell r="F1740">
            <v>1472.6169397275</v>
          </cell>
          <cell r="G1740">
            <v>981.7446264849998</v>
          </cell>
          <cell r="H1740">
            <v>490.87231324250001</v>
          </cell>
        </row>
        <row r="1741">
          <cell r="A1741" t="str">
            <v>EUR</v>
          </cell>
          <cell r="B1741" t="str">
            <v>RES_CD_NGA_EXS</v>
          </cell>
          <cell r="C1741" t="str">
            <v>RES_N2O</v>
          </cell>
          <cell r="D1741" t="str">
            <v>RES</v>
          </cell>
          <cell r="E1741">
            <v>3.700507449999999</v>
          </cell>
          <cell r="F1741">
            <v>2.7753805874999991</v>
          </cell>
          <cell r="G1741">
            <v>1.850253725</v>
          </cell>
          <cell r="H1741">
            <v>0.92512686249999998</v>
          </cell>
        </row>
        <row r="1742">
          <cell r="A1742" t="str">
            <v>EUR</v>
          </cell>
          <cell r="B1742" t="str">
            <v>RES_CD_NGA_EXS</v>
          </cell>
          <cell r="C1742" t="str">
            <v>TOT_CO2</v>
          </cell>
          <cell r="D1742" t="str">
            <v>RES</v>
          </cell>
          <cell r="E1742">
            <v>1963.4892529700001</v>
          </cell>
          <cell r="F1742">
            <v>1472.6169397275</v>
          </cell>
          <cell r="G1742">
            <v>981.7446264849998</v>
          </cell>
          <cell r="H1742">
            <v>490.87231324250001</v>
          </cell>
        </row>
        <row r="1743">
          <cell r="A1743" t="str">
            <v>EUR</v>
          </cell>
          <cell r="B1743" t="str">
            <v>RES_CD_NGA_EXS</v>
          </cell>
          <cell r="C1743" t="str">
            <v>TOT_CO2_EQ_GWP_100</v>
          </cell>
          <cell r="D1743" t="str">
            <v>RES</v>
          </cell>
          <cell r="E1743">
            <v>1965.5171310526</v>
          </cell>
          <cell r="F1743">
            <v>1474.1378482894499</v>
          </cell>
          <cell r="G1743">
            <v>982.7585655263</v>
          </cell>
          <cell r="H1743">
            <v>491.37928276315</v>
          </cell>
        </row>
        <row r="1744">
          <cell r="A1744" t="str">
            <v>EUR</v>
          </cell>
          <cell r="B1744" t="str">
            <v>RES_CK_BIO_EXS</v>
          </cell>
          <cell r="C1744" t="str">
            <v>RES_CH4</v>
          </cell>
          <cell r="D1744" t="str">
            <v>RES</v>
          </cell>
          <cell r="E1744">
            <v>5081.5793142857137</v>
          </cell>
          <cell r="F1744">
            <v>3811.1844857142851</v>
          </cell>
          <cell r="G1744">
            <v>1337.2577142857131</v>
          </cell>
          <cell r="H1744">
            <v>1270.394828571428</v>
          </cell>
        </row>
        <row r="1745">
          <cell r="A1745" t="str">
            <v>EUR</v>
          </cell>
          <cell r="B1745" t="str">
            <v>RES_CK_BIO_EXS</v>
          </cell>
          <cell r="C1745" t="str">
            <v>RES_N2O</v>
          </cell>
          <cell r="D1745" t="str">
            <v>RES</v>
          </cell>
          <cell r="E1745">
            <v>666.95728499999996</v>
          </cell>
          <cell r="F1745">
            <v>500.21796374999991</v>
          </cell>
          <cell r="G1745">
            <v>175.5150749999998</v>
          </cell>
          <cell r="H1745">
            <v>166.73932124999999</v>
          </cell>
        </row>
        <row r="1746">
          <cell r="A1746" t="str">
            <v>EUR</v>
          </cell>
          <cell r="B1746" t="str">
            <v>RES_CK_BIO_EXS</v>
          </cell>
          <cell r="C1746" t="str">
            <v>TOT_CH4</v>
          </cell>
          <cell r="D1746" t="str">
            <v>RES</v>
          </cell>
          <cell r="E1746">
            <v>5.0815793142857126</v>
          </cell>
          <cell r="F1746">
            <v>3.8111844857142851</v>
          </cell>
          <cell r="G1746">
            <v>1.3372577142857121</v>
          </cell>
          <cell r="H1746">
            <v>1.2703948285714279</v>
          </cell>
        </row>
        <row r="1747">
          <cell r="A1747" t="str">
            <v>EUR</v>
          </cell>
          <cell r="B1747" t="str">
            <v>RES_CK_BIO_EXS</v>
          </cell>
          <cell r="C1747" t="str">
            <v>TOT_CO2_EQ_GWP_100</v>
          </cell>
          <cell r="D1747" t="str">
            <v>RES</v>
          </cell>
          <cell r="E1747">
            <v>325.79275378714277</v>
          </cell>
          <cell r="F1747">
            <v>244.34456534035709</v>
          </cell>
          <cell r="G1747">
            <v>85.73493520714274</v>
          </cell>
          <cell r="H1747">
            <v>81.448188446785679</v>
          </cell>
        </row>
        <row r="1748">
          <cell r="A1748" t="str">
            <v>EUR</v>
          </cell>
          <cell r="B1748" t="str">
            <v>RES_CK_COA_EXS</v>
          </cell>
          <cell r="C1748" t="str">
            <v>RES_CH4</v>
          </cell>
          <cell r="D1748" t="str">
            <v>RES</v>
          </cell>
          <cell r="E1748">
            <v>43.421765357142853</v>
          </cell>
          <cell r="F1748">
            <v>32.566324017857141</v>
          </cell>
          <cell r="G1748">
            <v>21.710882678571419</v>
          </cell>
          <cell r="H1748">
            <v>10.85544133928571</v>
          </cell>
        </row>
        <row r="1749">
          <cell r="A1749" t="str">
            <v>EUR</v>
          </cell>
          <cell r="B1749" t="str">
            <v>RES_CK_COA_EXS</v>
          </cell>
          <cell r="C1749" t="str">
            <v>RES_CO2</v>
          </cell>
          <cell r="D1749" t="str">
            <v>RES</v>
          </cell>
          <cell r="E1749">
            <v>373.70350239642852</v>
          </cell>
          <cell r="F1749">
            <v>280.27762679732137</v>
          </cell>
          <cell r="G1749">
            <v>186.8517511982142</v>
          </cell>
          <cell r="H1749">
            <v>93.425875599107101</v>
          </cell>
        </row>
        <row r="1750">
          <cell r="A1750" t="str">
            <v>EUR</v>
          </cell>
          <cell r="B1750" t="str">
            <v>RES_CK_COA_EXS</v>
          </cell>
          <cell r="C1750" t="str">
            <v>RES_N2O</v>
          </cell>
          <cell r="D1750" t="str">
            <v>RES</v>
          </cell>
          <cell r="E1750">
            <v>6.3158931428571421</v>
          </cell>
          <cell r="F1750">
            <v>4.7369198571428566</v>
          </cell>
          <cell r="G1750">
            <v>3.157946571428571</v>
          </cell>
          <cell r="H1750">
            <v>1.5789732857142851</v>
          </cell>
        </row>
        <row r="1751">
          <cell r="A1751" t="str">
            <v>EUR</v>
          </cell>
          <cell r="B1751" t="str">
            <v>RES_CK_COA_EXS</v>
          </cell>
          <cell r="C1751" t="str">
            <v>TOT_CH4</v>
          </cell>
          <cell r="D1751" t="str">
            <v>RES</v>
          </cell>
          <cell r="E1751">
            <v>4.3421765357142858E-2</v>
          </cell>
          <cell r="F1751">
            <v>3.2566324017857133E-2</v>
          </cell>
          <cell r="G1751">
            <v>2.1710882678571429E-2</v>
          </cell>
          <cell r="H1751">
            <v>1.0855441339285709E-2</v>
          </cell>
        </row>
        <row r="1752">
          <cell r="A1752" t="str">
            <v>EUR</v>
          </cell>
          <cell r="B1752" t="str">
            <v>RES_CK_COA_EXS</v>
          </cell>
          <cell r="C1752" t="str">
            <v>TOT_CO2</v>
          </cell>
          <cell r="D1752" t="str">
            <v>RES</v>
          </cell>
          <cell r="E1752">
            <v>373.70350239642852</v>
          </cell>
          <cell r="F1752">
            <v>280.27762679732137</v>
          </cell>
          <cell r="G1752">
            <v>186.8517511982142</v>
          </cell>
          <cell r="H1752">
            <v>93.425875599107101</v>
          </cell>
        </row>
        <row r="1753">
          <cell r="A1753" t="str">
            <v>EUR</v>
          </cell>
          <cell r="B1753" t="str">
            <v>RES_CK_COA_EXS</v>
          </cell>
          <cell r="C1753" t="str">
            <v>TOT_CO2_EQ_GWP_100</v>
          </cell>
          <cell r="D1753" t="str">
            <v>RES</v>
          </cell>
          <cell r="E1753">
            <v>376.67118268692838</v>
          </cell>
          <cell r="F1753">
            <v>282.50338701519638</v>
          </cell>
          <cell r="G1753">
            <v>188.33559134346419</v>
          </cell>
          <cell r="H1753">
            <v>94.167795671732094</v>
          </cell>
        </row>
        <row r="1754">
          <cell r="A1754" t="str">
            <v>EUR</v>
          </cell>
          <cell r="B1754" t="str">
            <v>RES_CK_KER_EXS</v>
          </cell>
          <cell r="C1754" t="str">
            <v>RES_CH4</v>
          </cell>
          <cell r="D1754" t="str">
            <v>RES</v>
          </cell>
          <cell r="E1754">
            <v>167.42252166666671</v>
          </cell>
          <cell r="F1754">
            <v>125.56689125</v>
          </cell>
          <cell r="G1754">
            <v>83.711260833333313</v>
          </cell>
          <cell r="H1754">
            <v>41.855630416666649</v>
          </cell>
        </row>
        <row r="1755">
          <cell r="A1755" t="str">
            <v>EUR</v>
          </cell>
          <cell r="B1755" t="str">
            <v>RES_CK_KER_EXS</v>
          </cell>
          <cell r="C1755" t="str">
            <v>RES_CO2</v>
          </cell>
          <cell r="D1755" t="str">
            <v>RES</v>
          </cell>
          <cell r="E1755">
            <v>4030.4181715888881</v>
          </cell>
          <cell r="F1755">
            <v>3022.813628691667</v>
          </cell>
          <cell r="G1755">
            <v>2015.209085794444</v>
          </cell>
          <cell r="H1755">
            <v>1007.604542897222</v>
          </cell>
        </row>
        <row r="1756">
          <cell r="A1756" t="str">
            <v>EUR</v>
          </cell>
          <cell r="B1756" t="str">
            <v>RES_CK_KER_EXS</v>
          </cell>
          <cell r="C1756" t="str">
            <v>RES_N2O</v>
          </cell>
          <cell r="D1756" t="str">
            <v>RES</v>
          </cell>
          <cell r="E1756">
            <v>33.484504333333319</v>
          </cell>
          <cell r="F1756">
            <v>25.11337824999999</v>
          </cell>
          <cell r="G1756">
            <v>16.74225216666666</v>
          </cell>
          <cell r="H1756">
            <v>8.3711260833333316</v>
          </cell>
        </row>
        <row r="1757">
          <cell r="A1757" t="str">
            <v>EUR</v>
          </cell>
          <cell r="B1757" t="str">
            <v>RES_CK_KER_EXS</v>
          </cell>
          <cell r="C1757" t="str">
            <v>TOT_CO2</v>
          </cell>
          <cell r="D1757" t="str">
            <v>RES</v>
          </cell>
          <cell r="E1757">
            <v>4030.4181715888881</v>
          </cell>
          <cell r="F1757">
            <v>3022.813628691667</v>
          </cell>
          <cell r="G1757">
            <v>2015.209085794444</v>
          </cell>
          <cell r="H1757">
            <v>1007.604542897222</v>
          </cell>
        </row>
        <row r="1758">
          <cell r="A1758" t="str">
            <v>EUR</v>
          </cell>
          <cell r="B1758" t="str">
            <v>RES_CK_KER_EXS</v>
          </cell>
          <cell r="C1758" t="str">
            <v>TOT_CO2_EQ_GWP_100</v>
          </cell>
          <cell r="D1758" t="str">
            <v>RES</v>
          </cell>
          <cell r="E1758">
            <v>4044.582116921888</v>
          </cell>
          <cell r="F1758">
            <v>3033.4365876914162</v>
          </cell>
          <cell r="G1758">
            <v>2022.291058460944</v>
          </cell>
          <cell r="H1758">
            <v>1011.145529230472</v>
          </cell>
        </row>
        <row r="1759">
          <cell r="A1759" t="str">
            <v>EUR</v>
          </cell>
          <cell r="B1759" t="str">
            <v>RES_CK_LPG_EXS</v>
          </cell>
          <cell r="C1759" t="str">
            <v>RES_CH4</v>
          </cell>
          <cell r="D1759" t="str">
            <v>RES</v>
          </cell>
          <cell r="E1759">
            <v>374.72650499999997</v>
          </cell>
          <cell r="F1759">
            <v>281.04487875000001</v>
          </cell>
          <cell r="G1759">
            <v>187.36325249999999</v>
          </cell>
          <cell r="H1759">
            <v>93.681626249999994</v>
          </cell>
        </row>
        <row r="1760">
          <cell r="A1760" t="str">
            <v>EUR</v>
          </cell>
          <cell r="B1760" t="str">
            <v>RES_CK_LPG_EXS</v>
          </cell>
          <cell r="C1760" t="str">
            <v>RES_CO2</v>
          </cell>
          <cell r="D1760" t="str">
            <v>RES</v>
          </cell>
          <cell r="E1760">
            <v>7708.1242078499999</v>
          </cell>
          <cell r="F1760">
            <v>5781.0931558875009</v>
          </cell>
          <cell r="G1760">
            <v>3854.062103925</v>
          </cell>
          <cell r="H1760">
            <v>1927.0310519625</v>
          </cell>
        </row>
        <row r="1761">
          <cell r="A1761" t="str">
            <v>EUR</v>
          </cell>
          <cell r="B1761" t="str">
            <v>RES_CK_LPG_EXS</v>
          </cell>
          <cell r="C1761" t="str">
            <v>RES_N2O</v>
          </cell>
          <cell r="D1761" t="str">
            <v>RES</v>
          </cell>
          <cell r="E1761">
            <v>74.945300999999986</v>
          </cell>
          <cell r="F1761">
            <v>56.208975749999993</v>
          </cell>
          <cell r="G1761">
            <v>37.472650499999993</v>
          </cell>
          <cell r="H1761">
            <v>18.736325249999989</v>
          </cell>
        </row>
        <row r="1762">
          <cell r="A1762" t="str">
            <v>EUR</v>
          </cell>
          <cell r="B1762" t="str">
            <v>RES_CK_LPG_EXS</v>
          </cell>
          <cell r="C1762" t="str">
            <v>TOT_CO2</v>
          </cell>
          <cell r="D1762" t="str">
            <v>RES</v>
          </cell>
          <cell r="E1762">
            <v>7708.1242078499999</v>
          </cell>
          <cell r="F1762">
            <v>5781.0931558875009</v>
          </cell>
          <cell r="G1762">
            <v>3854.062103925</v>
          </cell>
          <cell r="H1762">
            <v>1927.0310519625</v>
          </cell>
        </row>
        <row r="1763">
          <cell r="A1763" t="str">
            <v>EUR</v>
          </cell>
          <cell r="B1763" t="str">
            <v>RES_CK_LPG_EXS</v>
          </cell>
          <cell r="C1763" t="str">
            <v>TOT_CO2_EQ_GWP_100</v>
          </cell>
          <cell r="D1763" t="str">
            <v>RES</v>
          </cell>
          <cell r="E1763">
            <v>7739.8260701729996</v>
          </cell>
          <cell r="F1763">
            <v>5804.8695526297506</v>
          </cell>
          <cell r="G1763">
            <v>3869.9130350865012</v>
          </cell>
          <cell r="H1763">
            <v>1934.9565175432499</v>
          </cell>
        </row>
        <row r="1764">
          <cell r="A1764" t="str">
            <v>EUR</v>
          </cell>
          <cell r="B1764" t="str">
            <v>RES_CK_NGA_EXS</v>
          </cell>
          <cell r="C1764" t="str">
            <v>RES_CH4</v>
          </cell>
          <cell r="D1764" t="str">
            <v>RES</v>
          </cell>
          <cell r="E1764">
            <v>556.11476500000003</v>
          </cell>
          <cell r="F1764">
            <v>417.08607374999991</v>
          </cell>
          <cell r="G1764">
            <v>278.05738250000002</v>
          </cell>
          <cell r="H1764">
            <v>139.02869125000001</v>
          </cell>
        </row>
        <row r="1765">
          <cell r="A1765" t="str">
            <v>EUR</v>
          </cell>
          <cell r="B1765" t="str">
            <v>RES_CK_NGA_EXS</v>
          </cell>
          <cell r="C1765" t="str">
            <v>RES_CO2</v>
          </cell>
          <cell r="D1765" t="str">
            <v>RES</v>
          </cell>
          <cell r="E1765">
            <v>29507.4494309</v>
          </cell>
          <cell r="F1765">
            <v>22130.587073175</v>
          </cell>
          <cell r="G1765">
            <v>14753.72471545</v>
          </cell>
          <cell r="H1765">
            <v>7376.862357725</v>
          </cell>
        </row>
        <row r="1766">
          <cell r="A1766" t="str">
            <v>EUR</v>
          </cell>
          <cell r="B1766" t="str">
            <v>RES_CK_NGA_EXS</v>
          </cell>
          <cell r="C1766" t="str">
            <v>RES_N2O</v>
          </cell>
          <cell r="D1766" t="str">
            <v>RES</v>
          </cell>
          <cell r="E1766">
            <v>55.611476500000023</v>
          </cell>
          <cell r="F1766">
            <v>41.708607375</v>
          </cell>
          <cell r="G1766">
            <v>27.805738250000001</v>
          </cell>
          <cell r="H1766">
            <v>13.902869125</v>
          </cell>
        </row>
        <row r="1767">
          <cell r="A1767" t="str">
            <v>EUR</v>
          </cell>
          <cell r="B1767" t="str">
            <v>RES_CK_NGA_EXS</v>
          </cell>
          <cell r="C1767" t="str">
            <v>TOT_CO2</v>
          </cell>
          <cell r="D1767" t="str">
            <v>RES</v>
          </cell>
          <cell r="E1767">
            <v>29507.4494309</v>
          </cell>
          <cell r="F1767">
            <v>22130.587073175</v>
          </cell>
          <cell r="G1767">
            <v>14753.72471545</v>
          </cell>
          <cell r="H1767">
            <v>7376.862357725</v>
          </cell>
        </row>
        <row r="1768">
          <cell r="A1768" t="str">
            <v>EUR</v>
          </cell>
          <cell r="B1768" t="str">
            <v>RES_CK_NGA_EXS</v>
          </cell>
          <cell r="C1768" t="str">
            <v>TOT_CO2_EQ_GWP_100</v>
          </cell>
          <cell r="D1768" t="str">
            <v>RES</v>
          </cell>
          <cell r="E1768">
            <v>29537.924520021999</v>
          </cell>
          <cell r="F1768">
            <v>22153.443390016499</v>
          </cell>
          <cell r="G1768">
            <v>14768.962260011</v>
          </cell>
          <cell r="H1768">
            <v>7384.4811300054998</v>
          </cell>
        </row>
        <row r="1769">
          <cell r="A1769" t="str">
            <v>EUR</v>
          </cell>
          <cell r="B1769" t="str">
            <v>RES_CK_NGA_NEW</v>
          </cell>
          <cell r="C1769" t="str">
            <v>RES_CH4</v>
          </cell>
          <cell r="D1769" t="str">
            <v>RES</v>
          </cell>
          <cell r="E1769">
            <v>84.714178999999945</v>
          </cell>
          <cell r="F1769">
            <v>373.17074925000031</v>
          </cell>
          <cell r="G1769">
            <v>684.69526375000032</v>
          </cell>
          <cell r="H1769">
            <v>934.00459255000055</v>
          </cell>
          <cell r="I1769">
            <v>1201.7582396552871</v>
          </cell>
          <cell r="J1769">
            <v>1209.6937628138801</v>
          </cell>
          <cell r="K1769">
            <v>1215.856353681045</v>
          </cell>
          <cell r="L1769">
            <v>1217.615003049762</v>
          </cell>
          <cell r="M1769">
            <v>1207.103968973986</v>
          </cell>
        </row>
        <row r="1770">
          <cell r="A1770" t="str">
            <v>EUR</v>
          </cell>
          <cell r="B1770" t="str">
            <v>RES_CK_NGA_NEW</v>
          </cell>
          <cell r="C1770" t="str">
            <v>RES_CO2</v>
          </cell>
          <cell r="D1770" t="str">
            <v>RES</v>
          </cell>
          <cell r="E1770">
            <v>4494.9343377399973</v>
          </cell>
          <cell r="F1770">
            <v>19800.43995520502</v>
          </cell>
          <cell r="G1770">
            <v>36329.930694575007</v>
          </cell>
          <cell r="H1770">
            <v>49558.283680703033</v>
          </cell>
          <cell r="I1770">
            <v>63765.292196109527</v>
          </cell>
          <cell r="J1770">
            <v>64186.351054904488</v>
          </cell>
          <cell r="K1770">
            <v>64513.338126316259</v>
          </cell>
          <cell r="L1770">
            <v>64606.652061820387</v>
          </cell>
          <cell r="M1770">
            <v>64048.936593759667</v>
          </cell>
        </row>
        <row r="1771">
          <cell r="A1771" t="str">
            <v>EUR</v>
          </cell>
          <cell r="B1771" t="str">
            <v>RES_CK_NGA_NEW</v>
          </cell>
          <cell r="C1771" t="str">
            <v>RES_N2O</v>
          </cell>
          <cell r="D1771" t="str">
            <v>RES</v>
          </cell>
          <cell r="E1771">
            <v>8.4714178999999952</v>
          </cell>
          <cell r="F1771">
            <v>37.317074925000028</v>
          </cell>
          <cell r="G1771">
            <v>68.469526375000015</v>
          </cell>
          <cell r="H1771">
            <v>93.400459255000044</v>
          </cell>
          <cell r="I1771">
            <v>120.17582396552871</v>
          </cell>
          <cell r="J1771">
            <v>120.96937628138799</v>
          </cell>
          <cell r="K1771">
            <v>121.58563536810451</v>
          </cell>
          <cell r="L1771">
            <v>121.7615003049762</v>
          </cell>
          <cell r="M1771">
            <v>120.7103968973986</v>
          </cell>
        </row>
        <row r="1772">
          <cell r="A1772" t="str">
            <v>EUR</v>
          </cell>
          <cell r="B1772" t="str">
            <v>RES_CK_NGA_NEW</v>
          </cell>
          <cell r="C1772" t="str">
            <v>TOT_CO2</v>
          </cell>
          <cell r="D1772" t="str">
            <v>RES</v>
          </cell>
          <cell r="E1772">
            <v>4494.9343377399973</v>
          </cell>
          <cell r="F1772">
            <v>19800.43995520502</v>
          </cell>
          <cell r="G1772">
            <v>36329.930694575007</v>
          </cell>
          <cell r="H1772">
            <v>49558.283680703033</v>
          </cell>
          <cell r="I1772">
            <v>63765.292196109527</v>
          </cell>
          <cell r="J1772">
            <v>64186.351054904488</v>
          </cell>
          <cell r="K1772">
            <v>64513.338126316259</v>
          </cell>
          <cell r="L1772">
            <v>64606.652061820387</v>
          </cell>
          <cell r="M1772">
            <v>64048.936593759667</v>
          </cell>
        </row>
        <row r="1773">
          <cell r="A1773" t="str">
            <v>EUR</v>
          </cell>
          <cell r="B1773" t="str">
            <v>RES_CK_NGA_NEW</v>
          </cell>
          <cell r="C1773" t="str">
            <v>TOT_CO2_EQ_GWP_100</v>
          </cell>
          <cell r="D1773" t="str">
            <v>RES</v>
          </cell>
          <cell r="E1773">
            <v>4499.5766747491971</v>
          </cell>
          <cell r="F1773">
            <v>19820.889712263921</v>
          </cell>
          <cell r="G1773">
            <v>36367.45199502851</v>
          </cell>
          <cell r="H1773">
            <v>49609.467132374768</v>
          </cell>
          <cell r="I1773">
            <v>63831.148547642617</v>
          </cell>
          <cell r="J1773">
            <v>64252.642273106678</v>
          </cell>
          <cell r="K1773">
            <v>64579.967054497967</v>
          </cell>
          <cell r="L1773">
            <v>64673.377363987507</v>
          </cell>
          <cell r="M1773">
            <v>64115.085891259463</v>
          </cell>
        </row>
        <row r="1774">
          <cell r="A1774" t="str">
            <v>EUR</v>
          </cell>
          <cell r="B1774" t="str">
            <v>RES_FT_BIO</v>
          </cell>
          <cell r="C1774" t="str">
            <v>RES_CH4</v>
          </cell>
          <cell r="D1774" t="str">
            <v>RES</v>
          </cell>
          <cell r="E1774">
            <v>0</v>
          </cell>
          <cell r="F1774">
            <v>0</v>
          </cell>
          <cell r="G1774">
            <v>0</v>
          </cell>
          <cell r="H1774">
            <v>0</v>
          </cell>
          <cell r="I1774">
            <v>0</v>
          </cell>
          <cell r="J1774">
            <v>0</v>
          </cell>
          <cell r="K1774">
            <v>0</v>
          </cell>
        </row>
        <row r="1775">
          <cell r="A1775" t="str">
            <v>EUR</v>
          </cell>
          <cell r="B1775" t="str">
            <v>RES_FT_BIO</v>
          </cell>
          <cell r="C1775" t="str">
            <v>RES_N2O</v>
          </cell>
          <cell r="D1775" t="str">
            <v>RES</v>
          </cell>
          <cell r="E1775">
            <v>0</v>
          </cell>
          <cell r="F1775">
            <v>0</v>
          </cell>
          <cell r="G1775">
            <v>0</v>
          </cell>
          <cell r="H1775">
            <v>0</v>
          </cell>
          <cell r="I1775">
            <v>0</v>
          </cell>
          <cell r="J1775">
            <v>0</v>
          </cell>
          <cell r="K1775">
            <v>0</v>
          </cell>
        </row>
        <row r="1776">
          <cell r="A1776" t="str">
            <v>EUR</v>
          </cell>
          <cell r="B1776" t="str">
            <v>RES_FT_BIO</v>
          </cell>
          <cell r="C1776" t="str">
            <v>TOT_CH4</v>
          </cell>
          <cell r="D1776" t="str">
            <v>RES</v>
          </cell>
          <cell r="E1776">
            <v>0</v>
          </cell>
          <cell r="F1776">
            <v>0</v>
          </cell>
          <cell r="G1776">
            <v>0</v>
          </cell>
          <cell r="H1776">
            <v>0</v>
          </cell>
          <cell r="I1776">
            <v>0</v>
          </cell>
          <cell r="J1776">
            <v>0</v>
          </cell>
          <cell r="K1776">
            <v>0</v>
          </cell>
        </row>
        <row r="1777">
          <cell r="A1777" t="str">
            <v>EUR</v>
          </cell>
          <cell r="B1777" t="str">
            <v>RES_FT_BIO</v>
          </cell>
          <cell r="C1777" t="str">
            <v>TOT_CO2_EQ_GWP_100</v>
          </cell>
          <cell r="D1777" t="str">
            <v>RES</v>
          </cell>
          <cell r="E1777">
            <v>0</v>
          </cell>
          <cell r="F1777">
            <v>0</v>
          </cell>
          <cell r="G1777">
            <v>0</v>
          </cell>
          <cell r="H1777">
            <v>0</v>
          </cell>
          <cell r="I1777">
            <v>0</v>
          </cell>
          <cell r="J1777">
            <v>0</v>
          </cell>
          <cell r="K1777">
            <v>0</v>
          </cell>
        </row>
        <row r="1778">
          <cell r="A1778" t="str">
            <v>EUR</v>
          </cell>
          <cell r="B1778" t="str">
            <v>RES_FT_NGA</v>
          </cell>
          <cell r="C1778" t="str">
            <v>RES_CH4</v>
          </cell>
          <cell r="D1778" t="str">
            <v>RES</v>
          </cell>
          <cell r="E1778">
            <v>400.46333021614902</v>
          </cell>
          <cell r="F1778">
            <v>925.30020510256043</v>
          </cell>
          <cell r="G1778">
            <v>17.11750513910124</v>
          </cell>
          <cell r="H1778">
            <v>-84.580798966042678</v>
          </cell>
          <cell r="I1778">
            <v>-105.84366882312941</v>
          </cell>
          <cell r="J1778">
            <v>-82.099841308243811</v>
          </cell>
          <cell r="K1778">
            <v>-54.990306829859072</v>
          </cell>
          <cell r="L1778">
            <v>-64.905193981862382</v>
          </cell>
          <cell r="M1778">
            <v>2130.6520825066059</v>
          </cell>
        </row>
        <row r="1779">
          <cell r="A1779" t="str">
            <v>EUR</v>
          </cell>
          <cell r="B1779" t="str">
            <v>RES_FT_NGA</v>
          </cell>
          <cell r="C1779" t="str">
            <v>RES_CO2</v>
          </cell>
          <cell r="D1779" t="str">
            <v>RES</v>
          </cell>
          <cell r="E1779">
            <v>-9658.4474096676659</v>
          </cell>
          <cell r="F1779">
            <v>-22316.55858306447</v>
          </cell>
          <cell r="G1779">
            <v>-412.84310121850552</v>
          </cell>
          <cell r="H1779">
            <v>-5408.255287474155</v>
          </cell>
          <cell r="I1779">
            <v>-5616.0650677552439</v>
          </cell>
          <cell r="J1779">
            <v>-4356.2175798154167</v>
          </cell>
          <cell r="K1779">
            <v>-2917.7856803923219</v>
          </cell>
          <cell r="L1779">
            <v>-3443.8695926776181</v>
          </cell>
          <cell r="M1779">
            <v>-58550.956276182973</v>
          </cell>
        </row>
        <row r="1780">
          <cell r="A1780" t="str">
            <v>EUR</v>
          </cell>
          <cell r="B1780" t="str">
            <v>RES_FT_NGA</v>
          </cell>
          <cell r="C1780" t="str">
            <v>RES_N2O</v>
          </cell>
          <cell r="D1780" t="str">
            <v>RES</v>
          </cell>
          <cell r="E1780">
            <v>-18.202878646188591</v>
          </cell>
          <cell r="F1780">
            <v>-42.059100231934551</v>
          </cell>
          <cell r="G1780">
            <v>-0.77806841541369276</v>
          </cell>
          <cell r="H1780">
            <v>-10.192716335232101</v>
          </cell>
          <cell r="I1780">
            <v>-10.58436688231293</v>
          </cell>
          <cell r="J1780">
            <v>-8.2099841308243828</v>
          </cell>
          <cell r="K1780">
            <v>-5.4990306829859072</v>
          </cell>
          <cell r="L1780">
            <v>-6.4905193981862386</v>
          </cell>
          <cell r="M1780">
            <v>-110.3485794877176</v>
          </cell>
        </row>
        <row r="1781">
          <cell r="A1781" t="str">
            <v>EUR</v>
          </cell>
          <cell r="B1781" t="str">
            <v>RES_FT_NGA</v>
          </cell>
          <cell r="C1781" t="str">
            <v>TOT_CO2</v>
          </cell>
          <cell r="D1781" t="str">
            <v>RES</v>
          </cell>
          <cell r="E1781">
            <v>-9658.4474096676659</v>
          </cell>
          <cell r="F1781">
            <v>-22316.55858306447</v>
          </cell>
          <cell r="G1781">
            <v>-412.84310121850552</v>
          </cell>
          <cell r="H1781">
            <v>-5408.255287474155</v>
          </cell>
          <cell r="I1781">
            <v>-5616.0650677552439</v>
          </cell>
          <cell r="J1781">
            <v>-4356.2175798154167</v>
          </cell>
          <cell r="K1781">
            <v>-2917.7856803923219</v>
          </cell>
          <cell r="L1781">
            <v>-3443.8695926776181</v>
          </cell>
          <cell r="M1781">
            <v>-58550.956276182973</v>
          </cell>
        </row>
        <row r="1782">
          <cell r="A1782" t="str">
            <v>EUR</v>
          </cell>
          <cell r="B1782" t="str">
            <v>RES_FT_NGA</v>
          </cell>
          <cell r="C1782" t="str">
            <v>TOT_CO2_EQ_GWP_100</v>
          </cell>
          <cell r="D1782" t="str">
            <v>RES</v>
          </cell>
          <cell r="E1782">
            <v>-9653.8602842488235</v>
          </cell>
          <cell r="F1782">
            <v>-22305.959689806019</v>
          </cell>
          <cell r="G1782">
            <v>-412.6470279778211</v>
          </cell>
          <cell r="H1782">
            <v>-5413.407236916205</v>
          </cell>
          <cell r="I1782">
            <v>-5621.8653008067513</v>
          </cell>
          <cell r="J1782">
            <v>-4360.716651119109</v>
          </cell>
          <cell r="K1782">
            <v>-2920.799149206598</v>
          </cell>
          <cell r="L1782">
            <v>-3447.4263973078241</v>
          </cell>
          <cell r="M1782">
            <v>-58530.573850807647</v>
          </cell>
        </row>
        <row r="1783">
          <cell r="A1783" t="str">
            <v>EUR</v>
          </cell>
          <cell r="B1783" t="str">
            <v>RES_LG_KER_EXS</v>
          </cell>
          <cell r="C1783" t="str">
            <v>RES_CH4</v>
          </cell>
          <cell r="D1783" t="str">
            <v>RES</v>
          </cell>
          <cell r="E1783">
            <v>3.8546905289408859</v>
          </cell>
          <cell r="F1783">
            <v>3.8546905289408859</v>
          </cell>
          <cell r="G1783">
            <v>4.1656185464408866</v>
          </cell>
          <cell r="H1783">
            <v>0.22209144107142861</v>
          </cell>
        </row>
        <row r="1784">
          <cell r="A1784" t="str">
            <v>EUR</v>
          </cell>
          <cell r="B1784" t="str">
            <v>RES_LG_KER_EXS</v>
          </cell>
          <cell r="C1784" t="str">
            <v>RES_CO2</v>
          </cell>
          <cell r="D1784" t="str">
            <v>RES</v>
          </cell>
          <cell r="E1784">
            <v>92.795250000036944</v>
          </cell>
          <cell r="F1784">
            <v>92.795250000036916</v>
          </cell>
          <cell r="G1784">
            <v>100.280323807987</v>
          </cell>
          <cell r="H1784">
            <v>5.3464812913928581</v>
          </cell>
        </row>
        <row r="1785">
          <cell r="A1785" t="str">
            <v>EUR</v>
          </cell>
          <cell r="B1785" t="str">
            <v>RES_LG_KER_EXS</v>
          </cell>
          <cell r="C1785" t="str">
            <v>RES_N2O</v>
          </cell>
          <cell r="D1785" t="str">
            <v>RES</v>
          </cell>
          <cell r="E1785">
            <v>0.77093810578817712</v>
          </cell>
          <cell r="F1785">
            <v>0.77093810578817723</v>
          </cell>
          <cell r="G1785">
            <v>0.83312370928817714</v>
          </cell>
          <cell r="H1785">
            <v>4.4418288214285721E-2</v>
          </cell>
        </row>
        <row r="1786">
          <cell r="A1786" t="str">
            <v>EUR</v>
          </cell>
          <cell r="B1786" t="str">
            <v>RES_LG_KER_EXS</v>
          </cell>
          <cell r="C1786" t="str">
            <v>TOT_CO2</v>
          </cell>
          <cell r="D1786" t="str">
            <v>RES</v>
          </cell>
          <cell r="E1786">
            <v>92.795250000036944</v>
          </cell>
          <cell r="F1786">
            <v>92.795250000036916</v>
          </cell>
          <cell r="G1786">
            <v>100.280323807987</v>
          </cell>
          <cell r="H1786">
            <v>5.3464812913928581</v>
          </cell>
        </row>
        <row r="1787">
          <cell r="A1787" t="str">
            <v>EUR</v>
          </cell>
          <cell r="B1787" t="str">
            <v>RES_LG_KER_EXS</v>
          </cell>
          <cell r="C1787" t="str">
            <v>TOT_CO2_EQ_GWP_100</v>
          </cell>
          <cell r="D1787" t="str">
            <v>RES</v>
          </cell>
          <cell r="E1787">
            <v>93.121356818785358</v>
          </cell>
          <cell r="F1787">
            <v>93.121356818785344</v>
          </cell>
          <cell r="G1787">
            <v>100.6327351370158</v>
          </cell>
          <cell r="H1787">
            <v>5.3652702273075006</v>
          </cell>
        </row>
        <row r="1788">
          <cell r="A1788" t="str">
            <v>EUR</v>
          </cell>
          <cell r="B1788" t="str">
            <v>RES_SC_NGA_CEN_NEW</v>
          </cell>
          <cell r="C1788" t="str">
            <v>RES_CH4</v>
          </cell>
          <cell r="D1788" t="str">
            <v>RES</v>
          </cell>
          <cell r="F1788">
            <v>24.542210354327828</v>
          </cell>
          <cell r="G1788">
            <v>38.967810961296458</v>
          </cell>
          <cell r="H1788">
            <v>66.510908817070529</v>
          </cell>
          <cell r="I1788">
            <v>75.459349702448691</v>
          </cell>
          <cell r="J1788">
            <v>75.459349702448691</v>
          </cell>
          <cell r="K1788">
            <v>50.917139348120863</v>
          </cell>
          <cell r="L1788">
            <v>36.491538741152233</v>
          </cell>
          <cell r="M1788">
            <v>4.4742204426890773</v>
          </cell>
        </row>
        <row r="1789">
          <cell r="A1789" t="str">
            <v>EUR</v>
          </cell>
          <cell r="B1789" t="str">
            <v>RES_SC_NGA_CEN_NEW</v>
          </cell>
          <cell r="C1789" t="str">
            <v>RES_CO2</v>
          </cell>
          <cell r="D1789" t="str">
            <v>RES</v>
          </cell>
          <cell r="F1789">
            <v>1302.209681400635</v>
          </cell>
          <cell r="G1789">
            <v>2067.63204960639</v>
          </cell>
          <cell r="H1789">
            <v>3529.0688218337632</v>
          </cell>
          <cell r="I1789">
            <v>4003.8730952119281</v>
          </cell>
          <cell r="J1789">
            <v>4003.8730952119281</v>
          </cell>
          <cell r="K1789">
            <v>2701.6634138112931</v>
          </cell>
          <cell r="L1789">
            <v>1936.241045605537</v>
          </cell>
          <cell r="M1789">
            <v>237.40213668908251</v>
          </cell>
        </row>
        <row r="1790">
          <cell r="A1790" t="str">
            <v>EUR</v>
          </cell>
          <cell r="B1790" t="str">
            <v>RES_SC_NGA_CEN_NEW</v>
          </cell>
          <cell r="C1790" t="str">
            <v>RES_N2O</v>
          </cell>
          <cell r="D1790" t="str">
            <v>RES</v>
          </cell>
          <cell r="F1790">
            <v>2.4542210354327838</v>
          </cell>
          <cell r="G1790">
            <v>3.8967810961296472</v>
          </cell>
          <cell r="H1790">
            <v>6.651090881707054</v>
          </cell>
          <cell r="I1790">
            <v>7.5459349702448693</v>
          </cell>
          <cell r="J1790">
            <v>7.5459349702448693</v>
          </cell>
          <cell r="K1790">
            <v>5.091713934812085</v>
          </cell>
          <cell r="L1790">
            <v>3.649153874115223</v>
          </cell>
          <cell r="M1790">
            <v>0.44742204426890769</v>
          </cell>
        </row>
        <row r="1791">
          <cell r="A1791" t="str">
            <v>EUR</v>
          </cell>
          <cell r="B1791" t="str">
            <v>RES_SC_NGA_CEN_NEW</v>
          </cell>
          <cell r="C1791" t="str">
            <v>TOT_CO2</v>
          </cell>
          <cell r="D1791" t="str">
            <v>RES</v>
          </cell>
          <cell r="F1791">
            <v>1302.209681400635</v>
          </cell>
          <cell r="G1791">
            <v>2067.63204960639</v>
          </cell>
          <cell r="H1791">
            <v>3529.0688218337632</v>
          </cell>
          <cell r="I1791">
            <v>4003.8730952119281</v>
          </cell>
          <cell r="J1791">
            <v>4003.8730952119281</v>
          </cell>
          <cell r="K1791">
            <v>2701.6634138112931</v>
          </cell>
          <cell r="L1791">
            <v>1936.241045605537</v>
          </cell>
          <cell r="M1791">
            <v>237.40213668908251</v>
          </cell>
        </row>
        <row r="1792">
          <cell r="A1792" t="str">
            <v>EUR</v>
          </cell>
          <cell r="B1792" t="str">
            <v>RES_SC_NGA_CEN_NEW</v>
          </cell>
          <cell r="C1792" t="str">
            <v>TOT_CO2_EQ_GWP_100</v>
          </cell>
          <cell r="D1792" t="str">
            <v>RES</v>
          </cell>
          <cell r="F1792">
            <v>1303.5545945280519</v>
          </cell>
          <cell r="G1792">
            <v>2069.767485647069</v>
          </cell>
          <cell r="H1792">
            <v>3532.7136196369379</v>
          </cell>
          <cell r="I1792">
            <v>4008.0082675756221</v>
          </cell>
          <cell r="J1792">
            <v>4008.0082675756221</v>
          </cell>
          <cell r="K1792">
            <v>2704.4536730475702</v>
          </cell>
          <cell r="L1792">
            <v>1938.240781928552</v>
          </cell>
          <cell r="M1792">
            <v>237.64732396934181</v>
          </cell>
        </row>
        <row r="1793">
          <cell r="A1793" t="str">
            <v>EUR</v>
          </cell>
          <cell r="B1793" t="str">
            <v>RES_SC_NGA_HP_AIR_STD_NEW</v>
          </cell>
          <cell r="C1793" t="str">
            <v>RES_CH4</v>
          </cell>
          <cell r="D1793" t="str">
            <v>RES</v>
          </cell>
        </row>
        <row r="1794">
          <cell r="A1794" t="str">
            <v>EUR</v>
          </cell>
          <cell r="B1794" t="str">
            <v>RES_SC_NGA_HP_AIR_STD_NEW</v>
          </cell>
          <cell r="C1794" t="str">
            <v>RES_CO2</v>
          </cell>
          <cell r="D1794" t="str">
            <v>RES</v>
          </cell>
        </row>
        <row r="1795">
          <cell r="A1795" t="str">
            <v>EUR</v>
          </cell>
          <cell r="B1795" t="str">
            <v>RES_SC_NGA_HP_AIR_STD_NEW</v>
          </cell>
          <cell r="C1795" t="str">
            <v>RES_N2O</v>
          </cell>
          <cell r="D1795" t="str">
            <v>RES</v>
          </cell>
        </row>
        <row r="1796">
          <cell r="A1796" t="str">
            <v>EUR</v>
          </cell>
          <cell r="B1796" t="str">
            <v>RES_SC_NGA_HP_AIR_STD_NEW</v>
          </cell>
          <cell r="C1796" t="str">
            <v>TOT_CO2</v>
          </cell>
          <cell r="D1796" t="str">
            <v>RES</v>
          </cell>
        </row>
        <row r="1797">
          <cell r="A1797" t="str">
            <v>EUR</v>
          </cell>
          <cell r="B1797" t="str">
            <v>RES_SC_NGA_HP_AIR_STD_NEW</v>
          </cell>
          <cell r="C1797" t="str">
            <v>TOT_CO2_EQ_GWP_100</v>
          </cell>
          <cell r="D1797" t="str">
            <v>RES</v>
          </cell>
        </row>
        <row r="1798">
          <cell r="A1798" t="str">
            <v>EUR</v>
          </cell>
          <cell r="B1798" t="str">
            <v>RES_SH_BIO_EXS</v>
          </cell>
          <cell r="C1798" t="str">
            <v>RES_CH4</v>
          </cell>
          <cell r="D1798" t="str">
            <v>RES</v>
          </cell>
          <cell r="E1798">
            <v>45192.091082716062</v>
          </cell>
          <cell r="F1798">
            <v>14435.856180000001</v>
          </cell>
          <cell r="G1798">
            <v>9623.9041199999956</v>
          </cell>
          <cell r="H1798">
            <v>8804.9049066196912</v>
          </cell>
        </row>
        <row r="1799">
          <cell r="A1799" t="str">
            <v>EUR</v>
          </cell>
          <cell r="B1799" t="str">
            <v>RES_SH_BIO_EXS</v>
          </cell>
          <cell r="C1799" t="str">
            <v>RES_N2O</v>
          </cell>
          <cell r="D1799" t="str">
            <v>RES</v>
          </cell>
          <cell r="E1799">
            <v>5931.4619546064832</v>
          </cell>
          <cell r="F1799">
            <v>1894.7061236249999</v>
          </cell>
          <cell r="G1799">
            <v>1263.137415749999</v>
          </cell>
          <cell r="H1799">
            <v>1155.643768993835</v>
          </cell>
        </row>
        <row r="1800">
          <cell r="A1800" t="str">
            <v>EUR</v>
          </cell>
          <cell r="B1800" t="str">
            <v>RES_SH_BIO_EXS</v>
          </cell>
          <cell r="C1800" t="str">
            <v>TOT_CH4</v>
          </cell>
          <cell r="D1800" t="str">
            <v>RES</v>
          </cell>
          <cell r="E1800">
            <v>45.192091082716047</v>
          </cell>
          <cell r="F1800">
            <v>14.43585618</v>
          </cell>
          <cell r="G1800">
            <v>9.6239041200000006</v>
          </cell>
          <cell r="H1800">
            <v>8.8049049066196936</v>
          </cell>
        </row>
        <row r="1801">
          <cell r="A1801" t="str">
            <v>EUR</v>
          </cell>
          <cell r="B1801" t="str">
            <v>RES_SH_BIO_EXS</v>
          </cell>
          <cell r="C1801" t="str">
            <v>TOT_CO2_EQ_GWP_100</v>
          </cell>
          <cell r="D1801" t="str">
            <v>RES</v>
          </cell>
          <cell r="E1801">
            <v>2897.3779395406332</v>
          </cell>
          <cell r="F1801">
            <v>925.51882934025002</v>
          </cell>
          <cell r="G1801">
            <v>617.0125528934999</v>
          </cell>
          <cell r="H1801">
            <v>564.50446582565496</v>
          </cell>
        </row>
        <row r="1802">
          <cell r="A1802" t="str">
            <v>EUR</v>
          </cell>
          <cell r="B1802" t="str">
            <v>RES_SH_BIO_PLT_NEW</v>
          </cell>
          <cell r="C1802" t="str">
            <v>RES_CH4</v>
          </cell>
          <cell r="D1802" t="str">
            <v>RES</v>
          </cell>
          <cell r="F1802">
            <v>38705.464490218103</v>
          </cell>
          <cell r="G1802">
            <v>5617.3888935534314</v>
          </cell>
          <cell r="H1802">
            <v>38705.464490218081</v>
          </cell>
          <cell r="I1802">
            <v>44772.982878727402</v>
          </cell>
          <cell r="J1802">
            <v>14869.46549058084</v>
          </cell>
          <cell r="K1802">
            <v>14869.46549058084</v>
          </cell>
        </row>
        <row r="1803">
          <cell r="A1803" t="str">
            <v>EUR</v>
          </cell>
          <cell r="B1803" t="str">
            <v>RES_SH_BIO_PLT_NEW</v>
          </cell>
          <cell r="C1803" t="str">
            <v>RES_N2O</v>
          </cell>
          <cell r="D1803" t="str">
            <v>RES</v>
          </cell>
          <cell r="F1803">
            <v>5080.0922143411244</v>
          </cell>
          <cell r="G1803">
            <v>737.28229227888789</v>
          </cell>
          <cell r="H1803">
            <v>5080.0922143411226</v>
          </cell>
          <cell r="I1803">
            <v>5876.4540028329711</v>
          </cell>
          <cell r="J1803">
            <v>1951.617345638736</v>
          </cell>
          <cell r="K1803">
            <v>1951.617345638736</v>
          </cell>
        </row>
        <row r="1804">
          <cell r="A1804" t="str">
            <v>EUR</v>
          </cell>
          <cell r="B1804" t="str">
            <v>RES_SH_BIO_PLT_NEW</v>
          </cell>
          <cell r="C1804" t="str">
            <v>TOT_CH4</v>
          </cell>
          <cell r="D1804" t="str">
            <v>RES</v>
          </cell>
          <cell r="F1804">
            <v>38.705464490218112</v>
          </cell>
          <cell r="G1804">
            <v>5.6173888935534313</v>
          </cell>
          <cell r="H1804">
            <v>38.705464490218091</v>
          </cell>
          <cell r="I1804">
            <v>44.77298287872739</v>
          </cell>
          <cell r="J1804">
            <v>14.86946549058084</v>
          </cell>
          <cell r="K1804">
            <v>14.86946549058084</v>
          </cell>
        </row>
        <row r="1805">
          <cell r="A1805" t="str">
            <v>EUR</v>
          </cell>
          <cell r="B1805" t="str">
            <v>RES_SH_BIO_PLT_NEW</v>
          </cell>
          <cell r="C1805" t="str">
            <v>TOT_CO2_EQ_GWP_100</v>
          </cell>
          <cell r="D1805" t="str">
            <v>RES</v>
          </cell>
          <cell r="F1805">
            <v>2481.504092129107</v>
          </cell>
          <cell r="G1805">
            <v>360.14484543794441</v>
          </cell>
          <cell r="H1805">
            <v>2481.504092129107</v>
          </cell>
          <cell r="I1805">
            <v>2870.5078648124099</v>
          </cell>
          <cell r="J1805">
            <v>953.31860626486423</v>
          </cell>
          <cell r="K1805">
            <v>953.31860626486423</v>
          </cell>
        </row>
        <row r="1806">
          <cell r="A1806" t="str">
            <v>EUR</v>
          </cell>
          <cell r="B1806" t="str">
            <v>RES_SH_BIO_WDS_NEW</v>
          </cell>
          <cell r="C1806" t="str">
            <v>RES_CH4</v>
          </cell>
          <cell r="D1806" t="str">
            <v>RES</v>
          </cell>
          <cell r="J1806">
            <v>15706.63876719759</v>
          </cell>
        </row>
        <row r="1807">
          <cell r="A1807" t="str">
            <v>EUR</v>
          </cell>
          <cell r="B1807" t="str">
            <v>RES_SH_BIO_WDS_NEW</v>
          </cell>
          <cell r="C1807" t="str">
            <v>RES_N2O</v>
          </cell>
          <cell r="D1807" t="str">
            <v>RES</v>
          </cell>
          <cell r="J1807">
            <v>2061.4963381946841</v>
          </cell>
        </row>
        <row r="1808">
          <cell r="A1808" t="str">
            <v>EUR</v>
          </cell>
          <cell r="B1808" t="str">
            <v>RES_SH_BIO_WDS_NEW</v>
          </cell>
          <cell r="C1808" t="str">
            <v>TOT_CH4</v>
          </cell>
          <cell r="D1808" t="str">
            <v>RES</v>
          </cell>
          <cell r="J1808">
            <v>15.7066387671976</v>
          </cell>
        </row>
        <row r="1809">
          <cell r="A1809" t="str">
            <v>EUR</v>
          </cell>
          <cell r="B1809" t="str">
            <v>RES_SH_BIO_WDS_NEW</v>
          </cell>
          <cell r="C1809" t="str">
            <v>TOT_CO2_EQ_GWP_100</v>
          </cell>
          <cell r="D1809" t="str">
            <v>RES</v>
          </cell>
          <cell r="J1809">
            <v>1006.991877961956</v>
          </cell>
        </row>
        <row r="1810">
          <cell r="A1810" t="str">
            <v>EUR</v>
          </cell>
          <cell r="B1810" t="str">
            <v>RES_SH_COA_EXS</v>
          </cell>
          <cell r="C1810" t="str">
            <v>RES_CH4</v>
          </cell>
          <cell r="D1810" t="str">
            <v>RES</v>
          </cell>
          <cell r="E1810">
            <v>7220.6805975595253</v>
          </cell>
          <cell r="F1810">
            <v>4034.431875791618</v>
          </cell>
          <cell r="G1810">
            <v>3881.8504951346149</v>
          </cell>
          <cell r="H1810">
            <v>462.73714511538469</v>
          </cell>
        </row>
        <row r="1811">
          <cell r="A1811" t="str">
            <v>EUR</v>
          </cell>
          <cell r="B1811" t="str">
            <v>RES_SH_COA_EXS</v>
          </cell>
          <cell r="C1811" t="str">
            <v>RES_CO2</v>
          </cell>
          <cell r="D1811" t="str">
            <v>RES</v>
          </cell>
          <cell r="E1811">
            <v>62143.802924632742</v>
          </cell>
          <cell r="F1811">
            <v>34721.787789199312</v>
          </cell>
          <cell r="G1811">
            <v>33408.616943126734</v>
          </cell>
          <cell r="H1811">
            <v>3982.4841389157691</v>
          </cell>
        </row>
        <row r="1812">
          <cell r="A1812" t="str">
            <v>EUR</v>
          </cell>
          <cell r="B1812" t="str">
            <v>RES_SH_COA_EXS</v>
          </cell>
          <cell r="C1812" t="str">
            <v>RES_N2O</v>
          </cell>
          <cell r="D1812" t="str">
            <v>RES</v>
          </cell>
          <cell r="E1812">
            <v>1050.2808141904759</v>
          </cell>
          <cell r="F1812">
            <v>586.82645466059887</v>
          </cell>
          <cell r="G1812">
            <v>564.6327992923076</v>
          </cell>
          <cell r="H1812">
            <v>67.3072211076923</v>
          </cell>
        </row>
        <row r="1813">
          <cell r="A1813" t="str">
            <v>EUR</v>
          </cell>
          <cell r="B1813" t="str">
            <v>RES_SH_COA_EXS</v>
          </cell>
          <cell r="C1813" t="str">
            <v>TOT_CH4</v>
          </cell>
          <cell r="D1813" t="str">
            <v>RES</v>
          </cell>
          <cell r="E1813">
            <v>7.2206805975595243</v>
          </cell>
          <cell r="F1813">
            <v>4.0344318757916184</v>
          </cell>
          <cell r="G1813">
            <v>3.8818504951346151</v>
          </cell>
          <cell r="H1813">
            <v>0.46273714511538472</v>
          </cell>
        </row>
        <row r="1814">
          <cell r="A1814" t="str">
            <v>EUR</v>
          </cell>
          <cell r="B1814" t="str">
            <v>RES_SH_COA_EXS</v>
          </cell>
          <cell r="C1814" t="str">
            <v>TOT_CO2</v>
          </cell>
          <cell r="D1814" t="str">
            <v>RES</v>
          </cell>
          <cell r="E1814">
            <v>62143.802924632742</v>
          </cell>
          <cell r="F1814">
            <v>34721.787789199312</v>
          </cell>
          <cell r="G1814">
            <v>33408.616943126734</v>
          </cell>
          <cell r="H1814">
            <v>3982.4841389157691</v>
          </cell>
        </row>
        <row r="1815">
          <cell r="A1815" t="str">
            <v>EUR</v>
          </cell>
          <cell r="B1815" t="str">
            <v>RES_SH_COA_EXS</v>
          </cell>
          <cell r="C1815" t="str">
            <v>TOT_CO2_EQ_GWP_100</v>
          </cell>
          <cell r="D1815" t="str">
            <v>RES</v>
          </cell>
          <cell r="E1815">
            <v>62637.303622200488</v>
          </cell>
          <cell r="F1815">
            <v>34997.522869582957</v>
          </cell>
          <cell r="G1815">
            <v>33673.923779694203</v>
          </cell>
          <cell r="H1815">
            <v>4014.1101194337461</v>
          </cell>
        </row>
        <row r="1816">
          <cell r="A1816" t="str">
            <v>EUR</v>
          </cell>
          <cell r="B1816" t="str">
            <v>RES_SH_COA_NEW</v>
          </cell>
          <cell r="C1816" t="str">
            <v>RES_CH4</v>
          </cell>
          <cell r="D1816" t="str">
            <v>RES</v>
          </cell>
        </row>
        <row r="1817">
          <cell r="A1817" t="str">
            <v>EUR</v>
          </cell>
          <cell r="B1817" t="str">
            <v>RES_SH_COA_NEW</v>
          </cell>
          <cell r="C1817" t="str">
            <v>RES_CO2</v>
          </cell>
          <cell r="D1817" t="str">
            <v>RES</v>
          </cell>
        </row>
        <row r="1818">
          <cell r="A1818" t="str">
            <v>EUR</v>
          </cell>
          <cell r="B1818" t="str">
            <v>RES_SH_COA_NEW</v>
          </cell>
          <cell r="C1818" t="str">
            <v>RES_N2O</v>
          </cell>
          <cell r="D1818" t="str">
            <v>RES</v>
          </cell>
        </row>
        <row r="1819">
          <cell r="A1819" t="str">
            <v>EUR</v>
          </cell>
          <cell r="B1819" t="str">
            <v>RES_SH_COA_NEW</v>
          </cell>
          <cell r="C1819" t="str">
            <v>TOT_CH4</v>
          </cell>
          <cell r="D1819" t="str">
            <v>RES</v>
          </cell>
        </row>
        <row r="1820">
          <cell r="A1820" t="str">
            <v>EUR</v>
          </cell>
          <cell r="B1820" t="str">
            <v>RES_SH_COA_NEW</v>
          </cell>
          <cell r="C1820" t="str">
            <v>TOT_CO2</v>
          </cell>
          <cell r="D1820" t="str">
            <v>RES</v>
          </cell>
        </row>
        <row r="1821">
          <cell r="A1821" t="str">
            <v>EUR</v>
          </cell>
          <cell r="B1821" t="str">
            <v>RES_SH_COA_NEW</v>
          </cell>
          <cell r="C1821" t="str">
            <v>TOT_CO2_EQ_GWP_100</v>
          </cell>
          <cell r="D1821" t="str">
            <v>RES</v>
          </cell>
        </row>
        <row r="1822">
          <cell r="A1822" t="str">
            <v>EUR</v>
          </cell>
          <cell r="B1822" t="str">
            <v>RES_SH_DST_CND_NEW</v>
          </cell>
          <cell r="C1822" t="str">
            <v>RES_CH4</v>
          </cell>
          <cell r="D1822" t="str">
            <v>RES</v>
          </cell>
          <cell r="F1822">
            <v>224.98553686233171</v>
          </cell>
        </row>
        <row r="1823">
          <cell r="A1823" t="str">
            <v>EUR</v>
          </cell>
          <cell r="B1823" t="str">
            <v>RES_SH_DST_CND_NEW</v>
          </cell>
          <cell r="C1823" t="str">
            <v>RES_CO2</v>
          </cell>
          <cell r="D1823" t="str">
            <v>RES</v>
          </cell>
          <cell r="F1823">
            <v>5493.396858388598</v>
          </cell>
        </row>
        <row r="1824">
          <cell r="A1824" t="str">
            <v>EUR</v>
          </cell>
          <cell r="B1824" t="str">
            <v>RES_SH_DST_CND_NEW</v>
          </cell>
          <cell r="C1824" t="str">
            <v>RES_N2O</v>
          </cell>
          <cell r="D1824" t="str">
            <v>RES</v>
          </cell>
          <cell r="F1824">
            <v>44.997107372466317</v>
          </cell>
        </row>
        <row r="1825">
          <cell r="A1825" t="str">
            <v>EUR</v>
          </cell>
          <cell r="B1825" t="str">
            <v>RES_SH_DST_CND_NEW</v>
          </cell>
          <cell r="C1825" t="str">
            <v>TOT_CO2</v>
          </cell>
          <cell r="D1825" t="str">
            <v>RES</v>
          </cell>
          <cell r="F1825">
            <v>5493.396858388598</v>
          </cell>
        </row>
        <row r="1826">
          <cell r="A1826" t="str">
            <v>EUR</v>
          </cell>
          <cell r="B1826" t="str">
            <v>RES_SH_DST_CND_NEW</v>
          </cell>
          <cell r="C1826" t="str">
            <v>TOT_CO2_EQ_GWP_100</v>
          </cell>
          <cell r="D1826" t="str">
            <v>RES</v>
          </cell>
          <cell r="F1826">
            <v>5512.4306348071514</v>
          </cell>
        </row>
        <row r="1827">
          <cell r="A1827" t="str">
            <v>EUR</v>
          </cell>
          <cell r="B1827" t="str">
            <v>RES_SH_DST_EXS</v>
          </cell>
          <cell r="C1827" t="str">
            <v>RES_CH4</v>
          </cell>
          <cell r="D1827" t="str">
            <v>RES</v>
          </cell>
          <cell r="E1827">
            <v>2341.2839364000001</v>
          </cell>
          <cell r="F1827">
            <v>1755.9629523000001</v>
          </cell>
          <cell r="G1827">
            <v>1170.6419682000001</v>
          </cell>
          <cell r="H1827">
            <v>585.32098409999981</v>
          </cell>
        </row>
        <row r="1828">
          <cell r="A1828" t="str">
            <v>EUR</v>
          </cell>
          <cell r="B1828" t="str">
            <v>RES_SH_DST_EXS</v>
          </cell>
          <cell r="C1828" t="str">
            <v>RES_CO2</v>
          </cell>
          <cell r="D1828" t="str">
            <v>RES</v>
          </cell>
          <cell r="E1828">
            <v>57166.349447100009</v>
          </cell>
          <cell r="F1828">
            <v>42874.762085324997</v>
          </cell>
          <cell r="G1828">
            <v>28583.174723550001</v>
          </cell>
          <cell r="H1828">
            <v>14291.587361775</v>
          </cell>
        </row>
        <row r="1829">
          <cell r="A1829" t="str">
            <v>EUR</v>
          </cell>
          <cell r="B1829" t="str">
            <v>RES_SH_DST_EXS</v>
          </cell>
          <cell r="C1829" t="str">
            <v>RES_N2O</v>
          </cell>
          <cell r="D1829" t="str">
            <v>RES</v>
          </cell>
          <cell r="E1829">
            <v>468.25678727999991</v>
          </cell>
          <cell r="F1829">
            <v>351.19259045999991</v>
          </cell>
          <cell r="G1829">
            <v>234.1283936399999</v>
          </cell>
          <cell r="H1829">
            <v>117.06419682000001</v>
          </cell>
        </row>
        <row r="1830">
          <cell r="A1830" t="str">
            <v>EUR</v>
          </cell>
          <cell r="B1830" t="str">
            <v>RES_SH_DST_EXS</v>
          </cell>
          <cell r="C1830" t="str">
            <v>TOT_CO2</v>
          </cell>
          <cell r="D1830" t="str">
            <v>RES</v>
          </cell>
          <cell r="E1830">
            <v>57166.349447100009</v>
          </cell>
          <cell r="F1830">
            <v>42874.762085324997</v>
          </cell>
          <cell r="G1830">
            <v>28583.174723550001</v>
          </cell>
          <cell r="H1830">
            <v>14291.587361775</v>
          </cell>
        </row>
        <row r="1831">
          <cell r="A1831" t="str">
            <v>EUR</v>
          </cell>
          <cell r="B1831" t="str">
            <v>RES_SH_DST_EXS</v>
          </cell>
          <cell r="C1831" t="str">
            <v>TOT_CO2_EQ_GWP_100</v>
          </cell>
          <cell r="D1831" t="str">
            <v>RES</v>
          </cell>
          <cell r="E1831">
            <v>57364.422068119449</v>
          </cell>
          <cell r="F1831">
            <v>43023.316551089592</v>
          </cell>
          <cell r="G1831">
            <v>28682.211034059721</v>
          </cell>
          <cell r="H1831">
            <v>14341.10551702986</v>
          </cell>
        </row>
        <row r="1832">
          <cell r="A1832" t="str">
            <v>EUR</v>
          </cell>
          <cell r="B1832" t="str">
            <v>RES_SH_DST_SOL_NEW</v>
          </cell>
          <cell r="C1832" t="str">
            <v>RES_CH4</v>
          </cell>
          <cell r="D1832" t="str">
            <v>RES</v>
          </cell>
        </row>
        <row r="1833">
          <cell r="A1833" t="str">
            <v>EUR</v>
          </cell>
          <cell r="B1833" t="str">
            <v>RES_SH_DST_SOL_NEW</v>
          </cell>
          <cell r="C1833" t="str">
            <v>RES_CO2</v>
          </cell>
          <cell r="D1833" t="str">
            <v>RES</v>
          </cell>
        </row>
        <row r="1834">
          <cell r="A1834" t="str">
            <v>EUR</v>
          </cell>
          <cell r="B1834" t="str">
            <v>RES_SH_DST_SOL_NEW</v>
          </cell>
          <cell r="C1834" t="str">
            <v>RES_N2O</v>
          </cell>
          <cell r="D1834" t="str">
            <v>RES</v>
          </cell>
        </row>
        <row r="1835">
          <cell r="A1835" t="str">
            <v>EUR</v>
          </cell>
          <cell r="B1835" t="str">
            <v>RES_SH_DST_SOL_NEW</v>
          </cell>
          <cell r="C1835" t="str">
            <v>TOT_CO2</v>
          </cell>
          <cell r="D1835" t="str">
            <v>RES</v>
          </cell>
        </row>
        <row r="1836">
          <cell r="A1836" t="str">
            <v>EUR</v>
          </cell>
          <cell r="B1836" t="str">
            <v>RES_SH_DST_SOL_NEW</v>
          </cell>
          <cell r="C1836" t="str">
            <v>TOT_CO2_EQ_GWP_100</v>
          </cell>
          <cell r="D1836" t="str">
            <v>RES</v>
          </cell>
        </row>
        <row r="1837">
          <cell r="A1837" t="str">
            <v>EUR</v>
          </cell>
          <cell r="B1837" t="str">
            <v>RES_SH_DST_STD_NEW</v>
          </cell>
          <cell r="C1837" t="str">
            <v>RES_CH4</v>
          </cell>
          <cell r="D1837" t="str">
            <v>RES</v>
          </cell>
        </row>
        <row r="1838">
          <cell r="A1838" t="str">
            <v>EUR</v>
          </cell>
          <cell r="B1838" t="str">
            <v>RES_SH_DST_STD_NEW</v>
          </cell>
          <cell r="C1838" t="str">
            <v>RES_CO2</v>
          </cell>
          <cell r="D1838" t="str">
            <v>RES</v>
          </cell>
        </row>
        <row r="1839">
          <cell r="A1839" t="str">
            <v>EUR</v>
          </cell>
          <cell r="B1839" t="str">
            <v>RES_SH_DST_STD_NEW</v>
          </cell>
          <cell r="C1839" t="str">
            <v>RES_N2O</v>
          </cell>
          <cell r="D1839" t="str">
            <v>RES</v>
          </cell>
        </row>
        <row r="1840">
          <cell r="A1840" t="str">
            <v>EUR</v>
          </cell>
          <cell r="B1840" t="str">
            <v>RES_SH_DST_STD_NEW</v>
          </cell>
          <cell r="C1840" t="str">
            <v>TOT_CO2</v>
          </cell>
          <cell r="D1840" t="str">
            <v>RES</v>
          </cell>
        </row>
        <row r="1841">
          <cell r="A1841" t="str">
            <v>EUR</v>
          </cell>
          <cell r="B1841" t="str">
            <v>RES_SH_DST_STD_NEW</v>
          </cell>
          <cell r="C1841" t="str">
            <v>TOT_CO2_EQ_GWP_100</v>
          </cell>
          <cell r="D1841" t="str">
            <v>RES</v>
          </cell>
        </row>
        <row r="1842">
          <cell r="A1842" t="str">
            <v>EUR</v>
          </cell>
          <cell r="B1842" t="str">
            <v>RES_SH_HFO_EXS</v>
          </cell>
          <cell r="C1842" t="str">
            <v>RES_CH4</v>
          </cell>
          <cell r="D1842" t="str">
            <v>RES</v>
          </cell>
          <cell r="E1842">
            <v>47.962283399999997</v>
          </cell>
          <cell r="F1842">
            <v>35.971712549999999</v>
          </cell>
          <cell r="G1842">
            <v>23.981141699999998</v>
          </cell>
          <cell r="H1842">
            <v>11.990570849999999</v>
          </cell>
        </row>
        <row r="1843">
          <cell r="A1843" t="str">
            <v>EUR</v>
          </cell>
          <cell r="B1843" t="str">
            <v>RES_SH_HFO_EXS</v>
          </cell>
          <cell r="C1843" t="str">
            <v>RES_CO2</v>
          </cell>
          <cell r="D1843" t="str">
            <v>RES</v>
          </cell>
          <cell r="E1843">
            <v>1197.778090776</v>
          </cell>
          <cell r="F1843">
            <v>898.33356808200017</v>
          </cell>
          <cell r="G1843">
            <v>598.88904538800011</v>
          </cell>
          <cell r="H1843">
            <v>299.44452269399989</v>
          </cell>
        </row>
        <row r="1844">
          <cell r="A1844" t="str">
            <v>EUR</v>
          </cell>
          <cell r="B1844" t="str">
            <v>RES_SH_HFO_EXS</v>
          </cell>
          <cell r="C1844" t="str">
            <v>RES_N2O</v>
          </cell>
          <cell r="D1844" t="str">
            <v>RES</v>
          </cell>
          <cell r="E1844">
            <v>9.5924566799999997</v>
          </cell>
          <cell r="F1844">
            <v>7.1943425099999994</v>
          </cell>
          <cell r="G1844">
            <v>4.7962283399999999</v>
          </cell>
          <cell r="H1844">
            <v>2.398114169999999</v>
          </cell>
        </row>
        <row r="1845">
          <cell r="A1845" t="str">
            <v>EUR</v>
          </cell>
          <cell r="B1845" t="str">
            <v>RES_SH_HFO_EXS</v>
          </cell>
          <cell r="C1845" t="str">
            <v>TOT_CO2</v>
          </cell>
          <cell r="D1845" t="str">
            <v>RES</v>
          </cell>
          <cell r="E1845">
            <v>1197.778090776</v>
          </cell>
          <cell r="F1845">
            <v>898.33356808200017</v>
          </cell>
          <cell r="G1845">
            <v>598.88904538800011</v>
          </cell>
          <cell r="H1845">
            <v>299.44452269399989</v>
          </cell>
        </row>
        <row r="1846">
          <cell r="A1846" t="str">
            <v>EUR</v>
          </cell>
          <cell r="B1846" t="str">
            <v>RES_SH_HFO_EXS</v>
          </cell>
          <cell r="C1846" t="str">
            <v>TOT_CO2_EQ_GWP_100</v>
          </cell>
          <cell r="D1846" t="str">
            <v>RES</v>
          </cell>
          <cell r="E1846">
            <v>1201.83569995164</v>
          </cell>
          <cell r="F1846">
            <v>901.37677496373021</v>
          </cell>
          <cell r="G1846">
            <v>600.91784997582022</v>
          </cell>
          <cell r="H1846">
            <v>300.45892498790988</v>
          </cell>
        </row>
        <row r="1847">
          <cell r="A1847" t="str">
            <v>EUR</v>
          </cell>
          <cell r="B1847" t="str">
            <v>RES_SH_INS_BIO_PLT_NEW</v>
          </cell>
          <cell r="C1847" t="str">
            <v>RES_CH4</v>
          </cell>
          <cell r="D1847" t="str">
            <v>RES</v>
          </cell>
        </row>
        <row r="1848">
          <cell r="A1848" t="str">
            <v>EUR</v>
          </cell>
          <cell r="B1848" t="str">
            <v>RES_SH_INS_BIO_PLT_NEW</v>
          </cell>
          <cell r="C1848" t="str">
            <v>RES_N2O</v>
          </cell>
          <cell r="D1848" t="str">
            <v>RES</v>
          </cell>
        </row>
        <row r="1849">
          <cell r="A1849" t="str">
            <v>EUR</v>
          </cell>
          <cell r="B1849" t="str">
            <v>RES_SH_INS_BIO_PLT_NEW</v>
          </cell>
          <cell r="C1849" t="str">
            <v>TOT_CH4</v>
          </cell>
          <cell r="D1849" t="str">
            <v>RES</v>
          </cell>
        </row>
        <row r="1850">
          <cell r="A1850" t="str">
            <v>EUR</v>
          </cell>
          <cell r="B1850" t="str">
            <v>RES_SH_INS_BIO_PLT_NEW</v>
          </cell>
          <cell r="C1850" t="str">
            <v>TOT_CO2_EQ_GWP_100</v>
          </cell>
          <cell r="D1850" t="str">
            <v>RES</v>
          </cell>
        </row>
        <row r="1851">
          <cell r="A1851" t="str">
            <v>EUR</v>
          </cell>
          <cell r="B1851" t="str">
            <v>RES_SH_INS_BIO_WDS_NEW</v>
          </cell>
          <cell r="C1851" t="str">
            <v>RES_CH4</v>
          </cell>
          <cell r="D1851" t="str">
            <v>RES</v>
          </cell>
        </row>
        <row r="1852">
          <cell r="A1852" t="str">
            <v>EUR</v>
          </cell>
          <cell r="B1852" t="str">
            <v>RES_SH_INS_BIO_WDS_NEW</v>
          </cell>
          <cell r="C1852" t="str">
            <v>RES_N2O</v>
          </cell>
          <cell r="D1852" t="str">
            <v>RES</v>
          </cell>
        </row>
        <row r="1853">
          <cell r="A1853" t="str">
            <v>EUR</v>
          </cell>
          <cell r="B1853" t="str">
            <v>RES_SH_INS_BIO_WDS_NEW</v>
          </cell>
          <cell r="C1853" t="str">
            <v>TOT_CH4</v>
          </cell>
          <cell r="D1853" t="str">
            <v>RES</v>
          </cell>
        </row>
        <row r="1854">
          <cell r="A1854" t="str">
            <v>EUR</v>
          </cell>
          <cell r="B1854" t="str">
            <v>RES_SH_INS_BIO_WDS_NEW</v>
          </cell>
          <cell r="C1854" t="str">
            <v>TOT_CO2_EQ_GWP_100</v>
          </cell>
          <cell r="D1854" t="str">
            <v>RES</v>
          </cell>
        </row>
        <row r="1855">
          <cell r="A1855" t="str">
            <v>EUR</v>
          </cell>
          <cell r="B1855" t="str">
            <v>RES_SH_INS_COA_NEW</v>
          </cell>
          <cell r="C1855" t="str">
            <v>RES_CH4</v>
          </cell>
          <cell r="D1855" t="str">
            <v>RES</v>
          </cell>
        </row>
        <row r="1856">
          <cell r="A1856" t="str">
            <v>EUR</v>
          </cell>
          <cell r="B1856" t="str">
            <v>RES_SH_INS_COA_NEW</v>
          </cell>
          <cell r="C1856" t="str">
            <v>RES_CO2</v>
          </cell>
          <cell r="D1856" t="str">
            <v>RES</v>
          </cell>
        </row>
        <row r="1857">
          <cell r="A1857" t="str">
            <v>EUR</v>
          </cell>
          <cell r="B1857" t="str">
            <v>RES_SH_INS_COA_NEW</v>
          </cell>
          <cell r="C1857" t="str">
            <v>RES_N2O</v>
          </cell>
          <cell r="D1857" t="str">
            <v>RES</v>
          </cell>
        </row>
        <row r="1858">
          <cell r="A1858" t="str">
            <v>EUR</v>
          </cell>
          <cell r="B1858" t="str">
            <v>RES_SH_INS_COA_NEW</v>
          </cell>
          <cell r="C1858" t="str">
            <v>TOT_CO2</v>
          </cell>
          <cell r="D1858" t="str">
            <v>RES</v>
          </cell>
        </row>
        <row r="1859">
          <cell r="A1859" t="str">
            <v>EUR</v>
          </cell>
          <cell r="B1859" t="str">
            <v>RES_SH_INS_COA_NEW</v>
          </cell>
          <cell r="C1859" t="str">
            <v>TOT_CO2_EQ_GWP_100</v>
          </cell>
          <cell r="D1859" t="str">
            <v>RES</v>
          </cell>
        </row>
        <row r="1860">
          <cell r="A1860" t="str">
            <v>EUR</v>
          </cell>
          <cell r="B1860" t="str">
            <v>RES_SH_INS_DST_CND_NEW</v>
          </cell>
          <cell r="C1860" t="str">
            <v>RES_CH4</v>
          </cell>
          <cell r="D1860" t="str">
            <v>RES</v>
          </cell>
        </row>
        <row r="1861">
          <cell r="A1861" t="str">
            <v>EUR</v>
          </cell>
          <cell r="B1861" t="str">
            <v>RES_SH_INS_DST_CND_NEW</v>
          </cell>
          <cell r="C1861" t="str">
            <v>RES_CO2</v>
          </cell>
          <cell r="D1861" t="str">
            <v>RES</v>
          </cell>
        </row>
        <row r="1862">
          <cell r="A1862" t="str">
            <v>EUR</v>
          </cell>
          <cell r="B1862" t="str">
            <v>RES_SH_INS_DST_CND_NEW</v>
          </cell>
          <cell r="C1862" t="str">
            <v>RES_N2O</v>
          </cell>
          <cell r="D1862" t="str">
            <v>RES</v>
          </cell>
        </row>
        <row r="1863">
          <cell r="A1863" t="str">
            <v>EUR</v>
          </cell>
          <cell r="B1863" t="str">
            <v>RES_SH_INS_DST_CND_NEW</v>
          </cell>
          <cell r="C1863" t="str">
            <v>TOT_CO2</v>
          </cell>
          <cell r="D1863" t="str">
            <v>RES</v>
          </cell>
        </row>
        <row r="1864">
          <cell r="A1864" t="str">
            <v>EUR</v>
          </cell>
          <cell r="B1864" t="str">
            <v>RES_SH_INS_DST_CND_NEW</v>
          </cell>
          <cell r="C1864" t="str">
            <v>TOT_CO2_EQ_GWP_100</v>
          </cell>
          <cell r="D1864" t="str">
            <v>RES</v>
          </cell>
        </row>
        <row r="1865">
          <cell r="A1865" t="str">
            <v>EUR</v>
          </cell>
          <cell r="B1865" t="str">
            <v>RES_SH_INS_DST_SOL_NEW</v>
          </cell>
          <cell r="C1865" t="str">
            <v>RES_CH4</v>
          </cell>
          <cell r="D1865" t="str">
            <v>RES</v>
          </cell>
        </row>
        <row r="1866">
          <cell r="A1866" t="str">
            <v>EUR</v>
          </cell>
          <cell r="B1866" t="str">
            <v>RES_SH_INS_DST_SOL_NEW</v>
          </cell>
          <cell r="C1866" t="str">
            <v>RES_CO2</v>
          </cell>
          <cell r="D1866" t="str">
            <v>RES</v>
          </cell>
        </row>
        <row r="1867">
          <cell r="A1867" t="str">
            <v>EUR</v>
          </cell>
          <cell r="B1867" t="str">
            <v>RES_SH_INS_DST_SOL_NEW</v>
          </cell>
          <cell r="C1867" t="str">
            <v>RES_N2O</v>
          </cell>
          <cell r="D1867" t="str">
            <v>RES</v>
          </cell>
        </row>
        <row r="1868">
          <cell r="A1868" t="str">
            <v>EUR</v>
          </cell>
          <cell r="B1868" t="str">
            <v>RES_SH_INS_DST_SOL_NEW</v>
          </cell>
          <cell r="C1868" t="str">
            <v>TOT_CO2</v>
          </cell>
          <cell r="D1868" t="str">
            <v>RES</v>
          </cell>
        </row>
        <row r="1869">
          <cell r="A1869" t="str">
            <v>EUR</v>
          </cell>
          <cell r="B1869" t="str">
            <v>RES_SH_INS_DST_SOL_NEW</v>
          </cell>
          <cell r="C1869" t="str">
            <v>TOT_CO2_EQ_GWP_100</v>
          </cell>
          <cell r="D1869" t="str">
            <v>RES</v>
          </cell>
        </row>
        <row r="1870">
          <cell r="A1870" t="str">
            <v>EUR</v>
          </cell>
          <cell r="B1870" t="str">
            <v>RES_SH_INS_DST_STD_NEW</v>
          </cell>
          <cell r="C1870" t="str">
            <v>RES_CH4</v>
          </cell>
          <cell r="D1870" t="str">
            <v>RES</v>
          </cell>
        </row>
        <row r="1871">
          <cell r="A1871" t="str">
            <v>EUR</v>
          </cell>
          <cell r="B1871" t="str">
            <v>RES_SH_INS_DST_STD_NEW</v>
          </cell>
          <cell r="C1871" t="str">
            <v>RES_CO2</v>
          </cell>
          <cell r="D1871" t="str">
            <v>RES</v>
          </cell>
        </row>
        <row r="1872">
          <cell r="A1872" t="str">
            <v>EUR</v>
          </cell>
          <cell r="B1872" t="str">
            <v>RES_SH_INS_DST_STD_NEW</v>
          </cell>
          <cell r="C1872" t="str">
            <v>RES_N2O</v>
          </cell>
          <cell r="D1872" t="str">
            <v>RES</v>
          </cell>
        </row>
        <row r="1873">
          <cell r="A1873" t="str">
            <v>EUR</v>
          </cell>
          <cell r="B1873" t="str">
            <v>RES_SH_INS_DST_STD_NEW</v>
          </cell>
          <cell r="C1873" t="str">
            <v>TOT_CO2</v>
          </cell>
          <cell r="D1873" t="str">
            <v>RES</v>
          </cell>
        </row>
        <row r="1874">
          <cell r="A1874" t="str">
            <v>EUR</v>
          </cell>
          <cell r="B1874" t="str">
            <v>RES_SH_INS_DST_STD_NEW</v>
          </cell>
          <cell r="C1874" t="str">
            <v>TOT_CO2_EQ_GWP_100</v>
          </cell>
          <cell r="D1874" t="str">
            <v>RES</v>
          </cell>
        </row>
        <row r="1875">
          <cell r="A1875" t="str">
            <v>EUR</v>
          </cell>
          <cell r="B1875" t="str">
            <v>RES_SH_INS_LPG_CND_NEW</v>
          </cell>
          <cell r="C1875" t="str">
            <v>RES_CH4</v>
          </cell>
          <cell r="D1875" t="str">
            <v>RES</v>
          </cell>
        </row>
        <row r="1876">
          <cell r="A1876" t="str">
            <v>EUR</v>
          </cell>
          <cell r="B1876" t="str">
            <v>RES_SH_INS_LPG_CND_NEW</v>
          </cell>
          <cell r="C1876" t="str">
            <v>RES_CO2</v>
          </cell>
          <cell r="D1876" t="str">
            <v>RES</v>
          </cell>
        </row>
        <row r="1877">
          <cell r="A1877" t="str">
            <v>EUR</v>
          </cell>
          <cell r="B1877" t="str">
            <v>RES_SH_INS_LPG_CND_NEW</v>
          </cell>
          <cell r="C1877" t="str">
            <v>RES_N2O</v>
          </cell>
          <cell r="D1877" t="str">
            <v>RES</v>
          </cell>
        </row>
        <row r="1878">
          <cell r="A1878" t="str">
            <v>EUR</v>
          </cell>
          <cell r="B1878" t="str">
            <v>RES_SH_INS_LPG_CND_NEW</v>
          </cell>
          <cell r="C1878" t="str">
            <v>TOT_CO2</v>
          </cell>
          <cell r="D1878" t="str">
            <v>RES</v>
          </cell>
        </row>
        <row r="1879">
          <cell r="A1879" t="str">
            <v>EUR</v>
          </cell>
          <cell r="B1879" t="str">
            <v>RES_SH_INS_LPG_CND_NEW</v>
          </cell>
          <cell r="C1879" t="str">
            <v>TOT_CO2_EQ_GWP_100</v>
          </cell>
          <cell r="D1879" t="str">
            <v>RES</v>
          </cell>
        </row>
        <row r="1880">
          <cell r="A1880" t="str">
            <v>EUR</v>
          </cell>
          <cell r="B1880" t="str">
            <v>RES_SH_INS_LPG_SOL_NEW</v>
          </cell>
          <cell r="C1880" t="str">
            <v>RES_CH4</v>
          </cell>
          <cell r="D1880" t="str">
            <v>RES</v>
          </cell>
        </row>
        <row r="1881">
          <cell r="A1881" t="str">
            <v>EUR</v>
          </cell>
          <cell r="B1881" t="str">
            <v>RES_SH_INS_LPG_SOL_NEW</v>
          </cell>
          <cell r="C1881" t="str">
            <v>RES_CO2</v>
          </cell>
          <cell r="D1881" t="str">
            <v>RES</v>
          </cell>
        </row>
        <row r="1882">
          <cell r="A1882" t="str">
            <v>EUR</v>
          </cell>
          <cell r="B1882" t="str">
            <v>RES_SH_INS_LPG_SOL_NEW</v>
          </cell>
          <cell r="C1882" t="str">
            <v>RES_N2O</v>
          </cell>
          <cell r="D1882" t="str">
            <v>RES</v>
          </cell>
        </row>
        <row r="1883">
          <cell r="A1883" t="str">
            <v>EUR</v>
          </cell>
          <cell r="B1883" t="str">
            <v>RES_SH_INS_LPG_SOL_NEW</v>
          </cell>
          <cell r="C1883" t="str">
            <v>TOT_CO2</v>
          </cell>
          <cell r="D1883" t="str">
            <v>RES</v>
          </cell>
        </row>
        <row r="1884">
          <cell r="A1884" t="str">
            <v>EUR</v>
          </cell>
          <cell r="B1884" t="str">
            <v>RES_SH_INS_LPG_SOL_NEW</v>
          </cell>
          <cell r="C1884" t="str">
            <v>TOT_CO2_EQ_GWP_100</v>
          </cell>
          <cell r="D1884" t="str">
            <v>RES</v>
          </cell>
        </row>
        <row r="1885">
          <cell r="A1885" t="str">
            <v>EUR</v>
          </cell>
          <cell r="B1885" t="str">
            <v>RES_SH_INS_LPG_STD_NEW</v>
          </cell>
          <cell r="C1885" t="str">
            <v>RES_CH4</v>
          </cell>
          <cell r="D1885" t="str">
            <v>RES</v>
          </cell>
        </row>
        <row r="1886">
          <cell r="A1886" t="str">
            <v>EUR</v>
          </cell>
          <cell r="B1886" t="str">
            <v>RES_SH_INS_LPG_STD_NEW</v>
          </cell>
          <cell r="C1886" t="str">
            <v>RES_CO2</v>
          </cell>
          <cell r="D1886" t="str">
            <v>RES</v>
          </cell>
        </row>
        <row r="1887">
          <cell r="A1887" t="str">
            <v>EUR</v>
          </cell>
          <cell r="B1887" t="str">
            <v>RES_SH_INS_LPG_STD_NEW</v>
          </cell>
          <cell r="C1887" t="str">
            <v>RES_N2O</v>
          </cell>
          <cell r="D1887" t="str">
            <v>RES</v>
          </cell>
        </row>
        <row r="1888">
          <cell r="A1888" t="str">
            <v>EUR</v>
          </cell>
          <cell r="B1888" t="str">
            <v>RES_SH_INS_LPG_STD_NEW</v>
          </cell>
          <cell r="C1888" t="str">
            <v>TOT_CO2</v>
          </cell>
          <cell r="D1888" t="str">
            <v>RES</v>
          </cell>
        </row>
        <row r="1889">
          <cell r="A1889" t="str">
            <v>EUR</v>
          </cell>
          <cell r="B1889" t="str">
            <v>RES_SH_INS_LPG_STD_NEW</v>
          </cell>
          <cell r="C1889" t="str">
            <v>TOT_CO2_EQ_GWP_100</v>
          </cell>
          <cell r="D1889" t="str">
            <v>RES</v>
          </cell>
        </row>
        <row r="1890">
          <cell r="A1890" t="str">
            <v>EUR</v>
          </cell>
          <cell r="B1890" t="str">
            <v>RES_SH_INS_NGA_CND_NEW</v>
          </cell>
          <cell r="C1890" t="str">
            <v>RES_CH4</v>
          </cell>
          <cell r="D1890" t="str">
            <v>RES</v>
          </cell>
        </row>
        <row r="1891">
          <cell r="A1891" t="str">
            <v>EUR</v>
          </cell>
          <cell r="B1891" t="str">
            <v>RES_SH_INS_NGA_CND_NEW</v>
          </cell>
          <cell r="C1891" t="str">
            <v>RES_CO2</v>
          </cell>
          <cell r="D1891" t="str">
            <v>RES</v>
          </cell>
        </row>
        <row r="1892">
          <cell r="A1892" t="str">
            <v>EUR</v>
          </cell>
          <cell r="B1892" t="str">
            <v>RES_SH_INS_NGA_CND_NEW</v>
          </cell>
          <cell r="C1892" t="str">
            <v>RES_N2O</v>
          </cell>
          <cell r="D1892" t="str">
            <v>RES</v>
          </cell>
        </row>
        <row r="1893">
          <cell r="A1893" t="str">
            <v>EUR</v>
          </cell>
          <cell r="B1893" t="str">
            <v>RES_SH_INS_NGA_CND_NEW</v>
          </cell>
          <cell r="C1893" t="str">
            <v>TOT_CO2</v>
          </cell>
          <cell r="D1893" t="str">
            <v>RES</v>
          </cell>
        </row>
        <row r="1894">
          <cell r="A1894" t="str">
            <v>EUR</v>
          </cell>
          <cell r="B1894" t="str">
            <v>RES_SH_INS_NGA_CND_NEW</v>
          </cell>
          <cell r="C1894" t="str">
            <v>TOT_CO2_EQ_GWP_100</v>
          </cell>
          <cell r="D1894" t="str">
            <v>RES</v>
          </cell>
        </row>
        <row r="1895">
          <cell r="A1895" t="str">
            <v>EUR</v>
          </cell>
          <cell r="B1895" t="str">
            <v>RES_SH_INS_NGA_SOL_NEW</v>
          </cell>
          <cell r="C1895" t="str">
            <v>RES_CH4</v>
          </cell>
          <cell r="D1895" t="str">
            <v>RES</v>
          </cell>
        </row>
        <row r="1896">
          <cell r="A1896" t="str">
            <v>EUR</v>
          </cell>
          <cell r="B1896" t="str">
            <v>RES_SH_INS_NGA_SOL_NEW</v>
          </cell>
          <cell r="C1896" t="str">
            <v>RES_CO2</v>
          </cell>
          <cell r="D1896" t="str">
            <v>RES</v>
          </cell>
        </row>
        <row r="1897">
          <cell r="A1897" t="str">
            <v>EUR</v>
          </cell>
          <cell r="B1897" t="str">
            <v>RES_SH_INS_NGA_SOL_NEW</v>
          </cell>
          <cell r="C1897" t="str">
            <v>RES_N2O</v>
          </cell>
          <cell r="D1897" t="str">
            <v>RES</v>
          </cell>
        </row>
        <row r="1898">
          <cell r="A1898" t="str">
            <v>EUR</v>
          </cell>
          <cell r="B1898" t="str">
            <v>RES_SH_INS_NGA_SOL_NEW</v>
          </cell>
          <cell r="C1898" t="str">
            <v>TOT_CO2</v>
          </cell>
          <cell r="D1898" t="str">
            <v>RES</v>
          </cell>
        </row>
        <row r="1899">
          <cell r="A1899" t="str">
            <v>EUR</v>
          </cell>
          <cell r="B1899" t="str">
            <v>RES_SH_INS_NGA_SOL_NEW</v>
          </cell>
          <cell r="C1899" t="str">
            <v>TOT_CO2_EQ_GWP_100</v>
          </cell>
          <cell r="D1899" t="str">
            <v>RES</v>
          </cell>
        </row>
        <row r="1900">
          <cell r="A1900" t="str">
            <v>EUR</v>
          </cell>
          <cell r="B1900" t="str">
            <v>RES_SH_INS_NGA_STD_NEW</v>
          </cell>
          <cell r="C1900" t="str">
            <v>RES_CH4</v>
          </cell>
          <cell r="D1900" t="str">
            <v>RES</v>
          </cell>
        </row>
        <row r="1901">
          <cell r="A1901" t="str">
            <v>EUR</v>
          </cell>
          <cell r="B1901" t="str">
            <v>RES_SH_INS_NGA_STD_NEW</v>
          </cell>
          <cell r="C1901" t="str">
            <v>RES_CO2</v>
          </cell>
          <cell r="D1901" t="str">
            <v>RES</v>
          </cell>
        </row>
        <row r="1902">
          <cell r="A1902" t="str">
            <v>EUR</v>
          </cell>
          <cell r="B1902" t="str">
            <v>RES_SH_INS_NGA_STD_NEW</v>
          </cell>
          <cell r="C1902" t="str">
            <v>RES_N2O</v>
          </cell>
          <cell r="D1902" t="str">
            <v>RES</v>
          </cell>
        </row>
        <row r="1903">
          <cell r="A1903" t="str">
            <v>EUR</v>
          </cell>
          <cell r="B1903" t="str">
            <v>RES_SH_INS_NGA_STD_NEW</v>
          </cell>
          <cell r="C1903" t="str">
            <v>TOT_CO2</v>
          </cell>
          <cell r="D1903" t="str">
            <v>RES</v>
          </cell>
        </row>
        <row r="1904">
          <cell r="A1904" t="str">
            <v>EUR</v>
          </cell>
          <cell r="B1904" t="str">
            <v>RES_SH_INS_NGA_STD_NEW</v>
          </cell>
          <cell r="C1904" t="str">
            <v>TOT_CO2_EQ_GWP_100</v>
          </cell>
          <cell r="D1904" t="str">
            <v>RES</v>
          </cell>
        </row>
        <row r="1905">
          <cell r="A1905" t="str">
            <v>EUR</v>
          </cell>
          <cell r="B1905" t="str">
            <v>RES_SH_KER_EXS</v>
          </cell>
          <cell r="C1905" t="str">
            <v>RES_CH4</v>
          </cell>
          <cell r="D1905" t="str">
            <v>RES</v>
          </cell>
          <cell r="E1905">
            <v>236.3035541951439</v>
          </cell>
          <cell r="F1905">
            <v>63.920340000000003</v>
          </cell>
          <cell r="G1905">
            <v>197.63222160000001</v>
          </cell>
          <cell r="H1905">
            <v>21.30678</v>
          </cell>
        </row>
        <row r="1906">
          <cell r="A1906" t="str">
            <v>EUR</v>
          </cell>
          <cell r="B1906" t="str">
            <v>RES_SH_KER_EXS</v>
          </cell>
          <cell r="C1906" t="str">
            <v>RES_CO2</v>
          </cell>
          <cell r="D1906" t="str">
            <v>RES</v>
          </cell>
          <cell r="E1906">
            <v>5688.6142279910964</v>
          </cell>
          <cell r="F1906">
            <v>1538.7756515999999</v>
          </cell>
          <cell r="G1906">
            <v>4757.666347983999</v>
          </cell>
          <cell r="H1906">
            <v>512.92521720000013</v>
          </cell>
        </row>
        <row r="1907">
          <cell r="A1907" t="str">
            <v>EUR</v>
          </cell>
          <cell r="B1907" t="str">
            <v>RES_SH_KER_EXS</v>
          </cell>
          <cell r="C1907" t="str">
            <v>RES_N2O</v>
          </cell>
          <cell r="D1907" t="str">
            <v>RES</v>
          </cell>
          <cell r="E1907">
            <v>47.260710839028768</v>
          </cell>
          <cell r="F1907">
            <v>12.784068</v>
          </cell>
          <cell r="G1907">
            <v>39.526444320000003</v>
          </cell>
          <cell r="H1907">
            <v>4.261356000000001</v>
          </cell>
        </row>
        <row r="1908">
          <cell r="A1908" t="str">
            <v>EUR</v>
          </cell>
          <cell r="B1908" t="str">
            <v>RES_SH_KER_EXS</v>
          </cell>
          <cell r="C1908" t="str">
            <v>TOT_CO2</v>
          </cell>
          <cell r="D1908" t="str">
            <v>RES</v>
          </cell>
          <cell r="E1908">
            <v>5688.6142279910964</v>
          </cell>
          <cell r="F1908">
            <v>1538.7756515999999</v>
          </cell>
          <cell r="G1908">
            <v>4757.666347983999</v>
          </cell>
          <cell r="H1908">
            <v>512.92521720000013</v>
          </cell>
        </row>
        <row r="1909">
          <cell r="A1909" t="str">
            <v>EUR</v>
          </cell>
          <cell r="B1909" t="str">
            <v>RES_SH_KER_EXS</v>
          </cell>
          <cell r="C1909" t="str">
            <v>TOT_CO2_EQ_GWP_100</v>
          </cell>
          <cell r="D1909" t="str">
            <v>RES</v>
          </cell>
          <cell r="E1909">
            <v>5708.6055086760052</v>
          </cell>
          <cell r="F1909">
            <v>1544.1833123639999</v>
          </cell>
          <cell r="G1909">
            <v>4774.3860339313596</v>
          </cell>
          <cell r="H1909">
            <v>514.72777078800004</v>
          </cell>
        </row>
        <row r="1910">
          <cell r="A1910" t="str">
            <v>EUR</v>
          </cell>
          <cell r="B1910" t="str">
            <v>RES_SH_LPG_CND_NEW</v>
          </cell>
          <cell r="C1910" t="str">
            <v>RES_CH4</v>
          </cell>
          <cell r="D1910" t="str">
            <v>RES</v>
          </cell>
          <cell r="E1910">
            <v>608.35714340739344</v>
          </cell>
          <cell r="F1910">
            <v>802.49089464953022</v>
          </cell>
          <cell r="G1910">
            <v>670.59216338831152</v>
          </cell>
        </row>
        <row r="1911">
          <cell r="A1911" t="str">
            <v>EUR</v>
          </cell>
          <cell r="B1911" t="str">
            <v>RES_SH_LPG_CND_NEW</v>
          </cell>
          <cell r="C1911" t="str">
            <v>RES_CO2</v>
          </cell>
          <cell r="D1911" t="str">
            <v>RES</v>
          </cell>
          <cell r="E1911">
            <v>12513.906439890079</v>
          </cell>
          <cell r="F1911">
            <v>16507.237702940842</v>
          </cell>
          <cell r="G1911">
            <v>13794.080800897569</v>
          </cell>
        </row>
        <row r="1912">
          <cell r="A1912" t="str">
            <v>EUR</v>
          </cell>
          <cell r="B1912" t="str">
            <v>RES_SH_LPG_CND_NEW</v>
          </cell>
          <cell r="C1912" t="str">
            <v>RES_N2O</v>
          </cell>
          <cell r="D1912" t="str">
            <v>RES</v>
          </cell>
          <cell r="E1912">
            <v>121.6714286814787</v>
          </cell>
          <cell r="F1912">
            <v>160.498178929906</v>
          </cell>
          <cell r="G1912">
            <v>134.1184326776623</v>
          </cell>
        </row>
        <row r="1913">
          <cell r="A1913" t="str">
            <v>EUR</v>
          </cell>
          <cell r="B1913" t="str">
            <v>RES_SH_LPG_CND_NEW</v>
          </cell>
          <cell r="C1913" t="str">
            <v>TOT_CO2</v>
          </cell>
          <cell r="D1913" t="str">
            <v>RES</v>
          </cell>
          <cell r="E1913">
            <v>12513.906439890079</v>
          </cell>
          <cell r="F1913">
            <v>16507.237702940842</v>
          </cell>
          <cell r="G1913">
            <v>13794.080800897569</v>
          </cell>
        </row>
        <row r="1914">
          <cell r="A1914" t="str">
            <v>EUR</v>
          </cell>
          <cell r="B1914" t="str">
            <v>RES_SH_LPG_CND_NEW</v>
          </cell>
          <cell r="C1914" t="str">
            <v>TOT_CO2_EQ_GWP_100</v>
          </cell>
          <cell r="D1914" t="str">
            <v>RES</v>
          </cell>
          <cell r="E1914">
            <v>12565.37345422235</v>
          </cell>
          <cell r="F1914">
            <v>16575.128432628189</v>
          </cell>
          <cell r="G1914">
            <v>13850.812897920219</v>
          </cell>
        </row>
        <row r="1915">
          <cell r="A1915" t="str">
            <v>EUR</v>
          </cell>
          <cell r="B1915" t="str">
            <v>RES_SH_LPG_EXS</v>
          </cell>
          <cell r="C1915" t="str">
            <v>RES_CH4</v>
          </cell>
          <cell r="D1915" t="str">
            <v>RES</v>
          </cell>
          <cell r="E1915">
            <v>281.76629528571419</v>
          </cell>
          <cell r="F1915">
            <v>211.32472146428569</v>
          </cell>
          <cell r="G1915">
            <v>140.88314764285721</v>
          </cell>
          <cell r="H1915">
            <v>70.441573821428577</v>
          </cell>
        </row>
        <row r="1916">
          <cell r="A1916" t="str">
            <v>EUR</v>
          </cell>
          <cell r="B1916" t="str">
            <v>RES_SH_LPG_EXS</v>
          </cell>
          <cell r="C1916" t="str">
            <v>RES_CO2</v>
          </cell>
          <cell r="D1916" t="str">
            <v>RES</v>
          </cell>
          <cell r="E1916">
            <v>5795.932694027143</v>
          </cell>
          <cell r="F1916">
            <v>4346.9495205203584</v>
          </cell>
          <cell r="G1916">
            <v>2897.966347013572</v>
          </cell>
          <cell r="H1916">
            <v>1448.983173506786</v>
          </cell>
        </row>
        <row r="1917">
          <cell r="A1917" t="str">
            <v>EUR</v>
          </cell>
          <cell r="B1917" t="str">
            <v>RES_SH_LPG_EXS</v>
          </cell>
          <cell r="C1917" t="str">
            <v>RES_N2O</v>
          </cell>
          <cell r="D1917" t="str">
            <v>RES</v>
          </cell>
          <cell r="E1917">
            <v>56.353259057142857</v>
          </cell>
          <cell r="F1917">
            <v>42.264944292857137</v>
          </cell>
          <cell r="G1917">
            <v>28.176629528571429</v>
          </cell>
          <cell r="H1917">
            <v>14.08831476428572</v>
          </cell>
        </row>
        <row r="1918">
          <cell r="A1918" t="str">
            <v>EUR</v>
          </cell>
          <cell r="B1918" t="str">
            <v>RES_SH_LPG_EXS</v>
          </cell>
          <cell r="C1918" t="str">
            <v>TOT_CO2</v>
          </cell>
          <cell r="D1918" t="str">
            <v>RES</v>
          </cell>
          <cell r="E1918">
            <v>5795.932694027143</v>
          </cell>
          <cell r="F1918">
            <v>4346.9495205203584</v>
          </cell>
          <cell r="G1918">
            <v>2897.966347013572</v>
          </cell>
          <cell r="H1918">
            <v>1448.983173506786</v>
          </cell>
        </row>
        <row r="1919">
          <cell r="A1919" t="str">
            <v>EUR</v>
          </cell>
          <cell r="B1919" t="str">
            <v>RES_SH_LPG_EXS</v>
          </cell>
          <cell r="C1919" t="str">
            <v>TOT_CO2_EQ_GWP_100</v>
          </cell>
          <cell r="D1919" t="str">
            <v>RES</v>
          </cell>
          <cell r="E1919">
            <v>5819.7701226083154</v>
          </cell>
          <cell r="F1919">
            <v>4364.8275919562366</v>
          </cell>
          <cell r="G1919">
            <v>2909.8850613041568</v>
          </cell>
          <cell r="H1919">
            <v>1454.9425306520791</v>
          </cell>
        </row>
        <row r="1920">
          <cell r="A1920" t="str">
            <v>EUR</v>
          </cell>
          <cell r="B1920" t="str">
            <v>RES_SH_LPG_SOL_NEW</v>
          </cell>
          <cell r="C1920" t="str">
            <v>RES_CH4</v>
          </cell>
          <cell r="D1920" t="str">
            <v>RES</v>
          </cell>
        </row>
        <row r="1921">
          <cell r="A1921" t="str">
            <v>EUR</v>
          </cell>
          <cell r="B1921" t="str">
            <v>RES_SH_LPG_SOL_NEW</v>
          </cell>
          <cell r="C1921" t="str">
            <v>RES_CO2</v>
          </cell>
          <cell r="D1921" t="str">
            <v>RES</v>
          </cell>
        </row>
        <row r="1922">
          <cell r="A1922" t="str">
            <v>EUR</v>
          </cell>
          <cell r="B1922" t="str">
            <v>RES_SH_LPG_SOL_NEW</v>
          </cell>
          <cell r="C1922" t="str">
            <v>RES_N2O</v>
          </cell>
          <cell r="D1922" t="str">
            <v>RES</v>
          </cell>
        </row>
        <row r="1923">
          <cell r="A1923" t="str">
            <v>EUR</v>
          </cell>
          <cell r="B1923" t="str">
            <v>RES_SH_LPG_SOL_NEW</v>
          </cell>
          <cell r="C1923" t="str">
            <v>TOT_CO2</v>
          </cell>
          <cell r="D1923" t="str">
            <v>RES</v>
          </cell>
        </row>
        <row r="1924">
          <cell r="A1924" t="str">
            <v>EUR</v>
          </cell>
          <cell r="B1924" t="str">
            <v>RES_SH_LPG_SOL_NEW</v>
          </cell>
          <cell r="C1924" t="str">
            <v>TOT_CO2_EQ_GWP_100</v>
          </cell>
          <cell r="D1924" t="str">
            <v>RES</v>
          </cell>
        </row>
        <row r="1925">
          <cell r="A1925" t="str">
            <v>EUR</v>
          </cell>
          <cell r="B1925" t="str">
            <v>RES_SH_LPG_STD_NEW</v>
          </cell>
          <cell r="C1925" t="str">
            <v>RES_CH4</v>
          </cell>
          <cell r="D1925" t="str">
            <v>RES</v>
          </cell>
        </row>
        <row r="1926">
          <cell r="A1926" t="str">
            <v>EUR</v>
          </cell>
          <cell r="B1926" t="str">
            <v>RES_SH_LPG_STD_NEW</v>
          </cell>
          <cell r="C1926" t="str">
            <v>RES_CO2</v>
          </cell>
          <cell r="D1926" t="str">
            <v>RES</v>
          </cell>
        </row>
        <row r="1927">
          <cell r="A1927" t="str">
            <v>EUR</v>
          </cell>
          <cell r="B1927" t="str">
            <v>RES_SH_LPG_STD_NEW</v>
          </cell>
          <cell r="C1927" t="str">
            <v>RES_N2O</v>
          </cell>
          <cell r="D1927" t="str">
            <v>RES</v>
          </cell>
        </row>
        <row r="1928">
          <cell r="A1928" t="str">
            <v>EUR</v>
          </cell>
          <cell r="B1928" t="str">
            <v>RES_SH_LPG_STD_NEW</v>
          </cell>
          <cell r="C1928" t="str">
            <v>TOT_CO2</v>
          </cell>
          <cell r="D1928" t="str">
            <v>RES</v>
          </cell>
        </row>
        <row r="1929">
          <cell r="A1929" t="str">
            <v>EUR</v>
          </cell>
          <cell r="B1929" t="str">
            <v>RES_SH_LPG_STD_NEW</v>
          </cell>
          <cell r="C1929" t="str">
            <v>TOT_CO2_EQ_GWP_100</v>
          </cell>
          <cell r="D1929" t="str">
            <v>RES</v>
          </cell>
        </row>
        <row r="1930">
          <cell r="A1930" t="str">
            <v>EUR</v>
          </cell>
          <cell r="B1930" t="str">
            <v>RES_SH_NGA_BUR_EXS</v>
          </cell>
          <cell r="C1930" t="str">
            <v>RES_CH4</v>
          </cell>
          <cell r="D1930" t="str">
            <v>RES</v>
          </cell>
          <cell r="E1930">
            <v>3223.4425251186249</v>
          </cell>
          <cell r="F1930">
            <v>1428.428712980769</v>
          </cell>
          <cell r="G1930">
            <v>952.28580865384617</v>
          </cell>
          <cell r="H1930">
            <v>476.14290432692292</v>
          </cell>
        </row>
        <row r="1931">
          <cell r="A1931" t="str">
            <v>EUR</v>
          </cell>
          <cell r="B1931" t="str">
            <v>RES_SH_NGA_BUR_EXS</v>
          </cell>
          <cell r="C1931" t="str">
            <v>RES_CO2</v>
          </cell>
          <cell r="D1931" t="str">
            <v>RES</v>
          </cell>
          <cell r="E1931">
            <v>171035.8603827942</v>
          </cell>
          <cell r="F1931">
            <v>75792.427510759619</v>
          </cell>
          <cell r="G1931">
            <v>50528.285007173057</v>
          </cell>
          <cell r="H1931">
            <v>25264.142503586521</v>
          </cell>
        </row>
        <row r="1932">
          <cell r="A1932" t="str">
            <v>EUR</v>
          </cell>
          <cell r="B1932" t="str">
            <v>RES_SH_NGA_BUR_EXS</v>
          </cell>
          <cell r="C1932" t="str">
            <v>RES_N2O</v>
          </cell>
          <cell r="D1932" t="str">
            <v>RES</v>
          </cell>
          <cell r="E1932">
            <v>322.34425251186258</v>
          </cell>
          <cell r="F1932">
            <v>142.84287129807689</v>
          </cell>
          <cell r="G1932">
            <v>95.228580865384643</v>
          </cell>
          <cell r="H1932">
            <v>47.614290432692293</v>
          </cell>
        </row>
        <row r="1933">
          <cell r="A1933" t="str">
            <v>EUR</v>
          </cell>
          <cell r="B1933" t="str">
            <v>RES_SH_NGA_BUR_EXS</v>
          </cell>
          <cell r="C1933" t="str">
            <v>TOT_CO2</v>
          </cell>
          <cell r="D1933" t="str">
            <v>RES</v>
          </cell>
          <cell r="E1933">
            <v>171035.8603827942</v>
          </cell>
          <cell r="F1933">
            <v>75792.427510759619</v>
          </cell>
          <cell r="G1933">
            <v>50528.285007173057</v>
          </cell>
          <cell r="H1933">
            <v>25264.142503586521</v>
          </cell>
        </row>
        <row r="1934">
          <cell r="A1934" t="str">
            <v>EUR</v>
          </cell>
          <cell r="B1934" t="str">
            <v>RES_SH_NGA_BUR_EXS</v>
          </cell>
          <cell r="C1934" t="str">
            <v>TOT_CO2_EQ_GWP_100</v>
          </cell>
          <cell r="D1934" t="str">
            <v>RES</v>
          </cell>
          <cell r="E1934">
            <v>171212.50503317069</v>
          </cell>
          <cell r="F1934">
            <v>75870.705404230976</v>
          </cell>
          <cell r="G1934">
            <v>50580.470269487298</v>
          </cell>
          <cell r="H1934">
            <v>25290.235134743642</v>
          </cell>
        </row>
        <row r="1935">
          <cell r="A1935" t="str">
            <v>EUR</v>
          </cell>
          <cell r="B1935" t="str">
            <v>RES_SH_NGA_CND_NEW</v>
          </cell>
          <cell r="C1935" t="str">
            <v>RES_CH4</v>
          </cell>
          <cell r="D1935" t="str">
            <v>RES</v>
          </cell>
          <cell r="E1935">
            <v>797.21007946813313</v>
          </cell>
          <cell r="F1935">
            <v>2559.573876483676</v>
          </cell>
          <cell r="G1935">
            <v>3254.8719572473051</v>
          </cell>
          <cell r="H1935">
            <v>3483.379300526693</v>
          </cell>
          <cell r="I1935">
            <v>2686.1692210585588</v>
          </cell>
          <cell r="J1935">
            <v>1056.9537350498499</v>
          </cell>
        </row>
        <row r="1936">
          <cell r="A1936" t="str">
            <v>EUR</v>
          </cell>
          <cell r="B1936" t="str">
            <v>RES_SH_NGA_CND_NEW</v>
          </cell>
          <cell r="C1936" t="str">
            <v>RES_CO2</v>
          </cell>
          <cell r="D1936" t="str">
            <v>RES</v>
          </cell>
          <cell r="E1936">
            <v>42299.966816579137</v>
          </cell>
          <cell r="F1936">
            <v>135810.9898862238</v>
          </cell>
          <cell r="G1936">
            <v>172703.506051542</v>
          </cell>
          <cell r="H1936">
            <v>184828.1056859463</v>
          </cell>
          <cell r="I1936">
            <v>142528.1388693671</v>
          </cell>
          <cell r="J1936">
            <v>56081.965181745043</v>
          </cell>
        </row>
        <row r="1937">
          <cell r="A1937" t="str">
            <v>EUR</v>
          </cell>
          <cell r="B1937" t="str">
            <v>RES_SH_NGA_CND_NEW</v>
          </cell>
          <cell r="C1937" t="str">
            <v>RES_N2O</v>
          </cell>
          <cell r="D1937" t="str">
            <v>RES</v>
          </cell>
          <cell r="E1937">
            <v>79.721007946813302</v>
          </cell>
          <cell r="F1937">
            <v>255.95738764836759</v>
          </cell>
          <cell r="G1937">
            <v>325.48719572473038</v>
          </cell>
          <cell r="H1937">
            <v>348.33793005266932</v>
          </cell>
          <cell r="I1937">
            <v>268.61692210585591</v>
          </cell>
          <cell r="J1937">
            <v>105.695373504985</v>
          </cell>
        </row>
        <row r="1938">
          <cell r="A1938" t="str">
            <v>EUR</v>
          </cell>
          <cell r="B1938" t="str">
            <v>RES_SH_NGA_CND_NEW</v>
          </cell>
          <cell r="C1938" t="str">
            <v>TOT_CO2</v>
          </cell>
          <cell r="D1938" t="str">
            <v>RES</v>
          </cell>
          <cell r="E1938">
            <v>42299.966816579137</v>
          </cell>
          <cell r="F1938">
            <v>135810.9898862238</v>
          </cell>
          <cell r="G1938">
            <v>172703.506051542</v>
          </cell>
          <cell r="H1938">
            <v>184828.1056859463</v>
          </cell>
          <cell r="I1938">
            <v>142528.1388693671</v>
          </cell>
          <cell r="J1938">
            <v>56081.965181745043</v>
          </cell>
        </row>
        <row r="1939">
          <cell r="A1939" t="str">
            <v>EUR</v>
          </cell>
          <cell r="B1939" t="str">
            <v>RES_SH_NGA_CND_NEW</v>
          </cell>
          <cell r="C1939" t="str">
            <v>TOT_CO2_EQ_GWP_100</v>
          </cell>
          <cell r="D1939" t="str">
            <v>RES</v>
          </cell>
          <cell r="E1939">
            <v>42343.653928934</v>
          </cell>
          <cell r="F1939">
            <v>135951.25453465511</v>
          </cell>
          <cell r="G1939">
            <v>172881.87303479909</v>
          </cell>
          <cell r="H1939">
            <v>185018.9948716152</v>
          </cell>
          <cell r="I1939">
            <v>142675.34094268121</v>
          </cell>
          <cell r="J1939">
            <v>56139.886246425769</v>
          </cell>
        </row>
        <row r="1940">
          <cell r="A1940" t="str">
            <v>EUR</v>
          </cell>
          <cell r="B1940" t="str">
            <v>RES_SH_NGA_HP_EXS</v>
          </cell>
          <cell r="C1940" t="str">
            <v>RES_CH4</v>
          </cell>
          <cell r="D1940" t="str">
            <v>RES</v>
          </cell>
          <cell r="E1940">
            <v>70.111015527777766</v>
          </cell>
          <cell r="F1940">
            <v>52.583261645833311</v>
          </cell>
          <cell r="G1940">
            <v>35.055507763888883</v>
          </cell>
          <cell r="H1940">
            <v>17.527753881944431</v>
          </cell>
        </row>
        <row r="1941">
          <cell r="A1941" t="str">
            <v>EUR</v>
          </cell>
          <cell r="B1941" t="str">
            <v>RES_SH_NGA_HP_EXS</v>
          </cell>
          <cell r="C1941" t="str">
            <v>RES_CO2</v>
          </cell>
          <cell r="D1941" t="str">
            <v>RES</v>
          </cell>
          <cell r="E1941">
            <v>3720.0904839038881</v>
          </cell>
          <cell r="F1941">
            <v>2790.0678629279159</v>
          </cell>
          <cell r="G1941">
            <v>1860.045241951944</v>
          </cell>
          <cell r="H1941">
            <v>930.02262097597156</v>
          </cell>
        </row>
        <row r="1942">
          <cell r="A1942" t="str">
            <v>EUR</v>
          </cell>
          <cell r="B1942" t="str">
            <v>RES_SH_NGA_HP_EXS</v>
          </cell>
          <cell r="C1942" t="str">
            <v>RES_N2O</v>
          </cell>
          <cell r="D1942" t="str">
            <v>RES</v>
          </cell>
          <cell r="E1942">
            <v>7.0111015527777756</v>
          </cell>
          <cell r="F1942">
            <v>5.258326164583333</v>
          </cell>
          <cell r="G1942">
            <v>3.5055507763888878</v>
          </cell>
          <cell r="H1942">
            <v>1.7527753881944439</v>
          </cell>
        </row>
        <row r="1943">
          <cell r="A1943" t="str">
            <v>EUR</v>
          </cell>
          <cell r="B1943" t="str">
            <v>RES_SH_NGA_HP_EXS</v>
          </cell>
          <cell r="C1943" t="str">
            <v>TOT_CO2</v>
          </cell>
          <cell r="D1943" t="str">
            <v>RES</v>
          </cell>
          <cell r="E1943">
            <v>3720.0904839038881</v>
          </cell>
          <cell r="F1943">
            <v>2790.0678629279159</v>
          </cell>
          <cell r="G1943">
            <v>1860.045241951944</v>
          </cell>
          <cell r="H1943">
            <v>930.02262097597156</v>
          </cell>
        </row>
        <row r="1944">
          <cell r="A1944" t="str">
            <v>EUR</v>
          </cell>
          <cell r="B1944" t="str">
            <v>RES_SH_NGA_HP_EXS</v>
          </cell>
          <cell r="C1944" t="str">
            <v>TOT_CO2_EQ_GWP_100</v>
          </cell>
          <cell r="D1944" t="str">
            <v>RES</v>
          </cell>
          <cell r="E1944">
            <v>3723.9325675548098</v>
          </cell>
          <cell r="F1944">
            <v>2792.9494256661069</v>
          </cell>
          <cell r="G1944">
            <v>1861.9662837774049</v>
          </cell>
          <cell r="H1944">
            <v>930.98314188870245</v>
          </cell>
        </row>
        <row r="1945">
          <cell r="A1945" t="str">
            <v>EUR</v>
          </cell>
          <cell r="B1945" t="str">
            <v>RES_SH_NGA_SOL_NEW</v>
          </cell>
          <cell r="C1945" t="str">
            <v>RES_CH4</v>
          </cell>
          <cell r="D1945" t="str">
            <v>RES</v>
          </cell>
        </row>
        <row r="1946">
          <cell r="A1946" t="str">
            <v>EUR</v>
          </cell>
          <cell r="B1946" t="str">
            <v>RES_SH_NGA_SOL_NEW</v>
          </cell>
          <cell r="C1946" t="str">
            <v>RES_CO2</v>
          </cell>
          <cell r="D1946" t="str">
            <v>RES</v>
          </cell>
        </row>
        <row r="1947">
          <cell r="A1947" t="str">
            <v>EUR</v>
          </cell>
          <cell r="B1947" t="str">
            <v>RES_SH_NGA_SOL_NEW</v>
          </cell>
          <cell r="C1947" t="str">
            <v>RES_N2O</v>
          </cell>
          <cell r="D1947" t="str">
            <v>RES</v>
          </cell>
        </row>
        <row r="1948">
          <cell r="A1948" t="str">
            <v>EUR</v>
          </cell>
          <cell r="B1948" t="str">
            <v>RES_SH_NGA_SOL_NEW</v>
          </cell>
          <cell r="C1948" t="str">
            <v>TOT_CO2</v>
          </cell>
          <cell r="D1948" t="str">
            <v>RES</v>
          </cell>
        </row>
        <row r="1949">
          <cell r="A1949" t="str">
            <v>EUR</v>
          </cell>
          <cell r="B1949" t="str">
            <v>RES_SH_NGA_SOL_NEW</v>
          </cell>
          <cell r="C1949" t="str">
            <v>TOT_CO2_EQ_GWP_100</v>
          </cell>
          <cell r="D1949" t="str">
            <v>RES</v>
          </cell>
        </row>
        <row r="1950">
          <cell r="A1950" t="str">
            <v>EUR</v>
          </cell>
          <cell r="B1950" t="str">
            <v>RES_SH_NGA_STD_NEW</v>
          </cell>
          <cell r="C1950" t="str">
            <v>RES_CH4</v>
          </cell>
          <cell r="D1950" t="str">
            <v>RES</v>
          </cell>
        </row>
        <row r="1951">
          <cell r="A1951" t="str">
            <v>EUR</v>
          </cell>
          <cell r="B1951" t="str">
            <v>RES_SH_NGA_STD_NEW</v>
          </cell>
          <cell r="C1951" t="str">
            <v>RES_CO2</v>
          </cell>
          <cell r="D1951" t="str">
            <v>RES</v>
          </cell>
        </row>
        <row r="1952">
          <cell r="A1952" t="str">
            <v>EUR</v>
          </cell>
          <cell r="B1952" t="str">
            <v>RES_SH_NGA_STD_NEW</v>
          </cell>
          <cell r="C1952" t="str">
            <v>RES_N2O</v>
          </cell>
          <cell r="D1952" t="str">
            <v>RES</v>
          </cell>
        </row>
        <row r="1953">
          <cell r="A1953" t="str">
            <v>EUR</v>
          </cell>
          <cell r="B1953" t="str">
            <v>RES_SH_NGA_STD_NEW</v>
          </cell>
          <cell r="C1953" t="str">
            <v>TOT_CO2</v>
          </cell>
          <cell r="D1953" t="str">
            <v>RES</v>
          </cell>
        </row>
        <row r="1954">
          <cell r="A1954" t="str">
            <v>EUR</v>
          </cell>
          <cell r="B1954" t="str">
            <v>RES_SH_NGA_STD_NEW</v>
          </cell>
          <cell r="C1954" t="str">
            <v>TOT_CO2_EQ_GWP_100</v>
          </cell>
          <cell r="D1954" t="str">
            <v>RES</v>
          </cell>
        </row>
        <row r="1955">
          <cell r="A1955" t="str">
            <v>EUR</v>
          </cell>
          <cell r="B1955" t="str">
            <v>RES_WH_BIO_PLT_NEW</v>
          </cell>
          <cell r="C1955" t="str">
            <v>RES_CH4</v>
          </cell>
          <cell r="D1955" t="str">
            <v>RES</v>
          </cell>
          <cell r="F1955">
            <v>806.69369128135781</v>
          </cell>
          <cell r="H1955">
            <v>8981.5544889584398</v>
          </cell>
          <cell r="I1955">
            <v>8981.554488958438</v>
          </cell>
          <cell r="J1955">
            <v>8174.8607976770809</v>
          </cell>
        </row>
        <row r="1956">
          <cell r="A1956" t="str">
            <v>EUR</v>
          </cell>
          <cell r="B1956" t="str">
            <v>RES_WH_BIO_PLT_NEW</v>
          </cell>
          <cell r="C1956" t="str">
            <v>RES_N2O</v>
          </cell>
          <cell r="D1956" t="str">
            <v>RES</v>
          </cell>
          <cell r="F1956">
            <v>105.87854698067819</v>
          </cell>
          <cell r="H1956">
            <v>1178.8290266757949</v>
          </cell>
          <cell r="I1956">
            <v>1178.8290266757949</v>
          </cell>
          <cell r="J1956">
            <v>1072.9504796951171</v>
          </cell>
        </row>
        <row r="1957">
          <cell r="A1957" t="str">
            <v>EUR</v>
          </cell>
          <cell r="B1957" t="str">
            <v>RES_WH_BIO_PLT_NEW</v>
          </cell>
          <cell r="C1957" t="str">
            <v>TOT_CH4</v>
          </cell>
          <cell r="D1957" t="str">
            <v>RES</v>
          </cell>
          <cell r="F1957">
            <v>0.80669369128135782</v>
          </cell>
          <cell r="H1957">
            <v>8.9815544889584391</v>
          </cell>
          <cell r="I1957">
            <v>8.9815544889584373</v>
          </cell>
          <cell r="J1957">
            <v>8.1748607976770788</v>
          </cell>
        </row>
        <row r="1958">
          <cell r="A1958" t="str">
            <v>EUR</v>
          </cell>
          <cell r="B1958" t="str">
            <v>RES_WH_BIO_PLT_NEW</v>
          </cell>
          <cell r="C1958" t="str">
            <v>TOT_CO2_EQ_GWP_100</v>
          </cell>
          <cell r="D1958" t="str">
            <v>RES</v>
          </cell>
          <cell r="F1958">
            <v>51.719149282276057</v>
          </cell>
          <cell r="H1958">
            <v>575.82991217334791</v>
          </cell>
          <cell r="I1958">
            <v>575.82991217334802</v>
          </cell>
          <cell r="J1958">
            <v>524.11076289107189</v>
          </cell>
        </row>
        <row r="1959">
          <cell r="A1959" t="str">
            <v>EUR</v>
          </cell>
          <cell r="B1959" t="str">
            <v>RES_WH_BIO_WDS_NEW</v>
          </cell>
          <cell r="C1959" t="str">
            <v>RES_CH4</v>
          </cell>
          <cell r="D1959" t="str">
            <v>RES</v>
          </cell>
        </row>
        <row r="1960">
          <cell r="A1960" t="str">
            <v>EUR</v>
          </cell>
          <cell r="B1960" t="str">
            <v>RES_WH_BIO_WDS_NEW</v>
          </cell>
          <cell r="C1960" t="str">
            <v>RES_N2O</v>
          </cell>
          <cell r="D1960" t="str">
            <v>RES</v>
          </cell>
        </row>
        <row r="1961">
          <cell r="A1961" t="str">
            <v>EUR</v>
          </cell>
          <cell r="B1961" t="str">
            <v>RES_WH_BIO_WDS_NEW</v>
          </cell>
          <cell r="C1961" t="str">
            <v>TOT_CH4</v>
          </cell>
          <cell r="D1961" t="str">
            <v>RES</v>
          </cell>
        </row>
        <row r="1962">
          <cell r="A1962" t="str">
            <v>EUR</v>
          </cell>
          <cell r="B1962" t="str">
            <v>RES_WH_BIO_WDS_NEW</v>
          </cell>
          <cell r="C1962" t="str">
            <v>TOT_CO2_EQ_GWP_100</v>
          </cell>
          <cell r="D1962" t="str">
            <v>RES</v>
          </cell>
        </row>
        <row r="1963">
          <cell r="A1963" t="str">
            <v>EUR</v>
          </cell>
          <cell r="B1963" t="str">
            <v>RES_WH_BIO_WDS_NEW</v>
          </cell>
          <cell r="C1963" t="str">
            <v>TOT_N2O</v>
          </cell>
          <cell r="D1963" t="str">
            <v>RES</v>
          </cell>
        </row>
        <row r="1964">
          <cell r="A1964" t="str">
            <v>EUR</v>
          </cell>
          <cell r="B1964" t="str">
            <v>RES_WH_COA_EXS</v>
          </cell>
          <cell r="C1964" t="str">
            <v>RES_CH4</v>
          </cell>
          <cell r="D1964" t="str">
            <v>RES</v>
          </cell>
          <cell r="E1964">
            <v>184.86861708333331</v>
          </cell>
          <cell r="F1964">
            <v>1283.1969251905241</v>
          </cell>
          <cell r="G1964">
            <v>117.3506271868127</v>
          </cell>
          <cell r="H1964">
            <v>46.217154270833333</v>
          </cell>
        </row>
        <row r="1965">
          <cell r="A1965" t="str">
            <v>EUR</v>
          </cell>
          <cell r="B1965" t="str">
            <v>RES_WH_COA_EXS</v>
          </cell>
          <cell r="C1965" t="str">
            <v>RES_CO2</v>
          </cell>
          <cell r="D1965" t="str">
            <v>RES</v>
          </cell>
          <cell r="E1965">
            <v>1591.0465435708329</v>
          </cell>
          <cell r="F1965">
            <v>11043.65935525336</v>
          </cell>
          <cell r="G1965">
            <v>1009.9621705250501</v>
          </cell>
          <cell r="H1965">
            <v>397.76163589270828</v>
          </cell>
        </row>
        <row r="1966">
          <cell r="A1966" t="str">
            <v>EUR</v>
          </cell>
          <cell r="B1966" t="str">
            <v>RES_WH_COA_EXS</v>
          </cell>
          <cell r="C1966" t="str">
            <v>RES_N2O</v>
          </cell>
          <cell r="D1966" t="str">
            <v>RES</v>
          </cell>
          <cell r="E1966">
            <v>26.889980666666659</v>
          </cell>
          <cell r="F1966">
            <v>186.64682548225809</v>
          </cell>
          <cell r="G1966">
            <v>17.06918213626366</v>
          </cell>
          <cell r="H1966">
            <v>6.7224951666666684</v>
          </cell>
        </row>
        <row r="1967">
          <cell r="A1967" t="str">
            <v>EUR</v>
          </cell>
          <cell r="B1967" t="str">
            <v>RES_WH_COA_EXS</v>
          </cell>
          <cell r="C1967" t="str">
            <v>TOT_CH4</v>
          </cell>
          <cell r="D1967" t="str">
            <v>RES</v>
          </cell>
          <cell r="E1967">
            <v>0.1848686170833333</v>
          </cell>
          <cell r="F1967">
            <v>1.283196925190524</v>
          </cell>
          <cell r="G1967">
            <v>0.1173506271868127</v>
          </cell>
          <cell r="H1967">
            <v>4.6217154270833338E-2</v>
          </cell>
        </row>
        <row r="1968">
          <cell r="A1968" t="str">
            <v>EUR</v>
          </cell>
          <cell r="B1968" t="str">
            <v>RES_WH_COA_EXS</v>
          </cell>
          <cell r="C1968" t="str">
            <v>TOT_CO2</v>
          </cell>
          <cell r="D1968" t="str">
            <v>RES</v>
          </cell>
          <cell r="E1968">
            <v>1591.0465435708329</v>
          </cell>
          <cell r="F1968">
            <v>11043.65935525336</v>
          </cell>
          <cell r="G1968">
            <v>1009.9621705250501</v>
          </cell>
          <cell r="H1968">
            <v>397.76163589270828</v>
          </cell>
        </row>
        <row r="1969">
          <cell r="A1969" t="str">
            <v>EUR</v>
          </cell>
          <cell r="B1969" t="str">
            <v>RES_WH_COA_EXS</v>
          </cell>
          <cell r="C1969" t="str">
            <v>TOT_CO2_EQ_GWP_100</v>
          </cell>
          <cell r="D1969" t="str">
            <v>RES</v>
          </cell>
          <cell r="E1969">
            <v>1603.6814732365831</v>
          </cell>
          <cell r="F1969">
            <v>11131.36003237683</v>
          </cell>
          <cell r="G1969">
            <v>1017.982552481327</v>
          </cell>
          <cell r="H1969">
            <v>400.92036830914577</v>
          </cell>
        </row>
        <row r="1970">
          <cell r="A1970" t="str">
            <v>EUR</v>
          </cell>
          <cell r="B1970" t="str">
            <v>RES_WH_COA_NEW</v>
          </cell>
          <cell r="C1970" t="str">
            <v>RES_CH4</v>
          </cell>
          <cell r="D1970" t="str">
            <v>RES</v>
          </cell>
        </row>
        <row r="1971">
          <cell r="A1971" t="str">
            <v>EUR</v>
          </cell>
          <cell r="B1971" t="str">
            <v>RES_WH_COA_NEW</v>
          </cell>
          <cell r="C1971" t="str">
            <v>RES_CO2</v>
          </cell>
          <cell r="D1971" t="str">
            <v>RES</v>
          </cell>
        </row>
        <row r="1972">
          <cell r="A1972" t="str">
            <v>EUR</v>
          </cell>
          <cell r="B1972" t="str">
            <v>RES_WH_COA_NEW</v>
          </cell>
          <cell r="C1972" t="str">
            <v>RES_N2O</v>
          </cell>
          <cell r="D1972" t="str">
            <v>RES</v>
          </cell>
        </row>
        <row r="1973">
          <cell r="A1973" t="str">
            <v>EUR</v>
          </cell>
          <cell r="B1973" t="str">
            <v>RES_WH_COA_NEW</v>
          </cell>
          <cell r="C1973" t="str">
            <v>TOT_CH4</v>
          </cell>
          <cell r="D1973" t="str">
            <v>RES</v>
          </cell>
        </row>
        <row r="1974">
          <cell r="A1974" t="str">
            <v>EUR</v>
          </cell>
          <cell r="B1974" t="str">
            <v>RES_WH_COA_NEW</v>
          </cell>
          <cell r="C1974" t="str">
            <v>TOT_CO2</v>
          </cell>
          <cell r="D1974" t="str">
            <v>RES</v>
          </cell>
        </row>
        <row r="1975">
          <cell r="A1975" t="str">
            <v>EUR</v>
          </cell>
          <cell r="B1975" t="str">
            <v>RES_WH_COA_NEW</v>
          </cell>
          <cell r="C1975" t="str">
            <v>TOT_CO2_EQ_GWP_100</v>
          </cell>
          <cell r="D1975" t="str">
            <v>RES</v>
          </cell>
        </row>
        <row r="1976">
          <cell r="A1976" t="str">
            <v>EUR</v>
          </cell>
          <cell r="B1976" t="str">
            <v>RES_WH_DST_CND_NEW</v>
          </cell>
          <cell r="C1976" t="str">
            <v>RES_CH4</v>
          </cell>
          <cell r="D1976" t="str">
            <v>RES</v>
          </cell>
        </row>
        <row r="1977">
          <cell r="A1977" t="str">
            <v>EUR</v>
          </cell>
          <cell r="B1977" t="str">
            <v>RES_WH_DST_CND_NEW</v>
          </cell>
          <cell r="C1977" t="str">
            <v>RES_CO2</v>
          </cell>
          <cell r="D1977" t="str">
            <v>RES</v>
          </cell>
        </row>
        <row r="1978">
          <cell r="A1978" t="str">
            <v>EUR</v>
          </cell>
          <cell r="B1978" t="str">
            <v>RES_WH_DST_CND_NEW</v>
          </cell>
          <cell r="C1978" t="str">
            <v>RES_N2O</v>
          </cell>
          <cell r="D1978" t="str">
            <v>RES</v>
          </cell>
        </row>
        <row r="1979">
          <cell r="A1979" t="str">
            <v>EUR</v>
          </cell>
          <cell r="B1979" t="str">
            <v>RES_WH_DST_CND_NEW</v>
          </cell>
          <cell r="C1979" t="str">
            <v>TOT_CO2</v>
          </cell>
          <cell r="D1979" t="str">
            <v>RES</v>
          </cell>
        </row>
        <row r="1980">
          <cell r="A1980" t="str">
            <v>EUR</v>
          </cell>
          <cell r="B1980" t="str">
            <v>RES_WH_DST_CND_NEW</v>
          </cell>
          <cell r="C1980" t="str">
            <v>TOT_CO2_EQ_GWP_100</v>
          </cell>
          <cell r="D1980" t="str">
            <v>RES</v>
          </cell>
        </row>
        <row r="1981">
          <cell r="A1981" t="str">
            <v>EUR</v>
          </cell>
          <cell r="B1981" t="str">
            <v>RES_WH_DST_EXS</v>
          </cell>
          <cell r="C1981" t="str">
            <v>RES_CH4</v>
          </cell>
          <cell r="D1981" t="str">
            <v>RES</v>
          </cell>
          <cell r="E1981">
            <v>612.27218892857138</v>
          </cell>
          <cell r="F1981">
            <v>459.20414169642851</v>
          </cell>
          <cell r="G1981">
            <v>306.13609446428569</v>
          </cell>
          <cell r="H1981">
            <v>153.06804723214279</v>
          </cell>
        </row>
        <row r="1982">
          <cell r="A1982" t="str">
            <v>EUR</v>
          </cell>
          <cell r="B1982" t="str">
            <v>RES_WH_DST_EXS</v>
          </cell>
          <cell r="C1982" t="str">
            <v>RES_CO2</v>
          </cell>
          <cell r="D1982" t="str">
            <v>RES</v>
          </cell>
          <cell r="E1982">
            <v>14949.645946339289</v>
          </cell>
          <cell r="F1982">
            <v>11212.23445975446</v>
          </cell>
          <cell r="G1982">
            <v>7474.8229731696429</v>
          </cell>
          <cell r="H1982">
            <v>3737.411486584821</v>
          </cell>
        </row>
        <row r="1983">
          <cell r="A1983" t="str">
            <v>EUR</v>
          </cell>
          <cell r="B1983" t="str">
            <v>RES_WH_DST_EXS</v>
          </cell>
          <cell r="C1983" t="str">
            <v>RES_N2O</v>
          </cell>
          <cell r="D1983" t="str">
            <v>RES</v>
          </cell>
          <cell r="E1983">
            <v>122.4544377857143</v>
          </cell>
          <cell r="F1983">
            <v>91.840828339285693</v>
          </cell>
          <cell r="G1983">
            <v>61.227218892857138</v>
          </cell>
          <cell r="H1983">
            <v>30.613609446428558</v>
          </cell>
        </row>
        <row r="1984">
          <cell r="A1984" t="str">
            <v>EUR</v>
          </cell>
          <cell r="B1984" t="str">
            <v>RES_WH_DST_EXS</v>
          </cell>
          <cell r="C1984" t="str">
            <v>TOT_CO2</v>
          </cell>
          <cell r="D1984" t="str">
            <v>RES</v>
          </cell>
          <cell r="E1984">
            <v>14949.645946339289</v>
          </cell>
          <cell r="F1984">
            <v>11212.23445975446</v>
          </cell>
          <cell r="G1984">
            <v>7474.8229731696429</v>
          </cell>
          <cell r="H1984">
            <v>3737.411486584821</v>
          </cell>
        </row>
        <row r="1985">
          <cell r="A1985" t="str">
            <v>EUR</v>
          </cell>
          <cell r="B1985" t="str">
            <v>RES_WH_DST_EXS</v>
          </cell>
          <cell r="C1985" t="str">
            <v>TOT_CO2_EQ_GWP_100</v>
          </cell>
          <cell r="D1985" t="str">
            <v>RES</v>
          </cell>
          <cell r="E1985">
            <v>15001.444173522639</v>
          </cell>
          <cell r="F1985">
            <v>11251.08313014198</v>
          </cell>
          <cell r="G1985">
            <v>7500.7220867613214</v>
          </cell>
          <cell r="H1985">
            <v>3750.3610433806589</v>
          </cell>
        </row>
        <row r="1986">
          <cell r="A1986" t="str">
            <v>EUR</v>
          </cell>
          <cell r="B1986" t="str">
            <v>RES_WH_DST_SOL_NEW</v>
          </cell>
          <cell r="C1986" t="str">
            <v>RES_CH4</v>
          </cell>
          <cell r="D1986" t="str">
            <v>RES</v>
          </cell>
        </row>
        <row r="1987">
          <cell r="A1987" t="str">
            <v>EUR</v>
          </cell>
          <cell r="B1987" t="str">
            <v>RES_WH_DST_SOL_NEW</v>
          </cell>
          <cell r="C1987" t="str">
            <v>RES_CO2</v>
          </cell>
          <cell r="D1987" t="str">
            <v>RES</v>
          </cell>
        </row>
        <row r="1988">
          <cell r="A1988" t="str">
            <v>EUR</v>
          </cell>
          <cell r="B1988" t="str">
            <v>RES_WH_DST_SOL_NEW</v>
          </cell>
          <cell r="C1988" t="str">
            <v>RES_N2O</v>
          </cell>
          <cell r="D1988" t="str">
            <v>RES</v>
          </cell>
        </row>
        <row r="1989">
          <cell r="A1989" t="str">
            <v>EUR</v>
          </cell>
          <cell r="B1989" t="str">
            <v>RES_WH_DST_SOL_NEW</v>
          </cell>
          <cell r="C1989" t="str">
            <v>TOT_CO2</v>
          </cell>
          <cell r="D1989" t="str">
            <v>RES</v>
          </cell>
        </row>
        <row r="1990">
          <cell r="A1990" t="str">
            <v>EUR</v>
          </cell>
          <cell r="B1990" t="str">
            <v>RES_WH_DST_SOL_NEW</v>
          </cell>
          <cell r="C1990" t="str">
            <v>TOT_CO2_EQ_GWP_100</v>
          </cell>
          <cell r="D1990" t="str">
            <v>RES</v>
          </cell>
        </row>
        <row r="1991">
          <cell r="A1991" t="str">
            <v>EUR</v>
          </cell>
          <cell r="B1991" t="str">
            <v>RES_WH_DST_STD_NEW</v>
          </cell>
          <cell r="C1991" t="str">
            <v>RES_CH4</v>
          </cell>
          <cell r="D1991" t="str">
            <v>RES</v>
          </cell>
        </row>
        <row r="1992">
          <cell r="A1992" t="str">
            <v>EUR</v>
          </cell>
          <cell r="B1992" t="str">
            <v>RES_WH_DST_STD_NEW</v>
          </cell>
          <cell r="C1992" t="str">
            <v>RES_CO2</v>
          </cell>
          <cell r="D1992" t="str">
            <v>RES</v>
          </cell>
        </row>
        <row r="1993">
          <cell r="A1993" t="str">
            <v>EUR</v>
          </cell>
          <cell r="B1993" t="str">
            <v>RES_WH_DST_STD_NEW</v>
          </cell>
          <cell r="C1993" t="str">
            <v>RES_N2O</v>
          </cell>
          <cell r="D1993" t="str">
            <v>RES</v>
          </cell>
        </row>
        <row r="1994">
          <cell r="A1994" t="str">
            <v>EUR</v>
          </cell>
          <cell r="B1994" t="str">
            <v>RES_WH_DST_STD_NEW</v>
          </cell>
          <cell r="C1994" t="str">
            <v>TOT_CO2</v>
          </cell>
          <cell r="D1994" t="str">
            <v>RES</v>
          </cell>
        </row>
        <row r="1995">
          <cell r="A1995" t="str">
            <v>EUR</v>
          </cell>
          <cell r="B1995" t="str">
            <v>RES_WH_DST_STD_NEW</v>
          </cell>
          <cell r="C1995" t="str">
            <v>TOT_CO2_EQ_GWP_100</v>
          </cell>
          <cell r="D1995" t="str">
            <v>RES</v>
          </cell>
        </row>
        <row r="1996">
          <cell r="A1996" t="str">
            <v>EUR</v>
          </cell>
          <cell r="B1996" t="str">
            <v>RES_WH_HFO_EXS</v>
          </cell>
          <cell r="C1996" t="str">
            <v>RES_CH4</v>
          </cell>
          <cell r="D1996" t="str">
            <v>RES</v>
          </cell>
          <cell r="E1996">
            <v>0.71561580882352938</v>
          </cell>
          <cell r="F1996">
            <v>0.53671185661764709</v>
          </cell>
          <cell r="G1996">
            <v>0.35780790441176469</v>
          </cell>
          <cell r="H1996">
            <v>0.1789039522058824</v>
          </cell>
        </row>
        <row r="1997">
          <cell r="A1997" t="str">
            <v>EUR</v>
          </cell>
          <cell r="B1997" t="str">
            <v>RES_WH_HFO_EXS</v>
          </cell>
          <cell r="C1997" t="str">
            <v>RES_CO2</v>
          </cell>
          <cell r="D1997" t="str">
            <v>RES</v>
          </cell>
          <cell r="E1997">
            <v>17.871312132352941</v>
          </cell>
          <cell r="F1997">
            <v>13.4034840992647</v>
          </cell>
          <cell r="G1997">
            <v>8.9356560661764703</v>
          </cell>
          <cell r="H1997">
            <v>4.4678280330882361</v>
          </cell>
        </row>
        <row r="1998">
          <cell r="A1998" t="str">
            <v>EUR</v>
          </cell>
          <cell r="B1998" t="str">
            <v>RES_WH_HFO_EXS</v>
          </cell>
          <cell r="C1998" t="str">
            <v>RES_N2O</v>
          </cell>
          <cell r="D1998" t="str">
            <v>RES</v>
          </cell>
          <cell r="E1998">
            <v>0.14312316176470591</v>
          </cell>
          <cell r="F1998">
            <v>0.1073423713235294</v>
          </cell>
          <cell r="G1998">
            <v>7.1561580882352926E-2</v>
          </cell>
          <cell r="H1998">
            <v>3.578079044117647E-2</v>
          </cell>
        </row>
        <row r="1999">
          <cell r="A1999" t="str">
            <v>EUR</v>
          </cell>
          <cell r="B1999" t="str">
            <v>RES_WH_HFO_EXS</v>
          </cell>
          <cell r="C1999" t="str">
            <v>TOT_CO2</v>
          </cell>
          <cell r="D1999" t="str">
            <v>RES</v>
          </cell>
          <cell r="E1999">
            <v>17.871312132352941</v>
          </cell>
          <cell r="F1999">
            <v>13.4034840992647</v>
          </cell>
          <cell r="G1999">
            <v>8.9356560661764703</v>
          </cell>
          <cell r="H1999">
            <v>4.4678280330882361</v>
          </cell>
        </row>
        <row r="2000">
          <cell r="A2000" t="str">
            <v>EUR</v>
          </cell>
          <cell r="B2000" t="str">
            <v>RES_WH_HFO_EXS</v>
          </cell>
          <cell r="C2000" t="str">
            <v>TOT_CO2_EQ_GWP_100</v>
          </cell>
          <cell r="D2000" t="str">
            <v>RES</v>
          </cell>
          <cell r="E2000">
            <v>17.93185322977941</v>
          </cell>
          <cell r="F2000">
            <v>13.44888992233456</v>
          </cell>
          <cell r="G2000">
            <v>8.965926614889705</v>
          </cell>
          <cell r="H2000">
            <v>4.4829633074448534</v>
          </cell>
        </row>
        <row r="2001">
          <cell r="A2001" t="str">
            <v>EUR</v>
          </cell>
          <cell r="B2001" t="str">
            <v>RES_WH_KER_EXS</v>
          </cell>
          <cell r="C2001" t="str">
            <v>RES_CH4</v>
          </cell>
          <cell r="D2001" t="str">
            <v>RES</v>
          </cell>
          <cell r="E2001">
            <v>343.11188723440472</v>
          </cell>
          <cell r="F2001">
            <v>343.11188723440472</v>
          </cell>
          <cell r="G2001">
            <v>280.15319739409432</v>
          </cell>
          <cell r="H2001">
            <v>13.934034230769219</v>
          </cell>
        </row>
        <row r="2002">
          <cell r="A2002" t="str">
            <v>EUR</v>
          </cell>
          <cell r="B2002" t="str">
            <v>RES_WH_KER_EXS</v>
          </cell>
          <cell r="C2002" t="str">
            <v>RES_CO2</v>
          </cell>
          <cell r="D2002" t="str">
            <v>RES</v>
          </cell>
          <cell r="E2002">
            <v>8259.8468320229022</v>
          </cell>
          <cell r="F2002">
            <v>8259.8468320229003</v>
          </cell>
          <cell r="G2002">
            <v>6744.2213052671614</v>
          </cell>
          <cell r="H2002">
            <v>335.43865071538443</v>
          </cell>
        </row>
        <row r="2003">
          <cell r="A2003" t="str">
            <v>EUR</v>
          </cell>
          <cell r="B2003" t="str">
            <v>RES_WH_KER_EXS</v>
          </cell>
          <cell r="C2003" t="str">
            <v>RES_N2O</v>
          </cell>
          <cell r="D2003" t="str">
            <v>RES</v>
          </cell>
          <cell r="E2003">
            <v>68.622377446880932</v>
          </cell>
          <cell r="F2003">
            <v>68.622377446880932</v>
          </cell>
          <cell r="G2003">
            <v>56.030639478818848</v>
          </cell>
          <cell r="H2003">
            <v>2.7868068461538442</v>
          </cell>
        </row>
        <row r="2004">
          <cell r="A2004" t="str">
            <v>EUR</v>
          </cell>
          <cell r="B2004" t="str">
            <v>RES_WH_KER_EXS</v>
          </cell>
          <cell r="C2004" t="str">
            <v>TOT_CO2</v>
          </cell>
          <cell r="D2004" t="str">
            <v>RES</v>
          </cell>
          <cell r="E2004">
            <v>8259.8468320229022</v>
          </cell>
          <cell r="F2004">
            <v>8259.8468320229003</v>
          </cell>
          <cell r="G2004">
            <v>6744.2213052671614</v>
          </cell>
          <cell r="H2004">
            <v>335.43865071538443</v>
          </cell>
        </row>
        <row r="2005">
          <cell r="A2005" t="str">
            <v>EUR</v>
          </cell>
          <cell r="B2005" t="str">
            <v>RES_WH_KER_EXS</v>
          </cell>
          <cell r="C2005" t="str">
            <v>TOT_CO2_EQ_GWP_100</v>
          </cell>
          <cell r="D2005" t="str">
            <v>RES</v>
          </cell>
          <cell r="E2005">
            <v>8288.8740976829322</v>
          </cell>
          <cell r="F2005">
            <v>8288.8740976829322</v>
          </cell>
          <cell r="G2005">
            <v>6767.9222657667005</v>
          </cell>
          <cell r="H2005">
            <v>336.61747001130749</v>
          </cell>
        </row>
        <row r="2006">
          <cell r="A2006" t="str">
            <v>EUR</v>
          </cell>
          <cell r="B2006" t="str">
            <v>RES_WH_LPG_CND_NEW</v>
          </cell>
          <cell r="C2006" t="str">
            <v>RES_CH4</v>
          </cell>
          <cell r="D2006" t="str">
            <v>RES</v>
          </cell>
        </row>
        <row r="2007">
          <cell r="A2007" t="str">
            <v>EUR</v>
          </cell>
          <cell r="B2007" t="str">
            <v>RES_WH_LPG_CND_NEW</v>
          </cell>
          <cell r="C2007" t="str">
            <v>RES_CO2</v>
          </cell>
          <cell r="D2007" t="str">
            <v>RES</v>
          </cell>
        </row>
        <row r="2008">
          <cell r="A2008" t="str">
            <v>EUR</v>
          </cell>
          <cell r="B2008" t="str">
            <v>RES_WH_LPG_CND_NEW</v>
          </cell>
          <cell r="C2008" t="str">
            <v>RES_N2O</v>
          </cell>
          <cell r="D2008" t="str">
            <v>RES</v>
          </cell>
        </row>
        <row r="2009">
          <cell r="A2009" t="str">
            <v>EUR</v>
          </cell>
          <cell r="B2009" t="str">
            <v>RES_WH_LPG_CND_NEW</v>
          </cell>
          <cell r="C2009" t="str">
            <v>TOT_CO2</v>
          </cell>
          <cell r="D2009" t="str">
            <v>RES</v>
          </cell>
        </row>
        <row r="2010">
          <cell r="A2010" t="str">
            <v>EUR</v>
          </cell>
          <cell r="B2010" t="str">
            <v>RES_WH_LPG_CND_NEW</v>
          </cell>
          <cell r="C2010" t="str">
            <v>TOT_CO2_EQ_GWP_100</v>
          </cell>
          <cell r="D2010" t="str">
            <v>RES</v>
          </cell>
        </row>
        <row r="2011">
          <cell r="A2011" t="str">
            <v>EUR</v>
          </cell>
          <cell r="B2011" t="str">
            <v>RES_WH_LPG_EXS</v>
          </cell>
          <cell r="C2011" t="str">
            <v>RES_CH4</v>
          </cell>
          <cell r="D2011" t="str">
            <v>RES</v>
          </cell>
          <cell r="E2011">
            <v>119.747775</v>
          </cell>
          <cell r="F2011">
            <v>89.810831250000007</v>
          </cell>
          <cell r="G2011">
            <v>59.873887500000009</v>
          </cell>
          <cell r="H2011">
            <v>29.936943750000001</v>
          </cell>
        </row>
        <row r="2012">
          <cell r="A2012" t="str">
            <v>EUR</v>
          </cell>
          <cell r="B2012" t="str">
            <v>RES_WH_LPG_EXS</v>
          </cell>
          <cell r="C2012" t="str">
            <v>RES_CO2</v>
          </cell>
          <cell r="D2012" t="str">
            <v>RES</v>
          </cell>
          <cell r="E2012">
            <v>2463.2117317500001</v>
          </cell>
          <cell r="F2012">
            <v>1847.4087988125</v>
          </cell>
          <cell r="G2012">
            <v>1231.6058658750001</v>
          </cell>
          <cell r="H2012">
            <v>615.80293293750015</v>
          </cell>
        </row>
        <row r="2013">
          <cell r="A2013" t="str">
            <v>EUR</v>
          </cell>
          <cell r="B2013" t="str">
            <v>RES_WH_LPG_EXS</v>
          </cell>
          <cell r="C2013" t="str">
            <v>RES_N2O</v>
          </cell>
          <cell r="D2013" t="str">
            <v>RES</v>
          </cell>
          <cell r="E2013">
            <v>23.949554999999989</v>
          </cell>
          <cell r="F2013">
            <v>17.962166249999999</v>
          </cell>
          <cell r="G2013">
            <v>11.9747775</v>
          </cell>
          <cell r="H2013">
            <v>5.9873887499999991</v>
          </cell>
        </row>
        <row r="2014">
          <cell r="A2014" t="str">
            <v>EUR</v>
          </cell>
          <cell r="B2014" t="str">
            <v>RES_WH_LPG_EXS</v>
          </cell>
          <cell r="C2014" t="str">
            <v>TOT_CO2</v>
          </cell>
          <cell r="D2014" t="str">
            <v>RES</v>
          </cell>
          <cell r="E2014">
            <v>2463.2117317500001</v>
          </cell>
          <cell r="F2014">
            <v>1847.4087988125</v>
          </cell>
          <cell r="G2014">
            <v>1231.6058658750001</v>
          </cell>
          <cell r="H2014">
            <v>615.80293293750015</v>
          </cell>
        </row>
        <row r="2015">
          <cell r="A2015" t="str">
            <v>EUR</v>
          </cell>
          <cell r="B2015" t="str">
            <v>RES_WH_LPG_EXS</v>
          </cell>
          <cell r="C2015" t="str">
            <v>TOT_CO2_EQ_GWP_100</v>
          </cell>
          <cell r="D2015" t="str">
            <v>RES</v>
          </cell>
          <cell r="E2015">
            <v>2473.3423935149999</v>
          </cell>
          <cell r="F2015">
            <v>1855.006795136251</v>
          </cell>
          <cell r="G2015">
            <v>1236.6711967575</v>
          </cell>
          <cell r="H2015">
            <v>618.33559837874998</v>
          </cell>
        </row>
        <row r="2016">
          <cell r="A2016" t="str">
            <v>EUR</v>
          </cell>
          <cell r="B2016" t="str">
            <v>RES_WH_LPG_SOL_NEW</v>
          </cell>
          <cell r="C2016" t="str">
            <v>RES_CH4</v>
          </cell>
          <cell r="D2016" t="str">
            <v>RES</v>
          </cell>
        </row>
        <row r="2017">
          <cell r="A2017" t="str">
            <v>EUR</v>
          </cell>
          <cell r="B2017" t="str">
            <v>RES_WH_LPG_SOL_NEW</v>
          </cell>
          <cell r="C2017" t="str">
            <v>RES_CO2</v>
          </cell>
          <cell r="D2017" t="str">
            <v>RES</v>
          </cell>
        </row>
        <row r="2018">
          <cell r="A2018" t="str">
            <v>EUR</v>
          </cell>
          <cell r="B2018" t="str">
            <v>RES_WH_LPG_SOL_NEW</v>
          </cell>
          <cell r="C2018" t="str">
            <v>RES_N2O</v>
          </cell>
          <cell r="D2018" t="str">
            <v>RES</v>
          </cell>
        </row>
        <row r="2019">
          <cell r="A2019" t="str">
            <v>EUR</v>
          </cell>
          <cell r="B2019" t="str">
            <v>RES_WH_LPG_SOL_NEW</v>
          </cell>
          <cell r="C2019" t="str">
            <v>TOT_CO2</v>
          </cell>
          <cell r="D2019" t="str">
            <v>RES</v>
          </cell>
        </row>
        <row r="2020">
          <cell r="A2020" t="str">
            <v>EUR</v>
          </cell>
          <cell r="B2020" t="str">
            <v>RES_WH_LPG_SOL_NEW</v>
          </cell>
          <cell r="C2020" t="str">
            <v>TOT_CO2_EQ_GWP_100</v>
          </cell>
          <cell r="D2020" t="str">
            <v>RES</v>
          </cell>
        </row>
        <row r="2021">
          <cell r="A2021" t="str">
            <v>EUR</v>
          </cell>
          <cell r="B2021" t="str">
            <v>RES_WH_LPG_STD_NEW</v>
          </cell>
          <cell r="C2021" t="str">
            <v>RES_CH4</v>
          </cell>
          <cell r="D2021" t="str">
            <v>RES</v>
          </cell>
        </row>
        <row r="2022">
          <cell r="A2022" t="str">
            <v>EUR</v>
          </cell>
          <cell r="B2022" t="str">
            <v>RES_WH_LPG_STD_NEW</v>
          </cell>
          <cell r="C2022" t="str">
            <v>RES_CO2</v>
          </cell>
          <cell r="D2022" t="str">
            <v>RES</v>
          </cell>
        </row>
        <row r="2023">
          <cell r="A2023" t="str">
            <v>EUR</v>
          </cell>
          <cell r="B2023" t="str">
            <v>RES_WH_LPG_STD_NEW</v>
          </cell>
          <cell r="C2023" t="str">
            <v>RES_N2O</v>
          </cell>
          <cell r="D2023" t="str">
            <v>RES</v>
          </cell>
        </row>
        <row r="2024">
          <cell r="A2024" t="str">
            <v>EUR</v>
          </cell>
          <cell r="B2024" t="str">
            <v>RES_WH_LPG_STD_NEW</v>
          </cell>
          <cell r="C2024" t="str">
            <v>TOT_CO2</v>
          </cell>
          <cell r="D2024" t="str">
            <v>RES</v>
          </cell>
        </row>
        <row r="2025">
          <cell r="A2025" t="str">
            <v>EUR</v>
          </cell>
          <cell r="B2025" t="str">
            <v>RES_WH_LPG_STD_NEW</v>
          </cell>
          <cell r="C2025" t="str">
            <v>TOT_CO2_EQ_GWP_100</v>
          </cell>
          <cell r="D2025" t="str">
            <v>RES</v>
          </cell>
        </row>
        <row r="2026">
          <cell r="A2026" t="str">
            <v>EUR</v>
          </cell>
          <cell r="B2026" t="str">
            <v>RES_WH_NGA_CND_NEW</v>
          </cell>
          <cell r="C2026" t="str">
            <v>RES_CH4</v>
          </cell>
          <cell r="D2026" t="str">
            <v>RES</v>
          </cell>
        </row>
        <row r="2027">
          <cell r="A2027" t="str">
            <v>EUR</v>
          </cell>
          <cell r="B2027" t="str">
            <v>RES_WH_NGA_CND_NEW</v>
          </cell>
          <cell r="C2027" t="str">
            <v>RES_CO2</v>
          </cell>
          <cell r="D2027" t="str">
            <v>RES</v>
          </cell>
        </row>
        <row r="2028">
          <cell r="A2028" t="str">
            <v>EUR</v>
          </cell>
          <cell r="B2028" t="str">
            <v>RES_WH_NGA_CND_NEW</v>
          </cell>
          <cell r="C2028" t="str">
            <v>RES_N2O</v>
          </cell>
          <cell r="D2028" t="str">
            <v>RES</v>
          </cell>
        </row>
        <row r="2029">
          <cell r="A2029" t="str">
            <v>EUR</v>
          </cell>
          <cell r="B2029" t="str">
            <v>RES_WH_NGA_CND_NEW</v>
          </cell>
          <cell r="C2029" t="str">
            <v>TOT_CO2</v>
          </cell>
          <cell r="D2029" t="str">
            <v>RES</v>
          </cell>
        </row>
        <row r="2030">
          <cell r="A2030" t="str">
            <v>EUR</v>
          </cell>
          <cell r="B2030" t="str">
            <v>RES_WH_NGA_CND_NEW</v>
          </cell>
          <cell r="C2030" t="str">
            <v>TOT_CO2_EQ_GWP_100</v>
          </cell>
          <cell r="D2030" t="str">
            <v>RES</v>
          </cell>
        </row>
        <row r="2031">
          <cell r="A2031" t="str">
            <v>EUR</v>
          </cell>
          <cell r="B2031" t="str">
            <v>RES_WH_NGA_EXS</v>
          </cell>
          <cell r="C2031" t="str">
            <v>RES_CH4</v>
          </cell>
          <cell r="D2031" t="str">
            <v>RES</v>
          </cell>
          <cell r="E2031">
            <v>1387.9308213854631</v>
          </cell>
          <cell r="F2031">
            <v>382.2548794999999</v>
          </cell>
          <cell r="G2031">
            <v>254.83658633333329</v>
          </cell>
          <cell r="H2031">
            <v>127.4182931666666</v>
          </cell>
        </row>
        <row r="2032">
          <cell r="A2032" t="str">
            <v>EUR</v>
          </cell>
          <cell r="B2032" t="str">
            <v>RES_WH_NGA_EXS</v>
          </cell>
          <cell r="C2032" t="str">
            <v>RES_CO2</v>
          </cell>
          <cell r="D2032" t="str">
            <v>RES</v>
          </cell>
          <cell r="E2032">
            <v>73643.609382712704</v>
          </cell>
          <cell r="F2032">
            <v>20282.44390627</v>
          </cell>
          <cell r="G2032">
            <v>13521.629270846661</v>
          </cell>
          <cell r="H2032">
            <v>6760.8146354233322</v>
          </cell>
        </row>
        <row r="2033">
          <cell r="A2033" t="str">
            <v>EUR</v>
          </cell>
          <cell r="B2033" t="str">
            <v>RES_WH_NGA_EXS</v>
          </cell>
          <cell r="C2033" t="str">
            <v>RES_N2O</v>
          </cell>
          <cell r="D2033" t="str">
            <v>RES</v>
          </cell>
          <cell r="E2033">
            <v>138.7930821385464</v>
          </cell>
          <cell r="F2033">
            <v>38.225487949999987</v>
          </cell>
          <cell r="G2033">
            <v>25.483658633333331</v>
          </cell>
          <cell r="H2033">
            <v>12.74182931666666</v>
          </cell>
        </row>
        <row r="2034">
          <cell r="A2034" t="str">
            <v>EUR</v>
          </cell>
          <cell r="B2034" t="str">
            <v>RES_WH_NGA_EXS</v>
          </cell>
          <cell r="C2034" t="str">
            <v>TOT_CO2</v>
          </cell>
          <cell r="D2034" t="str">
            <v>RES</v>
          </cell>
          <cell r="E2034">
            <v>73643.609382712704</v>
          </cell>
          <cell r="F2034">
            <v>20282.44390627</v>
          </cell>
          <cell r="G2034">
            <v>13521.629270846661</v>
          </cell>
          <cell r="H2034">
            <v>6760.8146354233322</v>
          </cell>
        </row>
        <row r="2035">
          <cell r="A2035" t="str">
            <v>EUR</v>
          </cell>
          <cell r="B2035" t="str">
            <v>RES_WH_NGA_EXS</v>
          </cell>
          <cell r="C2035" t="str">
            <v>TOT_CO2_EQ_GWP_100</v>
          </cell>
          <cell r="D2035" t="str">
            <v>RES</v>
          </cell>
          <cell r="E2035">
            <v>73719.667991724607</v>
          </cell>
          <cell r="F2035">
            <v>20303.391473666601</v>
          </cell>
          <cell r="G2035">
            <v>13535.594315777729</v>
          </cell>
          <cell r="H2035">
            <v>6767.7971578888646</v>
          </cell>
        </row>
        <row r="2036">
          <cell r="A2036" t="str">
            <v>EUR</v>
          </cell>
          <cell r="B2036" t="str">
            <v>RES_WH_NGA_SOL_NEW</v>
          </cell>
          <cell r="C2036" t="str">
            <v>RES_CH4</v>
          </cell>
          <cell r="D2036" t="str">
            <v>RES</v>
          </cell>
        </row>
        <row r="2037">
          <cell r="A2037" t="str">
            <v>EUR</v>
          </cell>
          <cell r="B2037" t="str">
            <v>RES_WH_NGA_SOL_NEW</v>
          </cell>
          <cell r="C2037" t="str">
            <v>RES_CO2</v>
          </cell>
          <cell r="D2037" t="str">
            <v>RES</v>
          </cell>
        </row>
        <row r="2038">
          <cell r="A2038" t="str">
            <v>EUR</v>
          </cell>
          <cell r="B2038" t="str">
            <v>RES_WH_NGA_SOL_NEW</v>
          </cell>
          <cell r="C2038" t="str">
            <v>RES_N2O</v>
          </cell>
          <cell r="D2038" t="str">
            <v>RES</v>
          </cell>
        </row>
        <row r="2039">
          <cell r="A2039" t="str">
            <v>EUR</v>
          </cell>
          <cell r="B2039" t="str">
            <v>RES_WH_NGA_SOL_NEW</v>
          </cell>
          <cell r="C2039" t="str">
            <v>TOT_CO2</v>
          </cell>
          <cell r="D2039" t="str">
            <v>RES</v>
          </cell>
        </row>
        <row r="2040">
          <cell r="A2040" t="str">
            <v>EUR</v>
          </cell>
          <cell r="B2040" t="str">
            <v>RES_WH_NGA_SOL_NEW</v>
          </cell>
          <cell r="C2040" t="str">
            <v>TOT_CO2_EQ_GWP_100</v>
          </cell>
          <cell r="D2040" t="str">
            <v>RES</v>
          </cell>
        </row>
        <row r="2041">
          <cell r="A2041" t="str">
            <v>EUR</v>
          </cell>
          <cell r="B2041" t="str">
            <v>RES_WH_NGA_STD_NEW</v>
          </cell>
          <cell r="C2041" t="str">
            <v>RES_CH4</v>
          </cell>
          <cell r="D2041" t="str">
            <v>RES</v>
          </cell>
        </row>
        <row r="2042">
          <cell r="A2042" t="str">
            <v>EUR</v>
          </cell>
          <cell r="B2042" t="str">
            <v>RES_WH_NGA_STD_NEW</v>
          </cell>
          <cell r="C2042" t="str">
            <v>RES_CO2</v>
          </cell>
          <cell r="D2042" t="str">
            <v>RES</v>
          </cell>
        </row>
        <row r="2043">
          <cell r="A2043" t="str">
            <v>EUR</v>
          </cell>
          <cell r="B2043" t="str">
            <v>RES_WH_NGA_STD_NEW</v>
          </cell>
          <cell r="C2043" t="str">
            <v>RES_N2O</v>
          </cell>
          <cell r="D2043" t="str">
            <v>RES</v>
          </cell>
        </row>
        <row r="2044">
          <cell r="A2044" t="str">
            <v>EUR</v>
          </cell>
          <cell r="B2044" t="str">
            <v>RES_WH_NGA_STD_NEW</v>
          </cell>
          <cell r="C2044" t="str">
            <v>TOT_CO2</v>
          </cell>
          <cell r="D2044" t="str">
            <v>RES</v>
          </cell>
        </row>
        <row r="2045">
          <cell r="A2045" t="str">
            <v>EUR</v>
          </cell>
          <cell r="B2045" t="str">
            <v>RES_WH_NGA_STD_NEW</v>
          </cell>
          <cell r="C2045" t="str">
            <v>TOT_CO2_EQ_GWP_100</v>
          </cell>
          <cell r="D2045" t="str">
            <v>RES</v>
          </cell>
        </row>
        <row r="2046">
          <cell r="A2046" t="str">
            <v>EUR</v>
          </cell>
          <cell r="B2046" t="str">
            <v>SEQ_DAC_CHEM_NEW</v>
          </cell>
          <cell r="C2046" t="str">
            <v>TOT_CO2</v>
          </cell>
          <cell r="D2046" t="str">
            <v>SEQ</v>
          </cell>
        </row>
        <row r="2047">
          <cell r="A2047" t="str">
            <v>EUR</v>
          </cell>
          <cell r="B2047" t="str">
            <v>SEQ_SNK_AFF_1_NEW</v>
          </cell>
          <cell r="C2047" t="str">
            <v>TOT_CO2</v>
          </cell>
          <cell r="D2047" t="str">
            <v>SEQ</v>
          </cell>
        </row>
        <row r="2048">
          <cell r="A2048" t="str">
            <v>EUR</v>
          </cell>
          <cell r="B2048" t="str">
            <v>SEQ_SNK_AFF_2_NEW</v>
          </cell>
          <cell r="C2048" t="str">
            <v>TOT_CO2</v>
          </cell>
          <cell r="D2048" t="str">
            <v>SEQ</v>
          </cell>
        </row>
        <row r="2049">
          <cell r="A2049" t="str">
            <v>EUR</v>
          </cell>
          <cell r="B2049" t="str">
            <v>SEQ_SNK_AFF_3_NEW</v>
          </cell>
          <cell r="C2049" t="str">
            <v>TOT_CO2</v>
          </cell>
          <cell r="D2049" t="str">
            <v>SEQ</v>
          </cell>
        </row>
        <row r="2050">
          <cell r="A2050" t="str">
            <v>EUR</v>
          </cell>
          <cell r="B2050" t="str">
            <v>SEQ_SNK_AFF_4_NEW</v>
          </cell>
          <cell r="C2050" t="str">
            <v>TOT_CO2</v>
          </cell>
          <cell r="D2050" t="str">
            <v>SEQ</v>
          </cell>
        </row>
        <row r="2051">
          <cell r="A2051" t="str">
            <v>EUR</v>
          </cell>
          <cell r="B2051" t="str">
            <v>SEQ_SNK_CO2_BKS_NEW</v>
          </cell>
          <cell r="C2051" t="str">
            <v>TOT_CO2</v>
          </cell>
          <cell r="D2051" t="str">
            <v>SEQ</v>
          </cell>
        </row>
        <row r="2052">
          <cell r="A2052" t="str">
            <v>EUR</v>
          </cell>
          <cell r="B2052" t="str">
            <v>TRA_AVI_DOM_AVG_EXS</v>
          </cell>
          <cell r="C2052" t="str">
            <v>TOT_CH4</v>
          </cell>
          <cell r="D2052" t="str">
            <v>TRA</v>
          </cell>
          <cell r="E2052">
            <v>1.1230871590153031E-2</v>
          </cell>
          <cell r="F2052">
            <v>8.9846972721224234E-3</v>
          </cell>
          <cell r="G2052">
            <v>6.7385229540918171E-3</v>
          </cell>
          <cell r="H2052">
            <v>4.4923486360612117E-3</v>
          </cell>
          <cell r="I2052">
            <v>2.246174318030605E-3</v>
          </cell>
        </row>
        <row r="2053">
          <cell r="A2053" t="str">
            <v>EUR</v>
          </cell>
          <cell r="B2053" t="str">
            <v>TRA_AVI_DOM_AVG_EXS</v>
          </cell>
          <cell r="C2053" t="str">
            <v>TOT_CO2</v>
          </cell>
          <cell r="D2053" t="str">
            <v>TRA</v>
          </cell>
          <cell r="E2053">
            <v>259.24595253936559</v>
          </cell>
          <cell r="F2053">
            <v>207.39676203149261</v>
          </cell>
          <cell r="G2053">
            <v>155.54757152361941</v>
          </cell>
          <cell r="H2053">
            <v>103.69838101574631</v>
          </cell>
          <cell r="I2053">
            <v>51.849190507873132</v>
          </cell>
        </row>
        <row r="2054">
          <cell r="A2054" t="str">
            <v>EUR</v>
          </cell>
          <cell r="B2054" t="str">
            <v>TRA_AVI_DOM_AVG_EXS</v>
          </cell>
          <cell r="C2054" t="str">
            <v>TOT_CO2_EQ_GWP_100</v>
          </cell>
          <cell r="D2054" t="str">
            <v>TRA</v>
          </cell>
          <cell r="E2054">
            <v>260.1960842758927</v>
          </cell>
          <cell r="F2054">
            <v>208.15686742071409</v>
          </cell>
          <cell r="G2054">
            <v>156.1176505655356</v>
          </cell>
          <cell r="H2054">
            <v>104.0784337103571</v>
          </cell>
          <cell r="I2054">
            <v>52.039216855178509</v>
          </cell>
        </row>
        <row r="2055">
          <cell r="A2055" t="str">
            <v>EUR</v>
          </cell>
          <cell r="B2055" t="str">
            <v>TRA_AVI_DOM_AVG_EXS</v>
          </cell>
          <cell r="C2055" t="str">
            <v>TOT_N2O</v>
          </cell>
          <cell r="D2055" t="str">
            <v>TRA</v>
          </cell>
          <cell r="E2055">
            <v>2.246174318030605E-3</v>
          </cell>
          <cell r="F2055">
            <v>1.7969394544244839E-3</v>
          </cell>
          <cell r="G2055">
            <v>1.3477045908183629E-3</v>
          </cell>
          <cell r="H2055">
            <v>8.9846972721224229E-4</v>
          </cell>
          <cell r="I2055">
            <v>4.4923486360612098E-4</v>
          </cell>
        </row>
        <row r="2056">
          <cell r="A2056" t="str">
            <v>EUR</v>
          </cell>
          <cell r="B2056" t="str">
            <v>TRA_AVI_DOM_AVG_EXS</v>
          </cell>
          <cell r="C2056" t="str">
            <v>TRA_CH4</v>
          </cell>
          <cell r="D2056" t="str">
            <v>TRA</v>
          </cell>
          <cell r="E2056">
            <v>11.230871590153029</v>
          </cell>
          <cell r="F2056">
            <v>8.984697272122423</v>
          </cell>
          <cell r="G2056">
            <v>6.7385229540918168</v>
          </cell>
          <cell r="H2056">
            <v>4.4923486360612124</v>
          </cell>
          <cell r="I2056">
            <v>2.2461743180306062</v>
          </cell>
        </row>
        <row r="2057">
          <cell r="A2057" t="str">
            <v>EUR</v>
          </cell>
          <cell r="B2057" t="str">
            <v>TRA_AVI_DOM_AVG_EXS</v>
          </cell>
          <cell r="C2057" t="str">
            <v>TRA_CO2</v>
          </cell>
          <cell r="D2057" t="str">
            <v>TRA</v>
          </cell>
          <cell r="E2057">
            <v>259.24595253936559</v>
          </cell>
          <cell r="F2057">
            <v>207.39676203149261</v>
          </cell>
          <cell r="G2057">
            <v>155.54757152361941</v>
          </cell>
          <cell r="H2057">
            <v>103.69838101574631</v>
          </cell>
          <cell r="I2057">
            <v>51.849190507873132</v>
          </cell>
        </row>
        <row r="2058">
          <cell r="A2058" t="str">
            <v>EUR</v>
          </cell>
          <cell r="B2058" t="str">
            <v>TRA_AVI_DOM_AVG_EXS</v>
          </cell>
          <cell r="C2058" t="str">
            <v>TRA_N2O</v>
          </cell>
          <cell r="D2058" t="str">
            <v>TRA</v>
          </cell>
          <cell r="E2058">
            <v>2.2461743180306062</v>
          </cell>
          <cell r="F2058">
            <v>1.7969394544244841</v>
          </cell>
          <cell r="G2058">
            <v>1.3477045908183629</v>
          </cell>
          <cell r="H2058">
            <v>0.89846972721224228</v>
          </cell>
          <cell r="I2058">
            <v>0.44923486360612103</v>
          </cell>
        </row>
        <row r="2059">
          <cell r="A2059" t="str">
            <v>EUR</v>
          </cell>
          <cell r="B2059" t="str">
            <v>TRA_AVI_DOM_JTK_EXS</v>
          </cell>
          <cell r="C2059" t="str">
            <v>TOT_CH4</v>
          </cell>
          <cell r="D2059" t="str">
            <v>TRA</v>
          </cell>
          <cell r="E2059">
            <v>0.50954880362731325</v>
          </cell>
          <cell r="F2059">
            <v>0.40763904290185071</v>
          </cell>
          <cell r="G2059">
            <v>0.30572928217638801</v>
          </cell>
          <cell r="H2059">
            <v>0.20381952145092541</v>
          </cell>
          <cell r="I2059">
            <v>0.10190976072546271</v>
          </cell>
        </row>
        <row r="2060">
          <cell r="A2060" t="str">
            <v>EUR</v>
          </cell>
          <cell r="B2060" t="str">
            <v>TRA_AVI_DOM_JTK_EXS</v>
          </cell>
          <cell r="C2060" t="str">
            <v>TOT_CO2</v>
          </cell>
          <cell r="D2060" t="str">
            <v>TRA</v>
          </cell>
          <cell r="E2060">
            <v>12266.53819932152</v>
          </cell>
          <cell r="F2060">
            <v>9813.2305594572153</v>
          </cell>
          <cell r="G2060">
            <v>7359.9229195929138</v>
          </cell>
          <cell r="H2060">
            <v>4906.6152797286086</v>
          </cell>
          <cell r="I2060">
            <v>2453.3076398643052</v>
          </cell>
        </row>
        <row r="2061">
          <cell r="A2061" t="str">
            <v>EUR</v>
          </cell>
          <cell r="B2061" t="str">
            <v>TRA_AVI_DOM_JTK_EXS</v>
          </cell>
          <cell r="C2061" t="str">
            <v>TOT_CO2_EQ_GWP_100</v>
          </cell>
          <cell r="D2061" t="str">
            <v>TRA</v>
          </cell>
          <cell r="E2061">
            <v>12309.646028108389</v>
          </cell>
          <cell r="F2061">
            <v>9847.7168224867128</v>
          </cell>
          <cell r="G2061">
            <v>7385.7876168650346</v>
          </cell>
          <cell r="H2061">
            <v>4923.8584112433573</v>
          </cell>
          <cell r="I2061">
            <v>2461.9292056216791</v>
          </cell>
        </row>
        <row r="2062">
          <cell r="A2062" t="str">
            <v>EUR</v>
          </cell>
          <cell r="B2062" t="str">
            <v>TRA_AVI_DOM_JTK_EXS</v>
          </cell>
          <cell r="C2062" t="str">
            <v>TOT_N2O</v>
          </cell>
          <cell r="D2062" t="str">
            <v>TRA</v>
          </cell>
          <cell r="E2062">
            <v>0.10190976072546271</v>
          </cell>
          <cell r="F2062">
            <v>8.152780858037012E-2</v>
          </cell>
          <cell r="G2062">
            <v>6.114585643527759E-2</v>
          </cell>
          <cell r="H2062">
            <v>4.076390429018506E-2</v>
          </cell>
          <cell r="I2062">
            <v>2.038195214509254E-2</v>
          </cell>
        </row>
        <row r="2063">
          <cell r="A2063" t="str">
            <v>EUR</v>
          </cell>
          <cell r="B2063" t="str">
            <v>TRA_AVI_DOM_JTK_EXS</v>
          </cell>
          <cell r="C2063" t="str">
            <v>TRA_CH4</v>
          </cell>
          <cell r="D2063" t="str">
            <v>TRA</v>
          </cell>
          <cell r="E2063">
            <v>509.5488036273133</v>
          </cell>
          <cell r="F2063">
            <v>407.63904290185059</v>
          </cell>
          <cell r="G2063">
            <v>305.72928217638798</v>
          </cell>
          <cell r="H2063">
            <v>203.81952145092541</v>
          </cell>
          <cell r="I2063">
            <v>101.9097607254627</v>
          </cell>
        </row>
        <row r="2064">
          <cell r="A2064" t="str">
            <v>EUR</v>
          </cell>
          <cell r="B2064" t="str">
            <v>TRA_AVI_DOM_JTK_EXS</v>
          </cell>
          <cell r="C2064" t="str">
            <v>TRA_CO2</v>
          </cell>
          <cell r="D2064" t="str">
            <v>TRA</v>
          </cell>
          <cell r="E2064">
            <v>12266.53819932152</v>
          </cell>
          <cell r="F2064">
            <v>9813.2305594572153</v>
          </cell>
          <cell r="G2064">
            <v>7359.9229195929138</v>
          </cell>
          <cell r="H2064">
            <v>4906.6152797286086</v>
          </cell>
          <cell r="I2064">
            <v>2453.3076398643052</v>
          </cell>
        </row>
        <row r="2065">
          <cell r="A2065" t="str">
            <v>EUR</v>
          </cell>
          <cell r="B2065" t="str">
            <v>TRA_AVI_DOM_JTK_EXS</v>
          </cell>
          <cell r="C2065" t="str">
            <v>TRA_N2O</v>
          </cell>
          <cell r="D2065" t="str">
            <v>TRA</v>
          </cell>
          <cell r="E2065">
            <v>101.9097607254626</v>
          </cell>
          <cell r="F2065">
            <v>81.527808580370092</v>
          </cell>
          <cell r="G2065">
            <v>61.145856435277587</v>
          </cell>
          <cell r="H2065">
            <v>40.76390429018506</v>
          </cell>
          <cell r="I2065">
            <v>20.381952145092541</v>
          </cell>
        </row>
        <row r="2066">
          <cell r="A2066" t="str">
            <v>EUR</v>
          </cell>
          <cell r="B2066" t="str">
            <v>TRA_AVI_DOM_JTK_NEW</v>
          </cell>
          <cell r="C2066" t="str">
            <v>TOT_CH4</v>
          </cell>
          <cell r="D2066" t="str">
            <v>TRA</v>
          </cell>
          <cell r="E2066">
            <v>0.495443784378438</v>
          </cell>
          <cell r="F2066">
            <v>0.68687603241258</v>
          </cell>
          <cell r="G2066">
            <v>0.33877816228834462</v>
          </cell>
          <cell r="H2066">
            <v>0.94023519450085058</v>
          </cell>
          <cell r="I2066">
            <v>1.105106766002079</v>
          </cell>
          <cell r="J2066">
            <v>1.262565757262947</v>
          </cell>
          <cell r="K2066">
            <v>1.317390531028042</v>
          </cell>
          <cell r="L2066">
            <v>1.366753985508907</v>
          </cell>
          <cell r="M2066">
            <v>1.407983407339392</v>
          </cell>
        </row>
        <row r="2067">
          <cell r="A2067" t="str">
            <v>EUR</v>
          </cell>
          <cell r="B2067" t="str">
            <v>TRA_AVI_DOM_JTK_NEW</v>
          </cell>
          <cell r="C2067" t="str">
            <v>TOT_CO2</v>
          </cell>
          <cell r="D2067" t="str">
            <v>TRA</v>
          </cell>
          <cell r="E2067">
            <v>11926.98336927026</v>
          </cell>
          <cell r="F2067">
            <v>16535.395686945511</v>
          </cell>
          <cell r="G2067">
            <v>8155.5196268214131</v>
          </cell>
          <cell r="H2067">
            <v>22634.595248950471</v>
          </cell>
          <cell r="I2067">
            <v>26603.603546890052</v>
          </cell>
          <cell r="J2067">
            <v>30394.16632984333</v>
          </cell>
          <cell r="K2067">
            <v>31713.981383615061</v>
          </cell>
          <cell r="L2067">
            <v>32902.324277817766</v>
          </cell>
          <cell r="M2067">
            <v>33894.853892683634</v>
          </cell>
        </row>
        <row r="2068">
          <cell r="A2068" t="str">
            <v>EUR</v>
          </cell>
          <cell r="B2068" t="str">
            <v>TRA_AVI_DOM_JTK_NEW</v>
          </cell>
          <cell r="C2068" t="str">
            <v>TOT_CO2_EQ_GWP_100</v>
          </cell>
          <cell r="D2068" t="str">
            <v>TRA</v>
          </cell>
          <cell r="E2068">
            <v>11968.89791342868</v>
          </cell>
          <cell r="F2068">
            <v>16593.505399287609</v>
          </cell>
          <cell r="G2068">
            <v>8184.1802593510074</v>
          </cell>
          <cell r="H2068">
            <v>22714.139146405239</v>
          </cell>
          <cell r="I2068">
            <v>26697.095579293818</v>
          </cell>
          <cell r="J2068">
            <v>30500.979392907779</v>
          </cell>
          <cell r="K2068">
            <v>31825.432622540029</v>
          </cell>
          <cell r="L2068">
            <v>33017.951664991822</v>
          </cell>
          <cell r="M2068">
            <v>34013.969288944543</v>
          </cell>
        </row>
        <row r="2069">
          <cell r="A2069" t="str">
            <v>EUR</v>
          </cell>
          <cell r="B2069" t="str">
            <v>TRA_AVI_DOM_JTK_NEW</v>
          </cell>
          <cell r="C2069" t="str">
            <v>TOT_N2O</v>
          </cell>
          <cell r="D2069" t="str">
            <v>TRA</v>
          </cell>
          <cell r="E2069">
            <v>9.9088756875687606E-2</v>
          </cell>
          <cell r="F2069">
            <v>0.137375206482516</v>
          </cell>
          <cell r="G2069">
            <v>6.7755632457668913E-2</v>
          </cell>
          <cell r="H2069">
            <v>0.1880470389001701</v>
          </cell>
          <cell r="I2069">
            <v>0.2210213532004158</v>
          </cell>
          <cell r="J2069">
            <v>0.25251315145258929</v>
          </cell>
          <cell r="K2069">
            <v>0.2634781062056083</v>
          </cell>
          <cell r="L2069">
            <v>0.27335079710178151</v>
          </cell>
          <cell r="M2069">
            <v>0.28159668146787842</v>
          </cell>
        </row>
        <row r="2070">
          <cell r="A2070" t="str">
            <v>EUR</v>
          </cell>
          <cell r="B2070" t="str">
            <v>TRA_AVI_DOM_JTK_NEW</v>
          </cell>
          <cell r="C2070" t="str">
            <v>TRA_CH4</v>
          </cell>
          <cell r="D2070" t="str">
            <v>TRA</v>
          </cell>
          <cell r="E2070">
            <v>495.4437843784379</v>
          </cell>
          <cell r="F2070">
            <v>686.87603241257978</v>
          </cell>
          <cell r="G2070">
            <v>338.7781622883445</v>
          </cell>
          <cell r="H2070">
            <v>940.2351945008503</v>
          </cell>
          <cell r="I2070">
            <v>1105.106766002079</v>
          </cell>
          <cell r="J2070">
            <v>1262.5657572629459</v>
          </cell>
          <cell r="K2070">
            <v>1317.390531028042</v>
          </cell>
          <cell r="L2070">
            <v>1366.7539855089069</v>
          </cell>
          <cell r="M2070">
            <v>1407.983407339392</v>
          </cell>
        </row>
        <row r="2071">
          <cell r="A2071" t="str">
            <v>EUR</v>
          </cell>
          <cell r="B2071" t="str">
            <v>TRA_AVI_DOM_JTK_NEW</v>
          </cell>
          <cell r="C2071" t="str">
            <v>TRA_CO2</v>
          </cell>
          <cell r="D2071" t="str">
            <v>TRA</v>
          </cell>
          <cell r="E2071">
            <v>11926.98336927026</v>
          </cell>
          <cell r="F2071">
            <v>16535.395686945511</v>
          </cell>
          <cell r="G2071">
            <v>8155.5196268214131</v>
          </cell>
          <cell r="H2071">
            <v>22634.595248950471</v>
          </cell>
          <cell r="I2071">
            <v>26603.603546890052</v>
          </cell>
          <cell r="J2071">
            <v>30394.16632984333</v>
          </cell>
          <cell r="K2071">
            <v>31713.981383615061</v>
          </cell>
          <cell r="L2071">
            <v>32902.324277817766</v>
          </cell>
          <cell r="M2071">
            <v>33894.853892683634</v>
          </cell>
        </row>
        <row r="2072">
          <cell r="A2072" t="str">
            <v>EUR</v>
          </cell>
          <cell r="B2072" t="str">
            <v>TRA_AVI_DOM_JTK_NEW</v>
          </cell>
          <cell r="C2072" t="str">
            <v>TRA_N2O</v>
          </cell>
          <cell r="D2072" t="str">
            <v>TRA</v>
          </cell>
          <cell r="E2072">
            <v>99.088756875687594</v>
          </cell>
          <cell r="F2072">
            <v>137.37520648251601</v>
          </cell>
          <cell r="G2072">
            <v>67.755632457668909</v>
          </cell>
          <cell r="H2072">
            <v>188.04703890017009</v>
          </cell>
          <cell r="I2072">
            <v>221.0213532004158</v>
          </cell>
          <cell r="J2072">
            <v>252.51315145258931</v>
          </cell>
          <cell r="K2072">
            <v>263.4781062056083</v>
          </cell>
          <cell r="L2072">
            <v>273.3507971017815</v>
          </cell>
          <cell r="M2072">
            <v>281.59668146787828</v>
          </cell>
        </row>
        <row r="2073">
          <cell r="A2073" t="str">
            <v>EUR</v>
          </cell>
          <cell r="B2073" t="str">
            <v>TRA_FT_DST</v>
          </cell>
          <cell r="C2073" t="str">
            <v>TOT_CO2</v>
          </cell>
          <cell r="D2073" t="str">
            <v>TRA</v>
          </cell>
          <cell r="E2073">
            <v>-32141.545863750001</v>
          </cell>
          <cell r="F2073">
            <v>-42058.526355000758</v>
          </cell>
          <cell r="G2073">
            <v>-115653.0107596945</v>
          </cell>
          <cell r="H2073">
            <v>-123986.7793341588</v>
          </cell>
          <cell r="I2073">
            <v>-141007.36258303709</v>
          </cell>
          <cell r="J2073">
            <v>-148409.01043134151</v>
          </cell>
          <cell r="K2073">
            <v>-273793.9653736974</v>
          </cell>
          <cell r="L2073">
            <v>-243003.42795158611</v>
          </cell>
          <cell r="M2073">
            <v>-40241.377202354983</v>
          </cell>
        </row>
        <row r="2074">
          <cell r="A2074" t="str">
            <v>EUR</v>
          </cell>
          <cell r="B2074" t="str">
            <v>TRA_FT_DST</v>
          </cell>
          <cell r="C2074" t="str">
            <v>TOT_CO2_EQ_GWP_100</v>
          </cell>
          <cell r="D2074" t="str">
            <v>TRA</v>
          </cell>
          <cell r="E2074">
            <v>-32238.527767733711</v>
          </cell>
          <cell r="F2074">
            <v>-42185.431139915207</v>
          </cell>
          <cell r="G2074">
            <v>-116001.9749704537</v>
          </cell>
          <cell r="H2074">
            <v>-124360.8893405538</v>
          </cell>
          <cell r="I2074">
            <v>-141432.82944007611</v>
          </cell>
          <cell r="J2074">
            <v>-148856.81056083689</v>
          </cell>
          <cell r="K2074">
            <v>-274620.0942778188</v>
          </cell>
          <cell r="L2074">
            <v>-243736.65140067629</v>
          </cell>
          <cell r="M2074">
            <v>-40362.799034290343</v>
          </cell>
        </row>
        <row r="2075">
          <cell r="A2075" t="str">
            <v>EUR</v>
          </cell>
          <cell r="B2075" t="str">
            <v>TRA_FT_DST</v>
          </cell>
          <cell r="C2075" t="str">
            <v>TRA_CH4</v>
          </cell>
          <cell r="D2075" t="str">
            <v>TRA</v>
          </cell>
          <cell r="E2075">
            <v>-1316.377305</v>
          </cell>
          <cell r="F2075">
            <v>-1722.533502593888</v>
          </cell>
          <cell r="G2075">
            <v>-4736.6420788953383</v>
          </cell>
          <cell r="H2075">
            <v>-5077.9568327983106</v>
          </cell>
          <cell r="I2075">
            <v>-5775.045566540769</v>
          </cell>
          <cell r="J2075">
            <v>-6078.1847275634764</v>
          </cell>
          <cell r="K2075">
            <v>-11213.404725202619</v>
          </cell>
          <cell r="L2075">
            <v>-9952.3588239557448</v>
          </cell>
          <cell r="M2075">
            <v>-1648.1110117005451</v>
          </cell>
        </row>
        <row r="2076">
          <cell r="A2076" t="str">
            <v>EUR</v>
          </cell>
          <cell r="B2076" t="str">
            <v>TRA_FT_DST</v>
          </cell>
          <cell r="C2076" t="str">
            <v>TRA_CO2</v>
          </cell>
          <cell r="D2076" t="str">
            <v>TRA</v>
          </cell>
          <cell r="E2076">
            <v>-32141.545863750001</v>
          </cell>
          <cell r="F2076">
            <v>-42058.526355000758</v>
          </cell>
          <cell r="G2076">
            <v>-115653.0107596945</v>
          </cell>
          <cell r="H2076">
            <v>-123986.7793341588</v>
          </cell>
          <cell r="I2076">
            <v>-141007.36258303709</v>
          </cell>
          <cell r="J2076">
            <v>-148409.01043134151</v>
          </cell>
          <cell r="K2076">
            <v>-273793.9653736974</v>
          </cell>
          <cell r="L2076">
            <v>-243003.42795158611</v>
          </cell>
          <cell r="M2076">
            <v>-40241.377202354983</v>
          </cell>
        </row>
        <row r="2077">
          <cell r="A2077" t="str">
            <v>EUR</v>
          </cell>
          <cell r="B2077" t="str">
            <v>TRA_FT_DST</v>
          </cell>
          <cell r="C2077" t="str">
            <v>TRA_N2O</v>
          </cell>
          <cell r="D2077" t="str">
            <v>TRA</v>
          </cell>
          <cell r="E2077">
            <v>-215.0082931499999</v>
          </cell>
          <cell r="F2077">
            <v>-281.34713875700169</v>
          </cell>
          <cell r="G2077">
            <v>-773.65153955290521</v>
          </cell>
          <cell r="H2077">
            <v>-829.39961602372375</v>
          </cell>
          <cell r="I2077">
            <v>-943.25744253499192</v>
          </cell>
          <cell r="J2077">
            <v>-992.7701721687007</v>
          </cell>
          <cell r="K2077">
            <v>-1831.5227717830951</v>
          </cell>
          <cell r="L2077">
            <v>-1625.5519412461049</v>
          </cell>
          <cell r="M2077">
            <v>-269.19146524442237</v>
          </cell>
        </row>
        <row r="2078">
          <cell r="A2078" t="str">
            <v>EUR</v>
          </cell>
          <cell r="B2078" t="str">
            <v>TRA_FT_GSL</v>
          </cell>
          <cell r="C2078" t="str">
            <v>TOT_CO2</v>
          </cell>
          <cell r="D2078" t="str">
            <v>TRA</v>
          </cell>
          <cell r="E2078">
            <v>-33059.128163314017</v>
          </cell>
          <cell r="F2078">
            <v>-40455.001351804924</v>
          </cell>
          <cell r="G2078">
            <v>-35728.14930633131</v>
          </cell>
          <cell r="H2078">
            <v>-28251.145276455121</v>
          </cell>
          <cell r="I2078">
            <v>-17727.910972620091</v>
          </cell>
          <cell r="J2078">
            <v>-3139.174600289814</v>
          </cell>
          <cell r="K2078">
            <v>-1918.8256113555019</v>
          </cell>
          <cell r="L2078">
            <v>-48.405865269560273</v>
          </cell>
          <cell r="M2078">
            <v>-3923.933288921151</v>
          </cell>
        </row>
        <row r="2079">
          <cell r="A2079" t="str">
            <v>EUR</v>
          </cell>
          <cell r="B2079" t="str">
            <v>TRA_FT_GSL</v>
          </cell>
          <cell r="C2079" t="str">
            <v>TOT_CO2_EQ_GWP_100</v>
          </cell>
          <cell r="D2079" t="str">
            <v>TRA</v>
          </cell>
          <cell r="E2079">
            <v>-33163.182969731803</v>
          </cell>
          <cell r="F2079">
            <v>-40582.334937660467</v>
          </cell>
          <cell r="G2079">
            <v>-35840.604953720736</v>
          </cell>
          <cell r="H2079">
            <v>-28340.066782137299</v>
          </cell>
          <cell r="I2079">
            <v>-17783.71021618558</v>
          </cell>
          <cell r="J2079">
            <v>-3149.0552663415951</v>
          </cell>
          <cell r="K2079">
            <v>-1924.8651846483219</v>
          </cell>
          <cell r="L2079">
            <v>-48.558224488328143</v>
          </cell>
          <cell r="M2079">
            <v>-3936.284011443473</v>
          </cell>
        </row>
        <row r="2080">
          <cell r="A2080" t="str">
            <v>EUR</v>
          </cell>
          <cell r="B2080" t="str">
            <v>TRA_FT_GSL</v>
          </cell>
          <cell r="C2080" t="str">
            <v>TRA_CH4</v>
          </cell>
          <cell r="D2080" t="str">
            <v>TRA</v>
          </cell>
          <cell r="E2080">
            <v>-1412.380867131046</v>
          </cell>
          <cell r="F2080">
            <v>-1728.353803124676</v>
          </cell>
          <cell r="G2080">
            <v>-1526.4091130588711</v>
          </cell>
          <cell r="H2080">
            <v>-1206.9700345964879</v>
          </cell>
          <cell r="I2080">
            <v>-757.38725317374349</v>
          </cell>
          <cell r="J2080">
            <v>-134.1145514222365</v>
          </cell>
          <cell r="K2080">
            <v>-81.977739021169256</v>
          </cell>
          <cell r="L2080">
            <v>-2.0680375364380641</v>
          </cell>
          <cell r="M2080">
            <v>-167.64169562465759</v>
          </cell>
        </row>
        <row r="2081">
          <cell r="A2081" t="str">
            <v>EUR</v>
          </cell>
          <cell r="B2081" t="str">
            <v>TRA_FT_GSL</v>
          </cell>
          <cell r="C2081" t="str">
            <v>TRA_CO2</v>
          </cell>
          <cell r="D2081" t="str">
            <v>TRA</v>
          </cell>
          <cell r="E2081">
            <v>-33059.128163314017</v>
          </cell>
          <cell r="F2081">
            <v>-40455.001351804924</v>
          </cell>
          <cell r="G2081">
            <v>-35728.14930633131</v>
          </cell>
          <cell r="H2081">
            <v>-28251.145276455121</v>
          </cell>
          <cell r="I2081">
            <v>-17727.910972620091</v>
          </cell>
          <cell r="J2081">
            <v>-3139.174600289814</v>
          </cell>
          <cell r="K2081">
            <v>-1918.8256113555019</v>
          </cell>
          <cell r="L2081">
            <v>-48.405865269560273</v>
          </cell>
          <cell r="M2081">
            <v>-3923.933288921151</v>
          </cell>
        </row>
        <row r="2082">
          <cell r="A2082" t="str">
            <v>EUR</v>
          </cell>
          <cell r="B2082" t="str">
            <v>TRA_FT_GSL</v>
          </cell>
          <cell r="C2082" t="str">
            <v>TRA_N2O</v>
          </cell>
          <cell r="D2082" t="str">
            <v>TRA</v>
          </cell>
          <cell r="E2082">
            <v>-230.68887496473749</v>
          </cell>
          <cell r="F2082">
            <v>-282.29778784369711</v>
          </cell>
          <cell r="G2082">
            <v>-249.31348846628219</v>
          </cell>
          <cell r="H2082">
            <v>-197.138438984093</v>
          </cell>
          <cell r="I2082">
            <v>-123.7065846850447</v>
          </cell>
          <cell r="J2082">
            <v>-21.90537673229862</v>
          </cell>
          <cell r="K2082">
            <v>-13.38969737345764</v>
          </cell>
          <cell r="L2082">
            <v>-0.33777946428488359</v>
          </cell>
          <cell r="M2082">
            <v>-27.381476952027398</v>
          </cell>
        </row>
        <row r="2083">
          <cell r="A2083" t="str">
            <v>EUR</v>
          </cell>
          <cell r="B2083" t="str">
            <v>TRA_FT_JTK_DOM</v>
          </cell>
          <cell r="C2083" t="str">
            <v>TOT_CO2</v>
          </cell>
          <cell r="D2083" t="str">
            <v>TRA</v>
          </cell>
          <cell r="E2083">
            <v>-11558.038644104579</v>
          </cell>
          <cell r="F2083">
            <v>-12587.602822168101</v>
          </cell>
          <cell r="G2083">
            <v>0</v>
          </cell>
          <cell r="H2083">
            <v>0</v>
          </cell>
          <cell r="I2083">
            <v>-957.40427109186339</v>
          </cell>
          <cell r="J2083">
            <v>0</v>
          </cell>
          <cell r="K2083">
            <v>-7413.3172128702263</v>
          </cell>
          <cell r="L2083">
            <v>-28720.628384654901</v>
          </cell>
          <cell r="M2083">
            <v>-5646.427788544579</v>
          </cell>
        </row>
        <row r="2084">
          <cell r="A2084" t="str">
            <v>EUR</v>
          </cell>
          <cell r="B2084" t="str">
            <v>TRA_FT_JTK_DOM</v>
          </cell>
          <cell r="C2084" t="str">
            <v>TOT_CO2_EQ_GWP_100</v>
          </cell>
          <cell r="D2084" t="str">
            <v>TRA</v>
          </cell>
          <cell r="E2084">
            <v>-11593.41053140893</v>
          </cell>
          <cell r="F2084">
            <v>-12626.12555791659</v>
          </cell>
          <cell r="G2084">
            <v>0</v>
          </cell>
          <cell r="H2084">
            <v>0</v>
          </cell>
          <cell r="I2084">
            <v>-960.33428344296738</v>
          </cell>
          <cell r="J2084">
            <v>0</v>
          </cell>
          <cell r="K2084">
            <v>-7436.0047145371964</v>
          </cell>
          <cell r="L2084">
            <v>-28808.52416540229</v>
          </cell>
          <cell r="M2084">
            <v>-5663.7079529010489</v>
          </cell>
        </row>
        <row r="2085">
          <cell r="A2085" t="str">
            <v>EUR</v>
          </cell>
          <cell r="B2085" t="str">
            <v>TRA_FT_JTK_DOM</v>
          </cell>
          <cell r="C2085" t="str">
            <v>TRA_CH4</v>
          </cell>
          <cell r="D2085" t="str">
            <v>TRA</v>
          </cell>
          <cell r="E2085">
            <v>-480.11791653716051</v>
          </cell>
          <cell r="F2085">
            <v>-522.88574448219754</v>
          </cell>
          <cell r="G2085">
            <v>0</v>
          </cell>
          <cell r="H2085">
            <v>0</v>
          </cell>
          <cell r="I2085">
            <v>-39.770324193791062</v>
          </cell>
          <cell r="J2085">
            <v>0</v>
          </cell>
          <cell r="K2085">
            <v>-307.94726721975468</v>
          </cell>
          <cell r="L2085">
            <v>-1193.0474266680239</v>
          </cell>
          <cell r="M2085">
            <v>-234.55114048232821</v>
          </cell>
        </row>
        <row r="2086">
          <cell r="A2086" t="str">
            <v>EUR</v>
          </cell>
          <cell r="B2086" t="str">
            <v>TRA_FT_JTK_DOM</v>
          </cell>
          <cell r="C2086" t="str">
            <v>TRA_CO2</v>
          </cell>
          <cell r="D2086" t="str">
            <v>TRA</v>
          </cell>
          <cell r="E2086">
            <v>-11558.038644104579</v>
          </cell>
          <cell r="F2086">
            <v>-12587.602822168101</v>
          </cell>
          <cell r="G2086">
            <v>0</v>
          </cell>
          <cell r="H2086">
            <v>0</v>
          </cell>
          <cell r="I2086">
            <v>-957.40427109186339</v>
          </cell>
          <cell r="J2086">
            <v>0</v>
          </cell>
          <cell r="K2086">
            <v>-7413.3172128702263</v>
          </cell>
          <cell r="L2086">
            <v>-28720.628384654901</v>
          </cell>
          <cell r="M2086">
            <v>-5646.427788544579</v>
          </cell>
        </row>
        <row r="2087">
          <cell r="A2087" t="str">
            <v>EUR</v>
          </cell>
          <cell r="B2087" t="str">
            <v>TRA_FT_JTK_DOM</v>
          </cell>
          <cell r="C2087" t="str">
            <v>TRA_N2O</v>
          </cell>
          <cell r="D2087" t="str">
            <v>TRA</v>
          </cell>
          <cell r="E2087">
            <v>-78.419259701069535</v>
          </cell>
          <cell r="F2087">
            <v>-85.40467159875891</v>
          </cell>
          <cell r="G2087">
            <v>0</v>
          </cell>
          <cell r="H2087">
            <v>0</v>
          </cell>
          <cell r="I2087">
            <v>-6.4958196183192038</v>
          </cell>
          <cell r="J2087">
            <v>0</v>
          </cell>
          <cell r="K2087">
            <v>-50.298053645893248</v>
          </cell>
          <cell r="L2087">
            <v>-194.8644130224439</v>
          </cell>
          <cell r="M2087">
            <v>-38.310019612113592</v>
          </cell>
        </row>
        <row r="2088">
          <cell r="A2088" t="str">
            <v>EUR</v>
          </cell>
          <cell r="B2088" t="str">
            <v>TRA_FT_NGA</v>
          </cell>
          <cell r="C2088" t="str">
            <v>TOT_CO2</v>
          </cell>
          <cell r="D2088" t="str">
            <v>TRA</v>
          </cell>
          <cell r="E2088">
            <v>-28.824890930816771</v>
          </cell>
          <cell r="F2088">
            <v>-68.4591159606898</v>
          </cell>
          <cell r="G2088">
            <v>-1858.7175095400839</v>
          </cell>
          <cell r="H2088">
            <v>-20709.085624844309</v>
          </cell>
          <cell r="I2088">
            <v>-63120.779743746149</v>
          </cell>
          <cell r="J2088">
            <v>-76426.246284419438</v>
          </cell>
          <cell r="K2088">
            <v>-118530.76769251451</v>
          </cell>
          <cell r="L2088">
            <v>-98133.950247198489</v>
          </cell>
        </row>
        <row r="2089">
          <cell r="A2089" t="str">
            <v>EUR</v>
          </cell>
          <cell r="B2089" t="str">
            <v>TRA_FT_NGA</v>
          </cell>
          <cell r="C2089" t="str">
            <v>TOT_CO2_EQ_GWP_100</v>
          </cell>
          <cell r="D2089" t="str">
            <v>TRA</v>
          </cell>
          <cell r="E2089">
            <v>-28.811201009002659</v>
          </cell>
          <cell r="F2089">
            <v>-68.426602396381284</v>
          </cell>
          <cell r="G2089">
            <v>-1857.9682054178679</v>
          </cell>
          <cell r="H2089">
            <v>-20700.877674356139</v>
          </cell>
          <cell r="I2089">
            <v>-63095.943964674443</v>
          </cell>
          <cell r="J2089">
            <v>-76404.260095315563</v>
          </cell>
          <cell r="K2089">
            <v>-118492.6412290966</v>
          </cell>
          <cell r="L2089">
            <v>-98095.667452775131</v>
          </cell>
        </row>
        <row r="2090">
          <cell r="A2090" t="str">
            <v>EUR</v>
          </cell>
          <cell r="B2090" t="str">
            <v>TRA_FT_NGA</v>
          </cell>
          <cell r="C2090" t="str">
            <v>TRA_CH4</v>
          </cell>
          <cell r="D2090" t="str">
            <v>TRA</v>
          </cell>
          <cell r="E2090">
            <v>1.1951519044062739</v>
          </cell>
          <cell r="F2090">
            <v>2.8384857729649</v>
          </cell>
          <cell r="G2090">
            <v>71.728502456882637</v>
          </cell>
          <cell r="H2090">
            <v>793.5503991881194</v>
          </cell>
          <cell r="I2090">
            <v>2411.4479260520161</v>
          </cell>
          <cell r="J2090">
            <v>2596.3734135896921</v>
          </cell>
          <cell r="K2090">
            <v>4187.868093624279</v>
          </cell>
          <cell r="L2090">
            <v>3735.9041006175248</v>
          </cell>
        </row>
        <row r="2091">
          <cell r="A2091" t="str">
            <v>EUR</v>
          </cell>
          <cell r="B2091" t="str">
            <v>TRA_FT_NGA</v>
          </cell>
          <cell r="C2091" t="str">
            <v>TRA_CO2</v>
          </cell>
          <cell r="D2091" t="str">
            <v>TRA</v>
          </cell>
          <cell r="E2091">
            <v>-28.824890930816771</v>
          </cell>
          <cell r="F2091">
            <v>-68.4591159606898</v>
          </cell>
          <cell r="G2091">
            <v>-1858.7175095400839</v>
          </cell>
          <cell r="H2091">
            <v>-20709.085624844309</v>
          </cell>
          <cell r="I2091">
            <v>-63120.779743746149</v>
          </cell>
          <cell r="J2091">
            <v>-76426.246284419438</v>
          </cell>
          <cell r="K2091">
            <v>-118530.76769251451</v>
          </cell>
          <cell r="L2091">
            <v>-98133.950247198489</v>
          </cell>
        </row>
        <row r="2092">
          <cell r="A2092" t="str">
            <v>EUR</v>
          </cell>
          <cell r="B2092" t="str">
            <v>TRA_FT_NGA</v>
          </cell>
          <cell r="C2092" t="str">
            <v>TRA_N2O</v>
          </cell>
          <cell r="D2092" t="str">
            <v>TRA</v>
          </cell>
          <cell r="E2092">
            <v>-5.4325086563921543E-2</v>
          </cell>
          <cell r="F2092">
            <v>-0.12902208058931361</v>
          </cell>
          <cell r="G2092">
            <v>-3.5030484537129358</v>
          </cell>
          <cell r="H2092">
            <v>-39.029562052100097</v>
          </cell>
          <cell r="I2092">
            <v>-118.96113785101041</v>
          </cell>
          <cell r="J2092">
            <v>-144.0374034761015</v>
          </cell>
          <cell r="K2092">
            <v>-223.39006349889661</v>
          </cell>
          <cell r="L2092">
            <v>-184.94902044326889</v>
          </cell>
        </row>
        <row r="2093">
          <cell r="A2093" t="str">
            <v>EUR</v>
          </cell>
          <cell r="B2093" t="str">
            <v>TRA_NAV_DOM_DST_EXS</v>
          </cell>
          <cell r="C2093" t="str">
            <v>TOT_CH4</v>
          </cell>
          <cell r="D2093" t="str">
            <v>TRA</v>
          </cell>
          <cell r="E2093">
            <v>0.36256454456415282</v>
          </cell>
          <cell r="F2093">
            <v>0.29005163565132219</v>
          </cell>
          <cell r="G2093">
            <v>0.2175387267384917</v>
          </cell>
          <cell r="H2093">
            <v>0.1450258178256611</v>
          </cell>
          <cell r="I2093">
            <v>7.2512908912830562E-2</v>
          </cell>
        </row>
        <row r="2094">
          <cell r="A2094" t="str">
            <v>EUR</v>
          </cell>
          <cell r="B2094" t="str">
            <v>TRA_NAV_DOM_DST_EXS</v>
          </cell>
          <cell r="C2094" t="str">
            <v>TOT_CO2</v>
          </cell>
          <cell r="D2094" t="str">
            <v>TRA</v>
          </cell>
          <cell r="E2094">
            <v>8852.6176297747315</v>
          </cell>
          <cell r="F2094">
            <v>7082.0941038197852</v>
          </cell>
          <cell r="G2094">
            <v>5311.5705778648389</v>
          </cell>
          <cell r="H2094">
            <v>3541.0470519098922</v>
          </cell>
          <cell r="I2094">
            <v>1770.5235259549461</v>
          </cell>
        </row>
        <row r="2095">
          <cell r="A2095" t="str">
            <v>EUR</v>
          </cell>
          <cell r="B2095" t="str">
            <v>TRA_NAV_DOM_DST_EXS</v>
          </cell>
          <cell r="C2095" t="str">
            <v>TOT_CO2_EQ_GWP_100</v>
          </cell>
          <cell r="D2095" t="str">
            <v>TRA</v>
          </cell>
          <cell r="E2095">
            <v>8883.2905902448583</v>
          </cell>
          <cell r="F2095">
            <v>7106.6324721958863</v>
          </cell>
          <cell r="G2095">
            <v>5329.9743541469143</v>
          </cell>
          <cell r="H2095">
            <v>3553.3162360979431</v>
          </cell>
          <cell r="I2095">
            <v>1776.658118048972</v>
          </cell>
        </row>
        <row r="2096">
          <cell r="A2096" t="str">
            <v>EUR</v>
          </cell>
          <cell r="B2096" t="str">
            <v>TRA_NAV_DOM_DST_EXS</v>
          </cell>
          <cell r="C2096" t="str">
            <v>TOT_N2O</v>
          </cell>
          <cell r="D2096" t="str">
            <v>TRA</v>
          </cell>
          <cell r="E2096">
            <v>7.2512908912830548E-2</v>
          </cell>
          <cell r="F2096">
            <v>5.8010327130264432E-2</v>
          </cell>
          <cell r="G2096">
            <v>4.3507745347698322E-2</v>
          </cell>
          <cell r="H2096">
            <v>2.9005163565132209E-2</v>
          </cell>
          <cell r="I2096">
            <v>1.450258178256611E-2</v>
          </cell>
        </row>
        <row r="2097">
          <cell r="A2097" t="str">
            <v>EUR</v>
          </cell>
          <cell r="B2097" t="str">
            <v>TRA_NAV_DOM_DST_EXS</v>
          </cell>
          <cell r="C2097" t="str">
            <v>TRA_CH4</v>
          </cell>
          <cell r="D2097" t="str">
            <v>TRA</v>
          </cell>
          <cell r="E2097">
            <v>362.5645445641527</v>
          </cell>
          <cell r="F2097">
            <v>290.05163565132221</v>
          </cell>
          <cell r="G2097">
            <v>217.53872673849159</v>
          </cell>
          <cell r="H2097">
            <v>145.02581782566111</v>
          </cell>
          <cell r="I2097">
            <v>72.51290891283054</v>
          </cell>
        </row>
        <row r="2098">
          <cell r="A2098" t="str">
            <v>EUR</v>
          </cell>
          <cell r="B2098" t="str">
            <v>TRA_NAV_DOM_DST_EXS</v>
          </cell>
          <cell r="C2098" t="str">
            <v>TRA_CO2</v>
          </cell>
          <cell r="D2098" t="str">
            <v>TRA</v>
          </cell>
          <cell r="E2098">
            <v>8852.6176297747315</v>
          </cell>
          <cell r="F2098">
            <v>7082.0941038197852</v>
          </cell>
          <cell r="G2098">
            <v>5311.5705778648389</v>
          </cell>
          <cell r="H2098">
            <v>3541.0470519098922</v>
          </cell>
          <cell r="I2098">
            <v>1770.5235259549461</v>
          </cell>
        </row>
        <row r="2099">
          <cell r="A2099" t="str">
            <v>EUR</v>
          </cell>
          <cell r="B2099" t="str">
            <v>TRA_NAV_DOM_DST_EXS</v>
          </cell>
          <cell r="C2099" t="str">
            <v>TRA_N2O</v>
          </cell>
          <cell r="D2099" t="str">
            <v>TRA</v>
          </cell>
          <cell r="E2099">
            <v>72.51290891283054</v>
          </cell>
          <cell r="F2099">
            <v>58.010327130264429</v>
          </cell>
          <cell r="G2099">
            <v>43.507745347698318</v>
          </cell>
          <cell r="H2099">
            <v>29.005163565132211</v>
          </cell>
          <cell r="I2099">
            <v>14.5025817825661</v>
          </cell>
        </row>
        <row r="2100">
          <cell r="A2100" t="str">
            <v>EUR</v>
          </cell>
          <cell r="B2100" t="str">
            <v>TRA_NAV_DOM_DST_NEW</v>
          </cell>
          <cell r="C2100" t="str">
            <v>TOT_CH4</v>
          </cell>
          <cell r="D2100" t="str">
            <v>TRA</v>
          </cell>
          <cell r="H2100">
            <v>0.58964921191388775</v>
          </cell>
          <cell r="I2100">
            <v>0.67391519131848276</v>
          </cell>
          <cell r="J2100">
            <v>0.73445590402325467</v>
          </cell>
          <cell r="K2100">
            <v>0.62707189087798398</v>
          </cell>
          <cell r="L2100">
            <v>0.67985359788614175</v>
          </cell>
          <cell r="M2100">
            <v>6.9176567458194296E-2</v>
          </cell>
        </row>
        <row r="2101">
          <cell r="A2101" t="str">
            <v>EUR</v>
          </cell>
          <cell r="B2101" t="str">
            <v>TRA_NAV_DOM_DST_NEW</v>
          </cell>
          <cell r="C2101" t="str">
            <v>TOT_CO2</v>
          </cell>
          <cell r="D2101" t="str">
            <v>TRA</v>
          </cell>
          <cell r="H2101">
            <v>14397.26825756409</v>
          </cell>
          <cell r="I2101">
            <v>16454.762588026289</v>
          </cell>
          <cell r="J2101">
            <v>17932.964989901131</v>
          </cell>
          <cell r="K2101">
            <v>15311.00533560411</v>
          </cell>
          <cell r="L2101">
            <v>16599.758681719959</v>
          </cell>
          <cell r="M2101">
            <v>1689.0611887709099</v>
          </cell>
        </row>
        <row r="2102">
          <cell r="A2102" t="str">
            <v>EUR</v>
          </cell>
          <cell r="B2102" t="str">
            <v>TRA_NAV_DOM_DST_NEW</v>
          </cell>
          <cell r="C2102" t="str">
            <v>TOT_CO2_EQ_GWP_100</v>
          </cell>
          <cell r="D2102" t="str">
            <v>TRA</v>
          </cell>
          <cell r="H2102">
            <v>14447.152580892</v>
          </cell>
          <cell r="I2102">
            <v>16511.775813211829</v>
          </cell>
          <cell r="J2102">
            <v>17995.0999593815</v>
          </cell>
          <cell r="K2102">
            <v>15364.05561757238</v>
          </cell>
          <cell r="L2102">
            <v>16657.274296101121</v>
          </cell>
          <cell r="M2102">
            <v>1694.913526377873</v>
          </cell>
        </row>
        <row r="2103">
          <cell r="A2103" t="str">
            <v>EUR</v>
          </cell>
          <cell r="B2103" t="str">
            <v>TRA_NAV_DOM_DST_NEW</v>
          </cell>
          <cell r="C2103" t="str">
            <v>TOT_N2O</v>
          </cell>
          <cell r="D2103" t="str">
            <v>TRA</v>
          </cell>
          <cell r="H2103">
            <v>0.1179298423827775</v>
          </cell>
          <cell r="I2103">
            <v>0.1347830382636965</v>
          </cell>
          <cell r="J2103">
            <v>0.14689118080465091</v>
          </cell>
          <cell r="K2103">
            <v>0.12541437817559681</v>
          </cell>
          <cell r="L2103">
            <v>0.13597071957722831</v>
          </cell>
          <cell r="M2103">
            <v>1.383531349163886E-2</v>
          </cell>
        </row>
        <row r="2104">
          <cell r="A2104" t="str">
            <v>EUR</v>
          </cell>
          <cell r="B2104" t="str">
            <v>TRA_NAV_DOM_DST_NEW</v>
          </cell>
          <cell r="C2104" t="str">
            <v>TRA_CH4</v>
          </cell>
          <cell r="D2104" t="str">
            <v>TRA</v>
          </cell>
          <cell r="H2104">
            <v>589.64921191388783</v>
          </cell>
          <cell r="I2104">
            <v>673.91519131848281</v>
          </cell>
          <cell r="J2104">
            <v>734.45590402325467</v>
          </cell>
          <cell r="K2104">
            <v>627.07189087798406</v>
          </cell>
          <cell r="L2104">
            <v>679.85359788614176</v>
          </cell>
          <cell r="M2104">
            <v>69.176567458194285</v>
          </cell>
        </row>
        <row r="2105">
          <cell r="A2105" t="str">
            <v>EUR</v>
          </cell>
          <cell r="B2105" t="str">
            <v>TRA_NAV_DOM_DST_NEW</v>
          </cell>
          <cell r="C2105" t="str">
            <v>TRA_CO2</v>
          </cell>
          <cell r="D2105" t="str">
            <v>TRA</v>
          </cell>
          <cell r="H2105">
            <v>14397.26825756409</v>
          </cell>
          <cell r="I2105">
            <v>16454.762588026289</v>
          </cell>
          <cell r="J2105">
            <v>17932.964989901131</v>
          </cell>
          <cell r="K2105">
            <v>15311.00533560411</v>
          </cell>
          <cell r="L2105">
            <v>16599.758681719959</v>
          </cell>
          <cell r="M2105">
            <v>1689.0611887709099</v>
          </cell>
        </row>
        <row r="2106">
          <cell r="A2106" t="str">
            <v>EUR</v>
          </cell>
          <cell r="B2106" t="str">
            <v>TRA_NAV_DOM_DST_NEW</v>
          </cell>
          <cell r="C2106" t="str">
            <v>TRA_N2O</v>
          </cell>
          <cell r="D2106" t="str">
            <v>TRA</v>
          </cell>
          <cell r="H2106">
            <v>117.92984238277749</v>
          </cell>
          <cell r="I2106">
            <v>134.78303826369651</v>
          </cell>
          <cell r="J2106">
            <v>146.8911808046509</v>
          </cell>
          <cell r="K2106">
            <v>125.4143781755968</v>
          </cell>
          <cell r="L2106">
            <v>135.97071957722829</v>
          </cell>
          <cell r="M2106">
            <v>13.83531349163886</v>
          </cell>
        </row>
        <row r="2107">
          <cell r="A2107" t="str">
            <v>EUR</v>
          </cell>
          <cell r="B2107" t="str">
            <v>TRA_NAV_DOM_DUAL_NEW</v>
          </cell>
          <cell r="C2107" t="str">
            <v>TOT_CH4</v>
          </cell>
          <cell r="D2107" t="str">
            <v>TRA</v>
          </cell>
          <cell r="G2107">
            <v>2.4807315480077902E-5</v>
          </cell>
          <cell r="J2107">
            <v>5.9640920966688464E-3</v>
          </cell>
          <cell r="K2107">
            <v>3.5143696930111053E-2</v>
          </cell>
          <cell r="M2107">
            <v>0.12920476812540829</v>
          </cell>
        </row>
        <row r="2108">
          <cell r="A2108" t="str">
            <v>EUR</v>
          </cell>
          <cell r="B2108" t="str">
            <v>TRA_NAV_DOM_DUAL_NEW</v>
          </cell>
          <cell r="C2108" t="str">
            <v>TOT_CO2</v>
          </cell>
          <cell r="D2108" t="str">
            <v>TRA</v>
          </cell>
          <cell r="G2108">
            <v>0.61952135858914548</v>
          </cell>
          <cell r="J2108">
            <v>148.94325996080991</v>
          </cell>
          <cell r="K2108">
            <v>877.65525800130649</v>
          </cell>
          <cell r="M2108">
            <v>3226.6737426518621</v>
          </cell>
        </row>
        <row r="2109">
          <cell r="A2109" t="str">
            <v>EUR</v>
          </cell>
          <cell r="B2109" t="str">
            <v>TRA_NAV_DOM_DUAL_NEW</v>
          </cell>
          <cell r="C2109" t="str">
            <v>TOT_CO2_EQ_GWP_100</v>
          </cell>
          <cell r="D2109" t="str">
            <v>TRA</v>
          </cell>
          <cell r="G2109">
            <v>0.62162005747876004</v>
          </cell>
          <cell r="J2109">
            <v>149.44782215218811</v>
          </cell>
          <cell r="K2109">
            <v>880.62841476159383</v>
          </cell>
          <cell r="M2109">
            <v>3237.6044660352709</v>
          </cell>
        </row>
        <row r="2110">
          <cell r="A2110" t="str">
            <v>EUR</v>
          </cell>
          <cell r="B2110" t="str">
            <v>TRA_NAV_DOM_DUAL_NEW</v>
          </cell>
          <cell r="C2110" t="str">
            <v>TOT_N2O</v>
          </cell>
          <cell r="D2110" t="str">
            <v>TRA</v>
          </cell>
          <cell r="G2110">
            <v>4.961463096015581E-6</v>
          </cell>
          <cell r="J2110">
            <v>1.1928184193337691E-3</v>
          </cell>
          <cell r="K2110">
            <v>7.028739386022209E-3</v>
          </cell>
          <cell r="M2110">
            <v>2.5840953625081649E-2</v>
          </cell>
        </row>
        <row r="2111">
          <cell r="A2111" t="str">
            <v>EUR</v>
          </cell>
          <cell r="B2111" t="str">
            <v>TRA_NAV_DOM_DUAL_NEW</v>
          </cell>
          <cell r="C2111" t="str">
            <v>TRA_CH4</v>
          </cell>
          <cell r="D2111" t="str">
            <v>TRA</v>
          </cell>
          <cell r="G2111">
            <v>2.4807315480077911E-2</v>
          </cell>
          <cell r="J2111">
            <v>5.9640920966688444</v>
          </cell>
          <cell r="K2111">
            <v>35.143696930111041</v>
          </cell>
          <cell r="M2111">
            <v>129.20476812540829</v>
          </cell>
        </row>
        <row r="2112">
          <cell r="A2112" t="str">
            <v>EUR</v>
          </cell>
          <cell r="B2112" t="str">
            <v>TRA_NAV_DOM_DUAL_NEW</v>
          </cell>
          <cell r="C2112" t="str">
            <v>TRA_CO2</v>
          </cell>
          <cell r="D2112" t="str">
            <v>TRA</v>
          </cell>
          <cell r="G2112">
            <v>0.61952135858914548</v>
          </cell>
          <cell r="J2112">
            <v>148.94325996080991</v>
          </cell>
          <cell r="K2112">
            <v>877.65525800130649</v>
          </cell>
          <cell r="M2112">
            <v>3226.6737426518621</v>
          </cell>
        </row>
        <row r="2113">
          <cell r="A2113" t="str">
            <v>EUR</v>
          </cell>
          <cell r="B2113" t="str">
            <v>TRA_NAV_DOM_DUAL_NEW</v>
          </cell>
          <cell r="C2113" t="str">
            <v>TRA_N2O</v>
          </cell>
          <cell r="D2113" t="str">
            <v>TRA</v>
          </cell>
          <cell r="G2113">
            <v>4.9614630960155811E-3</v>
          </cell>
          <cell r="J2113">
            <v>1.192818419333769</v>
          </cell>
          <cell r="K2113">
            <v>7.0287393860222087</v>
          </cell>
          <cell r="M2113">
            <v>25.840953625081649</v>
          </cell>
        </row>
        <row r="2114">
          <cell r="A2114" t="str">
            <v>EUR</v>
          </cell>
          <cell r="B2114" t="str">
            <v>TRA_NAV_DOM_GSL_EXS</v>
          </cell>
          <cell r="C2114" t="str">
            <v>TOT_CH4</v>
          </cell>
          <cell r="D2114" t="str">
            <v>TRA</v>
          </cell>
          <cell r="E2114">
            <v>2.28152791380999E-2</v>
          </cell>
          <cell r="F2114">
            <v>1.8252223310479921E-2</v>
          </cell>
          <cell r="G2114">
            <v>1.368916748285994E-2</v>
          </cell>
          <cell r="H2114">
            <v>9.1261116552399622E-3</v>
          </cell>
          <cell r="I2114">
            <v>4.5630558276199811E-3</v>
          </cell>
        </row>
        <row r="2115">
          <cell r="A2115" t="str">
            <v>EUR</v>
          </cell>
          <cell r="B2115" t="str">
            <v>TRA_NAV_DOM_GSL_EXS</v>
          </cell>
          <cell r="C2115" t="str">
            <v>TOT_CO2</v>
          </cell>
          <cell r="D2115" t="str">
            <v>TRA</v>
          </cell>
          <cell r="E2115">
            <v>534.02963369245833</v>
          </cell>
          <cell r="F2115">
            <v>427.22370695396671</v>
          </cell>
          <cell r="G2115">
            <v>320.41778021547498</v>
          </cell>
          <cell r="H2115">
            <v>213.6118534769833</v>
          </cell>
          <cell r="I2115">
            <v>106.80592673849171</v>
          </cell>
        </row>
        <row r="2116">
          <cell r="A2116" t="str">
            <v>EUR</v>
          </cell>
          <cell r="B2116" t="str">
            <v>TRA_NAV_DOM_GSL_EXS</v>
          </cell>
          <cell r="C2116" t="str">
            <v>TOT_CO2_EQ_GWP_100</v>
          </cell>
          <cell r="D2116" t="str">
            <v>TRA</v>
          </cell>
          <cell r="E2116">
            <v>535.95980630754161</v>
          </cell>
          <cell r="F2116">
            <v>428.7678450460333</v>
          </cell>
          <cell r="G2116">
            <v>321.57588378452488</v>
          </cell>
          <cell r="H2116">
            <v>214.38392252301671</v>
          </cell>
          <cell r="I2116">
            <v>107.1919612615083</v>
          </cell>
        </row>
        <row r="2117">
          <cell r="A2117" t="str">
            <v>EUR</v>
          </cell>
          <cell r="B2117" t="str">
            <v>TRA_NAV_DOM_GSL_EXS</v>
          </cell>
          <cell r="C2117" t="str">
            <v>TOT_N2O</v>
          </cell>
          <cell r="D2117" t="str">
            <v>TRA</v>
          </cell>
          <cell r="E2117">
            <v>4.5630558276199794E-3</v>
          </cell>
          <cell r="F2117">
            <v>3.650444662095984E-3</v>
          </cell>
          <cell r="G2117">
            <v>2.7378334965719878E-3</v>
          </cell>
          <cell r="H2117">
            <v>1.825222331047992E-3</v>
          </cell>
          <cell r="I2117">
            <v>9.1261116552399601E-4</v>
          </cell>
        </row>
        <row r="2118">
          <cell r="A2118" t="str">
            <v>EUR</v>
          </cell>
          <cell r="B2118" t="str">
            <v>TRA_NAV_DOM_GSL_EXS</v>
          </cell>
          <cell r="C2118" t="str">
            <v>TRA_CH4</v>
          </cell>
          <cell r="D2118" t="str">
            <v>TRA</v>
          </cell>
          <cell r="E2118">
            <v>22.8152791380999</v>
          </cell>
          <cell r="F2118">
            <v>18.25222331047992</v>
          </cell>
          <cell r="G2118">
            <v>13.68916748285994</v>
          </cell>
          <cell r="H2118">
            <v>9.1261116552399617</v>
          </cell>
          <cell r="I2118">
            <v>4.5630558276199809</v>
          </cell>
        </row>
        <row r="2119">
          <cell r="A2119" t="str">
            <v>EUR</v>
          </cell>
          <cell r="B2119" t="str">
            <v>TRA_NAV_DOM_GSL_EXS</v>
          </cell>
          <cell r="C2119" t="str">
            <v>TRA_CO2</v>
          </cell>
          <cell r="D2119" t="str">
            <v>TRA</v>
          </cell>
          <cell r="E2119">
            <v>534.02963369245833</v>
          </cell>
          <cell r="F2119">
            <v>427.22370695396671</v>
          </cell>
          <cell r="G2119">
            <v>320.41778021547498</v>
          </cell>
          <cell r="H2119">
            <v>213.6118534769833</v>
          </cell>
          <cell r="I2119">
            <v>106.80592673849171</v>
          </cell>
        </row>
        <row r="2120">
          <cell r="A2120" t="str">
            <v>EUR</v>
          </cell>
          <cell r="B2120" t="str">
            <v>TRA_NAV_DOM_GSL_EXS</v>
          </cell>
          <cell r="C2120" t="str">
            <v>TRA_N2O</v>
          </cell>
          <cell r="D2120" t="str">
            <v>TRA</v>
          </cell>
          <cell r="E2120">
            <v>4.5630558276199791</v>
          </cell>
          <cell r="F2120">
            <v>3.6504446620959841</v>
          </cell>
          <cell r="G2120">
            <v>2.7378334965719868</v>
          </cell>
          <cell r="H2120">
            <v>1.825222331047992</v>
          </cell>
          <cell r="I2120">
            <v>0.91261116552399624</v>
          </cell>
        </row>
        <row r="2121">
          <cell r="A2121" t="str">
            <v>EUR</v>
          </cell>
          <cell r="B2121" t="str">
            <v>TRA_NAV_DOM_HFO_EXS</v>
          </cell>
          <cell r="C2121" t="str">
            <v>TOT_CH4</v>
          </cell>
          <cell r="D2121" t="str">
            <v>TRA</v>
          </cell>
          <cell r="E2121">
            <v>0.11060450538687561</v>
          </cell>
          <cell r="F2121">
            <v>8.8483604309500516E-2</v>
          </cell>
          <cell r="G2121">
            <v>6.6362703232125383E-2</v>
          </cell>
          <cell r="H2121">
            <v>4.4241802154750258E-2</v>
          </cell>
          <cell r="I2121">
            <v>2.2120901077375129E-2</v>
          </cell>
        </row>
        <row r="2122">
          <cell r="A2122" t="str">
            <v>EUR</v>
          </cell>
          <cell r="B2122" t="str">
            <v>TRA_NAV_DOM_HFO_EXS</v>
          </cell>
          <cell r="C2122" t="str">
            <v>TOT_CO2</v>
          </cell>
          <cell r="D2122" t="str">
            <v>TRA</v>
          </cell>
          <cell r="E2122">
            <v>2762.1631811949069</v>
          </cell>
          <cell r="F2122">
            <v>2209.7305449559249</v>
          </cell>
          <cell r="G2122">
            <v>1657.297908716944</v>
          </cell>
          <cell r="H2122">
            <v>1104.8652724779629</v>
          </cell>
          <cell r="I2122">
            <v>552.43263623898144</v>
          </cell>
        </row>
        <row r="2123">
          <cell r="A2123" t="str">
            <v>EUR</v>
          </cell>
          <cell r="B2123" t="str">
            <v>TRA_NAV_DOM_HFO_EXS</v>
          </cell>
          <cell r="C2123" t="str">
            <v>TOT_CO2_EQ_GWP_100</v>
          </cell>
          <cell r="D2123" t="str">
            <v>TRA</v>
          </cell>
          <cell r="E2123">
            <v>2771.520322350636</v>
          </cell>
          <cell r="F2123">
            <v>2217.2162578805091</v>
          </cell>
          <cell r="G2123">
            <v>1662.9121934103821</v>
          </cell>
          <cell r="H2123">
            <v>1108.608128940255</v>
          </cell>
          <cell r="I2123">
            <v>554.30406447012751</v>
          </cell>
        </row>
        <row r="2124">
          <cell r="A2124" t="str">
            <v>EUR</v>
          </cell>
          <cell r="B2124" t="str">
            <v>TRA_NAV_DOM_HFO_EXS</v>
          </cell>
          <cell r="C2124" t="str">
            <v>TOT_N2O</v>
          </cell>
          <cell r="D2124" t="str">
            <v>TRA</v>
          </cell>
          <cell r="E2124">
            <v>2.2120901077375119E-2</v>
          </cell>
          <cell r="F2124">
            <v>1.7696720861900099E-2</v>
          </cell>
          <cell r="G2124">
            <v>1.3272540646425071E-2</v>
          </cell>
          <cell r="H2124">
            <v>8.8483604309500495E-3</v>
          </cell>
          <cell r="I2124">
            <v>4.4241802154750256E-3</v>
          </cell>
        </row>
        <row r="2125">
          <cell r="A2125" t="str">
            <v>EUR</v>
          </cell>
          <cell r="B2125" t="str">
            <v>TRA_NAV_DOM_HFO_EXS</v>
          </cell>
          <cell r="C2125" t="str">
            <v>TRA_CH4</v>
          </cell>
          <cell r="D2125" t="str">
            <v>TRA</v>
          </cell>
          <cell r="E2125">
            <v>110.6045053868756</v>
          </cell>
          <cell r="F2125">
            <v>88.483604309500507</v>
          </cell>
          <cell r="G2125">
            <v>66.362703232125369</v>
          </cell>
          <cell r="H2125">
            <v>44.241802154750253</v>
          </cell>
          <cell r="I2125">
            <v>22.12090107737513</v>
          </cell>
        </row>
        <row r="2126">
          <cell r="A2126" t="str">
            <v>EUR</v>
          </cell>
          <cell r="B2126" t="str">
            <v>TRA_NAV_DOM_HFO_EXS</v>
          </cell>
          <cell r="C2126" t="str">
            <v>TRA_CO2</v>
          </cell>
          <cell r="D2126" t="str">
            <v>TRA</v>
          </cell>
          <cell r="E2126">
            <v>2762.1631811949069</v>
          </cell>
          <cell r="F2126">
            <v>2209.7305449559249</v>
          </cell>
          <cell r="G2126">
            <v>1657.297908716944</v>
          </cell>
          <cell r="H2126">
            <v>1104.8652724779629</v>
          </cell>
          <cell r="I2126">
            <v>552.43263623898144</v>
          </cell>
        </row>
        <row r="2127">
          <cell r="A2127" t="str">
            <v>EUR</v>
          </cell>
          <cell r="B2127" t="str">
            <v>TRA_NAV_DOM_HFO_EXS</v>
          </cell>
          <cell r="C2127" t="str">
            <v>TRA_N2O</v>
          </cell>
          <cell r="D2127" t="str">
            <v>TRA</v>
          </cell>
          <cell r="E2127">
            <v>22.12090107737512</v>
          </cell>
          <cell r="F2127">
            <v>17.69672086190009</v>
          </cell>
          <cell r="G2127">
            <v>13.272540646425069</v>
          </cell>
          <cell r="H2127">
            <v>8.8483604309500485</v>
          </cell>
          <cell r="I2127">
            <v>4.4241802154750252</v>
          </cell>
        </row>
        <row r="2128">
          <cell r="A2128" t="str">
            <v>EUR</v>
          </cell>
          <cell r="B2128" t="str">
            <v>TRA_NAV_DOM_HFO_NEW</v>
          </cell>
          <cell r="C2128" t="str">
            <v>TOT_CH4</v>
          </cell>
          <cell r="D2128" t="str">
            <v>TRA</v>
          </cell>
          <cell r="E2128">
            <v>0.3413221998693664</v>
          </cell>
          <cell r="F2128">
            <v>0.43865775830275983</v>
          </cell>
          <cell r="G2128">
            <v>0.45455538364093551</v>
          </cell>
        </row>
        <row r="2129">
          <cell r="A2129" t="str">
            <v>EUR</v>
          </cell>
          <cell r="B2129" t="str">
            <v>TRA_NAV_DOM_HFO_NEW</v>
          </cell>
          <cell r="C2129" t="str">
            <v>TOT_CO2</v>
          </cell>
          <cell r="D2129" t="str">
            <v>TRA</v>
          </cell>
          <cell r="E2129">
            <v>8523.9530714043085</v>
          </cell>
          <cell r="F2129">
            <v>10954.746417347589</v>
          </cell>
          <cell r="G2129">
            <v>11351.76311412629</v>
          </cell>
        </row>
        <row r="2130">
          <cell r="A2130" t="str">
            <v>EUR</v>
          </cell>
          <cell r="B2130" t="str">
            <v>TRA_NAV_DOM_HFO_NEW</v>
          </cell>
          <cell r="C2130" t="str">
            <v>TOT_CO2_EQ_GWP_100</v>
          </cell>
          <cell r="D2130" t="str">
            <v>TRA</v>
          </cell>
          <cell r="E2130">
            <v>8552.8289295132545</v>
          </cell>
          <cell r="F2130">
            <v>10991.856863700001</v>
          </cell>
          <cell r="G2130">
            <v>11390.21849958231</v>
          </cell>
        </row>
        <row r="2131">
          <cell r="A2131" t="str">
            <v>EUR</v>
          </cell>
          <cell r="B2131" t="str">
            <v>TRA_NAV_DOM_HFO_NEW</v>
          </cell>
          <cell r="C2131" t="str">
            <v>TOT_N2O</v>
          </cell>
          <cell r="D2131" t="str">
            <v>TRA</v>
          </cell>
          <cell r="E2131">
            <v>6.826443997387327E-2</v>
          </cell>
          <cell r="F2131">
            <v>8.7731551660551951E-2</v>
          </cell>
          <cell r="G2131">
            <v>9.0911076728187074E-2</v>
          </cell>
        </row>
        <row r="2132">
          <cell r="A2132" t="str">
            <v>EUR</v>
          </cell>
          <cell r="B2132" t="str">
            <v>TRA_NAV_DOM_HFO_NEW</v>
          </cell>
          <cell r="C2132" t="str">
            <v>TRA_CH4</v>
          </cell>
          <cell r="D2132" t="str">
            <v>TRA</v>
          </cell>
          <cell r="E2132">
            <v>341.32219986936639</v>
          </cell>
          <cell r="F2132">
            <v>438.65775830275982</v>
          </cell>
          <cell r="G2132">
            <v>454.55538364093542</v>
          </cell>
        </row>
        <row r="2133">
          <cell r="A2133" t="str">
            <v>EUR</v>
          </cell>
          <cell r="B2133" t="str">
            <v>TRA_NAV_DOM_HFO_NEW</v>
          </cell>
          <cell r="C2133" t="str">
            <v>TRA_CO2</v>
          </cell>
          <cell r="D2133" t="str">
            <v>TRA</v>
          </cell>
          <cell r="E2133">
            <v>8523.9530714043085</v>
          </cell>
          <cell r="F2133">
            <v>10954.746417347589</v>
          </cell>
          <cell r="G2133">
            <v>11351.76311412629</v>
          </cell>
        </row>
        <row r="2134">
          <cell r="A2134" t="str">
            <v>EUR</v>
          </cell>
          <cell r="B2134" t="str">
            <v>TRA_NAV_DOM_HFO_NEW</v>
          </cell>
          <cell r="C2134" t="str">
            <v>TRA_N2O</v>
          </cell>
          <cell r="D2134" t="str">
            <v>TRA</v>
          </cell>
          <cell r="E2134">
            <v>68.264439973873266</v>
          </cell>
          <cell r="F2134">
            <v>87.731551660551943</v>
          </cell>
          <cell r="G2134">
            <v>90.911076728187069</v>
          </cell>
        </row>
        <row r="2135">
          <cell r="A2135" t="str">
            <v>EUR</v>
          </cell>
          <cell r="B2135" t="str">
            <v>TRA_NAV_DOM_LNG_NEW</v>
          </cell>
          <cell r="C2135" t="str">
            <v>TOT_CH4</v>
          </cell>
          <cell r="D2135" t="str">
            <v>TRA</v>
          </cell>
          <cell r="H2135">
            <v>1.026747224036577E-4</v>
          </cell>
          <cell r="I2135">
            <v>6.3878837361201822E-4</v>
          </cell>
          <cell r="J2135">
            <v>3.9760613977792292E-3</v>
          </cell>
          <cell r="K2135">
            <v>2.3429131286740689E-2</v>
          </cell>
          <cell r="L2135">
            <v>2.3434247800546999E-2</v>
          </cell>
          <cell r="M2135">
            <v>8.6136512083605565E-2</v>
          </cell>
        </row>
        <row r="2136">
          <cell r="A2136" t="str">
            <v>EUR</v>
          </cell>
          <cell r="B2136" t="str">
            <v>TRA_NAV_DOM_LNG_NEW</v>
          </cell>
          <cell r="C2136" t="str">
            <v>TOT_CO2</v>
          </cell>
          <cell r="D2136" t="str">
            <v>TRA</v>
          </cell>
          <cell r="H2136">
            <v>5.4479207707380786</v>
          </cell>
          <cell r="I2136">
            <v>33.894111103853689</v>
          </cell>
          <cell r="J2136">
            <v>210.9698177661659</v>
          </cell>
          <cell r="K2136">
            <v>1243.1497060744609</v>
          </cell>
          <cell r="L2136">
            <v>1243.4211882970239</v>
          </cell>
          <cell r="M2136">
            <v>4570.4033311561116</v>
          </cell>
        </row>
        <row r="2137">
          <cell r="A2137" t="str">
            <v>EUR</v>
          </cell>
          <cell r="B2137" t="str">
            <v>TRA_NAV_DOM_LNG_NEW</v>
          </cell>
          <cell r="C2137" t="str">
            <v>TOT_CO2_EQ_GWP_100</v>
          </cell>
          <cell r="D2137" t="str">
            <v>TRA</v>
          </cell>
          <cell r="H2137">
            <v>5.4504876387981698</v>
          </cell>
          <cell r="I2137">
            <v>33.910080813193993</v>
          </cell>
          <cell r="J2137">
            <v>211.06921930111039</v>
          </cell>
          <cell r="K2137">
            <v>1243.7354343566301</v>
          </cell>
          <cell r="L2137">
            <v>1244.0070444920379</v>
          </cell>
          <cell r="M2137">
            <v>4572.5567439582019</v>
          </cell>
        </row>
        <row r="2138">
          <cell r="A2138" t="str">
            <v>EUR</v>
          </cell>
          <cell r="B2138" t="str">
            <v>TRA_NAV_DOM_LNG_NEW</v>
          </cell>
          <cell r="C2138" t="str">
            <v>TRA_CH4</v>
          </cell>
          <cell r="D2138" t="str">
            <v>TRA</v>
          </cell>
          <cell r="H2138">
            <v>0.1026747224036577</v>
          </cell>
          <cell r="I2138">
            <v>0.63878837361201835</v>
          </cell>
          <cell r="J2138">
            <v>3.9760613977792301</v>
          </cell>
          <cell r="K2138">
            <v>23.429131286740699</v>
          </cell>
          <cell r="L2138">
            <v>23.434247800547009</v>
          </cell>
          <cell r="M2138">
            <v>86.136512083605567</v>
          </cell>
        </row>
        <row r="2139">
          <cell r="A2139" t="str">
            <v>EUR</v>
          </cell>
          <cell r="B2139" t="str">
            <v>TRA_NAV_DOM_LNG_NEW</v>
          </cell>
          <cell r="C2139" t="str">
            <v>TRA_CO2</v>
          </cell>
          <cell r="D2139" t="str">
            <v>TRA</v>
          </cell>
          <cell r="H2139">
            <v>5.4479207707380786</v>
          </cell>
          <cell r="I2139">
            <v>33.894111103853689</v>
          </cell>
          <cell r="J2139">
            <v>210.9698177661659</v>
          </cell>
          <cell r="K2139">
            <v>1243.1497060744609</v>
          </cell>
          <cell r="L2139">
            <v>1243.4211882970239</v>
          </cell>
          <cell r="M2139">
            <v>4570.4033311561116</v>
          </cell>
        </row>
        <row r="2140">
          <cell r="A2140" t="str">
            <v>EUR</v>
          </cell>
          <cell r="B2140" t="str">
            <v>TRA_NAV_DOM_MTH_NEW</v>
          </cell>
          <cell r="C2140" t="str">
            <v>TOT_CH4</v>
          </cell>
          <cell r="D2140" t="str">
            <v>TRA</v>
          </cell>
          <cell r="J2140">
            <v>3.0802416721097321E-4</v>
          </cell>
          <cell r="K2140">
            <v>1.9163651208360551E-3</v>
          </cell>
          <cell r="L2140">
            <v>1.1928184193337689E-2</v>
          </cell>
          <cell r="M2140">
            <v>7.0287393860222064E-2</v>
          </cell>
        </row>
        <row r="2141">
          <cell r="A2141" t="str">
            <v>EUR</v>
          </cell>
          <cell r="B2141" t="str">
            <v>TRA_NAV_DOM_MTH_NEW</v>
          </cell>
          <cell r="C2141" t="str">
            <v>TOT_CO2</v>
          </cell>
          <cell r="D2141" t="str">
            <v>TRA</v>
          </cell>
          <cell r="J2141">
            <v>3.4489155590661209</v>
          </cell>
          <cell r="K2141">
            <v>21.457347135934871</v>
          </cell>
          <cell r="L2141">
            <v>133.55867634772841</v>
          </cell>
          <cell r="M2141">
            <v>787.00086582716858</v>
          </cell>
        </row>
        <row r="2142">
          <cell r="A2142" t="str">
            <v>EUR</v>
          </cell>
          <cell r="B2142" t="str">
            <v>TRA_NAV_DOM_MTH_NEW</v>
          </cell>
          <cell r="C2142" t="str">
            <v>TOT_CO2_EQ_GWP_100</v>
          </cell>
          <cell r="D2142" t="str">
            <v>TRA</v>
          </cell>
          <cell r="J2142">
            <v>3.474974403612169</v>
          </cell>
          <cell r="K2142">
            <v>21.61947162515759</v>
          </cell>
          <cell r="L2142">
            <v>134.56780073048469</v>
          </cell>
          <cell r="M2142">
            <v>792.94717934774349</v>
          </cell>
        </row>
        <row r="2143">
          <cell r="A2143" t="str">
            <v>EUR</v>
          </cell>
          <cell r="B2143" t="str">
            <v>TRA_NAV_DOM_MTH_NEW</v>
          </cell>
          <cell r="C2143" t="str">
            <v>TOT_N2O</v>
          </cell>
          <cell r="D2143" t="str">
            <v>TRA</v>
          </cell>
          <cell r="J2143">
            <v>6.1604833442194628E-5</v>
          </cell>
          <cell r="K2143">
            <v>3.8327302416721088E-4</v>
          </cell>
          <cell r="L2143">
            <v>2.3856368386675369E-3</v>
          </cell>
          <cell r="M2143">
            <v>1.4057478772044409E-2</v>
          </cell>
        </row>
        <row r="2144">
          <cell r="A2144" t="str">
            <v>EUR</v>
          </cell>
          <cell r="B2144" t="str">
            <v>TRA_NAV_DOM_MTH_NEW</v>
          </cell>
          <cell r="C2144" t="str">
            <v>TRA_CH4</v>
          </cell>
          <cell r="D2144" t="str">
            <v>TRA</v>
          </cell>
          <cell r="J2144">
            <v>0.3080241672109732</v>
          </cell>
          <cell r="K2144">
            <v>1.916365120836055</v>
          </cell>
          <cell r="L2144">
            <v>11.928184193337691</v>
          </cell>
          <cell r="M2144">
            <v>70.287393860222068</v>
          </cell>
        </row>
        <row r="2145">
          <cell r="A2145" t="str">
            <v>EUR</v>
          </cell>
          <cell r="B2145" t="str">
            <v>TRA_NAV_DOM_MTH_NEW</v>
          </cell>
          <cell r="C2145" t="str">
            <v>TRA_CO2</v>
          </cell>
          <cell r="D2145" t="str">
            <v>TRA</v>
          </cell>
          <cell r="J2145">
            <v>3.4489155590661209</v>
          </cell>
          <cell r="K2145">
            <v>21.457347135934871</v>
          </cell>
          <cell r="L2145">
            <v>133.55867634772841</v>
          </cell>
          <cell r="M2145">
            <v>787.00086582716858</v>
          </cell>
        </row>
        <row r="2146">
          <cell r="A2146" t="str">
            <v>EUR</v>
          </cell>
          <cell r="B2146" t="str">
            <v>TRA_NAV_DOM_MTH_NEW</v>
          </cell>
          <cell r="C2146" t="str">
            <v>TRA_N2O</v>
          </cell>
          <cell r="D2146" t="str">
            <v>TRA</v>
          </cell>
          <cell r="J2146">
            <v>6.1604833442194633E-2</v>
          </cell>
          <cell r="K2146">
            <v>0.38327302416721087</v>
          </cell>
          <cell r="L2146">
            <v>2.3856368386675371</v>
          </cell>
          <cell r="M2146">
            <v>14.05747877204441</v>
          </cell>
        </row>
        <row r="2147">
          <cell r="A2147" t="str">
            <v>EUR</v>
          </cell>
          <cell r="B2147" t="str">
            <v>TRA_NAV_INT_DST_EXS</v>
          </cell>
          <cell r="C2147" t="str">
            <v>TOT_CH4</v>
          </cell>
          <cell r="D2147" t="str">
            <v>TRA</v>
          </cell>
          <cell r="E2147">
            <v>0.50369487179487182</v>
          </cell>
          <cell r="F2147">
            <v>0.40295589743589738</v>
          </cell>
          <cell r="G2147">
            <v>0.30221692307692311</v>
          </cell>
          <cell r="H2147">
            <v>0.2014779487179488</v>
          </cell>
          <cell r="I2147">
            <v>0.1007389743589744</v>
          </cell>
        </row>
        <row r="2148">
          <cell r="A2148" t="str">
            <v>EUR</v>
          </cell>
          <cell r="B2148" t="str">
            <v>TRA_NAV_INT_DST_EXS</v>
          </cell>
          <cell r="C2148" t="str">
            <v>TOT_CO2</v>
          </cell>
          <cell r="D2148" t="str">
            <v>TRA</v>
          </cell>
          <cell r="E2148">
            <v>12298.549786324789</v>
          </cell>
          <cell r="F2148">
            <v>9838.8398290598288</v>
          </cell>
          <cell r="G2148">
            <v>7379.1298717948703</v>
          </cell>
          <cell r="H2148">
            <v>4919.4199145299144</v>
          </cell>
          <cell r="I2148">
            <v>2459.7099572649572</v>
          </cell>
        </row>
        <row r="2149">
          <cell r="A2149" t="str">
            <v>EUR</v>
          </cell>
          <cell r="B2149" t="str">
            <v>TRA_NAV_INT_DST_EXS</v>
          </cell>
          <cell r="C2149" t="str">
            <v>TOT_CO2_EQ_GWP_100</v>
          </cell>
          <cell r="D2149" t="str">
            <v>TRA</v>
          </cell>
          <cell r="E2149">
            <v>12341.16237247863</v>
          </cell>
          <cell r="F2149">
            <v>9872.9298979829036</v>
          </cell>
          <cell r="G2149">
            <v>7404.6974234871814</v>
          </cell>
          <cell r="H2149">
            <v>4936.4649489914527</v>
          </cell>
          <cell r="I2149">
            <v>2468.2324744957259</v>
          </cell>
        </row>
        <row r="2150">
          <cell r="A2150" t="str">
            <v>EUR</v>
          </cell>
          <cell r="B2150" t="str">
            <v>TRA_NAV_INT_DST_EXS</v>
          </cell>
          <cell r="C2150" t="str">
            <v>TOT_N2O</v>
          </cell>
          <cell r="D2150" t="str">
            <v>TRA</v>
          </cell>
          <cell r="E2150">
            <v>0.1007389743589744</v>
          </cell>
          <cell r="F2150">
            <v>8.0591179487179462E-2</v>
          </cell>
          <cell r="G2150">
            <v>6.04433846153846E-2</v>
          </cell>
          <cell r="H2150">
            <v>4.0295589743589738E-2</v>
          </cell>
          <cell r="I2150">
            <v>2.0147794871794869E-2</v>
          </cell>
        </row>
        <row r="2151">
          <cell r="A2151" t="str">
            <v>EUR</v>
          </cell>
          <cell r="B2151" t="str">
            <v>TRA_NAV_INT_DST_EXS</v>
          </cell>
          <cell r="C2151" t="str">
            <v>TRA_CH4</v>
          </cell>
          <cell r="D2151" t="str">
            <v>TRA</v>
          </cell>
          <cell r="E2151">
            <v>503.69487179487191</v>
          </cell>
          <cell r="F2151">
            <v>402.9558974358975</v>
          </cell>
          <cell r="G2151">
            <v>302.21692307692308</v>
          </cell>
          <cell r="H2151">
            <v>201.47794871794881</v>
          </cell>
          <cell r="I2151">
            <v>100.7389743589744</v>
          </cell>
        </row>
        <row r="2152">
          <cell r="A2152" t="str">
            <v>EUR</v>
          </cell>
          <cell r="B2152" t="str">
            <v>TRA_NAV_INT_DST_EXS</v>
          </cell>
          <cell r="C2152" t="str">
            <v>TRA_CO2</v>
          </cell>
          <cell r="D2152" t="str">
            <v>TRA</v>
          </cell>
          <cell r="E2152">
            <v>12298.549786324789</v>
          </cell>
          <cell r="F2152">
            <v>9838.8398290598288</v>
          </cell>
          <cell r="G2152">
            <v>7379.1298717948703</v>
          </cell>
          <cell r="H2152">
            <v>4919.4199145299144</v>
          </cell>
          <cell r="I2152">
            <v>2459.7099572649572</v>
          </cell>
        </row>
        <row r="2153">
          <cell r="A2153" t="str">
            <v>EUR</v>
          </cell>
          <cell r="B2153" t="str">
            <v>TRA_NAV_INT_DST_EXS</v>
          </cell>
          <cell r="C2153" t="str">
            <v>TRA_N2O</v>
          </cell>
          <cell r="D2153" t="str">
            <v>TRA</v>
          </cell>
          <cell r="E2153">
            <v>100.7389743589744</v>
          </cell>
          <cell r="F2153">
            <v>80.59117948717946</v>
          </cell>
          <cell r="G2153">
            <v>60.443384615384609</v>
          </cell>
          <cell r="H2153">
            <v>40.295589743589737</v>
          </cell>
          <cell r="I2153">
            <v>20.147794871794868</v>
          </cell>
        </row>
        <row r="2154">
          <cell r="A2154" t="str">
            <v>EUR</v>
          </cell>
          <cell r="B2154" t="str">
            <v>TRA_NAV_INT_DST_NEW</v>
          </cell>
          <cell r="C2154" t="str">
            <v>TOT_CH4</v>
          </cell>
          <cell r="D2154" t="str">
            <v>TRA</v>
          </cell>
          <cell r="E2154">
            <v>1.373534616889547</v>
          </cell>
          <cell r="F2154">
            <v>0.6483396206902996</v>
          </cell>
          <cell r="H2154">
            <v>5.4060460036443967</v>
          </cell>
          <cell r="I2154">
            <v>6.1790857870850147</v>
          </cell>
          <cell r="J2154">
            <v>6.7337267388844086</v>
          </cell>
          <cell r="K2154">
            <v>5.7515802032115699</v>
          </cell>
          <cell r="L2154">
            <v>5.3726143033662073</v>
          </cell>
          <cell r="M2154">
            <v>0.65178428227162832</v>
          </cell>
        </row>
        <row r="2155">
          <cell r="A2155" t="str">
            <v>EUR</v>
          </cell>
          <cell r="B2155" t="str">
            <v>TRA_NAV_INT_DST_NEW</v>
          </cell>
          <cell r="C2155" t="str">
            <v>TOT_CO2</v>
          </cell>
          <cell r="D2155" t="str">
            <v>TRA</v>
          </cell>
          <cell r="E2155">
            <v>33537.136895719777</v>
          </cell>
          <cell r="F2155">
            <v>15830.29240518814</v>
          </cell>
          <cell r="H2155">
            <v>131997.62325565069</v>
          </cell>
          <cell r="I2155">
            <v>150872.67796799241</v>
          </cell>
          <cell r="J2155">
            <v>164415.161207761</v>
          </cell>
          <cell r="K2155">
            <v>140434.41662841581</v>
          </cell>
          <cell r="L2155">
            <v>131181.33257385821</v>
          </cell>
          <cell r="M2155">
            <v>15914.399558798919</v>
          </cell>
        </row>
        <row r="2156">
          <cell r="A2156" t="str">
            <v>EUR</v>
          </cell>
          <cell r="B2156" t="str">
            <v>TRA_NAV_INT_DST_NEW</v>
          </cell>
          <cell r="C2156" t="str">
            <v>TOT_CO2_EQ_GWP_100</v>
          </cell>
          <cell r="D2156" t="str">
            <v>TRA</v>
          </cell>
          <cell r="E2156">
            <v>33653.337924308638</v>
          </cell>
          <cell r="F2156">
            <v>15885.14193709854</v>
          </cell>
          <cell r="H2156">
            <v>132454.974747559</v>
          </cell>
          <cell r="I2156">
            <v>151395.42862557981</v>
          </cell>
          <cell r="J2156">
            <v>164984.83448987061</v>
          </cell>
          <cell r="K2156">
            <v>140921.00031360751</v>
          </cell>
          <cell r="L2156">
            <v>131635.85574392299</v>
          </cell>
          <cell r="M2156">
            <v>15969.54050907911</v>
          </cell>
        </row>
        <row r="2157">
          <cell r="A2157" t="str">
            <v>EUR</v>
          </cell>
          <cell r="B2157" t="str">
            <v>TRA_NAV_INT_DST_NEW</v>
          </cell>
          <cell r="C2157" t="str">
            <v>TOT_N2O</v>
          </cell>
          <cell r="D2157" t="str">
            <v>TRA</v>
          </cell>
          <cell r="E2157">
            <v>0.27470692337790947</v>
          </cell>
          <cell r="F2157">
            <v>0.12966792413805989</v>
          </cell>
          <cell r="H2157">
            <v>1.0812092007288789</v>
          </cell>
          <cell r="I2157">
            <v>1.2358171574170029</v>
          </cell>
          <cell r="J2157">
            <v>1.346745347776882</v>
          </cell>
          <cell r="K2157">
            <v>1.1503160406423141</v>
          </cell>
          <cell r="L2157">
            <v>1.074522860673242</v>
          </cell>
          <cell r="M2157">
            <v>0.13035685645432571</v>
          </cell>
        </row>
        <row r="2158">
          <cell r="A2158" t="str">
            <v>EUR</v>
          </cell>
          <cell r="B2158" t="str">
            <v>TRA_NAV_INT_DST_NEW</v>
          </cell>
          <cell r="C2158" t="str">
            <v>TRA_CH4</v>
          </cell>
          <cell r="D2158" t="str">
            <v>TRA</v>
          </cell>
          <cell r="E2158">
            <v>1373.5346168895469</v>
          </cell>
          <cell r="F2158">
            <v>648.33962069029951</v>
          </cell>
          <cell r="H2158">
            <v>5406.0460036443956</v>
          </cell>
          <cell r="I2158">
            <v>6179.0857870850141</v>
          </cell>
          <cell r="J2158">
            <v>6733.7267388844084</v>
          </cell>
          <cell r="K2158">
            <v>5751.5802032115698</v>
          </cell>
          <cell r="L2158">
            <v>5372.6143033662074</v>
          </cell>
          <cell r="M2158">
            <v>651.78428227162829</v>
          </cell>
        </row>
        <row r="2159">
          <cell r="A2159" t="str">
            <v>EUR</v>
          </cell>
          <cell r="B2159" t="str">
            <v>TRA_NAV_INT_DST_NEW</v>
          </cell>
          <cell r="C2159" t="str">
            <v>TRA_CO2</v>
          </cell>
          <cell r="D2159" t="str">
            <v>TRA</v>
          </cell>
          <cell r="E2159">
            <v>33537.136895719777</v>
          </cell>
          <cell r="F2159">
            <v>15830.29240518814</v>
          </cell>
          <cell r="H2159">
            <v>131997.62325565069</v>
          </cell>
          <cell r="I2159">
            <v>150872.67796799241</v>
          </cell>
          <cell r="J2159">
            <v>164415.161207761</v>
          </cell>
          <cell r="K2159">
            <v>140434.41662841581</v>
          </cell>
          <cell r="L2159">
            <v>131181.33257385821</v>
          </cell>
          <cell r="M2159">
            <v>15914.399558798919</v>
          </cell>
        </row>
        <row r="2160">
          <cell r="A2160" t="str">
            <v>EUR</v>
          </cell>
          <cell r="B2160" t="str">
            <v>TRA_NAV_INT_DST_NEW</v>
          </cell>
          <cell r="C2160" t="str">
            <v>TRA_N2O</v>
          </cell>
          <cell r="D2160" t="str">
            <v>TRA</v>
          </cell>
          <cell r="E2160">
            <v>274.70692337790928</v>
          </cell>
          <cell r="F2160">
            <v>129.6679241380599</v>
          </cell>
          <cell r="H2160">
            <v>1081.2092007288791</v>
          </cell>
          <cell r="I2160">
            <v>1235.817157417003</v>
          </cell>
          <cell r="J2160">
            <v>1346.745347776882</v>
          </cell>
          <cell r="K2160">
            <v>1150.316040642314</v>
          </cell>
          <cell r="L2160">
            <v>1074.522860673241</v>
          </cell>
          <cell r="M2160">
            <v>130.35685645432559</v>
          </cell>
        </row>
        <row r="2161">
          <cell r="A2161" t="str">
            <v>EUR</v>
          </cell>
          <cell r="B2161" t="str">
            <v>TRA_NAV_INT_DUAL_NEW</v>
          </cell>
          <cell r="C2161" t="str">
            <v>TOT_CH4</v>
          </cell>
          <cell r="D2161" t="str">
            <v>TRA</v>
          </cell>
          <cell r="G2161">
            <v>2.2743948562783671E-4</v>
          </cell>
          <cell r="J2161">
            <v>5.4665279878971268E-2</v>
          </cell>
          <cell r="K2161">
            <v>0.32160741301059009</v>
          </cell>
          <cell r="M2161">
            <v>1.181089258698941</v>
          </cell>
        </row>
        <row r="2162">
          <cell r="A2162" t="str">
            <v>EUR</v>
          </cell>
          <cell r="B2162" t="str">
            <v>TRA_NAV_INT_DUAL_NEW</v>
          </cell>
          <cell r="C2162" t="str">
            <v>TOT_CO2</v>
          </cell>
          <cell r="D2162" t="str">
            <v>TRA</v>
          </cell>
          <cell r="G2162">
            <v>5.6799220877458403</v>
          </cell>
          <cell r="J2162">
            <v>1365.1742561775091</v>
          </cell>
          <cell r="K2162">
            <v>8031.6091275844692</v>
          </cell>
          <cell r="M2162">
            <v>29495.73575390823</v>
          </cell>
        </row>
        <row r="2163">
          <cell r="A2163" t="str">
            <v>EUR</v>
          </cell>
          <cell r="B2163" t="str">
            <v>TRA_NAV_INT_DUAL_NEW</v>
          </cell>
          <cell r="C2163" t="str">
            <v>TOT_CO2_EQ_GWP_100</v>
          </cell>
          <cell r="D2163" t="str">
            <v>TRA</v>
          </cell>
          <cell r="G2163">
            <v>5.6991634682299557</v>
          </cell>
          <cell r="J2163">
            <v>1369.7989388552701</v>
          </cell>
          <cell r="K2163">
            <v>8058.8171147251651</v>
          </cell>
          <cell r="M2163">
            <v>29595.655905194151</v>
          </cell>
        </row>
        <row r="2164">
          <cell r="A2164" t="str">
            <v>EUR</v>
          </cell>
          <cell r="B2164" t="str">
            <v>TRA_NAV_INT_DUAL_NEW</v>
          </cell>
          <cell r="C2164" t="str">
            <v>TOT_N2O</v>
          </cell>
          <cell r="D2164" t="str">
            <v>TRA</v>
          </cell>
          <cell r="G2164">
            <v>4.5487897125567329E-5</v>
          </cell>
          <cell r="J2164">
            <v>1.093305597579425E-2</v>
          </cell>
          <cell r="K2164">
            <v>6.4321482602118007E-2</v>
          </cell>
          <cell r="M2164">
            <v>0.23621785173978821</v>
          </cell>
        </row>
        <row r="2165">
          <cell r="A2165" t="str">
            <v>EUR</v>
          </cell>
          <cell r="B2165" t="str">
            <v>TRA_NAV_INT_DUAL_NEW</v>
          </cell>
          <cell r="C2165" t="str">
            <v>TRA_CH4</v>
          </cell>
          <cell r="D2165" t="str">
            <v>TRA</v>
          </cell>
          <cell r="G2165">
            <v>0.2274394856278367</v>
          </cell>
          <cell r="J2165">
            <v>54.665279878971262</v>
          </cell>
          <cell r="K2165">
            <v>321.60741301059011</v>
          </cell>
          <cell r="M2165">
            <v>1181.089258698941</v>
          </cell>
        </row>
        <row r="2166">
          <cell r="A2166" t="str">
            <v>EUR</v>
          </cell>
          <cell r="B2166" t="str">
            <v>TRA_NAV_INT_DUAL_NEW</v>
          </cell>
          <cell r="C2166" t="str">
            <v>TRA_CO2</v>
          </cell>
          <cell r="D2166" t="str">
            <v>TRA</v>
          </cell>
          <cell r="G2166">
            <v>5.6799220877458403</v>
          </cell>
          <cell r="J2166">
            <v>1365.1742561775091</v>
          </cell>
          <cell r="K2166">
            <v>8031.6091275844692</v>
          </cell>
          <cell r="M2166">
            <v>29495.73575390823</v>
          </cell>
        </row>
        <row r="2167">
          <cell r="A2167" t="str">
            <v>EUR</v>
          </cell>
          <cell r="B2167" t="str">
            <v>TRA_NAV_INT_DUAL_NEW</v>
          </cell>
          <cell r="C2167" t="str">
            <v>TRA_N2O</v>
          </cell>
          <cell r="D2167" t="str">
            <v>TRA</v>
          </cell>
          <cell r="G2167">
            <v>4.5487897125567313E-2</v>
          </cell>
          <cell r="J2167">
            <v>10.93305597579425</v>
          </cell>
          <cell r="K2167">
            <v>64.321482602117996</v>
          </cell>
          <cell r="M2167">
            <v>236.21785173978819</v>
          </cell>
        </row>
        <row r="2168">
          <cell r="A2168" t="str">
            <v>EUR</v>
          </cell>
          <cell r="B2168" t="str">
            <v>TRA_NAV_INT_HFO_EXS</v>
          </cell>
          <cell r="C2168" t="str">
            <v>TOT_CH4</v>
          </cell>
          <cell r="D2168" t="str">
            <v>TRA</v>
          </cell>
          <cell r="E2168">
            <v>2.922800854700855</v>
          </cell>
          <cell r="F2168">
            <v>2.3382406837606839</v>
          </cell>
          <cell r="G2168">
            <v>1.7536805128205131</v>
          </cell>
          <cell r="H2168">
            <v>1.169120341880342</v>
          </cell>
          <cell r="I2168">
            <v>0.58456017094017088</v>
          </cell>
        </row>
        <row r="2169">
          <cell r="A2169" t="str">
            <v>EUR</v>
          </cell>
          <cell r="B2169" t="str">
            <v>TRA_NAV_INT_HFO_EXS</v>
          </cell>
          <cell r="C2169" t="str">
            <v>TOT_CO2</v>
          </cell>
          <cell r="D2169" t="str">
            <v>TRA</v>
          </cell>
          <cell r="E2169">
            <v>72992.080011395999</v>
          </cell>
          <cell r="F2169">
            <v>58393.664009116801</v>
          </cell>
          <cell r="G2169">
            <v>43795.248006837603</v>
          </cell>
          <cell r="H2169">
            <v>29196.832004558401</v>
          </cell>
          <cell r="I2169">
            <v>14598.4160022792</v>
          </cell>
        </row>
        <row r="2170">
          <cell r="A2170" t="str">
            <v>EUR</v>
          </cell>
          <cell r="B2170" t="str">
            <v>TRA_NAV_INT_HFO_EXS</v>
          </cell>
          <cell r="C2170" t="str">
            <v>TOT_CO2_EQ_GWP_100</v>
          </cell>
          <cell r="D2170" t="str">
            <v>TRA</v>
          </cell>
          <cell r="E2170">
            <v>73239.348963703698</v>
          </cell>
          <cell r="F2170">
            <v>58591.479170962957</v>
          </cell>
          <cell r="G2170">
            <v>43943.609378222223</v>
          </cell>
          <cell r="H2170">
            <v>29295.739585481479</v>
          </cell>
          <cell r="I2170">
            <v>14647.869792740739</v>
          </cell>
        </row>
        <row r="2171">
          <cell r="A2171" t="str">
            <v>EUR</v>
          </cell>
          <cell r="B2171" t="str">
            <v>TRA_NAV_INT_HFO_EXS</v>
          </cell>
          <cell r="C2171" t="str">
            <v>TOT_N2O</v>
          </cell>
          <cell r="D2171" t="str">
            <v>TRA</v>
          </cell>
          <cell r="E2171">
            <v>0.58456017094017076</v>
          </cell>
          <cell r="F2171">
            <v>0.46764813675213662</v>
          </cell>
          <cell r="G2171">
            <v>0.35073610256410243</v>
          </cell>
          <cell r="H2171">
            <v>0.23382406837606831</v>
          </cell>
          <cell r="I2171">
            <v>0.1169120341880341</v>
          </cell>
        </row>
        <row r="2172">
          <cell r="A2172" t="str">
            <v>EUR</v>
          </cell>
          <cell r="B2172" t="str">
            <v>TRA_NAV_INT_HFO_EXS</v>
          </cell>
          <cell r="C2172" t="str">
            <v>TRA_CH4</v>
          </cell>
          <cell r="D2172" t="str">
            <v>TRA</v>
          </cell>
          <cell r="E2172">
            <v>2922.8008547008549</v>
          </cell>
          <cell r="F2172">
            <v>2338.2406837606841</v>
          </cell>
          <cell r="G2172">
            <v>1753.6805128205131</v>
          </cell>
          <cell r="H2172">
            <v>1169.120341880342</v>
          </cell>
          <cell r="I2172">
            <v>584.56017094017091</v>
          </cell>
        </row>
        <row r="2173">
          <cell r="A2173" t="str">
            <v>EUR</v>
          </cell>
          <cell r="B2173" t="str">
            <v>TRA_NAV_INT_HFO_EXS</v>
          </cell>
          <cell r="C2173" t="str">
            <v>TRA_CO2</v>
          </cell>
          <cell r="D2173" t="str">
            <v>TRA</v>
          </cell>
          <cell r="E2173">
            <v>72992.080011395999</v>
          </cell>
          <cell r="F2173">
            <v>58393.664009116801</v>
          </cell>
          <cell r="G2173">
            <v>43795.248006837603</v>
          </cell>
          <cell r="H2173">
            <v>29196.832004558401</v>
          </cell>
          <cell r="I2173">
            <v>14598.4160022792</v>
          </cell>
        </row>
        <row r="2174">
          <cell r="A2174" t="str">
            <v>EUR</v>
          </cell>
          <cell r="B2174" t="str">
            <v>TRA_NAV_INT_HFO_EXS</v>
          </cell>
          <cell r="C2174" t="str">
            <v>TRA_N2O</v>
          </cell>
          <cell r="D2174" t="str">
            <v>TRA</v>
          </cell>
          <cell r="E2174">
            <v>584.56017094017079</v>
          </cell>
          <cell r="F2174">
            <v>467.64813675213662</v>
          </cell>
          <cell r="G2174">
            <v>350.73610256410251</v>
          </cell>
          <cell r="H2174">
            <v>233.82406837606831</v>
          </cell>
          <cell r="I2174">
            <v>116.9120341880342</v>
          </cell>
        </row>
        <row r="2175">
          <cell r="A2175" t="str">
            <v>EUR</v>
          </cell>
          <cell r="B2175" t="str">
            <v>TRA_NAV_INT_HFO_NEW</v>
          </cell>
          <cell r="C2175" t="str">
            <v>TOT_CH4</v>
          </cell>
          <cell r="D2175" t="str">
            <v>TRA</v>
          </cell>
          <cell r="E2175">
            <v>1.755790103231482</v>
          </cell>
          <cell r="F2175">
            <v>3.3733811090339132</v>
          </cell>
          <cell r="G2175">
            <v>4.1674740149808276</v>
          </cell>
        </row>
        <row r="2176">
          <cell r="A2176" t="str">
            <v>EUR</v>
          </cell>
          <cell r="B2176" t="str">
            <v>TRA_NAV_INT_HFO_NEW</v>
          </cell>
          <cell r="C2176" t="str">
            <v>TOT_CO2</v>
          </cell>
          <cell r="D2176" t="str">
            <v>TRA</v>
          </cell>
          <cell r="E2176">
            <v>43847.93151136754</v>
          </cell>
          <cell r="F2176">
            <v>84244.570896273566</v>
          </cell>
          <cell r="G2176">
            <v>104075.71773412119</v>
          </cell>
        </row>
        <row r="2177">
          <cell r="A2177" t="str">
            <v>EUR</v>
          </cell>
          <cell r="B2177" t="str">
            <v>TRA_NAV_INT_HFO_NEW</v>
          </cell>
          <cell r="C2177" t="str">
            <v>TOT_CO2_EQ_GWP_100</v>
          </cell>
          <cell r="D2177" t="str">
            <v>TRA</v>
          </cell>
          <cell r="E2177">
            <v>43996.471354100919</v>
          </cell>
          <cell r="F2177">
            <v>84529.958938097843</v>
          </cell>
          <cell r="G2177">
            <v>104428.28603578859</v>
          </cell>
        </row>
        <row r="2178">
          <cell r="A2178" t="str">
            <v>EUR</v>
          </cell>
          <cell r="B2178" t="str">
            <v>TRA_NAV_INT_HFO_NEW</v>
          </cell>
          <cell r="C2178" t="str">
            <v>TOT_N2O</v>
          </cell>
          <cell r="D2178" t="str">
            <v>TRA</v>
          </cell>
          <cell r="E2178">
            <v>0.35115802064629642</v>
          </cell>
          <cell r="F2178">
            <v>0.67467622180678255</v>
          </cell>
          <cell r="G2178">
            <v>0.83349480299616563</v>
          </cell>
        </row>
        <row r="2179">
          <cell r="A2179" t="str">
            <v>EUR</v>
          </cell>
          <cell r="B2179" t="str">
            <v>TRA_NAV_INT_HFO_NEW</v>
          </cell>
          <cell r="C2179" t="str">
            <v>TRA_CH4</v>
          </cell>
          <cell r="D2179" t="str">
            <v>TRA</v>
          </cell>
          <cell r="E2179">
            <v>1755.7901032314819</v>
          </cell>
          <cell r="F2179">
            <v>3373.3811090339132</v>
          </cell>
          <cell r="G2179">
            <v>4167.4740149808295</v>
          </cell>
        </row>
        <row r="2180">
          <cell r="A2180" t="str">
            <v>EUR</v>
          </cell>
          <cell r="B2180" t="str">
            <v>TRA_NAV_INT_HFO_NEW</v>
          </cell>
          <cell r="C2180" t="str">
            <v>TRA_CO2</v>
          </cell>
          <cell r="D2180" t="str">
            <v>TRA</v>
          </cell>
          <cell r="E2180">
            <v>43847.93151136754</v>
          </cell>
          <cell r="F2180">
            <v>84244.570896273566</v>
          </cell>
          <cell r="G2180">
            <v>104075.71773412119</v>
          </cell>
        </row>
        <row r="2181">
          <cell r="A2181" t="str">
            <v>EUR</v>
          </cell>
          <cell r="B2181" t="str">
            <v>TRA_NAV_INT_HFO_NEW</v>
          </cell>
          <cell r="C2181" t="str">
            <v>TRA_N2O</v>
          </cell>
          <cell r="D2181" t="str">
            <v>TRA</v>
          </cell>
          <cell r="E2181">
            <v>351.15802064629628</v>
          </cell>
          <cell r="F2181">
            <v>674.67622180678245</v>
          </cell>
          <cell r="G2181">
            <v>833.4948029961655</v>
          </cell>
        </row>
        <row r="2182">
          <cell r="A2182" t="str">
            <v>EUR</v>
          </cell>
          <cell r="B2182" t="str">
            <v>TRA_NAV_INT_LNG_NEW</v>
          </cell>
          <cell r="C2182" t="str">
            <v>TOT_CH4</v>
          </cell>
          <cell r="D2182" t="str">
            <v>TRA</v>
          </cell>
          <cell r="H2182">
            <v>9.4167927382753417E-4</v>
          </cell>
          <cell r="I2182">
            <v>5.8522440746343937E-3</v>
          </cell>
          <cell r="J2182">
            <v>3.6443519919314181E-2</v>
          </cell>
          <cell r="K2182">
            <v>0.21440494200706009</v>
          </cell>
          <cell r="L2182">
            <v>0.50169692385274833</v>
          </cell>
          <cell r="M2182">
            <v>0.78739283913262725</v>
          </cell>
        </row>
        <row r="2183">
          <cell r="A2183" t="str">
            <v>EUR</v>
          </cell>
          <cell r="B2183" t="str">
            <v>TRA_NAV_INT_LNG_NEW</v>
          </cell>
          <cell r="C2183" t="str">
            <v>TOT_CO2</v>
          </cell>
          <cell r="D2183" t="str">
            <v>TRA</v>
          </cell>
          <cell r="H2183">
            <v>49.965502269288947</v>
          </cell>
          <cell r="I2183">
            <v>310.52007060010089</v>
          </cell>
          <cell r="J2183">
            <v>1933.69316691881</v>
          </cell>
          <cell r="K2183">
            <v>11376.326222894601</v>
          </cell>
          <cell r="L2183">
            <v>26620.03877962683</v>
          </cell>
          <cell r="M2183">
            <v>41779.064044377199</v>
          </cell>
        </row>
        <row r="2184">
          <cell r="A2184" t="str">
            <v>EUR</v>
          </cell>
          <cell r="B2184" t="str">
            <v>TRA_NAV_INT_LNG_NEW</v>
          </cell>
          <cell r="C2184" t="str">
            <v>TOT_CO2_EQ_GWP_100</v>
          </cell>
          <cell r="D2184" t="str">
            <v>TRA</v>
          </cell>
          <cell r="H2184">
            <v>49.989044251134651</v>
          </cell>
          <cell r="I2184">
            <v>310.66637670196678</v>
          </cell>
          <cell r="J2184">
            <v>1934.604254916793</v>
          </cell>
          <cell r="K2184">
            <v>11381.686346444791</v>
          </cell>
          <cell r="L2184">
            <v>26632.581202723151</v>
          </cell>
          <cell r="M2184">
            <v>41798.748865355527</v>
          </cell>
        </row>
        <row r="2185">
          <cell r="A2185" t="str">
            <v>EUR</v>
          </cell>
          <cell r="B2185" t="str">
            <v>TRA_NAV_INT_LNG_NEW</v>
          </cell>
          <cell r="C2185" t="str">
            <v>TRA_CH4</v>
          </cell>
          <cell r="D2185" t="str">
            <v>TRA</v>
          </cell>
          <cell r="H2185">
            <v>0.94167927382753402</v>
          </cell>
          <cell r="I2185">
            <v>5.8522440746343927</v>
          </cell>
          <cell r="J2185">
            <v>36.443519919314177</v>
          </cell>
          <cell r="K2185">
            <v>214.4049420070601</v>
          </cell>
          <cell r="L2185">
            <v>501.6969238527484</v>
          </cell>
          <cell r="M2185">
            <v>787.39283913262727</v>
          </cell>
        </row>
        <row r="2186">
          <cell r="A2186" t="str">
            <v>EUR</v>
          </cell>
          <cell r="B2186" t="str">
            <v>TRA_NAV_INT_LNG_NEW</v>
          </cell>
          <cell r="C2186" t="str">
            <v>TRA_CO2</v>
          </cell>
          <cell r="D2186" t="str">
            <v>TRA</v>
          </cell>
          <cell r="H2186">
            <v>49.965502269288947</v>
          </cell>
          <cell r="I2186">
            <v>310.52007060010089</v>
          </cell>
          <cell r="J2186">
            <v>1933.69316691881</v>
          </cell>
          <cell r="K2186">
            <v>11376.326222894601</v>
          </cell>
          <cell r="L2186">
            <v>26620.03877962683</v>
          </cell>
          <cell r="M2186">
            <v>41779.064044377199</v>
          </cell>
        </row>
        <row r="2187">
          <cell r="A2187" t="str">
            <v>EUR</v>
          </cell>
          <cell r="B2187" t="str">
            <v>TRA_NAV_INT_MTH_NEW</v>
          </cell>
          <cell r="C2187" t="str">
            <v>TOT_CH4</v>
          </cell>
          <cell r="D2187" t="str">
            <v>TRA</v>
          </cell>
          <cell r="J2187">
            <v>2.8250378214826019E-3</v>
          </cell>
          <cell r="K2187">
            <v>1.7556732223903179E-2</v>
          </cell>
          <cell r="L2187">
            <v>0.10933055975794249</v>
          </cell>
          <cell r="M2187">
            <v>0.64321482602118007</v>
          </cell>
        </row>
        <row r="2188">
          <cell r="A2188" t="str">
            <v>EUR</v>
          </cell>
          <cell r="B2188" t="str">
            <v>TRA_NAV_INT_MTH_NEW</v>
          </cell>
          <cell r="C2188" t="str">
            <v>TOT_CO2</v>
          </cell>
          <cell r="D2188" t="str">
            <v>TRA</v>
          </cell>
          <cell r="J2188">
            <v>31.631663793406741</v>
          </cell>
          <cell r="K2188">
            <v>196.58096142795151</v>
          </cell>
          <cell r="L2188">
            <v>1224.1632598013341</v>
          </cell>
          <cell r="M2188">
            <v>7202.011586860408</v>
          </cell>
        </row>
        <row r="2189">
          <cell r="A2189" t="str">
            <v>EUR</v>
          </cell>
          <cell r="B2189" t="str">
            <v>TRA_NAV_INT_MTH_NEW</v>
          </cell>
          <cell r="C2189" t="str">
            <v>TOT_CO2_EQ_GWP_100</v>
          </cell>
          <cell r="D2189" t="str">
            <v>TRA</v>
          </cell>
          <cell r="J2189">
            <v>31.870661993104179</v>
          </cell>
          <cell r="K2189">
            <v>198.06626097409369</v>
          </cell>
          <cell r="L2189">
            <v>1233.4126251568559</v>
          </cell>
          <cell r="M2189">
            <v>7256.4275611417997</v>
          </cell>
        </row>
        <row r="2190">
          <cell r="A2190" t="str">
            <v>EUR</v>
          </cell>
          <cell r="B2190" t="str">
            <v>TRA_NAV_INT_MTH_NEW</v>
          </cell>
          <cell r="C2190" t="str">
            <v>TOT_N2O</v>
          </cell>
          <cell r="D2190" t="str">
            <v>TRA</v>
          </cell>
          <cell r="J2190">
            <v>5.6500756429652028E-4</v>
          </cell>
          <cell r="K2190">
            <v>3.5113464447806349E-3</v>
          </cell>
          <cell r="L2190">
            <v>2.18661119515885E-2</v>
          </cell>
          <cell r="M2190">
            <v>0.12864296520423599</v>
          </cell>
        </row>
        <row r="2191">
          <cell r="A2191" t="str">
            <v>EUR</v>
          </cell>
          <cell r="B2191" t="str">
            <v>TRA_NAV_INT_MTH_NEW</v>
          </cell>
          <cell r="C2191" t="str">
            <v>TRA_CH4</v>
          </cell>
          <cell r="D2191" t="str">
            <v>TRA</v>
          </cell>
          <cell r="J2191">
            <v>2.825037821482602</v>
          </cell>
          <cell r="K2191">
            <v>17.556732223903179</v>
          </cell>
          <cell r="L2191">
            <v>109.3305597579425</v>
          </cell>
          <cell r="M2191">
            <v>643.21482602118022</v>
          </cell>
        </row>
        <row r="2192">
          <cell r="A2192" t="str">
            <v>EUR</v>
          </cell>
          <cell r="B2192" t="str">
            <v>TRA_NAV_INT_MTH_NEW</v>
          </cell>
          <cell r="C2192" t="str">
            <v>TRA_CO2</v>
          </cell>
          <cell r="D2192" t="str">
            <v>TRA</v>
          </cell>
          <cell r="J2192">
            <v>31.631663793406741</v>
          </cell>
          <cell r="K2192">
            <v>196.58096142795151</v>
          </cell>
          <cell r="L2192">
            <v>1224.1632598013341</v>
          </cell>
          <cell r="M2192">
            <v>7202.011586860408</v>
          </cell>
        </row>
        <row r="2193">
          <cell r="A2193" t="str">
            <v>EUR</v>
          </cell>
          <cell r="B2193" t="str">
            <v>TRA_NAV_INT_MTH_NEW</v>
          </cell>
          <cell r="C2193" t="str">
            <v>TRA_N2O</v>
          </cell>
          <cell r="D2193" t="str">
            <v>TRA</v>
          </cell>
          <cell r="J2193">
            <v>0.56500756429652033</v>
          </cell>
          <cell r="K2193">
            <v>3.5113464447806351</v>
          </cell>
          <cell r="L2193">
            <v>21.866111951588501</v>
          </cell>
          <cell r="M2193">
            <v>128.64296520423599</v>
          </cell>
        </row>
        <row r="2194">
          <cell r="A2194" t="str">
            <v>EUR</v>
          </cell>
          <cell r="B2194" t="str">
            <v>TRA_RAIL_FRG_COA_EXS</v>
          </cell>
          <cell r="C2194" t="str">
            <v>TOT_CH4</v>
          </cell>
          <cell r="D2194" t="str">
            <v>TRA</v>
          </cell>
          <cell r="E2194">
            <v>2.395332251693003E-4</v>
          </cell>
          <cell r="F2194">
            <v>1.916265801354402E-4</v>
          </cell>
          <cell r="G2194">
            <v>1.437199351015802E-4</v>
          </cell>
          <cell r="H2194">
            <v>9.5813290067720087E-5</v>
          </cell>
          <cell r="I2194">
            <v>4.790664503386005E-5</v>
          </cell>
        </row>
        <row r="2195">
          <cell r="A2195" t="str">
            <v>EUR</v>
          </cell>
          <cell r="B2195" t="str">
            <v>TRA_RAIL_FRG_COA_EXS</v>
          </cell>
          <cell r="C2195" t="str">
            <v>TOT_CO2</v>
          </cell>
          <cell r="D2195" t="str">
            <v>TRA</v>
          </cell>
          <cell r="E2195">
            <v>2.0615100387979681</v>
          </cell>
          <cell r="F2195">
            <v>1.6492080310383741</v>
          </cell>
          <cell r="G2195">
            <v>1.236906023278781</v>
          </cell>
          <cell r="H2195">
            <v>0.82460401551918716</v>
          </cell>
          <cell r="I2195">
            <v>0.41230200775959358</v>
          </cell>
        </row>
        <row r="2196">
          <cell r="A2196" t="str">
            <v>EUR</v>
          </cell>
          <cell r="B2196" t="str">
            <v>TRA_RAIL_FRG_COA_EXS</v>
          </cell>
          <cell r="C2196" t="str">
            <v>TOT_CO2_EQ_GWP_100</v>
          </cell>
          <cell r="D2196" t="str">
            <v>TRA</v>
          </cell>
          <cell r="E2196">
            <v>2.0778810459509032</v>
          </cell>
          <cell r="F2196">
            <v>1.6623048367607229</v>
          </cell>
          <cell r="G2196">
            <v>1.246728627570542</v>
          </cell>
          <cell r="H2196">
            <v>0.83115241838036114</v>
          </cell>
          <cell r="I2196">
            <v>0.41557620919018068</v>
          </cell>
        </row>
        <row r="2197">
          <cell r="A2197" t="str">
            <v>EUR</v>
          </cell>
          <cell r="B2197" t="str">
            <v>TRA_RAIL_FRG_COA_EXS</v>
          </cell>
          <cell r="C2197" t="str">
            <v>TOT_N2O</v>
          </cell>
          <cell r="D2197" t="str">
            <v>TRA</v>
          </cell>
          <cell r="E2197">
            <v>3.4841196388261848E-5</v>
          </cell>
          <cell r="F2197">
            <v>2.787295711060948E-5</v>
          </cell>
          <cell r="G2197">
            <v>2.0904717832957109E-5</v>
          </cell>
          <cell r="H2197">
            <v>1.393647855530474E-5</v>
          </cell>
          <cell r="I2197">
            <v>6.9682392776523709E-6</v>
          </cell>
        </row>
        <row r="2198">
          <cell r="A2198" t="str">
            <v>EUR</v>
          </cell>
          <cell r="B2198" t="str">
            <v>TRA_RAIL_FRG_COA_EXS</v>
          </cell>
          <cell r="C2198" t="str">
            <v>TRA_CH4</v>
          </cell>
          <cell r="D2198" t="str">
            <v>TRA</v>
          </cell>
          <cell r="E2198">
            <v>0.2395332251693002</v>
          </cell>
          <cell r="F2198">
            <v>0.19162658013544009</v>
          </cell>
          <cell r="G2198">
            <v>0.1437199351015801</v>
          </cell>
          <cell r="H2198">
            <v>9.5813290067720075E-2</v>
          </cell>
          <cell r="I2198">
            <v>4.7906645033860037E-2</v>
          </cell>
        </row>
        <row r="2199">
          <cell r="A2199" t="str">
            <v>EUR</v>
          </cell>
          <cell r="B2199" t="str">
            <v>TRA_RAIL_FRG_COA_EXS</v>
          </cell>
          <cell r="C2199" t="str">
            <v>TRA_CO2</v>
          </cell>
          <cell r="D2199" t="str">
            <v>TRA</v>
          </cell>
          <cell r="E2199">
            <v>2.0615100387979681</v>
          </cell>
          <cell r="F2199">
            <v>1.6492080310383741</v>
          </cell>
          <cell r="G2199">
            <v>1.236906023278781</v>
          </cell>
          <cell r="H2199">
            <v>0.82460401551918716</v>
          </cell>
          <cell r="I2199">
            <v>0.41230200775959358</v>
          </cell>
        </row>
        <row r="2200">
          <cell r="A2200" t="str">
            <v>EUR</v>
          </cell>
          <cell r="B2200" t="str">
            <v>TRA_RAIL_FRG_COA_EXS</v>
          </cell>
          <cell r="C2200" t="str">
            <v>TRA_N2O</v>
          </cell>
          <cell r="D2200" t="str">
            <v>TRA</v>
          </cell>
          <cell r="E2200">
            <v>3.4841196388261858E-2</v>
          </cell>
          <cell r="F2200">
            <v>2.787295711060948E-2</v>
          </cell>
          <cell r="G2200">
            <v>2.0904717832957109E-2</v>
          </cell>
          <cell r="H2200">
            <v>1.393647855530474E-2</v>
          </cell>
          <cell r="I2200">
            <v>6.96823927765237E-3</v>
          </cell>
        </row>
        <row r="2201">
          <cell r="A2201" t="str">
            <v>EUR</v>
          </cell>
          <cell r="B2201" t="str">
            <v>TRA_RAIL_FRG_DST_EXS</v>
          </cell>
          <cell r="C2201" t="str">
            <v>TOT_CH4</v>
          </cell>
          <cell r="D2201" t="str">
            <v>TRA</v>
          </cell>
          <cell r="E2201">
            <v>0.1657695988290068</v>
          </cell>
          <cell r="F2201">
            <v>0.1326156790632054</v>
          </cell>
          <cell r="G2201">
            <v>9.9461759297404057E-2</v>
          </cell>
          <cell r="H2201">
            <v>6.6307839531602714E-2</v>
          </cell>
          <cell r="I2201">
            <v>3.3153919765801343E-2</v>
          </cell>
        </row>
        <row r="2202">
          <cell r="A2202" t="str">
            <v>EUR</v>
          </cell>
          <cell r="B2202" t="str">
            <v>TRA_RAIL_FRG_DST_EXS</v>
          </cell>
          <cell r="C2202" t="str">
            <v>TOT_CO2</v>
          </cell>
          <cell r="D2202" t="str">
            <v>TRA</v>
          </cell>
          <cell r="E2202">
            <v>4047.5410380749158</v>
          </cell>
          <cell r="F2202">
            <v>3238.032830459932</v>
          </cell>
          <cell r="G2202">
            <v>2428.52462284495</v>
          </cell>
          <cell r="H2202">
            <v>1619.016415229966</v>
          </cell>
          <cell r="I2202">
            <v>809.50820761498301</v>
          </cell>
        </row>
        <row r="2203">
          <cell r="A2203" t="str">
            <v>EUR</v>
          </cell>
          <cell r="B2203" t="str">
            <v>TRA_RAIL_FRG_DST_EXS</v>
          </cell>
          <cell r="C2203" t="str">
            <v>TOT_CO2_EQ_GWP_100</v>
          </cell>
          <cell r="D2203" t="str">
            <v>TRA</v>
          </cell>
          <cell r="E2203">
            <v>4061.5651461358498</v>
          </cell>
          <cell r="F2203">
            <v>3249.2521169086808</v>
          </cell>
          <cell r="G2203">
            <v>2436.93908768151</v>
          </cell>
          <cell r="H2203">
            <v>1624.62605845434</v>
          </cell>
          <cell r="I2203">
            <v>812.31302922716964</v>
          </cell>
        </row>
        <row r="2204">
          <cell r="A2204" t="str">
            <v>EUR</v>
          </cell>
          <cell r="B2204" t="str">
            <v>TRA_RAIL_FRG_DST_EXS</v>
          </cell>
          <cell r="C2204" t="str">
            <v>TOT_N2O</v>
          </cell>
          <cell r="D2204" t="str">
            <v>TRA</v>
          </cell>
          <cell r="E2204">
            <v>3.315391976580135E-2</v>
          </cell>
          <cell r="F2204">
            <v>2.6523135812641079E-2</v>
          </cell>
          <cell r="G2204">
            <v>1.9892351859480809E-2</v>
          </cell>
          <cell r="H2204">
            <v>1.326156790632054E-2</v>
          </cell>
          <cell r="I2204">
            <v>6.6307839531602663E-3</v>
          </cell>
        </row>
        <row r="2205">
          <cell r="A2205" t="str">
            <v>EUR</v>
          </cell>
          <cell r="B2205" t="str">
            <v>TRA_RAIL_FRG_DST_EXS</v>
          </cell>
          <cell r="C2205" t="str">
            <v>TRA_CH4</v>
          </cell>
          <cell r="D2205" t="str">
            <v>TRA</v>
          </cell>
          <cell r="E2205">
            <v>165.76959882900681</v>
          </cell>
          <cell r="F2205">
            <v>132.61567906320539</v>
          </cell>
          <cell r="G2205">
            <v>99.461759297404086</v>
          </cell>
          <cell r="H2205">
            <v>66.307839531602696</v>
          </cell>
          <cell r="I2205">
            <v>33.153919765801341</v>
          </cell>
        </row>
        <row r="2206">
          <cell r="A2206" t="str">
            <v>EUR</v>
          </cell>
          <cell r="B2206" t="str">
            <v>TRA_RAIL_FRG_DST_EXS</v>
          </cell>
          <cell r="C2206" t="str">
            <v>TRA_CO2</v>
          </cell>
          <cell r="D2206" t="str">
            <v>TRA</v>
          </cell>
          <cell r="E2206">
            <v>4047.5410380749158</v>
          </cell>
          <cell r="F2206">
            <v>3238.032830459932</v>
          </cell>
          <cell r="G2206">
            <v>2428.52462284495</v>
          </cell>
          <cell r="H2206">
            <v>1619.016415229966</v>
          </cell>
          <cell r="I2206">
            <v>809.50820761498301</v>
          </cell>
        </row>
        <row r="2207">
          <cell r="A2207" t="str">
            <v>EUR</v>
          </cell>
          <cell r="B2207" t="str">
            <v>TRA_RAIL_FRG_DST_EXS</v>
          </cell>
          <cell r="C2207" t="str">
            <v>TRA_N2O</v>
          </cell>
          <cell r="D2207" t="str">
            <v>TRA</v>
          </cell>
          <cell r="E2207">
            <v>33.153919765801348</v>
          </cell>
          <cell r="F2207">
            <v>26.52313581264108</v>
          </cell>
          <cell r="G2207">
            <v>19.892351859480812</v>
          </cell>
          <cell r="H2207">
            <v>13.26156790632054</v>
          </cell>
          <cell r="I2207">
            <v>6.6307839531602673</v>
          </cell>
        </row>
        <row r="2208">
          <cell r="A2208" t="str">
            <v>EUR</v>
          </cell>
          <cell r="B2208" t="str">
            <v>TRA_RAIL_FRG_DST_NEW</v>
          </cell>
          <cell r="C2208" t="str">
            <v>TOT_CH4</v>
          </cell>
          <cell r="D2208" t="str">
            <v>TRA</v>
          </cell>
        </row>
        <row r="2209">
          <cell r="A2209" t="str">
            <v>EUR</v>
          </cell>
          <cell r="B2209" t="str">
            <v>TRA_RAIL_FRG_DST_NEW</v>
          </cell>
          <cell r="C2209" t="str">
            <v>TOT_CO2</v>
          </cell>
          <cell r="D2209" t="str">
            <v>TRA</v>
          </cell>
        </row>
        <row r="2210">
          <cell r="A2210" t="str">
            <v>EUR</v>
          </cell>
          <cell r="B2210" t="str">
            <v>TRA_RAIL_FRG_DST_NEW</v>
          </cell>
          <cell r="C2210" t="str">
            <v>TOT_CO2_EQ_GWP_100</v>
          </cell>
          <cell r="D2210" t="str">
            <v>TRA</v>
          </cell>
        </row>
        <row r="2211">
          <cell r="A2211" t="str">
            <v>EUR</v>
          </cell>
          <cell r="B2211" t="str">
            <v>TRA_RAIL_FRG_DST_NEW</v>
          </cell>
          <cell r="C2211" t="str">
            <v>TOT_N2O</v>
          </cell>
          <cell r="D2211" t="str">
            <v>TRA</v>
          </cell>
        </row>
        <row r="2212">
          <cell r="A2212" t="str">
            <v>EUR</v>
          </cell>
          <cell r="B2212" t="str">
            <v>TRA_RAIL_FRG_DST_NEW</v>
          </cell>
          <cell r="C2212" t="str">
            <v>TRA_CH4</v>
          </cell>
          <cell r="D2212" t="str">
            <v>TRA</v>
          </cell>
        </row>
        <row r="2213">
          <cell r="A2213" t="str">
            <v>EUR</v>
          </cell>
          <cell r="B2213" t="str">
            <v>TRA_RAIL_FRG_DST_NEW</v>
          </cell>
          <cell r="C2213" t="str">
            <v>TRA_CO2</v>
          </cell>
          <cell r="D2213" t="str">
            <v>TRA</v>
          </cell>
        </row>
        <row r="2214">
          <cell r="A2214" t="str">
            <v>EUR</v>
          </cell>
          <cell r="B2214" t="str">
            <v>TRA_RAIL_FRG_DST_NEW</v>
          </cell>
          <cell r="C2214" t="str">
            <v>TRA_N2O</v>
          </cell>
          <cell r="D2214" t="str">
            <v>TRA</v>
          </cell>
        </row>
        <row r="2215">
          <cell r="A2215" t="str">
            <v>EUR</v>
          </cell>
          <cell r="B2215" t="str">
            <v>TRA_RAIL_PAS_COA_EXS</v>
          </cell>
          <cell r="C2215" t="str">
            <v>TOT_CH4</v>
          </cell>
          <cell r="D2215" t="str">
            <v>TRA</v>
          </cell>
          <cell r="E2215">
            <v>6.5145767748306981E-3</v>
          </cell>
          <cell r="F2215">
            <v>4.9029684198645587E-3</v>
          </cell>
          <cell r="G2215">
            <v>4.1385250648984188E-3</v>
          </cell>
          <cell r="H2215">
            <v>1.599213746856665E-3</v>
          </cell>
          <cell r="I2215">
            <v>7.9960687342833174E-4</v>
          </cell>
        </row>
        <row r="2216">
          <cell r="A2216" t="str">
            <v>EUR</v>
          </cell>
          <cell r="B2216" t="str">
            <v>TRA_RAIL_PAS_COA_EXS</v>
          </cell>
          <cell r="C2216" t="str">
            <v>TOT_CO2</v>
          </cell>
          <cell r="D2216" t="str">
            <v>TRA</v>
          </cell>
          <cell r="E2216">
            <v>56.066816661202012</v>
          </cell>
          <cell r="F2216">
            <v>42.196729118961628</v>
          </cell>
          <cell r="G2216">
            <v>35.617651626721212</v>
          </cell>
          <cell r="H2216">
            <v>13.763415037720041</v>
          </cell>
          <cell r="I2216">
            <v>6.881707518860015</v>
          </cell>
        </row>
        <row r="2217">
          <cell r="A2217" t="str">
            <v>EUR</v>
          </cell>
          <cell r="B2217" t="str">
            <v>TRA_RAIL_PAS_COA_EXS</v>
          </cell>
          <cell r="C2217" t="str">
            <v>TOT_CO2_EQ_GWP_100</v>
          </cell>
          <cell r="D2217" t="str">
            <v>TRA</v>
          </cell>
          <cell r="E2217">
            <v>56.51205837204909</v>
          </cell>
          <cell r="F2217">
            <v>42.531824724239279</v>
          </cell>
          <cell r="G2217">
            <v>35.900501003429461</v>
          </cell>
          <cell r="H2217">
            <v>13.8727140281643</v>
          </cell>
          <cell r="I2217">
            <v>6.9363570140821462</v>
          </cell>
        </row>
        <row r="2218">
          <cell r="A2218" t="str">
            <v>EUR</v>
          </cell>
          <cell r="B2218" t="str">
            <v>TRA_RAIL_PAS_COA_EXS</v>
          </cell>
          <cell r="C2218" t="str">
            <v>TOT_N2O</v>
          </cell>
          <cell r="D2218" t="str">
            <v>TRA</v>
          </cell>
          <cell r="E2218">
            <v>9.4757480361173777E-4</v>
          </cell>
          <cell r="F2218">
            <v>7.1315904288939038E-4</v>
          </cell>
          <cell r="G2218">
            <v>6.0196728216704279E-4</v>
          </cell>
          <cell r="H2218">
            <v>2.326129086336967E-4</v>
          </cell>
          <cell r="I2218">
            <v>1.163064543168483E-4</v>
          </cell>
        </row>
        <row r="2219">
          <cell r="A2219" t="str">
            <v>EUR</v>
          </cell>
          <cell r="B2219" t="str">
            <v>TRA_RAIL_PAS_COA_EXS</v>
          </cell>
          <cell r="C2219" t="str">
            <v>TRA_CH4</v>
          </cell>
          <cell r="D2219" t="str">
            <v>TRA</v>
          </cell>
          <cell r="E2219">
            <v>6.5145767748306973</v>
          </cell>
          <cell r="F2219">
            <v>4.9029684198645587</v>
          </cell>
          <cell r="G2219">
            <v>4.1385250648984204</v>
          </cell>
          <cell r="H2219">
            <v>1.599213746856665</v>
          </cell>
          <cell r="I2219">
            <v>0.7996068734283317</v>
          </cell>
        </row>
        <row r="2220">
          <cell r="A2220" t="str">
            <v>EUR</v>
          </cell>
          <cell r="B2220" t="str">
            <v>TRA_RAIL_PAS_COA_EXS</v>
          </cell>
          <cell r="C2220" t="str">
            <v>TRA_CO2</v>
          </cell>
          <cell r="D2220" t="str">
            <v>TRA</v>
          </cell>
          <cell r="E2220">
            <v>56.066816661202012</v>
          </cell>
          <cell r="F2220">
            <v>42.196729118961628</v>
          </cell>
          <cell r="G2220">
            <v>35.617651626721212</v>
          </cell>
          <cell r="H2220">
            <v>13.763415037720041</v>
          </cell>
          <cell r="I2220">
            <v>6.881707518860015</v>
          </cell>
        </row>
        <row r="2221">
          <cell r="A2221" t="str">
            <v>EUR</v>
          </cell>
          <cell r="B2221" t="str">
            <v>TRA_RAIL_PAS_COA_EXS</v>
          </cell>
          <cell r="C2221" t="str">
            <v>TRA_N2O</v>
          </cell>
          <cell r="D2221" t="str">
            <v>TRA</v>
          </cell>
          <cell r="E2221">
            <v>0.94757480361173796</v>
          </cell>
          <cell r="F2221">
            <v>0.71315904288939047</v>
          </cell>
          <cell r="G2221">
            <v>0.60196728216704276</v>
          </cell>
          <cell r="H2221">
            <v>0.2326129086336966</v>
          </cell>
          <cell r="I2221">
            <v>0.1163064543168482</v>
          </cell>
        </row>
        <row r="2222">
          <cell r="A2222" t="str">
            <v>EUR</v>
          </cell>
          <cell r="B2222" t="str">
            <v>TRA_RAIL_PAS_DST_EXS</v>
          </cell>
          <cell r="C2222" t="str">
            <v>TOT_CH4</v>
          </cell>
          <cell r="D2222" t="str">
            <v>TRA</v>
          </cell>
          <cell r="E2222">
            <v>5.0157158424140841E-2</v>
          </cell>
          <cell r="F2222">
            <v>4.0125726739312653E-2</v>
          </cell>
          <cell r="G2222">
            <v>3.009429505448449E-2</v>
          </cell>
          <cell r="H2222">
            <v>2.006286336965633E-2</v>
          </cell>
          <cell r="I2222">
            <v>1.003143168482817E-2</v>
          </cell>
        </row>
        <row r="2223">
          <cell r="A2223" t="str">
            <v>EUR</v>
          </cell>
          <cell r="B2223" t="str">
            <v>TRA_RAIL_PAS_DST_EXS</v>
          </cell>
          <cell r="C2223" t="str">
            <v>TOT_CO2</v>
          </cell>
          <cell r="D2223" t="str">
            <v>TRA</v>
          </cell>
          <cell r="E2223">
            <v>1224.670618189439</v>
          </cell>
          <cell r="F2223">
            <v>979.73649455155078</v>
          </cell>
          <cell r="G2223">
            <v>734.80237091366303</v>
          </cell>
          <cell r="H2223">
            <v>489.86824727577539</v>
          </cell>
          <cell r="I2223">
            <v>244.93412363788781</v>
          </cell>
        </row>
        <row r="2224">
          <cell r="A2224" t="str">
            <v>EUR</v>
          </cell>
          <cell r="B2224" t="str">
            <v>TRA_RAIL_PAS_DST_EXS</v>
          </cell>
          <cell r="C2224" t="str">
            <v>TOT_CO2_EQ_GWP_100</v>
          </cell>
          <cell r="D2224" t="str">
            <v>TRA</v>
          </cell>
          <cell r="E2224">
            <v>1228.913913792122</v>
          </cell>
          <cell r="F2224">
            <v>983.13113103369665</v>
          </cell>
          <cell r="G2224">
            <v>737.34834827527243</v>
          </cell>
          <cell r="H2224">
            <v>491.56556551684832</v>
          </cell>
          <cell r="I2224">
            <v>245.7827827584243</v>
          </cell>
        </row>
        <row r="2225">
          <cell r="A2225" t="str">
            <v>EUR</v>
          </cell>
          <cell r="B2225" t="str">
            <v>TRA_RAIL_PAS_DST_EXS</v>
          </cell>
          <cell r="C2225" t="str">
            <v>TOT_N2O</v>
          </cell>
          <cell r="D2225" t="str">
            <v>TRA</v>
          </cell>
          <cell r="E2225">
            <v>1.003143168482816E-2</v>
          </cell>
          <cell r="F2225">
            <v>8.0251453478625279E-3</v>
          </cell>
          <cell r="G2225">
            <v>6.0188590108968976E-3</v>
          </cell>
          <cell r="H2225">
            <v>4.0125726739312657E-3</v>
          </cell>
          <cell r="I2225">
            <v>2.0062863369656328E-3</v>
          </cell>
        </row>
        <row r="2226">
          <cell r="A2226" t="str">
            <v>EUR</v>
          </cell>
          <cell r="B2226" t="str">
            <v>TRA_RAIL_PAS_DST_EXS</v>
          </cell>
          <cell r="C2226" t="str">
            <v>TRA_CH4</v>
          </cell>
          <cell r="D2226" t="str">
            <v>TRA</v>
          </cell>
          <cell r="E2226">
            <v>50.157158424140839</v>
          </cell>
          <cell r="F2226">
            <v>40.125726739312661</v>
          </cell>
          <cell r="G2226">
            <v>30.094295054484501</v>
          </cell>
          <cell r="H2226">
            <v>20.062863369656331</v>
          </cell>
          <cell r="I2226">
            <v>10.031431684828171</v>
          </cell>
        </row>
        <row r="2227">
          <cell r="A2227" t="str">
            <v>EUR</v>
          </cell>
          <cell r="B2227" t="str">
            <v>TRA_RAIL_PAS_DST_EXS</v>
          </cell>
          <cell r="C2227" t="str">
            <v>TRA_CO2</v>
          </cell>
          <cell r="D2227" t="str">
            <v>TRA</v>
          </cell>
          <cell r="E2227">
            <v>1224.670618189439</v>
          </cell>
          <cell r="F2227">
            <v>979.73649455155078</v>
          </cell>
          <cell r="G2227">
            <v>734.80237091366303</v>
          </cell>
          <cell r="H2227">
            <v>489.86824727577539</v>
          </cell>
          <cell r="I2227">
            <v>244.93412363788781</v>
          </cell>
        </row>
        <row r="2228">
          <cell r="A2228" t="str">
            <v>EUR</v>
          </cell>
          <cell r="B2228" t="str">
            <v>TRA_RAIL_PAS_DST_EXS</v>
          </cell>
          <cell r="C2228" t="str">
            <v>TRA_N2O</v>
          </cell>
          <cell r="D2228" t="str">
            <v>TRA</v>
          </cell>
          <cell r="E2228">
            <v>10.03143168482816</v>
          </cell>
          <cell r="F2228">
            <v>8.0251453478625283</v>
          </cell>
          <cell r="G2228">
            <v>6.0188590108968976</v>
          </cell>
          <cell r="H2228">
            <v>4.012572673931265</v>
          </cell>
          <cell r="I2228">
            <v>2.006286336965633</v>
          </cell>
        </row>
        <row r="2229">
          <cell r="A2229" t="str">
            <v>EUR</v>
          </cell>
          <cell r="B2229" t="str">
            <v>TRA_RAIL_PAS_DST_NEW</v>
          </cell>
          <cell r="C2229" t="str">
            <v>TOT_CH4</v>
          </cell>
          <cell r="D2229" t="str">
            <v>TRA</v>
          </cell>
        </row>
        <row r="2230">
          <cell r="A2230" t="str">
            <v>EUR</v>
          </cell>
          <cell r="B2230" t="str">
            <v>TRA_RAIL_PAS_DST_NEW</v>
          </cell>
          <cell r="C2230" t="str">
            <v>TOT_CO2</v>
          </cell>
          <cell r="D2230" t="str">
            <v>TRA</v>
          </cell>
        </row>
        <row r="2231">
          <cell r="A2231" t="str">
            <v>EUR</v>
          </cell>
          <cell r="B2231" t="str">
            <v>TRA_RAIL_PAS_DST_NEW</v>
          </cell>
          <cell r="C2231" t="str">
            <v>TOT_CO2_EQ_GWP_100</v>
          </cell>
          <cell r="D2231" t="str">
            <v>TRA</v>
          </cell>
        </row>
        <row r="2232">
          <cell r="A2232" t="str">
            <v>EUR</v>
          </cell>
          <cell r="B2232" t="str">
            <v>TRA_RAIL_PAS_DST_NEW</v>
          </cell>
          <cell r="C2232" t="str">
            <v>TOT_N2O</v>
          </cell>
          <cell r="D2232" t="str">
            <v>TRA</v>
          </cell>
        </row>
        <row r="2233">
          <cell r="A2233" t="str">
            <v>EUR</v>
          </cell>
          <cell r="B2233" t="str">
            <v>TRA_RAIL_PAS_DST_NEW</v>
          </cell>
          <cell r="C2233" t="str">
            <v>TRA_CH4</v>
          </cell>
          <cell r="D2233" t="str">
            <v>TRA</v>
          </cell>
        </row>
        <row r="2234">
          <cell r="A2234" t="str">
            <v>EUR</v>
          </cell>
          <cell r="B2234" t="str">
            <v>TRA_RAIL_PAS_DST_NEW</v>
          </cell>
          <cell r="C2234" t="str">
            <v>TRA_CO2</v>
          </cell>
          <cell r="D2234" t="str">
            <v>TRA</v>
          </cell>
        </row>
        <row r="2235">
          <cell r="A2235" t="str">
            <v>EUR</v>
          </cell>
          <cell r="B2235" t="str">
            <v>TRA_RAIL_PAS_DST_NEW</v>
          </cell>
          <cell r="C2235" t="str">
            <v>TRA_N2O</v>
          </cell>
          <cell r="D2235" t="str">
            <v>TRA</v>
          </cell>
        </row>
        <row r="2236">
          <cell r="A2236" t="str">
            <v>EUR</v>
          </cell>
          <cell r="B2236" t="str">
            <v>TRA_ROA_2WH_DST_NEW</v>
          </cell>
          <cell r="C2236" t="str">
            <v>TOT_CO2</v>
          </cell>
          <cell r="D2236" t="str">
            <v>TRA</v>
          </cell>
        </row>
        <row r="2237">
          <cell r="A2237" t="str">
            <v>EUR</v>
          </cell>
          <cell r="B2237" t="str">
            <v>TRA_ROA_2WH_DST_NEW</v>
          </cell>
          <cell r="C2237" t="str">
            <v>TOT_CO2_EQ_GWP_100</v>
          </cell>
          <cell r="D2237" t="str">
            <v>TRA</v>
          </cell>
        </row>
        <row r="2238">
          <cell r="A2238" t="str">
            <v>EUR</v>
          </cell>
          <cell r="B2238" t="str">
            <v>TRA_ROA_2WH_DST_NEW</v>
          </cell>
          <cell r="C2238" t="str">
            <v>TRA_CH4</v>
          </cell>
          <cell r="D2238" t="str">
            <v>TRA</v>
          </cell>
        </row>
        <row r="2239">
          <cell r="A2239" t="str">
            <v>EUR</v>
          </cell>
          <cell r="B2239" t="str">
            <v>TRA_ROA_2WH_DST_NEW</v>
          </cell>
          <cell r="C2239" t="str">
            <v>TRA_CO2</v>
          </cell>
          <cell r="D2239" t="str">
            <v>TRA</v>
          </cell>
        </row>
        <row r="2240">
          <cell r="A2240" t="str">
            <v>EUR</v>
          </cell>
          <cell r="B2240" t="str">
            <v>TRA_ROA_2WH_DST_NEW</v>
          </cell>
          <cell r="C2240" t="str">
            <v>TRA_N2O</v>
          </cell>
          <cell r="D2240" t="str">
            <v>TRA</v>
          </cell>
        </row>
        <row r="2241">
          <cell r="A2241" t="str">
            <v>EUR</v>
          </cell>
          <cell r="B2241" t="str">
            <v>TRA_ROA_2WH_ELC_NEW</v>
          </cell>
          <cell r="C2241" t="str">
            <v>TOT_CO2</v>
          </cell>
          <cell r="D2241" t="str">
            <v>TRA</v>
          </cell>
        </row>
        <row r="2242">
          <cell r="A2242" t="str">
            <v>EUR</v>
          </cell>
          <cell r="B2242" t="str">
            <v>TRA_ROA_2WH_ELC_NEW</v>
          </cell>
          <cell r="C2242" t="str">
            <v>TOT_CO2_EQ_GWP_100</v>
          </cell>
          <cell r="D2242" t="str">
            <v>TRA</v>
          </cell>
        </row>
        <row r="2243">
          <cell r="A2243" t="str">
            <v>EUR</v>
          </cell>
          <cell r="B2243" t="str">
            <v>TRA_ROA_2WH_ELC_NEW</v>
          </cell>
          <cell r="C2243" t="str">
            <v>TRA_CH4</v>
          </cell>
          <cell r="D2243" t="str">
            <v>TRA</v>
          </cell>
        </row>
        <row r="2244">
          <cell r="A2244" t="str">
            <v>EUR</v>
          </cell>
          <cell r="B2244" t="str">
            <v>TRA_ROA_2WH_ELC_NEW</v>
          </cell>
          <cell r="C2244" t="str">
            <v>TRA_CO2</v>
          </cell>
          <cell r="D2244" t="str">
            <v>TRA</v>
          </cell>
        </row>
        <row r="2245">
          <cell r="A2245" t="str">
            <v>EUR</v>
          </cell>
          <cell r="B2245" t="str">
            <v>TRA_ROA_2WH_ELC_NEW</v>
          </cell>
          <cell r="C2245" t="str">
            <v>TRA_N2O</v>
          </cell>
          <cell r="D2245" t="str">
            <v>TRA</v>
          </cell>
        </row>
        <row r="2246">
          <cell r="A2246" t="str">
            <v>EUR</v>
          </cell>
          <cell r="B2246" t="str">
            <v>TRA_ROA_2WH_GSL_NEW</v>
          </cell>
          <cell r="C2246" t="str">
            <v>TOT_CO2</v>
          </cell>
          <cell r="D2246" t="str">
            <v>TRA</v>
          </cell>
          <cell r="E2246">
            <v>185.09555677948191</v>
          </cell>
          <cell r="F2246">
            <v>966.59477022078886</v>
          </cell>
          <cell r="G2246">
            <v>1629.6156082532279</v>
          </cell>
          <cell r="H2246">
            <v>1659.3861703268331</v>
          </cell>
          <cell r="I2246">
            <v>811.26977551491143</v>
          </cell>
        </row>
        <row r="2247">
          <cell r="A2247" t="str">
            <v>EUR</v>
          </cell>
          <cell r="B2247" t="str">
            <v>TRA_ROA_2WH_GSL_NEW</v>
          </cell>
          <cell r="C2247" t="str">
            <v>TOT_CO2_EQ_GWP_100</v>
          </cell>
          <cell r="D2247" t="str">
            <v>TRA</v>
          </cell>
          <cell r="E2247">
            <v>185.76455780925451</v>
          </cell>
          <cell r="F2247">
            <v>970.08838675001186</v>
          </cell>
          <cell r="G2247">
            <v>1635.505617387018</v>
          </cell>
          <cell r="H2247">
            <v>1665.3837808370711</v>
          </cell>
          <cell r="I2247">
            <v>814.20199239081103</v>
          </cell>
        </row>
        <row r="2248">
          <cell r="A2248" t="str">
            <v>EUR</v>
          </cell>
          <cell r="B2248" t="str">
            <v>TRA_ROA_2WH_GSL_NEW</v>
          </cell>
          <cell r="C2248" t="str">
            <v>TRA_CH4</v>
          </cell>
          <cell r="D2248" t="str">
            <v>TRA</v>
          </cell>
          <cell r="E2248">
            <v>7.9078135906927614</v>
          </cell>
          <cell r="F2248">
            <v>41.295703655117727</v>
          </cell>
          <cell r="G2248">
            <v>69.621857373393425</v>
          </cell>
          <cell r="H2248">
            <v>70.8937412557747</v>
          </cell>
          <cell r="I2248">
            <v>34.659773946806247</v>
          </cell>
        </row>
        <row r="2249">
          <cell r="A2249" t="str">
            <v>EUR</v>
          </cell>
          <cell r="B2249" t="str">
            <v>TRA_ROA_2WH_GSL_NEW</v>
          </cell>
          <cell r="C2249" t="str">
            <v>TRA_CO2</v>
          </cell>
          <cell r="D2249" t="str">
            <v>TRA</v>
          </cell>
          <cell r="E2249">
            <v>185.09555677948191</v>
          </cell>
          <cell r="F2249">
            <v>966.59477022078886</v>
          </cell>
          <cell r="G2249">
            <v>1629.6156082532279</v>
          </cell>
          <cell r="H2249">
            <v>1659.3861703268331</v>
          </cell>
          <cell r="I2249">
            <v>811.26977551491143</v>
          </cell>
        </row>
        <row r="2250">
          <cell r="A2250" t="str">
            <v>EUR</v>
          </cell>
          <cell r="B2250" t="str">
            <v>TRA_ROA_2WH_GSL_NEW</v>
          </cell>
          <cell r="C2250" t="str">
            <v>TRA_N2O</v>
          </cell>
          <cell r="D2250" t="str">
            <v>TRA</v>
          </cell>
          <cell r="E2250">
            <v>1.5815627181385521</v>
          </cell>
          <cell r="F2250">
            <v>8.2591407310235425</v>
          </cell>
          <cell r="G2250">
            <v>13.924371474678679</v>
          </cell>
          <cell r="H2250">
            <v>14.178748251154939</v>
          </cell>
          <cell r="I2250">
            <v>6.9319547893612476</v>
          </cell>
        </row>
        <row r="2251">
          <cell r="A2251" t="str">
            <v>EUR</v>
          </cell>
          <cell r="B2251" t="str">
            <v>TRA_ROA_3WH_DST_NEW</v>
          </cell>
          <cell r="C2251" t="str">
            <v>TOT_CO2</v>
          </cell>
          <cell r="D2251" t="str">
            <v>TRA</v>
          </cell>
          <cell r="E2251">
            <v>66.979718080149155</v>
          </cell>
          <cell r="F2251">
            <v>66.979718080149155</v>
          </cell>
          <cell r="H2251">
            <v>314.79629726630372</v>
          </cell>
          <cell r="I2251">
            <v>314.79629726630372</v>
          </cell>
        </row>
        <row r="2252">
          <cell r="A2252" t="str">
            <v>EUR</v>
          </cell>
          <cell r="B2252" t="str">
            <v>TRA_ROA_3WH_DST_NEW</v>
          </cell>
          <cell r="C2252" t="str">
            <v>TOT_CO2_EQ_GWP_100</v>
          </cell>
          <cell r="D2252" t="str">
            <v>TRA</v>
          </cell>
          <cell r="E2252">
            <v>67.211792516309458</v>
          </cell>
          <cell r="F2252">
            <v>67.211792516309458</v>
          </cell>
          <cell r="H2252">
            <v>315.88701808877732</v>
          </cell>
          <cell r="I2252">
            <v>315.88701808877732</v>
          </cell>
        </row>
        <row r="2253">
          <cell r="A2253" t="str">
            <v>EUR</v>
          </cell>
          <cell r="B2253" t="str">
            <v>TRA_ROA_3WH_DST_NEW</v>
          </cell>
          <cell r="C2253" t="str">
            <v>TRA_CH4</v>
          </cell>
          <cell r="D2253" t="str">
            <v>TRA</v>
          </cell>
          <cell r="E2253">
            <v>2.7431966449207832</v>
          </cell>
          <cell r="F2253">
            <v>2.7431966449207832</v>
          </cell>
          <cell r="H2253">
            <v>12.89268111670868</v>
          </cell>
          <cell r="I2253">
            <v>12.89268111670868</v>
          </cell>
        </row>
        <row r="2254">
          <cell r="A2254" t="str">
            <v>EUR</v>
          </cell>
          <cell r="B2254" t="str">
            <v>TRA_ROA_3WH_DST_NEW</v>
          </cell>
          <cell r="C2254" t="str">
            <v>TRA_CO2</v>
          </cell>
          <cell r="D2254" t="str">
            <v>TRA</v>
          </cell>
          <cell r="E2254">
            <v>66.979718080149155</v>
          </cell>
          <cell r="F2254">
            <v>66.979718080149155</v>
          </cell>
          <cell r="H2254">
            <v>314.79629726630372</v>
          </cell>
          <cell r="I2254">
            <v>314.79629726630372</v>
          </cell>
        </row>
        <row r="2255">
          <cell r="A2255" t="str">
            <v>EUR</v>
          </cell>
          <cell r="B2255" t="str">
            <v>TRA_ROA_3WH_DST_NEW</v>
          </cell>
          <cell r="C2255" t="str">
            <v>TRA_N2O</v>
          </cell>
          <cell r="D2255" t="str">
            <v>TRA</v>
          </cell>
          <cell r="E2255">
            <v>0.54863932898415668</v>
          </cell>
          <cell r="F2255">
            <v>0.54863932898415668</v>
          </cell>
          <cell r="H2255">
            <v>2.5785362233417359</v>
          </cell>
          <cell r="I2255">
            <v>2.5785362233417359</v>
          </cell>
        </row>
        <row r="2256">
          <cell r="A2256" t="str">
            <v>EUR</v>
          </cell>
          <cell r="B2256" t="str">
            <v>TRA_ROA_3WH_GSL_EXS</v>
          </cell>
          <cell r="C2256" t="str">
            <v>TOT_CO2</v>
          </cell>
          <cell r="D2256" t="str">
            <v>TRA</v>
          </cell>
          <cell r="E2256">
            <v>1662.7768049450549</v>
          </cell>
          <cell r="F2256">
            <v>831.38840247252756</v>
          </cell>
        </row>
        <row r="2257">
          <cell r="A2257" t="str">
            <v>EUR</v>
          </cell>
          <cell r="B2257" t="str">
            <v>TRA_ROA_3WH_GSL_EXS</v>
          </cell>
          <cell r="C2257" t="str">
            <v>TOT_CO2_EQ_GWP_100</v>
          </cell>
          <cell r="D2257" t="str">
            <v>TRA</v>
          </cell>
          <cell r="E2257">
            <v>1668.7866704120879</v>
          </cell>
          <cell r="F2257">
            <v>834.39333520604373</v>
          </cell>
        </row>
        <row r="2258">
          <cell r="A2258" t="str">
            <v>EUR</v>
          </cell>
          <cell r="B2258" t="str">
            <v>TRA_ROA_3WH_GSL_EXS</v>
          </cell>
          <cell r="C2258" t="str">
            <v>TRA_CH4</v>
          </cell>
          <cell r="D2258" t="str">
            <v>TRA</v>
          </cell>
          <cell r="E2258">
            <v>71.038598901098908</v>
          </cell>
          <cell r="F2258">
            <v>35.519299450549447</v>
          </cell>
        </row>
        <row r="2259">
          <cell r="A2259" t="str">
            <v>EUR</v>
          </cell>
          <cell r="B2259" t="str">
            <v>TRA_ROA_3WH_GSL_EXS</v>
          </cell>
          <cell r="C2259" t="str">
            <v>TRA_CO2</v>
          </cell>
          <cell r="D2259" t="str">
            <v>TRA</v>
          </cell>
          <cell r="E2259">
            <v>1662.7768049450549</v>
          </cell>
          <cell r="F2259">
            <v>831.38840247252756</v>
          </cell>
        </row>
        <row r="2260">
          <cell r="A2260" t="str">
            <v>EUR</v>
          </cell>
          <cell r="B2260" t="str">
            <v>TRA_ROA_3WH_GSL_EXS</v>
          </cell>
          <cell r="C2260" t="str">
            <v>TRA_N2O</v>
          </cell>
          <cell r="D2260" t="str">
            <v>TRA</v>
          </cell>
          <cell r="E2260">
            <v>14.207719780219779</v>
          </cell>
          <cell r="F2260">
            <v>7.1038598901098906</v>
          </cell>
        </row>
        <row r="2261">
          <cell r="A2261" t="str">
            <v>EUR</v>
          </cell>
          <cell r="B2261" t="str">
            <v>TRA_ROA_3WH_GSL_NEW</v>
          </cell>
          <cell r="C2261" t="str">
            <v>TOT_CO2</v>
          </cell>
          <cell r="D2261" t="str">
            <v>TRA</v>
          </cell>
          <cell r="F2261">
            <v>342.40786706752868</v>
          </cell>
          <cell r="G2261">
            <v>707.87235295893242</v>
          </cell>
          <cell r="H2261">
            <v>365.46448589140368</v>
          </cell>
        </row>
        <row r="2262">
          <cell r="A2262" t="str">
            <v>EUR</v>
          </cell>
          <cell r="B2262" t="str">
            <v>TRA_ROA_3WH_GSL_NEW</v>
          </cell>
          <cell r="C2262" t="str">
            <v>TOT_CO2_EQ_GWP_100</v>
          </cell>
          <cell r="D2262" t="str">
            <v>TRA</v>
          </cell>
          <cell r="F2262">
            <v>343.64545061440612</v>
          </cell>
          <cell r="G2262">
            <v>710.43085485555684</v>
          </cell>
          <cell r="H2262">
            <v>366.78540424115067</v>
          </cell>
        </row>
        <row r="2263">
          <cell r="A2263" t="str">
            <v>EUR</v>
          </cell>
          <cell r="B2263" t="str">
            <v>TRA_ROA_3WH_GSL_NEW</v>
          </cell>
          <cell r="C2263" t="str">
            <v>TRA_CH4</v>
          </cell>
          <cell r="D2263" t="str">
            <v>TRA</v>
          </cell>
          <cell r="F2263">
            <v>14.62864712621171</v>
          </cell>
          <cell r="G2263">
            <v>30.242339203600071</v>
          </cell>
          <cell r="H2263">
            <v>15.61369207738837</v>
          </cell>
        </row>
        <row r="2264">
          <cell r="A2264" t="str">
            <v>EUR</v>
          </cell>
          <cell r="B2264" t="str">
            <v>TRA_ROA_3WH_GSL_NEW</v>
          </cell>
          <cell r="C2264" t="str">
            <v>TRA_CO2</v>
          </cell>
          <cell r="D2264" t="str">
            <v>TRA</v>
          </cell>
          <cell r="F2264">
            <v>342.40786706752868</v>
          </cell>
          <cell r="G2264">
            <v>707.87235295893242</v>
          </cell>
          <cell r="H2264">
            <v>365.46448589140368</v>
          </cell>
        </row>
        <row r="2265">
          <cell r="A2265" t="str">
            <v>EUR</v>
          </cell>
          <cell r="B2265" t="str">
            <v>TRA_ROA_3WH_GSL_NEW</v>
          </cell>
          <cell r="C2265" t="str">
            <v>TRA_N2O</v>
          </cell>
          <cell r="D2265" t="str">
            <v>TRA</v>
          </cell>
          <cell r="F2265">
            <v>2.92572942524234</v>
          </cell>
          <cell r="G2265">
            <v>6.0484678407200132</v>
          </cell>
          <cell r="H2265">
            <v>3.1227384154776732</v>
          </cell>
        </row>
        <row r="2266">
          <cell r="A2266" t="str">
            <v>EUR</v>
          </cell>
          <cell r="B2266" t="str">
            <v>TRA_ROA_BUS_BIO_EXS</v>
          </cell>
          <cell r="C2266" t="str">
            <v>TOT_CH4</v>
          </cell>
          <cell r="D2266" t="str">
            <v>TRA</v>
          </cell>
          <cell r="E2266">
            <v>4.7050364077669913E-3</v>
          </cell>
          <cell r="F2266">
            <v>2.3525182038834952E-3</v>
          </cell>
        </row>
        <row r="2267">
          <cell r="A2267" t="str">
            <v>EUR</v>
          </cell>
          <cell r="B2267" t="str">
            <v>TRA_ROA_BUS_BIO_EXS</v>
          </cell>
          <cell r="C2267" t="str">
            <v>TOT_CO2_EQ_GWP_100</v>
          </cell>
          <cell r="D2267" t="str">
            <v>TRA</v>
          </cell>
          <cell r="E2267">
            <v>0.25783599514563099</v>
          </cell>
          <cell r="F2267">
            <v>0.1289179975728155</v>
          </cell>
        </row>
        <row r="2268">
          <cell r="A2268" t="str">
            <v>EUR</v>
          </cell>
          <cell r="B2268" t="str">
            <v>TRA_ROA_BUS_BIO_EXS</v>
          </cell>
          <cell r="C2268" t="str">
            <v>TRA_CH4</v>
          </cell>
          <cell r="D2268" t="str">
            <v>TRA</v>
          </cell>
          <cell r="E2268">
            <v>4.7050364077669906</v>
          </cell>
          <cell r="F2268">
            <v>2.3525182038834949</v>
          </cell>
        </row>
        <row r="2269">
          <cell r="A2269" t="str">
            <v>EUR</v>
          </cell>
          <cell r="B2269" t="str">
            <v>TRA_ROA_BUS_BIO_EXS</v>
          </cell>
          <cell r="C2269" t="str">
            <v>TRA_N2O</v>
          </cell>
          <cell r="D2269" t="str">
            <v>TRA</v>
          </cell>
          <cell r="E2269">
            <v>0.47050364077669898</v>
          </cell>
          <cell r="F2269">
            <v>0.23525182038834949</v>
          </cell>
        </row>
        <row r="2270">
          <cell r="A2270" t="str">
            <v>EUR</v>
          </cell>
          <cell r="B2270" t="str">
            <v>TRA_ROA_BUS_DPH_NEW</v>
          </cell>
          <cell r="C2270" t="str">
            <v>TOT_CH4</v>
          </cell>
          <cell r="D2270" t="str">
            <v>TRA</v>
          </cell>
          <cell r="F2270">
            <v>6.6802667197453144E-5</v>
          </cell>
          <cell r="G2270">
            <v>4.1357549156454038E-4</v>
          </cell>
          <cell r="H2270">
            <v>4.1357549156454049E-4</v>
          </cell>
          <cell r="I2270">
            <v>1.462101442106024E-2</v>
          </cell>
          <cell r="J2270">
            <v>8.2632285084848309E-2</v>
          </cell>
          <cell r="K2270">
            <v>0.1869196355650902</v>
          </cell>
          <cell r="L2270">
            <v>0.1042873504802419</v>
          </cell>
          <cell r="M2270">
            <v>5.2143675240120958E-2</v>
          </cell>
        </row>
        <row r="2271">
          <cell r="A2271" t="str">
            <v>EUR</v>
          </cell>
          <cell r="B2271" t="str">
            <v>TRA_ROA_BUS_DPH_NEW</v>
          </cell>
          <cell r="C2271" t="str">
            <v>TOT_CO2</v>
          </cell>
          <cell r="D2271" t="str">
            <v>TRA</v>
          </cell>
          <cell r="F2271">
            <v>1.6310984574044809</v>
          </cell>
          <cell r="G2271">
            <v>10.098134919034189</v>
          </cell>
          <cell r="H2271">
            <v>10.0981349190342</v>
          </cell>
          <cell r="I2271">
            <v>356.99643544755412</v>
          </cell>
          <cell r="J2271">
            <v>2017.6049608217129</v>
          </cell>
          <cell r="K2271">
            <v>4563.9544350476208</v>
          </cell>
          <cell r="L2271">
            <v>2546.3494742259072</v>
          </cell>
          <cell r="M2271">
            <v>1273.1747371129529</v>
          </cell>
        </row>
        <row r="2272">
          <cell r="A2272" t="str">
            <v>EUR</v>
          </cell>
          <cell r="B2272" t="str">
            <v>TRA_ROA_BUS_DPH_NEW</v>
          </cell>
          <cell r="C2272" t="str">
            <v>TOT_CO2_EQ_GWP_100</v>
          </cell>
          <cell r="D2272" t="str">
            <v>TRA</v>
          </cell>
          <cell r="F2272">
            <v>1.636749963049386</v>
          </cell>
          <cell r="G2272">
            <v>10.13312340562055</v>
          </cell>
          <cell r="H2272">
            <v>10.133123405620561</v>
          </cell>
          <cell r="I2272">
            <v>358.23337326757581</v>
          </cell>
          <cell r="J2272">
            <v>2024.5956521398909</v>
          </cell>
          <cell r="K2272">
            <v>4579.7678362164261</v>
          </cell>
          <cell r="L2272">
            <v>2555.1721840765349</v>
          </cell>
          <cell r="M2272">
            <v>1277.5860920382679</v>
          </cell>
        </row>
        <row r="2273">
          <cell r="A2273" t="str">
            <v>EUR</v>
          </cell>
          <cell r="B2273" t="str">
            <v>TRA_ROA_BUS_DPH_NEW</v>
          </cell>
          <cell r="C2273" t="str">
            <v>TRA_CH4</v>
          </cell>
          <cell r="D2273" t="str">
            <v>TRA</v>
          </cell>
          <cell r="F2273">
            <v>6.6802667197453147E-2</v>
          </cell>
          <cell r="G2273">
            <v>0.41357549156454038</v>
          </cell>
          <cell r="H2273">
            <v>0.41357549156454038</v>
          </cell>
          <cell r="I2273">
            <v>14.621014421060231</v>
          </cell>
          <cell r="J2273">
            <v>82.63228508484832</v>
          </cell>
          <cell r="K2273">
            <v>186.9196355650902</v>
          </cell>
          <cell r="L2273">
            <v>104.2873504802419</v>
          </cell>
          <cell r="M2273">
            <v>52.143675240120949</v>
          </cell>
        </row>
        <row r="2274">
          <cell r="A2274" t="str">
            <v>EUR</v>
          </cell>
          <cell r="B2274" t="str">
            <v>TRA_ROA_BUS_DPH_NEW</v>
          </cell>
          <cell r="C2274" t="str">
            <v>TRA_CO2</v>
          </cell>
          <cell r="D2274" t="str">
            <v>TRA</v>
          </cell>
          <cell r="F2274">
            <v>1.6310984574044809</v>
          </cell>
          <cell r="G2274">
            <v>10.098134919034189</v>
          </cell>
          <cell r="H2274">
            <v>10.0981349190342</v>
          </cell>
          <cell r="I2274">
            <v>356.99643544755412</v>
          </cell>
          <cell r="J2274">
            <v>2017.6049608217129</v>
          </cell>
          <cell r="K2274">
            <v>4563.9544350476208</v>
          </cell>
          <cell r="L2274">
            <v>2546.3494742259072</v>
          </cell>
          <cell r="M2274">
            <v>1273.1747371129529</v>
          </cell>
        </row>
        <row r="2275">
          <cell r="A2275" t="str">
            <v>EUR</v>
          </cell>
          <cell r="B2275" t="str">
            <v>TRA_ROA_BUS_DPH_NEW</v>
          </cell>
          <cell r="C2275" t="str">
            <v>TRA_N2O</v>
          </cell>
          <cell r="D2275" t="str">
            <v>TRA</v>
          </cell>
          <cell r="F2275">
            <v>1.336053343949062E-2</v>
          </cell>
          <cell r="G2275">
            <v>8.2715098312908061E-2</v>
          </cell>
          <cell r="H2275">
            <v>8.2715098312908075E-2</v>
          </cell>
          <cell r="I2275">
            <v>2.9242028842120469</v>
          </cell>
          <cell r="J2275">
            <v>16.526457016969658</v>
          </cell>
          <cell r="K2275">
            <v>37.383927113018032</v>
          </cell>
          <cell r="L2275">
            <v>20.857470096048381</v>
          </cell>
          <cell r="M2275">
            <v>10.42873504802419</v>
          </cell>
        </row>
        <row r="2276">
          <cell r="A2276" t="str">
            <v>EUR</v>
          </cell>
          <cell r="B2276" t="str">
            <v>TRA_ROA_BUS_DST_EXS</v>
          </cell>
          <cell r="C2276" t="str">
            <v>TOT_CH4</v>
          </cell>
          <cell r="D2276" t="str">
            <v>TRA</v>
          </cell>
          <cell r="E2276">
            <v>1.039971226415094</v>
          </cell>
          <cell r="F2276">
            <v>0.5199856132075471</v>
          </cell>
        </row>
        <row r="2277">
          <cell r="A2277" t="str">
            <v>EUR</v>
          </cell>
          <cell r="B2277" t="str">
            <v>TRA_ROA_BUS_DST_EXS</v>
          </cell>
          <cell r="C2277" t="str">
            <v>TOT_CO2</v>
          </cell>
          <cell r="D2277" t="str">
            <v>TRA</v>
          </cell>
          <cell r="E2277">
            <v>25392.630778301889</v>
          </cell>
          <cell r="F2277">
            <v>12696.315389150939</v>
          </cell>
        </row>
        <row r="2278">
          <cell r="A2278" t="str">
            <v>EUR</v>
          </cell>
          <cell r="B2278" t="str">
            <v>TRA_ROA_BUS_DST_EXS</v>
          </cell>
          <cell r="C2278" t="str">
            <v>TOT_CO2_EQ_GWP_100</v>
          </cell>
          <cell r="D2278" t="str">
            <v>TRA</v>
          </cell>
          <cell r="E2278">
            <v>25480.612344056601</v>
          </cell>
          <cell r="F2278">
            <v>12740.3061720283</v>
          </cell>
        </row>
        <row r="2279">
          <cell r="A2279" t="str">
            <v>EUR</v>
          </cell>
          <cell r="B2279" t="str">
            <v>TRA_ROA_BUS_DST_EXS</v>
          </cell>
          <cell r="C2279" t="str">
            <v>TRA_CH4</v>
          </cell>
          <cell r="D2279" t="str">
            <v>TRA</v>
          </cell>
          <cell r="E2279">
            <v>1039.971226415094</v>
          </cell>
          <cell r="F2279">
            <v>519.9856132075472</v>
          </cell>
        </row>
        <row r="2280">
          <cell r="A2280" t="str">
            <v>EUR</v>
          </cell>
          <cell r="B2280" t="str">
            <v>TRA_ROA_BUS_DST_EXS</v>
          </cell>
          <cell r="C2280" t="str">
            <v>TRA_CO2</v>
          </cell>
          <cell r="D2280" t="str">
            <v>TRA</v>
          </cell>
          <cell r="E2280">
            <v>25392.630778301889</v>
          </cell>
          <cell r="F2280">
            <v>12696.315389150939</v>
          </cell>
        </row>
        <row r="2281">
          <cell r="A2281" t="str">
            <v>EUR</v>
          </cell>
          <cell r="B2281" t="str">
            <v>TRA_ROA_BUS_DST_EXS</v>
          </cell>
          <cell r="C2281" t="str">
            <v>TRA_N2O</v>
          </cell>
          <cell r="D2281" t="str">
            <v>TRA</v>
          </cell>
          <cell r="E2281">
            <v>207.99424528301881</v>
          </cell>
          <cell r="F2281">
            <v>103.99712264150941</v>
          </cell>
        </row>
        <row r="2282">
          <cell r="A2282" t="str">
            <v>EUR</v>
          </cell>
          <cell r="B2282" t="str">
            <v>TRA_ROA_BUS_DST_NEW</v>
          </cell>
          <cell r="C2282" t="str">
            <v>TOT_CH4</v>
          </cell>
          <cell r="D2282" t="str">
            <v>TRA</v>
          </cell>
          <cell r="E2282">
            <v>0.31722125480769242</v>
          </cell>
          <cell r="F2282">
            <v>1.3813819983666471</v>
          </cell>
          <cell r="G2282">
            <v>2.2278859864926641</v>
          </cell>
          <cell r="H2282">
            <v>2.3919148744002272</v>
          </cell>
          <cell r="I2282">
            <v>2.2807610173701098</v>
          </cell>
          <cell r="J2282">
            <v>1.527547498370635</v>
          </cell>
          <cell r="K2282">
            <v>0.43331043820492948</v>
          </cell>
        </row>
        <row r="2283">
          <cell r="A2283" t="str">
            <v>EUR</v>
          </cell>
          <cell r="B2283" t="str">
            <v>TRA_ROA_BUS_DST_NEW</v>
          </cell>
          <cell r="C2283" t="str">
            <v>TOT_CO2</v>
          </cell>
          <cell r="D2283" t="str">
            <v>TRA</v>
          </cell>
          <cell r="E2283">
            <v>7745.4856382211547</v>
          </cell>
          <cell r="F2283">
            <v>33728.743793452297</v>
          </cell>
          <cell r="G2283">
            <v>54397.549503529212</v>
          </cell>
          <cell r="H2283">
            <v>58402.588183272208</v>
          </cell>
          <cell r="I2283">
            <v>55688.581507453528</v>
          </cell>
          <cell r="J2283">
            <v>37297.618085216338</v>
          </cell>
          <cell r="K2283">
            <v>10579.996532837031</v>
          </cell>
        </row>
        <row r="2284">
          <cell r="A2284" t="str">
            <v>EUR</v>
          </cell>
          <cell r="B2284" t="str">
            <v>TRA_ROA_BUS_DST_NEW</v>
          </cell>
          <cell r="C2284" t="str">
            <v>TOT_CO2_EQ_GWP_100</v>
          </cell>
          <cell r="D2284" t="str">
            <v>TRA</v>
          </cell>
          <cell r="E2284">
            <v>7772.322556377886</v>
          </cell>
          <cell r="F2284">
            <v>33845.60871051412</v>
          </cell>
          <cell r="G2284">
            <v>54586.028657986477</v>
          </cell>
          <cell r="H2284">
            <v>58604.94418164646</v>
          </cell>
          <cell r="I2284">
            <v>55881.533889523052</v>
          </cell>
          <cell r="J2284">
            <v>37426.848603578488</v>
          </cell>
          <cell r="K2284">
            <v>10616.65459590916</v>
          </cell>
        </row>
        <row r="2285">
          <cell r="A2285" t="str">
            <v>EUR</v>
          </cell>
          <cell r="B2285" t="str">
            <v>TRA_ROA_BUS_DST_NEW</v>
          </cell>
          <cell r="C2285" t="str">
            <v>TOT_N2O</v>
          </cell>
          <cell r="D2285" t="str">
            <v>TRA</v>
          </cell>
          <cell r="E2285">
            <v>6.3444250961538454E-2</v>
          </cell>
          <cell r="F2285">
            <v>0.27627639967332929</v>
          </cell>
          <cell r="G2285">
            <v>0.44557719729853262</v>
          </cell>
          <cell r="H2285">
            <v>0.47838297488004522</v>
          </cell>
          <cell r="I2285">
            <v>0.45667614210152352</v>
          </cell>
          <cell r="J2285">
            <v>0.31077260284390351</v>
          </cell>
          <cell r="K2285">
            <v>9.3374093345074044E-2</v>
          </cell>
        </row>
        <row r="2286">
          <cell r="A2286" t="str">
            <v>EUR</v>
          </cell>
          <cell r="B2286" t="str">
            <v>TRA_ROA_BUS_DST_NEW</v>
          </cell>
          <cell r="C2286" t="str">
            <v>TRA_CH4</v>
          </cell>
          <cell r="D2286" t="str">
            <v>TRA</v>
          </cell>
          <cell r="E2286">
            <v>317.22125480769228</v>
          </cell>
          <cell r="F2286">
            <v>1381.3819983666469</v>
          </cell>
          <cell r="G2286">
            <v>2227.885986492664</v>
          </cell>
          <cell r="H2286">
            <v>2391.9148744002268</v>
          </cell>
          <cell r="I2286">
            <v>2280.76101737011</v>
          </cell>
          <cell r="J2286">
            <v>1527.5474983706349</v>
          </cell>
          <cell r="K2286">
            <v>433.31043820492948</v>
          </cell>
        </row>
        <row r="2287">
          <cell r="A2287" t="str">
            <v>EUR</v>
          </cell>
          <cell r="B2287" t="str">
            <v>TRA_ROA_BUS_DST_NEW</v>
          </cell>
          <cell r="C2287" t="str">
            <v>TRA_CO2</v>
          </cell>
          <cell r="D2287" t="str">
            <v>TRA</v>
          </cell>
          <cell r="E2287">
            <v>7745.4856382211547</v>
          </cell>
          <cell r="F2287">
            <v>33728.743793452297</v>
          </cell>
          <cell r="G2287">
            <v>54397.549503529212</v>
          </cell>
          <cell r="H2287">
            <v>58402.588183272208</v>
          </cell>
          <cell r="I2287">
            <v>55688.581507453528</v>
          </cell>
          <cell r="J2287">
            <v>37297.618085216338</v>
          </cell>
          <cell r="K2287">
            <v>10579.996532837031</v>
          </cell>
        </row>
        <row r="2288">
          <cell r="A2288" t="str">
            <v>EUR</v>
          </cell>
          <cell r="B2288" t="str">
            <v>TRA_ROA_BUS_DST_NEW</v>
          </cell>
          <cell r="C2288" t="str">
            <v>TRA_N2O</v>
          </cell>
          <cell r="D2288" t="str">
            <v>TRA</v>
          </cell>
          <cell r="E2288">
            <v>63.444250961538451</v>
          </cell>
          <cell r="F2288">
            <v>276.27639967332942</v>
          </cell>
          <cell r="G2288">
            <v>445.57719729853261</v>
          </cell>
          <cell r="H2288">
            <v>478.38297488004531</v>
          </cell>
          <cell r="I2288">
            <v>456.15220347402197</v>
          </cell>
          <cell r="J2288">
            <v>305.50949967412691</v>
          </cell>
          <cell r="K2288">
            <v>86.662087640985888</v>
          </cell>
        </row>
        <row r="2289">
          <cell r="A2289" t="str">
            <v>EUR</v>
          </cell>
          <cell r="B2289" t="str">
            <v>TRA_ROA_BUS_GSL_EXS</v>
          </cell>
          <cell r="C2289" t="str">
            <v>TOT_CH4</v>
          </cell>
          <cell r="D2289" t="str">
            <v>TRA</v>
          </cell>
          <cell r="E2289">
            <v>4.7845114754098361E-2</v>
          </cell>
          <cell r="F2289">
            <v>2.3922557377049181E-2</v>
          </cell>
        </row>
        <row r="2290">
          <cell r="A2290" t="str">
            <v>EUR</v>
          </cell>
          <cell r="B2290" t="str">
            <v>TRA_ROA_BUS_GSL_EXS</v>
          </cell>
          <cell r="C2290" t="str">
            <v>TOT_CO2</v>
          </cell>
          <cell r="D2290" t="str">
            <v>TRA</v>
          </cell>
          <cell r="E2290">
            <v>1119.894652677596</v>
          </cell>
          <cell r="F2290">
            <v>559.94732633879778</v>
          </cell>
        </row>
        <row r="2291">
          <cell r="A2291" t="str">
            <v>EUR</v>
          </cell>
          <cell r="B2291" t="str">
            <v>TRA_ROA_BUS_GSL_EXS</v>
          </cell>
          <cell r="C2291" t="str">
            <v>TOT_CO2_EQ_GWP_100</v>
          </cell>
          <cell r="D2291" t="str">
            <v>TRA</v>
          </cell>
          <cell r="E2291">
            <v>1123.9423493857921</v>
          </cell>
          <cell r="F2291">
            <v>561.97117469289606</v>
          </cell>
        </row>
        <row r="2292">
          <cell r="A2292" t="str">
            <v>EUR</v>
          </cell>
          <cell r="B2292" t="str">
            <v>TRA_ROA_BUS_GSL_EXS</v>
          </cell>
          <cell r="C2292" t="str">
            <v>TRA_CH4</v>
          </cell>
          <cell r="D2292" t="str">
            <v>TRA</v>
          </cell>
          <cell r="E2292">
            <v>47.845114754098347</v>
          </cell>
          <cell r="F2292">
            <v>23.922557377049181</v>
          </cell>
        </row>
        <row r="2293">
          <cell r="A2293" t="str">
            <v>EUR</v>
          </cell>
          <cell r="B2293" t="str">
            <v>TRA_ROA_BUS_GSL_EXS</v>
          </cell>
          <cell r="C2293" t="str">
            <v>TRA_CO2</v>
          </cell>
          <cell r="D2293" t="str">
            <v>TRA</v>
          </cell>
          <cell r="E2293">
            <v>1119.894652677596</v>
          </cell>
          <cell r="F2293">
            <v>559.94732633879778</v>
          </cell>
        </row>
        <row r="2294">
          <cell r="A2294" t="str">
            <v>EUR</v>
          </cell>
          <cell r="B2294" t="str">
            <v>TRA_ROA_BUS_GSL_EXS</v>
          </cell>
          <cell r="C2294" t="str">
            <v>TRA_N2O</v>
          </cell>
          <cell r="D2294" t="str">
            <v>TRA</v>
          </cell>
          <cell r="E2294">
            <v>9.5690229508196687</v>
          </cell>
          <cell r="F2294">
            <v>4.7845114754098352</v>
          </cell>
        </row>
        <row r="2295">
          <cell r="A2295" t="str">
            <v>EUR</v>
          </cell>
          <cell r="B2295" t="str">
            <v>TRA_ROA_BUS_LNG_NEW</v>
          </cell>
          <cell r="C2295" t="str">
            <v>TOT_CH4</v>
          </cell>
          <cell r="D2295" t="str">
            <v>TRA</v>
          </cell>
        </row>
        <row r="2296">
          <cell r="A2296" t="str">
            <v>EUR</v>
          </cell>
          <cell r="B2296" t="str">
            <v>TRA_ROA_BUS_LNG_NEW</v>
          </cell>
          <cell r="C2296" t="str">
            <v>TOT_CO2</v>
          </cell>
          <cell r="D2296" t="str">
            <v>TRA</v>
          </cell>
        </row>
        <row r="2297">
          <cell r="A2297" t="str">
            <v>EUR</v>
          </cell>
          <cell r="B2297" t="str">
            <v>TRA_ROA_BUS_LNG_NEW</v>
          </cell>
          <cell r="C2297" t="str">
            <v>TOT_CO2_EQ_GWP_100</v>
          </cell>
          <cell r="D2297" t="str">
            <v>TRA</v>
          </cell>
        </row>
        <row r="2298">
          <cell r="A2298" t="str">
            <v>EUR</v>
          </cell>
          <cell r="B2298" t="str">
            <v>TRA_ROA_BUS_LNG_NEW</v>
          </cell>
          <cell r="C2298" t="str">
            <v>TRA_CH4</v>
          </cell>
          <cell r="D2298" t="str">
            <v>TRA</v>
          </cell>
        </row>
        <row r="2299">
          <cell r="A2299" t="str">
            <v>EUR</v>
          </cell>
          <cell r="B2299" t="str">
            <v>TRA_ROA_BUS_LNG_NEW</v>
          </cell>
          <cell r="C2299" t="str">
            <v>TRA_CO2</v>
          </cell>
          <cell r="D2299" t="str">
            <v>TRA</v>
          </cell>
        </row>
        <row r="2300">
          <cell r="A2300" t="str">
            <v>EUR</v>
          </cell>
          <cell r="B2300" t="str">
            <v>TRA_ROA_BUS_LPG_NEW</v>
          </cell>
          <cell r="C2300" t="str">
            <v>TOT_CH4</v>
          </cell>
          <cell r="D2300" t="str">
            <v>TRA</v>
          </cell>
        </row>
        <row r="2301">
          <cell r="A2301" t="str">
            <v>EUR</v>
          </cell>
          <cell r="B2301" t="str">
            <v>TRA_ROA_BUS_LPG_NEW</v>
          </cell>
          <cell r="C2301" t="str">
            <v>TOT_CO2</v>
          </cell>
          <cell r="D2301" t="str">
            <v>TRA</v>
          </cell>
        </row>
        <row r="2302">
          <cell r="A2302" t="str">
            <v>EUR</v>
          </cell>
          <cell r="B2302" t="str">
            <v>TRA_ROA_BUS_LPG_NEW</v>
          </cell>
          <cell r="C2302" t="str">
            <v>TOT_CO2_EQ_GWP_100</v>
          </cell>
          <cell r="D2302" t="str">
            <v>TRA</v>
          </cell>
        </row>
        <row r="2303">
          <cell r="A2303" t="str">
            <v>EUR</v>
          </cell>
          <cell r="B2303" t="str">
            <v>TRA_ROA_BUS_LPG_NEW</v>
          </cell>
          <cell r="C2303" t="str">
            <v>TOT_N2O</v>
          </cell>
          <cell r="D2303" t="str">
            <v>TRA</v>
          </cell>
        </row>
        <row r="2304">
          <cell r="A2304" t="str">
            <v>EUR</v>
          </cell>
          <cell r="B2304" t="str">
            <v>TRA_ROA_BUS_LPG_NEW</v>
          </cell>
          <cell r="C2304" t="str">
            <v>TRA_CH4</v>
          </cell>
          <cell r="D2304" t="str">
            <v>TRA</v>
          </cell>
        </row>
        <row r="2305">
          <cell r="A2305" t="str">
            <v>EUR</v>
          </cell>
          <cell r="B2305" t="str">
            <v>TRA_ROA_BUS_LPG_NEW</v>
          </cell>
          <cell r="C2305" t="str">
            <v>TRA_CO2</v>
          </cell>
          <cell r="D2305" t="str">
            <v>TRA</v>
          </cell>
        </row>
        <row r="2306">
          <cell r="A2306" t="str">
            <v>EUR</v>
          </cell>
          <cell r="B2306" t="str">
            <v>TRA_ROA_BUS_LPG_NEW</v>
          </cell>
          <cell r="C2306" t="str">
            <v>TRA_N2O</v>
          </cell>
          <cell r="D2306" t="str">
            <v>TRA</v>
          </cell>
        </row>
        <row r="2307">
          <cell r="A2307" t="str">
            <v>EUR</v>
          </cell>
          <cell r="B2307" t="str">
            <v>TRA_ROA_BUS_NGA_EXS</v>
          </cell>
          <cell r="C2307" t="str">
            <v>TOT_CH4</v>
          </cell>
          <cell r="D2307" t="str">
            <v>TRA</v>
          </cell>
          <cell r="E2307">
            <v>4.6604368932038828E-3</v>
          </cell>
          <cell r="F2307">
            <v>4.4274150485436887E-3</v>
          </cell>
        </row>
        <row r="2308">
          <cell r="A2308" t="str">
            <v>EUR</v>
          </cell>
          <cell r="B2308" t="str">
            <v>TRA_ROA_BUS_NGA_EXS</v>
          </cell>
          <cell r="C2308" t="str">
            <v>TOT_CO2</v>
          </cell>
          <cell r="D2308" t="str">
            <v>TRA</v>
          </cell>
          <cell r="E2308">
            <v>247.282781553398</v>
          </cell>
          <cell r="F2308">
            <v>234.91864247572809</v>
          </cell>
        </row>
        <row r="2309">
          <cell r="A2309" t="str">
            <v>EUR</v>
          </cell>
          <cell r="B2309" t="str">
            <v>TRA_ROA_BUS_NGA_EXS</v>
          </cell>
          <cell r="C2309" t="str">
            <v>TOT_CO2_EQ_GWP_100</v>
          </cell>
          <cell r="D2309" t="str">
            <v>TRA</v>
          </cell>
          <cell r="E2309">
            <v>247.5381734951456</v>
          </cell>
          <cell r="F2309">
            <v>235.16126482038831</v>
          </cell>
        </row>
        <row r="2310">
          <cell r="A2310" t="str">
            <v>EUR</v>
          </cell>
          <cell r="B2310" t="str">
            <v>TRA_ROA_BUS_NGA_EXS</v>
          </cell>
          <cell r="C2310" t="str">
            <v>TRA_CH4</v>
          </cell>
          <cell r="D2310" t="str">
            <v>TRA</v>
          </cell>
          <cell r="E2310">
            <v>4.6604368932038822</v>
          </cell>
          <cell r="F2310">
            <v>4.4274150485436889</v>
          </cell>
        </row>
        <row r="2311">
          <cell r="A2311" t="str">
            <v>EUR</v>
          </cell>
          <cell r="B2311" t="str">
            <v>TRA_ROA_BUS_NGA_EXS</v>
          </cell>
          <cell r="C2311" t="str">
            <v>TRA_CO2</v>
          </cell>
          <cell r="D2311" t="str">
            <v>TRA</v>
          </cell>
          <cell r="E2311">
            <v>247.282781553398</v>
          </cell>
          <cell r="F2311">
            <v>234.91864247572809</v>
          </cell>
        </row>
        <row r="2312">
          <cell r="A2312" t="str">
            <v>EUR</v>
          </cell>
          <cell r="B2312" t="str">
            <v>TRA_ROA_BUS_NGA_EXS</v>
          </cell>
          <cell r="C2312" t="str">
            <v>TRA_N2O</v>
          </cell>
          <cell r="D2312" t="str">
            <v>TRA</v>
          </cell>
          <cell r="E2312">
            <v>0.46604368932038831</v>
          </cell>
          <cell r="F2312">
            <v>0.44274150485436881</v>
          </cell>
        </row>
        <row r="2313">
          <cell r="A2313" t="str">
            <v>EUR</v>
          </cell>
          <cell r="B2313" t="str">
            <v>TRA_ROA_BUS_NGA_NEW</v>
          </cell>
          <cell r="C2313" t="str">
            <v>TOT_CH4</v>
          </cell>
          <cell r="D2313" t="str">
            <v>TRA</v>
          </cell>
          <cell r="G2313">
            <v>2.7532224858139089E-2</v>
          </cell>
          <cell r="H2313">
            <v>2.7532224858139089E-2</v>
          </cell>
          <cell r="I2313">
            <v>2.7532224858139089E-2</v>
          </cell>
          <cell r="J2313">
            <v>2.7532224858139089E-2</v>
          </cell>
        </row>
        <row r="2314">
          <cell r="A2314" t="str">
            <v>EUR</v>
          </cell>
          <cell r="B2314" t="str">
            <v>TRA_ROA_BUS_NGA_NEW</v>
          </cell>
          <cell r="C2314" t="str">
            <v>TOT_CO2</v>
          </cell>
          <cell r="D2314" t="str">
            <v>TRA</v>
          </cell>
          <cell r="G2314">
            <v>1460.8598509728599</v>
          </cell>
          <cell r="H2314">
            <v>1460.8598509728599</v>
          </cell>
          <cell r="I2314">
            <v>1460.8598509728599</v>
          </cell>
          <cell r="J2314">
            <v>1460.8598509728599</v>
          </cell>
        </row>
        <row r="2315">
          <cell r="A2315" t="str">
            <v>EUR</v>
          </cell>
          <cell r="B2315" t="str">
            <v>TRA_ROA_BUS_NGA_NEW</v>
          </cell>
          <cell r="C2315" t="str">
            <v>TOT_CO2_EQ_GWP_100</v>
          </cell>
          <cell r="D2315" t="str">
            <v>TRA</v>
          </cell>
          <cell r="G2315">
            <v>1462.368616895086</v>
          </cell>
          <cell r="H2315">
            <v>1462.368616895086</v>
          </cell>
          <cell r="I2315">
            <v>1462.368616895086</v>
          </cell>
          <cell r="J2315">
            <v>1462.368616895086</v>
          </cell>
        </row>
        <row r="2316">
          <cell r="A2316" t="str">
            <v>EUR</v>
          </cell>
          <cell r="B2316" t="str">
            <v>TRA_ROA_BUS_NGA_NEW</v>
          </cell>
          <cell r="C2316" t="str">
            <v>TRA_CH4</v>
          </cell>
          <cell r="D2316" t="str">
            <v>TRA</v>
          </cell>
          <cell r="G2316">
            <v>27.532224858139092</v>
          </cell>
          <cell r="H2316">
            <v>27.532224858139081</v>
          </cell>
          <cell r="I2316">
            <v>27.532224858139092</v>
          </cell>
          <cell r="J2316">
            <v>27.532224858139081</v>
          </cell>
        </row>
        <row r="2317">
          <cell r="A2317" t="str">
            <v>EUR</v>
          </cell>
          <cell r="B2317" t="str">
            <v>TRA_ROA_BUS_NGA_NEW</v>
          </cell>
          <cell r="C2317" t="str">
            <v>TRA_CO2</v>
          </cell>
          <cell r="D2317" t="str">
            <v>TRA</v>
          </cell>
          <cell r="G2317">
            <v>1460.8598509728599</v>
          </cell>
          <cell r="H2317">
            <v>1460.8598509728599</v>
          </cell>
          <cell r="I2317">
            <v>1460.8598509728599</v>
          </cell>
          <cell r="J2317">
            <v>1460.8598509728599</v>
          </cell>
        </row>
        <row r="2318">
          <cell r="A2318" t="str">
            <v>EUR</v>
          </cell>
          <cell r="B2318" t="str">
            <v>TRA_ROA_BUS_NGA_NEW</v>
          </cell>
          <cell r="C2318" t="str">
            <v>TRA_N2O</v>
          </cell>
          <cell r="D2318" t="str">
            <v>TRA</v>
          </cell>
          <cell r="G2318">
            <v>2.7532224858139092</v>
          </cell>
          <cell r="H2318">
            <v>2.75322248581391</v>
          </cell>
          <cell r="I2318">
            <v>2.75322248581391</v>
          </cell>
          <cell r="J2318">
            <v>2.7532224858139092</v>
          </cell>
        </row>
        <row r="2319">
          <cell r="A2319" t="str">
            <v>EUR</v>
          </cell>
          <cell r="B2319" t="str">
            <v>TRA_ROA_CAR_DST_EXS</v>
          </cell>
          <cell r="C2319" t="str">
            <v>TOT_CH4</v>
          </cell>
          <cell r="D2319" t="str">
            <v>TRA</v>
          </cell>
          <cell r="E2319">
            <v>3.4069066092715228</v>
          </cell>
          <cell r="F2319">
            <v>1.7034533046357621</v>
          </cell>
        </row>
        <row r="2320">
          <cell r="A2320" t="str">
            <v>EUR</v>
          </cell>
          <cell r="B2320" t="str">
            <v>TRA_ROA_CAR_DST_EXS</v>
          </cell>
          <cell r="C2320" t="str">
            <v>TOT_CO2</v>
          </cell>
          <cell r="D2320" t="str">
            <v>TRA</v>
          </cell>
          <cell r="E2320">
            <v>83185.303043046355</v>
          </cell>
          <cell r="F2320">
            <v>41592.651521523178</v>
          </cell>
        </row>
        <row r="2321">
          <cell r="A2321" t="str">
            <v>EUR</v>
          </cell>
          <cell r="B2321" t="str">
            <v>TRA_ROA_CAR_DST_EXS</v>
          </cell>
          <cell r="C2321" t="str">
            <v>TOT_CO2_EQ_GWP_100</v>
          </cell>
          <cell r="D2321" t="str">
            <v>TRA</v>
          </cell>
          <cell r="E2321">
            <v>83473.527342190719</v>
          </cell>
          <cell r="F2321">
            <v>41736.763671095359</v>
          </cell>
        </row>
        <row r="2322">
          <cell r="A2322" t="str">
            <v>EUR</v>
          </cell>
          <cell r="B2322" t="str">
            <v>TRA_ROA_CAR_DST_EXS</v>
          </cell>
          <cell r="C2322" t="str">
            <v>TRA_CH4</v>
          </cell>
          <cell r="D2322" t="str">
            <v>TRA</v>
          </cell>
          <cell r="E2322">
            <v>3406.9066092715229</v>
          </cell>
          <cell r="F2322">
            <v>1703.4533046357619</v>
          </cell>
        </row>
        <row r="2323">
          <cell r="A2323" t="str">
            <v>EUR</v>
          </cell>
          <cell r="B2323" t="str">
            <v>TRA_ROA_CAR_DST_EXS</v>
          </cell>
          <cell r="C2323" t="str">
            <v>TRA_CO2</v>
          </cell>
          <cell r="D2323" t="str">
            <v>TRA</v>
          </cell>
          <cell r="E2323">
            <v>83185.303043046355</v>
          </cell>
          <cell r="F2323">
            <v>41592.651521523178</v>
          </cell>
        </row>
        <row r="2324">
          <cell r="A2324" t="str">
            <v>EUR</v>
          </cell>
          <cell r="B2324" t="str">
            <v>TRA_ROA_CAR_DST_EXS</v>
          </cell>
          <cell r="C2324" t="str">
            <v>TRA_N2O</v>
          </cell>
          <cell r="D2324" t="str">
            <v>TRA</v>
          </cell>
          <cell r="E2324">
            <v>681.38132185430447</v>
          </cell>
          <cell r="F2324">
            <v>340.69066092715218</v>
          </cell>
        </row>
        <row r="2325">
          <cell r="A2325" t="str">
            <v>EUR</v>
          </cell>
          <cell r="B2325" t="str">
            <v>TRA_ROA_CAR_DST_NEW</v>
          </cell>
          <cell r="C2325" t="str">
            <v>TOT_CO2</v>
          </cell>
          <cell r="D2325" t="str">
            <v>TRA</v>
          </cell>
          <cell r="E2325">
            <v>6385.081806431258</v>
          </cell>
          <cell r="F2325">
            <v>56914.090970990663</v>
          </cell>
          <cell r="G2325">
            <v>71649.057514345011</v>
          </cell>
          <cell r="H2325">
            <v>71649.057514345041</v>
          </cell>
          <cell r="I2325">
            <v>21120.048349785629</v>
          </cell>
        </row>
        <row r="2326">
          <cell r="A2326" t="str">
            <v>EUR</v>
          </cell>
          <cell r="B2326" t="str">
            <v>TRA_ROA_CAR_DST_NEW</v>
          </cell>
          <cell r="C2326" t="str">
            <v>TOT_CO2_EQ_GWP_100</v>
          </cell>
          <cell r="D2326" t="str">
            <v>TRA</v>
          </cell>
          <cell r="E2326">
            <v>6407.2051342465802</v>
          </cell>
          <cell r="F2326">
            <v>57111.289555133153</v>
          </cell>
          <cell r="G2326">
            <v>71897.310494510763</v>
          </cell>
          <cell r="H2326">
            <v>71897.310494510763</v>
          </cell>
          <cell r="I2326">
            <v>21193.226073624191</v>
          </cell>
        </row>
        <row r="2327">
          <cell r="A2327" t="str">
            <v>EUR</v>
          </cell>
          <cell r="B2327" t="str">
            <v>TRA_ROA_CAR_DST_NEW</v>
          </cell>
          <cell r="C2327" t="str">
            <v>TRA_CH4</v>
          </cell>
          <cell r="D2327" t="str">
            <v>TRA</v>
          </cell>
          <cell r="E2327">
            <v>261.50505691868642</v>
          </cell>
          <cell r="F2327">
            <v>2330.952531235112</v>
          </cell>
          <cell r="G2327">
            <v>2934.432389666008</v>
          </cell>
          <cell r="H2327">
            <v>2934.432389666008</v>
          </cell>
          <cell r="I2327">
            <v>864.98491534958157</v>
          </cell>
        </row>
        <row r="2328">
          <cell r="A2328" t="str">
            <v>EUR</v>
          </cell>
          <cell r="B2328" t="str">
            <v>TRA_ROA_CAR_DST_NEW</v>
          </cell>
          <cell r="C2328" t="str">
            <v>TRA_CO2</v>
          </cell>
          <cell r="D2328" t="str">
            <v>TRA</v>
          </cell>
          <cell r="E2328">
            <v>6385.081806431258</v>
          </cell>
          <cell r="F2328">
            <v>56914.090970990663</v>
          </cell>
          <cell r="G2328">
            <v>71649.057514345011</v>
          </cell>
          <cell r="H2328">
            <v>71649.057514345041</v>
          </cell>
          <cell r="I2328">
            <v>21120.048349785629</v>
          </cell>
        </row>
        <row r="2329">
          <cell r="A2329" t="str">
            <v>EUR</v>
          </cell>
          <cell r="B2329" t="str">
            <v>TRA_ROA_CAR_DST_NEW</v>
          </cell>
          <cell r="C2329" t="str">
            <v>TRA_N2O</v>
          </cell>
          <cell r="D2329" t="str">
            <v>TRA</v>
          </cell>
          <cell r="E2329">
            <v>52.301011383737247</v>
          </cell>
          <cell r="F2329">
            <v>466.19050624702243</v>
          </cell>
          <cell r="G2329">
            <v>586.88647793320138</v>
          </cell>
          <cell r="H2329">
            <v>586.88647793320138</v>
          </cell>
          <cell r="I2329">
            <v>172.9969830699163</v>
          </cell>
        </row>
        <row r="2330">
          <cell r="A2330" t="str">
            <v>EUR</v>
          </cell>
          <cell r="B2330" t="str">
            <v>TRA_ROA_CAR_GHE_NEW</v>
          </cell>
          <cell r="C2330" t="str">
            <v>TOT_CO2</v>
          </cell>
          <cell r="D2330" t="str">
            <v>TRA</v>
          </cell>
          <cell r="F2330">
            <v>192.59517203114251</v>
          </cell>
          <cell r="G2330">
            <v>1096.7154247193139</v>
          </cell>
          <cell r="H2330">
            <v>6532.1638732570209</v>
          </cell>
          <cell r="I2330">
            <v>6339.5687012258786</v>
          </cell>
          <cell r="J2330">
            <v>5435.4484485377061</v>
          </cell>
        </row>
        <row r="2331">
          <cell r="A2331" t="str">
            <v>EUR</v>
          </cell>
          <cell r="B2331" t="str">
            <v>TRA_ROA_CAR_GHE_NEW</v>
          </cell>
          <cell r="C2331" t="str">
            <v>TOT_CO2_EQ_GWP_100</v>
          </cell>
          <cell r="D2331" t="str">
            <v>TRA</v>
          </cell>
          <cell r="F2331">
            <v>193.29127933193291</v>
          </cell>
          <cell r="G2331">
            <v>1100.6793434717169</v>
          </cell>
          <cell r="H2331">
            <v>6555.7734316596507</v>
          </cell>
          <cell r="I2331">
            <v>6362.4821523277187</v>
          </cell>
          <cell r="J2331">
            <v>5455.0940881879314</v>
          </cell>
        </row>
        <row r="2332">
          <cell r="A2332" t="str">
            <v>EUR</v>
          </cell>
          <cell r="B2332" t="str">
            <v>TRA_ROA_CAR_GHE_NEW</v>
          </cell>
          <cell r="C2332" t="str">
            <v>TRA_CH4</v>
          </cell>
          <cell r="D2332" t="str">
            <v>TRA</v>
          </cell>
          <cell r="F2332">
            <v>8.2282186854660679</v>
          </cell>
          <cell r="G2332">
            <v>46.854831588691873</v>
          </cell>
          <cell r="H2332">
            <v>279.07279435732079</v>
          </cell>
          <cell r="I2332">
            <v>270.84457567185473</v>
          </cell>
          <cell r="J2332">
            <v>232.21796276862889</v>
          </cell>
        </row>
        <row r="2333">
          <cell r="A2333" t="str">
            <v>EUR</v>
          </cell>
          <cell r="B2333" t="str">
            <v>TRA_ROA_CAR_GHE_NEW</v>
          </cell>
          <cell r="C2333" t="str">
            <v>TRA_CO2</v>
          </cell>
          <cell r="D2333" t="str">
            <v>TRA</v>
          </cell>
          <cell r="F2333">
            <v>192.59517203114251</v>
          </cell>
          <cell r="G2333">
            <v>1096.7154247193139</v>
          </cell>
          <cell r="H2333">
            <v>6532.1638732570209</v>
          </cell>
          <cell r="I2333">
            <v>6339.5687012258786</v>
          </cell>
          <cell r="J2333">
            <v>5435.4484485377061</v>
          </cell>
        </row>
        <row r="2334">
          <cell r="A2334" t="str">
            <v>EUR</v>
          </cell>
          <cell r="B2334" t="str">
            <v>TRA_ROA_CAR_GHE_NEW</v>
          </cell>
          <cell r="C2334" t="str">
            <v>TRA_N2O</v>
          </cell>
          <cell r="D2334" t="str">
            <v>TRA</v>
          </cell>
          <cell r="F2334">
            <v>1.6456437370932131</v>
          </cell>
          <cell r="G2334">
            <v>9.3709663177383717</v>
          </cell>
          <cell r="H2334">
            <v>55.814558871464143</v>
          </cell>
          <cell r="I2334">
            <v>54.168915134370941</v>
          </cell>
          <cell r="J2334">
            <v>46.443592553725772</v>
          </cell>
        </row>
        <row r="2335">
          <cell r="A2335" t="str">
            <v>EUR</v>
          </cell>
          <cell r="B2335" t="str">
            <v>TRA_ROA_CAR_GPH_NEW</v>
          </cell>
          <cell r="C2335" t="str">
            <v>TOT_CO2</v>
          </cell>
          <cell r="D2335" t="str">
            <v>TRA</v>
          </cell>
          <cell r="E2335">
            <v>11.33158859753612</v>
          </cell>
          <cell r="F2335">
            <v>67.474781248386648</v>
          </cell>
          <cell r="G2335">
            <v>401.53992156863711</v>
          </cell>
          <cell r="H2335">
            <v>2408.5998564651418</v>
          </cell>
          <cell r="I2335">
            <v>13728.37384082049</v>
          </cell>
          <cell r="J2335">
            <v>13394.30870050024</v>
          </cell>
          <cell r="K2335">
            <v>11375.9171770062</v>
          </cell>
          <cell r="M2335">
            <v>22997.509654629361</v>
          </cell>
        </row>
        <row r="2336">
          <cell r="A2336" t="str">
            <v>EUR</v>
          </cell>
          <cell r="B2336" t="str">
            <v>TRA_ROA_CAR_GPH_NEW</v>
          </cell>
          <cell r="C2336" t="str">
            <v>TOT_CO2_EQ_GWP_100</v>
          </cell>
          <cell r="D2336" t="str">
            <v>TRA</v>
          </cell>
          <cell r="E2336">
            <v>11.372544980134441</v>
          </cell>
          <cell r="F2336">
            <v>67.718659053582343</v>
          </cell>
          <cell r="G2336">
            <v>402.99122934553998</v>
          </cell>
          <cell r="H2336">
            <v>2417.3053911215211</v>
          </cell>
          <cell r="I2336">
            <v>13777.99305587034</v>
          </cell>
          <cell r="J2336">
            <v>13442.72048557838</v>
          </cell>
          <cell r="K2336">
            <v>11417.03377882227</v>
          </cell>
          <cell r="M2336">
            <v>23080.63081598431</v>
          </cell>
        </row>
        <row r="2337">
          <cell r="A2337" t="str">
            <v>EUR</v>
          </cell>
          <cell r="B2337" t="str">
            <v>TRA_ROA_CAR_GPH_NEW</v>
          </cell>
          <cell r="C2337" t="str">
            <v>TRA_CH4</v>
          </cell>
          <cell r="D2337" t="str">
            <v>TRA</v>
          </cell>
          <cell r="E2337">
            <v>0.48411799761618263</v>
          </cell>
          <cell r="F2337">
            <v>2.882716373471375</v>
          </cell>
          <cell r="G2337">
            <v>17.154938261263339</v>
          </cell>
          <cell r="H2337">
            <v>102.9023009028116</v>
          </cell>
          <cell r="I2337">
            <v>586.51554432443004</v>
          </cell>
          <cell r="J2337">
            <v>572.2433224366381</v>
          </cell>
          <cell r="K2337">
            <v>486.01184179747361</v>
          </cell>
          <cell r="M2337">
            <v>982.51963776542402</v>
          </cell>
        </row>
        <row r="2338">
          <cell r="A2338" t="str">
            <v>EUR</v>
          </cell>
          <cell r="B2338" t="str">
            <v>TRA_ROA_CAR_GPH_NEW</v>
          </cell>
          <cell r="C2338" t="str">
            <v>TRA_CO2</v>
          </cell>
          <cell r="D2338" t="str">
            <v>TRA</v>
          </cell>
          <cell r="E2338">
            <v>11.33158859753612</v>
          </cell>
          <cell r="F2338">
            <v>67.474781248386648</v>
          </cell>
          <cell r="G2338">
            <v>401.53992156863711</v>
          </cell>
          <cell r="H2338">
            <v>2408.5998564651418</v>
          </cell>
          <cell r="I2338">
            <v>13728.37384082049</v>
          </cell>
          <cell r="J2338">
            <v>13394.30870050024</v>
          </cell>
          <cell r="K2338">
            <v>11375.9171770062</v>
          </cell>
          <cell r="M2338">
            <v>22997.509654629361</v>
          </cell>
        </row>
        <row r="2339">
          <cell r="A2339" t="str">
            <v>EUR</v>
          </cell>
          <cell r="B2339" t="str">
            <v>TRA_ROA_CAR_GPH_NEW</v>
          </cell>
          <cell r="C2339" t="str">
            <v>TRA_N2O</v>
          </cell>
          <cell r="D2339" t="str">
            <v>TRA</v>
          </cell>
          <cell r="E2339">
            <v>9.6823599523236506E-2</v>
          </cell>
          <cell r="F2339">
            <v>0.57654327469427502</v>
          </cell>
          <cell r="G2339">
            <v>3.430987652252667</v>
          </cell>
          <cell r="H2339">
            <v>20.580460180562309</v>
          </cell>
          <cell r="I2339">
            <v>117.303108864886</v>
          </cell>
          <cell r="J2339">
            <v>114.4486644873276</v>
          </cell>
          <cell r="K2339">
            <v>97.202368359494699</v>
          </cell>
          <cell r="M2339">
            <v>196.50392755308479</v>
          </cell>
        </row>
        <row r="2340">
          <cell r="A2340" t="str">
            <v>EUR</v>
          </cell>
          <cell r="B2340" t="str">
            <v>TRA_ROA_CAR_GSL_EXS</v>
          </cell>
          <cell r="C2340" t="str">
            <v>TOT_CH4</v>
          </cell>
          <cell r="D2340" t="str">
            <v>TRA</v>
          </cell>
          <cell r="E2340">
            <v>9.2117949511494235</v>
          </cell>
          <cell r="F2340">
            <v>4.6058974755747144</v>
          </cell>
        </row>
        <row r="2341">
          <cell r="A2341" t="str">
            <v>EUR</v>
          </cell>
          <cell r="B2341" t="str">
            <v>TRA_ROA_CAR_GSL_EXS</v>
          </cell>
          <cell r="C2341" t="str">
            <v>TOT_CO2</v>
          </cell>
          <cell r="D2341" t="str">
            <v>TRA</v>
          </cell>
          <cell r="E2341">
            <v>215617.4138232375</v>
          </cell>
          <cell r="F2341">
            <v>107808.70691161881</v>
          </cell>
        </row>
        <row r="2342">
          <cell r="A2342" t="str">
            <v>EUR</v>
          </cell>
          <cell r="B2342" t="str">
            <v>TRA_ROA_CAR_GSL_EXS</v>
          </cell>
          <cell r="C2342" t="str">
            <v>TOT_CO2_EQ_GWP_100</v>
          </cell>
          <cell r="D2342" t="str">
            <v>TRA</v>
          </cell>
          <cell r="E2342">
            <v>216396.7316761048</v>
          </cell>
          <cell r="F2342">
            <v>108198.3658380524</v>
          </cell>
        </row>
        <row r="2343">
          <cell r="A2343" t="str">
            <v>EUR</v>
          </cell>
          <cell r="B2343" t="str">
            <v>TRA_ROA_CAR_GSL_EXS</v>
          </cell>
          <cell r="C2343" t="str">
            <v>TRA_CH4</v>
          </cell>
          <cell r="D2343" t="str">
            <v>TRA</v>
          </cell>
          <cell r="E2343">
            <v>9211.7949511494244</v>
          </cell>
          <cell r="F2343">
            <v>4605.8974755747131</v>
          </cell>
        </row>
        <row r="2344">
          <cell r="A2344" t="str">
            <v>EUR</v>
          </cell>
          <cell r="B2344" t="str">
            <v>TRA_ROA_CAR_GSL_EXS</v>
          </cell>
          <cell r="C2344" t="str">
            <v>TRA_CO2</v>
          </cell>
          <cell r="D2344" t="str">
            <v>TRA</v>
          </cell>
          <cell r="E2344">
            <v>215617.4138232375</v>
          </cell>
          <cell r="F2344">
            <v>107808.70691161881</v>
          </cell>
        </row>
        <row r="2345">
          <cell r="A2345" t="str">
            <v>EUR</v>
          </cell>
          <cell r="B2345" t="str">
            <v>TRA_ROA_CAR_GSL_EXS</v>
          </cell>
          <cell r="C2345" t="str">
            <v>TRA_N2O</v>
          </cell>
          <cell r="D2345" t="str">
            <v>TRA</v>
          </cell>
          <cell r="E2345">
            <v>1842.358990229885</v>
          </cell>
          <cell r="F2345">
            <v>921.17949511494237</v>
          </cell>
        </row>
        <row r="2346">
          <cell r="A2346" t="str">
            <v>EUR</v>
          </cell>
          <cell r="B2346" t="str">
            <v>TRA_ROA_CAR_GSL_NEW</v>
          </cell>
          <cell r="C2346" t="str">
            <v>TOT_CH4</v>
          </cell>
          <cell r="D2346" t="str">
            <v>TRA</v>
          </cell>
          <cell r="E2346">
            <v>2.199525166789563</v>
          </cell>
          <cell r="F2346">
            <v>5.4216748656768976</v>
          </cell>
          <cell r="G2346">
            <v>9.3491703071820282</v>
          </cell>
          <cell r="H2346">
            <v>7.1496451403924652</v>
          </cell>
          <cell r="I2346">
            <v>3.9274954415051302</v>
          </cell>
        </row>
        <row r="2347">
          <cell r="A2347" t="str">
            <v>EUR</v>
          </cell>
          <cell r="B2347" t="str">
            <v>TRA_ROA_CAR_GSL_NEW</v>
          </cell>
          <cell r="C2347" t="str">
            <v>TOT_CO2</v>
          </cell>
          <cell r="D2347" t="str">
            <v>TRA</v>
          </cell>
          <cell r="E2347">
            <v>51483.552403987691</v>
          </cell>
          <cell r="F2347">
            <v>123935.8912756061</v>
          </cell>
          <cell r="G2347">
            <v>208631.39866092731</v>
          </cell>
          <cell r="H2347">
            <v>157147.84625693961</v>
          </cell>
          <cell r="I2347">
            <v>84695.50738532118</v>
          </cell>
        </row>
        <row r="2348">
          <cell r="A2348" t="str">
            <v>EUR</v>
          </cell>
          <cell r="B2348" t="str">
            <v>TRA_ROA_CAR_GSL_NEW</v>
          </cell>
          <cell r="C2348" t="str">
            <v>TOT_CO2_EQ_GWP_100</v>
          </cell>
          <cell r="D2348" t="str">
            <v>TRA</v>
          </cell>
          <cell r="E2348">
            <v>51669.632233098091</v>
          </cell>
          <cell r="F2348">
            <v>124383.8395696213</v>
          </cell>
          <cell r="G2348">
            <v>209385.4665757684</v>
          </cell>
          <cell r="H2348">
            <v>157715.83434267031</v>
          </cell>
          <cell r="I2348">
            <v>85001.627006147071</v>
          </cell>
        </row>
        <row r="2349">
          <cell r="A2349" t="str">
            <v>EUR</v>
          </cell>
          <cell r="B2349" t="str">
            <v>TRA_ROA_CAR_GSL_NEW</v>
          </cell>
          <cell r="C2349" t="str">
            <v>TRA_CH4</v>
          </cell>
          <cell r="D2349" t="str">
            <v>TRA</v>
          </cell>
          <cell r="E2349">
            <v>2199.5251667895632</v>
          </cell>
          <cell r="F2349">
            <v>5294.8970923785018</v>
          </cell>
          <cell r="G2349">
            <v>8913.3323267271717</v>
          </cell>
          <cell r="H2349">
            <v>6713.807159937609</v>
          </cell>
          <cell r="I2349">
            <v>3618.4352343486698</v>
          </cell>
        </row>
        <row r="2350">
          <cell r="A2350" t="str">
            <v>EUR</v>
          </cell>
          <cell r="B2350" t="str">
            <v>TRA_ROA_CAR_GSL_NEW</v>
          </cell>
          <cell r="C2350" t="str">
            <v>TRA_CO2</v>
          </cell>
          <cell r="D2350" t="str">
            <v>TRA</v>
          </cell>
          <cell r="E2350">
            <v>51483.552403987691</v>
          </cell>
          <cell r="F2350">
            <v>123935.8912756061</v>
          </cell>
          <cell r="G2350">
            <v>208631.39866092731</v>
          </cell>
          <cell r="H2350">
            <v>157147.84625693961</v>
          </cell>
          <cell r="I2350">
            <v>84695.50738532118</v>
          </cell>
        </row>
        <row r="2351">
          <cell r="A2351" t="str">
            <v>EUR</v>
          </cell>
          <cell r="B2351" t="str">
            <v>TRA_ROA_CAR_GSL_NEW</v>
          </cell>
          <cell r="C2351" t="str">
            <v>TRA_N2O</v>
          </cell>
          <cell r="D2351" t="str">
            <v>TRA</v>
          </cell>
          <cell r="E2351">
            <v>439.90503335791237</v>
          </cell>
          <cell r="F2351">
            <v>1058.9794184757</v>
          </cell>
          <cell r="G2351">
            <v>1782.6664653454341</v>
          </cell>
          <cell r="H2351">
            <v>1342.7614319875211</v>
          </cell>
          <cell r="I2351">
            <v>723.68704686973376</v>
          </cell>
        </row>
        <row r="2352">
          <cell r="A2352" t="str">
            <v>EUR</v>
          </cell>
          <cell r="B2352" t="str">
            <v>TRA_ROA_CAR_LPG_EXS</v>
          </cell>
          <cell r="C2352" t="str">
            <v>TOT_CH4</v>
          </cell>
          <cell r="D2352" t="str">
            <v>TRA</v>
          </cell>
          <cell r="E2352">
            <v>0.26572941608391609</v>
          </cell>
          <cell r="F2352">
            <v>0.13286470804195799</v>
          </cell>
        </row>
        <row r="2353">
          <cell r="A2353" t="str">
            <v>EUR</v>
          </cell>
          <cell r="B2353" t="str">
            <v>TRA_ROA_CAR_LPG_EXS</v>
          </cell>
          <cell r="C2353" t="str">
            <v>TOT_CO2</v>
          </cell>
          <cell r="D2353" t="str">
            <v>TRA</v>
          </cell>
          <cell r="E2353">
            <v>5466.0540888461546</v>
          </cell>
          <cell r="F2353">
            <v>2733.0270444230769</v>
          </cell>
        </row>
        <row r="2354">
          <cell r="A2354" t="str">
            <v>EUR</v>
          </cell>
          <cell r="B2354" t="str">
            <v>TRA_ROA_CAR_LPG_EXS</v>
          </cell>
          <cell r="C2354" t="str">
            <v>TOT_CO2_EQ_GWP_100</v>
          </cell>
          <cell r="D2354" t="str">
            <v>TRA</v>
          </cell>
          <cell r="E2354">
            <v>5488.5347974468532</v>
          </cell>
          <cell r="F2354">
            <v>2744.267398723427</v>
          </cell>
        </row>
        <row r="2355">
          <cell r="A2355" t="str">
            <v>EUR</v>
          </cell>
          <cell r="B2355" t="str">
            <v>TRA_ROA_CAR_LPG_EXS</v>
          </cell>
          <cell r="C2355" t="str">
            <v>TRA_CH4</v>
          </cell>
          <cell r="D2355" t="str">
            <v>TRA</v>
          </cell>
          <cell r="E2355">
            <v>265.72941608391608</v>
          </cell>
          <cell r="F2355">
            <v>132.86470804195801</v>
          </cell>
        </row>
        <row r="2356">
          <cell r="A2356" t="str">
            <v>EUR</v>
          </cell>
          <cell r="B2356" t="str">
            <v>TRA_ROA_CAR_LPG_EXS</v>
          </cell>
          <cell r="C2356" t="str">
            <v>TRA_CO2</v>
          </cell>
          <cell r="D2356" t="str">
            <v>TRA</v>
          </cell>
          <cell r="E2356">
            <v>5466.0540888461546</v>
          </cell>
          <cell r="F2356">
            <v>2733.0270444230769</v>
          </cell>
        </row>
        <row r="2357">
          <cell r="A2357" t="str">
            <v>EUR</v>
          </cell>
          <cell r="B2357" t="str">
            <v>TRA_ROA_CAR_LPG_EXS</v>
          </cell>
          <cell r="C2357" t="str">
            <v>TRA_N2O</v>
          </cell>
          <cell r="D2357" t="str">
            <v>TRA</v>
          </cell>
          <cell r="E2357">
            <v>53.145883216783197</v>
          </cell>
          <cell r="F2357">
            <v>26.572941608391599</v>
          </cell>
        </row>
        <row r="2358">
          <cell r="A2358" t="str">
            <v>EUR</v>
          </cell>
          <cell r="B2358" t="str">
            <v>TRA_ROA_CAR_LPG_NEW</v>
          </cell>
          <cell r="C2358" t="str">
            <v>TOT_CO2</v>
          </cell>
          <cell r="D2358" t="str">
            <v>TRA</v>
          </cell>
        </row>
        <row r="2359">
          <cell r="A2359" t="str">
            <v>EUR</v>
          </cell>
          <cell r="B2359" t="str">
            <v>TRA_ROA_CAR_LPG_NEW</v>
          </cell>
          <cell r="C2359" t="str">
            <v>TOT_CO2_EQ_GWP_100</v>
          </cell>
          <cell r="D2359" t="str">
            <v>TRA</v>
          </cell>
        </row>
        <row r="2360">
          <cell r="A2360" t="str">
            <v>EUR</v>
          </cell>
          <cell r="B2360" t="str">
            <v>TRA_ROA_CAR_LPG_NEW</v>
          </cell>
          <cell r="C2360" t="str">
            <v>TRA_CH4</v>
          </cell>
          <cell r="D2360" t="str">
            <v>TRA</v>
          </cell>
        </row>
        <row r="2361">
          <cell r="A2361" t="str">
            <v>EUR</v>
          </cell>
          <cell r="B2361" t="str">
            <v>TRA_ROA_CAR_LPG_NEW</v>
          </cell>
          <cell r="C2361" t="str">
            <v>TRA_CO2</v>
          </cell>
          <cell r="D2361" t="str">
            <v>TRA</v>
          </cell>
        </row>
        <row r="2362">
          <cell r="A2362" t="str">
            <v>EUR</v>
          </cell>
          <cell r="B2362" t="str">
            <v>TRA_ROA_CAR_LPG_NEW</v>
          </cell>
          <cell r="C2362" t="str">
            <v>TRA_N2O</v>
          </cell>
          <cell r="D2362" t="str">
            <v>TRA</v>
          </cell>
        </row>
        <row r="2363">
          <cell r="A2363" t="str">
            <v>EUR</v>
          </cell>
          <cell r="B2363" t="str">
            <v>TRA_ROA_CAR_NGA_EXS</v>
          </cell>
          <cell r="C2363" t="str">
            <v>TOT_CO2</v>
          </cell>
          <cell r="D2363" t="str">
            <v>TRA</v>
          </cell>
          <cell r="E2363">
            <v>329.21503706293709</v>
          </cell>
          <cell r="F2363">
            <v>312.75428520979023</v>
          </cell>
        </row>
        <row r="2364">
          <cell r="A2364" t="str">
            <v>EUR</v>
          </cell>
          <cell r="B2364" t="str">
            <v>TRA_ROA_CAR_NGA_EXS</v>
          </cell>
          <cell r="C2364" t="str">
            <v>TOT_CO2_EQ_GWP_100</v>
          </cell>
          <cell r="D2364" t="str">
            <v>TRA</v>
          </cell>
          <cell r="E2364">
            <v>329.55504806993002</v>
          </cell>
          <cell r="F2364">
            <v>313.0772956664336</v>
          </cell>
        </row>
        <row r="2365">
          <cell r="A2365" t="str">
            <v>EUR</v>
          </cell>
          <cell r="B2365" t="str">
            <v>TRA_ROA_CAR_NGA_EXS</v>
          </cell>
          <cell r="C2365" t="str">
            <v>TRA_CH4</v>
          </cell>
          <cell r="D2365" t="str">
            <v>TRA</v>
          </cell>
          <cell r="E2365">
            <v>6.2045804195804202</v>
          </cell>
          <cell r="F2365">
            <v>5.8943513986013976</v>
          </cell>
        </row>
        <row r="2366">
          <cell r="A2366" t="str">
            <v>EUR</v>
          </cell>
          <cell r="B2366" t="str">
            <v>TRA_ROA_CAR_NGA_EXS</v>
          </cell>
          <cell r="C2366" t="str">
            <v>TRA_CO2</v>
          </cell>
          <cell r="D2366" t="str">
            <v>TRA</v>
          </cell>
          <cell r="E2366">
            <v>329.21503706293709</v>
          </cell>
          <cell r="F2366">
            <v>312.75428520979023</v>
          </cell>
        </row>
        <row r="2367">
          <cell r="A2367" t="str">
            <v>EUR</v>
          </cell>
          <cell r="B2367" t="str">
            <v>TRA_ROA_CAR_NGA_EXS</v>
          </cell>
          <cell r="C2367" t="str">
            <v>TRA_N2O</v>
          </cell>
          <cell r="D2367" t="str">
            <v>TRA</v>
          </cell>
          <cell r="E2367">
            <v>0.62045804195804199</v>
          </cell>
          <cell r="F2367">
            <v>0.58943513986013985</v>
          </cell>
        </row>
        <row r="2368">
          <cell r="A2368" t="str">
            <v>EUR</v>
          </cell>
          <cell r="B2368" t="str">
            <v>TRA_ROA_CAR_NGA_NEW</v>
          </cell>
          <cell r="C2368" t="str">
            <v>TOT_CO2</v>
          </cell>
          <cell r="D2368" t="str">
            <v>TRA</v>
          </cell>
          <cell r="G2368">
            <v>6789.9023141254456</v>
          </cell>
          <cell r="H2368">
            <v>32247.45309520674</v>
          </cell>
          <cell r="I2368">
            <v>32247.45309520674</v>
          </cell>
          <cell r="J2368">
            <v>25457.5507810813</v>
          </cell>
        </row>
        <row r="2369">
          <cell r="A2369" t="str">
            <v>EUR</v>
          </cell>
          <cell r="B2369" t="str">
            <v>TRA_ROA_CAR_NGA_NEW</v>
          </cell>
          <cell r="C2369" t="str">
            <v>TOT_CO2_EQ_GWP_100</v>
          </cell>
          <cell r="D2369" t="str">
            <v>TRA</v>
          </cell>
          <cell r="G2369">
            <v>6796.9148781438034</v>
          </cell>
          <cell r="H2369">
            <v>32280.758041109821</v>
          </cell>
          <cell r="I2369">
            <v>32280.758041109821</v>
          </cell>
          <cell r="J2369">
            <v>25483.843162966012</v>
          </cell>
        </row>
        <row r="2370">
          <cell r="A2370" t="str">
            <v>EUR</v>
          </cell>
          <cell r="B2370" t="str">
            <v>TRA_ROA_CAR_NGA_NEW</v>
          </cell>
          <cell r="C2370" t="str">
            <v>TRA_CH4</v>
          </cell>
          <cell r="D2370" t="str">
            <v>TRA</v>
          </cell>
          <cell r="G2370">
            <v>127.9664966853646</v>
          </cell>
          <cell r="H2370">
            <v>607.75448728244896</v>
          </cell>
          <cell r="I2370">
            <v>607.75448728244896</v>
          </cell>
          <cell r="J2370">
            <v>479.78799059708427</v>
          </cell>
        </row>
        <row r="2371">
          <cell r="A2371" t="str">
            <v>EUR</v>
          </cell>
          <cell r="B2371" t="str">
            <v>TRA_ROA_CAR_NGA_NEW</v>
          </cell>
          <cell r="C2371" t="str">
            <v>TRA_CO2</v>
          </cell>
          <cell r="D2371" t="str">
            <v>TRA</v>
          </cell>
          <cell r="G2371">
            <v>6789.9023141254456</v>
          </cell>
          <cell r="H2371">
            <v>32247.45309520674</v>
          </cell>
          <cell r="I2371">
            <v>32247.45309520674</v>
          </cell>
          <cell r="J2371">
            <v>25457.5507810813</v>
          </cell>
        </row>
        <row r="2372">
          <cell r="A2372" t="str">
            <v>EUR</v>
          </cell>
          <cell r="B2372" t="str">
            <v>TRA_ROA_CAR_NGA_NEW</v>
          </cell>
          <cell r="C2372" t="str">
            <v>TRA_N2O</v>
          </cell>
          <cell r="D2372" t="str">
            <v>TRA</v>
          </cell>
          <cell r="G2372">
            <v>12.79664966853646</v>
          </cell>
          <cell r="H2372">
            <v>60.775448728244889</v>
          </cell>
          <cell r="I2372">
            <v>60.775448728244889</v>
          </cell>
          <cell r="J2372">
            <v>47.978799059708429</v>
          </cell>
        </row>
        <row r="2373">
          <cell r="A2373" t="str">
            <v>EUR</v>
          </cell>
          <cell r="B2373" t="str">
            <v>TRA_ROA_HTR_DPH_NEW</v>
          </cell>
          <cell r="C2373" t="str">
            <v>TOT_CH4</v>
          </cell>
          <cell r="D2373" t="str">
            <v>TRA</v>
          </cell>
          <cell r="I2373">
            <v>2.707309948416363E-3</v>
          </cell>
          <cell r="J2373">
            <v>1.6047751279555211E-2</v>
          </cell>
          <cell r="K2373">
            <v>9.4239612440287432E-2</v>
          </cell>
          <cell r="L2373">
            <v>0.52167150615691882</v>
          </cell>
          <cell r="M2373">
            <v>0.55778912454539598</v>
          </cell>
        </row>
        <row r="2374">
          <cell r="A2374" t="str">
            <v>EUR</v>
          </cell>
          <cell r="B2374" t="str">
            <v>TRA_ROA_HTR_DPH_NEW</v>
          </cell>
          <cell r="C2374" t="str">
            <v>TOT_CO2</v>
          </cell>
          <cell r="D2374" t="str">
            <v>TRA</v>
          </cell>
          <cell r="I2374">
            <v>66.103484573832844</v>
          </cell>
          <cell r="J2374">
            <v>391.83259374247308</v>
          </cell>
          <cell r="K2374">
            <v>2301.0172037503521</v>
          </cell>
          <cell r="L2374">
            <v>12737.47927533143</v>
          </cell>
          <cell r="M2374">
            <v>13619.35112431675</v>
          </cell>
        </row>
        <row r="2375">
          <cell r="A2375" t="str">
            <v>EUR</v>
          </cell>
          <cell r="B2375" t="str">
            <v>TRA_ROA_HTR_DPH_NEW</v>
          </cell>
          <cell r="C2375" t="str">
            <v>TOT_CO2_EQ_GWP_100</v>
          </cell>
          <cell r="D2375" t="str">
            <v>TRA</v>
          </cell>
          <cell r="I2375">
            <v>66.332522995468864</v>
          </cell>
          <cell r="J2375">
            <v>393.19023350072348</v>
          </cell>
          <cell r="K2375">
            <v>2308.9898749628001</v>
          </cell>
          <cell r="L2375">
            <v>12781.61268475231</v>
          </cell>
          <cell r="M2375">
            <v>13666.540084253291</v>
          </cell>
        </row>
        <row r="2376">
          <cell r="A2376" t="str">
            <v>EUR</v>
          </cell>
          <cell r="B2376" t="str">
            <v>TRA_ROA_HTR_DPH_NEW</v>
          </cell>
          <cell r="C2376" t="str">
            <v>TRA_CH4</v>
          </cell>
          <cell r="D2376" t="str">
            <v>TRA</v>
          </cell>
          <cell r="I2376">
            <v>2.7073099484163632</v>
          </cell>
          <cell r="J2376">
            <v>16.047751279555222</v>
          </cell>
          <cell r="K2376">
            <v>94.239612440287431</v>
          </cell>
          <cell r="L2376">
            <v>521.67150615691867</v>
          </cell>
          <cell r="M2376">
            <v>557.78912454539579</v>
          </cell>
        </row>
        <row r="2377">
          <cell r="A2377" t="str">
            <v>EUR</v>
          </cell>
          <cell r="B2377" t="str">
            <v>TRA_ROA_HTR_DPH_NEW</v>
          </cell>
          <cell r="C2377" t="str">
            <v>TRA_CO2</v>
          </cell>
          <cell r="D2377" t="str">
            <v>TRA</v>
          </cell>
          <cell r="I2377">
            <v>66.103484573832844</v>
          </cell>
          <cell r="J2377">
            <v>391.83259374247308</v>
          </cell>
          <cell r="K2377">
            <v>2301.0172037503521</v>
          </cell>
          <cell r="L2377">
            <v>12737.47927533143</v>
          </cell>
          <cell r="M2377">
            <v>13619.35112431675</v>
          </cell>
        </row>
        <row r="2378">
          <cell r="A2378" t="str">
            <v>EUR</v>
          </cell>
          <cell r="B2378" t="str">
            <v>TRA_ROA_HTR_DPH_NEW</v>
          </cell>
          <cell r="C2378" t="str">
            <v>TRA_N2O</v>
          </cell>
          <cell r="D2378" t="str">
            <v>TRA</v>
          </cell>
          <cell r="I2378">
            <v>0.5414619896832723</v>
          </cell>
          <cell r="J2378">
            <v>3.2095502559110418</v>
          </cell>
          <cell r="K2378">
            <v>18.847922488057481</v>
          </cell>
          <cell r="L2378">
            <v>104.33430123138371</v>
          </cell>
          <cell r="M2378">
            <v>111.5578249090792</v>
          </cell>
        </row>
        <row r="2379">
          <cell r="A2379" t="str">
            <v>EUR</v>
          </cell>
          <cell r="B2379" t="str">
            <v>TRA_ROA_HTR_DST_EXS</v>
          </cell>
          <cell r="C2379" t="str">
            <v>TOT_CH4</v>
          </cell>
          <cell r="D2379" t="str">
            <v>TRA</v>
          </cell>
          <cell r="E2379">
            <v>9.101356449579832</v>
          </cell>
          <cell r="F2379">
            <v>4.550678224789916</v>
          </cell>
        </row>
        <row r="2380">
          <cell r="A2380" t="str">
            <v>EUR</v>
          </cell>
          <cell r="B2380" t="str">
            <v>TRA_ROA_HTR_DST_EXS</v>
          </cell>
          <cell r="C2380" t="str">
            <v>TOT_CO2</v>
          </cell>
          <cell r="D2380" t="str">
            <v>TRA</v>
          </cell>
          <cell r="E2380">
            <v>222224.7866439076</v>
          </cell>
          <cell r="F2380">
            <v>111112.3933219538</v>
          </cell>
        </row>
        <row r="2381">
          <cell r="A2381" t="str">
            <v>EUR</v>
          </cell>
          <cell r="B2381" t="str">
            <v>TRA_ROA_HTR_DST_EXS</v>
          </cell>
          <cell r="C2381" t="str">
            <v>TOT_CO2_EQ_GWP_100</v>
          </cell>
          <cell r="D2381" t="str">
            <v>TRA</v>
          </cell>
          <cell r="E2381">
            <v>222994.76139954201</v>
          </cell>
          <cell r="F2381">
            <v>111497.38069977101</v>
          </cell>
        </row>
        <row r="2382">
          <cell r="A2382" t="str">
            <v>EUR</v>
          </cell>
          <cell r="B2382" t="str">
            <v>TRA_ROA_HTR_DST_EXS</v>
          </cell>
          <cell r="C2382" t="str">
            <v>TOT_N2O</v>
          </cell>
          <cell r="D2382" t="str">
            <v>TRA</v>
          </cell>
          <cell r="E2382">
            <v>1.8202712899159661</v>
          </cell>
          <cell r="F2382">
            <v>0.91013564495798316</v>
          </cell>
        </row>
        <row r="2383">
          <cell r="A2383" t="str">
            <v>EUR</v>
          </cell>
          <cell r="B2383" t="str">
            <v>TRA_ROA_HTR_DST_EXS</v>
          </cell>
          <cell r="C2383" t="str">
            <v>TRA_CH4</v>
          </cell>
          <cell r="D2383" t="str">
            <v>TRA</v>
          </cell>
          <cell r="E2383">
            <v>9101.3564495798328</v>
          </cell>
          <cell r="F2383">
            <v>4550.6782247899164</v>
          </cell>
        </row>
        <row r="2384">
          <cell r="A2384" t="str">
            <v>EUR</v>
          </cell>
          <cell r="B2384" t="str">
            <v>TRA_ROA_HTR_DST_EXS</v>
          </cell>
          <cell r="C2384" t="str">
            <v>TRA_CO2</v>
          </cell>
          <cell r="D2384" t="str">
            <v>TRA</v>
          </cell>
          <cell r="E2384">
            <v>222224.7866439076</v>
          </cell>
          <cell r="F2384">
            <v>111112.3933219538</v>
          </cell>
        </row>
        <row r="2385">
          <cell r="A2385" t="str">
            <v>EUR</v>
          </cell>
          <cell r="B2385" t="str">
            <v>TRA_ROA_HTR_DST_EXS</v>
          </cell>
          <cell r="C2385" t="str">
            <v>TRA_N2O</v>
          </cell>
          <cell r="D2385" t="str">
            <v>TRA</v>
          </cell>
          <cell r="E2385">
            <v>1820.271289915966</v>
          </cell>
          <cell r="F2385">
            <v>910.13564495798323</v>
          </cell>
        </row>
        <row r="2386">
          <cell r="A2386" t="str">
            <v>EUR</v>
          </cell>
          <cell r="B2386" t="str">
            <v>TRA_ROA_HTR_DST_NEW</v>
          </cell>
          <cell r="C2386" t="str">
            <v>TOT_CH4</v>
          </cell>
          <cell r="D2386" t="str">
            <v>TRA</v>
          </cell>
          <cell r="E2386">
            <v>2.1336442122714998</v>
          </cell>
          <cell r="F2386">
            <v>9.4980603498044793</v>
          </cell>
          <cell r="G2386">
            <v>15.808111292989381</v>
          </cell>
          <cell r="H2386">
            <v>15.913050991556631</v>
          </cell>
          <cell r="I2386">
            <v>13.77940677928513</v>
          </cell>
          <cell r="J2386">
            <v>6.4802558575821063</v>
          </cell>
          <cell r="K2386">
            <v>3.5923449046406741</v>
          </cell>
          <cell r="L2386">
            <v>3.5270796888107192</v>
          </cell>
        </row>
        <row r="2387">
          <cell r="A2387" t="str">
            <v>EUR</v>
          </cell>
          <cell r="B2387" t="str">
            <v>TRA_ROA_HTR_DST_NEW</v>
          </cell>
          <cell r="C2387" t="str">
            <v>TOT_CO2</v>
          </cell>
          <cell r="D2387" t="str">
            <v>TRA</v>
          </cell>
          <cell r="E2387">
            <v>52096.479516295789</v>
          </cell>
          <cell r="F2387">
            <v>231910.97354105939</v>
          </cell>
          <cell r="G2387">
            <v>385981.38407049072</v>
          </cell>
          <cell r="H2387">
            <v>388543.6617105077</v>
          </cell>
          <cell r="I2387">
            <v>336447.18219421199</v>
          </cell>
          <cell r="J2387">
            <v>158226.24718929641</v>
          </cell>
          <cell r="K2387">
            <v>87713.088088309785</v>
          </cell>
          <cell r="L2387">
            <v>86119.529068461736</v>
          </cell>
        </row>
        <row r="2388">
          <cell r="A2388" t="str">
            <v>EUR</v>
          </cell>
          <cell r="B2388" t="str">
            <v>TRA_ROA_HTR_DST_NEW</v>
          </cell>
          <cell r="C2388" t="str">
            <v>TOT_CO2_EQ_GWP_100</v>
          </cell>
          <cell r="D2388" t="str">
            <v>TRA</v>
          </cell>
          <cell r="E2388">
            <v>52276.985816653963</v>
          </cell>
          <cell r="F2388">
            <v>232714.50944665281</v>
          </cell>
          <cell r="G2388">
            <v>387318.75028587761</v>
          </cell>
          <cell r="H2388">
            <v>389889.90582439338</v>
          </cell>
          <cell r="I2388">
            <v>337612.92000773939</v>
          </cell>
          <cell r="J2388">
            <v>158774.47683484791</v>
          </cell>
          <cell r="K2388">
            <v>88017.000467242382</v>
          </cell>
          <cell r="L2388">
            <v>86417.920010135116</v>
          </cell>
        </row>
        <row r="2389">
          <cell r="A2389" t="str">
            <v>EUR</v>
          </cell>
          <cell r="B2389" t="str">
            <v>TRA_ROA_HTR_DST_NEW</v>
          </cell>
          <cell r="C2389" t="str">
            <v>TOT_N2O</v>
          </cell>
          <cell r="D2389" t="str">
            <v>TRA</v>
          </cell>
          <cell r="E2389">
            <v>0.42672884245429987</v>
          </cell>
          <cell r="F2389">
            <v>1.8996120699608949</v>
          </cell>
          <cell r="G2389">
            <v>3.161622258597875</v>
          </cell>
          <cell r="H2389">
            <v>3.182610198311326</v>
          </cell>
          <cell r="I2389">
            <v>2.7558813558570261</v>
          </cell>
          <cell r="J2389">
            <v>1.2960511715164209</v>
          </cell>
          <cell r="K2389">
            <v>0.7184689809281346</v>
          </cell>
          <cell r="L2389">
            <v>0.70541593776214373</v>
          </cell>
        </row>
        <row r="2390">
          <cell r="A2390" t="str">
            <v>EUR</v>
          </cell>
          <cell r="B2390" t="str">
            <v>TRA_ROA_HTR_DST_NEW</v>
          </cell>
          <cell r="C2390" t="str">
            <v>TRA_CH4</v>
          </cell>
          <cell r="D2390" t="str">
            <v>TRA</v>
          </cell>
          <cell r="E2390">
            <v>2133.6442122714989</v>
          </cell>
          <cell r="F2390">
            <v>9498.0603498044784</v>
          </cell>
          <cell r="G2390">
            <v>15808.111292989381</v>
          </cell>
          <cell r="H2390">
            <v>15913.050991556631</v>
          </cell>
          <cell r="I2390">
            <v>13779.406779285129</v>
          </cell>
          <cell r="J2390">
            <v>6480.2558575821058</v>
          </cell>
          <cell r="K2390">
            <v>3592.3449046406731</v>
          </cell>
          <cell r="L2390">
            <v>3527.0796888107188</v>
          </cell>
        </row>
        <row r="2391">
          <cell r="A2391" t="str">
            <v>EUR</v>
          </cell>
          <cell r="B2391" t="str">
            <v>TRA_ROA_HTR_DST_NEW</v>
          </cell>
          <cell r="C2391" t="str">
            <v>TRA_CO2</v>
          </cell>
          <cell r="D2391" t="str">
            <v>TRA</v>
          </cell>
          <cell r="E2391">
            <v>52096.479516295789</v>
          </cell>
          <cell r="F2391">
            <v>231910.97354105939</v>
          </cell>
          <cell r="G2391">
            <v>385981.38407049072</v>
          </cell>
          <cell r="H2391">
            <v>388543.6617105077</v>
          </cell>
          <cell r="I2391">
            <v>336447.18219421199</v>
          </cell>
          <cell r="J2391">
            <v>158226.24718929641</v>
          </cell>
          <cell r="K2391">
            <v>87713.088088309785</v>
          </cell>
          <cell r="L2391">
            <v>86119.529068461736</v>
          </cell>
        </row>
        <row r="2392">
          <cell r="A2392" t="str">
            <v>EUR</v>
          </cell>
          <cell r="B2392" t="str">
            <v>TRA_ROA_HTR_DST_NEW</v>
          </cell>
          <cell r="C2392" t="str">
            <v>TRA_N2O</v>
          </cell>
          <cell r="D2392" t="str">
            <v>TRA</v>
          </cell>
          <cell r="E2392">
            <v>426.72884245429992</v>
          </cell>
          <cell r="F2392">
            <v>1899.612069960895</v>
          </cell>
          <cell r="G2392">
            <v>3161.6222585978762</v>
          </cell>
          <cell r="H2392">
            <v>3182.6101983113258</v>
          </cell>
          <cell r="I2392">
            <v>2755.8813558570259</v>
          </cell>
          <cell r="J2392">
            <v>1296.0511715164209</v>
          </cell>
          <cell r="K2392">
            <v>718.46898092813456</v>
          </cell>
          <cell r="L2392">
            <v>705.4159377621437</v>
          </cell>
        </row>
        <row r="2393">
          <cell r="A2393" t="str">
            <v>EUR</v>
          </cell>
          <cell r="B2393" t="str">
            <v>TRA_ROA_HTR_GSL_EXS</v>
          </cell>
          <cell r="C2393" t="str">
            <v>TOT_CH4</v>
          </cell>
          <cell r="D2393" t="str">
            <v>TRA</v>
          </cell>
          <cell r="E2393">
            <v>6.1596614583333334E-3</v>
          </cell>
          <cell r="F2393">
            <v>3.0798307291666658E-3</v>
          </cell>
        </row>
        <row r="2394">
          <cell r="A2394" t="str">
            <v>EUR</v>
          </cell>
          <cell r="B2394" t="str">
            <v>TRA_ROA_HTR_GSL_EXS</v>
          </cell>
          <cell r="C2394" t="str">
            <v>TOT_CO2</v>
          </cell>
          <cell r="D2394" t="str">
            <v>TRA</v>
          </cell>
          <cell r="E2394">
            <v>150.39840060763891</v>
          </cell>
          <cell r="F2394">
            <v>75.199200303819424</v>
          </cell>
        </row>
        <row r="2395">
          <cell r="A2395" t="str">
            <v>EUR</v>
          </cell>
          <cell r="B2395" t="str">
            <v>TRA_ROA_HTR_GSL_EXS</v>
          </cell>
          <cell r="C2395" t="str">
            <v>TOT_CO2_EQ_GWP_100</v>
          </cell>
          <cell r="D2395" t="str">
            <v>TRA</v>
          </cell>
          <cell r="E2395">
            <v>150.91950796701391</v>
          </cell>
          <cell r="F2395">
            <v>75.459753983506943</v>
          </cell>
        </row>
        <row r="2396">
          <cell r="A2396" t="str">
            <v>EUR</v>
          </cell>
          <cell r="B2396" t="str">
            <v>TRA_ROA_HTR_GSL_EXS</v>
          </cell>
          <cell r="C2396" t="str">
            <v>TOT_N2O</v>
          </cell>
          <cell r="D2396" t="str">
            <v>TRA</v>
          </cell>
          <cell r="E2396">
            <v>1.2319322916666659E-3</v>
          </cell>
          <cell r="F2396">
            <v>6.1596614583333317E-4</v>
          </cell>
        </row>
        <row r="2397">
          <cell r="A2397" t="str">
            <v>EUR</v>
          </cell>
          <cell r="B2397" t="str">
            <v>TRA_ROA_HTR_GSL_EXS</v>
          </cell>
          <cell r="C2397" t="str">
            <v>TRA_CH4</v>
          </cell>
          <cell r="D2397" t="str">
            <v>TRA</v>
          </cell>
          <cell r="E2397">
            <v>6.1596614583333338</v>
          </cell>
          <cell r="F2397">
            <v>3.079830729166666</v>
          </cell>
        </row>
        <row r="2398">
          <cell r="A2398" t="str">
            <v>EUR</v>
          </cell>
          <cell r="B2398" t="str">
            <v>TRA_ROA_HTR_GSL_EXS</v>
          </cell>
          <cell r="C2398" t="str">
            <v>TRA_CO2</v>
          </cell>
          <cell r="D2398" t="str">
            <v>TRA</v>
          </cell>
          <cell r="E2398">
            <v>150.39840060763891</v>
          </cell>
          <cell r="F2398">
            <v>75.199200303819424</v>
          </cell>
        </row>
        <row r="2399">
          <cell r="A2399" t="str">
            <v>EUR</v>
          </cell>
          <cell r="B2399" t="str">
            <v>TRA_ROA_HTR_GSL_EXS</v>
          </cell>
          <cell r="C2399" t="str">
            <v>TRA_N2O</v>
          </cell>
          <cell r="D2399" t="str">
            <v>TRA</v>
          </cell>
          <cell r="E2399">
            <v>1.231932291666666</v>
          </cell>
          <cell r="F2399">
            <v>0.6159661458333332</v>
          </cell>
        </row>
        <row r="2400">
          <cell r="A2400" t="str">
            <v>EUR</v>
          </cell>
          <cell r="B2400" t="str">
            <v>TRA_ROA_HTR_LNG_NEW</v>
          </cell>
          <cell r="C2400" t="str">
            <v>TOT_CH4</v>
          </cell>
          <cell r="D2400" t="str">
            <v>TRA</v>
          </cell>
        </row>
        <row r="2401">
          <cell r="A2401" t="str">
            <v>EUR</v>
          </cell>
          <cell r="B2401" t="str">
            <v>TRA_ROA_HTR_LNG_NEW</v>
          </cell>
          <cell r="C2401" t="str">
            <v>TOT_CO2</v>
          </cell>
          <cell r="D2401" t="str">
            <v>TRA</v>
          </cell>
        </row>
        <row r="2402">
          <cell r="A2402" t="str">
            <v>EUR</v>
          </cell>
          <cell r="B2402" t="str">
            <v>TRA_ROA_HTR_LNG_NEW</v>
          </cell>
          <cell r="C2402" t="str">
            <v>TOT_CO2_EQ_GWP_100</v>
          </cell>
          <cell r="D2402" t="str">
            <v>TRA</v>
          </cell>
        </row>
        <row r="2403">
          <cell r="A2403" t="str">
            <v>EUR</v>
          </cell>
          <cell r="B2403" t="str">
            <v>TRA_ROA_HTR_LNG_NEW</v>
          </cell>
          <cell r="C2403" t="str">
            <v>TRA_CH4</v>
          </cell>
          <cell r="D2403" t="str">
            <v>TRA</v>
          </cell>
        </row>
        <row r="2404">
          <cell r="A2404" t="str">
            <v>EUR</v>
          </cell>
          <cell r="B2404" t="str">
            <v>TRA_ROA_HTR_LNG_NEW</v>
          </cell>
          <cell r="C2404" t="str">
            <v>TRA_CO2</v>
          </cell>
          <cell r="D2404" t="str">
            <v>TRA</v>
          </cell>
        </row>
        <row r="2405">
          <cell r="A2405" t="str">
            <v>EUR</v>
          </cell>
          <cell r="B2405" t="str">
            <v>TRA_ROA_HTR_LPG_NEW</v>
          </cell>
          <cell r="C2405" t="str">
            <v>TOT_CH4</v>
          </cell>
          <cell r="D2405" t="str">
            <v>TRA</v>
          </cell>
          <cell r="E2405">
            <v>0.1237332677325461</v>
          </cell>
          <cell r="F2405">
            <v>0.1237332677325461</v>
          </cell>
          <cell r="G2405">
            <v>0.1237332677325461</v>
          </cell>
          <cell r="H2405">
            <v>0.1237332677325461</v>
          </cell>
        </row>
        <row r="2406">
          <cell r="A2406" t="str">
            <v>EUR</v>
          </cell>
          <cell r="B2406" t="str">
            <v>TRA_ROA_HTR_LPG_NEW</v>
          </cell>
          <cell r="C2406" t="str">
            <v>TOT_CO2</v>
          </cell>
          <cell r="D2406" t="str">
            <v>TRA</v>
          </cell>
          <cell r="E2406">
            <v>2545.1933172584741</v>
          </cell>
          <cell r="F2406">
            <v>2545.1933172584741</v>
          </cell>
          <cell r="G2406">
            <v>2545.1933172584741</v>
          </cell>
          <cell r="H2406">
            <v>2545.1933172584741</v>
          </cell>
        </row>
        <row r="2407">
          <cell r="A2407" t="str">
            <v>EUR</v>
          </cell>
          <cell r="B2407" t="str">
            <v>TRA_ROA_HTR_LPG_NEW</v>
          </cell>
          <cell r="C2407" t="str">
            <v>TOT_CO2_EQ_GWP_100</v>
          </cell>
          <cell r="D2407" t="str">
            <v>TRA</v>
          </cell>
          <cell r="E2407">
            <v>2555.6611517086471</v>
          </cell>
          <cell r="F2407">
            <v>2555.6611517086471</v>
          </cell>
          <cell r="G2407">
            <v>2555.6611517086471</v>
          </cell>
          <cell r="H2407">
            <v>2555.6611517086471</v>
          </cell>
        </row>
        <row r="2408">
          <cell r="A2408" t="str">
            <v>EUR</v>
          </cell>
          <cell r="B2408" t="str">
            <v>TRA_ROA_HTR_LPG_NEW</v>
          </cell>
          <cell r="C2408" t="str">
            <v>TOT_N2O</v>
          </cell>
          <cell r="D2408" t="str">
            <v>TRA</v>
          </cell>
          <cell r="E2408">
            <v>2.474665354650922E-2</v>
          </cell>
          <cell r="F2408">
            <v>2.474665354650922E-2</v>
          </cell>
          <cell r="G2408">
            <v>2.474665354650922E-2</v>
          </cell>
          <cell r="H2408">
            <v>2.474665354650922E-2</v>
          </cell>
        </row>
        <row r="2409">
          <cell r="A2409" t="str">
            <v>EUR</v>
          </cell>
          <cell r="B2409" t="str">
            <v>TRA_ROA_HTR_LPG_NEW</v>
          </cell>
          <cell r="C2409" t="str">
            <v>TRA_CH4</v>
          </cell>
          <cell r="D2409" t="str">
            <v>TRA</v>
          </cell>
          <cell r="E2409">
            <v>123.7332677325461</v>
          </cell>
          <cell r="F2409">
            <v>123.7332677325461</v>
          </cell>
          <cell r="G2409">
            <v>123.7332677325461</v>
          </cell>
          <cell r="H2409">
            <v>123.7332677325461</v>
          </cell>
        </row>
        <row r="2410">
          <cell r="A2410" t="str">
            <v>EUR</v>
          </cell>
          <cell r="B2410" t="str">
            <v>TRA_ROA_HTR_LPG_NEW</v>
          </cell>
          <cell r="C2410" t="str">
            <v>TRA_CO2</v>
          </cell>
          <cell r="D2410" t="str">
            <v>TRA</v>
          </cell>
          <cell r="E2410">
            <v>2545.1933172584741</v>
          </cell>
          <cell r="F2410">
            <v>2545.1933172584741</v>
          </cell>
          <cell r="G2410">
            <v>2545.1933172584741</v>
          </cell>
          <cell r="H2410">
            <v>2545.1933172584741</v>
          </cell>
        </row>
        <row r="2411">
          <cell r="A2411" t="str">
            <v>EUR</v>
          </cell>
          <cell r="B2411" t="str">
            <v>TRA_ROA_HTR_LPG_NEW</v>
          </cell>
          <cell r="C2411" t="str">
            <v>TRA_N2O</v>
          </cell>
          <cell r="D2411" t="str">
            <v>TRA</v>
          </cell>
          <cell r="E2411">
            <v>24.746653546509219</v>
          </cell>
          <cell r="F2411">
            <v>24.746653546509219</v>
          </cell>
          <cell r="G2411">
            <v>24.746653546509219</v>
          </cell>
          <cell r="H2411">
            <v>24.746653546509219</v>
          </cell>
        </row>
        <row r="2412">
          <cell r="A2412" t="str">
            <v>EUR</v>
          </cell>
          <cell r="B2412" t="str">
            <v>TRA_ROA_HTR_NGA_NEW</v>
          </cell>
          <cell r="C2412" t="str">
            <v>TOT_CH4</v>
          </cell>
          <cell r="D2412" t="str">
            <v>TRA</v>
          </cell>
          <cell r="G2412">
            <v>1.1193608456496289E-2</v>
          </cell>
          <cell r="H2412">
            <v>0.47514110190692649</v>
          </cell>
          <cell r="I2412">
            <v>1.457520546169687</v>
          </cell>
          <cell r="J2412">
            <v>4.2831972755459002</v>
          </cell>
          <cell r="K2412">
            <v>4.9195535756993749</v>
          </cell>
          <cell r="L2412">
            <v>2.01371042870842</v>
          </cell>
        </row>
        <row r="2413">
          <cell r="A2413" t="str">
            <v>EUR</v>
          </cell>
          <cell r="B2413" t="str">
            <v>TRA_ROA_HTR_NGA_NEW</v>
          </cell>
          <cell r="C2413" t="str">
            <v>TOT_CO2</v>
          </cell>
          <cell r="D2413" t="str">
            <v>TRA</v>
          </cell>
          <cell r="G2413">
            <v>593.93286470169323</v>
          </cell>
          <cell r="H2413">
            <v>25210.98686718152</v>
          </cell>
          <cell r="I2413">
            <v>77336.040179763615</v>
          </cell>
          <cell r="J2413">
            <v>227266.44744046539</v>
          </cell>
          <cell r="K2413">
            <v>261031.51272660881</v>
          </cell>
          <cell r="L2413">
            <v>106847.4753472687</v>
          </cell>
        </row>
        <row r="2414">
          <cell r="A2414" t="str">
            <v>EUR</v>
          </cell>
          <cell r="B2414" t="str">
            <v>TRA_ROA_HTR_NGA_NEW</v>
          </cell>
          <cell r="C2414" t="str">
            <v>TOT_CO2_EQ_GWP_100</v>
          </cell>
          <cell r="D2414" t="str">
            <v>TRA</v>
          </cell>
          <cell r="G2414">
            <v>594.54627444510925</v>
          </cell>
          <cell r="H2414">
            <v>25237.024599566019</v>
          </cell>
          <cell r="I2414">
            <v>77415.912305693724</v>
          </cell>
          <cell r="J2414">
            <v>227501.1666511654</v>
          </cell>
          <cell r="K2414">
            <v>261301.1042625572</v>
          </cell>
          <cell r="L2414">
            <v>106957.82667876199</v>
          </cell>
        </row>
        <row r="2415">
          <cell r="A2415" t="str">
            <v>EUR</v>
          </cell>
          <cell r="B2415" t="str">
            <v>TRA_ROA_HTR_NGA_NEW</v>
          </cell>
          <cell r="C2415" t="str">
            <v>TRA_CH4</v>
          </cell>
          <cell r="D2415" t="str">
            <v>TRA</v>
          </cell>
          <cell r="G2415">
            <v>11.193608456496291</v>
          </cell>
          <cell r="H2415">
            <v>475.14110190692639</v>
          </cell>
          <cell r="I2415">
            <v>1457.5205461696869</v>
          </cell>
          <cell r="J2415">
            <v>4283.1972755459001</v>
          </cell>
          <cell r="K2415">
            <v>4919.553575699375</v>
          </cell>
          <cell r="L2415">
            <v>2013.7104287084201</v>
          </cell>
        </row>
        <row r="2416">
          <cell r="A2416" t="str">
            <v>EUR</v>
          </cell>
          <cell r="B2416" t="str">
            <v>TRA_ROA_HTR_NGA_NEW</v>
          </cell>
          <cell r="C2416" t="str">
            <v>TRA_CO2</v>
          </cell>
          <cell r="D2416" t="str">
            <v>TRA</v>
          </cell>
          <cell r="G2416">
            <v>593.93286470169323</v>
          </cell>
          <cell r="H2416">
            <v>25210.98686718152</v>
          </cell>
          <cell r="I2416">
            <v>77336.040179763615</v>
          </cell>
          <cell r="J2416">
            <v>227266.44744046539</v>
          </cell>
          <cell r="K2416">
            <v>261031.51272660881</v>
          </cell>
          <cell r="L2416">
            <v>106847.4753472687</v>
          </cell>
        </row>
        <row r="2417">
          <cell r="A2417" t="str">
            <v>EUR</v>
          </cell>
          <cell r="B2417" t="str">
            <v>TRA_ROA_HTR_NGA_NEW</v>
          </cell>
          <cell r="C2417" t="str">
            <v>TRA_N2O</v>
          </cell>
          <cell r="D2417" t="str">
            <v>TRA</v>
          </cell>
          <cell r="G2417">
            <v>1.1193608456496289</v>
          </cell>
          <cell r="H2417">
            <v>47.514110190692648</v>
          </cell>
          <cell r="I2417">
            <v>145.75205461696871</v>
          </cell>
          <cell r="J2417">
            <v>428.31972755458997</v>
          </cell>
          <cell r="K2417">
            <v>491.95535756993752</v>
          </cell>
          <cell r="L2417">
            <v>201.37104287084199</v>
          </cell>
        </row>
        <row r="2418">
          <cell r="A2418" t="str">
            <v>EUR</v>
          </cell>
          <cell r="B2418" t="str">
            <v>TRA_ROA_LCV_DHE_NEW</v>
          </cell>
          <cell r="C2418" t="str">
            <v>TOT_CH4</v>
          </cell>
          <cell r="D2418" t="str">
            <v>TRA</v>
          </cell>
          <cell r="F2418">
            <v>2.8685800604229608E-4</v>
          </cell>
          <cell r="G2418">
            <v>2.8685800604229608E-4</v>
          </cell>
          <cell r="H2418">
            <v>2.8685800604229608E-4</v>
          </cell>
          <cell r="I2418">
            <v>2.8685800604229608E-4</v>
          </cell>
        </row>
        <row r="2419">
          <cell r="A2419" t="str">
            <v>EUR</v>
          </cell>
          <cell r="B2419" t="str">
            <v>TRA_ROA_LCV_DHE_NEW</v>
          </cell>
          <cell r="C2419" t="str">
            <v>TOT_CO2</v>
          </cell>
          <cell r="D2419" t="str">
            <v>TRA</v>
          </cell>
          <cell r="F2419">
            <v>7.0041163141993961</v>
          </cell>
          <cell r="G2419">
            <v>7.0041163141993961</v>
          </cell>
          <cell r="H2419">
            <v>7.0041163141993961</v>
          </cell>
          <cell r="I2419">
            <v>7.0041163141993961</v>
          </cell>
        </row>
        <row r="2420">
          <cell r="A2420" t="str">
            <v>EUR</v>
          </cell>
          <cell r="B2420" t="str">
            <v>TRA_ROA_LCV_DHE_NEW</v>
          </cell>
          <cell r="C2420" t="str">
            <v>TOT_CO2_EQ_GWP_100</v>
          </cell>
          <cell r="D2420" t="str">
            <v>TRA</v>
          </cell>
          <cell r="F2420">
            <v>7.0283845015105753</v>
          </cell>
          <cell r="G2420">
            <v>7.0283845015105753</v>
          </cell>
          <cell r="H2420">
            <v>7.0283845015105753</v>
          </cell>
          <cell r="I2420">
            <v>7.0283845015105753</v>
          </cell>
        </row>
        <row r="2421">
          <cell r="A2421" t="str">
            <v>EUR</v>
          </cell>
          <cell r="B2421" t="str">
            <v>TRA_ROA_LCV_DHE_NEW</v>
          </cell>
          <cell r="C2421" t="str">
            <v>TRA_CH4</v>
          </cell>
          <cell r="D2421" t="str">
            <v>TRA</v>
          </cell>
          <cell r="F2421">
            <v>0.28685800604229611</v>
          </cell>
          <cell r="G2421">
            <v>0.28685800604229611</v>
          </cell>
          <cell r="H2421">
            <v>0.28685800604229611</v>
          </cell>
          <cell r="I2421">
            <v>0.28685800604229611</v>
          </cell>
        </row>
        <row r="2422">
          <cell r="A2422" t="str">
            <v>EUR</v>
          </cell>
          <cell r="B2422" t="str">
            <v>TRA_ROA_LCV_DHE_NEW</v>
          </cell>
          <cell r="C2422" t="str">
            <v>TRA_CO2</v>
          </cell>
          <cell r="D2422" t="str">
            <v>TRA</v>
          </cell>
          <cell r="F2422">
            <v>7.0041163141993961</v>
          </cell>
          <cell r="G2422">
            <v>7.0041163141993961</v>
          </cell>
          <cell r="H2422">
            <v>7.0041163141993961</v>
          </cell>
          <cell r="I2422">
            <v>7.0041163141993961</v>
          </cell>
        </row>
        <row r="2423">
          <cell r="A2423" t="str">
            <v>EUR</v>
          </cell>
          <cell r="B2423" t="str">
            <v>TRA_ROA_LCV_DHE_NEW</v>
          </cell>
          <cell r="C2423" t="str">
            <v>TRA_N2O</v>
          </cell>
          <cell r="D2423" t="str">
            <v>TRA</v>
          </cell>
          <cell r="F2423">
            <v>5.7371601208459203E-2</v>
          </cell>
          <cell r="G2423">
            <v>5.7371601208459203E-2</v>
          </cell>
          <cell r="H2423">
            <v>5.7371601208459203E-2</v>
          </cell>
          <cell r="I2423">
            <v>5.7371601208459203E-2</v>
          </cell>
        </row>
        <row r="2424">
          <cell r="A2424" t="str">
            <v>EUR</v>
          </cell>
          <cell r="B2424" t="str">
            <v>TRA_ROA_LCV_DPH_NEW</v>
          </cell>
          <cell r="C2424" t="str">
            <v>TOT_CO2</v>
          </cell>
          <cell r="D2424" t="str">
            <v>TRA</v>
          </cell>
          <cell r="G2424">
            <v>1.7322104716981139</v>
          </cell>
          <cell r="H2424">
            <v>1.7322104716981139</v>
          </cell>
          <cell r="I2424">
            <v>61.691426974476407</v>
          </cell>
          <cell r="J2424">
            <v>365.78814906898168</v>
          </cell>
          <cell r="K2424">
            <v>2053.2989140510931</v>
          </cell>
          <cell r="L2424">
            <v>1993.339697548314</v>
          </cell>
          <cell r="M2424">
            <v>843.75538249105534</v>
          </cell>
        </row>
        <row r="2425">
          <cell r="A2425" t="str">
            <v>EUR</v>
          </cell>
          <cell r="B2425" t="str">
            <v>TRA_ROA_LCV_DPH_NEW</v>
          </cell>
          <cell r="C2425" t="str">
            <v>TOT_CO2_EQ_GWP_100</v>
          </cell>
          <cell r="D2425" t="str">
            <v>TRA</v>
          </cell>
          <cell r="G2425">
            <v>1.7382123149433959</v>
          </cell>
          <cell r="H2425">
            <v>1.738212314943397</v>
          </cell>
          <cell r="I2425">
            <v>61.905178294150438</v>
          </cell>
          <cell r="J2425">
            <v>367.05554882643838</v>
          </cell>
          <cell r="K2425">
            <v>2060.413279435204</v>
          </cell>
          <cell r="L2425">
            <v>2000.2463134559971</v>
          </cell>
          <cell r="M2425">
            <v>846.67886530438273</v>
          </cell>
        </row>
        <row r="2426">
          <cell r="A2426" t="str">
            <v>EUR</v>
          </cell>
          <cell r="B2426" t="str">
            <v>TRA_ROA_LCV_DPH_NEW</v>
          </cell>
          <cell r="C2426" t="str">
            <v>TRA_CH4</v>
          </cell>
          <cell r="D2426" t="str">
            <v>TRA</v>
          </cell>
          <cell r="G2426">
            <v>7.0943773584905653E-2</v>
          </cell>
          <cell r="H2426">
            <v>7.0943773584905667E-2</v>
          </cell>
          <cell r="I2426">
            <v>2.526611343664563</v>
          </cell>
          <cell r="J2426">
            <v>14.98108460350778</v>
          </cell>
          <cell r="K2426">
            <v>84.094153476495251</v>
          </cell>
          <cell r="L2426">
            <v>81.638485906415596</v>
          </cell>
          <cell r="M2426">
            <v>34.556534436493727</v>
          </cell>
        </row>
        <row r="2427">
          <cell r="A2427" t="str">
            <v>EUR</v>
          </cell>
          <cell r="B2427" t="str">
            <v>TRA_ROA_LCV_DPH_NEW</v>
          </cell>
          <cell r="C2427" t="str">
            <v>TRA_CO2</v>
          </cell>
          <cell r="D2427" t="str">
            <v>TRA</v>
          </cell>
          <cell r="G2427">
            <v>1.7322104716981139</v>
          </cell>
          <cell r="H2427">
            <v>1.7322104716981139</v>
          </cell>
          <cell r="I2427">
            <v>61.691426974476407</v>
          </cell>
          <cell r="J2427">
            <v>365.78814906898168</v>
          </cell>
          <cell r="K2427">
            <v>2053.2989140510931</v>
          </cell>
          <cell r="L2427">
            <v>1993.339697548314</v>
          </cell>
          <cell r="M2427">
            <v>843.75538249105534</v>
          </cell>
        </row>
        <row r="2428">
          <cell r="A2428" t="str">
            <v>EUR</v>
          </cell>
          <cell r="B2428" t="str">
            <v>TRA_ROA_LCV_DPH_NEW</v>
          </cell>
          <cell r="C2428" t="str">
            <v>TRA_N2O</v>
          </cell>
          <cell r="D2428" t="str">
            <v>TRA</v>
          </cell>
          <cell r="G2428">
            <v>1.418875471698113E-2</v>
          </cell>
          <cell r="H2428">
            <v>1.418875471698113E-2</v>
          </cell>
          <cell r="I2428">
            <v>0.50532226873291253</v>
          </cell>
          <cell r="J2428">
            <v>2.9962169207015559</v>
          </cell>
          <cell r="K2428">
            <v>16.818830695299049</v>
          </cell>
          <cell r="L2428">
            <v>16.327697181283121</v>
          </cell>
          <cell r="M2428">
            <v>6.9113068872987462</v>
          </cell>
        </row>
        <row r="2429">
          <cell r="A2429" t="str">
            <v>EUR</v>
          </cell>
          <cell r="B2429" t="str">
            <v>TRA_ROA_LCV_DST_EXS</v>
          </cell>
          <cell r="C2429" t="str">
            <v>TOT_CH4</v>
          </cell>
          <cell r="D2429" t="str">
            <v>TRA</v>
          </cell>
          <cell r="E2429">
            <v>2.7233578937007881</v>
          </cell>
          <cell r="F2429">
            <v>0.71667312992125987</v>
          </cell>
        </row>
        <row r="2430">
          <cell r="A2430" t="str">
            <v>EUR</v>
          </cell>
          <cell r="B2430" t="str">
            <v>TRA_ROA_LCV_DST_EXS</v>
          </cell>
          <cell r="C2430" t="str">
            <v>TOT_CO2</v>
          </cell>
          <cell r="D2430" t="str">
            <v>TRA</v>
          </cell>
          <cell r="E2430">
            <v>66495.321904527562</v>
          </cell>
          <cell r="F2430">
            <v>17498.768922244089</v>
          </cell>
        </row>
        <row r="2431">
          <cell r="A2431" t="str">
            <v>EUR</v>
          </cell>
          <cell r="B2431" t="str">
            <v>TRA_ROA_LCV_DST_EXS</v>
          </cell>
          <cell r="C2431" t="str">
            <v>TOT_CO2_EQ_GWP_100</v>
          </cell>
          <cell r="D2431" t="str">
            <v>TRA</v>
          </cell>
          <cell r="E2431">
            <v>66725.717982334623</v>
          </cell>
          <cell r="F2431">
            <v>17559.39946903543</v>
          </cell>
        </row>
        <row r="2432">
          <cell r="A2432" t="str">
            <v>EUR</v>
          </cell>
          <cell r="B2432" t="str">
            <v>TRA_ROA_LCV_DST_EXS</v>
          </cell>
          <cell r="C2432" t="str">
            <v>TRA_CH4</v>
          </cell>
          <cell r="D2432" t="str">
            <v>TRA</v>
          </cell>
          <cell r="E2432">
            <v>2723.3578937007869</v>
          </cell>
          <cell r="F2432">
            <v>716.67312992125983</v>
          </cell>
        </row>
        <row r="2433">
          <cell r="A2433" t="str">
            <v>EUR</v>
          </cell>
          <cell r="B2433" t="str">
            <v>TRA_ROA_LCV_DST_EXS</v>
          </cell>
          <cell r="C2433" t="str">
            <v>TRA_CO2</v>
          </cell>
          <cell r="D2433" t="str">
            <v>TRA</v>
          </cell>
          <cell r="E2433">
            <v>66495.321904527562</v>
          </cell>
          <cell r="F2433">
            <v>17498.768922244089</v>
          </cell>
        </row>
        <row r="2434">
          <cell r="A2434" t="str">
            <v>EUR</v>
          </cell>
          <cell r="B2434" t="str">
            <v>TRA_ROA_LCV_DST_EXS</v>
          </cell>
          <cell r="C2434" t="str">
            <v>TRA_N2O</v>
          </cell>
          <cell r="D2434" t="str">
            <v>TRA</v>
          </cell>
          <cell r="E2434">
            <v>544.67157874015732</v>
          </cell>
          <cell r="F2434">
            <v>143.334625984252</v>
          </cell>
        </row>
        <row r="2435">
          <cell r="A2435" t="str">
            <v>EUR</v>
          </cell>
          <cell r="B2435" t="str">
            <v>TRA_ROA_LCV_DST_NEW</v>
          </cell>
          <cell r="C2435" t="str">
            <v>TOT_CH4</v>
          </cell>
          <cell r="D2435" t="str">
            <v>TRA</v>
          </cell>
          <cell r="E2435">
            <v>0.36517560628445461</v>
          </cell>
          <cell r="F2435">
            <v>1.449839428475159</v>
          </cell>
          <cell r="G2435">
            <v>1.834164266887097</v>
          </cell>
          <cell r="H2435">
            <v>2.0003947007242511</v>
          </cell>
          <cell r="I2435">
            <v>1.9333279149369189</v>
          </cell>
          <cell r="J2435">
            <v>1.360552954908939</v>
          </cell>
          <cell r="K2435">
            <v>0.23706759513815959</v>
          </cell>
        </row>
        <row r="2436">
          <cell r="A2436" t="str">
            <v>EUR</v>
          </cell>
          <cell r="B2436" t="str">
            <v>TRA_ROA_LCV_DST_NEW</v>
          </cell>
          <cell r="C2436" t="str">
            <v>TOT_CO2</v>
          </cell>
          <cell r="D2436" t="str">
            <v>TRA</v>
          </cell>
          <cell r="E2436">
            <v>8916.3710534454349</v>
          </cell>
          <cell r="F2436">
            <v>35400.246045268468</v>
          </cell>
          <cell r="G2436">
            <v>44784.177516493277</v>
          </cell>
          <cell r="H2436">
            <v>48842.970609350472</v>
          </cell>
          <cell r="I2436">
            <v>46863.307830425307</v>
          </cell>
          <cell r="J2436">
            <v>31996.872275531408</v>
          </cell>
          <cell r="K2436">
            <v>5380.3054384498491</v>
          </cell>
        </row>
        <row r="2437">
          <cell r="A2437" t="str">
            <v>EUR</v>
          </cell>
          <cell r="B2437" t="str">
            <v>TRA_ROA_LCV_DST_NEW</v>
          </cell>
          <cell r="C2437" t="str">
            <v>TOT_CO2_EQ_GWP_100</v>
          </cell>
          <cell r="D2437" t="str">
            <v>TRA</v>
          </cell>
          <cell r="E2437">
            <v>8947.2649097370995</v>
          </cell>
          <cell r="F2437">
            <v>35522.902460917467</v>
          </cell>
          <cell r="G2437">
            <v>44939.347813471933</v>
          </cell>
          <cell r="H2437">
            <v>49012.204001031743</v>
          </cell>
          <cell r="I2437">
            <v>47025.681994621373</v>
          </cell>
          <cell r="J2437">
            <v>32107.73652377072</v>
          </cell>
          <cell r="K2437">
            <v>5398.9473704673019</v>
          </cell>
        </row>
        <row r="2438">
          <cell r="A2438" t="str">
            <v>EUR</v>
          </cell>
          <cell r="B2438" t="str">
            <v>TRA_ROA_LCV_DST_NEW</v>
          </cell>
          <cell r="C2438" t="str">
            <v>TRA_CH4</v>
          </cell>
          <cell r="D2438" t="str">
            <v>TRA</v>
          </cell>
          <cell r="E2438">
            <v>365.17560628445472</v>
          </cell>
          <cell r="F2438">
            <v>1449.8394284751589</v>
          </cell>
          <cell r="G2438">
            <v>1834.164266887097</v>
          </cell>
          <cell r="H2438">
            <v>2000.3947007242509</v>
          </cell>
          <cell r="I2438">
            <v>1919.316361655644</v>
          </cell>
          <cell r="J2438">
            <v>1310.4521068477029</v>
          </cell>
          <cell r="K2438">
            <v>220.35380635289479</v>
          </cell>
        </row>
        <row r="2439">
          <cell r="A2439" t="str">
            <v>EUR</v>
          </cell>
          <cell r="B2439" t="str">
            <v>TRA_ROA_LCV_DST_NEW</v>
          </cell>
          <cell r="C2439" t="str">
            <v>TRA_CO2</v>
          </cell>
          <cell r="D2439" t="str">
            <v>TRA</v>
          </cell>
          <cell r="E2439">
            <v>8916.3710534454349</v>
          </cell>
          <cell r="F2439">
            <v>35400.246045268468</v>
          </cell>
          <cell r="G2439">
            <v>44784.177516493277</v>
          </cell>
          <cell r="H2439">
            <v>48842.970609350472</v>
          </cell>
          <cell r="I2439">
            <v>46863.307830425307</v>
          </cell>
          <cell r="J2439">
            <v>31996.872275531408</v>
          </cell>
          <cell r="K2439">
            <v>5380.3054384498491</v>
          </cell>
        </row>
        <row r="2440">
          <cell r="A2440" t="str">
            <v>EUR</v>
          </cell>
          <cell r="B2440" t="str">
            <v>TRA_ROA_LCV_DST_NEW</v>
          </cell>
          <cell r="C2440" t="str">
            <v>TRA_N2O</v>
          </cell>
          <cell r="D2440" t="str">
            <v>TRA</v>
          </cell>
          <cell r="E2440">
            <v>73.035121256890946</v>
          </cell>
          <cell r="F2440">
            <v>289.96788569503178</v>
          </cell>
          <cell r="G2440">
            <v>366.83285337741938</v>
          </cell>
          <cell r="H2440">
            <v>400.07894014485032</v>
          </cell>
          <cell r="I2440">
            <v>383.86327233112883</v>
          </cell>
          <cell r="J2440">
            <v>262.09042136954048</v>
          </cell>
          <cell r="K2440">
            <v>44.070761270578963</v>
          </cell>
        </row>
        <row r="2441">
          <cell r="A2441" t="str">
            <v>EUR</v>
          </cell>
          <cell r="B2441" t="str">
            <v>TRA_ROA_LCV_GSL_EXS</v>
          </cell>
          <cell r="C2441" t="str">
            <v>TOT_CH4</v>
          </cell>
          <cell r="D2441" t="str">
            <v>TRA</v>
          </cell>
          <cell r="E2441">
            <v>0.395176625</v>
          </cell>
          <cell r="F2441">
            <v>0.1975883125</v>
          </cell>
        </row>
        <row r="2442">
          <cell r="A2442" t="str">
            <v>EUR</v>
          </cell>
          <cell r="B2442" t="str">
            <v>TRA_ROA_LCV_GSL_EXS</v>
          </cell>
          <cell r="C2442" t="str">
            <v>TOT_CO2</v>
          </cell>
          <cell r="D2442" t="str">
            <v>TRA</v>
          </cell>
          <cell r="E2442">
            <v>9249.7675358333345</v>
          </cell>
          <cell r="F2442">
            <v>4624.8837679166672</v>
          </cell>
        </row>
        <row r="2443">
          <cell r="A2443" t="str">
            <v>EUR</v>
          </cell>
          <cell r="B2443" t="str">
            <v>TRA_ROA_LCV_GSL_EXS</v>
          </cell>
          <cell r="C2443" t="str">
            <v>TOT_CO2_EQ_GWP_100</v>
          </cell>
          <cell r="D2443" t="str">
            <v>TRA</v>
          </cell>
          <cell r="E2443">
            <v>9283.1994783083337</v>
          </cell>
          <cell r="F2443">
            <v>4641.5997391541669</v>
          </cell>
        </row>
        <row r="2444">
          <cell r="A2444" t="str">
            <v>EUR</v>
          </cell>
          <cell r="B2444" t="str">
            <v>TRA_ROA_LCV_GSL_EXS</v>
          </cell>
          <cell r="C2444" t="str">
            <v>TRA_CH4</v>
          </cell>
          <cell r="D2444" t="str">
            <v>TRA</v>
          </cell>
          <cell r="E2444">
            <v>395.17662500000012</v>
          </cell>
          <cell r="F2444">
            <v>197.5883125</v>
          </cell>
        </row>
        <row r="2445">
          <cell r="A2445" t="str">
            <v>EUR</v>
          </cell>
          <cell r="B2445" t="str">
            <v>TRA_ROA_LCV_GSL_EXS</v>
          </cell>
          <cell r="C2445" t="str">
            <v>TRA_CO2</v>
          </cell>
          <cell r="D2445" t="str">
            <v>TRA</v>
          </cell>
          <cell r="E2445">
            <v>9249.7675358333345</v>
          </cell>
          <cell r="F2445">
            <v>4624.8837679166672</v>
          </cell>
        </row>
        <row r="2446">
          <cell r="A2446" t="str">
            <v>EUR</v>
          </cell>
          <cell r="B2446" t="str">
            <v>TRA_ROA_LCV_GSL_EXS</v>
          </cell>
          <cell r="C2446" t="str">
            <v>TRA_N2O</v>
          </cell>
          <cell r="D2446" t="str">
            <v>TRA</v>
          </cell>
          <cell r="E2446">
            <v>79.035324999999986</v>
          </cell>
          <cell r="F2446">
            <v>39.517662499999993</v>
          </cell>
        </row>
        <row r="2447">
          <cell r="A2447" t="str">
            <v>EUR</v>
          </cell>
          <cell r="B2447" t="str">
            <v>TRA_ROA_LCV_LPG_EXS</v>
          </cell>
          <cell r="C2447" t="str">
            <v>TOT_CH4</v>
          </cell>
          <cell r="D2447" t="str">
            <v>TRA</v>
          </cell>
          <cell r="E2447">
            <v>0.1079208482142857</v>
          </cell>
          <cell r="F2447">
            <v>2.8400223214285709E-2</v>
          </cell>
        </row>
        <row r="2448">
          <cell r="A2448" t="str">
            <v>EUR</v>
          </cell>
          <cell r="B2448" t="str">
            <v>TRA_ROA_LCV_LPG_EXS</v>
          </cell>
          <cell r="C2448" t="str">
            <v>TOT_CO2</v>
          </cell>
          <cell r="D2448" t="str">
            <v>TRA</v>
          </cell>
          <cell r="E2448">
            <v>2219.9318477678571</v>
          </cell>
          <cell r="F2448">
            <v>584.19259151785707</v>
          </cell>
        </row>
        <row r="2449">
          <cell r="A2449" t="str">
            <v>EUR</v>
          </cell>
          <cell r="B2449" t="str">
            <v>TRA_ROA_LCV_LPG_EXS</v>
          </cell>
          <cell r="C2449" t="str">
            <v>TOT_CO2_EQ_GWP_100</v>
          </cell>
          <cell r="D2449" t="str">
            <v>TRA</v>
          </cell>
          <cell r="E2449">
            <v>2229.0619515267849</v>
          </cell>
          <cell r="F2449">
            <v>586.59525040178562</v>
          </cell>
        </row>
        <row r="2450">
          <cell r="A2450" t="str">
            <v>EUR</v>
          </cell>
          <cell r="B2450" t="str">
            <v>TRA_ROA_LCV_LPG_EXS</v>
          </cell>
          <cell r="C2450" t="str">
            <v>TRA_CH4</v>
          </cell>
          <cell r="D2450" t="str">
            <v>TRA</v>
          </cell>
          <cell r="E2450">
            <v>107.9208482142857</v>
          </cell>
          <cell r="F2450">
            <v>28.40022321428571</v>
          </cell>
        </row>
        <row r="2451">
          <cell r="A2451" t="str">
            <v>EUR</v>
          </cell>
          <cell r="B2451" t="str">
            <v>TRA_ROA_LCV_LPG_EXS</v>
          </cell>
          <cell r="C2451" t="str">
            <v>TRA_CO2</v>
          </cell>
          <cell r="D2451" t="str">
            <v>TRA</v>
          </cell>
          <cell r="E2451">
            <v>2219.9318477678571</v>
          </cell>
          <cell r="F2451">
            <v>584.19259151785707</v>
          </cell>
        </row>
        <row r="2452">
          <cell r="A2452" t="str">
            <v>EUR</v>
          </cell>
          <cell r="B2452" t="str">
            <v>TRA_ROA_LCV_LPG_EXS</v>
          </cell>
          <cell r="C2452" t="str">
            <v>TRA_N2O</v>
          </cell>
          <cell r="D2452" t="str">
            <v>TRA</v>
          </cell>
          <cell r="E2452">
            <v>21.584169642857141</v>
          </cell>
          <cell r="F2452">
            <v>5.6800446428571414</v>
          </cell>
        </row>
        <row r="2453">
          <cell r="A2453" t="str">
            <v>EUR</v>
          </cell>
          <cell r="B2453" t="str">
            <v>TRA_ROA_LCV_LPG_NEW</v>
          </cell>
          <cell r="C2453" t="str">
            <v>TOT_CH4</v>
          </cell>
          <cell r="D2453" t="str">
            <v>TRA</v>
          </cell>
          <cell r="E2453">
            <v>2.7532034671532851E-2</v>
          </cell>
          <cell r="F2453">
            <v>2.7532034671532851E-2</v>
          </cell>
          <cell r="G2453">
            <v>2.7532034671532851E-2</v>
          </cell>
          <cell r="H2453">
            <v>2.7532034671532851E-2</v>
          </cell>
        </row>
        <row r="2454">
          <cell r="A2454" t="str">
            <v>EUR</v>
          </cell>
          <cell r="B2454" t="str">
            <v>TRA_ROA_LCV_LPG_NEW</v>
          </cell>
          <cell r="C2454" t="str">
            <v>TOT_CO2</v>
          </cell>
          <cell r="D2454" t="str">
            <v>TRA</v>
          </cell>
          <cell r="E2454">
            <v>566.3339531934306</v>
          </cell>
          <cell r="F2454">
            <v>566.3339531934306</v>
          </cell>
          <cell r="G2454">
            <v>566.3339531934306</v>
          </cell>
          <cell r="H2454">
            <v>566.3339531934306</v>
          </cell>
        </row>
        <row r="2455">
          <cell r="A2455" t="str">
            <v>EUR</v>
          </cell>
          <cell r="B2455" t="str">
            <v>TRA_ROA_LCV_LPG_NEW</v>
          </cell>
          <cell r="C2455" t="str">
            <v>TOT_CO2_EQ_GWP_100</v>
          </cell>
          <cell r="D2455" t="str">
            <v>TRA</v>
          </cell>
          <cell r="E2455">
            <v>568.66316332664235</v>
          </cell>
          <cell r="F2455">
            <v>568.66316332664235</v>
          </cell>
          <cell r="G2455">
            <v>568.66316332664235</v>
          </cell>
          <cell r="H2455">
            <v>568.66316332664235</v>
          </cell>
        </row>
        <row r="2456">
          <cell r="A2456" t="str">
            <v>EUR</v>
          </cell>
          <cell r="B2456" t="str">
            <v>TRA_ROA_LCV_LPG_NEW</v>
          </cell>
          <cell r="C2456" t="str">
            <v>TRA_CH4</v>
          </cell>
          <cell r="D2456" t="str">
            <v>TRA</v>
          </cell>
          <cell r="E2456">
            <v>27.532034671532848</v>
          </cell>
          <cell r="F2456">
            <v>27.532034671532848</v>
          </cell>
          <cell r="G2456">
            <v>27.532034671532848</v>
          </cell>
          <cell r="H2456">
            <v>27.532034671532848</v>
          </cell>
        </row>
        <row r="2457">
          <cell r="A2457" t="str">
            <v>EUR</v>
          </cell>
          <cell r="B2457" t="str">
            <v>TRA_ROA_LCV_LPG_NEW</v>
          </cell>
          <cell r="C2457" t="str">
            <v>TRA_CO2</v>
          </cell>
          <cell r="D2457" t="str">
            <v>TRA</v>
          </cell>
          <cell r="E2457">
            <v>566.3339531934306</v>
          </cell>
          <cell r="F2457">
            <v>566.3339531934306</v>
          </cell>
          <cell r="G2457">
            <v>566.3339531934306</v>
          </cell>
          <cell r="H2457">
            <v>566.3339531934306</v>
          </cell>
        </row>
        <row r="2458">
          <cell r="A2458" t="str">
            <v>EUR</v>
          </cell>
          <cell r="B2458" t="str">
            <v>TRA_ROA_LCV_LPG_NEW</v>
          </cell>
          <cell r="C2458" t="str">
            <v>TRA_N2O</v>
          </cell>
          <cell r="D2458" t="str">
            <v>TRA</v>
          </cell>
          <cell r="E2458">
            <v>5.5064069343065691</v>
          </cell>
          <cell r="F2458">
            <v>5.5064069343065691</v>
          </cell>
          <cell r="G2458">
            <v>5.5064069343065691</v>
          </cell>
          <cell r="H2458">
            <v>5.5064069343065691</v>
          </cell>
        </row>
        <row r="2459">
          <cell r="A2459" t="str">
            <v>EUR</v>
          </cell>
          <cell r="B2459" t="str">
            <v>TRA_ROA_LCV_NGA_NEW</v>
          </cell>
          <cell r="C2459" t="str">
            <v>TOT_CO2</v>
          </cell>
          <cell r="D2459" t="str">
            <v>TRA</v>
          </cell>
        </row>
        <row r="2460">
          <cell r="A2460" t="str">
            <v>EUR</v>
          </cell>
          <cell r="B2460" t="str">
            <v>TRA_ROA_LCV_NGA_NEW</v>
          </cell>
          <cell r="C2460" t="str">
            <v>TOT_CO2_EQ_GWP_100</v>
          </cell>
          <cell r="D2460" t="str">
            <v>TRA</v>
          </cell>
        </row>
        <row r="2461">
          <cell r="A2461" t="str">
            <v>EUR</v>
          </cell>
          <cell r="B2461" t="str">
            <v>TRA_ROA_LCV_NGA_NEW</v>
          </cell>
          <cell r="C2461" t="str">
            <v>TRA_CH4</v>
          </cell>
          <cell r="D2461" t="str">
            <v>TRA</v>
          </cell>
        </row>
        <row r="2462">
          <cell r="A2462" t="str">
            <v>EUR</v>
          </cell>
          <cell r="B2462" t="str">
            <v>TRA_ROA_LCV_NGA_NEW</v>
          </cell>
          <cell r="C2462" t="str">
            <v>TRA_CO2</v>
          </cell>
          <cell r="D2462" t="str">
            <v>TRA</v>
          </cell>
        </row>
        <row r="2463">
          <cell r="A2463" t="str">
            <v>EUR</v>
          </cell>
          <cell r="B2463" t="str">
            <v>TRA_ROA_LCV_NGA_NEW</v>
          </cell>
          <cell r="C2463" t="str">
            <v>TRA_N2O</v>
          </cell>
          <cell r="D2463" t="str">
            <v>TRA</v>
          </cell>
        </row>
        <row r="2464">
          <cell r="A2464" t="str">
            <v>EUR</v>
          </cell>
          <cell r="B2464" t="str">
            <v>TRA_ROA_MCY_GSL_EXS</v>
          </cell>
          <cell r="C2464" t="str">
            <v>TOT_CO2</v>
          </cell>
          <cell r="D2464" t="str">
            <v>TRA</v>
          </cell>
          <cell r="E2464">
            <v>1943.1192765853659</v>
          </cell>
          <cell r="F2464">
            <v>971.55963829268285</v>
          </cell>
        </row>
        <row r="2465">
          <cell r="A2465" t="str">
            <v>EUR</v>
          </cell>
          <cell r="B2465" t="str">
            <v>TRA_ROA_MCY_GSL_EXS</v>
          </cell>
          <cell r="C2465" t="str">
            <v>TOT_CO2_EQ_GWP_100</v>
          </cell>
          <cell r="D2465" t="str">
            <v>TRA</v>
          </cell>
          <cell r="E2465">
            <v>1950.1423992341461</v>
          </cell>
          <cell r="F2465">
            <v>975.07119961707303</v>
          </cell>
        </row>
        <row r="2466">
          <cell r="A2466" t="str">
            <v>EUR</v>
          </cell>
          <cell r="B2466" t="str">
            <v>TRA_ROA_MCY_GSL_EXS</v>
          </cell>
          <cell r="C2466" t="str">
            <v>TRA_CH4</v>
          </cell>
          <cell r="D2466" t="str">
            <v>TRA</v>
          </cell>
          <cell r="E2466">
            <v>83.015634146341455</v>
          </cell>
          <cell r="F2466">
            <v>41.507817073170727</v>
          </cell>
        </row>
        <row r="2467">
          <cell r="A2467" t="str">
            <v>EUR</v>
          </cell>
          <cell r="B2467" t="str">
            <v>TRA_ROA_MCY_GSL_EXS</v>
          </cell>
          <cell r="C2467" t="str">
            <v>TRA_CO2</v>
          </cell>
          <cell r="D2467" t="str">
            <v>TRA</v>
          </cell>
          <cell r="E2467">
            <v>1943.1192765853659</v>
          </cell>
          <cell r="F2467">
            <v>971.55963829268285</v>
          </cell>
        </row>
        <row r="2468">
          <cell r="A2468" t="str">
            <v>EUR</v>
          </cell>
          <cell r="B2468" t="str">
            <v>TRA_ROA_MCY_GSL_EXS</v>
          </cell>
          <cell r="C2468" t="str">
            <v>TRA_N2O</v>
          </cell>
          <cell r="D2468" t="str">
            <v>TRA</v>
          </cell>
          <cell r="E2468">
            <v>16.603126829268291</v>
          </cell>
          <cell r="F2468">
            <v>8.3015634146341455</v>
          </cell>
        </row>
        <row r="2469">
          <cell r="A2469" t="str">
            <v>EUR</v>
          </cell>
          <cell r="B2469" t="str">
            <v>TRA_ROA_MOP_GSL_EXS</v>
          </cell>
          <cell r="C2469" t="str">
            <v>TOT_CO2</v>
          </cell>
          <cell r="D2469" t="str">
            <v>TRA</v>
          </cell>
          <cell r="E2469">
            <v>215.94101987726779</v>
          </cell>
          <cell r="F2469">
            <v>107.9705099386339</v>
          </cell>
        </row>
        <row r="2470">
          <cell r="A2470" t="str">
            <v>EUR</v>
          </cell>
          <cell r="B2470" t="str">
            <v>TRA_ROA_MOP_GSL_EXS</v>
          </cell>
          <cell r="C2470" t="str">
            <v>TOT_CO2_EQ_GWP_100</v>
          </cell>
          <cell r="D2470" t="str">
            <v>TRA</v>
          </cell>
          <cell r="E2470">
            <v>216.72150735725711</v>
          </cell>
          <cell r="F2470">
            <v>108.3607536786285</v>
          </cell>
        </row>
        <row r="2471">
          <cell r="A2471" t="str">
            <v>EUR</v>
          </cell>
          <cell r="B2471" t="str">
            <v>TRA_ROA_MOP_GSL_EXS</v>
          </cell>
          <cell r="C2471" t="str">
            <v>TRA_CH4</v>
          </cell>
          <cell r="D2471" t="str">
            <v>TRA</v>
          </cell>
          <cell r="E2471">
            <v>9.2256203308431157</v>
          </cell>
          <cell r="F2471">
            <v>4.6128101654215579</v>
          </cell>
        </row>
        <row r="2472">
          <cell r="A2472" t="str">
            <v>EUR</v>
          </cell>
          <cell r="B2472" t="str">
            <v>TRA_ROA_MOP_GSL_EXS</v>
          </cell>
          <cell r="C2472" t="str">
            <v>TRA_CO2</v>
          </cell>
          <cell r="D2472" t="str">
            <v>TRA</v>
          </cell>
          <cell r="E2472">
            <v>215.94101987726779</v>
          </cell>
          <cell r="F2472">
            <v>107.9705099386339</v>
          </cell>
        </row>
        <row r="2473">
          <cell r="A2473" t="str">
            <v>EUR</v>
          </cell>
          <cell r="B2473" t="str">
            <v>TRA_ROA_MOP_GSL_EXS</v>
          </cell>
          <cell r="C2473" t="str">
            <v>TRA_N2O</v>
          </cell>
          <cell r="D2473" t="str">
            <v>TRA</v>
          </cell>
          <cell r="E2473">
            <v>1.845124066168623</v>
          </cell>
          <cell r="F2473">
            <v>0.92256203308431139</v>
          </cell>
        </row>
        <row r="2474">
          <cell r="A2474" t="str">
            <v>EUR</v>
          </cell>
          <cell r="B2474" t="str">
            <v>TRA_ROA_MTR_DPH_NEW</v>
          </cell>
          <cell r="C2474" t="str">
            <v>TOT_CH4</v>
          </cell>
          <cell r="D2474" t="str">
            <v>TRA</v>
          </cell>
          <cell r="G2474">
            <v>2.091474121996303E-4</v>
          </cell>
          <cell r="H2474">
            <v>2.091474121996303E-4</v>
          </cell>
          <cell r="I2474">
            <v>7.4414605183197044E-3</v>
          </cell>
          <cell r="J2474">
            <v>4.41790960391715E-2</v>
          </cell>
          <cell r="K2474">
            <v>0.24810950345314359</v>
          </cell>
          <cell r="L2474">
            <v>0.55809794650950817</v>
          </cell>
          <cell r="M2474">
            <v>0.41918595986947071</v>
          </cell>
        </row>
        <row r="2475">
          <cell r="A2475" t="str">
            <v>EUR</v>
          </cell>
          <cell r="B2475" t="str">
            <v>TRA_ROA_MTR_DPH_NEW</v>
          </cell>
          <cell r="C2475" t="str">
            <v>TOT_CO2</v>
          </cell>
          <cell r="D2475" t="str">
            <v>TRA</v>
          </cell>
          <cell r="G2475">
            <v>5.1066826478743046</v>
          </cell>
          <cell r="H2475">
            <v>5.1066826478743046</v>
          </cell>
          <cell r="I2475">
            <v>181.69566098897269</v>
          </cell>
          <cell r="J2475">
            <v>1078.706261623104</v>
          </cell>
          <cell r="K2475">
            <v>6058.0070426475913</v>
          </cell>
          <cell r="L2475">
            <v>13626.89152727382</v>
          </cell>
          <cell r="M2475">
            <v>10235.12385347957</v>
          </cell>
        </row>
        <row r="2476">
          <cell r="A2476" t="str">
            <v>EUR</v>
          </cell>
          <cell r="B2476" t="str">
            <v>TRA_ROA_MTR_DPH_NEW</v>
          </cell>
          <cell r="C2476" t="str">
            <v>TOT_CO2_EQ_GWP_100</v>
          </cell>
          <cell r="D2476" t="str">
            <v>TRA</v>
          </cell>
          <cell r="G2476">
            <v>5.1243765189463941</v>
          </cell>
          <cell r="H2476">
            <v>5.1243765189463941</v>
          </cell>
          <cell r="I2476">
            <v>182.32520854882259</v>
          </cell>
          <cell r="J2476">
            <v>1082.4438131480181</v>
          </cell>
          <cell r="K2476">
            <v>6078.9971066397266</v>
          </cell>
          <cell r="L2476">
            <v>13674.106613548531</v>
          </cell>
          <cell r="M2476">
            <v>10270.586985684529</v>
          </cell>
        </row>
        <row r="2477">
          <cell r="A2477" t="str">
            <v>EUR</v>
          </cell>
          <cell r="B2477" t="str">
            <v>TRA_ROA_MTR_DPH_NEW</v>
          </cell>
          <cell r="C2477" t="str">
            <v>TRA_CH4</v>
          </cell>
          <cell r="D2477" t="str">
            <v>TRA</v>
          </cell>
          <cell r="G2477">
            <v>0.20914741219963021</v>
          </cell>
          <cell r="H2477">
            <v>0.20914741219963021</v>
          </cell>
          <cell r="I2477">
            <v>7.4414605183197038</v>
          </cell>
          <cell r="J2477">
            <v>44.179096039171498</v>
          </cell>
          <cell r="K2477">
            <v>248.10950345314359</v>
          </cell>
          <cell r="L2477">
            <v>558.09794650950801</v>
          </cell>
          <cell r="M2477">
            <v>419.18595986947059</v>
          </cell>
        </row>
        <row r="2478">
          <cell r="A2478" t="str">
            <v>EUR</v>
          </cell>
          <cell r="B2478" t="str">
            <v>TRA_ROA_MTR_DPH_NEW</v>
          </cell>
          <cell r="C2478" t="str">
            <v>TRA_CO2</v>
          </cell>
          <cell r="D2478" t="str">
            <v>TRA</v>
          </cell>
          <cell r="G2478">
            <v>5.1066826478743046</v>
          </cell>
          <cell r="H2478">
            <v>5.1066826478743046</v>
          </cell>
          <cell r="I2478">
            <v>181.69566098897269</v>
          </cell>
          <cell r="J2478">
            <v>1078.706261623104</v>
          </cell>
          <cell r="K2478">
            <v>6058.0070426475913</v>
          </cell>
          <cell r="L2478">
            <v>13626.89152727382</v>
          </cell>
          <cell r="M2478">
            <v>10235.12385347957</v>
          </cell>
        </row>
        <row r="2479">
          <cell r="A2479" t="str">
            <v>EUR</v>
          </cell>
          <cell r="B2479" t="str">
            <v>TRA_ROA_MTR_DPH_NEW</v>
          </cell>
          <cell r="C2479" t="str">
            <v>TRA_N2O</v>
          </cell>
          <cell r="D2479" t="str">
            <v>TRA</v>
          </cell>
          <cell r="G2479">
            <v>4.1829482439926062E-2</v>
          </cell>
          <cell r="H2479">
            <v>4.1829482439926062E-2</v>
          </cell>
          <cell r="I2479">
            <v>1.4882921036639409</v>
          </cell>
          <cell r="J2479">
            <v>8.8358192078342981</v>
          </cell>
          <cell r="K2479">
            <v>49.621900690628713</v>
          </cell>
          <cell r="L2479">
            <v>111.6195893019016</v>
          </cell>
          <cell r="M2479">
            <v>83.837191973894107</v>
          </cell>
        </row>
        <row r="2480">
          <cell r="A2480" t="str">
            <v>EUR</v>
          </cell>
          <cell r="B2480" t="str">
            <v>TRA_ROA_MTR_DST_EXS</v>
          </cell>
          <cell r="C2480" t="str">
            <v>TOT_CH4</v>
          </cell>
          <cell r="D2480" t="str">
            <v>TRA</v>
          </cell>
          <cell r="E2480">
            <v>5.3066647834394898</v>
          </cell>
          <cell r="F2480">
            <v>2.6533323917197449</v>
          </cell>
        </row>
        <row r="2481">
          <cell r="A2481" t="str">
            <v>EUR</v>
          </cell>
          <cell r="B2481" t="str">
            <v>TRA_ROA_MTR_DST_EXS</v>
          </cell>
          <cell r="C2481" t="str">
            <v>TOT_CO2</v>
          </cell>
          <cell r="D2481" t="str">
            <v>TRA</v>
          </cell>
          <cell r="E2481">
            <v>129571.0651289809</v>
          </cell>
          <cell r="F2481">
            <v>64785.532564490437</v>
          </cell>
        </row>
        <row r="2482">
          <cell r="A2482" t="str">
            <v>EUR</v>
          </cell>
          <cell r="B2482" t="str">
            <v>TRA_ROA_MTR_DST_EXS</v>
          </cell>
          <cell r="C2482" t="str">
            <v>TOT_CO2_EQ_GWP_100</v>
          </cell>
          <cell r="D2482" t="str">
            <v>TRA</v>
          </cell>
          <cell r="E2482">
            <v>130020.0089696599</v>
          </cell>
          <cell r="F2482">
            <v>65010.004484829937</v>
          </cell>
        </row>
        <row r="2483">
          <cell r="A2483" t="str">
            <v>EUR</v>
          </cell>
          <cell r="B2483" t="str">
            <v>TRA_ROA_MTR_DST_EXS</v>
          </cell>
          <cell r="C2483" t="str">
            <v>TRA_CH4</v>
          </cell>
          <cell r="D2483" t="str">
            <v>TRA</v>
          </cell>
          <cell r="E2483">
            <v>5306.6647834394898</v>
          </cell>
          <cell r="F2483">
            <v>2653.3323917197449</v>
          </cell>
        </row>
        <row r="2484">
          <cell r="A2484" t="str">
            <v>EUR</v>
          </cell>
          <cell r="B2484" t="str">
            <v>TRA_ROA_MTR_DST_EXS</v>
          </cell>
          <cell r="C2484" t="str">
            <v>TRA_CO2</v>
          </cell>
          <cell r="D2484" t="str">
            <v>TRA</v>
          </cell>
          <cell r="E2484">
            <v>129571.0651289809</v>
          </cell>
          <cell r="F2484">
            <v>64785.532564490437</v>
          </cell>
        </row>
        <row r="2485">
          <cell r="A2485" t="str">
            <v>EUR</v>
          </cell>
          <cell r="B2485" t="str">
            <v>TRA_ROA_MTR_DST_EXS</v>
          </cell>
          <cell r="C2485" t="str">
            <v>TRA_N2O</v>
          </cell>
          <cell r="D2485" t="str">
            <v>TRA</v>
          </cell>
          <cell r="E2485">
            <v>1061.3329566878981</v>
          </cell>
          <cell r="F2485">
            <v>530.66647834394894</v>
          </cell>
        </row>
        <row r="2486">
          <cell r="A2486" t="str">
            <v>EUR</v>
          </cell>
          <cell r="B2486" t="str">
            <v>TRA_ROA_MTR_DST_NEW</v>
          </cell>
          <cell r="C2486" t="str">
            <v>TOT_CH4</v>
          </cell>
          <cell r="D2486" t="str">
            <v>TRA</v>
          </cell>
          <cell r="E2486">
            <v>0.72073921147356501</v>
          </cell>
          <cell r="F2486">
            <v>3.2503328808892391</v>
          </cell>
          <cell r="G2486">
            <v>5.3524351450586618</v>
          </cell>
          <cell r="H2486">
            <v>5.8423322271638209</v>
          </cell>
          <cell r="I2486">
            <v>5.1215930156902552</v>
          </cell>
          <cell r="J2486">
            <v>4.6473113260064149</v>
          </cell>
          <cell r="K2486">
            <v>2.8981103096526222</v>
          </cell>
          <cell r="L2486">
            <v>0.58865477818699474</v>
          </cell>
        </row>
        <row r="2487">
          <cell r="A2487" t="str">
            <v>EUR</v>
          </cell>
          <cell r="B2487" t="str">
            <v>TRA_ROA_MTR_DST_NEW</v>
          </cell>
          <cell r="C2487" t="str">
            <v>TOT_CO2</v>
          </cell>
          <cell r="D2487" t="str">
            <v>TRA</v>
          </cell>
          <cell r="E2487">
            <v>17598.049080146211</v>
          </cell>
          <cell r="F2487">
            <v>79362.294508378938</v>
          </cell>
          <cell r="G2487">
            <v>130688.624791849</v>
          </cell>
          <cell r="H2487">
            <v>142650.27854658329</v>
          </cell>
          <cell r="I2487">
            <v>125052.2294664371</v>
          </cell>
          <cell r="J2487">
            <v>113471.8515433233</v>
          </cell>
          <cell r="K2487">
            <v>70762.193394018177</v>
          </cell>
          <cell r="L2487">
            <v>14372.98750073245</v>
          </cell>
        </row>
        <row r="2488">
          <cell r="A2488" t="str">
            <v>EUR</v>
          </cell>
          <cell r="B2488" t="str">
            <v>TRA_ROA_MTR_DST_NEW</v>
          </cell>
          <cell r="C2488" t="str">
            <v>TOT_CO2_EQ_GWP_100</v>
          </cell>
          <cell r="D2488" t="str">
            <v>TRA</v>
          </cell>
          <cell r="E2488">
            <v>17659.02361743688</v>
          </cell>
          <cell r="F2488">
            <v>79637.27267010216</v>
          </cell>
          <cell r="G2488">
            <v>131141.44080512089</v>
          </cell>
          <cell r="H2488">
            <v>143144.5398530013</v>
          </cell>
          <cell r="I2488">
            <v>125485.5162355645</v>
          </cell>
          <cell r="J2488">
            <v>113865.0140815034</v>
          </cell>
          <cell r="K2488">
            <v>71007.373526214767</v>
          </cell>
          <cell r="L2488">
            <v>14422.78769496707</v>
          </cell>
        </row>
        <row r="2489">
          <cell r="A2489" t="str">
            <v>EUR</v>
          </cell>
          <cell r="B2489" t="str">
            <v>TRA_ROA_MTR_DST_NEW</v>
          </cell>
          <cell r="C2489" t="str">
            <v>TRA_CH4</v>
          </cell>
          <cell r="D2489" t="str">
            <v>TRA</v>
          </cell>
          <cell r="E2489">
            <v>720.73921147356509</v>
          </cell>
          <cell r="F2489">
            <v>3250.3328808892388</v>
          </cell>
          <cell r="G2489">
            <v>5352.4351450586601</v>
          </cell>
          <cell r="H2489">
            <v>5842.3322271638199</v>
          </cell>
          <cell r="I2489">
            <v>5121.5930156902541</v>
          </cell>
          <cell r="J2489">
            <v>4647.3113260064138</v>
          </cell>
          <cell r="K2489">
            <v>2898.1103096526208</v>
          </cell>
          <cell r="L2489">
            <v>588.65477818699469</v>
          </cell>
        </row>
        <row r="2490">
          <cell r="A2490" t="str">
            <v>EUR</v>
          </cell>
          <cell r="B2490" t="str">
            <v>TRA_ROA_MTR_DST_NEW</v>
          </cell>
          <cell r="C2490" t="str">
            <v>TRA_CO2</v>
          </cell>
          <cell r="D2490" t="str">
            <v>TRA</v>
          </cell>
          <cell r="E2490">
            <v>17598.049080146211</v>
          </cell>
          <cell r="F2490">
            <v>79362.294508378938</v>
          </cell>
          <cell r="G2490">
            <v>130688.624791849</v>
          </cell>
          <cell r="H2490">
            <v>142650.27854658329</v>
          </cell>
          <cell r="I2490">
            <v>125052.2294664371</v>
          </cell>
          <cell r="J2490">
            <v>113471.8515433233</v>
          </cell>
          <cell r="K2490">
            <v>70762.193394018177</v>
          </cell>
          <cell r="L2490">
            <v>14372.98750073245</v>
          </cell>
        </row>
        <row r="2491">
          <cell r="A2491" t="str">
            <v>EUR</v>
          </cell>
          <cell r="B2491" t="str">
            <v>TRA_ROA_MTR_DST_NEW</v>
          </cell>
          <cell r="C2491" t="str">
            <v>TRA_N2O</v>
          </cell>
          <cell r="D2491" t="str">
            <v>TRA</v>
          </cell>
          <cell r="E2491">
            <v>144.147842294713</v>
          </cell>
          <cell r="F2491">
            <v>650.06657617784776</v>
          </cell>
          <cell r="G2491">
            <v>1070.4870290117319</v>
          </cell>
          <cell r="H2491">
            <v>1168.466445432764</v>
          </cell>
          <cell r="I2491">
            <v>1024.318603138051</v>
          </cell>
          <cell r="J2491">
            <v>929.46226520128278</v>
          </cell>
          <cell r="K2491">
            <v>579.6220619305243</v>
          </cell>
          <cell r="L2491">
            <v>117.73095563739891</v>
          </cell>
        </row>
        <row r="2492">
          <cell r="A2492" t="str">
            <v>EUR</v>
          </cell>
          <cell r="B2492" t="str">
            <v>TRA_ROA_MTR_GSL_EXS</v>
          </cell>
          <cell r="C2492" t="str">
            <v>TOT_CH4</v>
          </cell>
          <cell r="D2492" t="str">
            <v>TRA</v>
          </cell>
          <cell r="E2492">
            <v>6.221002368064954E-2</v>
          </cell>
          <cell r="F2492">
            <v>3.110501184032477E-2</v>
          </cell>
        </row>
        <row r="2493">
          <cell r="A2493" t="str">
            <v>EUR</v>
          </cell>
          <cell r="B2493" t="str">
            <v>TRA_ROA_MTR_GSL_EXS</v>
          </cell>
          <cell r="C2493" t="str">
            <v>TOT_CO2</v>
          </cell>
          <cell r="D2493" t="str">
            <v>TRA</v>
          </cell>
          <cell r="E2493">
            <v>1456.1292876184029</v>
          </cell>
          <cell r="F2493">
            <v>728.06464380920158</v>
          </cell>
        </row>
        <row r="2494">
          <cell r="A2494" t="str">
            <v>EUR</v>
          </cell>
          <cell r="B2494" t="str">
            <v>TRA_ROA_MTR_GSL_EXS</v>
          </cell>
          <cell r="C2494" t="str">
            <v>TOT_CO2_EQ_GWP_100</v>
          </cell>
          <cell r="D2494" t="str">
            <v>TRA</v>
          </cell>
          <cell r="E2494">
            <v>1461.392255621786</v>
          </cell>
          <cell r="F2494">
            <v>730.69612781089324</v>
          </cell>
        </row>
        <row r="2495">
          <cell r="A2495" t="str">
            <v>EUR</v>
          </cell>
          <cell r="B2495" t="str">
            <v>TRA_ROA_MTR_GSL_EXS</v>
          </cell>
          <cell r="C2495" t="str">
            <v>TRA_CH4</v>
          </cell>
          <cell r="D2495" t="str">
            <v>TRA</v>
          </cell>
          <cell r="E2495">
            <v>62.210023680649527</v>
          </cell>
          <cell r="F2495">
            <v>31.10501184032476</v>
          </cell>
        </row>
        <row r="2496">
          <cell r="A2496" t="str">
            <v>EUR</v>
          </cell>
          <cell r="B2496" t="str">
            <v>TRA_ROA_MTR_GSL_EXS</v>
          </cell>
          <cell r="C2496" t="str">
            <v>TRA_CO2</v>
          </cell>
          <cell r="D2496" t="str">
            <v>TRA</v>
          </cell>
          <cell r="E2496">
            <v>1456.1292876184029</v>
          </cell>
          <cell r="F2496">
            <v>728.06464380920158</v>
          </cell>
        </row>
        <row r="2497">
          <cell r="A2497" t="str">
            <v>EUR</v>
          </cell>
          <cell r="B2497" t="str">
            <v>TRA_ROA_MTR_GSL_EXS</v>
          </cell>
          <cell r="C2497" t="str">
            <v>TRA_N2O</v>
          </cell>
          <cell r="D2497" t="str">
            <v>TRA</v>
          </cell>
          <cell r="E2497">
            <v>12.442004736129901</v>
          </cell>
          <cell r="F2497">
            <v>6.2210023680649522</v>
          </cell>
        </row>
        <row r="2498">
          <cell r="A2498" t="str">
            <v>EUR</v>
          </cell>
          <cell r="B2498" t="str">
            <v>TRA_ROA_MTR_LNG_NEW</v>
          </cell>
          <cell r="C2498" t="str">
            <v>TOT_CH4</v>
          </cell>
          <cell r="D2498" t="str">
            <v>TRA</v>
          </cell>
        </row>
        <row r="2499">
          <cell r="A2499" t="str">
            <v>EUR</v>
          </cell>
          <cell r="B2499" t="str">
            <v>TRA_ROA_MTR_LNG_NEW</v>
          </cell>
          <cell r="C2499" t="str">
            <v>TOT_CO2</v>
          </cell>
          <cell r="D2499" t="str">
            <v>TRA</v>
          </cell>
        </row>
        <row r="2500">
          <cell r="A2500" t="str">
            <v>EUR</v>
          </cell>
          <cell r="B2500" t="str">
            <v>TRA_ROA_MTR_LNG_NEW</v>
          </cell>
          <cell r="C2500" t="str">
            <v>TOT_CO2_EQ_GWP_100</v>
          </cell>
          <cell r="D2500" t="str">
            <v>TRA</v>
          </cell>
        </row>
        <row r="2501">
          <cell r="A2501" t="str">
            <v>EUR</v>
          </cell>
          <cell r="B2501" t="str">
            <v>TRA_ROA_MTR_LNG_NEW</v>
          </cell>
          <cell r="C2501" t="str">
            <v>TRA_CH4</v>
          </cell>
          <cell r="D2501" t="str">
            <v>TRA</v>
          </cell>
        </row>
        <row r="2502">
          <cell r="A2502" t="str">
            <v>EUR</v>
          </cell>
          <cell r="B2502" t="str">
            <v>TRA_ROA_MTR_LNG_NEW</v>
          </cell>
          <cell r="C2502" t="str">
            <v>TRA_CO2</v>
          </cell>
          <cell r="D2502" t="str">
            <v>TRA</v>
          </cell>
        </row>
        <row r="2503">
          <cell r="A2503" t="str">
            <v>EUR</v>
          </cell>
          <cell r="B2503" t="str">
            <v>TRA_ROA_MTR_LPG_EXS</v>
          </cell>
          <cell r="C2503" t="str">
            <v>TOT_CH4</v>
          </cell>
          <cell r="D2503" t="str">
            <v>TRA</v>
          </cell>
          <cell r="E2503">
            <v>5.2802521645021638E-2</v>
          </cell>
          <cell r="F2503">
            <v>1.389540043290044E-2</v>
          </cell>
        </row>
        <row r="2504">
          <cell r="A2504" t="str">
            <v>EUR</v>
          </cell>
          <cell r="B2504" t="str">
            <v>TRA_ROA_MTR_LPG_EXS</v>
          </cell>
          <cell r="C2504" t="str">
            <v>TOT_CO2</v>
          </cell>
          <cell r="D2504" t="str">
            <v>TRA</v>
          </cell>
          <cell r="E2504">
            <v>1086.147870238095</v>
          </cell>
          <cell r="F2504">
            <v>285.82838690476189</v>
          </cell>
        </row>
        <row r="2505">
          <cell r="A2505" t="str">
            <v>EUR</v>
          </cell>
          <cell r="B2505" t="str">
            <v>TRA_ROA_MTR_LPG_EXS</v>
          </cell>
          <cell r="C2505" t="str">
            <v>TOT_CO2_EQ_GWP_100</v>
          </cell>
          <cell r="D2505" t="str">
            <v>TRA</v>
          </cell>
          <cell r="E2505">
            <v>1090.6149635692641</v>
          </cell>
          <cell r="F2505">
            <v>287.00393778138528</v>
          </cell>
        </row>
        <row r="2506">
          <cell r="A2506" t="str">
            <v>EUR</v>
          </cell>
          <cell r="B2506" t="str">
            <v>TRA_ROA_MTR_LPG_EXS</v>
          </cell>
          <cell r="C2506" t="str">
            <v>TRA_CH4</v>
          </cell>
          <cell r="D2506" t="str">
            <v>TRA</v>
          </cell>
          <cell r="E2506">
            <v>52.802521645021642</v>
          </cell>
          <cell r="F2506">
            <v>13.895400432900439</v>
          </cell>
        </row>
        <row r="2507">
          <cell r="A2507" t="str">
            <v>EUR</v>
          </cell>
          <cell r="B2507" t="str">
            <v>TRA_ROA_MTR_LPG_EXS</v>
          </cell>
          <cell r="C2507" t="str">
            <v>TRA_CO2</v>
          </cell>
          <cell r="D2507" t="str">
            <v>TRA</v>
          </cell>
          <cell r="E2507">
            <v>1086.147870238095</v>
          </cell>
          <cell r="F2507">
            <v>285.82838690476189</v>
          </cell>
        </row>
        <row r="2508">
          <cell r="A2508" t="str">
            <v>EUR</v>
          </cell>
          <cell r="B2508" t="str">
            <v>TRA_ROA_MTR_LPG_EXS</v>
          </cell>
          <cell r="C2508" t="str">
            <v>TRA_N2O</v>
          </cell>
          <cell r="D2508" t="str">
            <v>TRA</v>
          </cell>
          <cell r="E2508">
            <v>10.560504329004329</v>
          </cell>
          <cell r="F2508">
            <v>2.7790800865800862</v>
          </cell>
        </row>
        <row r="2509">
          <cell r="A2509" t="str">
            <v>EUR</v>
          </cell>
          <cell r="B2509" t="str">
            <v>TRA_ROA_MTR_LPG_NEW</v>
          </cell>
          <cell r="C2509" t="str">
            <v>TOT_CH4</v>
          </cell>
          <cell r="D2509" t="str">
            <v>TRA</v>
          </cell>
          <cell r="E2509">
            <v>5.4282324780976207E-2</v>
          </cell>
          <cell r="F2509">
            <v>5.4282324780976207E-2</v>
          </cell>
          <cell r="G2509">
            <v>5.4282324780976207E-2</v>
          </cell>
          <cell r="H2509">
            <v>5.4282324780976207E-2</v>
          </cell>
        </row>
        <row r="2510">
          <cell r="A2510" t="str">
            <v>EUR</v>
          </cell>
          <cell r="B2510" t="str">
            <v>TRA_ROA_MTR_LPG_NEW</v>
          </cell>
          <cell r="C2510" t="str">
            <v>TOT_CO2</v>
          </cell>
          <cell r="D2510" t="str">
            <v>TRA</v>
          </cell>
          <cell r="E2510">
            <v>1116.5874207446809</v>
          </cell>
          <cell r="F2510">
            <v>1116.5874207446809</v>
          </cell>
          <cell r="G2510">
            <v>1116.5874207446809</v>
          </cell>
          <cell r="H2510">
            <v>1116.5874207446809</v>
          </cell>
        </row>
        <row r="2511">
          <cell r="A2511" t="str">
            <v>EUR</v>
          </cell>
          <cell r="B2511" t="str">
            <v>TRA_ROA_MTR_LPG_NEW</v>
          </cell>
          <cell r="C2511" t="str">
            <v>TOT_CO2_EQ_GWP_100</v>
          </cell>
          <cell r="D2511" t="str">
            <v>TRA</v>
          </cell>
          <cell r="E2511">
            <v>1121.1797054211511</v>
          </cell>
          <cell r="F2511">
            <v>1121.1797054211511</v>
          </cell>
          <cell r="G2511">
            <v>1121.1797054211511</v>
          </cell>
          <cell r="H2511">
            <v>1121.1797054211511</v>
          </cell>
        </row>
        <row r="2512">
          <cell r="A2512" t="str">
            <v>EUR</v>
          </cell>
          <cell r="B2512" t="str">
            <v>TRA_ROA_MTR_LPG_NEW</v>
          </cell>
          <cell r="C2512" t="str">
            <v>TRA_CH4</v>
          </cell>
          <cell r="D2512" t="str">
            <v>TRA</v>
          </cell>
          <cell r="E2512">
            <v>54.282324780976232</v>
          </cell>
          <cell r="F2512">
            <v>54.282324780976232</v>
          </cell>
          <cell r="G2512">
            <v>54.282324780976232</v>
          </cell>
          <cell r="H2512">
            <v>54.282324780976232</v>
          </cell>
        </row>
        <row r="2513">
          <cell r="A2513" t="str">
            <v>EUR</v>
          </cell>
          <cell r="B2513" t="str">
            <v>TRA_ROA_MTR_LPG_NEW</v>
          </cell>
          <cell r="C2513" t="str">
            <v>TRA_CO2</v>
          </cell>
          <cell r="D2513" t="str">
            <v>TRA</v>
          </cell>
          <cell r="E2513">
            <v>1116.5874207446809</v>
          </cell>
          <cell r="F2513">
            <v>1116.5874207446809</v>
          </cell>
          <cell r="G2513">
            <v>1116.5874207446809</v>
          </cell>
          <cell r="H2513">
            <v>1116.5874207446809</v>
          </cell>
        </row>
        <row r="2514">
          <cell r="A2514" t="str">
            <v>EUR</v>
          </cell>
          <cell r="B2514" t="str">
            <v>TRA_ROA_MTR_LPG_NEW</v>
          </cell>
          <cell r="C2514" t="str">
            <v>TRA_N2O</v>
          </cell>
          <cell r="D2514" t="str">
            <v>TRA</v>
          </cell>
          <cell r="E2514">
            <v>10.856464956195239</v>
          </cell>
          <cell r="F2514">
            <v>10.856464956195239</v>
          </cell>
          <cell r="G2514">
            <v>10.856464956195239</v>
          </cell>
          <cell r="H2514">
            <v>10.856464956195239</v>
          </cell>
        </row>
        <row r="2515">
          <cell r="A2515" t="str">
            <v>EUR</v>
          </cell>
          <cell r="B2515" t="str">
            <v>TRA_ROA_MTR_NGA_EXS</v>
          </cell>
          <cell r="C2515" t="str">
            <v>TOT_CH4</v>
          </cell>
          <cell r="D2515" t="str">
            <v>TRA</v>
          </cell>
          <cell r="E2515">
            <v>3.0371212121212121E-4</v>
          </cell>
          <cell r="F2515">
            <v>7.9924242424242413E-5</v>
          </cell>
        </row>
        <row r="2516">
          <cell r="A2516" t="str">
            <v>EUR</v>
          </cell>
          <cell r="B2516" t="str">
            <v>TRA_ROA_MTR_NGA_EXS</v>
          </cell>
          <cell r="C2516" t="str">
            <v>TOT_CO2</v>
          </cell>
          <cell r="D2516" t="str">
            <v>TRA</v>
          </cell>
          <cell r="E2516">
            <v>6.2473583333333336</v>
          </cell>
          <cell r="F2516">
            <v>1.644041666666666</v>
          </cell>
        </row>
        <row r="2517">
          <cell r="A2517" t="str">
            <v>EUR</v>
          </cell>
          <cell r="B2517" t="str">
            <v>TRA_ROA_MTR_NGA_EXS</v>
          </cell>
          <cell r="C2517" t="str">
            <v>TOT_CO2_EQ_GWP_100</v>
          </cell>
          <cell r="D2517" t="str">
            <v>TRA</v>
          </cell>
          <cell r="E2517">
            <v>6.2730523787878791</v>
          </cell>
          <cell r="F2517">
            <v>1.650803257575757</v>
          </cell>
        </row>
        <row r="2518">
          <cell r="A2518" t="str">
            <v>EUR</v>
          </cell>
          <cell r="B2518" t="str">
            <v>TRA_ROA_MTR_NGA_EXS</v>
          </cell>
          <cell r="C2518" t="str">
            <v>TRA_CH4</v>
          </cell>
          <cell r="D2518" t="str">
            <v>TRA</v>
          </cell>
          <cell r="E2518">
            <v>0.30371212121212121</v>
          </cell>
          <cell r="F2518">
            <v>7.9924242424242425E-2</v>
          </cell>
        </row>
        <row r="2519">
          <cell r="A2519" t="str">
            <v>EUR</v>
          </cell>
          <cell r="B2519" t="str">
            <v>TRA_ROA_MTR_NGA_EXS</v>
          </cell>
          <cell r="C2519" t="str">
            <v>TRA_CO2</v>
          </cell>
          <cell r="D2519" t="str">
            <v>TRA</v>
          </cell>
          <cell r="E2519">
            <v>6.2473583333333336</v>
          </cell>
          <cell r="F2519">
            <v>1.644041666666666</v>
          </cell>
        </row>
        <row r="2520">
          <cell r="A2520" t="str">
            <v>EUR</v>
          </cell>
          <cell r="B2520" t="str">
            <v>TRA_ROA_MTR_NGA_EXS</v>
          </cell>
          <cell r="C2520" t="str">
            <v>TRA_N2O</v>
          </cell>
          <cell r="D2520" t="str">
            <v>TRA</v>
          </cell>
          <cell r="E2520">
            <v>6.074242424242423E-2</v>
          </cell>
          <cell r="F2520">
            <v>1.598484848484848E-2</v>
          </cell>
        </row>
        <row r="2521">
          <cell r="A2521" t="str">
            <v>EUR</v>
          </cell>
          <cell r="B2521" t="str">
            <v>TRA_ROA_MTR_NGA_NEW</v>
          </cell>
          <cell r="C2521" t="str">
            <v>TOT_CH4</v>
          </cell>
          <cell r="D2521" t="str">
            <v>TRA</v>
          </cell>
          <cell r="G2521">
            <v>8.3125000000000557E-5</v>
          </cell>
          <cell r="H2521">
            <v>8.3125000000000557E-5</v>
          </cell>
          <cell r="I2521">
            <v>0.31953596723239941</v>
          </cell>
          <cell r="J2521">
            <v>0.31953596723239941</v>
          </cell>
          <cell r="K2521">
            <v>0.31945284223239928</v>
          </cell>
        </row>
        <row r="2522">
          <cell r="A2522" t="str">
            <v>EUR</v>
          </cell>
          <cell r="B2522" t="str">
            <v>TRA_ROA_MTR_NGA_NEW</v>
          </cell>
          <cell r="C2522" t="str">
            <v>TOT_CO2</v>
          </cell>
          <cell r="D2522" t="str">
            <v>TRA</v>
          </cell>
          <cell r="G2522">
            <v>4.4106125000000294</v>
          </cell>
          <cell r="H2522">
            <v>4.4106125000000294</v>
          </cell>
          <cell r="I2522">
            <v>16954.578421351111</v>
          </cell>
          <cell r="J2522">
            <v>16954.578421351111</v>
          </cell>
          <cell r="K2522">
            <v>16950.167808851111</v>
          </cell>
        </row>
        <row r="2523">
          <cell r="A2523" t="str">
            <v>EUR</v>
          </cell>
          <cell r="B2523" t="str">
            <v>TRA_ROA_MTR_NGA_NEW</v>
          </cell>
          <cell r="C2523" t="str">
            <v>TOT_CO2_EQ_GWP_100</v>
          </cell>
          <cell r="D2523" t="str">
            <v>TRA</v>
          </cell>
          <cell r="G2523">
            <v>4.4151677500000286</v>
          </cell>
          <cell r="H2523">
            <v>4.4151677500000286</v>
          </cell>
          <cell r="I2523">
            <v>16972.08899235545</v>
          </cell>
          <cell r="J2523">
            <v>16972.08899235545</v>
          </cell>
          <cell r="K2523">
            <v>16967.673824605441</v>
          </cell>
        </row>
        <row r="2524">
          <cell r="A2524" t="str">
            <v>EUR</v>
          </cell>
          <cell r="B2524" t="str">
            <v>TRA_ROA_MTR_NGA_NEW</v>
          </cell>
          <cell r="C2524" t="str">
            <v>TRA_CH4</v>
          </cell>
          <cell r="D2524" t="str">
            <v>TRA</v>
          </cell>
          <cell r="G2524">
            <v>8.3125000000000546E-2</v>
          </cell>
          <cell r="H2524">
            <v>8.3125000000000546E-2</v>
          </cell>
          <cell r="I2524">
            <v>319.53596723239929</v>
          </cell>
          <cell r="J2524">
            <v>319.53596723239929</v>
          </cell>
          <cell r="K2524">
            <v>319.45284223239929</v>
          </cell>
        </row>
        <row r="2525">
          <cell r="A2525" t="str">
            <v>EUR</v>
          </cell>
          <cell r="B2525" t="str">
            <v>TRA_ROA_MTR_NGA_NEW</v>
          </cell>
          <cell r="C2525" t="str">
            <v>TRA_CO2</v>
          </cell>
          <cell r="D2525" t="str">
            <v>TRA</v>
          </cell>
          <cell r="G2525">
            <v>4.4106125000000294</v>
          </cell>
          <cell r="H2525">
            <v>4.4106125000000294</v>
          </cell>
          <cell r="I2525">
            <v>16954.578421351111</v>
          </cell>
          <cell r="J2525">
            <v>16954.578421351111</v>
          </cell>
          <cell r="K2525">
            <v>16950.167808851111</v>
          </cell>
        </row>
        <row r="2526">
          <cell r="A2526" t="str">
            <v>EUR</v>
          </cell>
          <cell r="B2526" t="str">
            <v>TRA_ROA_MTR_NGA_NEW</v>
          </cell>
          <cell r="C2526" t="str">
            <v>TRA_N2O</v>
          </cell>
          <cell r="D2526" t="str">
            <v>TRA</v>
          </cell>
          <cell r="G2526">
            <v>8.312500000000056E-3</v>
          </cell>
          <cell r="H2526">
            <v>8.312500000000056E-3</v>
          </cell>
          <cell r="I2526">
            <v>31.953596723239929</v>
          </cell>
          <cell r="J2526">
            <v>31.953596723239929</v>
          </cell>
          <cell r="K2526">
            <v>31.945284223239931</v>
          </cell>
        </row>
        <row r="2527">
          <cell r="A2527" t="str">
            <v>EUR</v>
          </cell>
          <cell r="B2527" t="str">
            <v>UPS_BIO_REF_GEN2_FT_LGC_DST_CCS_NEW</v>
          </cell>
          <cell r="C2527" t="str">
            <v>TOT_CO2</v>
          </cell>
          <cell r="D2527" t="str">
            <v>UPS</v>
          </cell>
          <cell r="K2527">
            <v>600.9846713252399</v>
          </cell>
          <cell r="L2527">
            <v>600.98467132523979</v>
          </cell>
        </row>
        <row r="2528">
          <cell r="A2528" t="str">
            <v>EUR</v>
          </cell>
          <cell r="B2528" t="str">
            <v>UPS_BIO_REF_GEN2_FT_LGC_DST_CCS_NEW</v>
          </cell>
          <cell r="C2528" t="str">
            <v>TOT_CO2_EQ_GWP_100</v>
          </cell>
          <cell r="D2528" t="str">
            <v>UPS</v>
          </cell>
          <cell r="K2528">
            <v>600.9846713252399</v>
          </cell>
          <cell r="L2528">
            <v>600.98467132523979</v>
          </cell>
        </row>
        <row r="2529">
          <cell r="A2529" t="str">
            <v>EUR</v>
          </cell>
          <cell r="B2529" t="str">
            <v>UPS_BIO_REF_GEN2_FT_LGC_DST_CCS_NEW</v>
          </cell>
          <cell r="C2529" t="str">
            <v>UPS_CO2</v>
          </cell>
          <cell r="D2529" t="str">
            <v>UPS</v>
          </cell>
          <cell r="K2529">
            <v>600.9846713252399</v>
          </cell>
          <cell r="L2529">
            <v>600.98467132523979</v>
          </cell>
        </row>
        <row r="2530">
          <cell r="A2530" t="str">
            <v>EUR</v>
          </cell>
          <cell r="B2530" t="str">
            <v>UPS_BIO_REF_GEN2_FT_LGC_DST_NEW</v>
          </cell>
          <cell r="C2530" t="str">
            <v>TOT_CO2</v>
          </cell>
          <cell r="D2530" t="str">
            <v>UPS</v>
          </cell>
          <cell r="G2530">
            <v>883.69017121211959</v>
          </cell>
          <cell r="H2530">
            <v>956.07257180050203</v>
          </cell>
          <cell r="I2530">
            <v>1013.585046768409</v>
          </cell>
          <cell r="J2530">
            <v>1013.585046768409</v>
          </cell>
          <cell r="K2530">
            <v>129.89487555628949</v>
          </cell>
          <cell r="L2530">
            <v>57.512474967907067</v>
          </cell>
        </row>
        <row r="2531">
          <cell r="A2531" t="str">
            <v>EUR</v>
          </cell>
          <cell r="B2531" t="str">
            <v>UPS_BIO_REF_GEN2_FT_LGC_DST_NEW</v>
          </cell>
          <cell r="C2531" t="str">
            <v>TOT_CO2_EQ_GWP_100</v>
          </cell>
          <cell r="D2531" t="str">
            <v>UPS</v>
          </cell>
          <cell r="G2531">
            <v>883.69017121211959</v>
          </cell>
          <cell r="H2531">
            <v>956.07257180050203</v>
          </cell>
          <cell r="I2531">
            <v>1013.585046768409</v>
          </cell>
          <cell r="J2531">
            <v>1013.585046768409</v>
          </cell>
          <cell r="K2531">
            <v>129.89487555628949</v>
          </cell>
          <cell r="L2531">
            <v>57.512474967907067</v>
          </cell>
        </row>
        <row r="2532">
          <cell r="A2532" t="str">
            <v>EUR</v>
          </cell>
          <cell r="B2532" t="str">
            <v>UPS_BIO_REF_GEN2_FT_LGC_DST_NEW</v>
          </cell>
          <cell r="C2532" t="str">
            <v>UPS_CO2</v>
          </cell>
          <cell r="D2532" t="str">
            <v>UPS</v>
          </cell>
          <cell r="G2532">
            <v>883.69017121211959</v>
          </cell>
          <cell r="H2532">
            <v>956.07257180050203</v>
          </cell>
          <cell r="I2532">
            <v>1013.585046768409</v>
          </cell>
          <cell r="J2532">
            <v>1013.585046768409</v>
          </cell>
          <cell r="K2532">
            <v>129.89487555628949</v>
          </cell>
          <cell r="L2532">
            <v>57.512474967907067</v>
          </cell>
        </row>
        <row r="2533">
          <cell r="A2533" t="str">
            <v>EUR</v>
          </cell>
          <cell r="B2533" t="str">
            <v>UPS_BIO_REF_GEN2_FT_LGC_KER_CCS_NEW</v>
          </cell>
          <cell r="C2533" t="str">
            <v>TOT_CO2</v>
          </cell>
          <cell r="D2533" t="str">
            <v>UPS</v>
          </cell>
          <cell r="K2533">
            <v>79.955313819770623</v>
          </cell>
          <cell r="L2533">
            <v>124.200956868356</v>
          </cell>
        </row>
        <row r="2534">
          <cell r="A2534" t="str">
            <v>EUR</v>
          </cell>
          <cell r="B2534" t="str">
            <v>UPS_BIO_REF_GEN2_FT_LGC_KER_CCS_NEW</v>
          </cell>
          <cell r="C2534" t="str">
            <v>TOT_CO2_EQ_GWP_100</v>
          </cell>
          <cell r="D2534" t="str">
            <v>UPS</v>
          </cell>
          <cell r="K2534">
            <v>79.955313819770623</v>
          </cell>
          <cell r="L2534">
            <v>124.200956868356</v>
          </cell>
        </row>
        <row r="2535">
          <cell r="A2535" t="str">
            <v>EUR</v>
          </cell>
          <cell r="B2535" t="str">
            <v>UPS_BIO_REF_GEN2_FT_LGC_KER_CCS_NEW</v>
          </cell>
          <cell r="C2535" t="str">
            <v>UPS_CO2</v>
          </cell>
          <cell r="D2535" t="str">
            <v>UPS</v>
          </cell>
          <cell r="K2535">
            <v>79.955313819770623</v>
          </cell>
          <cell r="L2535">
            <v>124.200956868356</v>
          </cell>
        </row>
        <row r="2536">
          <cell r="A2536" t="str">
            <v>EUR</v>
          </cell>
          <cell r="B2536" t="str">
            <v>UPS_BIO_REF_GEN2_FT_LGC_KER_NEW</v>
          </cell>
          <cell r="C2536" t="str">
            <v>TOT_CO2</v>
          </cell>
          <cell r="D2536" t="str">
            <v>UPS</v>
          </cell>
          <cell r="I2536">
            <v>14.86992562047512</v>
          </cell>
          <cell r="K2536">
            <v>14.86992562047512</v>
          </cell>
          <cell r="L2536">
            <v>14.86992562047512</v>
          </cell>
        </row>
        <row r="2537">
          <cell r="A2537" t="str">
            <v>EUR</v>
          </cell>
          <cell r="B2537" t="str">
            <v>UPS_BIO_REF_GEN2_FT_LGC_KER_NEW</v>
          </cell>
          <cell r="C2537" t="str">
            <v>TOT_CO2_EQ_GWP_100</v>
          </cell>
          <cell r="D2537" t="str">
            <v>UPS</v>
          </cell>
          <cell r="I2537">
            <v>14.86992562047512</v>
          </cell>
          <cell r="K2537">
            <v>14.86992562047512</v>
          </cell>
          <cell r="L2537">
            <v>14.86992562047512</v>
          </cell>
        </row>
        <row r="2538">
          <cell r="A2538" t="str">
            <v>EUR</v>
          </cell>
          <cell r="B2538" t="str">
            <v>UPS_BIO_REF_GEN2_FT_LGC_KER_NEW</v>
          </cell>
          <cell r="C2538" t="str">
            <v>UPS_CO2</v>
          </cell>
          <cell r="D2538" t="str">
            <v>UPS</v>
          </cell>
          <cell r="I2538">
            <v>14.86992562047512</v>
          </cell>
          <cell r="K2538">
            <v>14.86992562047512</v>
          </cell>
          <cell r="L2538">
            <v>14.86992562047512</v>
          </cell>
        </row>
        <row r="2539">
          <cell r="A2539" t="str">
            <v>EUR</v>
          </cell>
          <cell r="B2539" t="str">
            <v>UPS_BIO_REF_GEN2_LGC_ETH_NEW</v>
          </cell>
          <cell r="C2539" t="str">
            <v>TOT_CO2</v>
          </cell>
          <cell r="D2539" t="str">
            <v>UPS</v>
          </cell>
        </row>
        <row r="2540">
          <cell r="A2540" t="str">
            <v>EUR</v>
          </cell>
          <cell r="B2540" t="str">
            <v>UPS_BIO_REF_GEN2_LGC_ETH_NEW</v>
          </cell>
          <cell r="C2540" t="str">
            <v>TOT_CO2_EQ_GWP_100</v>
          </cell>
          <cell r="D2540" t="str">
            <v>UPS</v>
          </cell>
        </row>
        <row r="2541">
          <cell r="A2541" t="str">
            <v>EUR</v>
          </cell>
          <cell r="B2541" t="str">
            <v>UPS_BIO_REF_GEN2_LGC_ETH_NEW</v>
          </cell>
          <cell r="C2541" t="str">
            <v>UPS_CO2_PRC</v>
          </cell>
          <cell r="D2541" t="str">
            <v>UPS</v>
          </cell>
        </row>
        <row r="2542">
          <cell r="A2542" t="str">
            <v>EUR</v>
          </cell>
          <cell r="B2542" t="str">
            <v>UPS_SCN_FREF_EXS</v>
          </cell>
          <cell r="C2542" t="str">
            <v>TOT_CO2</v>
          </cell>
          <cell r="D2542" t="str">
            <v>UPS</v>
          </cell>
          <cell r="E2542">
            <v>51199.216412788293</v>
          </cell>
          <cell r="F2542">
            <v>44773.159119672047</v>
          </cell>
          <cell r="G2542">
            <v>38250.092179520179</v>
          </cell>
          <cell r="H2542">
            <v>35281.292947522998</v>
          </cell>
          <cell r="I2542">
            <v>28561.268487609432</v>
          </cell>
          <cell r="J2542">
            <v>20251.748059291469</v>
          </cell>
          <cell r="K2542">
            <v>9054.2166206050697</v>
          </cell>
          <cell r="L2542">
            <v>6532.3281538969513</v>
          </cell>
          <cell r="M2542">
            <v>9492.8008539020775</v>
          </cell>
        </row>
        <row r="2543">
          <cell r="A2543" t="str">
            <v>EUR</v>
          </cell>
          <cell r="B2543" t="str">
            <v>UPS_SCN_FREF_EXS</v>
          </cell>
          <cell r="C2543" t="str">
            <v>TOT_CO2_EQ_GWP_100</v>
          </cell>
          <cell r="D2543" t="str">
            <v>UPS</v>
          </cell>
          <cell r="E2543">
            <v>51199.216412788293</v>
          </cell>
          <cell r="F2543">
            <v>44773.159119672047</v>
          </cell>
          <cell r="G2543">
            <v>38250.092179520179</v>
          </cell>
          <cell r="H2543">
            <v>35281.292947522998</v>
          </cell>
          <cell r="I2543">
            <v>28561.268487609432</v>
          </cell>
          <cell r="J2543">
            <v>20251.748059291469</v>
          </cell>
          <cell r="K2543">
            <v>9054.2166206050697</v>
          </cell>
          <cell r="L2543">
            <v>6532.3281538969513</v>
          </cell>
          <cell r="M2543">
            <v>9492.8008539020775</v>
          </cell>
        </row>
        <row r="2544">
          <cell r="A2544" t="str">
            <v>EUR</v>
          </cell>
          <cell r="B2544" t="str">
            <v>UPS_SCN_FREF_EXS</v>
          </cell>
          <cell r="C2544" t="str">
            <v>UPS_CO2_PRC</v>
          </cell>
          <cell r="D2544" t="str">
            <v>UPS</v>
          </cell>
          <cell r="E2544">
            <v>51199.216412788293</v>
          </cell>
          <cell r="F2544">
            <v>44773.159119672047</v>
          </cell>
          <cell r="G2544">
            <v>38250.092179520179</v>
          </cell>
          <cell r="H2544">
            <v>35281.292947522998</v>
          </cell>
          <cell r="I2544">
            <v>28561.268487609432</v>
          </cell>
          <cell r="J2544">
            <v>20251.748059291469</v>
          </cell>
          <cell r="K2544">
            <v>9054.2166206050697</v>
          </cell>
          <cell r="L2544">
            <v>6532.3281538969513</v>
          </cell>
          <cell r="M2544">
            <v>9492.8008539020775</v>
          </cell>
        </row>
      </sheetData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</sheetNames>
    <sheetDataSet>
      <sheetData sheetId="0">
        <row r="1">
          <cell r="B1" t="str">
            <v>tech</v>
          </cell>
          <cell r="C1" t="str">
            <v>input_comm</v>
          </cell>
          <cell r="D1" t="str">
            <v>2010</v>
          </cell>
          <cell r="E1" t="str">
            <v>2015</v>
          </cell>
          <cell r="F1" t="str">
            <v>2020</v>
          </cell>
          <cell r="G1" t="str">
            <v>2025</v>
          </cell>
          <cell r="H1" t="str">
            <v>2030</v>
          </cell>
          <cell r="I1" t="str">
            <v>2035</v>
          </cell>
          <cell r="J1" t="str">
            <v>2040</v>
          </cell>
          <cell r="K1" t="str">
            <v>2045</v>
          </cell>
          <cell r="L1" t="str">
            <v>2050</v>
          </cell>
        </row>
        <row r="2">
          <cell r="A2">
            <v>0</v>
          </cell>
          <cell r="B2" t="str">
            <v>TRA_FT_COA</v>
          </cell>
          <cell r="C2" t="str">
            <v>PRI_COA_HCO</v>
          </cell>
          <cell r="D2">
            <v>0.58199999999999996</v>
          </cell>
          <cell r="E2">
            <v>0.439</v>
          </cell>
          <cell r="F2">
            <v>0.36899999999999999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</row>
        <row r="3">
          <cell r="A3">
            <v>1</v>
          </cell>
          <cell r="B3" t="str">
            <v>TRA_FT_COA</v>
          </cell>
          <cell r="C3" t="str">
            <v>PRI_COA_BCO</v>
          </cell>
          <cell r="D3">
            <v>0</v>
          </cell>
          <cell r="E3">
            <v>0</v>
          </cell>
          <cell r="F3">
            <v>0</v>
          </cell>
          <cell r="G3">
            <v>0.1460600635005932</v>
          </cell>
          <cell r="H3">
            <v>7.3030031750296584E-2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A4">
            <v>2</v>
          </cell>
          <cell r="B4" t="str">
            <v>TRA_FT_AVG</v>
          </cell>
          <cell r="C4" t="str">
            <v>PRI_OIL_JTG</v>
          </cell>
          <cell r="D4">
            <v>3.5484586382789982</v>
          </cell>
          <cell r="E4">
            <v>2.8387669106231979</v>
          </cell>
          <cell r="F4">
            <v>2.129075182967398</v>
          </cell>
          <cell r="G4">
            <v>1.4193834553115989</v>
          </cell>
          <cell r="H4">
            <v>0.70969172765579946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>
            <v>3</v>
          </cell>
          <cell r="B5" t="str">
            <v>TRA_FT_DST</v>
          </cell>
          <cell r="C5" t="str">
            <v>PRI_OIL_DST_kt</v>
          </cell>
          <cell r="D5">
            <v>199665.9831971876</v>
          </cell>
          <cell r="E5">
            <v>208121.5670326729</v>
          </cell>
          <cell r="F5">
            <v>184028.0082534129</v>
          </cell>
          <cell r="G5">
            <v>225761.08575773559</v>
          </cell>
          <cell r="H5">
            <v>186974.25009329189</v>
          </cell>
          <cell r="I5">
            <v>114649.5822712708</v>
          </cell>
          <cell r="J5">
            <v>21134.159178950391</v>
          </cell>
          <cell r="K5">
            <v>10587.747407323061</v>
          </cell>
          <cell r="L5">
            <v>8340.8109184445384</v>
          </cell>
        </row>
        <row r="6">
          <cell r="A6">
            <v>4</v>
          </cell>
          <cell r="B6" t="str">
            <v>TRA_FT_DST</v>
          </cell>
          <cell r="C6" t="str">
            <v>RNW_BIO_EMHV</v>
          </cell>
          <cell r="D6">
            <v>6787.1596675165338</v>
          </cell>
          <cell r="E6">
            <v>11277.512625097779</v>
          </cell>
          <cell r="F6">
            <v>12526.67045773545</v>
          </cell>
          <cell r="G6">
            <v>13137.16725752518</v>
          </cell>
          <cell r="H6">
            <v>23051.12395520314</v>
          </cell>
          <cell r="I6">
            <v>28401.073477687951</v>
          </cell>
          <cell r="J6">
            <v>3067.8618162992489</v>
          </cell>
          <cell r="K6">
            <v>2475.057835478116</v>
          </cell>
          <cell r="L6">
            <v>388.83708507608458</v>
          </cell>
        </row>
        <row r="7">
          <cell r="A7">
            <v>5</v>
          </cell>
          <cell r="B7" t="str">
            <v>TRA_FT_DST</v>
          </cell>
          <cell r="C7" t="str">
            <v>RNW_BIO_HVO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58992.551447347163</v>
          </cell>
          <cell r="K7">
            <v>51761.769342044608</v>
          </cell>
          <cell r="L7">
            <v>4231.5881656821985</v>
          </cell>
        </row>
        <row r="8">
          <cell r="A8">
            <v>6</v>
          </cell>
          <cell r="B8" t="str">
            <v>TRA_FT_DST</v>
          </cell>
          <cell r="C8" t="str">
            <v>RNW_BIO_DST_FT</v>
          </cell>
          <cell r="D8">
            <v>0</v>
          </cell>
          <cell r="E8">
            <v>0</v>
          </cell>
          <cell r="F8">
            <v>17006.0365338585</v>
          </cell>
          <cell r="G8">
            <v>18361.781003039359</v>
          </cell>
          <cell r="H8">
            <v>19638.654612183451</v>
          </cell>
          <cell r="I8">
            <v>19466.332583590149</v>
          </cell>
          <cell r="J8">
            <v>19067.488100711511</v>
          </cell>
          <cell r="K8">
            <v>17677.353264424779</v>
          </cell>
          <cell r="L8">
            <v>0</v>
          </cell>
        </row>
        <row r="9">
          <cell r="A9">
            <v>7</v>
          </cell>
          <cell r="B9" t="str">
            <v>TRA_FT_ELC</v>
          </cell>
          <cell r="C9" t="str">
            <v>ELC_CEN</v>
          </cell>
          <cell r="D9">
            <v>242.15978864193491</v>
          </cell>
          <cell r="E9">
            <v>242.1199363221267</v>
          </cell>
          <cell r="F9">
            <v>232.16158332704799</v>
          </cell>
          <cell r="G9">
            <v>264.17251694902211</v>
          </cell>
          <cell r="H9">
            <v>650.81567104953251</v>
          </cell>
          <cell r="I9">
            <v>991.75548749882626</v>
          </cell>
          <cell r="J9">
            <v>1063.3312923036899</v>
          </cell>
          <cell r="K9">
            <v>1381.7681574715059</v>
          </cell>
          <cell r="L9">
            <v>1651.0446559853981</v>
          </cell>
        </row>
        <row r="10">
          <cell r="A10">
            <v>8</v>
          </cell>
          <cell r="B10" t="str">
            <v>TRA_FT_ELC</v>
          </cell>
          <cell r="C10" t="str">
            <v>ELC_DIS</v>
          </cell>
        </row>
        <row r="11">
          <cell r="A11">
            <v>9</v>
          </cell>
          <cell r="B11" t="str">
            <v>TRA_FT_GSL</v>
          </cell>
          <cell r="C11" t="str">
            <v>PRI_OIL_GSL_kt</v>
          </cell>
          <cell r="D11">
            <v>77241.747892515734</v>
          </cell>
          <cell r="E11">
            <v>63090.534033111253</v>
          </cell>
          <cell r="F11">
            <v>55757.917154822862</v>
          </cell>
          <cell r="G11">
            <v>44027.497994297737</v>
          </cell>
          <cell r="H11">
            <v>27774.88213719858</v>
          </cell>
          <cell r="I11">
            <v>4879.9969851569376</v>
          </cell>
          <cell r="J11">
            <v>2982.9854602319988</v>
          </cell>
          <cell r="K11">
            <v>75.385903672117806</v>
          </cell>
          <cell r="L11">
            <v>7073.0801623782118</v>
          </cell>
        </row>
        <row r="12">
          <cell r="A12">
            <v>10</v>
          </cell>
          <cell r="B12" t="str">
            <v>TRA_FT_GSL</v>
          </cell>
          <cell r="C12" t="str">
            <v>RNW_BIO_ETBE</v>
          </cell>
          <cell r="D12">
            <v>13910.836113344059</v>
          </cell>
          <cell r="E12">
            <v>12053.602092569259</v>
          </cell>
          <cell r="F12">
            <v>10660.633217022731</v>
          </cell>
          <cell r="G12">
            <v>8417.8360945072436</v>
          </cell>
          <cell r="H12">
            <v>5310.4177167977177</v>
          </cell>
          <cell r="I12">
            <v>933.0308701180561</v>
          </cell>
          <cell r="J12">
            <v>570.33181126448301</v>
          </cell>
          <cell r="K12">
            <v>14.413405481964659</v>
          </cell>
          <cell r="L12">
            <v>1352.337339221998</v>
          </cell>
        </row>
        <row r="13">
          <cell r="A13">
            <v>11</v>
          </cell>
          <cell r="B13" t="str">
            <v>TRA_FT_GSL</v>
          </cell>
          <cell r="C13" t="str">
            <v>RNW_BIO_ETH</v>
          </cell>
          <cell r="D13">
            <v>366.07463456168603</v>
          </cell>
          <cell r="E13">
            <v>4155.877641222517</v>
          </cell>
          <cell r="F13">
            <v>3717.1944769881902</v>
          </cell>
          <cell r="G13">
            <v>2935.166532953182</v>
          </cell>
          <cell r="H13">
            <v>1851.658809146573</v>
          </cell>
          <cell r="I13">
            <v>325.33313234379591</v>
          </cell>
          <cell r="J13">
            <v>198.86569734880001</v>
          </cell>
          <cell r="K13">
            <v>5.0257269114745204</v>
          </cell>
          <cell r="L13">
            <v>471.53867749188089</v>
          </cell>
        </row>
        <row r="14">
          <cell r="A14">
            <v>12</v>
          </cell>
          <cell r="B14" t="str">
            <v>TRA_FT_HFO</v>
          </cell>
          <cell r="C14" t="str">
            <v>RNW_BIO_EMHV</v>
          </cell>
          <cell r="D14">
            <v>2828.8454787129508</v>
          </cell>
          <cell r="E14">
            <v>3431.79528313746</v>
          </cell>
          <cell r="F14">
            <v>5038.530854660924</v>
          </cell>
          <cell r="G14">
            <v>8389.6267334662498</v>
          </cell>
          <cell r="H14">
            <v>3114.830452806797</v>
          </cell>
          <cell r="I14">
            <v>353.82802295501227</v>
          </cell>
          <cell r="J14">
            <v>77.587620078990412</v>
          </cell>
          <cell r="K14">
            <v>0</v>
          </cell>
          <cell r="L14">
            <v>283.94715581827768</v>
          </cell>
        </row>
        <row r="15">
          <cell r="A15">
            <v>13</v>
          </cell>
          <cell r="B15" t="str">
            <v>TRA_FT_HFO</v>
          </cell>
          <cell r="C15" t="str">
            <v>RNW_BIO_HVO</v>
          </cell>
          <cell r="D15">
            <v>0</v>
          </cell>
          <cell r="E15">
            <v>0</v>
          </cell>
          <cell r="F15">
            <v>2322.5227939579831</v>
          </cell>
          <cell r="G15">
            <v>0</v>
          </cell>
          <cell r="H15">
            <v>0</v>
          </cell>
          <cell r="I15">
            <v>0</v>
          </cell>
          <cell r="J15">
            <v>1974.173888676534</v>
          </cell>
          <cell r="K15">
            <v>0</v>
          </cell>
          <cell r="L15">
            <v>8707.7127784271815</v>
          </cell>
        </row>
        <row r="16">
          <cell r="A16">
            <v>14</v>
          </cell>
          <cell r="B16" t="str">
            <v>TRA_FT_LPG</v>
          </cell>
          <cell r="C16" t="str">
            <v>PRI_OIL_LPG</v>
          </cell>
          <cell r="D16">
            <v>143.5350814331654</v>
          </cell>
          <cell r="E16">
            <v>64.067074440158379</v>
          </cell>
          <cell r="F16">
            <v>8.6989051094890506</v>
          </cell>
          <cell r="G16">
            <v>8.6989051094890506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>
            <v>15</v>
          </cell>
          <cell r="B17" t="str">
            <v>TRA_FT_NGA</v>
          </cell>
          <cell r="C17" t="str">
            <v>PRI_GAS_NGA</v>
          </cell>
          <cell r="D17">
            <v>9.8625654020267248</v>
          </cell>
          <cell r="E17">
            <v>8.6297447267733816</v>
          </cell>
          <cell r="F17">
            <v>125.7548989382516</v>
          </cell>
          <cell r="G17">
            <v>712.1125194525315</v>
          </cell>
          <cell r="H17">
            <v>1186.1297885824911</v>
          </cell>
          <cell r="I17">
            <v>2484.9881506020438</v>
          </cell>
          <cell r="J17">
            <v>2868.3720019475081</v>
          </cell>
          <cell r="K17">
            <v>156.18793262883801</v>
          </cell>
          <cell r="L17">
            <v>0</v>
          </cell>
        </row>
        <row r="18">
          <cell r="A18">
            <v>16</v>
          </cell>
          <cell r="B18" t="str">
            <v>TRA_FT_NGA</v>
          </cell>
          <cell r="C18" t="str">
            <v>SYN_CCUS_NGA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981.90629230340903</v>
          </cell>
          <cell r="J18">
            <v>0</v>
          </cell>
          <cell r="K18">
            <v>0</v>
          </cell>
          <cell r="L18">
            <v>0</v>
          </cell>
        </row>
        <row r="19">
          <cell r="A19">
            <v>17</v>
          </cell>
          <cell r="B19" t="str">
            <v>TRA_FT_NGA</v>
          </cell>
          <cell r="C19" t="str">
            <v>RNW_POT_BIO_GAS</v>
          </cell>
          <cell r="D19">
            <v>0.51908238958035391</v>
          </cell>
          <cell r="E19">
            <v>1.232820675253341</v>
          </cell>
          <cell r="F19">
            <v>31.83668327550674</v>
          </cell>
          <cell r="G19">
            <v>366.12468866454088</v>
          </cell>
          <cell r="H19">
            <v>1092.4879631680831</v>
          </cell>
          <cell r="I19">
            <v>1202.2455065163699</v>
          </cell>
          <cell r="J19">
            <v>1904.764409953347</v>
          </cell>
          <cell r="K19">
            <v>1657.5045911631789</v>
          </cell>
          <cell r="L19">
            <v>0</v>
          </cell>
        </row>
        <row r="20">
          <cell r="A20">
            <v>18</v>
          </cell>
          <cell r="B20" t="str">
            <v>TRA_FT_NGA</v>
          </cell>
          <cell r="C20" t="str">
            <v>HH2_BL</v>
          </cell>
          <cell r="D20">
            <v>0</v>
          </cell>
          <cell r="E20">
            <v>0</v>
          </cell>
          <cell r="F20">
            <v>1.5918341637753359</v>
          </cell>
          <cell r="G20">
            <v>20.13685787654974</v>
          </cell>
          <cell r="H20">
            <v>62.427883609604777</v>
          </cell>
          <cell r="I20">
            <v>169.34704479768271</v>
          </cell>
          <cell r="J20">
            <v>216.2047852080527</v>
          </cell>
          <cell r="K20">
            <v>98.812773703958726</v>
          </cell>
          <cell r="L20">
            <v>0</v>
          </cell>
        </row>
        <row r="21">
          <cell r="A21">
            <v>19</v>
          </cell>
          <cell r="B21" t="str">
            <v>TRA_FT_LNG</v>
          </cell>
          <cell r="C21" t="str">
            <v>PRI_GAS_LNG</v>
          </cell>
          <cell r="D21">
            <v>0</v>
          </cell>
          <cell r="E21">
            <v>0</v>
          </cell>
          <cell r="F21">
            <v>0</v>
          </cell>
          <cell r="G21">
            <v>0.98990900116700653</v>
          </cell>
          <cell r="H21">
            <v>6.1526373917027586</v>
          </cell>
          <cell r="I21">
            <v>38.312399352695159</v>
          </cell>
          <cell r="J21">
            <v>225.43514056284431</v>
          </cell>
          <cell r="K21">
            <v>501.68462420608921</v>
          </cell>
          <cell r="L21">
            <v>827.98990636609722</v>
          </cell>
        </row>
        <row r="22">
          <cell r="A22">
            <v>20</v>
          </cell>
          <cell r="B22" t="str">
            <v>TRA_FT_ETH</v>
          </cell>
          <cell r="C22" t="str">
            <v>RNW_BIO_ETH</v>
          </cell>
          <cell r="D22">
            <v>4.2773058252427187</v>
          </cell>
          <cell r="E22">
            <v>2.1386529126213589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A23">
            <v>21</v>
          </cell>
          <cell r="B23" t="str">
            <v>TRA_FT_AMM_ELCSYS_CU</v>
          </cell>
          <cell r="C23" t="str">
            <v>ELC_CEN</v>
          </cell>
          <cell r="D23">
            <v>0</v>
          </cell>
          <cell r="E23">
            <v>0</v>
          </cell>
          <cell r="F23">
            <v>0.17288249742671799</v>
          </cell>
          <cell r="G23">
            <v>0</v>
          </cell>
          <cell r="H23">
            <v>2.1125976514209801E-2</v>
          </cell>
          <cell r="I23">
            <v>2.1125976514209801E-2</v>
          </cell>
          <cell r="J23">
            <v>0.41794308381909617</v>
          </cell>
          <cell r="K23">
            <v>0.39681710730488651</v>
          </cell>
          <cell r="L23">
            <v>0.39787155820352199</v>
          </cell>
        </row>
        <row r="24">
          <cell r="A24">
            <v>22</v>
          </cell>
          <cell r="B24" t="str">
            <v>TRA_FT_AMM_ELCSYS_CU</v>
          </cell>
          <cell r="C24" t="str">
            <v>HH2_WE_CU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0.17092835543315199</v>
          </cell>
          <cell r="I24">
            <v>0.17092835543315199</v>
          </cell>
          <cell r="J24">
            <v>3.381539496354506</v>
          </cell>
          <cell r="K24">
            <v>3.2106111409213538</v>
          </cell>
          <cell r="L24">
            <v>3.2191426072830418</v>
          </cell>
        </row>
        <row r="25">
          <cell r="A25">
            <v>23</v>
          </cell>
          <cell r="B25" t="str">
            <v>TRA_FT_AMM_ELCSYS_DT</v>
          </cell>
          <cell r="C25" t="str">
            <v>ELC_CEN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4.6809665335378634</v>
          </cell>
          <cell r="J25">
            <v>27.293237305281689</v>
          </cell>
          <cell r="K25">
            <v>4.6809665335378634</v>
          </cell>
          <cell r="L25">
            <v>128.26451188704539</v>
          </cell>
        </row>
        <row r="26">
          <cell r="A26">
            <v>24</v>
          </cell>
          <cell r="B26" t="str">
            <v>TRA_FT_AMM_ELCSYS_DT</v>
          </cell>
          <cell r="C26" t="str">
            <v>HH2_WE_DT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37.873274680442712</v>
          </cell>
          <cell r="J26">
            <v>220.82710183364281</v>
          </cell>
          <cell r="K26">
            <v>37.873274680442712</v>
          </cell>
          <cell r="L26">
            <v>1037.7765052679119</v>
          </cell>
        </row>
        <row r="27">
          <cell r="A27">
            <v>25</v>
          </cell>
          <cell r="B27" t="str">
            <v>TRA_FT_MTH</v>
          </cell>
          <cell r="C27" t="str">
            <v>SYN_MTH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0.98990900116700642</v>
          </cell>
          <cell r="J27">
            <v>6.1526373917027586</v>
          </cell>
          <cell r="K27">
            <v>38.312399352695166</v>
          </cell>
          <cell r="L27">
            <v>225.43514056284431</v>
          </cell>
        </row>
      </sheetData>
      <sheetData sheetId="1">
        <row r="1">
          <cell r="B1" t="str">
            <v>tech</v>
          </cell>
          <cell r="C1" t="str">
            <v>output_comm</v>
          </cell>
          <cell r="D1" t="str">
            <v>2010</v>
          </cell>
          <cell r="E1" t="str">
            <v>2015</v>
          </cell>
          <cell r="F1" t="str">
            <v>2020</v>
          </cell>
          <cell r="G1" t="str">
            <v>2025</v>
          </cell>
          <cell r="H1" t="str">
            <v>2030</v>
          </cell>
          <cell r="I1" t="str">
            <v>2035</v>
          </cell>
          <cell r="J1" t="str">
            <v>2040</v>
          </cell>
          <cell r="K1" t="str">
            <v>2045</v>
          </cell>
          <cell r="L1" t="str">
            <v>2050</v>
          </cell>
        </row>
        <row r="2">
          <cell r="A2">
            <v>0</v>
          </cell>
          <cell r="B2" t="str">
            <v>TRA_FT_COA</v>
          </cell>
          <cell r="C2" t="str">
            <v>TRA_COA</v>
          </cell>
          <cell r="D2">
            <v>0.58199999999999996</v>
          </cell>
          <cell r="E2">
            <v>0.439</v>
          </cell>
          <cell r="F2">
            <v>0.36899999999999999</v>
          </cell>
          <cell r="G2">
            <v>0.1460600635005932</v>
          </cell>
          <cell r="H2">
            <v>7.3030031750296584E-2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</row>
        <row r="3">
          <cell r="A3">
            <v>1</v>
          </cell>
          <cell r="B3" t="str">
            <v>TRA_FT_AVG</v>
          </cell>
          <cell r="C3" t="str">
            <v>TRA_AVG</v>
          </cell>
          <cell r="D3">
            <v>3.5484586382789982</v>
          </cell>
          <cell r="E3">
            <v>2.8387669106231979</v>
          </cell>
          <cell r="F3">
            <v>2.129075182967398</v>
          </cell>
          <cell r="G3">
            <v>1.4193834553115989</v>
          </cell>
          <cell r="H3">
            <v>0.70969172765579946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A4">
            <v>2</v>
          </cell>
          <cell r="B4" t="str">
            <v>TRA_FT_DST</v>
          </cell>
          <cell r="C4" t="str">
            <v>TRA_DST</v>
          </cell>
          <cell r="D4">
            <v>8836.7621851771764</v>
          </cell>
          <cell r="E4">
            <v>9366.4953495335558</v>
          </cell>
          <cell r="F4">
            <v>9124.9567693227364</v>
          </cell>
          <cell r="G4">
            <v>11001.720240244789</v>
          </cell>
          <cell r="H4">
            <v>9756.8851432901392</v>
          </cell>
          <cell r="I4">
            <v>6837.2903900170668</v>
          </cell>
          <cell r="J4">
            <v>4456.921472012521</v>
          </cell>
          <cell r="K4">
            <v>3602.1716731122328</v>
          </cell>
          <cell r="L4">
            <v>559.23172093094706</v>
          </cell>
        </row>
        <row r="5">
          <cell r="A5">
            <v>3</v>
          </cell>
          <cell r="B5" t="str">
            <v>TRA_FT_ELC</v>
          </cell>
          <cell r="C5" t="str">
            <v>TRA_ELC</v>
          </cell>
          <cell r="D5">
            <v>225.29599999999999</v>
          </cell>
          <cell r="E5">
            <v>231.63399999999999</v>
          </cell>
          <cell r="F5">
            <v>225.51300000000001</v>
          </cell>
          <cell r="G5">
            <v>304.638925471466</v>
          </cell>
          <cell r="H5">
            <v>760.61515028238898</v>
          </cell>
          <cell r="I5">
            <v>1336.6985344658981</v>
          </cell>
          <cell r="J5">
            <v>1587.6231699407781</v>
          </cell>
          <cell r="K5">
            <v>2317.928465593553</v>
          </cell>
          <cell r="L5">
            <v>2976.6361803992859</v>
          </cell>
        </row>
        <row r="6">
          <cell r="A6">
            <v>4</v>
          </cell>
          <cell r="B6" t="str">
            <v>TRA_FT_GSL</v>
          </cell>
          <cell r="C6" t="str">
            <v>TRA_GSL</v>
          </cell>
          <cell r="D6">
            <v>3832.0692745917281</v>
          </cell>
          <cell r="E6">
            <v>3259.031335069285</v>
          </cell>
          <cell r="F6">
            <v>2881.7374843488828</v>
          </cell>
          <cell r="G6">
            <v>2275.4740095468001</v>
          </cell>
          <cell r="H6">
            <v>1435.4897575512141</v>
          </cell>
          <cell r="I6">
            <v>252.21297625928091</v>
          </cell>
          <cell r="J6">
            <v>154.16969382391491</v>
          </cell>
          <cell r="K6">
            <v>3.8961710818616062</v>
          </cell>
          <cell r="L6">
            <v>365.55813548653578</v>
          </cell>
        </row>
        <row r="7">
          <cell r="A7">
            <v>5</v>
          </cell>
          <cell r="B7" t="str">
            <v>TRA_FT_HFO</v>
          </cell>
          <cell r="C7" t="str">
            <v>TRA_HFO</v>
          </cell>
          <cell r="D7">
            <v>1626.815516109571</v>
          </cell>
          <cell r="E7">
            <v>1973.5605414756451</v>
          </cell>
          <cell r="F7">
            <v>2035.489687669987</v>
          </cell>
          <cell r="G7">
            <v>595.78871638555836</v>
          </cell>
          <cell r="H7">
            <v>191.68438294393241</v>
          </cell>
          <cell r="I7">
            <v>19.15619967634759</v>
          </cell>
          <cell r="J7">
            <v>112.7175702814221</v>
          </cell>
          <cell r="K7">
            <v>0</v>
          </cell>
          <cell r="L7">
            <v>413.99495318304878</v>
          </cell>
        </row>
        <row r="8">
          <cell r="A8">
            <v>6</v>
          </cell>
          <cell r="B8" t="str">
            <v>TRA_FT_LPG</v>
          </cell>
          <cell r="C8" t="str">
            <v>TRA_LPG</v>
          </cell>
          <cell r="D8">
            <v>143.5350814331654</v>
          </cell>
          <cell r="E8">
            <v>64.067074440158379</v>
          </cell>
          <cell r="F8">
            <v>8.6989051094890506</v>
          </cell>
          <cell r="G8">
            <v>8.6989051094890506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>
            <v>7</v>
          </cell>
          <cell r="B9" t="str">
            <v>TRA_FT_NGA</v>
          </cell>
          <cell r="C9" t="str">
            <v>TRA_NGA</v>
          </cell>
          <cell r="D9">
            <v>10.29859460927422</v>
          </cell>
          <cell r="E9">
            <v>9.7836648788105087</v>
          </cell>
          <cell r="F9">
            <v>158.08099999999999</v>
          </cell>
          <cell r="G9">
            <v>1091.3702858785371</v>
          </cell>
          <cell r="H9">
            <v>2326.768187769685</v>
          </cell>
          <cell r="I9">
            <v>4810.7058355797653</v>
          </cell>
          <cell r="J9">
            <v>4960.7509495164959</v>
          </cell>
          <cell r="K9">
            <v>1901.955968873742</v>
          </cell>
          <cell r="L9">
            <v>0</v>
          </cell>
        </row>
        <row r="10">
          <cell r="A10">
            <v>8</v>
          </cell>
          <cell r="B10" t="str">
            <v>TRA_FT_LNG</v>
          </cell>
          <cell r="C10" t="str">
            <v>TRA_LNG</v>
          </cell>
          <cell r="D10">
            <v>0</v>
          </cell>
          <cell r="E10">
            <v>0</v>
          </cell>
          <cell r="F10">
            <v>0</v>
          </cell>
          <cell r="G10">
            <v>0.98990900116700653</v>
          </cell>
          <cell r="H10">
            <v>6.1526373917027586</v>
          </cell>
          <cell r="I10">
            <v>38.312399352695159</v>
          </cell>
          <cell r="J10">
            <v>225.43514056284431</v>
          </cell>
          <cell r="K10">
            <v>501.68462420608921</v>
          </cell>
          <cell r="L10">
            <v>827.98990636609722</v>
          </cell>
        </row>
        <row r="11">
          <cell r="A11">
            <v>9</v>
          </cell>
          <cell r="B11" t="str">
            <v>TRA_FT_ETH</v>
          </cell>
          <cell r="C11" t="str">
            <v>TRA_ETH</v>
          </cell>
          <cell r="D11">
            <v>4.2773058252427187</v>
          </cell>
          <cell r="E11">
            <v>2.1386529126213589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>
            <v>10</v>
          </cell>
          <cell r="B12" t="str">
            <v>TRA_FT_AMM_ELCSYS_CU</v>
          </cell>
          <cell r="C12" t="str">
            <v>TRA_AMM</v>
          </cell>
          <cell r="D12">
            <v>0</v>
          </cell>
          <cell r="E12">
            <v>0</v>
          </cell>
          <cell r="F12">
            <v>7.9698831313717036E-2</v>
          </cell>
          <cell r="G12">
            <v>0</v>
          </cell>
          <cell r="H12">
            <v>8.8537047027733823E-2</v>
          </cell>
          <cell r="I12">
            <v>8.8537047027733809E-2</v>
          </cell>
          <cell r="J12">
            <v>1.751561469460031</v>
          </cell>
          <cell r="K12">
            <v>1.663024422432297</v>
          </cell>
          <cell r="L12">
            <v>1.667443530289306</v>
          </cell>
        </row>
        <row r="13">
          <cell r="A13">
            <v>11</v>
          </cell>
          <cell r="B13" t="str">
            <v>TRA_FT_AMM_ELCSYS_DT</v>
          </cell>
          <cell r="C13" t="str">
            <v>TRA_AMM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19.617505199645041</v>
          </cell>
          <cell r="J13">
            <v>114.38347634304419</v>
          </cell>
          <cell r="K13">
            <v>19.617505199645041</v>
          </cell>
          <cell r="L13">
            <v>537.54490890843556</v>
          </cell>
        </row>
        <row r="14">
          <cell r="A14">
            <v>12</v>
          </cell>
          <cell r="B14" t="str">
            <v>TRA_FT_MTH</v>
          </cell>
          <cell r="C14" t="str">
            <v>TRA_MTH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0.98990900116700642</v>
          </cell>
          <cell r="J14">
            <v>6.1526373917027586</v>
          </cell>
          <cell r="K14">
            <v>38.312399352695166</v>
          </cell>
          <cell r="L14">
            <v>225.43514056284431</v>
          </cell>
        </row>
        <row r="15">
          <cell r="A15">
            <v>13</v>
          </cell>
          <cell r="B15" t="str">
            <v>HH2_DEL_TRA_LH2_C_1_NEW</v>
          </cell>
          <cell r="C15" t="str">
            <v>TRA_LH2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8.7051142546246112E-3</v>
          </cell>
          <cell r="I15">
            <v>0.94663124040744628</v>
          </cell>
          <cell r="J15">
            <v>5.897427223869264</v>
          </cell>
          <cell r="K15">
            <v>36.723964077525331</v>
          </cell>
          <cell r="L15">
            <v>216.10333274153561</v>
          </cell>
        </row>
        <row r="16">
          <cell r="A16">
            <v>14</v>
          </cell>
          <cell r="B16" t="str">
            <v>HH2_DEL_TRA_GH2_C_4_NEW</v>
          </cell>
          <cell r="C16" t="str">
            <v>TRA_GH2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2.656993306345552</v>
          </cell>
          <cell r="I16">
            <v>59.797194368786727</v>
          </cell>
          <cell r="J16">
            <v>657.89837172634464</v>
          </cell>
          <cell r="K16">
            <v>1178.3304516021669</v>
          </cell>
          <cell r="L16">
            <v>1332.6967182925489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</sheetNames>
    <sheetDataSet>
      <sheetData sheetId="0">
        <row r="1">
          <cell r="B1" t="str">
            <v>tech</v>
          </cell>
          <cell r="C1" t="str">
            <v>input_comm</v>
          </cell>
          <cell r="D1" t="str">
            <v>2010</v>
          </cell>
          <cell r="E1" t="str">
            <v>2015</v>
          </cell>
          <cell r="F1" t="str">
            <v>2020</v>
          </cell>
          <cell r="G1" t="str">
            <v>2025</v>
          </cell>
          <cell r="H1" t="str">
            <v>2030</v>
          </cell>
          <cell r="I1" t="str">
            <v>2035</v>
          </cell>
          <cell r="J1" t="str">
            <v>2040</v>
          </cell>
          <cell r="K1" t="str">
            <v>2045</v>
          </cell>
          <cell r="L1" t="str">
            <v>2050</v>
          </cell>
        </row>
        <row r="2">
          <cell r="A2">
            <v>0</v>
          </cell>
          <cell r="B2" t="str">
            <v>IND_FT_NGA</v>
          </cell>
          <cell r="C2" t="str">
            <v>PRI_GAS_NGA</v>
          </cell>
          <cell r="D2">
            <v>3438.1404067092349</v>
          </cell>
          <cell r="E2">
            <v>3379.6153376712909</v>
          </cell>
          <cell r="F2">
            <v>2899.6822622983968</v>
          </cell>
          <cell r="G2">
            <v>2673.6911698630252</v>
          </cell>
          <cell r="H2">
            <v>2259.7640591173799</v>
          </cell>
          <cell r="I2">
            <v>3163.2321703175071</v>
          </cell>
          <cell r="J2">
            <v>1758.059308384233</v>
          </cell>
          <cell r="K2">
            <v>969.69750230793886</v>
          </cell>
          <cell r="L2">
            <v>769.95700365499999</v>
          </cell>
        </row>
        <row r="3">
          <cell r="A3">
            <v>1</v>
          </cell>
          <cell r="B3" t="str">
            <v>IND_FT_NGA</v>
          </cell>
          <cell r="C3" t="str">
            <v>RNW_POT_BIO_GAS</v>
          </cell>
          <cell r="D3">
            <v>180.95475824785439</v>
          </cell>
          <cell r="E3">
            <v>0</v>
          </cell>
          <cell r="F3">
            <v>727.20411365477707</v>
          </cell>
          <cell r="G3">
            <v>0</v>
          </cell>
          <cell r="H3">
            <v>64.094357383437284</v>
          </cell>
          <cell r="I3">
            <v>0</v>
          </cell>
          <cell r="J3">
            <v>0</v>
          </cell>
          <cell r="K3">
            <v>0</v>
          </cell>
          <cell r="L3">
            <v>262.92853128220111</v>
          </cell>
        </row>
        <row r="4">
          <cell r="A4">
            <v>2</v>
          </cell>
          <cell r="B4" t="str">
            <v>IND_FT_NGA</v>
          </cell>
          <cell r="C4" t="str">
            <v>HH2_BL</v>
          </cell>
          <cell r="D4">
            <v>0</v>
          </cell>
          <cell r="E4">
            <v>0</v>
          </cell>
          <cell r="F4">
            <v>9.134192320711696</v>
          </cell>
          <cell r="G4">
            <v>49.933111831058163</v>
          </cell>
          <cell r="H4">
            <v>63.667353876734794</v>
          </cell>
          <cell r="I4">
            <v>114.7286279389768</v>
          </cell>
          <cell r="J4">
            <v>79.633348463397354</v>
          </cell>
          <cell r="K4">
            <v>52.830619633648688</v>
          </cell>
          <cell r="L4">
            <v>65.928863932161377</v>
          </cell>
        </row>
        <row r="5">
          <cell r="A5">
            <v>3</v>
          </cell>
          <cell r="B5" t="str">
            <v>IND_FT_LPG</v>
          </cell>
          <cell r="C5" t="str">
            <v>PRI_OIL_LPG</v>
          </cell>
          <cell r="D5">
            <v>70.140728638615144</v>
          </cell>
          <cell r="E5">
            <v>48.012618314622358</v>
          </cell>
          <cell r="F5">
            <v>39.647569577502651</v>
          </cell>
          <cell r="G5">
            <v>175.3519109972961</v>
          </cell>
          <cell r="H5">
            <v>162.9784552704468</v>
          </cell>
          <cell r="I5">
            <v>220.2</v>
          </cell>
          <cell r="J5">
            <v>1.976826965537875</v>
          </cell>
          <cell r="K5">
            <v>2.0156901200618291</v>
          </cell>
          <cell r="L5">
            <v>2.0496292271865522</v>
          </cell>
        </row>
        <row r="6">
          <cell r="A6">
            <v>4</v>
          </cell>
          <cell r="B6" t="str">
            <v>IND_FT_COA</v>
          </cell>
          <cell r="C6" t="str">
            <v>PRI_COA_HCO</v>
          </cell>
          <cell r="D6">
            <v>1067.318256315511</v>
          </cell>
          <cell r="E6">
            <v>886.17820173274868</v>
          </cell>
          <cell r="F6">
            <v>782.30718647401773</v>
          </cell>
          <cell r="G6">
            <v>2166.551382499897</v>
          </cell>
          <cell r="H6">
            <v>1585.9350110682969</v>
          </cell>
          <cell r="I6">
            <v>0</v>
          </cell>
          <cell r="J6">
            <v>0</v>
          </cell>
          <cell r="K6">
            <v>165.40078636792879</v>
          </cell>
          <cell r="L6">
            <v>312.86424515955429</v>
          </cell>
        </row>
        <row r="7">
          <cell r="A7">
            <v>5</v>
          </cell>
          <cell r="B7" t="str">
            <v>IND_FT_COA</v>
          </cell>
          <cell r="C7" t="str">
            <v>PRI_COA_BCO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579.91801345574493</v>
          </cell>
          <cell r="I7">
            <v>1033.775512040459</v>
          </cell>
          <cell r="J7">
            <v>993.83079750509921</v>
          </cell>
          <cell r="K7">
            <v>838.53144851111256</v>
          </cell>
          <cell r="L7">
            <v>699.48669108327499</v>
          </cell>
        </row>
        <row r="8">
          <cell r="A8">
            <v>6</v>
          </cell>
          <cell r="B8" t="str">
            <v>IND_FT_COK</v>
          </cell>
          <cell r="C8" t="str">
            <v>PRI_COA_OVC</v>
          </cell>
          <cell r="D8">
            <v>304.239218130349</v>
          </cell>
          <cell r="E8">
            <v>350.26825089179312</v>
          </cell>
          <cell r="F8">
            <v>366.37283814666529</v>
          </cell>
          <cell r="G8">
            <v>400.45937321243008</v>
          </cell>
          <cell r="H8">
            <v>376.67646581302313</v>
          </cell>
          <cell r="I8">
            <v>385.74141820580678</v>
          </cell>
          <cell r="J8">
            <v>421.3258383835244</v>
          </cell>
          <cell r="K8">
            <v>420.59307403689252</v>
          </cell>
          <cell r="L8">
            <v>419.6572342400828</v>
          </cell>
        </row>
        <row r="9">
          <cell r="A9">
            <v>7</v>
          </cell>
          <cell r="B9" t="str">
            <v>IND_FT_COG</v>
          </cell>
          <cell r="C9" t="str">
            <v>PRI_GAS_COG</v>
          </cell>
          <cell r="D9">
            <v>41.0584466139778</v>
          </cell>
          <cell r="E9">
            <v>33.023917785009843</v>
          </cell>
          <cell r="F9">
            <v>24.98938895603689</v>
          </cell>
          <cell r="G9">
            <v>16.954860127072571</v>
          </cell>
          <cell r="H9">
            <v>8.920331298104216</v>
          </cell>
          <cell r="I9">
            <v>94.712677921463623</v>
          </cell>
          <cell r="J9">
            <v>102.0969621154361</v>
          </cell>
          <cell r="K9">
            <v>72.574928693254549</v>
          </cell>
          <cell r="L9">
            <v>0</v>
          </cell>
        </row>
        <row r="10">
          <cell r="A10">
            <v>8</v>
          </cell>
          <cell r="B10" t="str">
            <v>IND_FT_BFG</v>
          </cell>
          <cell r="C10" t="str">
            <v>PRI_GAS_BFG</v>
          </cell>
          <cell r="D10">
            <v>87.824434940819017</v>
          </cell>
          <cell r="E10">
            <v>70.541905321012962</v>
          </cell>
          <cell r="F10">
            <v>54.470905013870549</v>
          </cell>
          <cell r="G10">
            <v>38.628316686546853</v>
          </cell>
          <cell r="H10">
            <v>24.882872193600839</v>
          </cell>
          <cell r="I10">
            <v>8.3279884916332563</v>
          </cell>
          <cell r="J10">
            <v>6.4857882516799803</v>
          </cell>
          <cell r="K10">
            <v>6.4753810245184056</v>
          </cell>
          <cell r="L10">
            <v>6.460355467832426</v>
          </cell>
        </row>
        <row r="11">
          <cell r="A11">
            <v>9</v>
          </cell>
          <cell r="B11" t="str">
            <v>IND_FT_BFG</v>
          </cell>
          <cell r="C11" t="str">
            <v>PRI_GAS_OXY</v>
          </cell>
          <cell r="D11">
            <v>3.659351455867458</v>
          </cell>
          <cell r="E11">
            <v>3.004288470176292</v>
          </cell>
          <cell r="F11">
            <v>2.320319041218788</v>
          </cell>
          <cell r="G11">
            <v>1.6310267819387589</v>
          </cell>
          <cell r="H11">
            <v>1.048671632320249</v>
          </cell>
          <cell r="I11">
            <v>0.35414205618392408</v>
          </cell>
          <cell r="J11">
            <v>0.27507942308308497</v>
          </cell>
          <cell r="K11">
            <v>0.27392743305924683</v>
          </cell>
          <cell r="L11">
            <v>0.27419029623837893</v>
          </cell>
        </row>
        <row r="12">
          <cell r="A12">
            <v>10</v>
          </cell>
          <cell r="B12" t="str">
            <v>IND_FT_HFO</v>
          </cell>
          <cell r="C12" t="str">
            <v>PRI_OIL_HFO</v>
          </cell>
          <cell r="D12">
            <v>315.97123247878699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>
            <v>11</v>
          </cell>
          <cell r="B13" t="str">
            <v>IND_FT_HFO</v>
          </cell>
          <cell r="C13" t="str">
            <v>PRI_OIL_CRD</v>
          </cell>
          <cell r="D13">
            <v>27.47575934598148</v>
          </cell>
          <cell r="E13">
            <v>226.64996968849121</v>
          </cell>
          <cell r="F13">
            <v>722.16874005316072</v>
          </cell>
          <cell r="G13">
            <v>192.19385395567289</v>
          </cell>
          <cell r="H13">
            <v>171.25949672915851</v>
          </cell>
          <cell r="I13">
            <v>150.76551602751971</v>
          </cell>
          <cell r="J13">
            <v>134.25373631699361</v>
          </cell>
          <cell r="K13">
            <v>135.8893306160453</v>
          </cell>
          <cell r="L13">
            <v>137.25427606500239</v>
          </cell>
        </row>
        <row r="14">
          <cell r="A14">
            <v>12</v>
          </cell>
          <cell r="B14" t="str">
            <v>IND_FT_OIL</v>
          </cell>
          <cell r="C14" t="str">
            <v>PRI_OIL_DST</v>
          </cell>
          <cell r="D14">
            <v>707.57000678390921</v>
          </cell>
          <cell r="E14">
            <v>537.73057843829679</v>
          </cell>
          <cell r="F14">
            <v>447.15854380080219</v>
          </cell>
          <cell r="G14">
            <v>353.48272228543777</v>
          </cell>
          <cell r="H14">
            <v>340.84646351034081</v>
          </cell>
          <cell r="I14">
            <v>297.53435126778129</v>
          </cell>
          <cell r="J14">
            <v>251.98347954532801</v>
          </cell>
          <cell r="K14">
            <v>255.31495433923041</v>
          </cell>
          <cell r="L14">
            <v>258.11034738387968</v>
          </cell>
        </row>
        <row r="15">
          <cell r="A15">
            <v>13</v>
          </cell>
          <cell r="B15" t="str">
            <v>IND_FT_OIL</v>
          </cell>
          <cell r="C15" t="str">
            <v>PRI_OIL_KER</v>
          </cell>
          <cell r="D15">
            <v>91.944125175310234</v>
          </cell>
          <cell r="E15">
            <v>0</v>
          </cell>
          <cell r="F15">
            <v>58.105347499539278</v>
          </cell>
          <cell r="G15">
            <v>0</v>
          </cell>
          <cell r="H15">
            <v>0</v>
          </cell>
          <cell r="I15">
            <v>38.662655814457459</v>
          </cell>
          <cell r="J15">
            <v>0</v>
          </cell>
          <cell r="K15">
            <v>0</v>
          </cell>
          <cell r="L15">
            <v>33.539762654402452</v>
          </cell>
        </row>
        <row r="16">
          <cell r="A16">
            <v>14</v>
          </cell>
          <cell r="B16" t="str">
            <v>IND_FT_OIL</v>
          </cell>
          <cell r="C16" t="str">
            <v>PRI_OIL_GSL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32.743615986116069</v>
          </cell>
          <cell r="K16">
            <v>33.176519490408467</v>
          </cell>
          <cell r="L16">
            <v>0</v>
          </cell>
        </row>
        <row r="17">
          <cell r="A17">
            <v>15</v>
          </cell>
          <cell r="B17" t="str">
            <v>IND_FT_ETH</v>
          </cell>
          <cell r="C17" t="str">
            <v>PRI_GAS_ETH</v>
          </cell>
          <cell r="D17">
            <v>32.929945699519671</v>
          </cell>
          <cell r="E17">
            <v>0</v>
          </cell>
          <cell r="F17">
            <v>61.872516523879312</v>
          </cell>
          <cell r="G17">
            <v>49.731862702545413</v>
          </cell>
          <cell r="H17">
            <v>112.24743698722111</v>
          </cell>
          <cell r="I17">
            <v>154.6955742846757</v>
          </cell>
          <cell r="J17">
            <v>0</v>
          </cell>
          <cell r="K17">
            <v>0</v>
          </cell>
          <cell r="L17">
            <v>62.515574284675722</v>
          </cell>
        </row>
        <row r="18">
          <cell r="A18">
            <v>16</v>
          </cell>
          <cell r="B18" t="str">
            <v>IND_FT_ETH</v>
          </cell>
          <cell r="C18" t="str">
            <v>PRI_GAS_RFG</v>
          </cell>
          <cell r="D18">
            <v>41.910839981206877</v>
          </cell>
          <cell r="E18">
            <v>118.2389523499709</v>
          </cell>
          <cell r="F18">
            <v>78.746839212210062</v>
          </cell>
          <cell r="G18">
            <v>272.79509798505768</v>
          </cell>
          <cell r="H18">
            <v>352.36037434737227</v>
          </cell>
          <cell r="I18">
            <v>446.81607119980509</v>
          </cell>
          <cell r="J18">
            <v>167.28046335910091</v>
          </cell>
          <cell r="K18">
            <v>94.319129650349566</v>
          </cell>
          <cell r="L18">
            <v>81.626812204552152</v>
          </cell>
        </row>
        <row r="19">
          <cell r="A19">
            <v>17</v>
          </cell>
          <cell r="B19" t="str">
            <v>IND_FT_NAP</v>
          </cell>
          <cell r="C19" t="str">
            <v>PRI_OIL_NAP</v>
          </cell>
          <cell r="D19">
            <v>354.42032257847637</v>
          </cell>
          <cell r="E19">
            <v>242.50162394083779</v>
          </cell>
          <cell r="F19">
            <v>224.38219588462789</v>
          </cell>
          <cell r="G19">
            <v>140.2724239595795</v>
          </cell>
          <cell r="H19">
            <v>14.27064563564814</v>
          </cell>
          <cell r="I19">
            <v>0.48325471388542768</v>
          </cell>
          <cell r="J19">
            <v>0.49420674138449472</v>
          </cell>
          <cell r="K19">
            <v>0.50392253001543896</v>
          </cell>
          <cell r="L19">
            <v>0.5124073067966024</v>
          </cell>
        </row>
        <row r="20">
          <cell r="A20">
            <v>18</v>
          </cell>
          <cell r="B20" t="str">
            <v>IND_FT_PTC</v>
          </cell>
          <cell r="C20" t="str">
            <v>PRI_OIL_PTC</v>
          </cell>
          <cell r="D20">
            <v>337.03306880289398</v>
          </cell>
          <cell r="E20">
            <v>220.75141513758331</v>
          </cell>
          <cell r="F20">
            <v>165.93033090051199</v>
          </cell>
          <cell r="G20">
            <v>74.4207154931904</v>
          </cell>
          <cell r="H20">
            <v>37.943896841245362</v>
          </cell>
          <cell r="I20">
            <v>1.4670781893004119</v>
          </cell>
          <cell r="J20">
            <v>0</v>
          </cell>
          <cell r="K20">
            <v>0</v>
          </cell>
          <cell r="L20">
            <v>0</v>
          </cell>
        </row>
        <row r="21">
          <cell r="A21">
            <v>19</v>
          </cell>
          <cell r="B21" t="str">
            <v>IND_FT_BIO</v>
          </cell>
          <cell r="C21" t="str">
            <v>RNW_POT_BIO_LIQ</v>
          </cell>
          <cell r="D21">
            <v>0</v>
          </cell>
          <cell r="E21">
            <v>0</v>
          </cell>
          <cell r="F21">
            <v>0</v>
          </cell>
          <cell r="G21">
            <v>70.445835727656359</v>
          </cell>
          <cell r="H21">
            <v>51.761721315101497</v>
          </cell>
          <cell r="I21">
            <v>44.329892752035427</v>
          </cell>
          <cell r="J21">
            <v>28.829361375234122</v>
          </cell>
          <cell r="K21">
            <v>0</v>
          </cell>
          <cell r="L21">
            <v>0</v>
          </cell>
        </row>
        <row r="22">
          <cell r="A22">
            <v>20</v>
          </cell>
          <cell r="B22" t="str">
            <v>IND_FT_BIO</v>
          </cell>
          <cell r="C22" t="str">
            <v>RNW_POT_BIO_WOD</v>
          </cell>
          <cell r="D22">
            <v>160.31932720355559</v>
          </cell>
          <cell r="E22">
            <v>142.32087760822611</v>
          </cell>
          <cell r="F22">
            <v>122.29720170536891</v>
          </cell>
          <cell r="G22">
            <v>897.36899661917164</v>
          </cell>
          <cell r="H22">
            <v>1092.0258036352841</v>
          </cell>
          <cell r="I22">
            <v>1584.603248138138</v>
          </cell>
          <cell r="J22">
            <v>1122.058229632556</v>
          </cell>
          <cell r="K22">
            <v>1442.9612165947169</v>
          </cell>
          <cell r="L22">
            <v>1147.917458609091</v>
          </cell>
        </row>
        <row r="23">
          <cell r="A23">
            <v>21</v>
          </cell>
          <cell r="B23" t="str">
            <v>IND_FT_GEO</v>
          </cell>
          <cell r="C23" t="str">
            <v>RNW_POT_GEO</v>
          </cell>
          <cell r="D23">
            <v>3.6979977093333329</v>
          </cell>
          <cell r="E23">
            <v>70.062360269147334</v>
          </cell>
          <cell r="F23">
            <v>75.033861341958882</v>
          </cell>
          <cell r="G23">
            <v>80.266084047193075</v>
          </cell>
          <cell r="H23">
            <v>82.925092751310288</v>
          </cell>
          <cell r="I23">
            <v>85.080282257824081</v>
          </cell>
          <cell r="J23">
            <v>82.712985833592015</v>
          </cell>
          <cell r="K23">
            <v>82.443762282255406</v>
          </cell>
          <cell r="L23">
            <v>84.089098081830414</v>
          </cell>
        </row>
        <row r="24">
          <cell r="A24">
            <v>22</v>
          </cell>
          <cell r="B24" t="str">
            <v>IND_FT_ELC</v>
          </cell>
          <cell r="C24" t="str">
            <v>ELC_CEN</v>
          </cell>
          <cell r="D24">
            <v>4482.0940540540523</v>
          </cell>
          <cell r="E24">
            <v>4481.2205405405393</v>
          </cell>
          <cell r="F24">
            <v>4397.6940540540518</v>
          </cell>
          <cell r="G24">
            <v>4259.355391912386</v>
          </cell>
          <cell r="H24">
            <v>4529.9335866752208</v>
          </cell>
          <cell r="I24">
            <v>4378.2150298051374</v>
          </cell>
          <cell r="J24">
            <v>6411.2056091126133</v>
          </cell>
          <cell r="K24">
            <v>7422.2236426262989</v>
          </cell>
          <cell r="L24">
            <v>7649.4078524173383</v>
          </cell>
        </row>
        <row r="25">
          <cell r="A25">
            <v>23</v>
          </cell>
          <cell r="B25" t="str">
            <v>IND_FT_ELC_DIS</v>
          </cell>
          <cell r="C25" t="str">
            <v>IND_ELC</v>
          </cell>
          <cell r="D25">
            <v>1532.1249320319639</v>
          </cell>
          <cell r="E25">
            <v>1322.5628035832101</v>
          </cell>
          <cell r="F25">
            <v>892.414994781926</v>
          </cell>
          <cell r="G25">
            <v>949.2864198593029</v>
          </cell>
          <cell r="H25">
            <v>855.64492624246679</v>
          </cell>
          <cell r="I25">
            <v>829.66496461145391</v>
          </cell>
          <cell r="J25">
            <v>822.67048999513281</v>
          </cell>
          <cell r="K25">
            <v>1122.1312372779471</v>
          </cell>
          <cell r="L25">
            <v>1124.890487267231</v>
          </cell>
        </row>
        <row r="26">
          <cell r="A26">
            <v>24</v>
          </cell>
          <cell r="B26" t="str">
            <v>IND_FT_HET</v>
          </cell>
          <cell r="C26" t="str">
            <v>HET</v>
          </cell>
          <cell r="D26">
            <v>1278.6597854056929</v>
          </cell>
          <cell r="E26">
            <v>1177.9010638292341</v>
          </cell>
          <cell r="F26">
            <v>1060.9391842393591</v>
          </cell>
          <cell r="G26">
            <v>940.63122201983231</v>
          </cell>
          <cell r="H26">
            <v>818.72039729816504</v>
          </cell>
          <cell r="I26">
            <v>593.17953144919409</v>
          </cell>
          <cell r="J26">
            <v>1459.1024551611199</v>
          </cell>
          <cell r="K26">
            <v>1565.975269771717</v>
          </cell>
          <cell r="L26">
            <v>1648.845751083468</v>
          </cell>
        </row>
        <row r="27">
          <cell r="A27">
            <v>25</v>
          </cell>
          <cell r="B27" t="str">
            <v>IND_FT_LTH</v>
          </cell>
          <cell r="C27" t="str">
            <v>IND_IS_SB</v>
          </cell>
          <cell r="D27">
            <v>0</v>
          </cell>
          <cell r="E27">
            <v>0</v>
          </cell>
          <cell r="F27">
            <v>24.725701171952441</v>
          </cell>
          <cell r="G27">
            <v>143.24587137773031</v>
          </cell>
          <cell r="H27">
            <v>0</v>
          </cell>
          <cell r="I27">
            <v>115.36607968818799</v>
          </cell>
          <cell r="J27">
            <v>160.8414069706906</v>
          </cell>
          <cell r="K27">
            <v>102.8001961231527</v>
          </cell>
          <cell r="L27">
            <v>180.98971300533341</v>
          </cell>
        </row>
        <row r="28">
          <cell r="A28">
            <v>26</v>
          </cell>
          <cell r="B28" t="str">
            <v>IND_FT_LTH</v>
          </cell>
          <cell r="C28" t="str">
            <v>IND_CH_SB</v>
          </cell>
          <cell r="D28">
            <v>52.758713005333348</v>
          </cell>
          <cell r="E28">
            <v>40.10079908079102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</row>
        <row r="29">
          <cell r="A29">
            <v>27</v>
          </cell>
          <cell r="B29" t="str">
            <v>IND_FT_LTH</v>
          </cell>
          <cell r="C29" t="str">
            <v>IND_PP_SB</v>
          </cell>
          <cell r="D29">
            <v>128.23099999999999</v>
          </cell>
          <cell r="E29">
            <v>128.23099999999999</v>
          </cell>
          <cell r="F29">
            <v>128.23099999999999</v>
          </cell>
          <cell r="G29">
            <v>0</v>
          </cell>
          <cell r="H29">
            <v>129.45054609062029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</row>
        <row r="30">
          <cell r="A30">
            <v>28</v>
          </cell>
          <cell r="B30" t="str">
            <v>IND_FT_FS_COA</v>
          </cell>
          <cell r="C30" t="str">
            <v>PRI_COA_HCO</v>
          </cell>
          <cell r="D30">
            <v>226.874743684489</v>
          </cell>
          <cell r="E30">
            <v>226.874743684489</v>
          </cell>
          <cell r="F30">
            <v>51.583054582762429</v>
          </cell>
          <cell r="G30">
            <v>69.477902756377702</v>
          </cell>
          <cell r="H30">
            <v>69.477902756377702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</row>
        <row r="31">
          <cell r="A31">
            <v>29</v>
          </cell>
          <cell r="B31" t="str">
            <v>IND_FT_FS_COA</v>
          </cell>
          <cell r="C31" t="str">
            <v>PRI_COA_BCO</v>
          </cell>
          <cell r="D31">
            <v>0</v>
          </cell>
          <cell r="E31">
            <v>50.583054582762429</v>
          </cell>
          <cell r="F31">
            <v>168.23875894321981</v>
          </cell>
          <cell r="G31">
            <v>276.45779826725152</v>
          </cell>
          <cell r="H31">
            <v>102.2369343435262</v>
          </cell>
          <cell r="I31">
            <v>84.966731056310039</v>
          </cell>
          <cell r="J31">
            <v>0</v>
          </cell>
          <cell r="K31">
            <v>0</v>
          </cell>
          <cell r="L31">
            <v>0</v>
          </cell>
        </row>
        <row r="32">
          <cell r="A32">
            <v>30</v>
          </cell>
          <cell r="B32" t="str">
            <v>IND_FT_FS_DST</v>
          </cell>
          <cell r="C32" t="str">
            <v>PRI_OIL_DST</v>
          </cell>
          <cell r="D32">
            <v>1470.9274994542729</v>
          </cell>
          <cell r="E32">
            <v>1465.4534832687041</v>
          </cell>
          <cell r="F32">
            <v>1310.7289961848801</v>
          </cell>
          <cell r="G32">
            <v>56.93898251130625</v>
          </cell>
          <cell r="H32">
            <v>33.087908809948303</v>
          </cell>
          <cell r="I32">
            <v>12.186463418433419</v>
          </cell>
          <cell r="J32">
            <v>0</v>
          </cell>
          <cell r="K32">
            <v>0</v>
          </cell>
          <cell r="L32">
            <v>0</v>
          </cell>
        </row>
        <row r="33">
          <cell r="A33">
            <v>31</v>
          </cell>
          <cell r="B33" t="str">
            <v>IND_FT_FS_ETH</v>
          </cell>
          <cell r="C33" t="str">
            <v>PRI_GAS_ETH</v>
          </cell>
          <cell r="D33">
            <v>305.53858299376071</v>
          </cell>
          <cell r="E33">
            <v>485.32870003010908</v>
          </cell>
          <cell r="F33">
            <v>578.05780589918936</v>
          </cell>
          <cell r="G33">
            <v>1339.4473405771259</v>
          </cell>
          <cell r="H33">
            <v>1938.547486750628</v>
          </cell>
          <cell r="I33">
            <v>1922.075064847452</v>
          </cell>
          <cell r="J33">
            <v>697.60990742486945</v>
          </cell>
          <cell r="K33">
            <v>393.33917411817612</v>
          </cell>
          <cell r="L33">
            <v>949.9002895539636</v>
          </cell>
        </row>
        <row r="34">
          <cell r="A34">
            <v>32</v>
          </cell>
          <cell r="B34" t="str">
            <v>IND_FT_FS_MTH</v>
          </cell>
          <cell r="C34" t="str">
            <v>SYN_MTH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148.99034826919851</v>
          </cell>
          <cell r="I34">
            <v>1654.8503364652049</v>
          </cell>
          <cell r="J34">
            <v>2632.1769055458299</v>
          </cell>
          <cell r="K34">
            <v>2668.622759560028</v>
          </cell>
          <cell r="L34">
            <v>2698.9478285103369</v>
          </cell>
        </row>
        <row r="35">
          <cell r="A35">
            <v>33</v>
          </cell>
          <cell r="B35" t="str">
            <v>IND_FT_FS_NGA</v>
          </cell>
          <cell r="C35" t="str">
            <v>PRI_GAS_NGA</v>
          </cell>
          <cell r="D35">
            <v>405.91299348684799</v>
          </cell>
          <cell r="E35">
            <v>467.91254163942921</v>
          </cell>
          <cell r="F35">
            <v>480.5282567165732</v>
          </cell>
          <cell r="G35">
            <v>424.46254054132709</v>
          </cell>
          <cell r="H35">
            <v>163.2680043393747</v>
          </cell>
          <cell r="I35">
            <v>83.329196994071566</v>
          </cell>
          <cell r="J35">
            <v>365.9697009675557</v>
          </cell>
          <cell r="K35">
            <v>367.75886851929113</v>
          </cell>
          <cell r="L35">
            <v>16.58161067077355</v>
          </cell>
        </row>
        <row r="36">
          <cell r="A36">
            <v>34</v>
          </cell>
          <cell r="B36" t="str">
            <v>IND_FT_FS_NGA</v>
          </cell>
          <cell r="C36" t="str">
            <v>RNW_POT_BIO_GAS</v>
          </cell>
          <cell r="D36">
            <v>21.36384176246569</v>
          </cell>
          <cell r="E36">
            <v>37.624180621588273</v>
          </cell>
          <cell r="F36">
            <v>120.1320641791434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26.71476256379152</v>
          </cell>
        </row>
        <row r="37">
          <cell r="A37">
            <v>35</v>
          </cell>
          <cell r="B37" t="str">
            <v>IND_FT_FS_NGA</v>
          </cell>
          <cell r="C37" t="str">
            <v>HH2_BL</v>
          </cell>
          <cell r="D37">
            <v>0</v>
          </cell>
          <cell r="E37">
            <v>0</v>
          </cell>
          <cell r="F37">
            <v>0</v>
          </cell>
          <cell r="G37">
            <v>7.9271442206359941</v>
          </cell>
          <cell r="H37">
            <v>4.4730960092979366</v>
          </cell>
          <cell r="I37">
            <v>3.0223024816502631</v>
          </cell>
          <cell r="J37">
            <v>16.57702478250253</v>
          </cell>
          <cell r="K37">
            <v>20.036071922843639</v>
          </cell>
          <cell r="L37">
            <v>2.7635982915679831</v>
          </cell>
        </row>
        <row r="38">
          <cell r="A38">
            <v>36</v>
          </cell>
          <cell r="B38" t="str">
            <v>IND_FT_FS_LPG</v>
          </cell>
          <cell r="C38" t="str">
            <v>PRI_OIL_LPG</v>
          </cell>
          <cell r="D38">
            <v>191.72843653390271</v>
          </cell>
          <cell r="E38">
            <v>181.03886276917029</v>
          </cell>
          <cell r="F38">
            <v>158.19353401925781</v>
          </cell>
          <cell r="G38">
            <v>913.48739379053507</v>
          </cell>
          <cell r="H38">
            <v>872.23347615882847</v>
          </cell>
          <cell r="I38">
            <v>23.018875345929779</v>
          </cell>
          <cell r="J38">
            <v>0</v>
          </cell>
          <cell r="K38">
            <v>0</v>
          </cell>
          <cell r="L38">
            <v>0</v>
          </cell>
        </row>
        <row r="39">
          <cell r="A39">
            <v>37</v>
          </cell>
          <cell r="B39" t="str">
            <v>IND_FT_FS_NAP</v>
          </cell>
          <cell r="C39" t="str">
            <v>PRI_OIL_NAP</v>
          </cell>
          <cell r="D39">
            <v>1302.1486774215241</v>
          </cell>
          <cell r="E39">
            <v>1174.611376059162</v>
          </cell>
          <cell r="F39">
            <v>1194.437804115372</v>
          </cell>
          <cell r="G39">
            <v>851.81527683610148</v>
          </cell>
          <cell r="H39">
            <v>355.12453852056592</v>
          </cell>
          <cell r="I39">
            <v>131.68150749364381</v>
          </cell>
          <cell r="J39">
            <v>0</v>
          </cell>
          <cell r="K39">
            <v>0</v>
          </cell>
          <cell r="L39">
            <v>0</v>
          </cell>
        </row>
        <row r="40">
          <cell r="A40">
            <v>38</v>
          </cell>
          <cell r="B40" t="str">
            <v>IND_FT_FS_HFO</v>
          </cell>
          <cell r="C40" t="str">
            <v>PRI_OIL_HFO</v>
          </cell>
          <cell r="D40">
            <v>238.54584545497201</v>
          </cell>
          <cell r="E40">
            <v>225.2209661830959</v>
          </cell>
          <cell r="F40">
            <v>196.7773228044426</v>
          </cell>
          <cell r="G40">
            <v>132.7045640787552</v>
          </cell>
          <cell r="H40">
            <v>77.585441347465007</v>
          </cell>
          <cell r="I40">
            <v>28.773594182415749</v>
          </cell>
          <cell r="J40">
            <v>0</v>
          </cell>
          <cell r="K40">
            <v>0</v>
          </cell>
          <cell r="L40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</sheetNames>
    <sheetDataSet>
      <sheetData sheetId="0"/>
      <sheetData sheetId="1">
        <row r="1">
          <cell r="B1" t="str">
            <v>tech</v>
          </cell>
          <cell r="C1" t="str">
            <v>output_comm</v>
          </cell>
          <cell r="D1" t="str">
            <v>2010</v>
          </cell>
          <cell r="E1" t="str">
            <v>2015</v>
          </cell>
          <cell r="F1" t="str">
            <v>2020</v>
          </cell>
          <cell r="G1" t="str">
            <v>2025</v>
          </cell>
          <cell r="H1" t="str">
            <v>2030</v>
          </cell>
          <cell r="I1" t="str">
            <v>2035</v>
          </cell>
          <cell r="J1" t="str">
            <v>2040</v>
          </cell>
          <cell r="K1" t="str">
            <v>2045</v>
          </cell>
          <cell r="L1" t="str">
            <v>2050</v>
          </cell>
        </row>
        <row r="2">
          <cell r="A2">
            <v>0</v>
          </cell>
          <cell r="B2" t="str">
            <v>UPS_LOC_HOIL_1</v>
          </cell>
          <cell r="C2" t="str">
            <v>MIN_OIL_HOIL</v>
          </cell>
          <cell r="D2">
            <v>7384.7459999999992</v>
          </cell>
          <cell r="E2">
            <v>6027.2360000000008</v>
          </cell>
          <cell r="F2">
            <v>6196.8440000000001</v>
          </cell>
          <cell r="G2">
            <v>5887.0020000000004</v>
          </cell>
          <cell r="H2">
            <v>5592.6519999999991</v>
          </cell>
          <cell r="I2">
            <v>5313.0190000000002</v>
          </cell>
          <cell r="J2">
            <v>2044.2105999999969</v>
          </cell>
          <cell r="K2">
            <v>0</v>
          </cell>
          <cell r="L2">
            <v>0</v>
          </cell>
        </row>
        <row r="3">
          <cell r="A3">
            <v>1</v>
          </cell>
          <cell r="B3" t="str">
            <v>UPS_LOC_HOIL_2</v>
          </cell>
          <cell r="C3" t="str">
            <v>MIN_OIL_HOIL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3003.1574000000028</v>
          </cell>
          <cell r="K3">
            <v>3910.287001631636</v>
          </cell>
          <cell r="L3">
            <v>0</v>
          </cell>
        </row>
        <row r="4">
          <cell r="A4">
            <v>2</v>
          </cell>
          <cell r="B4" t="str">
            <v>UPS_LOC_HSAN_1</v>
          </cell>
          <cell r="C4" t="str">
            <v>MIN_OIL_OBI</v>
          </cell>
          <cell r="D4">
            <v>191.32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>
            <v>3</v>
          </cell>
          <cell r="B5" t="str">
            <v>UPS_LOC_HSAN_2</v>
          </cell>
          <cell r="C5" t="str">
            <v>MIN_OIL_OBI</v>
          </cell>
          <cell r="D5">
            <v>191.32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>
            <v>4</v>
          </cell>
          <cell r="B6" t="str">
            <v>UPS_LOC_HSAN_3</v>
          </cell>
          <cell r="C6" t="str">
            <v>MIN_OIL_OBI</v>
          </cell>
          <cell r="D6">
            <v>95.660000000000011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>
            <v>5</v>
          </cell>
          <cell r="B7" t="str">
            <v>UPS_REC_HSAN_1</v>
          </cell>
          <cell r="C7" t="str">
            <v>MIN_OIL_OBI</v>
          </cell>
          <cell r="D7">
            <v>0</v>
          </cell>
          <cell r="E7">
            <v>0</v>
          </cell>
          <cell r="F7">
            <v>3.0000000078871381E-3</v>
          </cell>
          <cell r="G7">
            <v>0</v>
          </cell>
          <cell r="H7">
            <v>389.01419999999212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</row>
        <row r="8">
          <cell r="A8">
            <v>6</v>
          </cell>
          <cell r="B8" t="str">
            <v>UPS_REC_HSAN_2</v>
          </cell>
          <cell r="C8" t="str">
            <v>MIN_OIL_OBI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389.0172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>
            <v>7</v>
          </cell>
          <cell r="B9" t="str">
            <v>UPS_REC_HSAN_3</v>
          </cell>
          <cell r="C9" t="str">
            <v>MIN_OIL_OBI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194.50880000000001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>
            <v>8</v>
          </cell>
          <cell r="B10" t="str">
            <v>UPS_LOC_NGA_1</v>
          </cell>
          <cell r="C10" t="str">
            <v>MIN_GAS_NGA</v>
          </cell>
          <cell r="D10">
            <v>11339.231</v>
          </cell>
          <cell r="E10">
            <v>9314.1140000000014</v>
          </cell>
          <cell r="F10">
            <v>6033.454999999999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>
            <v>9</v>
          </cell>
          <cell r="B11" t="str">
            <v>UPS_LOC_NGA_2</v>
          </cell>
          <cell r="C11" t="str">
            <v>MIN_GAS_NGA</v>
          </cell>
          <cell r="D11">
            <v>0</v>
          </cell>
          <cell r="E11">
            <v>0</v>
          </cell>
          <cell r="F11">
            <v>1660.1910000000009</v>
          </cell>
          <cell r="G11">
            <v>6924.2809999999999</v>
          </cell>
          <cell r="H11">
            <v>6231.8529999999992</v>
          </cell>
          <cell r="I11">
            <v>5608.6679999999997</v>
          </cell>
          <cell r="J11">
            <v>5047.8010000000013</v>
          </cell>
          <cell r="K11">
            <v>4543.0209999999997</v>
          </cell>
          <cell r="L11">
            <v>2783.2924999999991</v>
          </cell>
        </row>
        <row r="12">
          <cell r="A12">
            <v>10</v>
          </cell>
          <cell r="B12" t="str">
            <v>UPS_LOC_NGA_3</v>
          </cell>
          <cell r="C12" t="str">
            <v>MIN_GAS_NGA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1305.4265000000009</v>
          </cell>
        </row>
        <row r="13">
          <cell r="A13">
            <v>11</v>
          </cell>
          <cell r="B13" t="str">
            <v>UPS_LOC_BCO</v>
          </cell>
          <cell r="C13" t="str">
            <v>MIN_COA_BCO</v>
          </cell>
          <cell r="D13">
            <v>3638.04</v>
          </cell>
          <cell r="E13">
            <v>3443.5830000000001</v>
          </cell>
          <cell r="F13">
            <v>2430.2109999999998</v>
          </cell>
          <cell r="G13">
            <v>2187.19</v>
          </cell>
          <cell r="H13">
            <v>1968.471</v>
          </cell>
          <cell r="I13">
            <v>1498.809837214362</v>
          </cell>
          <cell r="J13">
            <v>1594.461</v>
          </cell>
          <cell r="K13">
            <v>1435.0150000000001</v>
          </cell>
          <cell r="L13">
            <v>1291.5139999999999</v>
          </cell>
        </row>
        <row r="14">
          <cell r="A14">
            <v>12</v>
          </cell>
          <cell r="B14" t="str">
            <v>UPS_LOC_HCO</v>
          </cell>
          <cell r="C14" t="str">
            <v>MIN_COA_HCO</v>
          </cell>
          <cell r="D14">
            <v>3280.326</v>
          </cell>
          <cell r="E14">
            <v>2515.4349999999999</v>
          </cell>
          <cell r="F14">
            <v>1491.7660000000001</v>
          </cell>
          <cell r="G14">
            <v>1193.413</v>
          </cell>
          <cell r="H14">
            <v>954.73000000000013</v>
          </cell>
          <cell r="I14">
            <v>763.78399999999999</v>
          </cell>
          <cell r="J14">
            <v>611.02700000000004</v>
          </cell>
          <cell r="K14">
            <v>488.82199999999989</v>
          </cell>
          <cell r="L14">
            <v>391.05799999999999</v>
          </cell>
        </row>
        <row r="15">
          <cell r="A15">
            <v>13</v>
          </cell>
          <cell r="B15" t="str">
            <v>UPS_NUC_LWR_UOX_EXS</v>
          </cell>
          <cell r="C15" t="str">
            <v>UPS_NUC_HET_LWR_UOX</v>
          </cell>
          <cell r="D15">
            <v>10542.65590793708</v>
          </cell>
          <cell r="E15">
            <v>9813.4919207987787</v>
          </cell>
          <cell r="F15">
            <v>8330.1264515146704</v>
          </cell>
          <cell r="G15">
            <v>8877.4917457267875</v>
          </cell>
          <cell r="H15">
            <v>8365.6013100355431</v>
          </cell>
          <cell r="I15">
            <v>7853.7108743442241</v>
          </cell>
          <cell r="J15">
            <v>7126.2077560162452</v>
          </cell>
          <cell r="K15">
            <v>6673.5495437976006</v>
          </cell>
          <cell r="L15">
            <v>6220.8913315789468</v>
          </cell>
        </row>
        <row r="16">
          <cell r="A16">
            <v>14</v>
          </cell>
          <cell r="B16" t="str">
            <v>UPS_RES_OIL_ADD</v>
          </cell>
          <cell r="C16" t="str">
            <v>MIN_OIL_ADD</v>
          </cell>
          <cell r="D16">
            <v>228.74000000000069</v>
          </cell>
          <cell r="E16">
            <v>635.72400000000016</v>
          </cell>
          <cell r="F16">
            <v>615.42500000000018</v>
          </cell>
          <cell r="G16">
            <v>584.65399999999966</v>
          </cell>
          <cell r="H16">
            <v>555.42100000000016</v>
          </cell>
          <cell r="I16">
            <v>527.64999999999964</v>
          </cell>
          <cell r="J16">
            <v>0</v>
          </cell>
          <cell r="K16">
            <v>13.11753319606618</v>
          </cell>
          <cell r="L16">
            <v>0</v>
          </cell>
        </row>
        <row r="17">
          <cell r="A17">
            <v>15</v>
          </cell>
          <cell r="B17" t="str">
            <v>UPS_BIO_RPS_POT</v>
          </cell>
          <cell r="C17" t="str">
            <v>RNW_POT_BIO_RPS</v>
          </cell>
          <cell r="D17">
            <v>176.54811924531671</v>
          </cell>
          <cell r="E17">
            <v>521.99999999999989</v>
          </cell>
          <cell r="F17">
            <v>670.4</v>
          </cell>
          <cell r="G17">
            <v>809.9</v>
          </cell>
          <cell r="H17">
            <v>949.40000000000009</v>
          </cell>
          <cell r="I17">
            <v>972.59999999999991</v>
          </cell>
          <cell r="J17">
            <v>995.80000000000007</v>
          </cell>
          <cell r="K17">
            <v>1014.6</v>
          </cell>
          <cell r="L17">
            <v>1033.4000000000001</v>
          </cell>
        </row>
        <row r="18">
          <cell r="A18">
            <v>16</v>
          </cell>
          <cell r="B18" t="str">
            <v>UPS_BIO_CRP_STC_POT</v>
          </cell>
          <cell r="C18" t="str">
            <v>RNW_POT_BIO_CRP_STC</v>
          </cell>
          <cell r="D18">
            <v>95.129058419180836</v>
          </cell>
          <cell r="E18">
            <v>143.81697153277341</v>
          </cell>
          <cell r="F18">
            <v>180.32830185995701</v>
          </cell>
          <cell r="G18">
            <v>0</v>
          </cell>
          <cell r="H18">
            <v>278.32617989645848</v>
          </cell>
          <cell r="I18">
            <v>288.3</v>
          </cell>
          <cell r="J18">
            <v>288.5</v>
          </cell>
          <cell r="K18">
            <v>286.64999999999998</v>
          </cell>
          <cell r="L18">
            <v>284.8</v>
          </cell>
        </row>
        <row r="19">
          <cell r="A19">
            <v>17</v>
          </cell>
          <cell r="B19" t="str">
            <v>UPS_BIO_CRP_SUG_POT</v>
          </cell>
          <cell r="C19" t="str">
            <v>RNW_POT_BIO_CRP_SUG</v>
          </cell>
          <cell r="D19">
            <v>346.6</v>
          </cell>
          <cell r="E19">
            <v>474.9</v>
          </cell>
          <cell r="F19">
            <v>603.19999999999993</v>
          </cell>
          <cell r="G19">
            <v>742.84999999999991</v>
          </cell>
          <cell r="H19">
            <v>882.50000000000011</v>
          </cell>
          <cell r="I19">
            <v>913.5</v>
          </cell>
          <cell r="J19">
            <v>944.50000000000011</v>
          </cell>
          <cell r="K19">
            <v>969.80000000000007</v>
          </cell>
          <cell r="L19">
            <v>995.09999999999991</v>
          </cell>
        </row>
        <row r="20">
          <cell r="A20">
            <v>18</v>
          </cell>
          <cell r="B20" t="str">
            <v>UPS_BIO_CRP_GRS_POT</v>
          </cell>
          <cell r="C20" t="str">
            <v>RNW_POT_BIO_CRP_GRS</v>
          </cell>
          <cell r="D20">
            <v>0</v>
          </cell>
          <cell r="E20">
            <v>72.037440694254926</v>
          </cell>
          <cell r="F20">
            <v>1527.3</v>
          </cell>
          <cell r="G20">
            <v>1652.400000000001</v>
          </cell>
          <cell r="H20">
            <v>1777.5</v>
          </cell>
          <cell r="I20">
            <v>1751.8</v>
          </cell>
          <cell r="J20">
            <v>1726.1</v>
          </cell>
          <cell r="K20">
            <v>1696.9</v>
          </cell>
          <cell r="L20">
            <v>1667.7</v>
          </cell>
        </row>
        <row r="21">
          <cell r="A21">
            <v>19</v>
          </cell>
          <cell r="B21" t="str">
            <v>UPS_BIO_CRP_WOD_1_POT</v>
          </cell>
          <cell r="C21" t="str">
            <v>RNW_POT_BIO_WOD</v>
          </cell>
          <cell r="D21">
            <v>0</v>
          </cell>
          <cell r="E21">
            <v>0</v>
          </cell>
          <cell r="F21">
            <v>0</v>
          </cell>
          <cell r="G21">
            <v>292.5</v>
          </cell>
          <cell r="H21">
            <v>317.60000000000002</v>
          </cell>
          <cell r="I21">
            <v>310.3</v>
          </cell>
          <cell r="J21">
            <v>303</v>
          </cell>
          <cell r="K21">
            <v>294.45</v>
          </cell>
          <cell r="L21">
            <v>285.89999999999998</v>
          </cell>
        </row>
        <row r="22">
          <cell r="A22">
            <v>20</v>
          </cell>
          <cell r="B22" t="str">
            <v>UPS_BIO_CRP_WOD_2_POT</v>
          </cell>
          <cell r="C22" t="str">
            <v>RNW_POT_BIO_WOD</v>
          </cell>
          <cell r="D22">
            <v>0</v>
          </cell>
          <cell r="E22">
            <v>45.65</v>
          </cell>
          <cell r="F22">
            <v>91.3</v>
          </cell>
          <cell r="G22">
            <v>93.95</v>
          </cell>
          <cell r="H22">
            <v>96.6</v>
          </cell>
          <cell r="I22">
            <v>99.65</v>
          </cell>
          <cell r="J22">
            <v>102.7</v>
          </cell>
          <cell r="K22">
            <v>105.85</v>
          </cell>
          <cell r="L22">
            <v>109</v>
          </cell>
        </row>
        <row r="23">
          <cell r="A23">
            <v>21</v>
          </cell>
          <cell r="B23" t="str">
            <v>UPS_BIO_AGR_WST_POT</v>
          </cell>
          <cell r="C23" t="str">
            <v>RNW_POT_BIO_WOD</v>
          </cell>
          <cell r="D23">
            <v>1109.8</v>
          </cell>
          <cell r="E23">
            <v>1127.0999999999999</v>
          </cell>
          <cell r="F23">
            <v>773.09545908649966</v>
          </cell>
          <cell r="G23">
            <v>1132.5</v>
          </cell>
          <cell r="H23">
            <v>1120.5999999999999</v>
          </cell>
          <cell r="I23">
            <v>1106.5999999999999</v>
          </cell>
          <cell r="J23">
            <v>1092.5999999999999</v>
          </cell>
          <cell r="K23">
            <v>1078.4000000000001</v>
          </cell>
          <cell r="L23">
            <v>1064.2</v>
          </cell>
        </row>
        <row r="24">
          <cell r="A24">
            <v>22</v>
          </cell>
          <cell r="B24" t="str">
            <v>UPS_BIO_FOR_2_POT</v>
          </cell>
          <cell r="C24" t="str">
            <v>RNW_POT_BIO_WOD</v>
          </cell>
          <cell r="D24">
            <v>403.613691694073</v>
          </cell>
          <cell r="E24">
            <v>271.43821777297183</v>
          </cell>
          <cell r="F24">
            <v>0</v>
          </cell>
          <cell r="G24">
            <v>315.39999999999998</v>
          </cell>
          <cell r="H24">
            <v>320.60000000000002</v>
          </cell>
          <cell r="I24">
            <v>312.7</v>
          </cell>
          <cell r="J24">
            <v>304.8</v>
          </cell>
          <cell r="K24">
            <v>304.95</v>
          </cell>
          <cell r="L24">
            <v>305.10000000000002</v>
          </cell>
        </row>
        <row r="25">
          <cell r="A25">
            <v>23</v>
          </cell>
          <cell r="B25" t="str">
            <v>UPS_BIO_WOD_RES_1_POT</v>
          </cell>
          <cell r="C25" t="str">
            <v>RNW_POT_BIO_WOD</v>
          </cell>
          <cell r="D25">
            <v>110.6</v>
          </cell>
          <cell r="E25">
            <v>112.3</v>
          </cell>
          <cell r="F25">
            <v>0</v>
          </cell>
          <cell r="G25">
            <v>116.75</v>
          </cell>
          <cell r="H25">
            <v>119.5</v>
          </cell>
          <cell r="I25">
            <v>127.8</v>
          </cell>
          <cell r="J25">
            <v>136.1</v>
          </cell>
          <cell r="K25">
            <v>139.69999999999999</v>
          </cell>
          <cell r="L25">
            <v>143.30000000000001</v>
          </cell>
        </row>
        <row r="26">
          <cell r="A26">
            <v>24</v>
          </cell>
          <cell r="B26" t="str">
            <v>UPS_BIO_WOD_RES_2_POT</v>
          </cell>
          <cell r="C26" t="str">
            <v>RNW_POT_BIO_WOD</v>
          </cell>
          <cell r="D26">
            <v>156.19999999999999</v>
          </cell>
          <cell r="E26">
            <v>155.85</v>
          </cell>
          <cell r="F26">
            <v>155.5</v>
          </cell>
          <cell r="G26">
            <v>155.44999999999999</v>
          </cell>
          <cell r="H26">
            <v>155.4</v>
          </cell>
          <cell r="I26">
            <v>163.25</v>
          </cell>
          <cell r="J26">
            <v>171.1</v>
          </cell>
          <cell r="K26">
            <v>173.05</v>
          </cell>
          <cell r="L26">
            <v>175</v>
          </cell>
        </row>
        <row r="27">
          <cell r="A27">
            <v>25</v>
          </cell>
          <cell r="B27" t="str">
            <v>UPS_BIO_WOD_PRD_1_POT</v>
          </cell>
          <cell r="C27" t="str">
            <v>RNW_POT_BIO_WOD</v>
          </cell>
          <cell r="D27">
            <v>977.3</v>
          </cell>
          <cell r="E27">
            <v>955.45</v>
          </cell>
          <cell r="F27">
            <v>933.6</v>
          </cell>
          <cell r="G27">
            <v>940.25</v>
          </cell>
          <cell r="H27">
            <v>946.9</v>
          </cell>
          <cell r="I27">
            <v>945.40000000000009</v>
          </cell>
          <cell r="J27">
            <v>943.9</v>
          </cell>
          <cell r="K27">
            <v>923.14999999999986</v>
          </cell>
          <cell r="L27">
            <v>902.4</v>
          </cell>
        </row>
        <row r="28">
          <cell r="A28">
            <v>26</v>
          </cell>
          <cell r="B28" t="str">
            <v>UPS_BIO_MUN_POT</v>
          </cell>
          <cell r="C28" t="str">
            <v>RNW_POT_BIO_MUN</v>
          </cell>
          <cell r="D28">
            <v>424.30000000000013</v>
          </cell>
          <cell r="E28">
            <v>447.64999999999992</v>
          </cell>
          <cell r="F28">
            <v>470.99999999999989</v>
          </cell>
          <cell r="G28">
            <v>518</v>
          </cell>
          <cell r="H28">
            <v>565</v>
          </cell>
          <cell r="I28">
            <v>610.15</v>
          </cell>
          <cell r="J28">
            <v>655.29999999999995</v>
          </cell>
          <cell r="K28">
            <v>707.0999999999998</v>
          </cell>
          <cell r="L28">
            <v>758.89999999999986</v>
          </cell>
        </row>
        <row r="29">
          <cell r="A29">
            <v>27</v>
          </cell>
          <cell r="B29" t="str">
            <v>UPS_BIO_SLU_POT</v>
          </cell>
          <cell r="C29" t="str">
            <v>RNW_POT_BIO_SLU</v>
          </cell>
          <cell r="D29">
            <v>24.100000000000009</v>
          </cell>
          <cell r="E29">
            <v>25.95</v>
          </cell>
          <cell r="F29">
            <v>0</v>
          </cell>
          <cell r="G29">
            <v>31.35</v>
          </cell>
          <cell r="H29">
            <v>34.900000000000013</v>
          </cell>
          <cell r="I29">
            <v>38.95000000000001</v>
          </cell>
          <cell r="J29">
            <v>42.999999999999993</v>
          </cell>
          <cell r="K29">
            <v>48.3</v>
          </cell>
          <cell r="L29">
            <v>53.6</v>
          </cell>
        </row>
        <row r="30">
          <cell r="A30">
            <v>28</v>
          </cell>
          <cell r="B30" t="str">
            <v>UPS_BIO_GAS_POT</v>
          </cell>
          <cell r="C30" t="str">
            <v>RNW_POT_BIO_GAS</v>
          </cell>
          <cell r="D30">
            <v>1246</v>
          </cell>
          <cell r="E30">
            <v>1237.0999999999999</v>
          </cell>
          <cell r="F30">
            <v>935.90986905354464</v>
          </cell>
          <cell r="G30">
            <v>1233.55</v>
          </cell>
          <cell r="H30">
            <v>1238.9000000000001</v>
          </cell>
          <cell r="I30">
            <v>1245.75</v>
          </cell>
          <cell r="J30">
            <v>1252.5999999999999</v>
          </cell>
          <cell r="K30">
            <v>1259.4000000000001</v>
          </cell>
          <cell r="L30">
            <v>1266.2</v>
          </cell>
        </row>
        <row r="31">
          <cell r="A31">
            <v>29</v>
          </cell>
          <cell r="B31" t="str">
            <v>UPS_BIO_LIQ_POT</v>
          </cell>
          <cell r="C31" t="str">
            <v>RNW_POT_BIO_LIQ</v>
          </cell>
          <cell r="D31">
            <v>0</v>
          </cell>
          <cell r="E31">
            <v>0</v>
          </cell>
          <cell r="F31">
            <v>0</v>
          </cell>
          <cell r="G31">
            <v>71.399999999999977</v>
          </cell>
          <cell r="H31">
            <v>73.599999999999966</v>
          </cell>
          <cell r="I31">
            <v>65</v>
          </cell>
          <cell r="J31">
            <v>56.400000000000013</v>
          </cell>
          <cell r="K31">
            <v>56.4</v>
          </cell>
          <cell r="L31">
            <v>56.399999999999991</v>
          </cell>
        </row>
        <row r="32">
          <cell r="A32">
            <v>30</v>
          </cell>
          <cell r="B32" t="str">
            <v>IMP_BIO_EMHV_GLB</v>
          </cell>
          <cell r="C32" t="str">
            <v>IMP_RNW_BIO_EMHV</v>
          </cell>
          <cell r="D32">
            <v>270.00049999999987</v>
          </cell>
          <cell r="E32">
            <v>270.00049999999999</v>
          </cell>
          <cell r="F32">
            <v>270.00049999999999</v>
          </cell>
          <cell r="G32">
            <v>369.49990000000003</v>
          </cell>
          <cell r="H32">
            <v>468.99929999999989</v>
          </cell>
          <cell r="I32">
            <v>555.41640000000007</v>
          </cell>
          <cell r="J32">
            <v>3.8499999999999993E-2</v>
          </cell>
          <cell r="K32">
            <v>3.85E-2</v>
          </cell>
          <cell r="L32">
            <v>3.8499999999999993E-2</v>
          </cell>
        </row>
        <row r="33">
          <cell r="A33">
            <v>31</v>
          </cell>
          <cell r="B33" t="str">
            <v>IMP_BIO_ETH_GLB</v>
          </cell>
          <cell r="C33" t="str">
            <v>IMP_RNW_BIO_ETH</v>
          </cell>
          <cell r="D33">
            <v>90.300630641429152</v>
          </cell>
          <cell r="E33">
            <v>164.99986999999999</v>
          </cell>
          <cell r="F33">
            <v>164.99986999999999</v>
          </cell>
          <cell r="G33">
            <v>167.0542911880224</v>
          </cell>
          <cell r="H33">
            <v>105.3867119331086</v>
          </cell>
          <cell r="I33">
            <v>18.516256305563012</v>
          </cell>
          <cell r="J33">
            <v>2.5100000000000001E-2</v>
          </cell>
          <cell r="K33">
            <v>2.5100000000000001E-2</v>
          </cell>
          <cell r="L33">
            <v>26.837509440013811</v>
          </cell>
        </row>
        <row r="34">
          <cell r="A34">
            <v>32</v>
          </cell>
          <cell r="B34" t="str">
            <v>IMP_BIO_WOD_GLB</v>
          </cell>
          <cell r="C34" t="str">
            <v>IMP_RNW_BIO_WOD</v>
          </cell>
          <cell r="D34">
            <v>283</v>
          </cell>
          <cell r="E34">
            <v>283</v>
          </cell>
          <cell r="F34">
            <v>283</v>
          </cell>
          <cell r="G34">
            <v>400</v>
          </cell>
          <cell r="H34">
            <v>517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</row>
        <row r="35">
          <cell r="A35">
            <v>33</v>
          </cell>
          <cell r="B35" t="str">
            <v>UPS_HYD_POT</v>
          </cell>
          <cell r="C35" t="str">
            <v>RNW_POT_HYD</v>
          </cell>
          <cell r="D35">
            <v>2016.271</v>
          </cell>
          <cell r="E35">
            <v>2052.35</v>
          </cell>
          <cell r="F35">
            <v>2157.069</v>
          </cell>
          <cell r="G35">
            <v>2121.0169529425498</v>
          </cell>
          <cell r="H35">
            <v>2126.7785304296999</v>
          </cell>
          <cell r="I35">
            <v>2161.7559199636839</v>
          </cell>
          <cell r="J35">
            <v>2184.012508457391</v>
          </cell>
          <cell r="K35">
            <v>2325.1317144479999</v>
          </cell>
          <cell r="L35">
            <v>2397.1443912</v>
          </cell>
        </row>
        <row r="36">
          <cell r="A36">
            <v>34</v>
          </cell>
          <cell r="B36" t="str">
            <v>UPS_GEO_POT</v>
          </cell>
          <cell r="C36" t="str">
            <v>RNW_POT_GEO</v>
          </cell>
          <cell r="D36">
            <v>223.09688428507971</v>
          </cell>
          <cell r="E36">
            <v>405.96413941346322</v>
          </cell>
          <cell r="F36">
            <v>518.4206113410844</v>
          </cell>
          <cell r="G36">
            <v>630.37676567501114</v>
          </cell>
          <cell r="H36">
            <v>734.33619308491393</v>
          </cell>
          <cell r="I36">
            <v>846.92425010635804</v>
          </cell>
          <cell r="J36">
            <v>1033.780465091256</v>
          </cell>
          <cell r="K36">
            <v>1192.258914739135</v>
          </cell>
          <cell r="L36">
            <v>1325.39804903871</v>
          </cell>
        </row>
        <row r="37">
          <cell r="A37">
            <v>35</v>
          </cell>
          <cell r="B37" t="str">
            <v>UPS_SOL_PV_POT</v>
          </cell>
          <cell r="C37" t="str">
            <v>RNW_POT_SOL_PV</v>
          </cell>
          <cell r="D37">
            <v>164.23</v>
          </cell>
          <cell r="E37">
            <v>361.68</v>
          </cell>
          <cell r="F37">
            <v>583.68000000000006</v>
          </cell>
          <cell r="G37">
            <v>1272.6054784800001</v>
          </cell>
          <cell r="H37">
            <v>2011.698041263809</v>
          </cell>
          <cell r="I37">
            <v>2889.6458806764699</v>
          </cell>
          <cell r="J37">
            <v>3771.4853242324589</v>
          </cell>
          <cell r="K37">
            <v>4486.4091704805714</v>
          </cell>
          <cell r="L37">
            <v>4664.71479616537</v>
          </cell>
        </row>
        <row r="38">
          <cell r="A38">
            <v>36</v>
          </cell>
          <cell r="B38" t="str">
            <v>UPS_SOL_TH_POT</v>
          </cell>
          <cell r="C38" t="str">
            <v>RNW_POT_SOL_TH</v>
          </cell>
          <cell r="D38">
            <v>267.95811571492038</v>
          </cell>
          <cell r="E38">
            <v>455.51786058653732</v>
          </cell>
          <cell r="F38">
            <v>633.94838865891552</v>
          </cell>
          <cell r="G38">
            <v>734.12154905704688</v>
          </cell>
          <cell r="H38">
            <v>1364.8415182746401</v>
          </cell>
          <cell r="I38">
            <v>2360.0544945651318</v>
          </cell>
          <cell r="J38">
            <v>4335.5958864145214</v>
          </cell>
          <cell r="K38">
            <v>5340.8058864145214</v>
          </cell>
          <cell r="L38">
            <v>6338.7336545231574</v>
          </cell>
        </row>
        <row r="39">
          <cell r="A39">
            <v>37</v>
          </cell>
          <cell r="B39" t="str">
            <v>UPS_SOL_CSP_POT</v>
          </cell>
          <cell r="C39" t="str">
            <v>RNW_POT_SOL_CSP</v>
          </cell>
          <cell r="D39">
            <v>2.7400000000000011</v>
          </cell>
          <cell r="E39">
            <v>20.13</v>
          </cell>
          <cell r="F39">
            <v>20.46</v>
          </cell>
          <cell r="G39">
            <v>19.398118879946601</v>
          </cell>
          <cell r="H39">
            <v>19.648237203146589</v>
          </cell>
          <cell r="I39">
            <v>27.090916279704679</v>
          </cell>
          <cell r="J39">
            <v>56.471270209804551</v>
          </cell>
          <cell r="K39">
            <v>59.027924275200021</v>
          </cell>
          <cell r="L39">
            <v>59.278042598400013</v>
          </cell>
        </row>
        <row r="40">
          <cell r="A40">
            <v>38</v>
          </cell>
          <cell r="B40" t="str">
            <v>UPS_TDL_POT</v>
          </cell>
          <cell r="C40" t="str">
            <v>RNW_POT_TDL</v>
          </cell>
          <cell r="D40">
            <v>1.655639999999993E-2</v>
          </cell>
          <cell r="E40">
            <v>0.66580248600000014</v>
          </cell>
          <cell r="F40">
            <v>1.2458228</v>
          </cell>
          <cell r="G40">
            <v>1.4298948</v>
          </cell>
          <cell r="H40">
            <v>1.4133384</v>
          </cell>
          <cell r="I40">
            <v>0.76185720000000023</v>
          </cell>
          <cell r="J40">
            <v>2.6991399072000002</v>
          </cell>
          <cell r="K40">
            <v>2.9959199999999999</v>
          </cell>
          <cell r="L40">
            <v>2.995919999999999</v>
          </cell>
        </row>
        <row r="41">
          <cell r="A41">
            <v>39</v>
          </cell>
          <cell r="B41" t="str">
            <v>UPS_WAV_POT</v>
          </cell>
          <cell r="C41" t="str">
            <v>RNW_POT_WAV</v>
          </cell>
          <cell r="D41">
            <v>1.7034435999999999</v>
          </cell>
          <cell r="E41">
            <v>1.094197514</v>
          </cell>
          <cell r="F41">
            <v>0.60417720000000008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A42">
            <v>40</v>
          </cell>
          <cell r="B42" t="str">
            <v>UPS_WIN_ON_POT</v>
          </cell>
          <cell r="C42" t="str">
            <v>RNW_POT_WIN_ON</v>
          </cell>
          <cell r="D42">
            <v>550.07999999999993</v>
          </cell>
          <cell r="E42">
            <v>983.01999999999987</v>
          </cell>
          <cell r="F42">
            <v>1530.69</v>
          </cell>
          <cell r="G42">
            <v>2421.3304470269468</v>
          </cell>
          <cell r="H42">
            <v>3087.0264998091939</v>
          </cell>
          <cell r="I42">
            <v>3272.7931545166812</v>
          </cell>
          <cell r="J42">
            <v>3356.4396016097139</v>
          </cell>
          <cell r="K42">
            <v>3462.0820488693471</v>
          </cell>
          <cell r="L42">
            <v>3612.2539890534972</v>
          </cell>
        </row>
        <row r="43">
          <cell r="A43">
            <v>41</v>
          </cell>
          <cell r="B43" t="str">
            <v>UPS_WIN_OFF_POT</v>
          </cell>
          <cell r="C43" t="str">
            <v>RNW_POT_WIN_OFF</v>
          </cell>
          <cell r="D43">
            <v>0</v>
          </cell>
          <cell r="E43">
            <v>126.62</v>
          </cell>
          <cell r="F43">
            <v>259.57</v>
          </cell>
          <cell r="G43">
            <v>816.39339082560002</v>
          </cell>
          <cell r="H43">
            <v>1378.6165176479999</v>
          </cell>
          <cell r="I43">
            <v>1970.3535971471999</v>
          </cell>
          <cell r="J43">
            <v>2337.1219886256008</v>
          </cell>
          <cell r="K43">
            <v>2400.4582126464011</v>
          </cell>
          <cell r="L43">
            <v>2400.4582126464002</v>
          </cell>
        </row>
        <row r="44">
          <cell r="A44">
            <v>42</v>
          </cell>
          <cell r="B44" t="str">
            <v>IMP_OIL_USA</v>
          </cell>
          <cell r="C44" t="str">
            <v>IMP_OIL_PRD</v>
          </cell>
          <cell r="D44">
            <v>281.86900000000003</v>
          </cell>
          <cell r="E44">
            <v>305.49432385499989</v>
          </cell>
          <cell r="F44">
            <v>456.96600000000001</v>
          </cell>
          <cell r="G44">
            <v>456.96600000000001</v>
          </cell>
          <cell r="H44">
            <v>456.96600000000001</v>
          </cell>
          <cell r="I44">
            <v>456.96600000000001</v>
          </cell>
          <cell r="J44">
            <v>456.96600000000001</v>
          </cell>
          <cell r="K44">
            <v>0</v>
          </cell>
          <cell r="L44">
            <v>0</v>
          </cell>
        </row>
        <row r="45">
          <cell r="A45">
            <v>43</v>
          </cell>
          <cell r="B45" t="str">
            <v>IMP_OIL_CAN</v>
          </cell>
          <cell r="C45" t="str">
            <v>IMP_OIL_PRD</v>
          </cell>
          <cell r="D45">
            <v>45.454000000000008</v>
          </cell>
          <cell r="E45">
            <v>49.141178099999991</v>
          </cell>
          <cell r="F45">
            <v>31.521000000000001</v>
          </cell>
          <cell r="G45">
            <v>31.521000000000001</v>
          </cell>
          <cell r="H45">
            <v>31.521000000000001</v>
          </cell>
          <cell r="I45">
            <v>31.521000000000001</v>
          </cell>
          <cell r="J45">
            <v>31.521000000000001</v>
          </cell>
          <cell r="K45">
            <v>0</v>
          </cell>
          <cell r="L45">
            <v>0</v>
          </cell>
        </row>
        <row r="46">
          <cell r="A46">
            <v>44</v>
          </cell>
          <cell r="B46" t="str">
            <v>IMP_OIL_MEX</v>
          </cell>
          <cell r="C46" t="str">
            <v>IMP_OIL_PRD</v>
          </cell>
          <cell r="D46">
            <v>573.54299999999989</v>
          </cell>
          <cell r="E46">
            <v>622.45492259999992</v>
          </cell>
          <cell r="F46">
            <v>397.73800000000011</v>
          </cell>
          <cell r="G46">
            <v>397.73800000000011</v>
          </cell>
          <cell r="H46">
            <v>397.73800000000011</v>
          </cell>
          <cell r="I46">
            <v>397.73800000000011</v>
          </cell>
          <cell r="J46">
            <v>0</v>
          </cell>
          <cell r="K46">
            <v>0</v>
          </cell>
          <cell r="L46">
            <v>0</v>
          </cell>
        </row>
        <row r="47">
          <cell r="A47">
            <v>45</v>
          </cell>
          <cell r="B47" t="str">
            <v>IMP_OIL_OLA</v>
          </cell>
          <cell r="C47" t="str">
            <v>IMP_OIL_PRD</v>
          </cell>
          <cell r="D47">
            <v>1121.453</v>
          </cell>
          <cell r="E47">
            <v>1216.244157975</v>
          </cell>
          <cell r="F47">
            <v>1166.519</v>
          </cell>
          <cell r="G47">
            <v>1166.519</v>
          </cell>
          <cell r="H47">
            <v>1166.519</v>
          </cell>
          <cell r="I47">
            <v>1166.519</v>
          </cell>
          <cell r="J47">
            <v>0</v>
          </cell>
          <cell r="K47">
            <v>0</v>
          </cell>
          <cell r="L47">
            <v>0</v>
          </cell>
        </row>
        <row r="48">
          <cell r="A48">
            <v>46</v>
          </cell>
          <cell r="B48" t="str">
            <v>IMP_OIL_BRA</v>
          </cell>
          <cell r="C48" t="str">
            <v>IMP_OIL_PRD</v>
          </cell>
          <cell r="D48">
            <v>513.14599999999996</v>
          </cell>
          <cell r="E48">
            <v>556.93335180000008</v>
          </cell>
          <cell r="F48">
            <v>533.78099999999995</v>
          </cell>
          <cell r="G48">
            <v>533.78099999999995</v>
          </cell>
          <cell r="H48">
            <v>533.78099999999995</v>
          </cell>
          <cell r="I48">
            <v>533.78099999999995</v>
          </cell>
          <cell r="J48">
            <v>101.5324558126367</v>
          </cell>
          <cell r="K48">
            <v>0</v>
          </cell>
          <cell r="L48">
            <v>0</v>
          </cell>
        </row>
        <row r="49">
          <cell r="A49">
            <v>47</v>
          </cell>
          <cell r="B49" t="str">
            <v>IMP_OIL_RUS</v>
          </cell>
          <cell r="C49" t="str">
            <v>IMP_OIL_PRD</v>
          </cell>
          <cell r="D49">
            <v>18141.906999999999</v>
          </cell>
          <cell r="E49">
            <v>17784.426360000001</v>
          </cell>
          <cell r="F49">
            <v>18571.905999999999</v>
          </cell>
          <cell r="G49">
            <v>9285.9529999999995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</row>
        <row r="50">
          <cell r="A50">
            <v>48</v>
          </cell>
          <cell r="B50" t="str">
            <v>IMP_OIL_MEA</v>
          </cell>
          <cell r="C50" t="str">
            <v>IMP_OIL_PRD</v>
          </cell>
          <cell r="D50">
            <v>8810.8889999999992</v>
          </cell>
          <cell r="E50">
            <v>9476.6402409282491</v>
          </cell>
          <cell r="F50">
            <v>6480.4489999999996</v>
          </cell>
          <cell r="G50">
            <v>6480.4489999999996</v>
          </cell>
          <cell r="H50">
            <v>6480.4489999999996</v>
          </cell>
          <cell r="I50">
            <v>925.03094081750191</v>
          </cell>
          <cell r="J50">
            <v>0</v>
          </cell>
          <cell r="K50">
            <v>0</v>
          </cell>
          <cell r="L50">
            <v>4734.8174044289499</v>
          </cell>
        </row>
        <row r="51">
          <cell r="A51">
            <v>49</v>
          </cell>
          <cell r="B51" t="str">
            <v>IMP_OIL_AFR</v>
          </cell>
          <cell r="C51" t="str">
            <v>IMP_OIL_PRD</v>
          </cell>
          <cell r="D51">
            <v>7942.3540000000003</v>
          </cell>
          <cell r="E51">
            <v>8599.7061675000023</v>
          </cell>
          <cell r="F51">
            <v>6448.1970000000001</v>
          </cell>
          <cell r="G51">
            <v>6448.1970000000001</v>
          </cell>
          <cell r="H51">
            <v>6448.1970000000001</v>
          </cell>
          <cell r="I51">
            <v>6448.1970000000001</v>
          </cell>
          <cell r="J51">
            <v>0</v>
          </cell>
          <cell r="K51">
            <v>0</v>
          </cell>
          <cell r="L51">
            <v>6448.1970000000001</v>
          </cell>
        </row>
        <row r="52">
          <cell r="A52">
            <v>50</v>
          </cell>
          <cell r="B52" t="str">
            <v>IMP_OIL_CHI</v>
          </cell>
          <cell r="C52" t="str">
            <v>IMP_OIL_PRD</v>
          </cell>
          <cell r="D52">
            <v>5.6830000000000007</v>
          </cell>
          <cell r="E52">
            <v>6.1426472624999988</v>
          </cell>
          <cell r="F52">
            <v>3.9409999999999998</v>
          </cell>
          <cell r="G52">
            <v>3.9409999999999998</v>
          </cell>
          <cell r="H52">
            <v>3.9409999999999998</v>
          </cell>
          <cell r="I52">
            <v>3.9409999999999998</v>
          </cell>
          <cell r="J52">
            <v>0</v>
          </cell>
          <cell r="K52">
            <v>0</v>
          </cell>
          <cell r="L52">
            <v>0</v>
          </cell>
        </row>
        <row r="53">
          <cell r="A53">
            <v>51</v>
          </cell>
          <cell r="B53" t="str">
            <v>IMP_OIL_JPN</v>
          </cell>
          <cell r="C53" t="str">
            <v>IMP_OIL_PRD</v>
          </cell>
          <cell r="D53">
            <v>7.5819999999999999</v>
          </cell>
          <cell r="E53">
            <v>8.2311473317499999</v>
          </cell>
          <cell r="F53">
            <v>15.765000000000001</v>
          </cell>
          <cell r="G53">
            <v>15.765000000000001</v>
          </cell>
          <cell r="H53">
            <v>15.765000000000001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</row>
        <row r="54">
          <cell r="A54">
            <v>52</v>
          </cell>
          <cell r="B54" t="str">
            <v>IMP_OIL_ODA</v>
          </cell>
          <cell r="C54" t="str">
            <v>IMP_OIL_PRD</v>
          </cell>
          <cell r="D54">
            <v>346.63600000000002</v>
          </cell>
          <cell r="E54">
            <v>375.5205026475</v>
          </cell>
          <cell r="F54">
            <v>240.38399999999999</v>
          </cell>
          <cell r="G54">
            <v>240.38399999999999</v>
          </cell>
          <cell r="H54">
            <v>240.38399999999999</v>
          </cell>
          <cell r="I54">
            <v>240.38399999999999</v>
          </cell>
          <cell r="J54">
            <v>0</v>
          </cell>
          <cell r="K54">
            <v>0</v>
          </cell>
          <cell r="L54">
            <v>0</v>
          </cell>
        </row>
        <row r="55">
          <cell r="A55">
            <v>53</v>
          </cell>
          <cell r="B55" t="str">
            <v>EXP_OIL_GLB</v>
          </cell>
          <cell r="C55" t="str">
            <v>EXP_OIL_PRD</v>
          </cell>
          <cell r="D55">
            <v>17983.925999999999</v>
          </cell>
          <cell r="E55">
            <v>19356.833999999999</v>
          </cell>
          <cell r="F55">
            <v>17799.560000000001</v>
          </cell>
          <cell r="G55">
            <v>10740.520285714279</v>
          </cell>
          <cell r="H55">
            <v>6760.8261428571423</v>
          </cell>
          <cell r="I55">
            <v>4373.1762603503576</v>
          </cell>
          <cell r="J55">
            <v>252.86548106255859</v>
          </cell>
          <cell r="K55">
            <v>0</v>
          </cell>
          <cell r="L55">
            <v>5527.7893819699848</v>
          </cell>
        </row>
        <row r="56">
          <cell r="A56">
            <v>54</v>
          </cell>
          <cell r="B56" t="str">
            <v>IMP_GAS_PIP_AFR</v>
          </cell>
          <cell r="C56" t="str">
            <v>IMP_GAS_NGA</v>
          </cell>
          <cell r="D56">
            <v>1649.5118</v>
          </cell>
          <cell r="E56">
            <v>1801.2945999999999</v>
          </cell>
          <cell r="F56">
            <v>1420.8679999999999</v>
          </cell>
          <cell r="G56">
            <v>2099.6489999999999</v>
          </cell>
          <cell r="H56">
            <v>2778.43</v>
          </cell>
          <cell r="I56">
            <v>2778.43</v>
          </cell>
          <cell r="J56">
            <v>2778.43</v>
          </cell>
          <cell r="K56">
            <v>2618.1912966005038</v>
          </cell>
          <cell r="L56">
            <v>2778.43</v>
          </cell>
        </row>
        <row r="57">
          <cell r="A57">
            <v>55</v>
          </cell>
          <cell r="B57" t="str">
            <v>IMP_GAS_PIP_RUS</v>
          </cell>
          <cell r="C57" t="str">
            <v>IMP_GAS_NGA</v>
          </cell>
          <cell r="D57">
            <v>13312.33579999999</v>
          </cell>
          <cell r="E57">
            <v>14460.199000000001</v>
          </cell>
          <cell r="F57">
            <v>13473.857</v>
          </cell>
          <cell r="G57">
            <v>6791.8757949999999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  <row r="58">
          <cell r="A58">
            <v>56</v>
          </cell>
          <cell r="B58" t="str">
            <v>IMP_GAS_PIP_CAC</v>
          </cell>
          <cell r="C58" t="str">
            <v>IMP_GAS_NGA</v>
          </cell>
          <cell r="D58">
            <v>25.25</v>
          </cell>
          <cell r="E58">
            <v>27.573</v>
          </cell>
          <cell r="F58">
            <v>278.54639999999989</v>
          </cell>
          <cell r="G58">
            <v>493.78679999999991</v>
          </cell>
          <cell r="H58">
            <v>703.39999999999975</v>
          </cell>
          <cell r="I58">
            <v>703.39999999999986</v>
          </cell>
          <cell r="J58">
            <v>703.4</v>
          </cell>
          <cell r="K58">
            <v>36.627999999999993</v>
          </cell>
          <cell r="L58">
            <v>703.4</v>
          </cell>
        </row>
        <row r="59">
          <cell r="A59">
            <v>57</v>
          </cell>
          <cell r="B59" t="str">
            <v>IMP_GAS_PIP_MEA</v>
          </cell>
          <cell r="C59" t="str">
            <v>IMP_GAS_NGA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386.87000000000052</v>
          </cell>
          <cell r="I59">
            <v>466.0025000000004</v>
          </cell>
          <cell r="J59">
            <v>545.13499999999942</v>
          </cell>
          <cell r="K59">
            <v>0</v>
          </cell>
          <cell r="L59">
            <v>545.13499999999647</v>
          </cell>
        </row>
        <row r="60">
          <cell r="A60">
            <v>58</v>
          </cell>
          <cell r="B60" t="str">
            <v>EXP_GAS_NGA_GLB</v>
          </cell>
          <cell r="C60" t="str">
            <v>EXP_GAS_NGA</v>
          </cell>
          <cell r="D60">
            <v>8181.3239999999987</v>
          </cell>
          <cell r="E60">
            <v>8584.5319999999992</v>
          </cell>
          <cell r="F60">
            <v>7355.0549999999994</v>
          </cell>
          <cell r="G60">
            <v>5780.2191835714293</v>
          </cell>
          <cell r="H60">
            <v>3867.913585714286</v>
          </cell>
          <cell r="I60">
            <v>3901.8275142857142</v>
          </cell>
          <cell r="J60">
            <v>3935.7414428571428</v>
          </cell>
          <cell r="K60">
            <v>3347.6789985430728</v>
          </cell>
          <cell r="L60">
            <v>3935.7414428571419</v>
          </cell>
        </row>
        <row r="61">
          <cell r="A61">
            <v>59</v>
          </cell>
          <cell r="B61" t="str">
            <v>IMP_GAS_LNG_AFR</v>
          </cell>
          <cell r="C61" t="str">
            <v>IMP_GAS_LNG</v>
          </cell>
          <cell r="D61">
            <v>1573.6248000000001</v>
          </cell>
          <cell r="E61">
            <v>538.98569999999995</v>
          </cell>
          <cell r="F61">
            <v>1000.5732</v>
          </cell>
          <cell r="G61">
            <v>1020.7868</v>
          </cell>
          <cell r="H61">
            <v>1020.7868</v>
          </cell>
          <cell r="I61">
            <v>1020.7868</v>
          </cell>
          <cell r="J61">
            <v>1020.7868</v>
          </cell>
          <cell r="K61">
            <v>1020.7868</v>
          </cell>
          <cell r="L61">
            <v>1020.7868</v>
          </cell>
        </row>
        <row r="62">
          <cell r="A62">
            <v>60</v>
          </cell>
          <cell r="B62" t="str">
            <v>IMP_GAS_LNG_MEA</v>
          </cell>
          <cell r="C62" t="str">
            <v>IMP_GAS_LNG</v>
          </cell>
          <cell r="D62">
            <v>1380.8816999999999</v>
          </cell>
          <cell r="E62">
            <v>911.54250000000002</v>
          </cell>
          <cell r="F62">
            <v>978.66449999999998</v>
          </cell>
          <cell r="G62">
            <v>1177.9302499999999</v>
          </cell>
          <cell r="H62">
            <v>1357.425</v>
          </cell>
          <cell r="I62">
            <v>1357.425</v>
          </cell>
          <cell r="J62">
            <v>1357.425</v>
          </cell>
          <cell r="K62">
            <v>1357.425</v>
          </cell>
          <cell r="L62">
            <v>1357.425</v>
          </cell>
        </row>
        <row r="63">
          <cell r="A63">
            <v>61</v>
          </cell>
          <cell r="B63" t="str">
            <v>IMP_GAS_LNG_GLB</v>
          </cell>
          <cell r="C63" t="str">
            <v>IMP_GAS_LNG</v>
          </cell>
          <cell r="D63">
            <v>291.11939999999998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62</v>
          </cell>
          <cell r="B64" t="str">
            <v>IMP_GAS_LNG_OLA</v>
          </cell>
          <cell r="C64" t="str">
            <v>IMP_GAS_LNG</v>
          </cell>
          <cell r="D64">
            <v>211.6455</v>
          </cell>
          <cell r="E64">
            <v>98.881200000000007</v>
          </cell>
          <cell r="F64">
            <v>180.17009999999999</v>
          </cell>
          <cell r="G64">
            <v>183.8099</v>
          </cell>
          <cell r="H64">
            <v>183.8099</v>
          </cell>
          <cell r="I64">
            <v>183.8099</v>
          </cell>
          <cell r="J64">
            <v>183.8099</v>
          </cell>
          <cell r="K64">
            <v>183.8099</v>
          </cell>
          <cell r="L64">
            <v>183.8099</v>
          </cell>
        </row>
        <row r="65">
          <cell r="A65">
            <v>63</v>
          </cell>
          <cell r="B65" t="str">
            <v>IMP_GAS_LNG_USA</v>
          </cell>
          <cell r="C65" t="str">
            <v>IMP_GAS_LNG</v>
          </cell>
          <cell r="D65">
            <v>0</v>
          </cell>
          <cell r="E65">
            <v>0</v>
          </cell>
          <cell r="F65">
            <v>827.55089999999996</v>
          </cell>
          <cell r="G65">
            <v>1719.3395499999999</v>
          </cell>
          <cell r="H65">
            <v>2594.41</v>
          </cell>
          <cell r="I65">
            <v>2594.41</v>
          </cell>
          <cell r="J65">
            <v>2594.41</v>
          </cell>
          <cell r="K65">
            <v>2594.41</v>
          </cell>
          <cell r="L65">
            <v>2594.41</v>
          </cell>
        </row>
        <row r="66">
          <cell r="A66">
            <v>64</v>
          </cell>
          <cell r="B66" t="str">
            <v>IMP_GAS_LNG_RUS</v>
          </cell>
          <cell r="C66" t="str">
            <v>IMP_GAS_LNG</v>
          </cell>
          <cell r="D66">
            <v>0</v>
          </cell>
          <cell r="E66">
            <v>0</v>
          </cell>
          <cell r="F66">
            <v>562.4289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65</v>
          </cell>
          <cell r="B67" t="str">
            <v>IMP_COA_AFR</v>
          </cell>
          <cell r="C67" t="str">
            <v>IMP_COA</v>
          </cell>
          <cell r="D67">
            <v>616.51587299999994</v>
          </cell>
          <cell r="E67">
            <v>609.50276800000006</v>
          </cell>
          <cell r="F67">
            <v>88.207576000000003</v>
          </cell>
          <cell r="G67">
            <v>88.207576000000003</v>
          </cell>
          <cell r="H67">
            <v>88.207576000000003</v>
          </cell>
          <cell r="I67">
            <v>88.207576000000003</v>
          </cell>
          <cell r="J67">
            <v>88.207576000000003</v>
          </cell>
          <cell r="K67">
            <v>88.207576000000003</v>
          </cell>
          <cell r="L67">
            <v>88.207576000000003</v>
          </cell>
        </row>
        <row r="68">
          <cell r="A68">
            <v>66</v>
          </cell>
          <cell r="B68" t="str">
            <v>IMP_COA_AUS</v>
          </cell>
          <cell r="C68" t="str">
            <v>IMP_COA</v>
          </cell>
          <cell r="D68">
            <v>586.58791799999995</v>
          </cell>
          <cell r="E68">
            <v>827.1823280000001</v>
          </cell>
          <cell r="F68">
            <v>579.10191199999986</v>
          </cell>
          <cell r="H68">
            <v>579.10191199999986</v>
          </cell>
          <cell r="I68">
            <v>579.10191199999986</v>
          </cell>
          <cell r="J68">
            <v>579.10191199999986</v>
          </cell>
          <cell r="K68">
            <v>579.10191199999986</v>
          </cell>
          <cell r="L68">
            <v>579.10191199999986</v>
          </cell>
        </row>
        <row r="69">
          <cell r="A69">
            <v>67</v>
          </cell>
          <cell r="B69" t="str">
            <v>IMP_COA_CAC</v>
          </cell>
          <cell r="C69" t="str">
            <v>IMP_COA</v>
          </cell>
          <cell r="D69">
            <v>23.942364000000001</v>
          </cell>
          <cell r="E69">
            <v>37.316496000000008</v>
          </cell>
          <cell r="F69">
            <v>76.702240000000003</v>
          </cell>
          <cell r="G69">
            <v>76.702240000000003</v>
          </cell>
          <cell r="H69">
            <v>76.702240000000003</v>
          </cell>
          <cell r="I69">
            <v>76.702240000000003</v>
          </cell>
          <cell r="J69">
            <v>76.702240000000003</v>
          </cell>
          <cell r="K69">
            <v>76.702240000000003</v>
          </cell>
          <cell r="L69">
            <v>76.702240000000003</v>
          </cell>
        </row>
        <row r="70">
          <cell r="A70">
            <v>68</v>
          </cell>
          <cell r="B70" t="str">
            <v>IMP_COA_CAN</v>
          </cell>
          <cell r="C70" t="str">
            <v>IMP_COA</v>
          </cell>
          <cell r="D70">
            <v>161.61095700000001</v>
          </cell>
          <cell r="E70">
            <v>118.168904</v>
          </cell>
          <cell r="F70">
            <v>99.712912000000003</v>
          </cell>
          <cell r="G70">
            <v>99.712912000000003</v>
          </cell>
          <cell r="H70">
            <v>99.712912000000003</v>
          </cell>
          <cell r="I70">
            <v>99.712912000000003</v>
          </cell>
          <cell r="J70">
            <v>99.712912000000003</v>
          </cell>
          <cell r="K70">
            <v>99.712912000000003</v>
          </cell>
          <cell r="L70">
            <v>99.712912000000003</v>
          </cell>
        </row>
        <row r="71">
          <cell r="A71">
            <v>69</v>
          </cell>
          <cell r="B71" t="str">
            <v>IMP_COA_ODA</v>
          </cell>
          <cell r="C71" t="str">
            <v>IMP_COA</v>
          </cell>
          <cell r="D71">
            <v>389.06341500000002</v>
          </cell>
          <cell r="E71">
            <v>310.97080000000011</v>
          </cell>
          <cell r="F71">
            <v>3.8351120000000001</v>
          </cell>
          <cell r="G71">
            <v>3.8351120000000001</v>
          </cell>
          <cell r="H71">
            <v>3.8351120000000001</v>
          </cell>
          <cell r="I71">
            <v>3.8351120000000001</v>
          </cell>
          <cell r="J71">
            <v>3.8351120000000001</v>
          </cell>
          <cell r="K71">
            <v>3.8351120000000001</v>
          </cell>
          <cell r="L71">
            <v>3.8351120000000001</v>
          </cell>
        </row>
        <row r="72">
          <cell r="A72">
            <v>70</v>
          </cell>
          <cell r="B72" t="str">
            <v>IMP_COA_OEE</v>
          </cell>
          <cell r="C72" t="str">
            <v>IMP_COA</v>
          </cell>
          <cell r="D72">
            <v>161.61095700000001</v>
          </cell>
          <cell r="E72">
            <v>18.658248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3">
          <cell r="A73">
            <v>71</v>
          </cell>
          <cell r="B73" t="str">
            <v>IMP_COA_OLA</v>
          </cell>
          <cell r="C73" t="str">
            <v>IMP_COA</v>
          </cell>
          <cell r="D73">
            <v>1316.8300200000001</v>
          </cell>
          <cell r="E73">
            <v>1430.46568</v>
          </cell>
          <cell r="F73">
            <v>230.10672</v>
          </cell>
          <cell r="G73">
            <v>230.10672</v>
          </cell>
          <cell r="H73">
            <v>230.10672</v>
          </cell>
          <cell r="I73">
            <v>230.10672</v>
          </cell>
          <cell r="J73">
            <v>230.10672</v>
          </cell>
          <cell r="K73">
            <v>230.10672</v>
          </cell>
          <cell r="L73">
            <v>230.10672</v>
          </cell>
        </row>
        <row r="74">
          <cell r="A74">
            <v>72</v>
          </cell>
          <cell r="B74" t="str">
            <v>IMP_COA_RUS</v>
          </cell>
          <cell r="C74" t="str">
            <v>IMP_COA</v>
          </cell>
          <cell r="D74">
            <v>1556.2536600000001</v>
          </cell>
          <cell r="E74">
            <v>1952.896624</v>
          </cell>
          <cell r="F74">
            <v>2105.4764879999998</v>
          </cell>
          <cell r="G74">
            <v>1052.7382439999999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A75">
            <v>73</v>
          </cell>
          <cell r="B75" t="str">
            <v>IMP_COA_USA</v>
          </cell>
          <cell r="C75" t="str">
            <v>IMP_COA</v>
          </cell>
          <cell r="D75">
            <v>1173.1758359999999</v>
          </cell>
          <cell r="E75">
            <v>914.25415199999998</v>
          </cell>
          <cell r="F75">
            <v>651.96904000000006</v>
          </cell>
          <cell r="G75">
            <v>651.96904000000006</v>
          </cell>
          <cell r="H75">
            <v>651.96904000000006</v>
          </cell>
          <cell r="I75">
            <v>651.96904000000006</v>
          </cell>
          <cell r="J75">
            <v>651.96904000000006</v>
          </cell>
          <cell r="K75">
            <v>651.96904000000006</v>
          </cell>
          <cell r="L75">
            <v>651.96904000000006</v>
          </cell>
        </row>
        <row r="76">
          <cell r="A76">
            <v>74</v>
          </cell>
          <cell r="B76" t="str">
            <v>EXP_COA_GLB</v>
          </cell>
          <cell r="C76" t="str">
            <v>EXP_COA</v>
          </cell>
          <cell r="D76">
            <v>931.79000000000019</v>
          </cell>
          <cell r="E76">
            <v>763.40099999999995</v>
          </cell>
          <cell r="F76">
            <v>571.75599999999997</v>
          </cell>
          <cell r="G76">
            <v>309.1526395555556</v>
          </cell>
          <cell r="H76">
            <v>192.18172355555549</v>
          </cell>
          <cell r="I76">
            <v>192.18172355555549</v>
          </cell>
          <cell r="J76">
            <v>192.18172355555549</v>
          </cell>
          <cell r="K76">
            <v>192.18172355555549</v>
          </cell>
          <cell r="L76">
            <v>192.18172355555549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</sheetNames>
    <sheetDataSet>
      <sheetData sheetId="0"/>
      <sheetData sheetId="1">
        <row r="1">
          <cell r="B1" t="str">
            <v>tech</v>
          </cell>
          <cell r="C1" t="str">
            <v>output_comm</v>
          </cell>
          <cell r="D1" t="str">
            <v>2010</v>
          </cell>
          <cell r="E1" t="str">
            <v>2015</v>
          </cell>
          <cell r="F1" t="str">
            <v>2020</v>
          </cell>
          <cell r="G1" t="str">
            <v>2025</v>
          </cell>
          <cell r="H1" t="str">
            <v>2030</v>
          </cell>
          <cell r="I1" t="str">
            <v>2035</v>
          </cell>
          <cell r="J1" t="str">
            <v>2040</v>
          </cell>
          <cell r="K1" t="str">
            <v>2045</v>
          </cell>
          <cell r="L1" t="str">
            <v>2050</v>
          </cell>
        </row>
        <row r="2">
          <cell r="A2">
            <v>0</v>
          </cell>
          <cell r="B2" t="str">
            <v>ELC_COA_EXS</v>
          </cell>
          <cell r="C2" t="str">
            <v>ELC_CEN</v>
          </cell>
          <cell r="D2">
            <v>1811.1569391374819</v>
          </cell>
          <cell r="E2">
            <v>1512.0742941642891</v>
          </cell>
          <cell r="F2">
            <v>764.83945439999979</v>
          </cell>
          <cell r="G2">
            <v>509.89296960000007</v>
          </cell>
          <cell r="H2">
            <v>254.94648480000001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</row>
        <row r="3">
          <cell r="A3">
            <v>1</v>
          </cell>
          <cell r="B3" t="str">
            <v>ELC_CHP_COA_EXS</v>
          </cell>
          <cell r="C3" t="str">
            <v>ELC_CEN</v>
          </cell>
          <cell r="D3">
            <v>229.7345534064001</v>
          </cell>
          <cell r="E3">
            <v>183.78764272512001</v>
          </cell>
          <cell r="F3">
            <v>137.84073204384001</v>
          </cell>
          <cell r="G3">
            <v>91.893821362560018</v>
          </cell>
          <cell r="H3">
            <v>45.946910681280023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A4">
            <v>2</v>
          </cell>
          <cell r="B4" t="str">
            <v>ELC_COA_CCO_NEW</v>
          </cell>
          <cell r="C4" t="str">
            <v>ELC_CEN</v>
          </cell>
          <cell r="D4">
            <v>1102.0585074561179</v>
          </cell>
          <cell r="E4">
            <v>1404.598063110592</v>
          </cell>
          <cell r="F4">
            <v>793.38981355616011</v>
          </cell>
          <cell r="G4">
            <v>68.069998052832759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>
            <v>3</v>
          </cell>
          <cell r="B5" t="str">
            <v>ELC_NGA_EXS</v>
          </cell>
          <cell r="C5" t="str">
            <v>ELC_CEN</v>
          </cell>
          <cell r="D5">
            <v>1839.1412037600001</v>
          </cell>
          <cell r="E5">
            <v>1471.312963008</v>
          </cell>
          <cell r="F5">
            <v>1103.4847222559999</v>
          </cell>
          <cell r="G5">
            <v>735.65648150399988</v>
          </cell>
          <cell r="H5">
            <v>367.82824075200011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>
            <v>4</v>
          </cell>
          <cell r="B6" t="str">
            <v>ELC_CHP_NGA_EXS</v>
          </cell>
          <cell r="C6" t="str">
            <v>ELC_CEN</v>
          </cell>
          <cell r="D6">
            <v>158.55300698831991</v>
          </cell>
          <cell r="E6">
            <v>126.842405590656</v>
          </cell>
          <cell r="F6">
            <v>95.131804192991979</v>
          </cell>
          <cell r="G6">
            <v>63.421202795327993</v>
          </cell>
          <cell r="H6">
            <v>31.710601397663989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>
            <v>5</v>
          </cell>
          <cell r="B7" t="str">
            <v>ELC_NGA_CCY_ADV_NEW</v>
          </cell>
          <cell r="C7" t="str">
            <v>ELC_CEN</v>
          </cell>
          <cell r="D7">
            <v>1086.19578925168</v>
          </cell>
          <cell r="E7">
            <v>510.89463140134433</v>
          </cell>
          <cell r="F7">
            <v>1420.7534735510069</v>
          </cell>
          <cell r="G7">
            <v>154.67503424633671</v>
          </cell>
          <cell r="H7">
            <v>0</v>
          </cell>
          <cell r="I7">
            <v>37.455690736849917</v>
          </cell>
          <cell r="J7">
            <v>0</v>
          </cell>
          <cell r="K7">
            <v>0</v>
          </cell>
          <cell r="L7">
            <v>0</v>
          </cell>
        </row>
        <row r="8">
          <cell r="A8">
            <v>6</v>
          </cell>
          <cell r="B8" t="str">
            <v>ELC_OIL_EXS</v>
          </cell>
          <cell r="C8" t="str">
            <v>ELC_CEN</v>
          </cell>
          <cell r="D8">
            <v>252.9376316406663</v>
          </cell>
          <cell r="E8">
            <v>152.13754800000001</v>
          </cell>
          <cell r="F8">
            <v>121.7100384</v>
          </cell>
          <cell r="G8">
            <v>91.282528800000023</v>
          </cell>
          <cell r="H8">
            <v>60.855019199999987</v>
          </cell>
          <cell r="I8">
            <v>30.427509600000011</v>
          </cell>
          <cell r="J8">
            <v>0</v>
          </cell>
          <cell r="K8">
            <v>0</v>
          </cell>
          <cell r="L8">
            <v>0</v>
          </cell>
        </row>
        <row r="9">
          <cell r="A9">
            <v>7</v>
          </cell>
          <cell r="B9" t="str">
            <v>ELC_CHP_OIL_EXS</v>
          </cell>
          <cell r="C9" t="str">
            <v>ELC_CEN</v>
          </cell>
          <cell r="D9">
            <v>17.735618710080001</v>
          </cell>
          <cell r="E9">
            <v>14.188494968063999</v>
          </cell>
          <cell r="F9">
            <v>10.081299056256</v>
          </cell>
          <cell r="G9">
            <v>6.7208660375040008</v>
          </cell>
          <cell r="H9">
            <v>3.3604330187520008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>
            <v>8</v>
          </cell>
          <cell r="B10" t="str">
            <v>ELC_OIL_MIX_TUR_NEW</v>
          </cell>
          <cell r="C10" t="str">
            <v>ELC_CEN</v>
          </cell>
          <cell r="D10">
            <v>9.2995120077763307</v>
          </cell>
          <cell r="E10">
            <v>8.0170103207202121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>
            <v>9</v>
          </cell>
          <cell r="B11" t="str">
            <v>ELC_OIL_MIX_CCY_NEW</v>
          </cell>
          <cell r="C11" t="str">
            <v>ELC_CEN</v>
          </cell>
          <cell r="D11">
            <v>11.267237641477429</v>
          </cell>
          <cell r="E11">
            <v>48.496946711215728</v>
          </cell>
          <cell r="F11">
            <v>28.748662543743979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>
            <v>10</v>
          </cell>
          <cell r="B12" t="str">
            <v>ELC_HYD_CONV_EXS</v>
          </cell>
          <cell r="C12" t="str">
            <v>ELC_CEN</v>
          </cell>
          <cell r="D12">
            <v>1719.110615040001</v>
          </cell>
          <cell r="E12">
            <v>1473.5233843200001</v>
          </cell>
          <cell r="F12">
            <v>1296.1548287999999</v>
          </cell>
          <cell r="G12">
            <v>1015.6192867145</v>
          </cell>
          <cell r="H12">
            <v>749.08361527549414</v>
          </cell>
          <cell r="I12">
            <v>509.29964372235008</v>
          </cell>
          <cell r="J12">
            <v>254.89409686565389</v>
          </cell>
          <cell r="K12">
            <v>0</v>
          </cell>
          <cell r="L12">
            <v>0</v>
          </cell>
        </row>
        <row r="13">
          <cell r="A13">
            <v>11</v>
          </cell>
          <cell r="B13" t="str">
            <v>ELC_HYD_PUM_EXS</v>
          </cell>
          <cell r="C13" t="str">
            <v>ELC_CEN</v>
          </cell>
          <cell r="D13">
            <v>42.511638705577568</v>
          </cell>
          <cell r="E13">
            <v>38.291132600502998</v>
          </cell>
          <cell r="F13">
            <v>39.239378191279883</v>
          </cell>
          <cell r="G13">
            <v>34.836330267666661</v>
          </cell>
          <cell r="H13">
            <v>39.931601787666658</v>
          </cell>
          <cell r="I13">
            <v>32.845557943916639</v>
          </cell>
          <cell r="J13">
            <v>24.955081870988881</v>
          </cell>
          <cell r="K13">
            <v>5.5212297027999959</v>
          </cell>
          <cell r="L13">
            <v>5.6869840575999984</v>
          </cell>
        </row>
        <row r="14">
          <cell r="A14">
            <v>12</v>
          </cell>
          <cell r="B14" t="str">
            <v>ELC_HYD_DAM_HIG_NEW</v>
          </cell>
          <cell r="C14" t="str">
            <v>ELC_CEN</v>
          </cell>
          <cell r="D14">
            <v>278.03984222446871</v>
          </cell>
          <cell r="E14">
            <v>562.43757904954418</v>
          </cell>
          <cell r="F14">
            <v>846.49788897876613</v>
          </cell>
          <cell r="G14">
            <v>1094.10159731616</v>
          </cell>
          <cell r="H14">
            <v>1369.3633481491199</v>
          </cell>
          <cell r="I14">
            <v>1646.7916694860801</v>
          </cell>
          <cell r="J14">
            <v>1926.2833913030399</v>
          </cell>
          <cell r="K14">
            <v>2092.6185430032001</v>
          </cell>
          <cell r="L14">
            <v>2157.42995208</v>
          </cell>
        </row>
        <row r="15">
          <cell r="A15">
            <v>13</v>
          </cell>
          <cell r="B15" t="str">
            <v>ELC_HYD_RUN_NEW</v>
          </cell>
          <cell r="C15" t="str">
            <v>ELC_CEN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232.51317144479981</v>
          </cell>
          <cell r="L15">
            <v>239.71443911999989</v>
          </cell>
        </row>
        <row r="16">
          <cell r="A16">
            <v>14</v>
          </cell>
          <cell r="B16" t="str">
            <v>ELC_HYD_PUM_NEW</v>
          </cell>
          <cell r="C16" t="str">
            <v>ELC_CEN</v>
          </cell>
          <cell r="D16">
            <v>92.317904029953695</v>
          </cell>
          <cell r="E16">
            <v>92.317904029953681</v>
          </cell>
          <cell r="F16">
            <v>92.317904029953695</v>
          </cell>
          <cell r="G16">
            <v>323.27754043808778</v>
          </cell>
          <cell r="H16">
            <v>239.3581521323334</v>
          </cell>
          <cell r="I16">
            <v>181.01967806226139</v>
          </cell>
          <cell r="J16">
            <v>191.28033220901111</v>
          </cell>
          <cell r="K16">
            <v>50.610181561902927</v>
          </cell>
          <cell r="L16">
            <v>86.170480065776729</v>
          </cell>
        </row>
        <row r="17">
          <cell r="A17">
            <v>15</v>
          </cell>
          <cell r="B17" t="str">
            <v>ELC_NUC_FIS_EXS</v>
          </cell>
          <cell r="C17" t="str">
            <v>ELC_CEN</v>
          </cell>
          <cell r="D17">
            <v>3087.0092800000002</v>
          </cell>
          <cell r="E17">
            <v>2860.2392800000011</v>
          </cell>
          <cell r="F17">
            <v>2226.2909560000012</v>
          </cell>
          <cell r="G17">
            <v>2190.6167039999782</v>
          </cell>
          <cell r="H17">
            <v>1825.5139200000001</v>
          </cell>
          <cell r="I17">
            <v>1460.4111359999999</v>
          </cell>
          <cell r="J17">
            <v>281.55340799999988</v>
          </cell>
          <cell r="K17">
            <v>140.776704</v>
          </cell>
          <cell r="L17">
            <v>0</v>
          </cell>
        </row>
        <row r="18">
          <cell r="A18">
            <v>16</v>
          </cell>
          <cell r="B18" t="str">
            <v>ELC_NUC_FIS_LWR_NEW</v>
          </cell>
          <cell r="C18" t="str">
            <v>ELC_CEN</v>
          </cell>
          <cell r="D18">
            <v>210.87072000001169</v>
          </cell>
          <cell r="E18">
            <v>210.8707200000006</v>
          </cell>
          <cell r="F18">
            <v>400.69904400001019</v>
          </cell>
          <cell r="G18">
            <v>400.69904400000058</v>
          </cell>
          <cell r="H18">
            <v>400.69904400000098</v>
          </cell>
          <cell r="I18">
            <v>400.69904400000053</v>
          </cell>
          <cell r="J18">
            <v>400.69904400000053</v>
          </cell>
          <cell r="K18">
            <v>400.69904400000053</v>
          </cell>
          <cell r="L18">
            <v>400.69904400000053</v>
          </cell>
        </row>
        <row r="19">
          <cell r="A19">
            <v>17</v>
          </cell>
          <cell r="B19" t="str">
            <v>ELC_NUC_FIS_EPR_NEW</v>
          </cell>
          <cell r="C19" t="str">
            <v>ELC_CEN</v>
          </cell>
          <cell r="D19">
            <v>0</v>
          </cell>
          <cell r="E19">
            <v>0</v>
          </cell>
          <cell r="F19">
            <v>0</v>
          </cell>
          <cell r="G19">
            <v>238.34646000000001</v>
          </cell>
          <cell r="H19">
            <v>476.69292000000002</v>
          </cell>
          <cell r="I19">
            <v>715.03937999999994</v>
          </cell>
          <cell r="J19">
            <v>1817.7324120000001</v>
          </cell>
          <cell r="K19">
            <v>1817.7324120000001</v>
          </cell>
          <cell r="L19">
            <v>1817.7324120000001</v>
          </cell>
        </row>
        <row r="20">
          <cell r="A20">
            <v>18</v>
          </cell>
          <cell r="B20" t="str">
            <v>ELC_CHP_BIO_EXS</v>
          </cell>
          <cell r="C20" t="str">
            <v>ELC_CEN</v>
          </cell>
          <cell r="D20">
            <v>30.268225994400002</v>
          </cell>
          <cell r="E20">
            <v>24.21458079552</v>
          </cell>
          <cell r="F20">
            <v>18.160935596640009</v>
          </cell>
          <cell r="G20">
            <v>12.10729039776</v>
          </cell>
          <cell r="H20">
            <v>6.0536451988799991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</row>
        <row r="21">
          <cell r="A21">
            <v>19</v>
          </cell>
          <cell r="B21" t="str">
            <v>ELC_BIO_EXS</v>
          </cell>
          <cell r="C21" t="str">
            <v>ELC_CEN</v>
          </cell>
          <cell r="D21">
            <v>208.81562400000001</v>
          </cell>
          <cell r="E21">
            <v>158.26026239999999</v>
          </cell>
          <cell r="F21">
            <v>118.69519680000001</v>
          </cell>
          <cell r="G21">
            <v>79.130131199999994</v>
          </cell>
          <cell r="H21">
            <v>39.565065599999997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A22">
            <v>20</v>
          </cell>
          <cell r="B22" t="str">
            <v>ELC_BIO_GSF_CEN_NEW</v>
          </cell>
          <cell r="C22" t="str">
            <v>ELC_CEN</v>
          </cell>
          <cell r="D22">
            <v>235.9663280745209</v>
          </cell>
          <cell r="E22">
            <v>365.26154518253298</v>
          </cell>
          <cell r="F22">
            <v>457.95147474532553</v>
          </cell>
          <cell r="G22">
            <v>52.206468120967124</v>
          </cell>
          <cell r="H22">
            <v>15.061332768780289</v>
          </cell>
          <cell r="I22">
            <v>28.42962635596971</v>
          </cell>
          <cell r="J22">
            <v>86.836739337682687</v>
          </cell>
          <cell r="K22">
            <v>130.8304102298855</v>
          </cell>
          <cell r="L22">
            <v>0</v>
          </cell>
        </row>
        <row r="23">
          <cell r="A23">
            <v>21</v>
          </cell>
          <cell r="B23" t="str">
            <v>ELC_BIO_CRP_GSF_NEW</v>
          </cell>
          <cell r="C23" t="str">
            <v>ELC_CEN</v>
          </cell>
          <cell r="D23">
            <v>49.449821931079057</v>
          </cell>
          <cell r="E23">
            <v>192.87361162194679</v>
          </cell>
          <cell r="F23">
            <v>245.35239285803459</v>
          </cell>
          <cell r="G23">
            <v>264.52186834870321</v>
          </cell>
          <cell r="H23">
            <v>416.22234025733712</v>
          </cell>
          <cell r="I23">
            <v>426.51917508876301</v>
          </cell>
          <cell r="J23">
            <v>397.29275620268089</v>
          </cell>
          <cell r="K23">
            <v>187.84696657604991</v>
          </cell>
          <cell r="L23">
            <v>0</v>
          </cell>
        </row>
        <row r="24">
          <cell r="A24">
            <v>22</v>
          </cell>
          <cell r="B24" t="str">
            <v>ELC_CHP_GEO_EXS</v>
          </cell>
          <cell r="C24" t="str">
            <v>ELC_CEN</v>
          </cell>
          <cell r="D24">
            <v>1.47806456832</v>
          </cell>
          <cell r="E24">
            <v>1.3302581114880001</v>
          </cell>
          <cell r="F24">
            <v>1.1003369564159999</v>
          </cell>
          <cell r="G24">
            <v>0.87041580134400021</v>
          </cell>
          <cell r="H24">
            <v>0.64049464627200003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</row>
        <row r="25">
          <cell r="A25">
            <v>23</v>
          </cell>
          <cell r="B25" t="str">
            <v>ELC_GEO_EXS</v>
          </cell>
          <cell r="C25" t="str">
            <v>ELC_CEN</v>
          </cell>
          <cell r="D25">
            <v>20.435328000000009</v>
          </cell>
          <cell r="E25">
            <v>17.515995428571429</v>
          </cell>
          <cell r="F25">
            <v>14.59666285714286</v>
          </cell>
          <cell r="G25">
            <v>11.80837588114286</v>
          </cell>
          <cell r="H25">
            <v>8.8562819108571418</v>
          </cell>
          <cell r="I25">
            <v>5.9041879405714282</v>
          </cell>
          <cell r="J25">
            <v>3.0383764662857158</v>
          </cell>
          <cell r="K25">
            <v>0</v>
          </cell>
          <cell r="L25">
            <v>0</v>
          </cell>
        </row>
        <row r="26">
          <cell r="A26">
            <v>24</v>
          </cell>
          <cell r="B26" t="str">
            <v>ELC_GEO_FLS_NEW</v>
          </cell>
          <cell r="C26" t="str">
            <v>ELC_CEN</v>
          </cell>
          <cell r="D26">
            <v>16.736607431679989</v>
          </cell>
          <cell r="E26">
            <v>35.303746459940577</v>
          </cell>
          <cell r="F26">
            <v>65.703000186441187</v>
          </cell>
          <cell r="G26">
            <v>87.901597845169618</v>
          </cell>
          <cell r="H26">
            <v>108.47577337001429</v>
          </cell>
          <cell r="I26">
            <v>131.00336878685951</v>
          </cell>
          <cell r="J26">
            <v>152.8966311393786</v>
          </cell>
          <cell r="K26">
            <v>178.11532800000001</v>
          </cell>
          <cell r="L26">
            <v>196.28006400000001</v>
          </cell>
        </row>
        <row r="27">
          <cell r="A27">
            <v>25</v>
          </cell>
          <cell r="B27" t="str">
            <v>ELC_WIN_ON_EXS</v>
          </cell>
          <cell r="C27" t="str">
            <v>ELC_CEN</v>
          </cell>
          <cell r="D27">
            <v>237.539128732758</v>
          </cell>
          <cell r="E27">
            <v>204.65139984454061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</row>
        <row r="28">
          <cell r="A28">
            <v>26</v>
          </cell>
          <cell r="B28" t="str">
            <v>ELC_WIN_ON_CEN_1_NEW</v>
          </cell>
          <cell r="C28" t="str">
            <v>ELC_CEN</v>
          </cell>
          <cell r="D28">
            <v>312.54087126724198</v>
          </cell>
          <cell r="E28">
            <v>321.70910592311799</v>
          </cell>
          <cell r="F28">
            <v>349.61199022282301</v>
          </cell>
          <cell r="G28">
            <v>386.30093269432592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</row>
        <row r="29">
          <cell r="A29">
            <v>27</v>
          </cell>
          <cell r="B29" t="str">
            <v>ELC_WIN_ON_CEN_2_NEW</v>
          </cell>
          <cell r="C29" t="str">
            <v>ELC_CEN</v>
          </cell>
          <cell r="D29">
            <v>0</v>
          </cell>
          <cell r="E29">
            <v>173.96622872885411</v>
          </cell>
          <cell r="F29">
            <v>189.62428568469829</v>
          </cell>
          <cell r="G29">
            <v>208.24648496952</v>
          </cell>
          <cell r="H29">
            <v>215.8065690474063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</row>
        <row r="30">
          <cell r="A30">
            <v>28</v>
          </cell>
          <cell r="B30" t="str">
            <v>ELC_WIN_ON_CEN_3_NEW</v>
          </cell>
          <cell r="C30" t="str">
            <v>ELC_CEN</v>
          </cell>
          <cell r="D30">
            <v>0</v>
          </cell>
          <cell r="E30">
            <v>282.69326550348711</v>
          </cell>
          <cell r="F30">
            <v>991.45372409247864</v>
          </cell>
          <cell r="G30">
            <v>1108.8572300814219</v>
          </cell>
          <cell r="H30">
            <v>1401.0512116962759</v>
          </cell>
          <cell r="I30">
            <v>1263.957576404561</v>
          </cell>
          <cell r="J30">
            <v>1274.881670061475</v>
          </cell>
          <cell r="K30">
            <v>1862.166961536554</v>
          </cell>
          <cell r="L30">
            <v>1524.569004752959</v>
          </cell>
        </row>
        <row r="31">
          <cell r="A31">
            <v>29</v>
          </cell>
          <cell r="B31" t="str">
            <v>ELC_WIN_ON_DEC_3_NEW</v>
          </cell>
          <cell r="C31" t="str">
            <v>ELC_DIS</v>
          </cell>
          <cell r="D31">
            <v>0</v>
          </cell>
          <cell r="E31">
            <v>0</v>
          </cell>
          <cell r="F31">
            <v>0</v>
          </cell>
          <cell r="G31">
            <v>717.92579928167993</v>
          </cell>
          <cell r="H31">
            <v>1470.1687190655121</v>
          </cell>
          <cell r="I31">
            <v>2008.8355781121199</v>
          </cell>
          <cell r="J31">
            <v>2081.5579315482391</v>
          </cell>
          <cell r="K31">
            <v>1599.9150873327931</v>
          </cell>
          <cell r="L31">
            <v>2087.6849843005389</v>
          </cell>
        </row>
        <row r="32">
          <cell r="A32">
            <v>30</v>
          </cell>
          <cell r="B32" t="str">
            <v>ELC_WIN_OFF_NEW</v>
          </cell>
          <cell r="C32" t="str">
            <v>ELC_CEN</v>
          </cell>
          <cell r="D32">
            <v>0</v>
          </cell>
          <cell r="E32">
            <v>126.62</v>
          </cell>
          <cell r="F32">
            <v>259.57</v>
          </cell>
          <cell r="G32">
            <v>816.39339082559991</v>
          </cell>
          <cell r="H32">
            <v>1378.6165176479999</v>
          </cell>
          <cell r="I32">
            <v>1970.3535971471999</v>
          </cell>
          <cell r="J32">
            <v>2337.1219886256008</v>
          </cell>
          <cell r="K32">
            <v>2400.4582126464011</v>
          </cell>
          <cell r="L32">
            <v>2400.4582126464002</v>
          </cell>
        </row>
        <row r="33">
          <cell r="A33">
            <v>31</v>
          </cell>
          <cell r="B33" t="str">
            <v>ELC_SOL_PV_EXS</v>
          </cell>
          <cell r="C33" t="str">
            <v>ELC_CEN</v>
          </cell>
          <cell r="D33">
            <v>10.1822356408176</v>
          </cell>
          <cell r="E33">
            <v>5.6693607290783987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</row>
        <row r="34">
          <cell r="A34">
            <v>32</v>
          </cell>
          <cell r="B34" t="str">
            <v>ELC_SOL_PV_CEN_NEW</v>
          </cell>
          <cell r="C34" t="str">
            <v>ELC_CEN</v>
          </cell>
          <cell r="D34">
            <v>99.107119071337351</v>
          </cell>
          <cell r="E34">
            <v>83.969520536925742</v>
          </cell>
          <cell r="F34">
            <v>310.60706137189311</v>
          </cell>
          <cell r="G34">
            <v>691.29184084992164</v>
          </cell>
          <cell r="H34">
            <v>1346.318075367926</v>
          </cell>
          <cell r="I34">
            <v>1801.3282470514191</v>
          </cell>
          <cell r="J34">
            <v>2672.5496838022368</v>
          </cell>
          <cell r="K34">
            <v>2649.702591508239</v>
          </cell>
          <cell r="L34">
            <v>2694.1265578111211</v>
          </cell>
        </row>
        <row r="35">
          <cell r="A35">
            <v>33</v>
          </cell>
          <cell r="B35" t="str">
            <v>ELC_SOL_PV_DEC_2_NEW</v>
          </cell>
          <cell r="C35" t="str">
            <v>ELC_DIS</v>
          </cell>
          <cell r="D35">
            <v>54.940645287845058</v>
          </cell>
          <cell r="E35">
            <v>272.04111873399592</v>
          </cell>
          <cell r="F35">
            <v>273.07293862810701</v>
          </cell>
          <cell r="G35">
            <v>581.31363763007835</v>
          </cell>
          <cell r="H35">
            <v>665.37996589588261</v>
          </cell>
          <cell r="I35">
            <v>1088.317633625051</v>
          </cell>
          <cell r="J35">
            <v>1098.9356404302209</v>
          </cell>
          <cell r="K35">
            <v>1836.7065789723331</v>
          </cell>
          <cell r="L35">
            <v>1970.5882383542521</v>
          </cell>
        </row>
        <row r="36">
          <cell r="A36">
            <v>34</v>
          </cell>
          <cell r="B36" t="str">
            <v>ELC_SOL_CSP_2_NEW</v>
          </cell>
          <cell r="C36" t="str">
            <v>ELC_CEN</v>
          </cell>
          <cell r="D36">
            <v>2.7400000000000011</v>
          </cell>
          <cell r="E36">
            <v>12.942459800196509</v>
          </cell>
          <cell r="F36">
            <v>12.79619081148998</v>
          </cell>
          <cell r="G36">
            <v>11.71034203374311</v>
          </cell>
          <cell r="H36">
            <v>11.71034203374311</v>
          </cell>
          <cell r="I36">
            <v>9.2381164657168284</v>
          </cell>
          <cell r="J36">
            <v>0</v>
          </cell>
          <cell r="K36">
            <v>0</v>
          </cell>
          <cell r="L36">
            <v>0</v>
          </cell>
        </row>
        <row r="37">
          <cell r="A37">
            <v>35</v>
          </cell>
          <cell r="B37" t="str">
            <v>ELC_SOL_CSP_4_NEW</v>
          </cell>
          <cell r="C37" t="str">
            <v>ELC_CEN</v>
          </cell>
          <cell r="D37">
            <v>0</v>
          </cell>
          <cell r="E37">
            <v>7.1875401998034896</v>
          </cell>
          <cell r="F37">
            <v>7.6638091885100224</v>
          </cell>
          <cell r="G37">
            <v>7.6877768462034899</v>
          </cell>
          <cell r="H37">
            <v>7.9378951694034852</v>
          </cell>
          <cell r="I37">
            <v>17.852799813987851</v>
          </cell>
          <cell r="J37">
            <v>56.471270209804537</v>
          </cell>
          <cell r="K37">
            <v>59.027924275199993</v>
          </cell>
          <cell r="L37">
            <v>59.278042598399999</v>
          </cell>
        </row>
        <row r="38">
          <cell r="A38">
            <v>36</v>
          </cell>
          <cell r="B38" t="str">
            <v>ELC_MAR_EXS</v>
          </cell>
          <cell r="C38" t="str">
            <v>ELC_CEN</v>
          </cell>
          <cell r="D38">
            <v>1.7034435999999999</v>
          </cell>
          <cell r="E38">
            <v>1.094197514</v>
          </cell>
          <cell r="F38">
            <v>0.60417720000000008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</row>
        <row r="39">
          <cell r="A39">
            <v>37</v>
          </cell>
          <cell r="B39" t="str">
            <v>ELC_MAR_TDL_NEW</v>
          </cell>
          <cell r="C39" t="str">
            <v>ELC_CEN</v>
          </cell>
          <cell r="D39">
            <v>1.655639999999993E-2</v>
          </cell>
          <cell r="E39">
            <v>0.66580248600000003</v>
          </cell>
          <cell r="F39">
            <v>1.2458228</v>
          </cell>
          <cell r="G39">
            <v>1.4298948</v>
          </cell>
          <cell r="H39">
            <v>1.4133384</v>
          </cell>
          <cell r="I39">
            <v>0.76185720000000035</v>
          </cell>
          <cell r="J39">
            <v>2.6991399072000002</v>
          </cell>
          <cell r="K39">
            <v>2.9959199999999999</v>
          </cell>
          <cell r="L39">
            <v>2.9959199999999999</v>
          </cell>
        </row>
        <row r="40">
          <cell r="A40">
            <v>38</v>
          </cell>
          <cell r="B40" t="str">
            <v>ELC_NGA_SOFC_CCS_NEW</v>
          </cell>
          <cell r="C40" t="str">
            <v>ELC_CEN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29.96979609600001</v>
          </cell>
          <cell r="K40">
            <v>186.70699583999999</v>
          </cell>
          <cell r="L40">
            <v>171.722097792</v>
          </cell>
        </row>
        <row r="41">
          <cell r="A41">
            <v>39</v>
          </cell>
          <cell r="B41" t="str">
            <v>ELC_BIO_CRP_COM_CCS_NEW</v>
          </cell>
          <cell r="C41" t="str">
            <v>ELC_CEN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6.3071999999999999</v>
          </cell>
          <cell r="J41">
            <v>39.104640000000003</v>
          </cell>
          <cell r="K41">
            <v>243.61559999999989</v>
          </cell>
          <cell r="L41">
            <v>966.81280000000027</v>
          </cell>
        </row>
        <row r="42">
          <cell r="A42">
            <v>40</v>
          </cell>
          <cell r="B42" t="str">
            <v>ELC_BIO_COM_CCS_NEW</v>
          </cell>
          <cell r="C42" t="str">
            <v>ELC_CEN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468.70591999999988</v>
          </cell>
        </row>
        <row r="43">
          <cell r="A43">
            <v>41</v>
          </cell>
          <cell r="B43" t="str">
            <v>ELC_STG_CEN_BTT_NEW</v>
          </cell>
          <cell r="C43" t="str">
            <v>ELC_CEN</v>
          </cell>
          <cell r="D43">
            <v>0</v>
          </cell>
          <cell r="E43">
            <v>0</v>
          </cell>
          <cell r="F43">
            <v>0</v>
          </cell>
          <cell r="G43">
            <v>4.5809193600000011</v>
          </cell>
          <cell r="H43">
            <v>24.719587758352969</v>
          </cell>
          <cell r="I43">
            <v>19.503997057912109</v>
          </cell>
          <cell r="J43">
            <v>347.78262406984021</v>
          </cell>
          <cell r="K43">
            <v>730.05233317630677</v>
          </cell>
          <cell r="L43">
            <v>835.03683028651892</v>
          </cell>
        </row>
        <row r="44">
          <cell r="A44">
            <v>42</v>
          </cell>
          <cell r="B44" t="str">
            <v>ELC_STG_DIS_BTT_NEW</v>
          </cell>
          <cell r="C44" t="str">
            <v>ELC_DIS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3.7202866016470368</v>
          </cell>
          <cell r="I44">
            <v>89.282028287257148</v>
          </cell>
          <cell r="J44">
            <v>293.1982576063092</v>
          </cell>
          <cell r="K44">
            <v>200.07300011434751</v>
          </cell>
          <cell r="L44">
            <v>249.80845328623229</v>
          </cell>
        </row>
        <row r="45">
          <cell r="A45">
            <v>43</v>
          </cell>
          <cell r="B45" t="str">
            <v>ELC_HH2_PEMFC_NEW</v>
          </cell>
          <cell r="C45" t="str">
            <v>ELC_DIS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10.650069864000001</v>
          </cell>
          <cell r="J45">
            <v>419.81883724800002</v>
          </cell>
          <cell r="K45">
            <v>1201.4794266019289</v>
          </cell>
          <cell r="L45">
            <v>1582.7681952148</v>
          </cell>
        </row>
        <row r="46">
          <cell r="A46">
            <v>44</v>
          </cell>
          <cell r="B46" t="str">
            <v>IMP_ELC_AFR</v>
          </cell>
          <cell r="C46" t="str">
            <v>IMP_ELC_CEN</v>
          </cell>
          <cell r="D46">
            <v>25.08</v>
          </cell>
          <cell r="E46">
            <v>27.17</v>
          </cell>
          <cell r="F46">
            <v>29.259999999999991</v>
          </cell>
          <cell r="G46">
            <v>41.057412192000001</v>
          </cell>
          <cell r="H46">
            <v>74.29004899200001</v>
          </cell>
          <cell r="I46">
            <v>107.522685792</v>
          </cell>
          <cell r="J46">
            <v>140.755322592</v>
          </cell>
          <cell r="K46">
            <v>181.6158239999998</v>
          </cell>
          <cell r="L46">
            <v>207.22059619199999</v>
          </cell>
        </row>
        <row r="47">
          <cell r="A47">
            <v>45</v>
          </cell>
          <cell r="B47" t="str">
            <v>IMP_ELC_OEE</v>
          </cell>
          <cell r="C47" t="str">
            <v>IMP_ELC_CEN</v>
          </cell>
          <cell r="D47">
            <v>175.75</v>
          </cell>
          <cell r="E47">
            <v>190.47499999999999</v>
          </cell>
          <cell r="F47">
            <v>205.2</v>
          </cell>
          <cell r="G47">
            <v>119.607280992</v>
          </cell>
          <cell r="H47">
            <v>212.45322591359999</v>
          </cell>
          <cell r="I47">
            <v>305.29917083520002</v>
          </cell>
          <cell r="J47">
            <v>398.14511575680001</v>
          </cell>
          <cell r="K47">
            <v>512.51676480000003</v>
          </cell>
          <cell r="L47">
            <v>583.83700560000011</v>
          </cell>
        </row>
        <row r="48">
          <cell r="A48">
            <v>46</v>
          </cell>
          <cell r="B48" t="str">
            <v>IMP_ELC_RUS</v>
          </cell>
          <cell r="C48" t="str">
            <v>IMP_ELC_CEN</v>
          </cell>
          <cell r="D48">
            <v>116.85</v>
          </cell>
          <cell r="E48">
            <v>126.825</v>
          </cell>
          <cell r="F48">
            <v>136.80000000000001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</row>
        <row r="49">
          <cell r="A49">
            <v>47</v>
          </cell>
          <cell r="B49" t="str">
            <v>IMP_ELC_MEA</v>
          </cell>
          <cell r="C49" t="str">
            <v>IMP_ELC_CEN</v>
          </cell>
          <cell r="D49">
            <v>37.524999999999999</v>
          </cell>
          <cell r="E49">
            <v>46.8825</v>
          </cell>
          <cell r="F49">
            <v>56.24</v>
          </cell>
          <cell r="G49">
            <v>132.47737488000001</v>
          </cell>
          <cell r="H49">
            <v>138.51967248</v>
          </cell>
          <cell r="I49">
            <v>144.56197008000001</v>
          </cell>
          <cell r="J49">
            <v>150.60426767999999</v>
          </cell>
          <cell r="K49">
            <v>163.51416</v>
          </cell>
          <cell r="L49">
            <v>162.68886287999999</v>
          </cell>
        </row>
        <row r="50">
          <cell r="A50">
            <v>48</v>
          </cell>
          <cell r="B50" t="str">
            <v>IMP_ELC_CAC</v>
          </cell>
          <cell r="C50" t="str">
            <v>IMP_ELC_CEN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30.211487999999999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L70"/>
  <sheetViews>
    <sheetView zoomScale="55" zoomScaleNormal="55" workbookViewId="0">
      <selection activeCell="P4" sqref="P4:X4"/>
    </sheetView>
  </sheetViews>
  <sheetFormatPr defaultRowHeight="14.5"/>
  <cols>
    <col min="1" max="1" width="10.7265625" customWidth="1"/>
    <col min="2" max="2" width="31" bestFit="1" customWidth="1"/>
    <col min="3" max="3" width="12.81640625" bestFit="1" customWidth="1"/>
    <col min="15" max="15" width="18.453125" bestFit="1" customWidth="1"/>
  </cols>
  <sheetData>
    <row r="1" spans="1:38">
      <c r="A1" s="11">
        <f>[1]Output!A1</f>
        <v>0</v>
      </c>
      <c r="B1" s="11" t="str">
        <f>[1]Output!B1</f>
        <v>tech</v>
      </c>
      <c r="C1" s="11" t="str">
        <f>[1]Output!C1</f>
        <v>output_comm</v>
      </c>
      <c r="D1" s="11" t="str">
        <f>[1]Output!D1</f>
        <v>2010</v>
      </c>
      <c r="E1" s="11" t="str">
        <f>[1]Output!E1</f>
        <v>2015</v>
      </c>
      <c r="F1" s="11" t="str">
        <f>[1]Output!F1</f>
        <v>2020</v>
      </c>
      <c r="G1" s="11" t="str">
        <f>[1]Output!G1</f>
        <v>2025</v>
      </c>
      <c r="H1" s="11" t="str">
        <f>[1]Output!H1</f>
        <v>2030</v>
      </c>
      <c r="I1" s="11" t="str">
        <f>[1]Output!I1</f>
        <v>2035</v>
      </c>
      <c r="J1" s="11" t="str">
        <f>[1]Output!J1</f>
        <v>2040</v>
      </c>
      <c r="K1" s="11" t="str">
        <f>[1]Output!K1</f>
        <v>2045</v>
      </c>
      <c r="L1" s="11" t="str">
        <f>[1]Output!L1</f>
        <v>2050</v>
      </c>
      <c r="M1" s="10"/>
      <c r="N1" s="10"/>
      <c r="O1" s="2" t="s">
        <v>0</v>
      </c>
      <c r="P1" s="10" t="str">
        <f t="shared" ref="P1:X1" si="0">D1</f>
        <v>2010</v>
      </c>
      <c r="Q1" s="10" t="str">
        <f t="shared" si="0"/>
        <v>2015</v>
      </c>
      <c r="R1" s="10" t="str">
        <f t="shared" si="0"/>
        <v>2020</v>
      </c>
      <c r="S1" s="10" t="str">
        <f t="shared" si="0"/>
        <v>2025</v>
      </c>
      <c r="T1" s="10" t="str">
        <f t="shared" si="0"/>
        <v>2030</v>
      </c>
      <c r="U1" s="10" t="str">
        <f t="shared" si="0"/>
        <v>2035</v>
      </c>
      <c r="V1" s="10" t="str">
        <f t="shared" si="0"/>
        <v>2040</v>
      </c>
      <c r="W1" s="10" t="str">
        <f t="shared" si="0"/>
        <v>2045</v>
      </c>
      <c r="X1" s="10" t="str">
        <f t="shared" si="0"/>
        <v>2050</v>
      </c>
      <c r="Z1" s="10"/>
      <c r="AB1" s="2" t="s">
        <v>1</v>
      </c>
      <c r="AC1" s="2" t="str">
        <f t="shared" ref="AC1:AI1" si="1">P1</f>
        <v>2010</v>
      </c>
      <c r="AD1" s="2" t="str">
        <f t="shared" si="1"/>
        <v>2015</v>
      </c>
      <c r="AE1" s="2" t="str">
        <f t="shared" si="1"/>
        <v>2020</v>
      </c>
      <c r="AF1" s="2" t="str">
        <f t="shared" si="1"/>
        <v>2025</v>
      </c>
      <c r="AG1" s="2" t="str">
        <f t="shared" si="1"/>
        <v>2030</v>
      </c>
      <c r="AH1" s="2" t="str">
        <f t="shared" si="1"/>
        <v>2035</v>
      </c>
      <c r="AI1" s="2" t="str">
        <f t="shared" si="1"/>
        <v>2040</v>
      </c>
      <c r="AJ1" s="2" t="str">
        <f t="shared" ref="AJ1:AK1" si="2">W1</f>
        <v>2045</v>
      </c>
      <c r="AK1" s="2" t="str">
        <f t="shared" si="2"/>
        <v>2050</v>
      </c>
      <c r="AL1" s="2"/>
    </row>
    <row r="2" spans="1:38">
      <c r="A2" s="11">
        <f>[1]Output!A2</f>
        <v>0</v>
      </c>
      <c r="B2" s="11" t="str">
        <f>[1]Output!B2</f>
        <v>HH2_BIO_SR_C_NEW</v>
      </c>
      <c r="C2" s="11" t="str">
        <f>[1]Output!C2</f>
        <v>HH2_CT</v>
      </c>
      <c r="D2" s="11">
        <f>[1]Output!D2</f>
        <v>0</v>
      </c>
      <c r="E2" s="11">
        <f>[1]Output!E2</f>
        <v>0</v>
      </c>
      <c r="F2" s="11">
        <f>[1]Output!F2</f>
        <v>34.058879999999988</v>
      </c>
      <c r="G2" s="11">
        <f>[1]Output!G2</f>
        <v>0</v>
      </c>
      <c r="H2" s="11">
        <f>[1]Output!H2</f>
        <v>1.4304729599999999</v>
      </c>
      <c r="I2" s="11">
        <f>[1]Output!I2</f>
        <v>0</v>
      </c>
      <c r="J2" s="11">
        <f>[1]Output!J2</f>
        <v>0</v>
      </c>
      <c r="K2" s="11">
        <f>[1]Output!K2</f>
        <v>261.49094386746589</v>
      </c>
      <c r="L2" s="11">
        <f>[1]Output!L2</f>
        <v>0</v>
      </c>
      <c r="M2" s="11"/>
      <c r="O2" s="2" t="s">
        <v>2</v>
      </c>
      <c r="P2">
        <f>(SUMIF($B:$B,"HH2_NGA_CL_NEW",D:D)+SUMIF($B:$B,"HH2_NGA_CS_NEW",D:D)+SUMIF($B:$B,"HH2_NGA_DM_NEW",D:D)+SUMIF($B:$B,"HH2_NGA_DS_NEW",D:D)+SUMIF($B:$B,"HH2_COA_CL_NEW",D:D)+SUMIF($B:$B,"HH2_COA_CM_NEW",D:D)+SUMIF($B:$B,"HH2_OIL_CT_NEW",D:D))/120</f>
        <v>0</v>
      </c>
      <c r="Q2">
        <f t="shared" ref="Q2:X2" si="3">(SUMIF($B:$B,"HH2_NGA_CL_NEW",E:E)+SUMIF($B:$B,"HH2_NGA_CS_NEW",E:E)+SUMIF($B:$B,"HH2_NGA_DM_NEW",E:E)+SUMIF($B:$B,"HH2_NGA_DS_NEW",E:E)+SUMIF($B:$B,"HH2_COA_CL_NEW",E:E)+SUMIF($B:$B,"HH2_COA_CM_NEW",E:E)+SUMIF($B:$B,"HH2_OIL_CT_NEW",E:E))/120</f>
        <v>0</v>
      </c>
      <c r="R2">
        <f t="shared" si="3"/>
        <v>0</v>
      </c>
      <c r="S2">
        <f t="shared" si="3"/>
        <v>0</v>
      </c>
      <c r="T2">
        <f t="shared" si="3"/>
        <v>0</v>
      </c>
      <c r="U2">
        <f t="shared" si="3"/>
        <v>0</v>
      </c>
      <c r="V2">
        <f t="shared" si="3"/>
        <v>0</v>
      </c>
      <c r="W2">
        <f t="shared" si="3"/>
        <v>0</v>
      </c>
      <c r="X2">
        <f t="shared" si="3"/>
        <v>0</v>
      </c>
      <c r="AB2" s="2" t="s">
        <v>2</v>
      </c>
      <c r="AC2">
        <f t="shared" ref="AC2:AI5" si="4">P2*3600/1000000</f>
        <v>0</v>
      </c>
      <c r="AD2">
        <f t="shared" si="4"/>
        <v>0</v>
      </c>
      <c r="AE2">
        <f t="shared" si="4"/>
        <v>0</v>
      </c>
      <c r="AF2">
        <f t="shared" si="4"/>
        <v>0</v>
      </c>
      <c r="AG2">
        <f t="shared" si="4"/>
        <v>0</v>
      </c>
      <c r="AH2">
        <f t="shared" si="4"/>
        <v>0</v>
      </c>
      <c r="AI2">
        <f t="shared" si="4"/>
        <v>0</v>
      </c>
      <c r="AJ2">
        <f t="shared" ref="AJ2:AK5" si="5">W2*3600/1000000</f>
        <v>0</v>
      </c>
      <c r="AK2">
        <f t="shared" si="5"/>
        <v>0</v>
      </c>
    </row>
    <row r="3" spans="1:38">
      <c r="A3" s="11">
        <f>[1]Output!A3</f>
        <v>1</v>
      </c>
      <c r="B3" s="11" t="str">
        <f>[1]Output!B3</f>
        <v>HH2_NGA_CL_CCS_NEW</v>
      </c>
      <c r="C3" s="11" t="str">
        <f>[1]Output!C3</f>
        <v>HH2_CU</v>
      </c>
      <c r="D3" s="11">
        <f>[1]Output!D3</f>
        <v>0</v>
      </c>
      <c r="E3" s="11">
        <f>[1]Output!E3</f>
        <v>0</v>
      </c>
      <c r="F3" s="11">
        <f>[1]Output!F3</f>
        <v>0</v>
      </c>
      <c r="G3" s="11">
        <f>[1]Output!G3</f>
        <v>0</v>
      </c>
      <c r="H3" s="11">
        <f>[1]Output!H3</f>
        <v>0</v>
      </c>
      <c r="I3" s="11">
        <f>[1]Output!I3</f>
        <v>0</v>
      </c>
      <c r="J3" s="11">
        <f>[1]Output!J3</f>
        <v>48.19162504989928</v>
      </c>
      <c r="K3" s="11">
        <f>[1]Output!K3</f>
        <v>1151.699337049899</v>
      </c>
      <c r="L3" s="11">
        <f>[1]Output!L3</f>
        <v>1922.073598715951</v>
      </c>
      <c r="M3" s="11"/>
      <c r="O3" s="2" t="s">
        <v>3</v>
      </c>
      <c r="P3">
        <f>(SUMIF($B:$B,"HH2_NGA_CL_CCS_NEW",D:D)+SUMIF($B:$B,"HH2_NGA_CS_CCS_NEW",D:D)+SUMIF($B:$B,"HH2_COA_CL_CCS_NEW",D:D)+SUMIF($B:$B,"HH2_COA_CM_CCS_NEW",D:D))/120</f>
        <v>0</v>
      </c>
      <c r="Q3">
        <f t="shared" ref="Q3:X3" si="6">(SUMIF($B:$B,"HH2_NGA_CL_CCS_NEW",E:E)+SUMIF($B:$B,"HH2_NGA_CS_CCS_NEW",E:E)+SUMIF($B:$B,"HH2_COA_CL_CCS_NEW",E:E)+SUMIF($B:$B,"HH2_COA_CM_CCS_NEW",E:E))/120</f>
        <v>0</v>
      </c>
      <c r="R3">
        <f t="shared" si="6"/>
        <v>0</v>
      </c>
      <c r="S3">
        <f t="shared" si="6"/>
        <v>0</v>
      </c>
      <c r="T3">
        <f t="shared" si="6"/>
        <v>0</v>
      </c>
      <c r="U3">
        <f t="shared" si="6"/>
        <v>0.28382399999999991</v>
      </c>
      <c r="V3">
        <f t="shared" si="6"/>
        <v>1.7644391999999998</v>
      </c>
      <c r="W3">
        <f t="shared" si="6"/>
        <v>10.960336799999997</v>
      </c>
      <c r="X3">
        <f t="shared" si="6"/>
        <v>23.637135686043848</v>
      </c>
      <c r="AB3" s="2" t="s">
        <v>3</v>
      </c>
      <c r="AC3">
        <f t="shared" si="4"/>
        <v>0</v>
      </c>
      <c r="AD3">
        <f t="shared" si="4"/>
        <v>0</v>
      </c>
      <c r="AE3">
        <f t="shared" si="4"/>
        <v>0</v>
      </c>
      <c r="AF3">
        <f t="shared" si="4"/>
        <v>0</v>
      </c>
      <c r="AG3">
        <f t="shared" si="4"/>
        <v>0</v>
      </c>
      <c r="AH3">
        <f t="shared" si="4"/>
        <v>1.0217663999999996E-3</v>
      </c>
      <c r="AI3">
        <f t="shared" si="4"/>
        <v>6.3519811199999991E-3</v>
      </c>
      <c r="AJ3">
        <f t="shared" si="5"/>
        <v>3.945721247999999E-2</v>
      </c>
      <c r="AK3">
        <f>X3*3600/1000000</f>
        <v>8.5093688469757844E-2</v>
      </c>
    </row>
    <row r="4" spans="1:38">
      <c r="A4" s="11">
        <f>[1]Output!A4</f>
        <v>2</v>
      </c>
      <c r="B4" s="11" t="str">
        <f>[1]Output!B4</f>
        <v>HH2_COA_CL_CCS_NEW</v>
      </c>
      <c r="C4" s="11" t="str">
        <f>[1]Output!C4</f>
        <v>HH2_CU</v>
      </c>
      <c r="D4" s="11">
        <f>[1]Output!D4</f>
        <v>0</v>
      </c>
      <c r="E4" s="11">
        <f>[1]Output!E4</f>
        <v>0</v>
      </c>
      <c r="F4" s="11">
        <f>[1]Output!F4</f>
        <v>0</v>
      </c>
      <c r="G4" s="11">
        <f>[1]Output!G4</f>
        <v>0</v>
      </c>
      <c r="H4" s="11">
        <f>[1]Output!H4</f>
        <v>0</v>
      </c>
      <c r="I4" s="11">
        <f>[1]Output!I4</f>
        <v>34.058879999999988</v>
      </c>
      <c r="J4" s="11">
        <f>[1]Output!J4</f>
        <v>163.54107895010071</v>
      </c>
      <c r="K4" s="11">
        <f>[1]Output!K4</f>
        <v>163.54107895010071</v>
      </c>
      <c r="L4" s="11">
        <f>[1]Output!L4</f>
        <v>914.38268360931056</v>
      </c>
      <c r="M4" s="11"/>
      <c r="O4" s="2" t="s">
        <v>4</v>
      </c>
      <c r="P4">
        <f>(SUMIF($B:$B,"HH2_BIO*",D:D))/120</f>
        <v>0</v>
      </c>
      <c r="Q4" s="41">
        <f t="shared" ref="Q4:X4" si="7">(SUMIF($B:$B,"HH2_BIO*",E:E))/120</f>
        <v>0</v>
      </c>
      <c r="R4" s="41">
        <f t="shared" si="7"/>
        <v>0.28382399999999991</v>
      </c>
      <c r="S4" s="41">
        <f t="shared" si="7"/>
        <v>0</v>
      </c>
      <c r="T4" s="41">
        <f t="shared" si="7"/>
        <v>1.1920607999999999E-2</v>
      </c>
      <c r="U4" s="41">
        <f t="shared" si="7"/>
        <v>0</v>
      </c>
      <c r="V4" s="41">
        <f t="shared" si="7"/>
        <v>0</v>
      </c>
      <c r="W4" s="41">
        <f t="shared" si="7"/>
        <v>2.179091198895549</v>
      </c>
      <c r="X4" s="41">
        <f t="shared" si="7"/>
        <v>0</v>
      </c>
      <c r="AB4" s="2" t="s">
        <v>4</v>
      </c>
      <c r="AC4">
        <f t="shared" si="4"/>
        <v>0</v>
      </c>
      <c r="AD4">
        <f t="shared" si="4"/>
        <v>0</v>
      </c>
      <c r="AE4">
        <f t="shared" si="4"/>
        <v>1.0217663999999996E-3</v>
      </c>
      <c r="AF4">
        <f t="shared" si="4"/>
        <v>0</v>
      </c>
      <c r="AG4">
        <f t="shared" si="4"/>
        <v>4.2914188799999997E-5</v>
      </c>
      <c r="AH4">
        <f t="shared" si="4"/>
        <v>0</v>
      </c>
      <c r="AI4">
        <f t="shared" si="4"/>
        <v>0</v>
      </c>
      <c r="AJ4">
        <f t="shared" si="5"/>
        <v>7.8447283160239765E-3</v>
      </c>
      <c r="AK4">
        <f t="shared" si="5"/>
        <v>0</v>
      </c>
    </row>
    <row r="5" spans="1:38">
      <c r="A5" s="11">
        <f>[1]Output!A5</f>
        <v>0</v>
      </c>
      <c r="B5" s="11">
        <f>[1]Output!B5</f>
        <v>0</v>
      </c>
      <c r="C5" s="11">
        <f>[1]Output!C5</f>
        <v>0</v>
      </c>
      <c r="D5" s="11">
        <f>[1]Output!D5</f>
        <v>0</v>
      </c>
      <c r="E5" s="11">
        <f>[1]Output!E5</f>
        <v>0</v>
      </c>
      <c r="F5" s="11">
        <f>[1]Output!F5</f>
        <v>0</v>
      </c>
      <c r="G5" s="11">
        <f>[1]Output!G5</f>
        <v>0</v>
      </c>
      <c r="H5" s="11">
        <f>[1]Output!H5</f>
        <v>0</v>
      </c>
      <c r="I5" s="11">
        <f>[1]Output!I5</f>
        <v>0</v>
      </c>
      <c r="J5" s="11">
        <f>[1]Output!J5</f>
        <v>0</v>
      </c>
      <c r="K5" s="11">
        <f>[1]Output!K5</f>
        <v>0</v>
      </c>
      <c r="L5" s="11">
        <f>[1]Output!L5</f>
        <v>0</v>
      </c>
      <c r="M5" s="11"/>
      <c r="O5" s="2" t="s">
        <v>5</v>
      </c>
      <c r="P5">
        <f>(SUMIF($B:$B,"HH2_WE_ALK*",D:D)+SUMIF($B:$B,"HH2_WE_PEM*",D:D)+SUMIF($B:$B,"HH2_WE_SOEC*",D:D)+SUMIF($B:$B,"HH2_WE_AEM*",D:D))/120</f>
        <v>0</v>
      </c>
      <c r="Q5">
        <f t="shared" ref="Q5:X5" si="8">(SUMIF($B:$B,"HH2_WE_ALK*",E:E)+SUMIF($B:$B,"HH2_WE_PEM*",E:E)+SUMIF($B:$B,"HH2_WE_SOEC*",E:E)+SUMIF($B:$B,"HH2_WE_AEM*",E:E))/120</f>
        <v>0</v>
      </c>
      <c r="R5">
        <f t="shared" si="8"/>
        <v>0</v>
      </c>
      <c r="S5">
        <f t="shared" si="8"/>
        <v>0</v>
      </c>
      <c r="T5">
        <f t="shared" si="8"/>
        <v>0</v>
      </c>
      <c r="U5">
        <f t="shared" si="8"/>
        <v>0</v>
      </c>
      <c r="V5">
        <f t="shared" si="8"/>
        <v>0</v>
      </c>
      <c r="W5">
        <f t="shared" si="8"/>
        <v>0</v>
      </c>
      <c r="X5">
        <f t="shared" si="8"/>
        <v>0</v>
      </c>
      <c r="AB5" s="2" t="s">
        <v>5</v>
      </c>
      <c r="AC5">
        <f t="shared" si="4"/>
        <v>0</v>
      </c>
      <c r="AD5">
        <f t="shared" si="4"/>
        <v>0</v>
      </c>
      <c r="AE5">
        <f t="shared" si="4"/>
        <v>0</v>
      </c>
      <c r="AF5">
        <f t="shared" si="4"/>
        <v>0</v>
      </c>
      <c r="AG5">
        <f t="shared" si="4"/>
        <v>0</v>
      </c>
      <c r="AH5">
        <f t="shared" si="4"/>
        <v>0</v>
      </c>
      <c r="AI5">
        <f t="shared" si="4"/>
        <v>0</v>
      </c>
      <c r="AJ5">
        <f t="shared" si="5"/>
        <v>0</v>
      </c>
      <c r="AK5">
        <f t="shared" si="5"/>
        <v>0</v>
      </c>
    </row>
    <row r="6" spans="1:38">
      <c r="A6" s="11">
        <f>[1]Output!A6</f>
        <v>0</v>
      </c>
      <c r="B6" s="11">
        <f>[1]Output!B6</f>
        <v>0</v>
      </c>
      <c r="C6" s="11">
        <f>[1]Output!C6</f>
        <v>0</v>
      </c>
      <c r="D6" s="11">
        <f>[1]Output!D6</f>
        <v>0</v>
      </c>
      <c r="E6" s="11">
        <f>[1]Output!E6</f>
        <v>0</v>
      </c>
      <c r="F6" s="11">
        <f>[1]Output!F6</f>
        <v>0</v>
      </c>
      <c r="G6" s="11">
        <f>[1]Output!G6</f>
        <v>0</v>
      </c>
      <c r="H6" s="11">
        <f>[1]Output!H6</f>
        <v>0</v>
      </c>
      <c r="I6" s="11">
        <f>[1]Output!I6</f>
        <v>0</v>
      </c>
      <c r="J6" s="11">
        <f>[1]Output!J6</f>
        <v>0</v>
      </c>
      <c r="K6" s="11">
        <f>[1]Output!K6</f>
        <v>0</v>
      </c>
      <c r="L6" s="11">
        <f>[1]Output!L6</f>
        <v>0</v>
      </c>
      <c r="M6" s="11"/>
    </row>
    <row r="7" spans="1:38">
      <c r="A7" s="11">
        <f>[1]Output!A7</f>
        <v>0</v>
      </c>
      <c r="B7" s="11">
        <f>[1]Output!B7</f>
        <v>0</v>
      </c>
      <c r="C7" s="11">
        <f>[1]Output!C7</f>
        <v>0</v>
      </c>
      <c r="D7" s="11">
        <f>[1]Output!D7</f>
        <v>0</v>
      </c>
      <c r="E7" s="11">
        <f>[1]Output!E7</f>
        <v>0</v>
      </c>
      <c r="F7" s="11">
        <f>[1]Output!F7</f>
        <v>0</v>
      </c>
      <c r="G7" s="11">
        <f>[1]Output!G7</f>
        <v>0</v>
      </c>
      <c r="H7" s="11">
        <f>[1]Output!H7</f>
        <v>0</v>
      </c>
      <c r="I7" s="11">
        <f>[1]Output!I7</f>
        <v>0</v>
      </c>
      <c r="J7" s="11">
        <f>[1]Output!J7</f>
        <v>0</v>
      </c>
      <c r="K7" s="11">
        <f>[1]Output!K7</f>
        <v>0</v>
      </c>
      <c r="L7" s="11">
        <f>[1]Output!L7</f>
        <v>0</v>
      </c>
      <c r="M7" s="11"/>
    </row>
    <row r="8" spans="1:38">
      <c r="A8" s="11">
        <f>[1]Output!A8</f>
        <v>0</v>
      </c>
      <c r="B8" s="11">
        <f>[1]Output!B8</f>
        <v>0</v>
      </c>
      <c r="C8" s="11">
        <f>[1]Output!C8</f>
        <v>0</v>
      </c>
      <c r="D8" s="11">
        <f>[1]Output!D8</f>
        <v>0</v>
      </c>
      <c r="E8" s="11">
        <f>[1]Output!E8</f>
        <v>0</v>
      </c>
      <c r="F8" s="11">
        <f>[1]Output!F8</f>
        <v>0</v>
      </c>
      <c r="G8" s="11">
        <f>[1]Output!G8</f>
        <v>0</v>
      </c>
      <c r="H8" s="11">
        <f>[1]Output!H8</f>
        <v>0</v>
      </c>
      <c r="I8" s="11">
        <f>[1]Output!I8</f>
        <v>0</v>
      </c>
      <c r="J8" s="11">
        <f>[1]Output!J8</f>
        <v>0</v>
      </c>
      <c r="K8" s="11">
        <f>[1]Output!K8</f>
        <v>0</v>
      </c>
      <c r="L8" s="11">
        <f>[1]Output!L8</f>
        <v>0</v>
      </c>
      <c r="M8" s="11"/>
    </row>
    <row r="9" spans="1:38">
      <c r="A9" s="11">
        <f>[1]Output!A9</f>
        <v>0</v>
      </c>
      <c r="B9" s="11">
        <f>[1]Output!B9</f>
        <v>0</v>
      </c>
      <c r="C9" s="11">
        <f>[1]Output!C9</f>
        <v>0</v>
      </c>
      <c r="D9" s="11">
        <f>[1]Output!D9</f>
        <v>0</v>
      </c>
      <c r="E9" s="11">
        <f>[1]Output!E9</f>
        <v>0</v>
      </c>
      <c r="F9" s="11">
        <f>[1]Output!F9</f>
        <v>0</v>
      </c>
      <c r="G9" s="11">
        <f>[1]Output!G9</f>
        <v>0</v>
      </c>
      <c r="H9" s="11">
        <f>[1]Output!H9</f>
        <v>0</v>
      </c>
      <c r="I9" s="11">
        <f>[1]Output!I9</f>
        <v>0</v>
      </c>
      <c r="J9" s="11">
        <f>[1]Output!J9</f>
        <v>0</v>
      </c>
      <c r="K9" s="11">
        <f>[1]Output!K9</f>
        <v>0</v>
      </c>
      <c r="L9" s="11">
        <f>[1]Output!L9</f>
        <v>0</v>
      </c>
      <c r="M9" s="11"/>
    </row>
    <row r="10" spans="1:38">
      <c r="A10" s="11">
        <f>[1]Output!A10</f>
        <v>0</v>
      </c>
      <c r="B10" s="11">
        <f>[1]Output!B10</f>
        <v>0</v>
      </c>
      <c r="C10" s="11">
        <f>[1]Output!C10</f>
        <v>0</v>
      </c>
      <c r="D10" s="11">
        <f>[1]Output!D10</f>
        <v>0</v>
      </c>
      <c r="E10" s="11">
        <f>[1]Output!E10</f>
        <v>0</v>
      </c>
      <c r="F10" s="11">
        <f>[1]Output!F10</f>
        <v>0</v>
      </c>
      <c r="G10" s="11">
        <f>[1]Output!G10</f>
        <v>0</v>
      </c>
      <c r="H10" s="11">
        <f>[1]Output!H10</f>
        <v>0</v>
      </c>
      <c r="I10" s="11">
        <f>[1]Output!I10</f>
        <v>0</v>
      </c>
      <c r="J10" s="11">
        <f>[1]Output!J10</f>
        <v>0</v>
      </c>
      <c r="K10" s="11">
        <f>[1]Output!K10</f>
        <v>0</v>
      </c>
      <c r="L10" s="11">
        <f>[1]Output!L10</f>
        <v>0</v>
      </c>
      <c r="M10" s="11"/>
    </row>
    <row r="11" spans="1:38">
      <c r="A11" s="11">
        <f>[1]Output!A11</f>
        <v>0</v>
      </c>
      <c r="B11" s="11">
        <f>[1]Output!B11</f>
        <v>0</v>
      </c>
      <c r="C11" s="11">
        <f>[1]Output!C11</f>
        <v>0</v>
      </c>
      <c r="D11" s="11">
        <f>[1]Output!D11</f>
        <v>0</v>
      </c>
      <c r="E11" s="11">
        <f>[1]Output!E11</f>
        <v>0</v>
      </c>
      <c r="F11" s="11">
        <f>[1]Output!F11</f>
        <v>0</v>
      </c>
      <c r="G11" s="11">
        <f>[1]Output!G11</f>
        <v>0</v>
      </c>
      <c r="H11" s="11">
        <f>[1]Output!H11</f>
        <v>0</v>
      </c>
      <c r="I11" s="11">
        <f>[1]Output!I11</f>
        <v>0</v>
      </c>
      <c r="J11" s="11">
        <f>[1]Output!J11</f>
        <v>0</v>
      </c>
      <c r="K11" s="11">
        <f>[1]Output!K11</f>
        <v>0</v>
      </c>
      <c r="L11" s="11">
        <f>[1]Output!L11</f>
        <v>0</v>
      </c>
      <c r="M11" s="11"/>
    </row>
    <row r="12" spans="1:38">
      <c r="A12" s="11">
        <f>[1]Output!A12</f>
        <v>0</v>
      </c>
      <c r="B12" s="11">
        <f>[1]Output!B12</f>
        <v>0</v>
      </c>
      <c r="C12" s="11">
        <f>[1]Output!C12</f>
        <v>0</v>
      </c>
      <c r="D12" s="11">
        <f>[1]Output!D12</f>
        <v>0</v>
      </c>
      <c r="E12" s="11">
        <f>[1]Output!E12</f>
        <v>0</v>
      </c>
      <c r="F12" s="11">
        <f>[1]Output!F12</f>
        <v>0</v>
      </c>
      <c r="G12" s="11">
        <f>[1]Output!G12</f>
        <v>0</v>
      </c>
      <c r="H12" s="11">
        <f>[1]Output!H12</f>
        <v>0</v>
      </c>
      <c r="I12" s="11">
        <f>[1]Output!I12</f>
        <v>0</v>
      </c>
      <c r="J12" s="11">
        <f>[1]Output!J12</f>
        <v>0</v>
      </c>
      <c r="K12" s="11">
        <f>[1]Output!K12</f>
        <v>0</v>
      </c>
      <c r="L12" s="11">
        <f>[1]Output!L12</f>
        <v>0</v>
      </c>
      <c r="M12" s="11"/>
    </row>
    <row r="13" spans="1:38">
      <c r="A13" s="11">
        <f>[1]Output!A13</f>
        <v>0</v>
      </c>
      <c r="B13" s="11">
        <f>[1]Output!B13</f>
        <v>0</v>
      </c>
      <c r="C13" s="11">
        <f>[1]Output!C13</f>
        <v>0</v>
      </c>
      <c r="D13" s="11">
        <f>[1]Output!D13</f>
        <v>0</v>
      </c>
      <c r="E13" s="11">
        <f>[1]Output!E13</f>
        <v>0</v>
      </c>
      <c r="F13" s="11">
        <f>[1]Output!F13</f>
        <v>0</v>
      </c>
      <c r="G13" s="11">
        <f>[1]Output!G13</f>
        <v>0</v>
      </c>
      <c r="H13" s="11">
        <f>[1]Output!H13</f>
        <v>0</v>
      </c>
      <c r="I13" s="11">
        <f>[1]Output!I13</f>
        <v>0</v>
      </c>
      <c r="J13" s="11">
        <f>[1]Output!J13</f>
        <v>0</v>
      </c>
      <c r="K13" s="11">
        <f>[1]Output!K13</f>
        <v>0</v>
      </c>
      <c r="L13" s="11">
        <f>[1]Output!L13</f>
        <v>0</v>
      </c>
      <c r="M13" s="11"/>
    </row>
    <row r="14" spans="1:38">
      <c r="A14" s="11">
        <f>[1]Output!A14</f>
        <v>0</v>
      </c>
      <c r="B14" s="11">
        <f>[1]Output!B14</f>
        <v>0</v>
      </c>
      <c r="C14" s="11">
        <f>[1]Output!C14</f>
        <v>0</v>
      </c>
      <c r="D14" s="11">
        <f>[1]Output!D14</f>
        <v>0</v>
      </c>
      <c r="E14" s="11">
        <f>[1]Output!E14</f>
        <v>0</v>
      </c>
      <c r="F14" s="11">
        <f>[1]Output!F14</f>
        <v>0</v>
      </c>
      <c r="G14" s="11">
        <f>[1]Output!G14</f>
        <v>0</v>
      </c>
      <c r="H14" s="11">
        <f>[1]Output!H14</f>
        <v>0</v>
      </c>
      <c r="I14" s="11">
        <f>[1]Output!I14</f>
        <v>0</v>
      </c>
      <c r="J14" s="11">
        <f>[1]Output!J14</f>
        <v>0</v>
      </c>
      <c r="K14" s="11">
        <f>[1]Output!K14</f>
        <v>0</v>
      </c>
      <c r="L14" s="11">
        <f>[1]Output!L14</f>
        <v>0</v>
      </c>
      <c r="M14" s="11"/>
    </row>
    <row r="15" spans="1:38">
      <c r="A15" s="11">
        <f>[1]Output!A15</f>
        <v>0</v>
      </c>
      <c r="B15" s="11">
        <f>[1]Output!B15</f>
        <v>0</v>
      </c>
      <c r="C15" s="11">
        <f>[1]Output!C15</f>
        <v>0</v>
      </c>
      <c r="D15" s="11">
        <f>[1]Output!D15</f>
        <v>0</v>
      </c>
      <c r="E15" s="11">
        <f>[1]Output!E15</f>
        <v>0</v>
      </c>
      <c r="F15" s="11">
        <f>[1]Output!F15</f>
        <v>0</v>
      </c>
      <c r="G15" s="11">
        <f>[1]Output!G15</f>
        <v>0</v>
      </c>
      <c r="H15" s="11">
        <f>[1]Output!H15</f>
        <v>0</v>
      </c>
      <c r="I15" s="11">
        <f>[1]Output!I15</f>
        <v>0</v>
      </c>
      <c r="J15" s="11">
        <f>[1]Output!J15</f>
        <v>0</v>
      </c>
      <c r="K15" s="11">
        <f>[1]Output!K15</f>
        <v>0</v>
      </c>
      <c r="L15" s="11">
        <f>[1]Output!L15</f>
        <v>0</v>
      </c>
      <c r="M15" s="11"/>
    </row>
    <row r="16" spans="1:38">
      <c r="A16" s="11">
        <f>[1]Output!A16</f>
        <v>0</v>
      </c>
      <c r="B16" s="11">
        <f>[1]Output!B16</f>
        <v>0</v>
      </c>
      <c r="C16" s="11">
        <f>[1]Output!C16</f>
        <v>0</v>
      </c>
      <c r="D16" s="11">
        <f>[1]Output!D16</f>
        <v>0</v>
      </c>
      <c r="E16" s="11">
        <f>[1]Output!E16</f>
        <v>0</v>
      </c>
      <c r="F16" s="11">
        <f>[1]Output!F16</f>
        <v>0</v>
      </c>
      <c r="G16" s="11">
        <f>[1]Output!G16</f>
        <v>0</v>
      </c>
      <c r="H16" s="11">
        <f>[1]Output!H16</f>
        <v>0</v>
      </c>
      <c r="I16" s="11">
        <f>[1]Output!I16</f>
        <v>0</v>
      </c>
      <c r="J16" s="11">
        <f>[1]Output!J16</f>
        <v>0</v>
      </c>
      <c r="K16" s="11">
        <f>[1]Output!K16</f>
        <v>0</v>
      </c>
      <c r="L16" s="11">
        <f>[1]Output!L16</f>
        <v>0</v>
      </c>
      <c r="M16" s="11"/>
    </row>
    <row r="17" spans="1:20">
      <c r="A17" s="11">
        <f>[1]Output!A17</f>
        <v>0</v>
      </c>
      <c r="B17" s="11">
        <f>[1]Output!B17</f>
        <v>0</v>
      </c>
      <c r="C17" s="11">
        <f>[1]Output!C17</f>
        <v>0</v>
      </c>
      <c r="D17" s="11">
        <f>[1]Output!D17</f>
        <v>0</v>
      </c>
      <c r="E17" s="11">
        <f>[1]Output!E17</f>
        <v>0</v>
      </c>
      <c r="F17" s="11">
        <f>[1]Output!F17</f>
        <v>0</v>
      </c>
      <c r="G17" s="11">
        <f>[1]Output!G17</f>
        <v>0</v>
      </c>
      <c r="H17" s="11">
        <f>[1]Output!H17</f>
        <v>0</v>
      </c>
      <c r="I17" s="11">
        <f>[1]Output!I17</f>
        <v>0</v>
      </c>
      <c r="J17" s="11">
        <f>[1]Output!J17</f>
        <v>0</v>
      </c>
      <c r="K17" s="11">
        <f>[1]Output!K17</f>
        <v>0</v>
      </c>
      <c r="L17" s="11">
        <f>[1]Output!L17</f>
        <v>0</v>
      </c>
      <c r="M17" s="11"/>
    </row>
    <row r="18" spans="1:20">
      <c r="A18" s="11">
        <f>[1]Output!A18</f>
        <v>0</v>
      </c>
      <c r="B18" s="11">
        <f>[1]Output!B18</f>
        <v>0</v>
      </c>
      <c r="C18" s="11">
        <f>[1]Output!C18</f>
        <v>0</v>
      </c>
      <c r="D18" s="11">
        <f>[1]Output!D18</f>
        <v>0</v>
      </c>
      <c r="E18" s="11">
        <f>[1]Output!E18</f>
        <v>0</v>
      </c>
      <c r="F18" s="11">
        <f>[1]Output!F18</f>
        <v>0</v>
      </c>
      <c r="G18" s="11">
        <f>[1]Output!G18</f>
        <v>0</v>
      </c>
      <c r="H18" s="11">
        <f>[1]Output!H18</f>
        <v>0</v>
      </c>
      <c r="I18" s="11">
        <f>[1]Output!I18</f>
        <v>0</v>
      </c>
      <c r="J18" s="11">
        <f>[1]Output!J18</f>
        <v>0</v>
      </c>
      <c r="K18" s="11">
        <f>[1]Output!K18</f>
        <v>0</v>
      </c>
      <c r="L18" s="11">
        <f>[1]Output!L18</f>
        <v>0</v>
      </c>
      <c r="M18" s="11"/>
    </row>
    <row r="19" spans="1:20">
      <c r="A19" s="11">
        <f>[1]Output!A19</f>
        <v>0</v>
      </c>
      <c r="B19" s="11">
        <f>[1]Output!B19</f>
        <v>0</v>
      </c>
      <c r="C19" s="11">
        <f>[1]Output!C19</f>
        <v>0</v>
      </c>
      <c r="D19" s="11">
        <f>[1]Output!D19</f>
        <v>0</v>
      </c>
      <c r="E19" s="11">
        <f>[1]Output!E19</f>
        <v>0</v>
      </c>
      <c r="F19" s="11">
        <f>[1]Output!F19</f>
        <v>0</v>
      </c>
      <c r="G19" s="11">
        <f>[1]Output!G19</f>
        <v>0</v>
      </c>
      <c r="H19" s="11">
        <f>[1]Output!H19</f>
        <v>0</v>
      </c>
      <c r="I19" s="11">
        <f>[1]Output!I19</f>
        <v>0</v>
      </c>
      <c r="J19" s="11">
        <f>[1]Output!J19</f>
        <v>0</v>
      </c>
      <c r="K19" s="11">
        <f>[1]Output!K19</f>
        <v>0</v>
      </c>
      <c r="L19" s="11">
        <f>[1]Output!L19</f>
        <v>0</v>
      </c>
      <c r="M19" s="11"/>
    </row>
    <row r="20" spans="1:20">
      <c r="A20" s="11">
        <f>[1]Output!A20</f>
        <v>0</v>
      </c>
      <c r="B20" s="11">
        <f>[1]Output!B20</f>
        <v>0</v>
      </c>
      <c r="C20" s="11">
        <f>[1]Output!C20</f>
        <v>0</v>
      </c>
      <c r="D20" s="11">
        <f>[1]Output!D20</f>
        <v>0</v>
      </c>
      <c r="E20" s="11">
        <f>[1]Output!E20</f>
        <v>0</v>
      </c>
      <c r="F20" s="11">
        <f>[1]Output!F20</f>
        <v>0</v>
      </c>
      <c r="G20" s="11">
        <f>[1]Output!G20</f>
        <v>0</v>
      </c>
      <c r="H20" s="11">
        <f>[1]Output!H20</f>
        <v>0</v>
      </c>
      <c r="I20" s="11">
        <f>[1]Output!I20</f>
        <v>0</v>
      </c>
      <c r="J20" s="11">
        <f>[1]Output!J20</f>
        <v>0</v>
      </c>
      <c r="K20" s="11">
        <f>[1]Output!K20</f>
        <v>0</v>
      </c>
      <c r="L20" s="11">
        <f>[1]Output!L20</f>
        <v>0</v>
      </c>
      <c r="M20" s="11"/>
    </row>
    <row r="21" spans="1:20">
      <c r="A21" s="11">
        <f>[1]Output!A21</f>
        <v>0</v>
      </c>
      <c r="B21" s="11">
        <f>[1]Output!B21</f>
        <v>0</v>
      </c>
      <c r="C21" s="11">
        <f>[1]Output!C21</f>
        <v>0</v>
      </c>
      <c r="D21" s="11">
        <f>[1]Output!D21</f>
        <v>0</v>
      </c>
      <c r="E21" s="11">
        <f>[1]Output!E21</f>
        <v>0</v>
      </c>
      <c r="F21" s="11">
        <f>[1]Output!F21</f>
        <v>0</v>
      </c>
      <c r="G21" s="11">
        <f>[1]Output!G21</f>
        <v>0</v>
      </c>
      <c r="H21" s="11">
        <f>[1]Output!H21</f>
        <v>0</v>
      </c>
      <c r="I21" s="11">
        <f>[1]Output!I21</f>
        <v>0</v>
      </c>
      <c r="J21" s="11">
        <f>[1]Output!J21</f>
        <v>0</v>
      </c>
      <c r="K21" s="11">
        <f>[1]Output!K21</f>
        <v>0</v>
      </c>
      <c r="L21" s="11">
        <f>[1]Output!L21</f>
        <v>0</v>
      </c>
      <c r="M21" s="11"/>
    </row>
    <row r="22" spans="1:20">
      <c r="A22" s="11">
        <f>[1]Output!A22</f>
        <v>0</v>
      </c>
      <c r="B22" s="11">
        <f>[1]Output!B22</f>
        <v>0</v>
      </c>
      <c r="C22" s="11">
        <f>[1]Output!C22</f>
        <v>0</v>
      </c>
      <c r="D22" s="11">
        <f>[1]Output!D22</f>
        <v>0</v>
      </c>
      <c r="E22" s="11">
        <f>[1]Output!E22</f>
        <v>0</v>
      </c>
      <c r="F22" s="11">
        <f>[1]Output!F22</f>
        <v>0</v>
      </c>
      <c r="G22" s="11">
        <f>[1]Output!G22</f>
        <v>0</v>
      </c>
      <c r="H22" s="11">
        <f>[1]Output!H22</f>
        <v>0</v>
      </c>
      <c r="I22" s="11">
        <f>[1]Output!I22</f>
        <v>0</v>
      </c>
      <c r="J22" s="11">
        <f>[1]Output!J22</f>
        <v>0</v>
      </c>
      <c r="K22" s="11">
        <f>[1]Output!K22</f>
        <v>0</v>
      </c>
      <c r="L22" s="11">
        <f>[1]Output!L22</f>
        <v>0</v>
      </c>
      <c r="M22" s="11"/>
    </row>
    <row r="23" spans="1:20" ht="14.5" customHeight="1">
      <c r="A23" s="11">
        <f>[1]Output!A23</f>
        <v>0</v>
      </c>
      <c r="B23" s="11">
        <f>[1]Output!B23</f>
        <v>0</v>
      </c>
      <c r="C23" s="11">
        <f>[1]Output!C23</f>
        <v>0</v>
      </c>
      <c r="D23" s="11">
        <f>[1]Output!D23</f>
        <v>0</v>
      </c>
      <c r="E23" s="11">
        <f>[1]Output!E23</f>
        <v>0</v>
      </c>
      <c r="F23" s="11">
        <f>[1]Output!F23</f>
        <v>0</v>
      </c>
      <c r="G23" s="11">
        <f>[1]Output!G23</f>
        <v>0</v>
      </c>
      <c r="H23" s="11">
        <f>[1]Output!H23</f>
        <v>0</v>
      </c>
      <c r="I23" s="11">
        <f>[1]Output!I23</f>
        <v>0</v>
      </c>
      <c r="J23" s="11">
        <f>[1]Output!J23</f>
        <v>0</v>
      </c>
      <c r="K23" s="11">
        <f>[1]Output!K23</f>
        <v>0</v>
      </c>
      <c r="L23" s="11">
        <f>[1]Output!L23</f>
        <v>0</v>
      </c>
      <c r="M23" s="11"/>
      <c r="O23" s="47" t="s">
        <v>6</v>
      </c>
      <c r="P23" s="47"/>
      <c r="Q23" s="47"/>
      <c r="R23" s="47"/>
      <c r="S23" s="47"/>
      <c r="T23" s="47"/>
    </row>
    <row r="24" spans="1:20">
      <c r="A24" s="11">
        <f>[1]Output!A24</f>
        <v>0</v>
      </c>
      <c r="B24" s="11">
        <f>[1]Output!B24</f>
        <v>0</v>
      </c>
      <c r="C24" s="11">
        <f>[1]Output!C24</f>
        <v>0</v>
      </c>
      <c r="D24" s="11">
        <f>[1]Output!D24</f>
        <v>0</v>
      </c>
      <c r="E24" s="11">
        <f>[1]Output!E24</f>
        <v>0</v>
      </c>
      <c r="F24" s="11">
        <f>[1]Output!F24</f>
        <v>0</v>
      </c>
      <c r="G24" s="11">
        <f>[1]Output!G24</f>
        <v>0</v>
      </c>
      <c r="H24" s="11">
        <f>[1]Output!H24</f>
        <v>0</v>
      </c>
      <c r="I24" s="11">
        <f>[1]Output!I24</f>
        <v>0</v>
      </c>
      <c r="J24" s="11">
        <f>[1]Output!J24</f>
        <v>0</v>
      </c>
      <c r="K24" s="11">
        <f>[1]Output!K24</f>
        <v>0</v>
      </c>
      <c r="L24" s="11">
        <f>[1]Output!L24</f>
        <v>0</v>
      </c>
      <c r="M24" s="11"/>
      <c r="O24" s="47"/>
      <c r="P24" s="47"/>
      <c r="Q24" s="47"/>
      <c r="R24" s="47"/>
      <c r="S24" s="47"/>
      <c r="T24" s="47"/>
    </row>
    <row r="25" spans="1:20">
      <c r="A25" s="11">
        <f>[1]Output!A25</f>
        <v>0</v>
      </c>
      <c r="B25" s="11">
        <f>[1]Output!B25</f>
        <v>0</v>
      </c>
      <c r="C25" s="11">
        <f>[1]Output!C25</f>
        <v>0</v>
      </c>
      <c r="D25" s="11">
        <f>[1]Output!D25</f>
        <v>0</v>
      </c>
      <c r="E25" s="11">
        <f>[1]Output!E25</f>
        <v>0</v>
      </c>
      <c r="F25" s="11">
        <f>[1]Output!F25</f>
        <v>0</v>
      </c>
      <c r="G25" s="11">
        <f>[1]Output!G25</f>
        <v>0</v>
      </c>
      <c r="H25" s="11">
        <f>[1]Output!H25</f>
        <v>0</v>
      </c>
      <c r="I25" s="11">
        <f>[1]Output!I25</f>
        <v>0</v>
      </c>
      <c r="J25" s="11">
        <f>[1]Output!J25</f>
        <v>0</v>
      </c>
      <c r="K25" s="11">
        <f>[1]Output!K25</f>
        <v>0</v>
      </c>
      <c r="L25" s="11">
        <f>[1]Output!L25</f>
        <v>0</v>
      </c>
      <c r="M25" s="11"/>
      <c r="O25" s="47"/>
      <c r="P25" s="47"/>
      <c r="Q25" s="47"/>
      <c r="R25" s="47"/>
      <c r="S25" s="47"/>
      <c r="T25" s="47"/>
    </row>
    <row r="26" spans="1:20">
      <c r="A26" s="11">
        <f>[1]Output!A26</f>
        <v>0</v>
      </c>
      <c r="B26" s="11">
        <f>[1]Output!B26</f>
        <v>0</v>
      </c>
      <c r="C26" s="11">
        <f>[1]Output!C26</f>
        <v>0</v>
      </c>
      <c r="D26" s="11">
        <f>[1]Output!D26</f>
        <v>0</v>
      </c>
      <c r="E26" s="11">
        <f>[1]Output!E26</f>
        <v>0</v>
      </c>
      <c r="F26" s="11">
        <f>[1]Output!F26</f>
        <v>0</v>
      </c>
      <c r="G26" s="11">
        <f>[1]Output!G26</f>
        <v>0</v>
      </c>
      <c r="H26" s="11">
        <f>[1]Output!H26</f>
        <v>0</v>
      </c>
      <c r="I26" s="11">
        <f>[1]Output!I26</f>
        <v>0</v>
      </c>
      <c r="J26" s="11">
        <f>[1]Output!J26</f>
        <v>0</v>
      </c>
      <c r="K26" s="11">
        <f>[1]Output!K26</f>
        <v>0</v>
      </c>
      <c r="L26" s="11">
        <f>[1]Output!L26</f>
        <v>0</v>
      </c>
      <c r="M26" s="11"/>
      <c r="O26" s="47"/>
      <c r="P26" s="47"/>
      <c r="Q26" s="47"/>
      <c r="R26" s="47"/>
      <c r="S26" s="47"/>
      <c r="T26" s="47"/>
    </row>
    <row r="27" spans="1:20">
      <c r="A27" s="11">
        <f>[1]Output!A27</f>
        <v>0</v>
      </c>
      <c r="B27" s="11">
        <f>[1]Output!B27</f>
        <v>0</v>
      </c>
      <c r="C27" s="11">
        <f>[1]Output!C27</f>
        <v>0</v>
      </c>
      <c r="D27" s="11">
        <f>[1]Output!D27</f>
        <v>0</v>
      </c>
      <c r="E27" s="11">
        <f>[1]Output!E27</f>
        <v>0</v>
      </c>
      <c r="F27" s="11">
        <f>[1]Output!F27</f>
        <v>0</v>
      </c>
      <c r="G27" s="11">
        <f>[1]Output!G27</f>
        <v>0</v>
      </c>
      <c r="H27" s="11">
        <f>[1]Output!H27</f>
        <v>0</v>
      </c>
      <c r="I27" s="11">
        <f>[1]Output!I27</f>
        <v>0</v>
      </c>
      <c r="J27" s="11">
        <f>[1]Output!J27</f>
        <v>0</v>
      </c>
      <c r="K27" s="11">
        <f>[1]Output!K27</f>
        <v>0</v>
      </c>
      <c r="L27" s="11">
        <f>[1]Output!L27</f>
        <v>0</v>
      </c>
      <c r="M27" s="11"/>
    </row>
    <row r="28" spans="1:20">
      <c r="A28" s="11">
        <f>[1]Output!A28</f>
        <v>0</v>
      </c>
      <c r="B28" s="11">
        <f>[1]Output!B28</f>
        <v>0</v>
      </c>
      <c r="C28" s="11">
        <f>[1]Output!C28</f>
        <v>0</v>
      </c>
      <c r="D28" s="11">
        <f>[1]Output!D28</f>
        <v>0</v>
      </c>
      <c r="E28" s="11">
        <f>[1]Output!E28</f>
        <v>0</v>
      </c>
      <c r="F28" s="11">
        <f>[1]Output!F28</f>
        <v>0</v>
      </c>
      <c r="G28" s="11">
        <f>[1]Output!G28</f>
        <v>0</v>
      </c>
      <c r="H28" s="11">
        <f>[1]Output!H28</f>
        <v>0</v>
      </c>
      <c r="I28" s="11">
        <f>[1]Output!I28</f>
        <v>0</v>
      </c>
      <c r="J28" s="11">
        <f>[1]Output!J28</f>
        <v>0</v>
      </c>
      <c r="K28" s="11">
        <f>[1]Output!K28</f>
        <v>0</v>
      </c>
      <c r="L28" s="11">
        <f>[1]Output!L28</f>
        <v>0</v>
      </c>
      <c r="M28" s="11"/>
    </row>
    <row r="29" spans="1:20">
      <c r="A29" s="11">
        <f>[1]Output!A29</f>
        <v>0</v>
      </c>
      <c r="B29" s="11">
        <f>[1]Output!B29</f>
        <v>0</v>
      </c>
      <c r="C29" s="11">
        <f>[1]Output!C29</f>
        <v>0</v>
      </c>
      <c r="D29" s="11">
        <f>[1]Output!D29</f>
        <v>0</v>
      </c>
      <c r="E29" s="11">
        <f>[1]Output!E29</f>
        <v>0</v>
      </c>
      <c r="F29" s="11">
        <f>[1]Output!F29</f>
        <v>0</v>
      </c>
      <c r="G29" s="11">
        <f>[1]Output!G29</f>
        <v>0</v>
      </c>
      <c r="H29" s="11">
        <f>[1]Output!H29</f>
        <v>0</v>
      </c>
      <c r="I29" s="11">
        <f>[1]Output!I29</f>
        <v>0</v>
      </c>
      <c r="J29" s="11">
        <f>[1]Output!J29</f>
        <v>0</v>
      </c>
      <c r="K29" s="11">
        <f>[1]Output!K29</f>
        <v>0</v>
      </c>
      <c r="L29" s="11">
        <f>[1]Output!L29</f>
        <v>0</v>
      </c>
      <c r="M29" s="11"/>
    </row>
    <row r="30" spans="1:20">
      <c r="A30" s="11">
        <f>[1]Output!A30</f>
        <v>0</v>
      </c>
      <c r="B30" s="11">
        <f>[1]Output!B30</f>
        <v>0</v>
      </c>
      <c r="C30" s="11">
        <f>[1]Output!C30</f>
        <v>0</v>
      </c>
      <c r="D30" s="11">
        <f>[1]Output!D30</f>
        <v>0</v>
      </c>
      <c r="E30" s="11">
        <f>[1]Output!E30</f>
        <v>0</v>
      </c>
      <c r="F30" s="11">
        <f>[1]Output!F30</f>
        <v>0</v>
      </c>
      <c r="G30" s="11">
        <f>[1]Output!G30</f>
        <v>0</v>
      </c>
      <c r="H30" s="11">
        <f>[1]Output!H30</f>
        <v>0</v>
      </c>
      <c r="I30" s="11">
        <f>[1]Output!I30</f>
        <v>0</v>
      </c>
      <c r="J30" s="11">
        <f>[1]Output!J30</f>
        <v>0</v>
      </c>
      <c r="K30" s="11">
        <f>[1]Output!K30</f>
        <v>0</v>
      </c>
      <c r="L30" s="11">
        <f>[1]Output!L30</f>
        <v>0</v>
      </c>
      <c r="M30" s="11"/>
    </row>
    <row r="31" spans="1:20">
      <c r="A31" s="11">
        <f>[1]Output!A31</f>
        <v>0</v>
      </c>
      <c r="B31" s="11">
        <f>[1]Output!B31</f>
        <v>0</v>
      </c>
      <c r="C31" s="11">
        <f>[1]Output!C31</f>
        <v>0</v>
      </c>
      <c r="D31" s="11">
        <f>[1]Output!D31</f>
        <v>0</v>
      </c>
      <c r="E31" s="11">
        <f>[1]Output!E31</f>
        <v>0</v>
      </c>
      <c r="F31" s="11">
        <f>[1]Output!F31</f>
        <v>0</v>
      </c>
      <c r="G31" s="11">
        <f>[1]Output!G31</f>
        <v>0</v>
      </c>
      <c r="H31" s="11">
        <f>[1]Output!H31</f>
        <v>0</v>
      </c>
      <c r="I31" s="11">
        <f>[1]Output!I31</f>
        <v>0</v>
      </c>
      <c r="J31" s="11">
        <f>[1]Output!J31</f>
        <v>0</v>
      </c>
      <c r="K31" s="11">
        <f>[1]Output!K31</f>
        <v>0</v>
      </c>
      <c r="L31" s="11">
        <f>[1]Output!L31</f>
        <v>0</v>
      </c>
      <c r="M31" s="11"/>
    </row>
    <row r="32" spans="1:20">
      <c r="A32" s="11">
        <f>[1]Output!A32</f>
        <v>0</v>
      </c>
      <c r="B32" s="11">
        <f>[1]Output!B32</f>
        <v>0</v>
      </c>
      <c r="C32" s="11">
        <f>[1]Output!C32</f>
        <v>0</v>
      </c>
      <c r="D32" s="11">
        <f>[1]Output!D32</f>
        <v>0</v>
      </c>
      <c r="E32" s="11">
        <f>[1]Output!E32</f>
        <v>0</v>
      </c>
      <c r="F32" s="11">
        <f>[1]Output!F32</f>
        <v>0</v>
      </c>
      <c r="G32" s="11">
        <f>[1]Output!G32</f>
        <v>0</v>
      </c>
      <c r="H32" s="11">
        <f>[1]Output!H32</f>
        <v>0</v>
      </c>
      <c r="I32" s="11">
        <f>[1]Output!I32</f>
        <v>0</v>
      </c>
      <c r="J32" s="11">
        <f>[1]Output!J32</f>
        <v>0</v>
      </c>
      <c r="K32" s="11">
        <f>[1]Output!K32</f>
        <v>0</v>
      </c>
      <c r="L32" s="11">
        <f>[1]Output!L32</f>
        <v>0</v>
      </c>
      <c r="M32" s="11"/>
    </row>
    <row r="33" spans="1:13">
      <c r="A33" s="11">
        <f>[1]Output!A33</f>
        <v>0</v>
      </c>
      <c r="B33" s="11">
        <f>[1]Output!B33</f>
        <v>0</v>
      </c>
      <c r="C33" s="11">
        <f>[1]Output!C33</f>
        <v>0</v>
      </c>
      <c r="D33" s="11">
        <f>[1]Output!D33</f>
        <v>0</v>
      </c>
      <c r="E33" s="11">
        <f>[1]Output!E33</f>
        <v>0</v>
      </c>
      <c r="F33" s="11">
        <f>[1]Output!F33</f>
        <v>0</v>
      </c>
      <c r="G33" s="11">
        <f>[1]Output!G33</f>
        <v>0</v>
      </c>
      <c r="H33" s="11">
        <f>[1]Output!H33</f>
        <v>0</v>
      </c>
      <c r="I33" s="11">
        <f>[1]Output!I33</f>
        <v>0</v>
      </c>
      <c r="J33" s="11">
        <f>[1]Output!J33</f>
        <v>0</v>
      </c>
      <c r="K33" s="11">
        <f>[1]Output!K33</f>
        <v>0</v>
      </c>
      <c r="L33" s="11">
        <f>[1]Output!L33</f>
        <v>0</v>
      </c>
      <c r="M33" s="11"/>
    </row>
    <row r="34" spans="1:13">
      <c r="A34" s="11">
        <f>[1]Output!A34</f>
        <v>0</v>
      </c>
      <c r="B34" s="11">
        <f>[1]Output!B34</f>
        <v>0</v>
      </c>
      <c r="C34" s="11">
        <f>[1]Output!C34</f>
        <v>0</v>
      </c>
      <c r="D34" s="11">
        <f>[1]Output!D34</f>
        <v>0</v>
      </c>
      <c r="E34" s="11">
        <f>[1]Output!E34</f>
        <v>0</v>
      </c>
      <c r="F34" s="11">
        <f>[1]Output!F34</f>
        <v>0</v>
      </c>
      <c r="G34" s="11">
        <f>[1]Output!G34</f>
        <v>0</v>
      </c>
      <c r="H34" s="11">
        <f>[1]Output!H34</f>
        <v>0</v>
      </c>
      <c r="I34" s="11">
        <f>[1]Output!I34</f>
        <v>0</v>
      </c>
      <c r="J34" s="11">
        <f>[1]Output!J34</f>
        <v>0</v>
      </c>
      <c r="K34" s="11">
        <f>[1]Output!K34</f>
        <v>0</v>
      </c>
      <c r="L34" s="11">
        <f>[1]Output!L34</f>
        <v>0</v>
      </c>
      <c r="M34" s="11"/>
    </row>
    <row r="35" spans="1:13">
      <c r="A35" s="11">
        <f>[1]Output!A35</f>
        <v>0</v>
      </c>
      <c r="B35" s="11">
        <f>[1]Output!B35</f>
        <v>0</v>
      </c>
      <c r="C35" s="11">
        <f>[1]Output!C35</f>
        <v>0</v>
      </c>
      <c r="D35" s="11">
        <f>[1]Output!D35</f>
        <v>0</v>
      </c>
      <c r="E35" s="11">
        <f>[1]Output!E35</f>
        <v>0</v>
      </c>
      <c r="F35" s="11">
        <f>[1]Output!F35</f>
        <v>0</v>
      </c>
      <c r="G35" s="11">
        <f>[1]Output!G35</f>
        <v>0</v>
      </c>
      <c r="H35" s="11">
        <f>[1]Output!H35</f>
        <v>0</v>
      </c>
      <c r="I35" s="11">
        <f>[1]Output!I35</f>
        <v>0</v>
      </c>
      <c r="J35" s="11">
        <f>[1]Output!J35</f>
        <v>0</v>
      </c>
      <c r="K35" s="11">
        <f>[1]Output!K35</f>
        <v>0</v>
      </c>
      <c r="L35" s="11">
        <f>[1]Output!L35</f>
        <v>0</v>
      </c>
      <c r="M35" s="11"/>
    </row>
    <row r="36" spans="1:13">
      <c r="A36" s="11">
        <f>[1]Output!A36</f>
        <v>0</v>
      </c>
      <c r="B36" s="11">
        <f>[1]Output!B36</f>
        <v>0</v>
      </c>
      <c r="C36" s="11">
        <f>[1]Output!C36</f>
        <v>0</v>
      </c>
      <c r="D36" s="11">
        <f>[1]Output!D36</f>
        <v>0</v>
      </c>
      <c r="E36" s="11">
        <f>[1]Output!E36</f>
        <v>0</v>
      </c>
      <c r="F36" s="11">
        <f>[1]Output!F36</f>
        <v>0</v>
      </c>
      <c r="G36" s="11">
        <f>[1]Output!G36</f>
        <v>0</v>
      </c>
      <c r="H36" s="11">
        <f>[1]Output!H36</f>
        <v>0</v>
      </c>
      <c r="I36" s="11">
        <f>[1]Output!I36</f>
        <v>0</v>
      </c>
      <c r="J36" s="11">
        <f>[1]Output!J36</f>
        <v>0</v>
      </c>
      <c r="K36" s="11">
        <f>[1]Output!K36</f>
        <v>0</v>
      </c>
      <c r="L36" s="11">
        <f>[1]Output!L36</f>
        <v>0</v>
      </c>
      <c r="M36" s="11"/>
    </row>
    <row r="37" spans="1:13">
      <c r="A37" s="11">
        <f>[1]Output!A37</f>
        <v>0</v>
      </c>
      <c r="B37" s="11">
        <f>[1]Output!B37</f>
        <v>0</v>
      </c>
      <c r="C37" s="11">
        <f>[1]Output!C37</f>
        <v>0</v>
      </c>
      <c r="D37" s="11">
        <f>[1]Output!D37</f>
        <v>0</v>
      </c>
      <c r="E37" s="11">
        <f>[1]Output!E37</f>
        <v>0</v>
      </c>
      <c r="F37" s="11">
        <f>[1]Output!F37</f>
        <v>0</v>
      </c>
      <c r="G37" s="11">
        <f>[1]Output!G37</f>
        <v>0</v>
      </c>
      <c r="H37" s="11">
        <f>[1]Output!H37</f>
        <v>0</v>
      </c>
      <c r="I37" s="11">
        <f>[1]Output!I37</f>
        <v>0</v>
      </c>
      <c r="J37" s="11">
        <f>[1]Output!J37</f>
        <v>0</v>
      </c>
      <c r="K37" s="11">
        <f>[1]Output!K37</f>
        <v>0</v>
      </c>
      <c r="L37" s="11">
        <f>[1]Output!L37</f>
        <v>0</v>
      </c>
      <c r="M37" s="11"/>
    </row>
    <row r="38" spans="1:13">
      <c r="A38" s="11">
        <f>[1]Output!A38</f>
        <v>0</v>
      </c>
      <c r="B38" s="11">
        <f>[1]Output!B38</f>
        <v>0</v>
      </c>
      <c r="C38" s="11">
        <f>[1]Output!C38</f>
        <v>0</v>
      </c>
      <c r="D38" s="11">
        <f>[1]Output!D38</f>
        <v>0</v>
      </c>
      <c r="E38" s="11">
        <f>[1]Output!E38</f>
        <v>0</v>
      </c>
      <c r="F38" s="11">
        <f>[1]Output!F38</f>
        <v>0</v>
      </c>
      <c r="G38" s="11">
        <f>[1]Output!G38</f>
        <v>0</v>
      </c>
      <c r="H38" s="11">
        <f>[1]Output!H38</f>
        <v>0</v>
      </c>
      <c r="I38" s="11">
        <f>[1]Output!I38</f>
        <v>0</v>
      </c>
      <c r="J38" s="11">
        <f>[1]Output!J38</f>
        <v>0</v>
      </c>
      <c r="K38" s="11">
        <f>[1]Output!K38</f>
        <v>0</v>
      </c>
      <c r="L38" s="11">
        <f>[1]Output!L38</f>
        <v>0</v>
      </c>
      <c r="M38" s="11"/>
    </row>
    <row r="39" spans="1:13">
      <c r="A39" s="11">
        <f>[1]Output!A39</f>
        <v>0</v>
      </c>
      <c r="B39" s="11">
        <f>[1]Output!B39</f>
        <v>0</v>
      </c>
      <c r="C39" s="11">
        <f>[1]Output!C39</f>
        <v>0</v>
      </c>
      <c r="D39" s="11">
        <f>[1]Output!D39</f>
        <v>0</v>
      </c>
      <c r="E39" s="11">
        <f>[1]Output!E39</f>
        <v>0</v>
      </c>
      <c r="F39" s="11">
        <f>[1]Output!F39</f>
        <v>0</v>
      </c>
      <c r="G39" s="11">
        <f>[1]Output!G39</f>
        <v>0</v>
      </c>
      <c r="H39" s="11">
        <f>[1]Output!H39</f>
        <v>0</v>
      </c>
      <c r="I39" s="11">
        <f>[1]Output!I39</f>
        <v>0</v>
      </c>
      <c r="J39" s="11">
        <f>[1]Output!J39</f>
        <v>0</v>
      </c>
      <c r="K39" s="11">
        <f>[1]Output!K39</f>
        <v>0</v>
      </c>
      <c r="L39" s="11">
        <f>[1]Output!L39</f>
        <v>0</v>
      </c>
      <c r="M39" s="11"/>
    </row>
    <row r="40" spans="1:13">
      <c r="A40" s="11">
        <f>[1]Output!A40</f>
        <v>0</v>
      </c>
      <c r="B40" s="11">
        <f>[1]Output!B40</f>
        <v>0</v>
      </c>
      <c r="C40" s="11">
        <f>[1]Output!C40</f>
        <v>0</v>
      </c>
      <c r="D40" s="11">
        <f>[1]Output!D40</f>
        <v>0</v>
      </c>
      <c r="E40" s="11">
        <f>[1]Output!E40</f>
        <v>0</v>
      </c>
      <c r="F40" s="11">
        <f>[1]Output!F40</f>
        <v>0</v>
      </c>
      <c r="G40" s="11">
        <f>[1]Output!G40</f>
        <v>0</v>
      </c>
      <c r="H40" s="11">
        <f>[1]Output!H40</f>
        <v>0</v>
      </c>
      <c r="I40" s="11">
        <f>[1]Output!I40</f>
        <v>0</v>
      </c>
      <c r="J40" s="11">
        <f>[1]Output!J40</f>
        <v>0</v>
      </c>
      <c r="K40" s="11">
        <f>[1]Output!K40</f>
        <v>0</v>
      </c>
      <c r="L40" s="11">
        <f>[1]Output!L40</f>
        <v>0</v>
      </c>
      <c r="M40" s="11"/>
    </row>
    <row r="41" spans="1:13">
      <c r="A41" s="11">
        <f>[1]Output!A41</f>
        <v>0</v>
      </c>
      <c r="B41" s="11">
        <f>[1]Output!B41</f>
        <v>0</v>
      </c>
      <c r="C41" s="11">
        <f>[1]Output!C41</f>
        <v>0</v>
      </c>
      <c r="D41" s="11">
        <f>[1]Output!D41</f>
        <v>0</v>
      </c>
      <c r="E41" s="11">
        <f>[1]Output!E41</f>
        <v>0</v>
      </c>
      <c r="F41" s="11">
        <f>[1]Output!F41</f>
        <v>0</v>
      </c>
      <c r="G41" s="11">
        <f>[1]Output!G41</f>
        <v>0</v>
      </c>
      <c r="H41" s="11">
        <f>[1]Output!H41</f>
        <v>0</v>
      </c>
      <c r="I41" s="11">
        <f>[1]Output!I41</f>
        <v>0</v>
      </c>
      <c r="J41" s="11">
        <f>[1]Output!J41</f>
        <v>0</v>
      </c>
      <c r="K41" s="11">
        <f>[1]Output!K41</f>
        <v>0</v>
      </c>
      <c r="L41" s="11">
        <f>[1]Output!L41</f>
        <v>0</v>
      </c>
      <c r="M41" s="11"/>
    </row>
    <row r="42" spans="1:13">
      <c r="A42" s="11">
        <f>[1]Output!A42</f>
        <v>0</v>
      </c>
      <c r="B42" s="11">
        <f>[1]Output!B42</f>
        <v>0</v>
      </c>
      <c r="C42" s="11">
        <f>[1]Output!C42</f>
        <v>0</v>
      </c>
      <c r="D42" s="11">
        <f>[1]Output!D42</f>
        <v>0</v>
      </c>
      <c r="E42" s="11">
        <f>[1]Output!E42</f>
        <v>0</v>
      </c>
      <c r="F42" s="11">
        <f>[1]Output!F42</f>
        <v>0</v>
      </c>
      <c r="G42" s="11">
        <f>[1]Output!G42</f>
        <v>0</v>
      </c>
      <c r="H42" s="11">
        <f>[1]Output!H42</f>
        <v>0</v>
      </c>
      <c r="I42" s="11">
        <f>[1]Output!I42</f>
        <v>0</v>
      </c>
      <c r="J42" s="11">
        <f>[1]Output!J42</f>
        <v>0</v>
      </c>
      <c r="K42" s="11">
        <f>[1]Output!K42</f>
        <v>0</v>
      </c>
      <c r="L42" s="11">
        <f>[1]Output!L42</f>
        <v>0</v>
      </c>
      <c r="M42" s="11"/>
    </row>
    <row r="43" spans="1:13">
      <c r="A43" s="11">
        <f>[1]Output!A43</f>
        <v>0</v>
      </c>
      <c r="B43" s="11">
        <f>[1]Output!B43</f>
        <v>0</v>
      </c>
      <c r="C43" s="11">
        <f>[1]Output!C43</f>
        <v>0</v>
      </c>
      <c r="D43" s="11">
        <f>[1]Output!D43</f>
        <v>0</v>
      </c>
      <c r="E43" s="11">
        <f>[1]Output!E43</f>
        <v>0</v>
      </c>
      <c r="F43" s="11">
        <f>[1]Output!F43</f>
        <v>0</v>
      </c>
      <c r="G43" s="11">
        <f>[1]Output!G43</f>
        <v>0</v>
      </c>
      <c r="H43" s="11">
        <f>[1]Output!H43</f>
        <v>0</v>
      </c>
      <c r="I43" s="11">
        <f>[1]Output!I43</f>
        <v>0</v>
      </c>
      <c r="J43" s="11">
        <f>[1]Output!J43</f>
        <v>0</v>
      </c>
      <c r="K43" s="11">
        <f>[1]Output!K43</f>
        <v>0</v>
      </c>
      <c r="L43" s="11">
        <f>[1]Output!L43</f>
        <v>0</v>
      </c>
      <c r="M43" s="11"/>
    </row>
    <row r="44" spans="1:13">
      <c r="A44" s="11">
        <f>[1]Output!A44</f>
        <v>0</v>
      </c>
      <c r="B44" s="11">
        <f>[1]Output!B44</f>
        <v>0</v>
      </c>
      <c r="C44" s="11">
        <f>[1]Output!C44</f>
        <v>0</v>
      </c>
      <c r="D44" s="11">
        <f>[1]Output!D44</f>
        <v>0</v>
      </c>
      <c r="E44" s="11">
        <f>[1]Output!E44</f>
        <v>0</v>
      </c>
      <c r="F44" s="11">
        <f>[1]Output!F44</f>
        <v>0</v>
      </c>
      <c r="G44" s="11">
        <f>[1]Output!G44</f>
        <v>0</v>
      </c>
      <c r="H44" s="11">
        <f>[1]Output!H44</f>
        <v>0</v>
      </c>
      <c r="I44" s="11">
        <f>[1]Output!I44</f>
        <v>0</v>
      </c>
      <c r="J44" s="11">
        <f>[1]Output!J44</f>
        <v>0</v>
      </c>
      <c r="K44" s="11">
        <f>[1]Output!K44</f>
        <v>0</v>
      </c>
      <c r="L44" s="11">
        <f>[1]Output!L44</f>
        <v>0</v>
      </c>
      <c r="M44" s="11"/>
    </row>
    <row r="45" spans="1:13">
      <c r="A45" s="11">
        <f>[1]Output!A45</f>
        <v>0</v>
      </c>
      <c r="B45" s="11">
        <f>[1]Output!B45</f>
        <v>0</v>
      </c>
      <c r="C45" s="11">
        <f>[1]Output!C45</f>
        <v>0</v>
      </c>
      <c r="D45" s="11">
        <f>[1]Output!D45</f>
        <v>0</v>
      </c>
      <c r="E45" s="11">
        <f>[1]Output!E45</f>
        <v>0</v>
      </c>
      <c r="F45" s="11">
        <f>[1]Output!F45</f>
        <v>0</v>
      </c>
      <c r="G45" s="11">
        <f>[1]Output!G45</f>
        <v>0</v>
      </c>
      <c r="H45" s="11">
        <f>[1]Output!H45</f>
        <v>0</v>
      </c>
      <c r="I45" s="11">
        <f>[1]Output!I45</f>
        <v>0</v>
      </c>
      <c r="J45" s="11">
        <f>[1]Output!J45</f>
        <v>0</v>
      </c>
      <c r="K45" s="11">
        <f>[1]Output!K45</f>
        <v>0</v>
      </c>
      <c r="L45" s="11">
        <f>[1]Output!L45</f>
        <v>0</v>
      </c>
      <c r="M45" s="11"/>
    </row>
    <row r="46" spans="1:13">
      <c r="A46" s="11">
        <f>[1]Output!A46</f>
        <v>0</v>
      </c>
      <c r="B46" s="11">
        <f>[1]Output!B46</f>
        <v>0</v>
      </c>
      <c r="C46" s="11">
        <f>[1]Output!C46</f>
        <v>0</v>
      </c>
      <c r="D46" s="11">
        <f>[1]Output!D46</f>
        <v>0</v>
      </c>
      <c r="E46" s="11">
        <f>[1]Output!E46</f>
        <v>0</v>
      </c>
      <c r="F46" s="11">
        <f>[1]Output!F46</f>
        <v>0</v>
      </c>
      <c r="G46" s="11">
        <f>[1]Output!G46</f>
        <v>0</v>
      </c>
      <c r="H46" s="11">
        <f>[1]Output!H46</f>
        <v>0</v>
      </c>
      <c r="I46" s="11">
        <f>[1]Output!I46</f>
        <v>0</v>
      </c>
      <c r="J46" s="11">
        <f>[1]Output!J46</f>
        <v>0</v>
      </c>
      <c r="K46" s="11">
        <f>[1]Output!K46</f>
        <v>0</v>
      </c>
      <c r="L46" s="11">
        <f>[1]Output!L46</f>
        <v>0</v>
      </c>
      <c r="M46" s="11"/>
    </row>
    <row r="47" spans="1:13">
      <c r="A47" s="11">
        <f>[1]Output!A47</f>
        <v>0</v>
      </c>
      <c r="B47" s="11">
        <f>[1]Output!B47</f>
        <v>0</v>
      </c>
      <c r="C47" s="11">
        <f>[1]Output!C47</f>
        <v>0</v>
      </c>
      <c r="D47" s="11">
        <f>[1]Output!D47</f>
        <v>0</v>
      </c>
      <c r="E47" s="11">
        <f>[1]Output!E47</f>
        <v>0</v>
      </c>
      <c r="F47" s="11">
        <f>[1]Output!F47</f>
        <v>0</v>
      </c>
      <c r="G47" s="11">
        <f>[1]Output!G47</f>
        <v>0</v>
      </c>
      <c r="H47" s="11">
        <f>[1]Output!H47</f>
        <v>0</v>
      </c>
      <c r="I47" s="11">
        <f>[1]Output!I47</f>
        <v>0</v>
      </c>
      <c r="J47" s="11">
        <f>[1]Output!J47</f>
        <v>0</v>
      </c>
      <c r="K47" s="11">
        <f>[1]Output!K47</f>
        <v>0</v>
      </c>
      <c r="L47" s="11">
        <f>[1]Output!L47</f>
        <v>0</v>
      </c>
      <c r="M47" s="11"/>
    </row>
    <row r="48" spans="1:13">
      <c r="A48" s="11">
        <f>[1]Output!A48</f>
        <v>0</v>
      </c>
      <c r="B48" s="11">
        <f>[1]Output!B48</f>
        <v>0</v>
      </c>
      <c r="C48" s="11">
        <f>[1]Output!C48</f>
        <v>0</v>
      </c>
      <c r="D48" s="11">
        <f>[1]Output!D48</f>
        <v>0</v>
      </c>
      <c r="E48" s="11">
        <f>[1]Output!E48</f>
        <v>0</v>
      </c>
      <c r="F48" s="11">
        <f>[1]Output!F48</f>
        <v>0</v>
      </c>
      <c r="G48" s="11">
        <f>[1]Output!G48</f>
        <v>0</v>
      </c>
      <c r="H48" s="11">
        <f>[1]Output!H48</f>
        <v>0</v>
      </c>
      <c r="I48" s="11">
        <f>[1]Output!I48</f>
        <v>0</v>
      </c>
      <c r="J48" s="11">
        <f>[1]Output!J48</f>
        <v>0</v>
      </c>
      <c r="K48" s="11">
        <f>[1]Output!K48</f>
        <v>0</v>
      </c>
      <c r="L48" s="11">
        <f>[1]Output!L48</f>
        <v>0</v>
      </c>
      <c r="M48" s="11"/>
    </row>
    <row r="49" spans="1:13">
      <c r="A49" s="11">
        <f>[1]Output!A49</f>
        <v>0</v>
      </c>
      <c r="B49" s="11">
        <f>[1]Output!B49</f>
        <v>0</v>
      </c>
      <c r="C49" s="11">
        <f>[1]Output!C49</f>
        <v>0</v>
      </c>
      <c r="D49" s="11">
        <f>[1]Output!D49</f>
        <v>0</v>
      </c>
      <c r="E49" s="11">
        <f>[1]Output!E49</f>
        <v>0</v>
      </c>
      <c r="F49" s="11">
        <f>[1]Output!F49</f>
        <v>0</v>
      </c>
      <c r="G49" s="11">
        <f>[1]Output!G49</f>
        <v>0</v>
      </c>
      <c r="H49" s="11">
        <f>[1]Output!H49</f>
        <v>0</v>
      </c>
      <c r="I49" s="11">
        <f>[1]Output!I49</f>
        <v>0</v>
      </c>
      <c r="J49" s="11">
        <f>[1]Output!J49</f>
        <v>0</v>
      </c>
      <c r="K49" s="11">
        <f>[1]Output!K49</f>
        <v>0</v>
      </c>
      <c r="L49" s="11">
        <f>[1]Output!L49</f>
        <v>0</v>
      </c>
      <c r="M49" s="11"/>
    </row>
    <row r="50" spans="1:13">
      <c r="A50" s="11">
        <f>[1]Output!A50</f>
        <v>0</v>
      </c>
      <c r="B50" s="11">
        <f>[1]Output!B50</f>
        <v>0</v>
      </c>
      <c r="C50" s="11">
        <f>[1]Output!C50</f>
        <v>0</v>
      </c>
      <c r="D50" s="11">
        <f>[1]Output!D50</f>
        <v>0</v>
      </c>
      <c r="E50" s="11">
        <f>[1]Output!E50</f>
        <v>0</v>
      </c>
      <c r="F50" s="11">
        <f>[1]Output!F50</f>
        <v>0</v>
      </c>
      <c r="G50" s="11">
        <f>[1]Output!G50</f>
        <v>0</v>
      </c>
      <c r="H50" s="11">
        <f>[1]Output!H50</f>
        <v>0</v>
      </c>
      <c r="I50" s="11">
        <f>[1]Output!I50</f>
        <v>0</v>
      </c>
      <c r="J50" s="11">
        <f>[1]Output!J50</f>
        <v>0</v>
      </c>
      <c r="K50" s="11">
        <f>[1]Output!K50</f>
        <v>0</v>
      </c>
      <c r="L50" s="11">
        <f>[1]Output!L50</f>
        <v>0</v>
      </c>
      <c r="M50" s="11"/>
    </row>
    <row r="51" spans="1:1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</row>
    <row r="52" spans="1:1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</row>
    <row r="53" spans="1:1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</row>
    <row r="54" spans="1:1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</row>
    <row r="55" spans="1:1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</row>
    <row r="56" spans="1:1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</row>
    <row r="57" spans="1:1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</row>
    <row r="58" spans="1:1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</row>
    <row r="59" spans="1:1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</row>
    <row r="60" spans="1:1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</row>
    <row r="61" spans="1:1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</row>
    <row r="62" spans="1:1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</row>
    <row r="63" spans="1:1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</row>
    <row r="64" spans="1:1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</row>
    <row r="65" spans="1:1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</row>
    <row r="66" spans="1:1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</row>
    <row r="67" spans="1:1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</row>
    <row r="68" spans="1:1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</row>
    <row r="69" spans="1:1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</row>
    <row r="70" spans="1:1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</row>
  </sheetData>
  <mergeCells count="1">
    <mergeCell ref="O23:T26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J100"/>
  <sheetViews>
    <sheetView topLeftCell="Q7" zoomScale="70" zoomScaleNormal="70" workbookViewId="0">
      <selection activeCell="AZ56" sqref="AZ56"/>
    </sheetView>
  </sheetViews>
  <sheetFormatPr defaultRowHeight="14.5"/>
  <cols>
    <col min="1" max="1" width="6.453125" bestFit="1" customWidth="1"/>
    <col min="2" max="2" width="22.81640625" bestFit="1" customWidth="1"/>
    <col min="3" max="3" width="10.81640625" bestFit="1" customWidth="1"/>
    <col min="4" max="11" width="11.81640625" bestFit="1" customWidth="1"/>
    <col min="13" max="13" width="25.81640625" bestFit="1" customWidth="1"/>
    <col min="14" max="14" width="20.54296875" bestFit="1" customWidth="1"/>
    <col min="15" max="19" width="9.26953125" bestFit="1" customWidth="1"/>
    <col min="20" max="20" width="10.453125" bestFit="1" customWidth="1"/>
    <col min="21" max="23" width="9.26953125" bestFit="1" customWidth="1"/>
    <col min="36" max="36" width="10.6328125" bestFit="1" customWidth="1"/>
  </cols>
  <sheetData>
    <row r="1" spans="1:62">
      <c r="A1" s="10" t="str">
        <f>[2]Activity_IMP!A1</f>
        <v>Region</v>
      </c>
      <c r="B1" s="10" t="str">
        <f>[2]Activity_IMP!B1</f>
        <v>Technology</v>
      </c>
      <c r="C1" s="10">
        <f>[2]Activity_IMP!C1</f>
        <v>2010</v>
      </c>
      <c r="D1" s="10">
        <f>[2]Activity_IMP!D1</f>
        <v>2015</v>
      </c>
      <c r="E1" s="10">
        <f>[2]Activity_IMP!E1</f>
        <v>2020</v>
      </c>
      <c r="F1" s="10">
        <f>[2]Activity_IMP!F1</f>
        <v>2025</v>
      </c>
      <c r="G1" s="10">
        <f>[2]Activity_IMP!G1</f>
        <v>2030</v>
      </c>
      <c r="H1" s="10">
        <f>[2]Activity_IMP!H1</f>
        <v>2035</v>
      </c>
      <c r="I1" s="10">
        <f>[2]Activity_IMP!I1</f>
        <v>2040</v>
      </c>
      <c r="J1" s="10">
        <f>[2]Activity_IMP!J1</f>
        <v>2045</v>
      </c>
      <c r="K1" s="10">
        <f>[2]Activity_IMP!K1</f>
        <v>2050</v>
      </c>
      <c r="O1" s="10">
        <v>2010</v>
      </c>
      <c r="P1" s="10">
        <v>2015</v>
      </c>
      <c r="Q1" s="10">
        <v>2020</v>
      </c>
      <c r="R1" s="10">
        <v>2025</v>
      </c>
      <c r="S1" s="10">
        <v>2030</v>
      </c>
      <c r="T1" s="10">
        <v>2035</v>
      </c>
      <c r="U1" s="10">
        <v>2040</v>
      </c>
      <c r="V1" s="10">
        <v>2045</v>
      </c>
      <c r="W1" s="10">
        <v>2050</v>
      </c>
      <c r="AQ1" s="2" t="s">
        <v>39</v>
      </c>
      <c r="AR1" s="2" t="s">
        <v>70</v>
      </c>
      <c r="AS1" s="3">
        <f>O39/1000</f>
        <v>6.9183659999999998</v>
      </c>
      <c r="AT1" s="3">
        <f t="shared" ref="AT1:BA1" si="0">P39/1000</f>
        <v>5.9590179999999995</v>
      </c>
      <c r="AU1" s="3">
        <f t="shared" si="0"/>
        <v>3.921977</v>
      </c>
      <c r="AV1" s="3">
        <f t="shared" si="0"/>
        <v>3.3806030000000002</v>
      </c>
      <c r="AW1" s="3">
        <f t="shared" si="0"/>
        <v>2.9232010000000002</v>
      </c>
      <c r="AX1" s="3">
        <f t="shared" si="0"/>
        <v>2.2557048931915293</v>
      </c>
      <c r="AY1" s="3">
        <f t="shared" si="0"/>
        <v>2.2054880000000003</v>
      </c>
      <c r="AZ1" s="3">
        <f t="shared" si="0"/>
        <v>1.923837</v>
      </c>
      <c r="BA1" s="3">
        <f t="shared" si="0"/>
        <v>1.6825719999999997</v>
      </c>
      <c r="BD1" s="3"/>
      <c r="BE1" s="3"/>
      <c r="BF1" s="3"/>
      <c r="BI1" s="41"/>
      <c r="BJ1" s="41"/>
    </row>
    <row r="2" spans="1:62" ht="14.5" customHeight="1">
      <c r="A2" s="10" t="str">
        <f>[2]Activity_IMP!A2</f>
        <v>EUR</v>
      </c>
      <c r="B2" s="10" t="str">
        <f>[2]Activity_IMP!B2</f>
        <v>IMP_ELC_AFR</v>
      </c>
      <c r="C2" s="11">
        <f>[2]Activity_IMP!C2</f>
        <v>25.08</v>
      </c>
      <c r="D2" s="11">
        <f>[2]Activity_IMP!D2</f>
        <v>27.17</v>
      </c>
      <c r="E2" s="11">
        <f>[2]Activity_IMP!E2</f>
        <v>29.259999999999991</v>
      </c>
      <c r="F2" s="11">
        <f>[2]Activity_IMP!F2</f>
        <v>41.057412192000001</v>
      </c>
      <c r="G2" s="11">
        <f>[2]Activity_IMP!G2</f>
        <v>74.29004899200001</v>
      </c>
      <c r="H2" s="11">
        <f>[2]Activity_IMP!H2</f>
        <v>107.522685792</v>
      </c>
      <c r="I2" s="11">
        <f>[2]Activity_IMP!I2</f>
        <v>140.755322592</v>
      </c>
      <c r="J2" s="11">
        <f>[2]Activity_IMP!J2</f>
        <v>181.61582399999989</v>
      </c>
      <c r="K2" s="11">
        <f>[2]Activity_IMP!K2</f>
        <v>207.22059619199999</v>
      </c>
      <c r="M2" s="2" t="s">
        <v>62</v>
      </c>
      <c r="N2" s="2" t="s">
        <v>63</v>
      </c>
      <c r="O2" s="3">
        <f>SUMIF($B:$B,"*IMP_ELC_AFR*",C:C)/3600*1000</f>
        <v>6.9666666666666659</v>
      </c>
      <c r="P2" s="3">
        <f t="shared" ref="P2:W2" si="1">SUMIF($B:$B,"*IMP_ELC_AFR*",D:D)/3600*1000</f>
        <v>7.5472222222222225</v>
      </c>
      <c r="Q2" s="3">
        <f t="shared" si="1"/>
        <v>8.1277777777777747</v>
      </c>
      <c r="R2" s="3">
        <f t="shared" si="1"/>
        <v>11.40483672</v>
      </c>
      <c r="S2" s="3">
        <f t="shared" si="1"/>
        <v>20.636124720000002</v>
      </c>
      <c r="T2" s="3">
        <f t="shared" si="1"/>
        <v>29.867412720000001</v>
      </c>
      <c r="U2" s="3">
        <f t="shared" si="1"/>
        <v>39.098700719999997</v>
      </c>
      <c r="V2" s="3">
        <f t="shared" si="1"/>
        <v>50.448839999999969</v>
      </c>
      <c r="W2" s="3">
        <f t="shared" si="1"/>
        <v>57.561276719999995</v>
      </c>
      <c r="AQ2" s="2"/>
      <c r="AR2" s="2" t="s">
        <v>181</v>
      </c>
      <c r="AS2" s="3">
        <f>SUM(O34:O38)/1000</f>
        <v>5.9855910000000003</v>
      </c>
      <c r="AT2" s="3">
        <f t="shared" ref="AT2:BA2" si="2">SUM(P34:P38)/1000</f>
        <v>6.2194159999999989</v>
      </c>
      <c r="AU2" s="3">
        <f t="shared" si="2"/>
        <v>3.8351120000000001</v>
      </c>
      <c r="AV2" s="3">
        <f t="shared" si="2"/>
        <v>2.7823737560000001</v>
      </c>
      <c r="AW2" s="3">
        <f t="shared" si="2"/>
        <v>1.7296355120000002</v>
      </c>
      <c r="AX2" s="3">
        <f t="shared" si="2"/>
        <v>1.7296355120000002</v>
      </c>
      <c r="AY2" s="3">
        <f t="shared" si="2"/>
        <v>1.7296355120000002</v>
      </c>
      <c r="AZ2" s="3">
        <f t="shared" si="2"/>
        <v>1.7296355120000002</v>
      </c>
      <c r="BA2" s="3">
        <f t="shared" si="2"/>
        <v>1.7296355120000002</v>
      </c>
      <c r="BD2" s="3"/>
      <c r="BE2" s="3"/>
      <c r="BF2" s="3"/>
      <c r="BH2" s="3"/>
      <c r="BI2" s="3"/>
      <c r="BJ2" s="3"/>
    </row>
    <row r="3" spans="1:62" ht="14.5" customHeight="1">
      <c r="A3" s="10" t="str">
        <f>[2]Activity_IMP!A3</f>
        <v>EUR</v>
      </c>
      <c r="B3" s="10" t="str">
        <f>[2]Activity_IMP!B3</f>
        <v>IMP_ELC_OEE</v>
      </c>
      <c r="C3" s="11">
        <f>[2]Activity_IMP!C3</f>
        <v>175.75</v>
      </c>
      <c r="D3" s="11">
        <f>[2]Activity_IMP!D3</f>
        <v>190.47499999999999</v>
      </c>
      <c r="E3" s="11">
        <f>[2]Activity_IMP!E3</f>
        <v>205.2</v>
      </c>
      <c r="F3" s="11">
        <f>[2]Activity_IMP!F3</f>
        <v>119.607280992</v>
      </c>
      <c r="G3" s="11">
        <f>[2]Activity_IMP!G3</f>
        <v>212.45322591359999</v>
      </c>
      <c r="H3" s="11">
        <f>[2]Activity_IMP!H3</f>
        <v>305.29917083520002</v>
      </c>
      <c r="I3" s="11">
        <f>[2]Activity_IMP!I3</f>
        <v>398.14511575680001</v>
      </c>
      <c r="J3" s="11">
        <f>[2]Activity_IMP!J3</f>
        <v>512.51676479999981</v>
      </c>
      <c r="K3" s="11">
        <f>[2]Activity_IMP!K3</f>
        <v>585.23703902398779</v>
      </c>
      <c r="M3" s="2" t="s">
        <v>64</v>
      </c>
      <c r="N3" s="2" t="s">
        <v>65</v>
      </c>
      <c r="O3" s="3">
        <f>SUMIF($B:$B,"*IMP_ELC_OEE*",C:C)/3600*1000</f>
        <v>48.819444444444443</v>
      </c>
      <c r="P3" s="3">
        <f t="shared" ref="P3:W3" si="3">SUMIF($B:$B,"*IMP_ELC_OEE*",D:D)/3600*1000</f>
        <v>52.909722222222221</v>
      </c>
      <c r="Q3" s="3">
        <f t="shared" si="3"/>
        <v>56.999999999999993</v>
      </c>
      <c r="R3" s="3">
        <f t="shared" si="3"/>
        <v>33.224244719999994</v>
      </c>
      <c r="S3" s="3">
        <f t="shared" si="3"/>
        <v>59.014784975999994</v>
      </c>
      <c r="T3" s="3">
        <f t="shared" si="3"/>
        <v>84.805325232000001</v>
      </c>
      <c r="U3" s="3">
        <f t="shared" si="3"/>
        <v>110.595865488</v>
      </c>
      <c r="V3" s="3">
        <f t="shared" si="3"/>
        <v>142.36576799999995</v>
      </c>
      <c r="W3" s="3">
        <f t="shared" si="3"/>
        <v>162.56584417332994</v>
      </c>
      <c r="AG3" s="16"/>
      <c r="AH3" s="16"/>
      <c r="AI3" s="16"/>
      <c r="AJ3" s="16"/>
      <c r="AQ3" s="2"/>
      <c r="AR3" s="2" t="s">
        <v>182</v>
      </c>
      <c r="AS3" s="3">
        <f>O40/1000</f>
        <v>-0.9317899999999999</v>
      </c>
      <c r="AT3" s="3">
        <f t="shared" ref="AT3:BA3" si="4">P40/1000</f>
        <v>-0.76340100000000011</v>
      </c>
      <c r="AU3" s="3">
        <f t="shared" si="4"/>
        <v>-0.57175599999999993</v>
      </c>
      <c r="AV3" s="3">
        <f t="shared" si="4"/>
        <v>-0.30915263955555561</v>
      </c>
      <c r="AW3" s="3">
        <f t="shared" si="4"/>
        <v>-0.19218172355555549</v>
      </c>
      <c r="AX3" s="3">
        <f t="shared" si="4"/>
        <v>-0.19218172355555549</v>
      </c>
      <c r="AY3" s="3">
        <f t="shared" si="4"/>
        <v>-0.19218172355555549</v>
      </c>
      <c r="AZ3" s="3">
        <f t="shared" si="4"/>
        <v>-0.19218172355555549</v>
      </c>
      <c r="BA3" s="3">
        <f t="shared" si="4"/>
        <v>-0.19218172355555549</v>
      </c>
      <c r="BD3" s="3"/>
      <c r="BE3" s="3"/>
      <c r="BF3" s="3"/>
      <c r="BH3" s="41"/>
      <c r="BI3" s="41"/>
      <c r="BJ3" s="41"/>
    </row>
    <row r="4" spans="1:62">
      <c r="A4" s="10" t="str">
        <f>[2]Activity_IMP!A4</f>
        <v>EUR</v>
      </c>
      <c r="B4" s="10" t="str">
        <f>[2]Activity_IMP!B4</f>
        <v>IMP_ELC_RUS</v>
      </c>
      <c r="C4" s="11">
        <f>[2]Activity_IMP!C4</f>
        <v>116.85</v>
      </c>
      <c r="D4" s="11">
        <f>[2]Activity_IMP!D4</f>
        <v>126.825</v>
      </c>
      <c r="E4" s="11">
        <f>[2]Activity_IMP!E4</f>
        <v>136.80000000000001</v>
      </c>
      <c r="F4" s="11">
        <f>[2]Activity_IMP!F4</f>
        <v>0</v>
      </c>
      <c r="G4" s="11">
        <f>[2]Activity_IMP!G4</f>
        <v>0</v>
      </c>
      <c r="H4" s="11">
        <f>[2]Activity_IMP!H4</f>
        <v>0</v>
      </c>
      <c r="I4" s="11">
        <f>[2]Activity_IMP!I4</f>
        <v>0</v>
      </c>
      <c r="J4" s="11">
        <f>[2]Activity_IMP!J4</f>
        <v>0</v>
      </c>
      <c r="K4" s="11">
        <f>[2]Activity_IMP!K4</f>
        <v>0</v>
      </c>
      <c r="N4" s="2" t="s">
        <v>66</v>
      </c>
      <c r="O4" s="3">
        <f>SUMIF($B:$B,"*IMP_ELC_RUS*",C:C)/3600*1000</f>
        <v>32.458333333333329</v>
      </c>
      <c r="P4" s="3">
        <f t="shared" ref="P4:W4" si="5">SUMIF($B:$B,"*IMP_ELC_RUS*",D:D)/3600*1000</f>
        <v>35.229166666666664</v>
      </c>
      <c r="Q4" s="3">
        <f t="shared" si="5"/>
        <v>38.000000000000007</v>
      </c>
      <c r="R4" s="3">
        <f t="shared" si="5"/>
        <v>0</v>
      </c>
      <c r="S4" s="3">
        <f t="shared" si="5"/>
        <v>0</v>
      </c>
      <c r="T4" s="3">
        <f t="shared" si="5"/>
        <v>0</v>
      </c>
      <c r="U4" s="3">
        <f t="shared" si="5"/>
        <v>0</v>
      </c>
      <c r="V4" s="3">
        <f t="shared" si="5"/>
        <v>0</v>
      </c>
      <c r="W4" s="3">
        <f t="shared" si="5"/>
        <v>0</v>
      </c>
      <c r="AG4" s="16"/>
      <c r="AH4" s="16"/>
      <c r="AI4" s="16"/>
      <c r="AJ4" s="16"/>
      <c r="AQ4" s="2"/>
      <c r="AR4" s="2" t="s">
        <v>189</v>
      </c>
      <c r="AS4" s="3">
        <f>SUM(AS1:AS3)</f>
        <v>11.972167000000001</v>
      </c>
      <c r="AT4" s="3">
        <f t="shared" ref="AT4:AU4" si="6">SUM(AT1:AT3)</f>
        <v>11.415032999999999</v>
      </c>
      <c r="AU4" s="3">
        <f t="shared" si="6"/>
        <v>7.1853330000000009</v>
      </c>
      <c r="AV4" s="13"/>
      <c r="AW4" s="13"/>
      <c r="AX4" s="13"/>
      <c r="AY4" s="13"/>
      <c r="AZ4" s="13"/>
      <c r="BA4" s="13"/>
      <c r="BC4" s="32">
        <f>AU4/AS4-1</f>
        <v>-0.39983020617737786</v>
      </c>
      <c r="BD4" s="3"/>
      <c r="BE4" s="3"/>
      <c r="BF4" s="3"/>
    </row>
    <row r="5" spans="1:62">
      <c r="A5" s="10" t="str">
        <f>[2]Activity_IMP!A5</f>
        <v>EUR</v>
      </c>
      <c r="B5" s="10" t="str">
        <f>[2]Activity_IMP!B5</f>
        <v>IMP_ELC_MEA</v>
      </c>
      <c r="C5" s="11">
        <f>[2]Activity_IMP!C5</f>
        <v>37.524999999999999</v>
      </c>
      <c r="D5" s="11">
        <f>[2]Activity_IMP!D5</f>
        <v>46.8825</v>
      </c>
      <c r="E5" s="11">
        <f>[2]Activity_IMP!E5</f>
        <v>56.240000000000009</v>
      </c>
      <c r="F5" s="11">
        <f>[2]Activity_IMP!F5</f>
        <v>132.47737488000001</v>
      </c>
      <c r="G5" s="11">
        <f>[2]Activity_IMP!G5</f>
        <v>138.51967248</v>
      </c>
      <c r="H5" s="11">
        <f>[2]Activity_IMP!H5</f>
        <v>144.56197008000001</v>
      </c>
      <c r="I5" s="11">
        <f>[2]Activity_IMP!I5</f>
        <v>150.60426767999999</v>
      </c>
      <c r="J5" s="11">
        <f>[2]Activity_IMP!J5</f>
        <v>163.51416</v>
      </c>
      <c r="K5" s="11">
        <f>[2]Activity_IMP!K5</f>
        <v>162.68886287999999</v>
      </c>
      <c r="N5" s="2" t="s">
        <v>67</v>
      </c>
      <c r="O5" s="3">
        <f>SUMIF($B:$B,"*IMP_ELC_MEA*",C:C)/3600*1000</f>
        <v>10.423611111111111</v>
      </c>
      <c r="P5" s="3">
        <f t="shared" ref="P5:W5" si="7">SUMIF($B:$B,"*IMP_ELC_MEA*",D:D)/3600*1000</f>
        <v>13.022916666666667</v>
      </c>
      <c r="Q5" s="3">
        <f t="shared" si="7"/>
        <v>15.622222222222225</v>
      </c>
      <c r="R5" s="3">
        <f t="shared" si="7"/>
        <v>36.799270800000002</v>
      </c>
      <c r="S5" s="3">
        <f t="shared" si="7"/>
        <v>38.477686800000001</v>
      </c>
      <c r="T5" s="3">
        <f t="shared" si="7"/>
        <v>40.156102799999999</v>
      </c>
      <c r="U5" s="3">
        <f t="shared" si="7"/>
        <v>41.834518799999998</v>
      </c>
      <c r="V5" s="3">
        <f t="shared" si="7"/>
        <v>45.4206</v>
      </c>
      <c r="W5" s="3">
        <f t="shared" si="7"/>
        <v>45.191350799999995</v>
      </c>
      <c r="AG5" s="16"/>
      <c r="AH5" s="16"/>
      <c r="AI5" s="16"/>
      <c r="AJ5" s="16"/>
      <c r="AQ5" s="2" t="s">
        <v>11</v>
      </c>
      <c r="AR5" s="2" t="s">
        <v>188</v>
      </c>
      <c r="AS5" s="3">
        <f>O27*35.17/1000</f>
        <v>11.339231</v>
      </c>
      <c r="AT5" s="3">
        <f t="shared" ref="AT5:BA5" si="8">P27*35.17/1000</f>
        <v>9.314114</v>
      </c>
      <c r="AU5" s="3">
        <f t="shared" si="8"/>
        <v>7.6936459999999993</v>
      </c>
      <c r="AV5" s="3">
        <f t="shared" si="8"/>
        <v>6.9242809999999988</v>
      </c>
      <c r="AW5" s="3">
        <f t="shared" si="8"/>
        <v>6.2318529999999992</v>
      </c>
      <c r="AX5" s="3">
        <f t="shared" si="8"/>
        <v>5.6086679999999998</v>
      </c>
      <c r="AY5" s="3">
        <f t="shared" si="8"/>
        <v>5.0478010000000015</v>
      </c>
      <c r="AZ5" s="3">
        <f t="shared" si="8"/>
        <v>4.5430209999999995</v>
      </c>
      <c r="BA5" s="3">
        <f t="shared" si="8"/>
        <v>4.0887190000000002</v>
      </c>
      <c r="BC5" s="32"/>
    </row>
    <row r="6" spans="1:62">
      <c r="A6" s="10" t="str">
        <f>[2]Activity_IMP!A6</f>
        <v>EUR</v>
      </c>
      <c r="B6" s="10" t="str">
        <f>[2]Activity_IMP!B6</f>
        <v>IMP_ELC_CAC</v>
      </c>
      <c r="C6" s="11">
        <f>[2]Activity_IMP!C6</f>
        <v>0</v>
      </c>
      <c r="D6" s="11">
        <f>[2]Activity_IMP!D6</f>
        <v>0</v>
      </c>
      <c r="E6" s="11">
        <f>[2]Activity_IMP!E6</f>
        <v>0</v>
      </c>
      <c r="F6" s="11">
        <f>[2]Activity_IMP!F6</f>
        <v>0</v>
      </c>
      <c r="G6" s="11">
        <f>[2]Activity_IMP!G6</f>
        <v>0</v>
      </c>
      <c r="H6" s="11">
        <f>[2]Activity_IMP!H6</f>
        <v>0</v>
      </c>
      <c r="I6" s="11">
        <f>[2]Activity_IMP!I6</f>
        <v>0</v>
      </c>
      <c r="J6" s="11">
        <f>[2]Activity_IMP!J6</f>
        <v>0</v>
      </c>
      <c r="K6" s="11">
        <f>[2]Activity_IMP!K6</f>
        <v>30.211487999999999</v>
      </c>
      <c r="N6" s="2" t="s">
        <v>68</v>
      </c>
      <c r="O6" s="3">
        <f>SUMIF($B:$B,"*IMP_ELC_CAC*",C:C)/3600*1000</f>
        <v>0</v>
      </c>
      <c r="P6" s="3">
        <f t="shared" ref="P6:W6" si="9">SUMIF($B:$B,"*IMP_ELC_CAC*",D:D)/3600*1000</f>
        <v>0</v>
      </c>
      <c r="Q6" s="3">
        <f t="shared" si="9"/>
        <v>0</v>
      </c>
      <c r="R6" s="3">
        <f t="shared" si="9"/>
        <v>0</v>
      </c>
      <c r="S6" s="3">
        <f t="shared" si="9"/>
        <v>0</v>
      </c>
      <c r="T6" s="3">
        <f t="shared" si="9"/>
        <v>0</v>
      </c>
      <c r="U6" s="3">
        <f t="shared" si="9"/>
        <v>0</v>
      </c>
      <c r="V6" s="3">
        <f t="shared" si="9"/>
        <v>0</v>
      </c>
      <c r="W6" s="3">
        <f t="shared" si="9"/>
        <v>8.39208</v>
      </c>
      <c r="AG6" s="16"/>
      <c r="AH6" s="16"/>
      <c r="AI6" s="16"/>
      <c r="AJ6" s="16"/>
      <c r="AQ6" s="2"/>
      <c r="AR6" s="2" t="s">
        <v>183</v>
      </c>
      <c r="AS6" s="3">
        <f>SUM(O17:O20)*35.17/1000</f>
        <v>14.9870976</v>
      </c>
      <c r="AT6" s="3">
        <f t="shared" ref="AT6:BA6" si="10">SUM(P17:P20)*35.17/1000</f>
        <v>16.289066600000002</v>
      </c>
      <c r="AU6" s="3">
        <f t="shared" si="10"/>
        <v>15.173271399999999</v>
      </c>
      <c r="AV6" s="3">
        <f t="shared" si="10"/>
        <v>9.385311595000001</v>
      </c>
      <c r="AW6" s="3">
        <f t="shared" si="10"/>
        <v>3.8687</v>
      </c>
      <c r="AX6" s="3">
        <f t="shared" si="10"/>
        <v>3.9478324999999996</v>
      </c>
      <c r="AY6" s="3">
        <f t="shared" si="10"/>
        <v>4.0269649999999997</v>
      </c>
      <c r="AZ6" s="3">
        <f t="shared" si="10"/>
        <v>2.6427845265968357</v>
      </c>
      <c r="BA6" s="3">
        <f t="shared" si="10"/>
        <v>4.0269649999999997</v>
      </c>
      <c r="BC6" s="32"/>
    </row>
    <row r="7" spans="1:62">
      <c r="A7" s="10" t="str">
        <f>[2]Activity_IMP!A7</f>
        <v>EUR</v>
      </c>
      <c r="B7" s="10" t="str">
        <f>[2]Activity_IMP!B7</f>
        <v>IMP_OIL_USA</v>
      </c>
      <c r="C7" s="11">
        <f>[2]Activity_IMP!C7</f>
        <v>281.86900000000003</v>
      </c>
      <c r="D7" s="11">
        <f>[2]Activity_IMP!D7</f>
        <v>305.494323855</v>
      </c>
      <c r="E7" s="11">
        <f>[2]Activity_IMP!E7</f>
        <v>456.96600000000001</v>
      </c>
      <c r="F7" s="11">
        <f>[2]Activity_IMP!F7</f>
        <v>456.96600000000001</v>
      </c>
      <c r="G7" s="11">
        <f>[2]Activity_IMP!G7</f>
        <v>456.96600000000001</v>
      </c>
      <c r="H7" s="11">
        <f>[2]Activity_IMP!H7</f>
        <v>456.96600000000001</v>
      </c>
      <c r="I7" s="11">
        <f>[2]Activity_IMP!I7</f>
        <v>456.96600000000001</v>
      </c>
      <c r="J7" s="11">
        <f>[2]Activity_IMP!J7</f>
        <v>0</v>
      </c>
      <c r="K7" s="11">
        <f>[2]Activity_IMP!K7</f>
        <v>0</v>
      </c>
      <c r="AG7" s="16"/>
      <c r="AH7" s="16"/>
      <c r="AI7" s="16"/>
      <c r="AJ7" s="16"/>
      <c r="AQ7" s="2"/>
      <c r="AR7" s="2" t="s">
        <v>184</v>
      </c>
      <c r="AS7" s="3">
        <f>SUM(O21:O26)*35.17/1000</f>
        <v>3.4572714000000002</v>
      </c>
      <c r="AT7" s="3">
        <f t="shared" ref="AT7:BA7" si="11">SUM(P21:P26)*35.17/1000</f>
        <v>1.5494093999999998</v>
      </c>
      <c r="AU7" s="3">
        <f t="shared" si="11"/>
        <v>3.5493875999999998</v>
      </c>
      <c r="AV7" s="3">
        <f t="shared" si="11"/>
        <v>4.1018664999999999</v>
      </c>
      <c r="AW7" s="3">
        <f t="shared" si="11"/>
        <v>5.1564316999999988</v>
      </c>
      <c r="AX7" s="3">
        <f t="shared" si="11"/>
        <v>5.1564316999999988</v>
      </c>
      <c r="AY7" s="3">
        <f t="shared" si="11"/>
        <v>5.1564316999999988</v>
      </c>
      <c r="AZ7" s="3">
        <f t="shared" si="11"/>
        <v>5.1564316999999988</v>
      </c>
      <c r="BA7" s="3">
        <f t="shared" si="11"/>
        <v>5.1564316999999988</v>
      </c>
      <c r="BC7" s="32"/>
    </row>
    <row r="8" spans="1:62">
      <c r="A8" s="10" t="str">
        <f>[2]Activity_IMP!A8</f>
        <v>EUR</v>
      </c>
      <c r="B8" s="10" t="str">
        <f>[2]Activity_IMP!B8</f>
        <v>IMP_OIL_CAN</v>
      </c>
      <c r="C8" s="11">
        <f>[2]Activity_IMP!C8</f>
        <v>45.454000000000001</v>
      </c>
      <c r="D8" s="11">
        <f>[2]Activity_IMP!D8</f>
        <v>49.141178099999991</v>
      </c>
      <c r="E8" s="11">
        <f>[2]Activity_IMP!E8</f>
        <v>31.521000000000001</v>
      </c>
      <c r="F8" s="11">
        <f>[2]Activity_IMP!F8</f>
        <v>31.521000000000001</v>
      </c>
      <c r="G8" s="11">
        <f>[2]Activity_IMP!G8</f>
        <v>31.521000000000001</v>
      </c>
      <c r="H8" s="11">
        <f>[2]Activity_IMP!H8</f>
        <v>31.521000000000001</v>
      </c>
      <c r="I8" s="11">
        <f>[2]Activity_IMP!I8</f>
        <v>31.521000000000001</v>
      </c>
      <c r="J8" s="11">
        <f>[2]Activity_IMP!J8</f>
        <v>0</v>
      </c>
      <c r="K8" s="11">
        <f>[2]Activity_IMP!K8</f>
        <v>0</v>
      </c>
      <c r="M8" s="2" t="s">
        <v>171</v>
      </c>
      <c r="N8" s="2" t="s">
        <v>69</v>
      </c>
      <c r="O8" s="3">
        <f>(SUMIF($B:$B,"*IMP_OIL_CAN*",C:C)+SUMIF($B:$B,"*IMP_OIL_MEX*",C:C)+SUMIF($B:$B,"*IMP_OIL_JPN*",C:C)+SUMIF($B:$B,"*IMP_OIL_ODA*",C:C)+SUMIF($B:$B,"*IMP_OIL_CHI*",C:C)+SUMIF($B:$B,"*IMP_OIL_BRA*",C:C)+SUMIF($B:$B,"*IMP_OIL_USA*",C:C)+SUMIF($B:$B,"*IMP_OIL_OLA*",C:C))*0.0239</f>
        <v>69.199247400000004</v>
      </c>
      <c r="P8" s="3">
        <f t="shared" ref="P8:W8" si="12">(SUMIF($B:$B,"*IMP_OIL_CAN*",D:D)+SUMIF($B:$B,"*IMP_OIL_MEX*",D:D)+SUMIF($B:$B,"*IMP_OIL_JPN*",D:D)+SUMIF($B:$B,"*IMP_OIL_ODA*",D:D)+SUMIF($B:$B,"*IMP_OIL_CHI*",D:D)+SUMIF($B:$B,"*IMP_OIL_BRA*",D:D)+SUMIF($B:$B,"*IMP_OIL_USA*",D:D)+SUMIF($B:$B,"*IMP_OIL_OLA*",D:D))*0.0239</f>
        <v>75.049877334564826</v>
      </c>
      <c r="Q8" s="3">
        <f t="shared" si="12"/>
        <v>68.034098499999999</v>
      </c>
      <c r="R8" s="3">
        <f t="shared" si="12"/>
        <v>68.034098499999999</v>
      </c>
      <c r="S8" s="3">
        <f t="shared" si="12"/>
        <v>68.034098499999999</v>
      </c>
      <c r="T8" s="3">
        <f t="shared" si="12"/>
        <v>67.657315000000011</v>
      </c>
      <c r="U8" s="3">
        <f t="shared" si="12"/>
        <v>14.190068705928407</v>
      </c>
      <c r="V8" s="3">
        <f t="shared" si="12"/>
        <v>0</v>
      </c>
      <c r="W8" s="3">
        <f t="shared" si="12"/>
        <v>0</v>
      </c>
      <c r="AG8" s="16"/>
      <c r="AH8" s="16"/>
      <c r="AI8" s="16"/>
      <c r="AJ8" s="16"/>
      <c r="AQ8" s="2"/>
      <c r="AR8" s="2" t="s">
        <v>182</v>
      </c>
      <c r="AS8" s="3">
        <f>O28*35.17/1000</f>
        <v>-8.1813239999999965</v>
      </c>
      <c r="AT8" s="3">
        <f t="shared" ref="AT8:BA8" si="13">P28*35.17/1000</f>
        <v>-8.5845319999999976</v>
      </c>
      <c r="AU8" s="3">
        <f t="shared" si="13"/>
        <v>-7.3550550000000001</v>
      </c>
      <c r="AV8" s="3">
        <f t="shared" si="13"/>
        <v>-5.7802191835714289</v>
      </c>
      <c r="AW8" s="3">
        <f t="shared" si="13"/>
        <v>-3.8679135857142861</v>
      </c>
      <c r="AX8" s="3">
        <f t="shared" si="13"/>
        <v>-3.9018275142857153</v>
      </c>
      <c r="AY8" s="3">
        <f t="shared" si="13"/>
        <v>-3.9357414428571427</v>
      </c>
      <c r="AZ8" s="3">
        <f t="shared" si="13"/>
        <v>-3.3425212399700723</v>
      </c>
      <c r="BA8" s="3">
        <f t="shared" si="13"/>
        <v>-3.9357414428571427</v>
      </c>
      <c r="BC8" s="32"/>
    </row>
    <row r="9" spans="1:62">
      <c r="A9" s="10" t="str">
        <f>[2]Activity_IMP!A9</f>
        <v>EUR</v>
      </c>
      <c r="B9" s="10" t="str">
        <f>[2]Activity_IMP!B9</f>
        <v>IMP_OIL_MEX</v>
      </c>
      <c r="C9" s="11">
        <f>[2]Activity_IMP!C9</f>
        <v>573.54300000000001</v>
      </c>
      <c r="D9" s="11">
        <f>[2]Activity_IMP!D9</f>
        <v>622.45492259999992</v>
      </c>
      <c r="E9" s="11">
        <f>[2]Activity_IMP!E9</f>
        <v>397.73799999999989</v>
      </c>
      <c r="F9" s="11">
        <f>[2]Activity_IMP!F9</f>
        <v>397.73799999999989</v>
      </c>
      <c r="G9" s="11">
        <f>[2]Activity_IMP!G9</f>
        <v>397.73799999999989</v>
      </c>
      <c r="H9" s="11">
        <f>[2]Activity_IMP!H9</f>
        <v>397.73799999999989</v>
      </c>
      <c r="I9" s="11">
        <f>[2]Activity_IMP!I9</f>
        <v>0</v>
      </c>
      <c r="J9" s="11">
        <f>[2]Activity_IMP!J9</f>
        <v>0</v>
      </c>
      <c r="K9" s="11">
        <f>[2]Activity_IMP!K9</f>
        <v>0</v>
      </c>
      <c r="M9" s="2"/>
      <c r="N9" s="2" t="s">
        <v>67</v>
      </c>
      <c r="O9" s="3">
        <f>SUMIF($B:$B,"*IMP_OIL_MEA*",C:C)*0.0239</f>
        <v>210.58024709999998</v>
      </c>
      <c r="P9" s="3">
        <f t="shared" ref="P9:W9" si="14">SUMIF($B:$B,"*IMP_OIL_MEA*",D:D)*0.0239</f>
        <v>226.49170175818517</v>
      </c>
      <c r="Q9" s="3">
        <f t="shared" si="14"/>
        <v>154.88273110000003</v>
      </c>
      <c r="R9" s="3">
        <f t="shared" si="14"/>
        <v>154.88273110000003</v>
      </c>
      <c r="S9" s="3">
        <f t="shared" si="14"/>
        <v>154.88273110000003</v>
      </c>
      <c r="T9" s="3">
        <f t="shared" si="14"/>
        <v>20.406281271444922</v>
      </c>
      <c r="U9" s="3">
        <f t="shared" si="14"/>
        <v>0</v>
      </c>
      <c r="V9" s="3">
        <f t="shared" si="14"/>
        <v>0</v>
      </c>
      <c r="W9" s="3">
        <f t="shared" si="14"/>
        <v>113.00461700785178</v>
      </c>
      <c r="AG9" s="16"/>
      <c r="AH9" s="16"/>
      <c r="AI9" s="16"/>
      <c r="AJ9" s="16"/>
      <c r="AR9" s="2" t="s">
        <v>189</v>
      </c>
      <c r="AS9" s="13">
        <f>AS7/SUM(AS6:AS7)</f>
        <v>0.18744319201161069</v>
      </c>
      <c r="AT9" s="13">
        <f t="shared" ref="AT9:AU9" si="15">AT7/SUM(AT6:AT7)</f>
        <v>8.6857722599172696E-2</v>
      </c>
      <c r="AU9" s="13">
        <f t="shared" si="15"/>
        <v>0.18957711081529605</v>
      </c>
      <c r="AV9" s="13"/>
      <c r="AW9" s="13"/>
      <c r="AX9" s="13"/>
      <c r="AY9" s="13"/>
      <c r="AZ9" s="13"/>
      <c r="BA9" s="13"/>
      <c r="BC9" s="32"/>
    </row>
    <row r="10" spans="1:62">
      <c r="A10" s="10" t="str">
        <f>[2]Activity_IMP!A10</f>
        <v>EUR</v>
      </c>
      <c r="B10" s="10" t="str">
        <f>[2]Activity_IMP!B10</f>
        <v>IMP_OIL_OLA</v>
      </c>
      <c r="C10" s="11">
        <f>[2]Activity_IMP!C10</f>
        <v>1121.453</v>
      </c>
      <c r="D10" s="11">
        <f>[2]Activity_IMP!D10</f>
        <v>1216.244157975</v>
      </c>
      <c r="E10" s="11">
        <f>[2]Activity_IMP!E10</f>
        <v>1166.519</v>
      </c>
      <c r="F10" s="11">
        <f>[2]Activity_IMP!F10</f>
        <v>1166.519</v>
      </c>
      <c r="G10" s="11">
        <f>[2]Activity_IMP!G10</f>
        <v>1166.519</v>
      </c>
      <c r="H10" s="11">
        <f>[2]Activity_IMP!H10</f>
        <v>1166.519</v>
      </c>
      <c r="I10" s="11">
        <f>[2]Activity_IMP!I10</f>
        <v>0</v>
      </c>
      <c r="J10" s="11">
        <f>[2]Activity_IMP!J10</f>
        <v>0</v>
      </c>
      <c r="K10" s="11">
        <f>[2]Activity_IMP!K10</f>
        <v>0</v>
      </c>
      <c r="N10" s="2" t="s">
        <v>63</v>
      </c>
      <c r="O10" s="3">
        <f>SUMIF($B:$B,"*IMP_OIL_AFR*",C:C)*0.0239</f>
        <v>189.82226060000002</v>
      </c>
      <c r="P10" s="3">
        <f t="shared" ref="P10:W10" si="16">SUMIF($B:$B,"*IMP_OIL_AFR*",D:D)*0.0239</f>
        <v>205.53297740325002</v>
      </c>
      <c r="Q10" s="3">
        <f t="shared" si="16"/>
        <v>154.11190830000001</v>
      </c>
      <c r="R10" s="3">
        <f t="shared" si="16"/>
        <v>154.11190830000001</v>
      </c>
      <c r="S10" s="3">
        <f t="shared" si="16"/>
        <v>154.11190830000001</v>
      </c>
      <c r="T10" s="3">
        <f t="shared" si="16"/>
        <v>154.11190830000001</v>
      </c>
      <c r="U10" s="3">
        <f t="shared" si="16"/>
        <v>0</v>
      </c>
      <c r="V10" s="3">
        <f t="shared" si="16"/>
        <v>0</v>
      </c>
      <c r="W10" s="3">
        <f t="shared" si="16"/>
        <v>154.11190830000001</v>
      </c>
      <c r="AG10" s="16"/>
      <c r="AH10" s="16"/>
      <c r="AI10" s="16"/>
      <c r="AJ10" s="16"/>
      <c r="AQ10" s="2" t="s">
        <v>46</v>
      </c>
      <c r="AR10" s="2" t="s">
        <v>188</v>
      </c>
      <c r="AS10" s="3">
        <f>O12/0.0239/1000</f>
        <v>7.6134859999999991</v>
      </c>
      <c r="AT10" s="3">
        <f t="shared" ref="AT10:BA10" si="17">P12/0.0239/1000</f>
        <v>6.6629600000000009</v>
      </c>
      <c r="AU10" s="3">
        <f t="shared" si="17"/>
        <v>6.8122689999999997</v>
      </c>
      <c r="AV10" s="3">
        <f t="shared" si="17"/>
        <v>6.4716559999999985</v>
      </c>
      <c r="AW10" s="3">
        <f t="shared" si="17"/>
        <v>6.1480730000000001</v>
      </c>
      <c r="AX10" s="3">
        <f t="shared" si="17"/>
        <v>5.8406689999999992</v>
      </c>
      <c r="AY10" s="3">
        <f t="shared" si="17"/>
        <v>5.0473679999999996</v>
      </c>
      <c r="AZ10" s="3">
        <f t="shared" si="17"/>
        <v>3.9316134780728826</v>
      </c>
      <c r="BA10" s="3">
        <f t="shared" si="17"/>
        <v>0</v>
      </c>
      <c r="BC10" s="32"/>
    </row>
    <row r="11" spans="1:62">
      <c r="A11" s="10" t="str">
        <f>[2]Activity_IMP!A11</f>
        <v>EUR</v>
      </c>
      <c r="B11" s="10" t="str">
        <f>[2]Activity_IMP!B11</f>
        <v>IMP_OIL_BRA</v>
      </c>
      <c r="C11" s="11">
        <f>[2]Activity_IMP!C11</f>
        <v>513.14600000000007</v>
      </c>
      <c r="D11" s="11">
        <f>[2]Activity_IMP!D11</f>
        <v>556.93335180000008</v>
      </c>
      <c r="E11" s="11">
        <f>[2]Activity_IMP!E11</f>
        <v>533.78100000000006</v>
      </c>
      <c r="F11" s="11">
        <f>[2]Activity_IMP!F11</f>
        <v>533.78100000000006</v>
      </c>
      <c r="G11" s="11">
        <f>[2]Activity_IMP!G11</f>
        <v>533.78100000000006</v>
      </c>
      <c r="H11" s="11">
        <f>[2]Activity_IMP!H11</f>
        <v>533.78100000000006</v>
      </c>
      <c r="I11" s="11">
        <f>[2]Activity_IMP!I11</f>
        <v>105.23972409742289</v>
      </c>
      <c r="J11" s="11">
        <f>[2]Activity_IMP!J11</f>
        <v>0</v>
      </c>
      <c r="K11" s="11">
        <f>[2]Activity_IMP!K11</f>
        <v>0</v>
      </c>
      <c r="N11" s="2" t="s">
        <v>66</v>
      </c>
      <c r="O11" s="3">
        <f>SUMIF($B:$B,"*IMP_OIL_RUS*",C:C)*0.0239</f>
        <v>433.59157729999998</v>
      </c>
      <c r="P11" s="3">
        <f t="shared" ref="P11:W11" si="18">SUMIF($B:$B,"*IMP_OIL_RUS*",D:D)*0.0239</f>
        <v>425.04779000400003</v>
      </c>
      <c r="Q11" s="3">
        <f t="shared" si="18"/>
        <v>443.8685534</v>
      </c>
      <c r="R11" s="3">
        <f t="shared" si="18"/>
        <v>221.9342767</v>
      </c>
      <c r="S11" s="3">
        <f t="shared" si="18"/>
        <v>0</v>
      </c>
      <c r="T11" s="3">
        <f t="shared" si="18"/>
        <v>0</v>
      </c>
      <c r="U11" s="3">
        <f t="shared" si="18"/>
        <v>0</v>
      </c>
      <c r="V11" s="3">
        <f t="shared" si="18"/>
        <v>0</v>
      </c>
      <c r="W11" s="3">
        <f t="shared" si="18"/>
        <v>0</v>
      </c>
      <c r="AH11" s="16"/>
      <c r="AI11" s="16"/>
      <c r="AJ11" s="16"/>
      <c r="AQ11" s="2"/>
      <c r="AR11" s="2" t="s">
        <v>181</v>
      </c>
      <c r="AS11" s="3">
        <f>SUM(O8:O11)/0.0239/1000</f>
        <v>37.790515999999997</v>
      </c>
      <c r="AT11" s="3">
        <f t="shared" ref="AT11:BA11" si="19">SUM(P8:P11)/0.0239/1000</f>
        <v>39.000934999999998</v>
      </c>
      <c r="AU11" s="3">
        <f t="shared" si="19"/>
        <v>34.347166999999999</v>
      </c>
      <c r="AV11" s="3">
        <f t="shared" si="19"/>
        <v>25.061213999999996</v>
      </c>
      <c r="AW11" s="3">
        <f t="shared" si="19"/>
        <v>15.775261</v>
      </c>
      <c r="AX11" s="3">
        <f t="shared" si="19"/>
        <v>10.132866300060458</v>
      </c>
      <c r="AY11" s="3">
        <f t="shared" si="19"/>
        <v>0.59372672409742289</v>
      </c>
      <c r="AZ11" s="3">
        <f t="shared" si="19"/>
        <v>0</v>
      </c>
      <c r="BA11" s="3">
        <f t="shared" si="19"/>
        <v>11.176423653048191</v>
      </c>
      <c r="BC11" s="32"/>
    </row>
    <row r="12" spans="1:62">
      <c r="A12" s="10" t="str">
        <f>[2]Activity_IMP!A12</f>
        <v>EUR</v>
      </c>
      <c r="B12" s="10" t="str">
        <f>[2]Activity_IMP!B12</f>
        <v>IMP_OIL_RUS</v>
      </c>
      <c r="C12" s="11">
        <f>[2]Activity_IMP!C12</f>
        <v>18141.906999999999</v>
      </c>
      <c r="D12" s="11">
        <f>[2]Activity_IMP!D12</f>
        <v>17784.426360000001</v>
      </c>
      <c r="E12" s="11">
        <f>[2]Activity_IMP!E12</f>
        <v>18571.905999999999</v>
      </c>
      <c r="F12" s="11">
        <f>[2]Activity_IMP!F12</f>
        <v>9285.9529999999995</v>
      </c>
      <c r="G12" s="11">
        <f>[2]Activity_IMP!G12</f>
        <v>0</v>
      </c>
      <c r="H12" s="11">
        <f>[2]Activity_IMP!H12</f>
        <v>0</v>
      </c>
      <c r="I12" s="11">
        <f>[2]Activity_IMP!I12</f>
        <v>0</v>
      </c>
      <c r="J12" s="11">
        <f>[2]Activity_IMP!J12</f>
        <v>0</v>
      </c>
      <c r="K12" s="11">
        <f>[2]Activity_IMP!K12</f>
        <v>0</v>
      </c>
      <c r="N12" s="2" t="s">
        <v>70</v>
      </c>
      <c r="O12" s="3">
        <f>Upstream!N2*0.0239</f>
        <v>181.96231539999999</v>
      </c>
      <c r="P12" s="3">
        <f>Upstream!O2*0.0239</f>
        <v>159.24474400000003</v>
      </c>
      <c r="Q12" s="3">
        <f>Upstream!P2*0.0239</f>
        <v>162.8132291</v>
      </c>
      <c r="R12" s="3">
        <f>Upstream!Q2*0.0239</f>
        <v>154.67257839999996</v>
      </c>
      <c r="S12" s="3">
        <f>Upstream!R2*0.0239</f>
        <v>146.93894470000001</v>
      </c>
      <c r="T12" s="3">
        <f>Upstream!S2*0.0239</f>
        <v>139.59198909999998</v>
      </c>
      <c r="U12" s="3">
        <f>Upstream!T2*0.0239</f>
        <v>120.63209519999999</v>
      </c>
      <c r="V12" s="3">
        <f>Upstream!U2*0.0239</f>
        <v>93.965562125941901</v>
      </c>
      <c r="W12" s="3">
        <f>Upstream!V2*0.0239</f>
        <v>0</v>
      </c>
      <c r="AG12" s="16"/>
      <c r="AH12" s="16"/>
      <c r="AI12" s="16"/>
      <c r="AJ12" s="16"/>
      <c r="AQ12" s="2"/>
      <c r="AR12" s="2" t="s">
        <v>182</v>
      </c>
      <c r="AS12" s="3">
        <f>O13/0.0239/1000</f>
        <v>-17.983926</v>
      </c>
      <c r="AT12" s="3">
        <f t="shared" ref="AT12:BA12" si="20">P13/0.0239/1000</f>
        <v>-19.356833999999999</v>
      </c>
      <c r="AU12" s="3">
        <f t="shared" si="20"/>
        <v>-17.79956</v>
      </c>
      <c r="AV12" s="3">
        <f t="shared" si="20"/>
        <v>-10.740520285714279</v>
      </c>
      <c r="AW12" s="3">
        <f t="shared" si="20"/>
        <v>-6.760826142857141</v>
      </c>
      <c r="AX12" s="3">
        <f t="shared" si="20"/>
        <v>-4.3426569857401978</v>
      </c>
      <c r="AY12" s="3">
        <f t="shared" si="20"/>
        <v>-0.25445431032746701</v>
      </c>
      <c r="AZ12" s="3">
        <f t="shared" si="20"/>
        <v>0</v>
      </c>
      <c r="BA12" s="3">
        <f t="shared" si="20"/>
        <v>-5.5245325248852772</v>
      </c>
      <c r="BC12" s="32"/>
    </row>
    <row r="13" spans="1:62">
      <c r="A13" s="10" t="str">
        <f>[2]Activity_IMP!A13</f>
        <v>EUR</v>
      </c>
      <c r="B13" s="10" t="str">
        <f>[2]Activity_IMP!B13</f>
        <v>IMP_OIL_MEA</v>
      </c>
      <c r="C13" s="11">
        <f>[2]Activity_IMP!C13</f>
        <v>8810.8889999999992</v>
      </c>
      <c r="D13" s="11">
        <f>[2]Activity_IMP!D13</f>
        <v>9476.6402409282491</v>
      </c>
      <c r="E13" s="11">
        <f>[2]Activity_IMP!E13</f>
        <v>6480.4490000000014</v>
      </c>
      <c r="F13" s="11">
        <f>[2]Activity_IMP!F13</f>
        <v>6480.4490000000014</v>
      </c>
      <c r="G13" s="11">
        <f>[2]Activity_IMP!G13</f>
        <v>6480.4490000000014</v>
      </c>
      <c r="H13" s="11">
        <f>[2]Activity_IMP!H13</f>
        <v>853.81930006045695</v>
      </c>
      <c r="I13" s="11">
        <f>[2]Activity_IMP!I13</f>
        <v>0</v>
      </c>
      <c r="J13" s="11">
        <f>[2]Activity_IMP!J13</f>
        <v>0</v>
      </c>
      <c r="K13" s="11">
        <f>[2]Activity_IMP!K13</f>
        <v>4728.2266530481911</v>
      </c>
      <c r="N13" s="2" t="s">
        <v>58</v>
      </c>
      <c r="O13" s="3">
        <f>-SUMIF($B:$B,"*EXP_OIL*",C:C)*0.0239</f>
        <v>-429.81583139999998</v>
      </c>
      <c r="P13" s="3">
        <f t="shared" ref="P13:Q13" si="21">-SUMIF($B:$B,"*EXP_OIL*",D:D)*0.0239</f>
        <v>-462.62833260000002</v>
      </c>
      <c r="Q13" s="3">
        <f t="shared" si="21"/>
        <v>-425.40948400000008</v>
      </c>
      <c r="R13" s="3">
        <f t="shared" ref="R13" si="22">-SUMIF($B:$B,"*EXP_OIL*",F:F)*0.0239</f>
        <v>-256.69843482857129</v>
      </c>
      <c r="S13" s="3">
        <f t="shared" ref="S13" si="23">-SUMIF($B:$B,"*EXP_OIL*",G:G)*0.0239</f>
        <v>-161.58374481428569</v>
      </c>
      <c r="T13" s="3">
        <f t="shared" ref="T13" si="24">-SUMIF($B:$B,"*EXP_OIL*",H:H)*0.0239</f>
        <v>-103.78950195919072</v>
      </c>
      <c r="U13" s="3">
        <f t="shared" ref="U13" si="25">-SUMIF($B:$B,"*EXP_OIL*",I:I)*0.0239</f>
        <v>-6.0814580168264616</v>
      </c>
      <c r="V13" s="3">
        <f t="shared" ref="V13" si="26">-SUMIF($B:$B,"*EXP_OIL*",J:J)*0.0239</f>
        <v>0</v>
      </c>
      <c r="W13" s="3">
        <f t="shared" ref="W13" si="27">-SUMIF($B:$B,"*EXP_OIL*",K:K)*0.0239</f>
        <v>-132.03632734475812</v>
      </c>
      <c r="AG13" s="16"/>
      <c r="AH13" s="16"/>
      <c r="AI13" s="16"/>
      <c r="AJ13" s="16"/>
      <c r="AR13" s="2" t="s">
        <v>189</v>
      </c>
      <c r="AS13" s="3">
        <f>SUM(AS10:AS12)</f>
        <v>27.420075999999998</v>
      </c>
      <c r="AT13" s="3">
        <f t="shared" ref="AT13:AU13" si="28">SUM(AT10:AT12)</f>
        <v>26.307060999999997</v>
      </c>
      <c r="AU13" s="3">
        <f t="shared" si="28"/>
        <v>23.359876</v>
      </c>
      <c r="AV13" s="13"/>
      <c r="AW13" s="13"/>
      <c r="AX13" s="13"/>
      <c r="AY13" s="13"/>
      <c r="AZ13" s="13"/>
      <c r="BA13" s="13"/>
      <c r="BC13" s="32">
        <f>AU13/AS13-1</f>
        <v>-0.14807398783285641</v>
      </c>
    </row>
    <row r="14" spans="1:62">
      <c r="A14" s="10" t="str">
        <f>[2]Activity_IMP!A14</f>
        <v>EUR</v>
      </c>
      <c r="B14" s="10" t="str">
        <f>[2]Activity_IMP!B14</f>
        <v>IMP_OIL_AFR</v>
      </c>
      <c r="C14" s="11">
        <f>[2]Activity_IMP!C14</f>
        <v>7942.3540000000003</v>
      </c>
      <c r="D14" s="11">
        <f>[2]Activity_IMP!D14</f>
        <v>8599.7061675000004</v>
      </c>
      <c r="E14" s="11">
        <f>[2]Activity_IMP!E14</f>
        <v>6448.1970000000001</v>
      </c>
      <c r="F14" s="11">
        <f>[2]Activity_IMP!F14</f>
        <v>6448.1970000000001</v>
      </c>
      <c r="G14" s="11">
        <f>[2]Activity_IMP!G14</f>
        <v>6448.1970000000001</v>
      </c>
      <c r="H14" s="11">
        <f>[2]Activity_IMP!H14</f>
        <v>6448.1970000000001</v>
      </c>
      <c r="I14" s="11">
        <f>[2]Activity_IMP!I14</f>
        <v>0</v>
      </c>
      <c r="J14" s="11">
        <f>[2]Activity_IMP!J14</f>
        <v>0</v>
      </c>
      <c r="K14" s="11">
        <f>[2]Activity_IMP!K14</f>
        <v>6448.1970000000001</v>
      </c>
      <c r="M14" s="2" t="s">
        <v>180</v>
      </c>
      <c r="O14" s="3">
        <f>SUM(O8:O12)</f>
        <v>1085.1556478</v>
      </c>
      <c r="P14" s="3">
        <f t="shared" ref="P14:W14" si="29">SUM(P8:P12)</f>
        <v>1091.3670905000001</v>
      </c>
      <c r="Q14" s="3">
        <f t="shared" si="29"/>
        <v>983.71052039999995</v>
      </c>
      <c r="R14" s="3">
        <f t="shared" si="29"/>
        <v>753.63559299999997</v>
      </c>
      <c r="S14" s="3">
        <f t="shared" si="29"/>
        <v>523.96768259999999</v>
      </c>
      <c r="T14" s="3">
        <f t="shared" si="29"/>
        <v>381.76749367144492</v>
      </c>
      <c r="U14" s="3">
        <f t="shared" si="29"/>
        <v>134.82216390592839</v>
      </c>
      <c r="V14" s="3">
        <f t="shared" si="29"/>
        <v>93.965562125941901</v>
      </c>
      <c r="W14" s="3">
        <f t="shared" si="29"/>
        <v>267.11652530785182</v>
      </c>
      <c r="AG14" s="16"/>
      <c r="AH14" s="16"/>
      <c r="AI14" s="16"/>
      <c r="AJ14" s="16"/>
    </row>
    <row r="15" spans="1:62">
      <c r="A15" s="10" t="str">
        <f>[2]Activity_IMP!A15</f>
        <v>EUR</v>
      </c>
      <c r="B15" s="10" t="str">
        <f>[2]Activity_IMP!B15</f>
        <v>IMP_OIL_CHI</v>
      </c>
      <c r="C15" s="11">
        <f>[2]Activity_IMP!C15</f>
        <v>5.6829999999999989</v>
      </c>
      <c r="D15" s="11">
        <f>[2]Activity_IMP!D15</f>
        <v>6.1426472624999988</v>
      </c>
      <c r="E15" s="11">
        <f>[2]Activity_IMP!E15</f>
        <v>3.9409999999999998</v>
      </c>
      <c r="F15" s="11">
        <f>[2]Activity_IMP!F15</f>
        <v>3.9409999999999998</v>
      </c>
      <c r="G15" s="11">
        <f>[2]Activity_IMP!G15</f>
        <v>3.9409999999999998</v>
      </c>
      <c r="H15" s="11">
        <f>[2]Activity_IMP!H15</f>
        <v>3.9409999999999998</v>
      </c>
      <c r="I15" s="11">
        <f>[2]Activity_IMP!I15</f>
        <v>0</v>
      </c>
      <c r="J15" s="11">
        <f>[2]Activity_IMP!J15</f>
        <v>0</v>
      </c>
      <c r="K15" s="11">
        <f>[2]Activity_IMP!K15</f>
        <v>0</v>
      </c>
      <c r="M15" s="2" t="s">
        <v>174</v>
      </c>
      <c r="N15" s="2"/>
      <c r="O15" s="3">
        <f>SUM(O8:O12)+O13</f>
        <v>655.33981640000002</v>
      </c>
      <c r="P15" s="3">
        <f t="shared" ref="P15:W15" si="30">SUM(P8:P12)+P13</f>
        <v>628.73875790000011</v>
      </c>
      <c r="Q15" s="3">
        <f t="shared" si="30"/>
        <v>558.30103639999993</v>
      </c>
      <c r="R15" s="3">
        <f>SUM(R8:R12)+R13</f>
        <v>496.93715817142868</v>
      </c>
      <c r="S15" s="3">
        <f t="shared" si="30"/>
        <v>362.38393778571429</v>
      </c>
      <c r="T15" s="3">
        <f t="shared" si="30"/>
        <v>277.97799171225421</v>
      </c>
      <c r="U15" s="3">
        <f t="shared" si="30"/>
        <v>128.74070588910192</v>
      </c>
      <c r="V15" s="3">
        <f t="shared" si="30"/>
        <v>93.965562125941901</v>
      </c>
      <c r="W15" s="3">
        <f t="shared" si="30"/>
        <v>135.0801979630937</v>
      </c>
      <c r="AG15" s="16"/>
      <c r="AH15" s="16"/>
      <c r="AI15" s="16"/>
      <c r="AJ15" s="16"/>
    </row>
    <row r="16" spans="1:62" ht="14.5" customHeight="1">
      <c r="A16" s="10" t="str">
        <f>[2]Activity_IMP!A16</f>
        <v>EUR</v>
      </c>
      <c r="B16" s="10" t="str">
        <f>[2]Activity_IMP!B16</f>
        <v>IMP_OIL_JPN</v>
      </c>
      <c r="C16" s="11">
        <f>[2]Activity_IMP!C16</f>
        <v>7.5819999999999999</v>
      </c>
      <c r="D16" s="11">
        <f>[2]Activity_IMP!D16</f>
        <v>8.2311473317499999</v>
      </c>
      <c r="E16" s="11">
        <f>[2]Activity_IMP!E16</f>
        <v>15.765000000000001</v>
      </c>
      <c r="F16" s="11">
        <f>[2]Activity_IMP!F16</f>
        <v>15.765000000000001</v>
      </c>
      <c r="G16" s="11">
        <f>[2]Activity_IMP!G16</f>
        <v>15.765000000000001</v>
      </c>
      <c r="H16" s="11">
        <f>[2]Activity_IMP!H16</f>
        <v>0</v>
      </c>
      <c r="I16" s="11">
        <f>[2]Activity_IMP!I16</f>
        <v>0</v>
      </c>
      <c r="J16" s="11">
        <f>[2]Activity_IMP!J16</f>
        <v>0</v>
      </c>
      <c r="K16" s="11">
        <f>[2]Activity_IMP!K16</f>
        <v>0</v>
      </c>
      <c r="N16">
        <f>38000/O16</f>
        <v>26.600028637752878</v>
      </c>
      <c r="O16" s="30">
        <f>53872942/37711.1</f>
        <v>1428.5698905627257</v>
      </c>
      <c r="P16" s="31">
        <v>37.711100000000002</v>
      </c>
      <c r="R16" s="31"/>
    </row>
    <row r="17" spans="1:50" ht="14.5" customHeight="1">
      <c r="A17" s="10" t="str">
        <f>[2]Activity_IMP!A17</f>
        <v>EUR</v>
      </c>
      <c r="B17" s="10" t="str">
        <f>[2]Activity_IMP!B17</f>
        <v>IMP_OIL_ODA</v>
      </c>
      <c r="C17" s="11">
        <f>[2]Activity_IMP!C17</f>
        <v>346.63600000000008</v>
      </c>
      <c r="D17" s="11">
        <f>[2]Activity_IMP!D17</f>
        <v>375.5205026475</v>
      </c>
      <c r="E17" s="11">
        <f>[2]Activity_IMP!E17</f>
        <v>240.38399999999999</v>
      </c>
      <c r="F17" s="11">
        <f>[2]Activity_IMP!F17</f>
        <v>240.38399999999999</v>
      </c>
      <c r="G17" s="11">
        <f>[2]Activity_IMP!G17</f>
        <v>240.38399999999999</v>
      </c>
      <c r="H17" s="11">
        <f>[2]Activity_IMP!H17</f>
        <v>240.38399999999999</v>
      </c>
      <c r="I17" s="11">
        <f>[2]Activity_IMP!I17</f>
        <v>0</v>
      </c>
      <c r="J17" s="11">
        <f>[2]Activity_IMP!J17</f>
        <v>0</v>
      </c>
      <c r="K17" s="11">
        <f>[2]Activity_IMP!K17</f>
        <v>0</v>
      </c>
      <c r="M17" s="2" t="s">
        <v>172</v>
      </c>
      <c r="N17" s="2" t="s">
        <v>63</v>
      </c>
      <c r="O17" s="3">
        <f>SUMIF($B:$B,"*IMP_GAS_PIP_AFR*",C:C)/35.17</f>
        <v>46.901103212965594</v>
      </c>
      <c r="P17" s="3">
        <f t="shared" ref="P17:W17" si="31">SUMIF($B:$B,"*IMP_GAS_PIP_AFR*",D:D)/35.17</f>
        <v>51.216792721069091</v>
      </c>
      <c r="Q17" s="3">
        <f t="shared" si="31"/>
        <v>40.4</v>
      </c>
      <c r="R17" s="3">
        <f t="shared" si="31"/>
        <v>59.699999999999996</v>
      </c>
      <c r="S17" s="3">
        <f t="shared" si="31"/>
        <v>78.999999999999986</v>
      </c>
      <c r="T17" s="3">
        <f t="shared" si="31"/>
        <v>78.999999999999986</v>
      </c>
      <c r="U17" s="3">
        <f t="shared" si="31"/>
        <v>78.999999999999986</v>
      </c>
      <c r="V17" s="3">
        <f t="shared" si="31"/>
        <v>74.101692539005853</v>
      </c>
      <c r="W17" s="3">
        <f t="shared" si="31"/>
        <v>78.999999999999986</v>
      </c>
    </row>
    <row r="18" spans="1:50" ht="14.5" customHeight="1">
      <c r="A18" s="10" t="str">
        <f>[2]Activity_IMP!A18</f>
        <v>EUR</v>
      </c>
      <c r="B18" s="10" t="str">
        <f>[2]Activity_IMP!B18</f>
        <v>EXP_OIL_GLB</v>
      </c>
      <c r="C18" s="11">
        <f>[2]Activity_IMP!C18</f>
        <v>17983.925999999999</v>
      </c>
      <c r="D18" s="11">
        <f>[2]Activity_IMP!D18</f>
        <v>19356.833999999999</v>
      </c>
      <c r="E18" s="11">
        <f>[2]Activity_IMP!E18</f>
        <v>17799.560000000001</v>
      </c>
      <c r="F18" s="11">
        <f>[2]Activity_IMP!F18</f>
        <v>10740.520285714279</v>
      </c>
      <c r="G18" s="11">
        <f>[2]Activity_IMP!G18</f>
        <v>6760.8261428571413</v>
      </c>
      <c r="H18" s="11">
        <f>[2]Activity_IMP!H18</f>
        <v>4342.6569857401973</v>
      </c>
      <c r="I18" s="11">
        <f>[2]Activity_IMP!I18</f>
        <v>254.454310327467</v>
      </c>
      <c r="J18" s="11">
        <f>[2]Activity_IMP!J18</f>
        <v>0</v>
      </c>
      <c r="K18" s="11">
        <f>[2]Activity_IMP!K18</f>
        <v>5524.5325248852769</v>
      </c>
      <c r="M18" s="2"/>
      <c r="N18" s="2" t="s">
        <v>66</v>
      </c>
      <c r="O18" s="3">
        <f>SUMIF($B:$B,"*IMP_GAS_PIP_RUS*",C:C)/35.17</f>
        <v>378.51395507534829</v>
      </c>
      <c r="P18" s="3">
        <f t="shared" ref="P18:W18" si="32">SUMIF($B:$B,"*IMP_GAS_PIP_RUS*",D:D)/35.17</f>
        <v>411.15152118282629</v>
      </c>
      <c r="Q18" s="3">
        <f t="shared" si="32"/>
        <v>383.10653966448677</v>
      </c>
      <c r="R18" s="3">
        <f t="shared" si="32"/>
        <v>193.11560406596533</v>
      </c>
      <c r="S18" s="3">
        <f t="shared" si="32"/>
        <v>0</v>
      </c>
      <c r="T18" s="3">
        <f t="shared" si="32"/>
        <v>0</v>
      </c>
      <c r="U18" s="3">
        <f t="shared" si="32"/>
        <v>0</v>
      </c>
      <c r="V18" s="3">
        <f t="shared" si="32"/>
        <v>0</v>
      </c>
      <c r="W18" s="3">
        <f t="shared" si="32"/>
        <v>0</v>
      </c>
    </row>
    <row r="19" spans="1:50" ht="14.5" customHeight="1">
      <c r="A19" s="10" t="str">
        <f>[2]Activity_IMP!A19</f>
        <v>EUR</v>
      </c>
      <c r="B19" s="10" t="str">
        <f>[2]Activity_IMP!B19</f>
        <v>IMP_GAS_PIP_AFR</v>
      </c>
      <c r="C19" s="11">
        <f>[2]Activity_IMP!C19</f>
        <v>1649.5118</v>
      </c>
      <c r="D19" s="11">
        <f>[2]Activity_IMP!D19</f>
        <v>1801.2945999999999</v>
      </c>
      <c r="E19" s="11">
        <f>[2]Activity_IMP!E19</f>
        <v>1420.8679999999999</v>
      </c>
      <c r="F19" s="11">
        <f>[2]Activity_IMP!F19</f>
        <v>2099.6489999999999</v>
      </c>
      <c r="G19" s="11">
        <f>[2]Activity_IMP!G19</f>
        <v>2778.43</v>
      </c>
      <c r="H19" s="11">
        <f>[2]Activity_IMP!H19</f>
        <v>2778.43</v>
      </c>
      <c r="I19" s="11">
        <f>[2]Activity_IMP!I19</f>
        <v>2778.43</v>
      </c>
      <c r="J19" s="11">
        <f>[2]Activity_IMP!J19</f>
        <v>2606.1565265968361</v>
      </c>
      <c r="K19" s="11">
        <f>[2]Activity_IMP!K19</f>
        <v>2778.43</v>
      </c>
      <c r="N19" s="2" t="s">
        <v>68</v>
      </c>
      <c r="O19" s="3">
        <f>SUMIF($B:$B,"*IMP_GAS_PIP_CAC*",C:C)/35.17</f>
        <v>0.71794142735285749</v>
      </c>
      <c r="P19" s="3">
        <f t="shared" ref="P19:W19" si="33">SUMIF($B:$B,"*IMP_GAS_PIP_CAC*",D:D)/35.17</f>
        <v>0.78399203866932043</v>
      </c>
      <c r="Q19" s="3">
        <f t="shared" si="33"/>
        <v>7.9199999999999964</v>
      </c>
      <c r="R19" s="3">
        <f t="shared" si="33"/>
        <v>14.039999999999997</v>
      </c>
      <c r="S19" s="3">
        <f t="shared" si="33"/>
        <v>20</v>
      </c>
      <c r="T19" s="3">
        <f t="shared" si="33"/>
        <v>20</v>
      </c>
      <c r="U19" s="3">
        <f t="shared" si="33"/>
        <v>20</v>
      </c>
      <c r="V19" s="3">
        <f t="shared" si="33"/>
        <v>1.0414557861814047</v>
      </c>
      <c r="W19" s="3">
        <f t="shared" si="33"/>
        <v>20</v>
      </c>
    </row>
    <row r="20" spans="1:50" ht="14.5" customHeight="1">
      <c r="A20" s="10" t="str">
        <f>[2]Activity_IMP!A20</f>
        <v>EUR</v>
      </c>
      <c r="B20" s="10" t="str">
        <f>[2]Activity_IMP!B20</f>
        <v>IMP_GAS_PIP_RUS</v>
      </c>
      <c r="C20" s="11">
        <f>[2]Activity_IMP!C20</f>
        <v>13312.335800000001</v>
      </c>
      <c r="D20" s="11">
        <f>[2]Activity_IMP!D20</f>
        <v>14460.199000000001</v>
      </c>
      <c r="E20" s="11">
        <f>[2]Activity_IMP!E20</f>
        <v>13473.857</v>
      </c>
      <c r="F20" s="11">
        <f>[2]Activity_IMP!F20</f>
        <v>6791.8757950000008</v>
      </c>
      <c r="G20" s="11">
        <f>[2]Activity_IMP!G20</f>
        <v>0</v>
      </c>
      <c r="H20" s="11">
        <f>[2]Activity_IMP!H20</f>
        <v>0</v>
      </c>
      <c r="I20" s="11">
        <f>[2]Activity_IMP!I20</f>
        <v>0</v>
      </c>
      <c r="J20" s="11">
        <f>[2]Activity_IMP!J20</f>
        <v>0</v>
      </c>
      <c r="K20" s="11">
        <f>[2]Activity_IMP!K20</f>
        <v>0</v>
      </c>
      <c r="N20" s="2" t="s">
        <v>67</v>
      </c>
      <c r="O20" s="3">
        <f>SUMIF($B:$B,"*IMP_GAS_PIP_MEA*",C:C)/35.17</f>
        <v>0</v>
      </c>
      <c r="P20" s="3">
        <f t="shared" ref="P20:W20" si="34">SUMIF($B:$B,"*IMP_GAS_PIP_MEA*",D:D)/35.17</f>
        <v>0</v>
      </c>
      <c r="Q20" s="3">
        <f t="shared" si="34"/>
        <v>0</v>
      </c>
      <c r="R20" s="3">
        <f t="shared" si="34"/>
        <v>0</v>
      </c>
      <c r="S20" s="3">
        <f t="shared" si="34"/>
        <v>11</v>
      </c>
      <c r="T20" s="3">
        <f t="shared" si="34"/>
        <v>13.25</v>
      </c>
      <c r="U20" s="3">
        <f t="shared" si="34"/>
        <v>15.499999999999996</v>
      </c>
      <c r="V20" s="3">
        <f t="shared" si="34"/>
        <v>0</v>
      </c>
      <c r="W20" s="3">
        <f t="shared" si="34"/>
        <v>15.499999999999998</v>
      </c>
    </row>
    <row r="21" spans="1:50" ht="14.5" customHeight="1">
      <c r="A21" s="10" t="str">
        <f>[2]Activity_IMP!A21</f>
        <v>EUR</v>
      </c>
      <c r="B21" s="10" t="str">
        <f>[2]Activity_IMP!B21</f>
        <v>IMP_GAS_PIP_CAC</v>
      </c>
      <c r="C21" s="11">
        <f>[2]Activity_IMP!C21</f>
        <v>25.25</v>
      </c>
      <c r="D21" s="11">
        <f>[2]Activity_IMP!D21</f>
        <v>27.573</v>
      </c>
      <c r="E21" s="11">
        <f>[2]Activity_IMP!E21</f>
        <v>278.54639999999989</v>
      </c>
      <c r="F21" s="11">
        <f>[2]Activity_IMP!F21</f>
        <v>493.78679999999991</v>
      </c>
      <c r="G21" s="11">
        <f>[2]Activity_IMP!G21</f>
        <v>703.4</v>
      </c>
      <c r="H21" s="11">
        <f>[2]Activity_IMP!H21</f>
        <v>703.4</v>
      </c>
      <c r="I21" s="11">
        <f>[2]Activity_IMP!I21</f>
        <v>703.4</v>
      </c>
      <c r="J21" s="11">
        <f>[2]Activity_IMP!J21</f>
        <v>36.628</v>
      </c>
      <c r="K21" s="11">
        <f>[2]Activity_IMP!K21</f>
        <v>703.4</v>
      </c>
      <c r="M21" s="2" t="s">
        <v>173</v>
      </c>
      <c r="N21" s="2" t="s">
        <v>63</v>
      </c>
      <c r="O21" s="3">
        <f t="shared" ref="O21:W21" si="35">SUMIF($B:$B,"*IMP_GAS_LNG_AFR*",C:C)/35.17</f>
        <v>44.743383565538814</v>
      </c>
      <c r="P21" s="3">
        <f t="shared" si="35"/>
        <v>15.325154961615011</v>
      </c>
      <c r="Q21" s="3">
        <f t="shared" si="35"/>
        <v>28.449621836792719</v>
      </c>
      <c r="R21" s="3">
        <f t="shared" si="35"/>
        <v>29.02436167187944</v>
      </c>
      <c r="S21" s="3">
        <f t="shared" si="35"/>
        <v>29.02436167187944</v>
      </c>
      <c r="T21" s="3">
        <f t="shared" si="35"/>
        <v>29.02436167187944</v>
      </c>
      <c r="U21" s="3">
        <f t="shared" si="35"/>
        <v>29.02436167187944</v>
      </c>
      <c r="V21" s="3">
        <f t="shared" si="35"/>
        <v>29.02436167187944</v>
      </c>
      <c r="W21" s="3">
        <f t="shared" si="35"/>
        <v>29.02436167187944</v>
      </c>
    </row>
    <row r="22" spans="1:50" ht="14.5" customHeight="1">
      <c r="A22" s="10" t="str">
        <f>[2]Activity_IMP!A22</f>
        <v>EUR</v>
      </c>
      <c r="B22" s="10" t="str">
        <f>[2]Activity_IMP!B22</f>
        <v>IMP_GAS_PIP_MEA</v>
      </c>
      <c r="C22" s="11">
        <f>[2]Activity_IMP!C22</f>
        <v>0</v>
      </c>
      <c r="D22" s="11">
        <f>[2]Activity_IMP!D22</f>
        <v>0</v>
      </c>
      <c r="E22" s="11">
        <f>[2]Activity_IMP!E22</f>
        <v>0</v>
      </c>
      <c r="F22" s="11">
        <f>[2]Activity_IMP!F22</f>
        <v>0</v>
      </c>
      <c r="G22" s="11">
        <f>[2]Activity_IMP!G22</f>
        <v>386.87</v>
      </c>
      <c r="H22" s="11">
        <f>[2]Activity_IMP!H22</f>
        <v>466.0025</v>
      </c>
      <c r="I22" s="11">
        <f>[2]Activity_IMP!I22</f>
        <v>545.13499999999988</v>
      </c>
      <c r="J22" s="11">
        <f>[2]Activity_IMP!J22</f>
        <v>0</v>
      </c>
      <c r="K22" s="11">
        <f>[2]Activity_IMP!K22</f>
        <v>545.13499999999999</v>
      </c>
      <c r="M22" s="2"/>
      <c r="N22" s="2" t="s">
        <v>67</v>
      </c>
      <c r="O22" s="3">
        <f t="shared" ref="O22:W22" si="36">SUMIF($B:$B,"*IMP_GAS_LNG_MEA*",C:C)/35.17</f>
        <v>39.263056582314469</v>
      </c>
      <c r="P22" s="3">
        <f t="shared" si="36"/>
        <v>25.918183110605629</v>
      </c>
      <c r="Q22" s="3">
        <f t="shared" si="36"/>
        <v>27.82668467443844</v>
      </c>
      <c r="R22" s="3">
        <f t="shared" si="36"/>
        <v>33.492472277509236</v>
      </c>
      <c r="S22" s="3">
        <f t="shared" si="36"/>
        <v>38.596104634631786</v>
      </c>
      <c r="T22" s="3">
        <f t="shared" si="36"/>
        <v>38.596104634631786</v>
      </c>
      <c r="U22" s="3">
        <f t="shared" si="36"/>
        <v>38.596104634631786</v>
      </c>
      <c r="V22" s="3">
        <f t="shared" si="36"/>
        <v>38.596104634631786</v>
      </c>
      <c r="W22" s="3">
        <f t="shared" si="36"/>
        <v>38.596104634631786</v>
      </c>
    </row>
    <row r="23" spans="1:50" ht="14.5" customHeight="1">
      <c r="A23" s="10" t="str">
        <f>[2]Activity_IMP!A23</f>
        <v>EUR</v>
      </c>
      <c r="B23" s="10" t="str">
        <f>[2]Activity_IMP!B23</f>
        <v>EXP_GAS_NGA_GLB</v>
      </c>
      <c r="C23" s="11">
        <f>[2]Activity_IMP!C23</f>
        <v>8181.3239999999969</v>
      </c>
      <c r="D23" s="11">
        <f>[2]Activity_IMP!D23</f>
        <v>8584.5319999999974</v>
      </c>
      <c r="E23" s="11">
        <f>[2]Activity_IMP!E23</f>
        <v>7355.0549999999994</v>
      </c>
      <c r="F23" s="11">
        <f>[2]Activity_IMP!F23</f>
        <v>5780.2191835714293</v>
      </c>
      <c r="G23" s="11">
        <f>[2]Activity_IMP!G23</f>
        <v>3867.913585714286</v>
      </c>
      <c r="H23" s="11">
        <f>[2]Activity_IMP!H23</f>
        <v>3901.8275142857151</v>
      </c>
      <c r="I23" s="11">
        <f>[2]Activity_IMP!I23</f>
        <v>3935.7414428571428</v>
      </c>
      <c r="J23" s="11">
        <f>[2]Activity_IMP!J23</f>
        <v>3342.5212399700722</v>
      </c>
      <c r="K23" s="11">
        <f>[2]Activity_IMP!K23</f>
        <v>3935.7414428571428</v>
      </c>
      <c r="N23" s="2" t="s">
        <v>69</v>
      </c>
      <c r="O23" s="3">
        <f t="shared" ref="O23:W23" si="37">SUMIF($B:$B,"*IMP_GAS_LNG_GLB*",C:C)/35.17</f>
        <v>8.2774921808359387</v>
      </c>
      <c r="P23" s="3">
        <f t="shared" si="37"/>
        <v>0</v>
      </c>
      <c r="Q23" s="3">
        <f t="shared" si="37"/>
        <v>0</v>
      </c>
      <c r="R23" s="3">
        <f t="shared" si="37"/>
        <v>0</v>
      </c>
      <c r="S23" s="3">
        <f t="shared" si="37"/>
        <v>0</v>
      </c>
      <c r="T23" s="3">
        <f t="shared" si="37"/>
        <v>0</v>
      </c>
      <c r="U23" s="3">
        <f t="shared" si="37"/>
        <v>0</v>
      </c>
      <c r="V23" s="3">
        <f t="shared" si="37"/>
        <v>0</v>
      </c>
      <c r="W23" s="3">
        <f t="shared" si="37"/>
        <v>0</v>
      </c>
      <c r="AS23" s="17"/>
    </row>
    <row r="24" spans="1:50" ht="14.5" customHeight="1">
      <c r="A24" s="10" t="str">
        <f>[2]Activity_IMP!A24</f>
        <v>EUR</v>
      </c>
      <c r="B24" s="10" t="str">
        <f>[2]Activity_IMP!B24</f>
        <v>IMP_GAS_LNG_AFR</v>
      </c>
      <c r="C24" s="11">
        <f>[2]Activity_IMP!C24</f>
        <v>1573.6248000000001</v>
      </c>
      <c r="D24" s="11">
        <f>[2]Activity_IMP!D24</f>
        <v>538.98569999999995</v>
      </c>
      <c r="E24" s="11">
        <f>[2]Activity_IMP!E24</f>
        <v>1000.5732</v>
      </c>
      <c r="F24" s="11">
        <f>[2]Activity_IMP!F24</f>
        <v>1020.7868</v>
      </c>
      <c r="G24" s="11">
        <f>[2]Activity_IMP!G24</f>
        <v>1020.7868</v>
      </c>
      <c r="H24" s="11">
        <f>[2]Activity_IMP!H24</f>
        <v>1020.7868</v>
      </c>
      <c r="I24" s="11">
        <f>[2]Activity_IMP!I24</f>
        <v>1020.7868</v>
      </c>
      <c r="J24" s="11">
        <f>[2]Activity_IMP!J24</f>
        <v>1020.7868</v>
      </c>
      <c r="K24" s="11">
        <f>[2]Activity_IMP!K24</f>
        <v>1020.7868</v>
      </c>
      <c r="N24" s="2" t="s">
        <v>71</v>
      </c>
      <c r="O24" s="3">
        <f t="shared" ref="O24:W24" si="38">SUMIF($B:$B,"*IMP_GAS_LNG_OLA*",C:C)/35.17</f>
        <v>6.017785044071652</v>
      </c>
      <c r="P24" s="3">
        <f t="shared" si="38"/>
        <v>2.8115211828262718</v>
      </c>
      <c r="Q24" s="3">
        <f t="shared" si="38"/>
        <v>5.1228348023883985</v>
      </c>
      <c r="R24" s="3">
        <f t="shared" si="38"/>
        <v>5.2263264145578612</v>
      </c>
      <c r="S24" s="3">
        <f t="shared" si="38"/>
        <v>5.2263264145578612</v>
      </c>
      <c r="T24" s="3">
        <f t="shared" si="38"/>
        <v>5.2263264145578612</v>
      </c>
      <c r="U24" s="3">
        <f t="shared" si="38"/>
        <v>5.2263264145578612</v>
      </c>
      <c r="V24" s="3">
        <f t="shared" si="38"/>
        <v>5.2263264145578612</v>
      </c>
      <c r="W24" s="3">
        <f t="shared" si="38"/>
        <v>5.2263264145578612</v>
      </c>
      <c r="AS24" s="17"/>
      <c r="AV24" s="14"/>
    </row>
    <row r="25" spans="1:50" ht="14.5" customHeight="1">
      <c r="A25" s="10" t="str">
        <f>[2]Activity_IMP!A25</f>
        <v>EUR</v>
      </c>
      <c r="B25" s="10" t="str">
        <f>[2]Activity_IMP!B25</f>
        <v>IMP_GAS_LNG_MEA</v>
      </c>
      <c r="C25" s="11">
        <f>[2]Activity_IMP!C25</f>
        <v>1380.8816999999999</v>
      </c>
      <c r="D25" s="11">
        <f>[2]Activity_IMP!D25</f>
        <v>911.54250000000002</v>
      </c>
      <c r="E25" s="11">
        <f>[2]Activity_IMP!E25</f>
        <v>978.66449999999998</v>
      </c>
      <c r="F25" s="11">
        <f>[2]Activity_IMP!F25</f>
        <v>1177.9302499999999</v>
      </c>
      <c r="G25" s="11">
        <f>[2]Activity_IMP!G25</f>
        <v>1357.425</v>
      </c>
      <c r="H25" s="11">
        <f>[2]Activity_IMP!H25</f>
        <v>1357.425</v>
      </c>
      <c r="I25" s="11">
        <f>[2]Activity_IMP!I25</f>
        <v>1357.425</v>
      </c>
      <c r="J25" s="11">
        <f>[2]Activity_IMP!J25</f>
        <v>1357.425</v>
      </c>
      <c r="K25" s="11">
        <f>[2]Activity_IMP!K25</f>
        <v>1357.425</v>
      </c>
      <c r="N25" s="2" t="s">
        <v>72</v>
      </c>
      <c r="O25" s="3">
        <f t="shared" ref="O25:W25" si="39">SUMIF($B:$B,"*IMP_GAS_LNG_USA*",C:C)/35.17</f>
        <v>0</v>
      </c>
      <c r="P25" s="3">
        <f t="shared" si="39"/>
        <v>0</v>
      </c>
      <c r="Q25" s="3">
        <f t="shared" si="39"/>
        <v>23.530022746659082</v>
      </c>
      <c r="R25" s="3">
        <f t="shared" si="39"/>
        <v>48.886538242820578</v>
      </c>
      <c r="S25" s="3">
        <f t="shared" si="39"/>
        <v>73.767699744100071</v>
      </c>
      <c r="T25" s="3">
        <f t="shared" si="39"/>
        <v>73.767699744100071</v>
      </c>
      <c r="U25" s="3">
        <f t="shared" si="39"/>
        <v>73.767699744100071</v>
      </c>
      <c r="V25" s="3">
        <f t="shared" si="39"/>
        <v>73.767699744100071</v>
      </c>
      <c r="W25" s="3">
        <f t="shared" si="39"/>
        <v>73.767699744100071</v>
      </c>
      <c r="AS25" s="17"/>
    </row>
    <row r="26" spans="1:50" ht="14.5" customHeight="1">
      <c r="A26" s="10" t="str">
        <f>[2]Activity_IMP!A26</f>
        <v>EUR</v>
      </c>
      <c r="B26" s="10" t="str">
        <f>[2]Activity_IMP!B26</f>
        <v>IMP_GAS_LNG_GLB</v>
      </c>
      <c r="C26" s="11">
        <f>[2]Activity_IMP!C26</f>
        <v>291.11939999999998</v>
      </c>
      <c r="D26" s="11">
        <f>[2]Activity_IMP!D26</f>
        <v>0</v>
      </c>
      <c r="E26" s="11">
        <f>[2]Activity_IMP!E26</f>
        <v>0</v>
      </c>
      <c r="F26" s="11">
        <f>[2]Activity_IMP!F26</f>
        <v>0</v>
      </c>
      <c r="G26" s="11">
        <f>[2]Activity_IMP!G26</f>
        <v>0</v>
      </c>
      <c r="H26" s="11">
        <f>[2]Activity_IMP!H26</f>
        <v>0</v>
      </c>
      <c r="I26" s="11">
        <f>[2]Activity_IMP!I26</f>
        <v>0</v>
      </c>
      <c r="J26" s="11">
        <f>[2]Activity_IMP!J26</f>
        <v>0</v>
      </c>
      <c r="K26" s="11">
        <f>[2]Activity_IMP!K26</f>
        <v>0</v>
      </c>
      <c r="N26" s="2" t="s">
        <v>66</v>
      </c>
      <c r="O26" s="3">
        <f t="shared" ref="O26:W26" si="40">SUMIF($B:$B,"*IMP_GAS_LNG_RUS*",C:C)/35.17</f>
        <v>0</v>
      </c>
      <c r="P26" s="3">
        <f t="shared" si="40"/>
        <v>0</v>
      </c>
      <c r="Q26" s="3">
        <f t="shared" si="40"/>
        <v>15.991723059425645</v>
      </c>
      <c r="R26" s="3">
        <f t="shared" si="40"/>
        <v>0</v>
      </c>
      <c r="S26" s="3">
        <f t="shared" si="40"/>
        <v>0</v>
      </c>
      <c r="T26" s="3">
        <f t="shared" si="40"/>
        <v>0</v>
      </c>
      <c r="U26" s="3">
        <f t="shared" si="40"/>
        <v>0</v>
      </c>
      <c r="V26" s="3">
        <f t="shared" si="40"/>
        <v>0</v>
      </c>
      <c r="W26" s="3">
        <f t="shared" si="40"/>
        <v>0</v>
      </c>
      <c r="AS26" s="17"/>
      <c r="AV26" s="14"/>
    </row>
    <row r="27" spans="1:50" ht="14.5" customHeight="1">
      <c r="A27" s="10" t="str">
        <f>[2]Activity_IMP!A27</f>
        <v>EUR</v>
      </c>
      <c r="B27" s="10" t="str">
        <f>[2]Activity_IMP!B27</f>
        <v>IMP_GAS_LNG_OLA</v>
      </c>
      <c r="C27" s="11">
        <f>[2]Activity_IMP!C27</f>
        <v>211.6455</v>
      </c>
      <c r="D27" s="11">
        <f>[2]Activity_IMP!D27</f>
        <v>98.881199999999993</v>
      </c>
      <c r="E27" s="11">
        <f>[2]Activity_IMP!E27</f>
        <v>180.17009999999999</v>
      </c>
      <c r="F27" s="11">
        <f>[2]Activity_IMP!F27</f>
        <v>183.8099</v>
      </c>
      <c r="G27" s="11">
        <f>[2]Activity_IMP!G27</f>
        <v>183.8099</v>
      </c>
      <c r="H27" s="11">
        <f>[2]Activity_IMP!H27</f>
        <v>183.8099</v>
      </c>
      <c r="I27" s="11">
        <f>[2]Activity_IMP!I27</f>
        <v>183.8099</v>
      </c>
      <c r="J27" s="11">
        <f>[2]Activity_IMP!J27</f>
        <v>183.8099</v>
      </c>
      <c r="K27" s="11">
        <f>[2]Activity_IMP!K27</f>
        <v>183.8099</v>
      </c>
      <c r="M27" s="2" t="s">
        <v>74</v>
      </c>
      <c r="N27" s="2" t="s">
        <v>70</v>
      </c>
      <c r="O27" s="3">
        <f>Upstream!N3/35.17</f>
        <v>322.41202729599087</v>
      </c>
      <c r="P27" s="3">
        <f>Upstream!O3/35.17</f>
        <v>264.83121978959338</v>
      </c>
      <c r="Q27" s="3">
        <f>Upstream!P3/35.17</f>
        <v>218.75592834802387</v>
      </c>
      <c r="R27" s="3">
        <f>Upstream!Q3/35.17</f>
        <v>196.88032413989191</v>
      </c>
      <c r="S27" s="3">
        <f>Upstream!R3/35.17</f>
        <v>177.19229456923512</v>
      </c>
      <c r="T27" s="3">
        <f>Upstream!S3/35.17</f>
        <v>159.47307364230878</v>
      </c>
      <c r="U27" s="3">
        <f>Upstream!T3/35.17</f>
        <v>143.52576059141316</v>
      </c>
      <c r="V27" s="3">
        <f>Upstream!U3/35.17</f>
        <v>129.17318737560419</v>
      </c>
      <c r="W27" s="3">
        <f>Upstream!V3/35.17</f>
        <v>116.25587148137618</v>
      </c>
      <c r="AS27" s="17"/>
      <c r="AV27" s="14"/>
    </row>
    <row r="28" spans="1:50" ht="14.5" customHeight="1">
      <c r="A28" s="10" t="str">
        <f>[2]Activity_IMP!A28</f>
        <v>EUR</v>
      </c>
      <c r="B28" s="10" t="str">
        <f>[2]Activity_IMP!B28</f>
        <v>IMP_GAS_LNG_USA</v>
      </c>
      <c r="C28" s="11">
        <f>[2]Activity_IMP!C28</f>
        <v>0</v>
      </c>
      <c r="D28" s="11">
        <f>[2]Activity_IMP!D28</f>
        <v>0</v>
      </c>
      <c r="E28" s="11">
        <f>[2]Activity_IMP!E28</f>
        <v>827.55089999999996</v>
      </c>
      <c r="F28" s="11">
        <f>[2]Activity_IMP!F28</f>
        <v>1719.3395499999999</v>
      </c>
      <c r="G28" s="11">
        <f>[2]Activity_IMP!G28</f>
        <v>2594.41</v>
      </c>
      <c r="H28" s="11">
        <f>[2]Activity_IMP!H28</f>
        <v>2594.41</v>
      </c>
      <c r="I28" s="11">
        <f>[2]Activity_IMP!I28</f>
        <v>2594.41</v>
      </c>
      <c r="J28" s="11">
        <f>[2]Activity_IMP!J28</f>
        <v>2594.41</v>
      </c>
      <c r="K28" s="11">
        <f>[2]Activity_IMP!K28</f>
        <v>2594.41</v>
      </c>
      <c r="M28" s="2"/>
      <c r="N28" s="2" t="s">
        <v>58</v>
      </c>
      <c r="O28" s="3">
        <f>-SUMIF($B:$B,"*EXP_GAS*",C:C)/35.17</f>
        <v>-232.62223485925495</v>
      </c>
      <c r="P28" s="3">
        <f t="shared" ref="P28:W28" si="41">-SUMIF($B:$B,"*EXP_GAS*",D:D)/35.17</f>
        <v>-244.08677850440708</v>
      </c>
      <c r="Q28" s="3">
        <f t="shared" si="41"/>
        <v>-209.12866079044639</v>
      </c>
      <c r="R28" s="3">
        <f t="shared" si="41"/>
        <v>-164.35084400259964</v>
      </c>
      <c r="S28" s="3">
        <f t="shared" si="41"/>
        <v>-109.97763962792965</v>
      </c>
      <c r="T28" s="3">
        <f t="shared" si="41"/>
        <v>-110.94192534221538</v>
      </c>
      <c r="U28" s="3">
        <f t="shared" si="41"/>
        <v>-111.90621105650106</v>
      </c>
      <c r="V28" s="3">
        <f t="shared" si="41"/>
        <v>-95.038988910152739</v>
      </c>
      <c r="W28" s="3">
        <f t="shared" si="41"/>
        <v>-111.90621105650106</v>
      </c>
      <c r="AS28" s="17"/>
      <c r="AV28" s="14"/>
      <c r="AW28" s="6"/>
    </row>
    <row r="29" spans="1:50" ht="14.5" customHeight="1">
      <c r="A29" s="10" t="str">
        <f>[2]Activity_IMP!A29</f>
        <v>EUR</v>
      </c>
      <c r="B29" s="10" t="str">
        <f>[2]Activity_IMP!B29</f>
        <v>IMP_GAS_LNG_RUS</v>
      </c>
      <c r="C29" s="11">
        <f>[2]Activity_IMP!C29</f>
        <v>0</v>
      </c>
      <c r="D29" s="11">
        <f>[2]Activity_IMP!D29</f>
        <v>0</v>
      </c>
      <c r="E29" s="11">
        <f>[2]Activity_IMP!E29</f>
        <v>562.4289</v>
      </c>
      <c r="F29" s="11">
        <f>[2]Activity_IMP!F29</f>
        <v>0</v>
      </c>
      <c r="G29" s="11">
        <f>[2]Activity_IMP!G29</f>
        <v>0</v>
      </c>
      <c r="H29" s="11">
        <f>[2]Activity_IMP!H29</f>
        <v>0</v>
      </c>
      <c r="I29" s="11">
        <f>[2]Activity_IMP!I29</f>
        <v>0</v>
      </c>
      <c r="J29" s="11">
        <f>[2]Activity_IMP!J29</f>
        <v>0</v>
      </c>
      <c r="K29" s="11">
        <f>[2]Activity_IMP!K29</f>
        <v>0</v>
      </c>
      <c r="M29" s="2" t="s">
        <v>179</v>
      </c>
      <c r="O29" s="3">
        <f>SUM(O17:O27)</f>
        <v>846.84674438441834</v>
      </c>
      <c r="P29" s="3">
        <f t="shared" ref="P29:W29" si="42">SUM(P17:P27)</f>
        <v>772.03838498720506</v>
      </c>
      <c r="Q29" s="3">
        <f t="shared" si="42"/>
        <v>751.10335513221492</v>
      </c>
      <c r="R29" s="3">
        <f t="shared" si="42"/>
        <v>580.36562681262444</v>
      </c>
      <c r="S29" s="3">
        <f t="shared" si="42"/>
        <v>433.80678703440429</v>
      </c>
      <c r="T29" s="3">
        <f t="shared" si="42"/>
        <v>418.33756610747798</v>
      </c>
      <c r="U29" s="3">
        <f t="shared" si="42"/>
        <v>404.64025305658231</v>
      </c>
      <c r="V29" s="3">
        <f t="shared" si="42"/>
        <v>350.93082816596063</v>
      </c>
      <c r="W29" s="3">
        <f t="shared" si="42"/>
        <v>377.37036394654535</v>
      </c>
      <c r="AS29" s="17"/>
      <c r="AV29" s="14"/>
      <c r="AW29" s="6"/>
      <c r="AX29" s="6"/>
    </row>
    <row r="30" spans="1:50" ht="14.5" customHeight="1">
      <c r="A30" s="10" t="str">
        <f>[2]Activity_IMP!A30</f>
        <v>EUR</v>
      </c>
      <c r="B30" s="10" t="str">
        <f>[2]Activity_IMP!B30</f>
        <v>IMP_HH2_GLB</v>
      </c>
      <c r="C30" s="11">
        <f>[2]Activity_IMP!C30</f>
        <v>0</v>
      </c>
      <c r="D30" s="11">
        <f>[2]Activity_IMP!D30</f>
        <v>0</v>
      </c>
      <c r="E30" s="11">
        <f>[2]Activity_IMP!E30</f>
        <v>0</v>
      </c>
      <c r="F30" s="11">
        <f>[2]Activity_IMP!F30</f>
        <v>330.28733610806569</v>
      </c>
      <c r="G30" s="11">
        <f>[2]Activity_IMP!G30</f>
        <v>1200</v>
      </c>
      <c r="H30" s="11">
        <f>[2]Activity_IMP!H30</f>
        <v>1800</v>
      </c>
      <c r="I30" s="11">
        <f>[2]Activity_IMP!I30</f>
        <v>2400</v>
      </c>
      <c r="J30" s="11">
        <f>[2]Activity_IMP!J30</f>
        <v>3000</v>
      </c>
      <c r="K30" s="11">
        <f>[2]Activity_IMP!K30</f>
        <v>3600.0000000000009</v>
      </c>
      <c r="M30" s="2" t="s">
        <v>73</v>
      </c>
      <c r="O30" s="3">
        <f>SUMIF($B:$B,"*L2G*",C:C)/35.17</f>
        <v>78.40258725601015</v>
      </c>
      <c r="P30" s="3">
        <f t="shared" ref="P30:W30" si="43">SUMIF($B:$B,"*L2G*",D:D)/35.17</f>
        <v>25.639197639933776</v>
      </c>
      <c r="Q30" s="3">
        <f t="shared" si="43"/>
        <v>84.363550676869878</v>
      </c>
      <c r="R30" s="3">
        <f t="shared" si="43"/>
        <v>106.14689300738213</v>
      </c>
      <c r="S30" s="3">
        <f t="shared" si="43"/>
        <v>135.46812621429191</v>
      </c>
      <c r="T30" s="3">
        <f t="shared" si="43"/>
        <v>137.86204591151699</v>
      </c>
      <c r="U30" s="3">
        <f t="shared" si="43"/>
        <v>133.36032676032636</v>
      </c>
      <c r="V30" s="3">
        <f t="shared" si="43"/>
        <v>126.37694700225117</v>
      </c>
      <c r="W30" s="3">
        <f t="shared" si="43"/>
        <v>116.61006654908162</v>
      </c>
      <c r="AW30" s="6"/>
      <c r="AX30" s="6"/>
    </row>
    <row r="31" spans="1:50" ht="14.5" customHeight="1">
      <c r="A31" s="10" t="str">
        <f>[2]Activity_IMP!A31</f>
        <v>EUR</v>
      </c>
      <c r="B31" s="10" t="str">
        <f>[2]Activity_IMP!B31</f>
        <v>IMP_COA_AFR</v>
      </c>
      <c r="C31" s="11">
        <f>[2]Activity_IMP!C31</f>
        <v>616.51587300000006</v>
      </c>
      <c r="D31" s="11">
        <f>[2]Activity_IMP!D31</f>
        <v>609.50276800000006</v>
      </c>
      <c r="E31" s="11">
        <f>[2]Activity_IMP!E31</f>
        <v>88.207576000000003</v>
      </c>
      <c r="F31" s="11">
        <f>[2]Activity_IMP!F31</f>
        <v>88.207576000000003</v>
      </c>
      <c r="G31" s="11">
        <f>[2]Activity_IMP!G31</f>
        <v>88.207576000000003</v>
      </c>
      <c r="H31" s="11">
        <f>[2]Activity_IMP!H31</f>
        <v>88.207576000000003</v>
      </c>
      <c r="I31" s="11">
        <f>[2]Activity_IMP!I31</f>
        <v>88.207576000000003</v>
      </c>
      <c r="J31" s="11">
        <f>[2]Activity_IMP!J31</f>
        <v>88.207576000000003</v>
      </c>
      <c r="K31" s="11">
        <f>[2]Activity_IMP!K31</f>
        <v>88.207576000000003</v>
      </c>
      <c r="M31" s="2" t="s">
        <v>175</v>
      </c>
      <c r="N31" s="2"/>
      <c r="O31" s="14">
        <f t="shared" ref="O31:W31" si="44">SUM(O17:O20,O21:O26,O27)+O28</f>
        <v>614.2245095251634</v>
      </c>
      <c r="P31" s="14">
        <f t="shared" si="44"/>
        <v>527.95160648279796</v>
      </c>
      <c r="Q31" s="14">
        <f t="shared" si="44"/>
        <v>541.97469434176855</v>
      </c>
      <c r="R31" s="14">
        <f t="shared" si="44"/>
        <v>416.01478281002483</v>
      </c>
      <c r="S31" s="14">
        <f t="shared" si="44"/>
        <v>323.82914740647465</v>
      </c>
      <c r="T31" s="14">
        <f t="shared" si="44"/>
        <v>307.39564076526261</v>
      </c>
      <c r="U31" s="14">
        <f t="shared" si="44"/>
        <v>292.73404200008122</v>
      </c>
      <c r="V31" s="14">
        <f t="shared" si="44"/>
        <v>255.89183925580789</v>
      </c>
      <c r="W31" s="14">
        <f t="shared" si="44"/>
        <v>265.46415289004426</v>
      </c>
      <c r="AV31" s="14"/>
      <c r="AW31" s="6"/>
      <c r="AX31" s="6"/>
    </row>
    <row r="32" spans="1:50" ht="14.5" customHeight="1">
      <c r="A32" s="10" t="str">
        <f>[2]Activity_IMP!A32</f>
        <v>EUR</v>
      </c>
      <c r="B32" s="10" t="str">
        <f>[2]Activity_IMP!B32</f>
        <v>IMP_COA_CAC</v>
      </c>
      <c r="C32" s="11">
        <f>[2]Activity_IMP!C32</f>
        <v>23.942364000000001</v>
      </c>
      <c r="D32" s="11">
        <f>[2]Activity_IMP!D32</f>
        <v>37.316496000000001</v>
      </c>
      <c r="E32" s="11">
        <f>[2]Activity_IMP!E32</f>
        <v>76.702240000000003</v>
      </c>
      <c r="F32" s="11">
        <f>[2]Activity_IMP!F32</f>
        <v>76.702240000000003</v>
      </c>
      <c r="G32" s="11">
        <f>[2]Activity_IMP!G32</f>
        <v>76.702240000000003</v>
      </c>
      <c r="H32" s="11">
        <f>[2]Activity_IMP!H32</f>
        <v>76.702240000000003</v>
      </c>
      <c r="I32" s="11">
        <f>[2]Activity_IMP!I32</f>
        <v>76.702240000000003</v>
      </c>
      <c r="J32" s="11">
        <f>[2]Activity_IMP!J32</f>
        <v>76.702240000000003</v>
      </c>
      <c r="K32" s="11">
        <f>[2]Activity_IMP!K32</f>
        <v>76.702240000000003</v>
      </c>
      <c r="M32" s="2" t="s">
        <v>176</v>
      </c>
      <c r="N32" s="2"/>
      <c r="O32" s="3">
        <f>O31*35.17</f>
        <v>21602.275999999998</v>
      </c>
      <c r="P32" s="3">
        <f t="shared" ref="P32:W32" si="45">P31*35.17</f>
        <v>18568.058000000005</v>
      </c>
      <c r="Q32" s="3">
        <f t="shared" si="45"/>
        <v>19061.25</v>
      </c>
      <c r="R32" s="3">
        <f t="shared" si="45"/>
        <v>14631.239911428574</v>
      </c>
      <c r="S32" s="3">
        <f t="shared" si="45"/>
        <v>11389.071114285714</v>
      </c>
      <c r="T32" s="3">
        <f t="shared" si="45"/>
        <v>10811.104685714286</v>
      </c>
      <c r="U32" s="3">
        <f t="shared" si="45"/>
        <v>10295.456257142858</v>
      </c>
      <c r="V32" s="3">
        <f t="shared" si="45"/>
        <v>8999.7159866267648</v>
      </c>
      <c r="W32" s="3">
        <f t="shared" si="45"/>
        <v>9336.3742571428575</v>
      </c>
      <c r="AV32" s="14"/>
      <c r="AW32" s="6"/>
      <c r="AX32" s="6"/>
    </row>
    <row r="33" spans="1:37" ht="14.5" customHeight="1">
      <c r="A33" s="10" t="str">
        <f>[2]Activity_IMP!A33</f>
        <v>EUR</v>
      </c>
      <c r="B33" s="10" t="str">
        <f>[2]Activity_IMP!B33</f>
        <v>IMP_COA_AUS</v>
      </c>
      <c r="C33" s="11">
        <f>[2]Activity_IMP!C33</f>
        <v>586.58791800000006</v>
      </c>
      <c r="D33" s="11">
        <f>[2]Activity_IMP!D33</f>
        <v>827.1823280000001</v>
      </c>
      <c r="E33" s="11">
        <f>[2]Activity_IMP!E33</f>
        <v>579.10191199999997</v>
      </c>
      <c r="F33" s="11">
        <f>[2]Activity_IMP!F33</f>
        <v>579.10191199999997</v>
      </c>
      <c r="G33" s="11">
        <f>[2]Activity_IMP!G33</f>
        <v>579.10191199999997</v>
      </c>
      <c r="H33" s="11">
        <f>[2]Activity_IMP!H33</f>
        <v>579.10191199999997</v>
      </c>
      <c r="I33" s="11">
        <f>[2]Activity_IMP!I33</f>
        <v>579.10191199999997</v>
      </c>
      <c r="J33" s="11">
        <f>[2]Activity_IMP!J33</f>
        <v>579.10191199999997</v>
      </c>
      <c r="K33" s="11">
        <f>[2]Activity_IMP!K33</f>
        <v>579.10191199999997</v>
      </c>
      <c r="O33" s="32"/>
      <c r="P33" s="32"/>
      <c r="Q33" s="32"/>
      <c r="R33" s="32"/>
      <c r="S33" s="32"/>
    </row>
    <row r="34" spans="1:37" ht="14.5" customHeight="1">
      <c r="A34" s="10" t="str">
        <f>[2]Activity_IMP!A34</f>
        <v>EUR</v>
      </c>
      <c r="B34" s="10" t="str">
        <f>[2]Activity_IMP!B34</f>
        <v>IMP_COA_CAN</v>
      </c>
      <c r="C34" s="11">
        <f>[2]Activity_IMP!C34</f>
        <v>161.61095700000001</v>
      </c>
      <c r="D34" s="11">
        <f>[2]Activity_IMP!D34</f>
        <v>118.168904</v>
      </c>
      <c r="E34" s="11">
        <f>[2]Activity_IMP!E34</f>
        <v>99.712912000000003</v>
      </c>
      <c r="F34" s="11">
        <f>[2]Activity_IMP!F34</f>
        <v>99.712912000000003</v>
      </c>
      <c r="G34" s="11">
        <f>[2]Activity_IMP!G34</f>
        <v>99.712912000000003</v>
      </c>
      <c r="H34" s="11">
        <f>[2]Activity_IMP!H34</f>
        <v>99.712912000000003</v>
      </c>
      <c r="I34" s="11">
        <f>[2]Activity_IMP!I34</f>
        <v>99.712912000000003</v>
      </c>
      <c r="J34" s="11">
        <f>[2]Activity_IMP!J34</f>
        <v>99.712912000000003</v>
      </c>
      <c r="K34" s="11">
        <f>[2]Activity_IMP!K34</f>
        <v>99.712912000000003</v>
      </c>
      <c r="M34" s="2" t="s">
        <v>170</v>
      </c>
      <c r="N34" s="2" t="s">
        <v>69</v>
      </c>
      <c r="O34" s="3">
        <f>SUMIF($B:$B,"*IMP_COA_CAC*",C:C)+SUMIF($B:$B,"*IMP_COA_CAN*",C:C)+SUMIF($B:$B,"*IMP_COA_OEE*",C:C)+SUMIF($B:$B,"*IMP_COA_ODA*",C:C)+SUMIF($B:$B,"*IMP_COA_OLA*",C:C)</f>
        <v>2053.0577130000001</v>
      </c>
      <c r="P34" s="3">
        <f t="shared" ref="P34:W34" si="46">SUMIF($B:$B,"*IMP_COA_CAC*",D:D)+SUMIF($B:$B,"*IMP_COA_CAN*",D:D)+SUMIF($B:$B,"*IMP_COA_OEE*",D:D)+SUMIF($B:$B,"*IMP_COA_ODA*",D:D)+SUMIF($B:$B,"*IMP_COA_OLA*",D:D)</f>
        <v>1915.5801280000001</v>
      </c>
      <c r="Q34" s="3">
        <f t="shared" si="46"/>
        <v>410.35698400000012</v>
      </c>
      <c r="R34" s="3">
        <f t="shared" si="46"/>
        <v>410.35698400000012</v>
      </c>
      <c r="S34" s="3">
        <f t="shared" si="46"/>
        <v>410.35698400000012</v>
      </c>
      <c r="T34" s="3">
        <f t="shared" si="46"/>
        <v>410.35698400000012</v>
      </c>
      <c r="U34" s="3">
        <f t="shared" si="46"/>
        <v>410.35698400000012</v>
      </c>
      <c r="V34" s="3">
        <f t="shared" si="46"/>
        <v>410.35698400000012</v>
      </c>
      <c r="W34" s="3">
        <f t="shared" si="46"/>
        <v>410.35698400000012</v>
      </c>
      <c r="AJ34" s="6"/>
    </row>
    <row r="35" spans="1:37" ht="14.5" customHeight="1">
      <c r="A35" s="10" t="str">
        <f>[2]Activity_IMP!A35</f>
        <v>EUR</v>
      </c>
      <c r="B35" s="10" t="str">
        <f>[2]Activity_IMP!B35</f>
        <v>IMP_COA_OEE</v>
      </c>
      <c r="C35" s="11">
        <f>[2]Activity_IMP!C35</f>
        <v>161.61095700000001</v>
      </c>
      <c r="D35" s="11">
        <f>[2]Activity_IMP!D35</f>
        <v>18.658248</v>
      </c>
      <c r="E35" s="11">
        <f>[2]Activity_IMP!E35</f>
        <v>0</v>
      </c>
      <c r="F35" s="11">
        <f>[2]Activity_IMP!F35</f>
        <v>0</v>
      </c>
      <c r="G35" s="11">
        <f>[2]Activity_IMP!G35</f>
        <v>0</v>
      </c>
      <c r="H35" s="11">
        <f>[2]Activity_IMP!H35</f>
        <v>0</v>
      </c>
      <c r="I35" s="11">
        <f>[2]Activity_IMP!I35</f>
        <v>0</v>
      </c>
      <c r="J35" s="11">
        <f>[2]Activity_IMP!J35</f>
        <v>0</v>
      </c>
      <c r="K35" s="11">
        <f>[2]Activity_IMP!K35</f>
        <v>0</v>
      </c>
      <c r="M35" s="2"/>
      <c r="N35" s="2" t="s">
        <v>63</v>
      </c>
      <c r="O35" s="3">
        <f>SUMIF($B:$B,"*IMP_COA_AFR*",C:C)</f>
        <v>616.51587300000006</v>
      </c>
      <c r="P35" s="3">
        <f t="shared" ref="P35:W35" si="47">SUMIF($B:$B,"*IMP_COA_AFR*",D:D)</f>
        <v>609.50276800000006</v>
      </c>
      <c r="Q35" s="3">
        <f t="shared" si="47"/>
        <v>88.207576000000003</v>
      </c>
      <c r="R35" s="3">
        <f t="shared" si="47"/>
        <v>88.207576000000003</v>
      </c>
      <c r="S35" s="3">
        <f t="shared" si="47"/>
        <v>88.207576000000003</v>
      </c>
      <c r="T35" s="3">
        <f t="shared" si="47"/>
        <v>88.207576000000003</v>
      </c>
      <c r="U35" s="3">
        <f t="shared" si="47"/>
        <v>88.207576000000003</v>
      </c>
      <c r="V35" s="3">
        <f t="shared" si="47"/>
        <v>88.207576000000003</v>
      </c>
      <c r="W35" s="3">
        <f t="shared" si="47"/>
        <v>88.207576000000003</v>
      </c>
      <c r="AJ35" s="6"/>
    </row>
    <row r="36" spans="1:37" ht="14.5" customHeight="1">
      <c r="A36" s="10" t="str">
        <f>[2]Activity_IMP!A36</f>
        <v>EUR</v>
      </c>
      <c r="B36" s="10" t="str">
        <f>[2]Activity_IMP!B36</f>
        <v>IMP_COA_RUS</v>
      </c>
      <c r="C36" s="11">
        <f>[2]Activity_IMP!C36</f>
        <v>1556.2536600000001</v>
      </c>
      <c r="D36" s="11">
        <f>[2]Activity_IMP!D36</f>
        <v>1952.896624</v>
      </c>
      <c r="E36" s="11">
        <f>[2]Activity_IMP!E36</f>
        <v>2105.4764879999998</v>
      </c>
      <c r="F36" s="11">
        <f>[2]Activity_IMP!F36</f>
        <v>1052.7382439999999</v>
      </c>
      <c r="G36" s="11">
        <f>[2]Activity_IMP!G36</f>
        <v>0</v>
      </c>
      <c r="H36" s="11">
        <f>[2]Activity_IMP!H36</f>
        <v>0</v>
      </c>
      <c r="I36" s="11">
        <f>[2]Activity_IMP!I36</f>
        <v>0</v>
      </c>
      <c r="J36" s="11">
        <f>[2]Activity_IMP!J36</f>
        <v>0</v>
      </c>
      <c r="K36" s="11">
        <f>[2]Activity_IMP!K36</f>
        <v>0</v>
      </c>
      <c r="N36" s="2" t="s">
        <v>75</v>
      </c>
      <c r="O36" s="3">
        <f>SUMIF($B:$B,"*IMP_COA_AUS*",C:C)</f>
        <v>586.58791800000006</v>
      </c>
      <c r="P36" s="3">
        <f t="shared" ref="P36:W36" si="48">SUMIF($B:$B,"*IMP_COA_AUS*",D:D)</f>
        <v>827.1823280000001</v>
      </c>
      <c r="Q36" s="3">
        <f t="shared" si="48"/>
        <v>579.10191199999997</v>
      </c>
      <c r="R36" s="3">
        <f t="shared" si="48"/>
        <v>579.10191199999997</v>
      </c>
      <c r="S36" s="3">
        <f t="shared" si="48"/>
        <v>579.10191199999997</v>
      </c>
      <c r="T36" s="3">
        <f t="shared" si="48"/>
        <v>579.10191199999997</v>
      </c>
      <c r="U36" s="3">
        <f t="shared" si="48"/>
        <v>579.10191199999997</v>
      </c>
      <c r="V36" s="3">
        <f t="shared" si="48"/>
        <v>579.10191199999997</v>
      </c>
      <c r="W36" s="3">
        <f t="shared" si="48"/>
        <v>579.10191199999997</v>
      </c>
      <c r="AJ36" s="6"/>
    </row>
    <row r="37" spans="1:37" ht="14.5" customHeight="1">
      <c r="A37" s="10" t="str">
        <f>[2]Activity_IMP!A37</f>
        <v>EUR</v>
      </c>
      <c r="B37" s="10" t="str">
        <f>[2]Activity_IMP!B37</f>
        <v>IMP_COA_ODA</v>
      </c>
      <c r="C37" s="11">
        <f>[2]Activity_IMP!C37</f>
        <v>389.06341500000002</v>
      </c>
      <c r="D37" s="11">
        <f>[2]Activity_IMP!D37</f>
        <v>310.97080000000011</v>
      </c>
      <c r="E37" s="11">
        <f>[2]Activity_IMP!E37</f>
        <v>3.835112000000001</v>
      </c>
      <c r="F37" s="11">
        <f>[2]Activity_IMP!F37</f>
        <v>3.835112000000001</v>
      </c>
      <c r="G37" s="11">
        <f>[2]Activity_IMP!G37</f>
        <v>3.835112000000001</v>
      </c>
      <c r="H37" s="11">
        <f>[2]Activity_IMP!H37</f>
        <v>3.835112000000001</v>
      </c>
      <c r="I37" s="11">
        <f>[2]Activity_IMP!I37</f>
        <v>3.835112000000001</v>
      </c>
      <c r="J37" s="11">
        <f>[2]Activity_IMP!J37</f>
        <v>3.835112000000001</v>
      </c>
      <c r="K37" s="11">
        <f>[2]Activity_IMP!K37</f>
        <v>3.835112000000001</v>
      </c>
      <c r="N37" s="2" t="s">
        <v>72</v>
      </c>
      <c r="O37" s="3">
        <f>SUMIF($B:$B,"*IMP_COA_USA*",C:C)</f>
        <v>1173.1758359999999</v>
      </c>
      <c r="P37" s="3">
        <f t="shared" ref="P37:R37" si="49">SUMIF($B:$B,"*IMP_COA_USA*",D:D)</f>
        <v>914.25415199999986</v>
      </c>
      <c r="Q37" s="3">
        <f t="shared" si="49"/>
        <v>651.96904000000006</v>
      </c>
      <c r="R37" s="3">
        <f t="shared" si="49"/>
        <v>651.96904000000006</v>
      </c>
      <c r="S37" s="3">
        <f t="shared" ref="S37" si="50">SUMIF($B:$B,"*IMP_COA_USA*",G:G)</f>
        <v>651.96904000000006</v>
      </c>
      <c r="T37" s="3">
        <f t="shared" ref="T37" si="51">SUMIF($B:$B,"*IMP_COA_USA*",H:H)</f>
        <v>651.96904000000006</v>
      </c>
      <c r="U37" s="3">
        <f t="shared" ref="U37" si="52">SUMIF($B:$B,"*IMP_COA_USA*",I:I)</f>
        <v>651.96904000000006</v>
      </c>
      <c r="V37" s="3">
        <f t="shared" ref="V37" si="53">SUMIF($B:$B,"*IMP_COA_USA*",J:J)</f>
        <v>651.96904000000006</v>
      </c>
      <c r="W37" s="3">
        <f t="shared" ref="W37" si="54">SUMIF($B:$B,"*IMP_COA_USA*",K:K)</f>
        <v>651.96904000000006</v>
      </c>
      <c r="AJ37" s="6"/>
    </row>
    <row r="38" spans="1:37" ht="14.5" customHeight="1">
      <c r="A38" s="10" t="str">
        <f>[2]Activity_IMP!A38</f>
        <v>EUR</v>
      </c>
      <c r="B38" s="10" t="str">
        <f>[2]Activity_IMP!B38</f>
        <v>IMP_COA_USA</v>
      </c>
      <c r="C38" s="11">
        <f>[2]Activity_IMP!C38</f>
        <v>1173.1758359999999</v>
      </c>
      <c r="D38" s="11">
        <f>[2]Activity_IMP!D38</f>
        <v>914.25415199999986</v>
      </c>
      <c r="E38" s="11">
        <f>[2]Activity_IMP!E38</f>
        <v>651.96904000000006</v>
      </c>
      <c r="F38" s="11">
        <f>[2]Activity_IMP!F38</f>
        <v>651.96904000000006</v>
      </c>
      <c r="G38" s="11">
        <f>[2]Activity_IMP!G38</f>
        <v>651.96904000000006</v>
      </c>
      <c r="H38" s="11">
        <f>[2]Activity_IMP!H38</f>
        <v>651.96904000000006</v>
      </c>
      <c r="I38" s="11">
        <f>[2]Activity_IMP!I38</f>
        <v>651.96904000000006</v>
      </c>
      <c r="J38" s="11">
        <f>[2]Activity_IMP!J38</f>
        <v>651.96904000000006</v>
      </c>
      <c r="K38" s="11">
        <f>[2]Activity_IMP!K38</f>
        <v>651.96904000000006</v>
      </c>
      <c r="N38" s="2" t="s">
        <v>66</v>
      </c>
      <c r="O38" s="3">
        <f>SUMIF($B:$B,"*IMP_COA_RUS*",C:C)</f>
        <v>1556.2536600000001</v>
      </c>
      <c r="P38" s="3">
        <f t="shared" ref="P38:W38" si="55">SUMIF($B:$B,"*IMP_COA_RUS*",D:D)</f>
        <v>1952.896624</v>
      </c>
      <c r="Q38" s="3">
        <f t="shared" si="55"/>
        <v>2105.4764879999998</v>
      </c>
      <c r="R38" s="3">
        <f t="shared" si="55"/>
        <v>1052.7382439999999</v>
      </c>
      <c r="S38" s="3">
        <f t="shared" si="55"/>
        <v>0</v>
      </c>
      <c r="T38" s="3">
        <f t="shared" si="55"/>
        <v>0</v>
      </c>
      <c r="U38" s="3">
        <f t="shared" si="55"/>
        <v>0</v>
      </c>
      <c r="V38" s="3">
        <f t="shared" si="55"/>
        <v>0</v>
      </c>
      <c r="W38" s="3">
        <f t="shared" si="55"/>
        <v>0</v>
      </c>
      <c r="AJ38" s="6"/>
    </row>
    <row r="39" spans="1:37" ht="14.5" customHeight="1">
      <c r="A39" s="10" t="str">
        <f>[2]Activity_IMP!A39</f>
        <v>EUR</v>
      </c>
      <c r="B39" s="10" t="str">
        <f>[2]Activity_IMP!B39</f>
        <v>IMP_COA_OLA</v>
      </c>
      <c r="C39" s="11">
        <f>[2]Activity_IMP!C39</f>
        <v>1316.8300200000001</v>
      </c>
      <c r="D39" s="11">
        <f>[2]Activity_IMP!D39</f>
        <v>1430.46568</v>
      </c>
      <c r="E39" s="11">
        <f>[2]Activity_IMP!E39</f>
        <v>230.10672000000011</v>
      </c>
      <c r="F39" s="11">
        <f>[2]Activity_IMP!F39</f>
        <v>230.10672000000011</v>
      </c>
      <c r="G39" s="11">
        <f>[2]Activity_IMP!G39</f>
        <v>230.10672000000011</v>
      </c>
      <c r="H39" s="11">
        <f>[2]Activity_IMP!H39</f>
        <v>230.10672000000011</v>
      </c>
      <c r="I39" s="11">
        <f>[2]Activity_IMP!I39</f>
        <v>230.10672000000011</v>
      </c>
      <c r="J39" s="11">
        <f>[2]Activity_IMP!J39</f>
        <v>230.10672000000011</v>
      </c>
      <c r="K39" s="11">
        <f>[2]Activity_IMP!K39</f>
        <v>230.10672000000011</v>
      </c>
      <c r="M39" s="2" t="s">
        <v>169</v>
      </c>
      <c r="N39" s="2" t="s">
        <v>70</v>
      </c>
      <c r="O39" s="3">
        <f>Upstream!N4</f>
        <v>6918.366</v>
      </c>
      <c r="P39" s="3">
        <f>Upstream!O4</f>
        <v>5959.0179999999991</v>
      </c>
      <c r="Q39" s="3">
        <f>Upstream!P4</f>
        <v>3921.9769999999999</v>
      </c>
      <c r="R39" s="3">
        <f>Upstream!Q4</f>
        <v>3380.6030000000001</v>
      </c>
      <c r="S39" s="3">
        <f>Upstream!R4</f>
        <v>2923.201</v>
      </c>
      <c r="T39" s="3">
        <f>Upstream!S4</f>
        <v>2255.7048931915292</v>
      </c>
      <c r="U39" s="3">
        <f>Upstream!T4</f>
        <v>2205.4880000000003</v>
      </c>
      <c r="V39" s="3">
        <f>Upstream!U4</f>
        <v>1923.837</v>
      </c>
      <c r="W39" s="3">
        <f>Upstream!V4</f>
        <v>1682.5719999999997</v>
      </c>
      <c r="AJ39" s="6"/>
      <c r="AK39" s="6"/>
    </row>
    <row r="40" spans="1:37" ht="14.5" customHeight="1">
      <c r="A40" s="10" t="str">
        <f>[2]Activity_IMP!A40</f>
        <v>EUR</v>
      </c>
      <c r="B40" s="10" t="str">
        <f>[2]Activity_IMP!B40</f>
        <v>EXP_COA_GLB</v>
      </c>
      <c r="C40" s="11">
        <f>[2]Activity_IMP!C40</f>
        <v>931.78999999999985</v>
      </c>
      <c r="D40" s="11">
        <f>[2]Activity_IMP!D40</f>
        <v>763.40100000000007</v>
      </c>
      <c r="E40" s="11">
        <f>[2]Activity_IMP!E40</f>
        <v>571.75599999999997</v>
      </c>
      <c r="F40" s="11">
        <f>[2]Activity_IMP!F40</f>
        <v>309.1526395555556</v>
      </c>
      <c r="G40" s="11">
        <f>[2]Activity_IMP!G40</f>
        <v>192.18172355555549</v>
      </c>
      <c r="H40" s="11">
        <f>[2]Activity_IMP!H40</f>
        <v>192.18172355555549</v>
      </c>
      <c r="I40" s="11">
        <f>[2]Activity_IMP!I40</f>
        <v>192.18172355555549</v>
      </c>
      <c r="J40" s="11">
        <f>[2]Activity_IMP!J40</f>
        <v>192.18172355555549</v>
      </c>
      <c r="K40" s="11">
        <f>[2]Activity_IMP!K40</f>
        <v>192.18172355555549</v>
      </c>
      <c r="N40" s="2" t="s">
        <v>58</v>
      </c>
      <c r="O40" s="3">
        <f>-SUMIF($B:$B,"*EXP_COA*",C:C)</f>
        <v>-931.78999999999985</v>
      </c>
      <c r="P40" s="3">
        <f t="shared" ref="P40:W40" si="56">-SUMIF($B:$B,"*EXP_COA*",D:D)</f>
        <v>-763.40100000000007</v>
      </c>
      <c r="Q40" s="3">
        <f t="shared" si="56"/>
        <v>-571.75599999999997</v>
      </c>
      <c r="R40" s="3">
        <f t="shared" si="56"/>
        <v>-309.1526395555556</v>
      </c>
      <c r="S40" s="3">
        <f t="shared" si="56"/>
        <v>-192.18172355555549</v>
      </c>
      <c r="T40" s="3">
        <f t="shared" si="56"/>
        <v>-192.18172355555549</v>
      </c>
      <c r="U40" s="3">
        <f t="shared" si="56"/>
        <v>-192.18172355555549</v>
      </c>
      <c r="V40" s="3">
        <f t="shared" si="56"/>
        <v>-192.18172355555549</v>
      </c>
      <c r="W40" s="3">
        <f t="shared" si="56"/>
        <v>-192.18172355555549</v>
      </c>
      <c r="AJ40" s="6"/>
      <c r="AK40" s="6"/>
    </row>
    <row r="41" spans="1:37">
      <c r="A41" s="10" t="str">
        <f>[2]Activity_IMP!A41</f>
        <v>EUR</v>
      </c>
      <c r="B41" s="10" t="str">
        <f>[2]Activity_IMP!B41</f>
        <v>IMP_ELC_DMY_TECH</v>
      </c>
      <c r="C41" s="11">
        <f>[2]Activity_IMP!C41</f>
        <v>355.20499999999998</v>
      </c>
      <c r="D41" s="11">
        <f>[2]Activity_IMP!D41</f>
        <v>391.35250000000002</v>
      </c>
      <c r="E41" s="11">
        <f>[2]Activity_IMP!E41</f>
        <v>427.5</v>
      </c>
      <c r="F41" s="11">
        <f>[2]Activity_IMP!F41</f>
        <v>293.142068064</v>
      </c>
      <c r="G41" s="11">
        <f>[2]Activity_IMP!G41</f>
        <v>425.26294738560011</v>
      </c>
      <c r="H41" s="11">
        <f>[2]Activity_IMP!H41</f>
        <v>557.3838267072</v>
      </c>
      <c r="I41" s="11">
        <f>[2]Activity_IMP!I41</f>
        <v>689.5047060288</v>
      </c>
      <c r="J41" s="11">
        <f>[2]Activity_IMP!J41</f>
        <v>857.64674879999984</v>
      </c>
      <c r="K41" s="11">
        <f>[2]Activity_IMP!K41</f>
        <v>985.35798609598794</v>
      </c>
      <c r="M41" s="2" t="s">
        <v>178</v>
      </c>
      <c r="O41" s="3">
        <f>SUM(O34:O39)</f>
        <v>12903.957</v>
      </c>
      <c r="P41" s="3">
        <f t="shared" ref="P41:W41" si="57">SUM(P34:P39)</f>
        <v>12178.433999999997</v>
      </c>
      <c r="Q41" s="3">
        <f t="shared" si="57"/>
        <v>7757.0889999999999</v>
      </c>
      <c r="R41" s="3">
        <f t="shared" si="57"/>
        <v>6162.976756</v>
      </c>
      <c r="S41" s="3">
        <f t="shared" si="57"/>
        <v>4652.8365119999999</v>
      </c>
      <c r="T41" s="3">
        <f t="shared" si="57"/>
        <v>3985.3404051915295</v>
      </c>
      <c r="U41" s="3">
        <f t="shared" si="57"/>
        <v>3935.1235120000006</v>
      </c>
      <c r="V41" s="3">
        <f t="shared" si="57"/>
        <v>3653.4725120000003</v>
      </c>
      <c r="W41" s="3">
        <f t="shared" si="57"/>
        <v>3412.207512</v>
      </c>
      <c r="AJ41" s="15"/>
      <c r="AK41" s="6"/>
    </row>
    <row r="42" spans="1:37">
      <c r="A42" s="10" t="str">
        <f>[2]Activity_IMP!A42</f>
        <v>EUR</v>
      </c>
      <c r="B42" s="10" t="str">
        <f>[2]Activity_IMP!B42</f>
        <v>IMP_GAS_LNG_DMY_TECH</v>
      </c>
      <c r="C42" s="11">
        <f>[2]Activity_IMP!C42</f>
        <v>3457.2714000000001</v>
      </c>
      <c r="D42" s="11">
        <f>[2]Activity_IMP!D42</f>
        <v>1549.4094</v>
      </c>
      <c r="E42" s="11">
        <f>[2]Activity_IMP!E42</f>
        <v>3549.3876</v>
      </c>
      <c r="F42" s="11">
        <f>[2]Activity_IMP!F42</f>
        <v>4101.8665000000001</v>
      </c>
      <c r="G42" s="11">
        <f>[2]Activity_IMP!G42</f>
        <v>5156.4317000000001</v>
      </c>
      <c r="H42" s="11">
        <f>[2]Activity_IMP!H42</f>
        <v>5156.4317000000001</v>
      </c>
      <c r="I42" s="11">
        <f>[2]Activity_IMP!I42</f>
        <v>5156.4317000000001</v>
      </c>
      <c r="J42" s="11">
        <f>[2]Activity_IMP!J42</f>
        <v>5156.4317000000001</v>
      </c>
      <c r="K42" s="11">
        <f>[2]Activity_IMP!K42</f>
        <v>5156.4317000000001</v>
      </c>
      <c r="M42" s="2" t="s">
        <v>177</v>
      </c>
      <c r="N42" s="2"/>
      <c r="O42" s="3">
        <f>SUM(O34:O39)+O40</f>
        <v>11972.167000000001</v>
      </c>
      <c r="P42" s="3">
        <f t="shared" ref="P42:W42" si="58">SUM(P34:P39)+P40</f>
        <v>11415.032999999998</v>
      </c>
      <c r="Q42" s="3">
        <f t="shared" si="58"/>
        <v>7185.3329999999996</v>
      </c>
      <c r="R42" s="3">
        <f t="shared" si="58"/>
        <v>5853.8241164444444</v>
      </c>
      <c r="S42" s="3">
        <f t="shared" si="58"/>
        <v>4460.6547884444444</v>
      </c>
      <c r="T42" s="3">
        <f t="shared" si="58"/>
        <v>3793.1586816359741</v>
      </c>
      <c r="U42" s="3">
        <f t="shared" si="58"/>
        <v>3742.9417884444451</v>
      </c>
      <c r="V42" s="3">
        <f t="shared" si="58"/>
        <v>3461.2907884444448</v>
      </c>
      <c r="W42" s="3">
        <f t="shared" si="58"/>
        <v>3220.0257884444445</v>
      </c>
      <c r="AJ42" s="15"/>
      <c r="AK42" s="6"/>
    </row>
    <row r="43" spans="1:37">
      <c r="A43" s="10" t="str">
        <f>[2]Capacity_IMP!A43</f>
        <v>EUR</v>
      </c>
      <c r="B43" s="10" t="str">
        <f>[2]Capacity_IMP!B43</f>
        <v>IMP_NGA_DMY_ANNUAL_TECH</v>
      </c>
      <c r="C43" s="11">
        <f>[2]Capacity_IMP!C43</f>
        <v>16290.0666</v>
      </c>
      <c r="D43" s="11">
        <f>[2]Capacity_IMP!D43</f>
        <v>31463.337999999989</v>
      </c>
      <c r="E43" s="11">
        <f>[2]Capacity_IMP!E43</f>
        <v>31463.337999999989</v>
      </c>
      <c r="F43" s="11">
        <f>[2]Capacity_IMP!F43</f>
        <v>35490.302999999993</v>
      </c>
      <c r="G43" s="11">
        <f>[2]Capacity_IMP!G43</f>
        <v>39517.267999999996</v>
      </c>
      <c r="H43" s="11">
        <f>[2]Capacity_IMP!H43</f>
        <v>39517.267999999996</v>
      </c>
      <c r="I43" s="11">
        <f>[2]Capacity_IMP!I43</f>
        <v>39517.267999999996</v>
      </c>
      <c r="J43" s="11">
        <f>[2]Capacity_IMP!J43</f>
        <v>39517.267999999996</v>
      </c>
      <c r="K43" s="11">
        <f>[2]Capacity_IMP!K43</f>
        <v>39517.267999999996</v>
      </c>
      <c r="O43" s="32">
        <f>-O40/SUM(-O40,O34:O38)</f>
        <v>0.13470271479914142</v>
      </c>
      <c r="P43" s="32">
        <f t="shared" ref="P43:Q43" si="59">-P40/SUM(-P40,P34:P38)</f>
        <v>0.10932564894654981</v>
      </c>
      <c r="Q43" s="32">
        <f t="shared" si="59"/>
        <v>0.12974202994053824</v>
      </c>
      <c r="AJ43" s="15"/>
      <c r="AK43" s="6"/>
    </row>
    <row r="44" spans="1:37">
      <c r="A44" s="10" t="str">
        <f>[2]Capacity_IMP!A44</f>
        <v>EUR</v>
      </c>
      <c r="B44" s="10" t="str">
        <f>[2]Capacity_IMP!B44</f>
        <v>IMP_OIL_DMY_ANNUAL_TECH</v>
      </c>
      <c r="C44" s="11">
        <f>[2]Capacity_IMP!C44</f>
        <v>37790.516000000003</v>
      </c>
      <c r="D44" s="11">
        <f>[2]Capacity_IMP!D44</f>
        <v>51439.843250000013</v>
      </c>
      <c r="E44" s="11">
        <f>[2]Capacity_IMP!E44</f>
        <v>53096.203007465578</v>
      </c>
      <c r="F44" s="11">
        <f>[2]Capacity_IMP!F44</f>
        <v>70221.365907465588</v>
      </c>
      <c r="G44" s="11">
        <f>[2]Capacity_IMP!G44</f>
        <v>83056.274602026708</v>
      </c>
      <c r="H44" s="11">
        <f>[2]Capacity_IMP!H44</f>
        <v>83056.274602026708</v>
      </c>
      <c r="I44" s="11">
        <f>[2]Capacity_IMP!I44</f>
        <v>83056.274602026708</v>
      </c>
      <c r="J44" s="11">
        <f>[2]Capacity_IMP!J44</f>
        <v>83075.378392518352</v>
      </c>
      <c r="K44" s="11">
        <f>[2]Capacity_IMP!K44</f>
        <v>83075.378392518367</v>
      </c>
      <c r="M44" s="2" t="s">
        <v>76</v>
      </c>
      <c r="N44" s="2" t="s">
        <v>77</v>
      </c>
      <c r="O44" s="3">
        <f>SUMIF($B:$B,"*IMP_BIO_EMHV_GLB*",C:C)*0.0385</f>
        <v>10.395019249999999</v>
      </c>
      <c r="P44" s="3">
        <f t="shared" ref="P44:W44" si="60">SUMIF($B:$B,"*IMP_BIO_EMHV_GLB*",D:D)*0.0385</f>
        <v>10.395019249999999</v>
      </c>
      <c r="Q44" s="3">
        <f t="shared" si="60"/>
        <v>10.395019249999995</v>
      </c>
      <c r="R44" s="3">
        <f t="shared" si="60"/>
        <v>14.225746149999996</v>
      </c>
      <c r="S44" s="3">
        <f t="shared" si="60"/>
        <v>18.056473049999994</v>
      </c>
      <c r="T44" s="3">
        <f t="shared" si="60"/>
        <v>21.383531400000003</v>
      </c>
      <c r="U44" s="3">
        <f t="shared" si="60"/>
        <v>1.4822500000000001E-3</v>
      </c>
      <c r="V44" s="3">
        <f t="shared" si="60"/>
        <v>1.4822500000000001E-3</v>
      </c>
      <c r="W44" s="3">
        <f t="shared" si="60"/>
        <v>1.4822500000000001E-3</v>
      </c>
      <c r="AJ44" s="15"/>
      <c r="AK44" s="6"/>
    </row>
    <row r="45" spans="1:37">
      <c r="A45" s="10" t="str">
        <f>[2]Capacity_IMP!A45</f>
        <v>EUR</v>
      </c>
      <c r="B45" s="10" t="str">
        <f>[2]Capacity_IMP!B45</f>
        <v>IMP_HCO_DMY_ANNUAL_TECH</v>
      </c>
      <c r="C45" s="11">
        <f>[2]Capacity_IMP!C45</f>
        <v>4269.9647858557073</v>
      </c>
      <c r="D45" s="11">
        <f>[2]Capacity_IMP!D45</f>
        <v>5999.6002978557071</v>
      </c>
      <c r="E45" s="11">
        <f>[2]Capacity_IMP!E45</f>
        <v>6787.2041974652038</v>
      </c>
      <c r="F45" s="11">
        <f>[2]Capacity_IMP!F45</f>
        <v>8516.8397094652028</v>
      </c>
      <c r="G45" s="11">
        <f>[2]Capacity_IMP!G45</f>
        <v>10246.4752214652</v>
      </c>
      <c r="H45" s="11">
        <f>[2]Capacity_IMP!H45</f>
        <v>10246.4752214652</v>
      </c>
      <c r="I45" s="11">
        <f>[2]Capacity_IMP!I45</f>
        <v>11976.110733465201</v>
      </c>
      <c r="J45" s="11">
        <f>[2]Capacity_IMP!J45</f>
        <v>11976.110733465201</v>
      </c>
      <c r="K45" s="11">
        <f>[2]Capacity_IMP!K45</f>
        <v>11976.110733465201</v>
      </c>
      <c r="M45" s="2" t="s">
        <v>78</v>
      </c>
      <c r="N45" s="2" t="s">
        <v>19</v>
      </c>
      <c r="O45" s="3">
        <f>SUMIF($B:$B,"*IMP_BIO_ETH_GLB*",C:C)*0.0251</f>
        <v>1.7675490722765765</v>
      </c>
      <c r="P45" s="3">
        <f t="shared" ref="P45:W45" si="61">SUMIF($B:$B,"*IMP_BIO_ETH_GLB*",D:D)*0.0251</f>
        <v>4.1414967369999998</v>
      </c>
      <c r="Q45" s="3">
        <f t="shared" si="61"/>
        <v>4.1414967369999998</v>
      </c>
      <c r="R45" s="3">
        <f t="shared" si="61"/>
        <v>4.1827256580629841</v>
      </c>
      <c r="S45" s="3">
        <f t="shared" si="61"/>
        <v>2.6247073300363786</v>
      </c>
      <c r="T45" s="3">
        <f t="shared" si="61"/>
        <v>0.46477075592099204</v>
      </c>
      <c r="U45" s="3">
        <f t="shared" si="61"/>
        <v>6.3001000000000008E-4</v>
      </c>
      <c r="V45" s="3">
        <f t="shared" si="61"/>
        <v>6.3001000000000008E-4</v>
      </c>
      <c r="W45" s="3">
        <f t="shared" si="61"/>
        <v>0.58095826868217471</v>
      </c>
    </row>
    <row r="46" spans="1:37">
      <c r="A46" s="10" t="str">
        <f>[2]Capacity_IMP!A46</f>
        <v>EUR</v>
      </c>
      <c r="B46" s="10" t="str">
        <f>[2]Capacity_IMP!B46</f>
        <v>IMP_BCO_DMY_ANNUAL_TECH</v>
      </c>
      <c r="C46" s="11">
        <f>[2]Activity_IMP!C46</f>
        <v>1716.626214144291</v>
      </c>
      <c r="D46" s="11">
        <f>[2]Activity_IMP!D46</f>
        <v>3325.8666274021089</v>
      </c>
      <c r="E46" s="11">
        <f>[2]Activity_IMP!E46</f>
        <v>3047.5081003905029</v>
      </c>
      <c r="F46" s="11">
        <f>[2]Activity_IMP!F46</f>
        <v>1688.2832909604169</v>
      </c>
      <c r="G46" s="11">
        <f>[2]Activity_IMP!G46</f>
        <v>0</v>
      </c>
      <c r="H46" s="11">
        <f>[2]Activity_IMP!H46</f>
        <v>0</v>
      </c>
      <c r="I46" s="11">
        <f>[2]Activity_IMP!I46</f>
        <v>0</v>
      </c>
      <c r="J46" s="11">
        <f>[2]Activity_IMP!J46</f>
        <v>0</v>
      </c>
      <c r="K46" s="11">
        <f>[2]Activity_IMP!K46</f>
        <v>0</v>
      </c>
      <c r="N46" s="2" t="s">
        <v>79</v>
      </c>
      <c r="O46" s="3">
        <f>SUMIF($B:$B,"*IMP_BIO_WOD_GLB*",C:C)</f>
        <v>283.00000000000011</v>
      </c>
      <c r="P46" s="3">
        <f t="shared" ref="P46:W46" si="62">SUMIF($B:$B,"*IMP_BIO_WOD_GLB*",D:D)</f>
        <v>283.00000000000011</v>
      </c>
      <c r="Q46" s="3">
        <f t="shared" si="62"/>
        <v>283.00000000000011</v>
      </c>
      <c r="R46" s="3">
        <f t="shared" si="62"/>
        <v>400</v>
      </c>
      <c r="S46" s="3">
        <f t="shared" si="62"/>
        <v>517</v>
      </c>
      <c r="T46" s="3">
        <f t="shared" si="62"/>
        <v>1</v>
      </c>
      <c r="U46" s="3">
        <f t="shared" si="62"/>
        <v>1</v>
      </c>
      <c r="V46" s="3">
        <f t="shared" si="62"/>
        <v>1</v>
      </c>
      <c r="W46" s="3">
        <f t="shared" si="62"/>
        <v>1</v>
      </c>
    </row>
    <row r="47" spans="1:37">
      <c r="A47" s="10" t="str">
        <f>[2]Capacity_IMP!A47</f>
        <v>EUR</v>
      </c>
      <c r="B47" s="10" t="str">
        <f>[2]Capacity_IMP!B47</f>
        <v>IMP_EMHV_DMY_TECH</v>
      </c>
      <c r="C47" s="11">
        <f>[2]Activity_IMP!C47</f>
        <v>7012.9999999999982</v>
      </c>
      <c r="D47" s="11">
        <f>[2]Activity_IMP!D47</f>
        <v>7012.9999999999991</v>
      </c>
      <c r="E47" s="11">
        <f>[2]Activity_IMP!E47</f>
        <v>7012.9999999999973</v>
      </c>
      <c r="F47" s="11">
        <f>[2]Activity_IMP!F47</f>
        <v>9597.4000000000015</v>
      </c>
      <c r="G47" s="11">
        <f>[2]Activity_IMP!G47</f>
        <v>12181.8</v>
      </c>
      <c r="H47" s="11">
        <f>[2]Activity_IMP!H47</f>
        <v>14426.4</v>
      </c>
      <c r="I47" s="11">
        <f>[2]Activity_IMP!I47</f>
        <v>1</v>
      </c>
      <c r="J47" s="11">
        <f>[2]Activity_IMP!J47</f>
        <v>1</v>
      </c>
      <c r="K47" s="11">
        <f>[2]Activity_IMP!K47</f>
        <v>1</v>
      </c>
      <c r="X47" s="3"/>
    </row>
    <row r="48" spans="1:37">
      <c r="A48" s="10" t="str">
        <f>[2]Capacity_IMP!A48</f>
        <v>EUR</v>
      </c>
      <c r="B48" s="10" t="str">
        <f>[2]Capacity_IMP!B48</f>
        <v>IMP_WOD_DMY_TECH</v>
      </c>
      <c r="C48" s="11">
        <f>[2]Activity_IMP!C48</f>
        <v>283.00000000000011</v>
      </c>
      <c r="D48" s="11">
        <f>[2]Activity_IMP!D48</f>
        <v>283.00000000000011</v>
      </c>
      <c r="E48" s="11">
        <f>[2]Activity_IMP!E48</f>
        <v>283.00000000000011</v>
      </c>
      <c r="F48" s="11">
        <f>[2]Activity_IMP!F48</f>
        <v>400</v>
      </c>
      <c r="G48" s="11">
        <f>[2]Activity_IMP!G48</f>
        <v>517</v>
      </c>
      <c r="H48" s="11">
        <f>[2]Activity_IMP!H48</f>
        <v>1</v>
      </c>
      <c r="I48" s="11">
        <f>[2]Activity_IMP!I48</f>
        <v>1</v>
      </c>
      <c r="J48" s="11">
        <f>[2]Activity_IMP!J48</f>
        <v>1</v>
      </c>
      <c r="K48" s="11">
        <f>[2]Activity_IMP!K48</f>
        <v>1</v>
      </c>
      <c r="M48" s="2" t="s">
        <v>36</v>
      </c>
      <c r="N48" s="2" t="s">
        <v>8</v>
      </c>
      <c r="O48" s="3">
        <f>SUMIF($B:$B,"*IMP_HH2_GLB*",C:C)</f>
        <v>0</v>
      </c>
      <c r="P48" s="3">
        <f t="shared" ref="P48:W48" si="63">SUMIF($B:$B,"*IMP_HH2_GLB*",D:D)</f>
        <v>0</v>
      </c>
      <c r="Q48" s="3">
        <f t="shared" si="63"/>
        <v>0</v>
      </c>
      <c r="R48" s="3">
        <f t="shared" si="63"/>
        <v>330.28733610806569</v>
      </c>
      <c r="S48" s="3">
        <f t="shared" si="63"/>
        <v>1200</v>
      </c>
      <c r="T48" s="3">
        <f t="shared" si="63"/>
        <v>1800</v>
      </c>
      <c r="U48" s="3">
        <f t="shared" si="63"/>
        <v>2400</v>
      </c>
      <c r="V48" s="3">
        <f t="shared" si="63"/>
        <v>3000</v>
      </c>
      <c r="W48" s="3">
        <f t="shared" si="63"/>
        <v>3600.0000000000009</v>
      </c>
      <c r="AJ48" s="30"/>
    </row>
    <row r="49" spans="1:23">
      <c r="A49" s="10" t="str">
        <f>[2]Capacity_IMP!A49</f>
        <v>EUR</v>
      </c>
      <c r="B49" s="10" t="str">
        <f>[2]Capacity_IMP!B49</f>
        <v>IMP_ETH_DMY_ANNUAL_TECH</v>
      </c>
      <c r="C49" s="11">
        <f>[2]Activity_IMP!C49</f>
        <v>2805.588914900678</v>
      </c>
      <c r="D49" s="11">
        <f>[2]Activity_IMP!D49</f>
        <v>6573.6999999999989</v>
      </c>
      <c r="E49" s="11">
        <f>[2]Activity_IMP!E49</f>
        <v>6573.6999999999989</v>
      </c>
      <c r="F49" s="11">
        <f>[2]Activity_IMP!F49</f>
        <v>6639.1416930889718</v>
      </c>
      <c r="G49" s="11">
        <f>[2]Activity_IMP!G49</f>
        <v>4166.1359820262815</v>
      </c>
      <c r="H49" s="11">
        <f>[2]Activity_IMP!H49</f>
        <v>737.71964876905452</v>
      </c>
      <c r="I49" s="11">
        <f>[2]Activity_IMP!I49</f>
        <v>1</v>
      </c>
      <c r="J49" s="11">
        <f>[2]Activity_IMP!J49</f>
        <v>1</v>
      </c>
      <c r="K49" s="11">
        <f>[2]Activity_IMP!K49</f>
        <v>922.14134487099341</v>
      </c>
      <c r="M49" s="2"/>
      <c r="N49" s="2" t="s">
        <v>0</v>
      </c>
      <c r="O49" s="6">
        <f>O48/(120)</f>
        <v>0</v>
      </c>
      <c r="P49" s="6">
        <f t="shared" ref="P49:W49" si="64">P48/(120)</f>
        <v>0</v>
      </c>
      <c r="Q49" s="6">
        <f t="shared" si="64"/>
        <v>0</v>
      </c>
      <c r="R49" s="6">
        <f t="shared" si="64"/>
        <v>2.7523944675672141</v>
      </c>
      <c r="S49" s="6">
        <f t="shared" si="64"/>
        <v>10</v>
      </c>
      <c r="T49" s="6">
        <f t="shared" si="64"/>
        <v>15</v>
      </c>
      <c r="U49" s="6">
        <f t="shared" si="64"/>
        <v>20</v>
      </c>
      <c r="V49" s="6">
        <f t="shared" si="64"/>
        <v>25</v>
      </c>
      <c r="W49" s="6">
        <f t="shared" si="64"/>
        <v>30.000000000000007</v>
      </c>
    </row>
    <row r="50" spans="1:23">
      <c r="A50" s="10" t="str">
        <f>[2]Capacity_IMP!A50</f>
        <v>EUR</v>
      </c>
      <c r="B50" s="10" t="str">
        <f>[2]Capacity_IMP!B50</f>
        <v>IMP_HH2_DMY_TECH</v>
      </c>
      <c r="C50" s="11">
        <f>[2]Activity_IMP!C50</f>
        <v>0</v>
      </c>
      <c r="D50" s="11">
        <f>[2]Activity_IMP!D50</f>
        <v>0</v>
      </c>
      <c r="E50" s="11">
        <f>[2]Activity_IMP!E50</f>
        <v>0</v>
      </c>
      <c r="F50" s="11">
        <f>[2]Activity_IMP!F50</f>
        <v>330.28733610806569</v>
      </c>
      <c r="G50" s="11">
        <f>[2]Activity_IMP!G50</f>
        <v>1200</v>
      </c>
      <c r="H50" s="11">
        <f>[2]Activity_IMP!H50</f>
        <v>1800</v>
      </c>
      <c r="I50" s="11">
        <f>[2]Activity_IMP!I50</f>
        <v>2400</v>
      </c>
      <c r="J50" s="11">
        <f>[2]Activity_IMP!J50</f>
        <v>2999.9999999999982</v>
      </c>
      <c r="K50" s="11">
        <f>[2]Activity_IMP!K50</f>
        <v>3600</v>
      </c>
    </row>
    <row r="51" spans="1:23">
      <c r="A51" s="10" t="str">
        <f>[2]Capacity_IMP!A51</f>
        <v>EUR</v>
      </c>
      <c r="B51" s="10" t="str">
        <f>[2]Capacity_IMP!B51</f>
        <v>IMP_BIO_HVO_NE</v>
      </c>
      <c r="C51" s="11">
        <f>[2]Activity_IMP!C51</f>
        <v>0</v>
      </c>
      <c r="D51" s="11">
        <f>[2]Activity_IMP!D51</f>
        <v>0</v>
      </c>
      <c r="E51" s="11">
        <f>[2]Activity_IMP!E51</f>
        <v>0</v>
      </c>
      <c r="F51" s="11">
        <f>[2]Activity_IMP!F51</f>
        <v>0</v>
      </c>
      <c r="G51" s="11">
        <f>[2]Activity_IMP!G51</f>
        <v>0</v>
      </c>
      <c r="H51" s="11">
        <f>[2]Activity_IMP!H51</f>
        <v>0</v>
      </c>
      <c r="I51" s="11">
        <f>[2]Activity_IMP!I51</f>
        <v>14.61995754954749</v>
      </c>
      <c r="J51" s="11">
        <f>[2]Activity_IMP!J51</f>
        <v>14.16947712285142</v>
      </c>
      <c r="K51" s="11">
        <f>[2]Activity_IMP!K51</f>
        <v>5.1843934521695942</v>
      </c>
    </row>
    <row r="52" spans="1:23">
      <c r="A52" s="10" t="str">
        <f>[2]Capacity_IMP!A52</f>
        <v>EUR</v>
      </c>
      <c r="B52" s="10" t="str">
        <f>[2]Capacity_IMP!B52</f>
        <v>IMP_BIO_REF_ESTERFIP</v>
      </c>
      <c r="C52" s="11">
        <f>[2]Activity_IMP!C52</f>
        <v>502.95910780669152</v>
      </c>
      <c r="D52" s="11">
        <f>[2]Activity_IMP!D52</f>
        <v>915.545922169248</v>
      </c>
      <c r="E52" s="11">
        <f>[2]Activity_IMP!E52</f>
        <v>1571.6194746616061</v>
      </c>
      <c r="F52" s="11">
        <f>[2]Activity_IMP!F52</f>
        <v>1419.1100658428441</v>
      </c>
      <c r="G52" s="11">
        <f>[2]Activity_IMP!G52</f>
        <v>1663.542531807873</v>
      </c>
      <c r="H52" s="11">
        <f>[2]Activity_IMP!H52</f>
        <v>1704.4656412509</v>
      </c>
      <c r="I52" s="11">
        <f>[2]Activity_IMP!I52</f>
        <v>364.29498132164548</v>
      </c>
      <c r="J52" s="11">
        <f>[2]Activity_IMP!J52</f>
        <v>294.08778321728738</v>
      </c>
      <c r="K52" s="11">
        <f>[2]Activity_IMP!K52</f>
        <v>45.529970383830587</v>
      </c>
    </row>
    <row r="53" spans="1:23">
      <c r="A53" s="10" t="str">
        <f>[2]Capacity_IMP!A53</f>
        <v>EUR</v>
      </c>
      <c r="B53" s="10" t="str">
        <f>[2]Capacity_IMP!B53</f>
        <v>IMP_BIO_REF_ETHAMIDE</v>
      </c>
      <c r="C53" s="11">
        <f>[2]Activity_IMP!C53</f>
        <v>157.71477567567581</v>
      </c>
      <c r="D53" s="11">
        <f>[2]Activity_IMP!D53</f>
        <v>238.27575074622101</v>
      </c>
      <c r="E53" s="11">
        <f>[2]Activity_IMP!E53</f>
        <v>149.25371156873081</v>
      </c>
      <c r="F53" s="11">
        <f>[2]Activity_IMP!F53</f>
        <v>0</v>
      </c>
      <c r="G53" s="11">
        <f>[2]Activity_IMP!G53</f>
        <v>0</v>
      </c>
      <c r="H53" s="11">
        <f>[2]Activity_IMP!H53</f>
        <v>0</v>
      </c>
      <c r="I53" s="11">
        <f>[2]Activity_IMP!I53</f>
        <v>36.845810751538139</v>
      </c>
      <c r="J53" s="11">
        <f>[2]Activity_IMP!J53</f>
        <v>0.84967655721251367</v>
      </c>
      <c r="K53" s="11">
        <f>[2]Activity_IMP!K53</f>
        <v>0</v>
      </c>
    </row>
    <row r="54" spans="1:23">
      <c r="A54" s="10" t="str">
        <f>[2]Capacity_IMP!A54</f>
        <v>EUR</v>
      </c>
      <c r="B54" s="10" t="str">
        <f>[2]Capacity_IMP!B54</f>
        <v>IMP_BIO_REF_ETHSUG_LEV</v>
      </c>
      <c r="C54" s="11">
        <f>[2]Activity_IMP!C54</f>
        <v>34.352898113207537</v>
      </c>
      <c r="D54" s="11">
        <f>[2]Activity_IMP!D54</f>
        <v>0</v>
      </c>
      <c r="E54" s="11">
        <f>[2]Activity_IMP!E54</f>
        <v>0</v>
      </c>
      <c r="F54" s="11">
        <f>[2]Activity_IMP!F54</f>
        <v>0</v>
      </c>
      <c r="G54" s="11">
        <f>[2]Activity_IMP!G54</f>
        <v>0</v>
      </c>
      <c r="H54" s="11">
        <f>[2]Activity_IMP!H54</f>
        <v>0</v>
      </c>
      <c r="I54" s="11">
        <f>[2]Activity_IMP!I54</f>
        <v>0</v>
      </c>
      <c r="J54" s="11">
        <f>[2]Activity_IMP!J54</f>
        <v>0</v>
      </c>
      <c r="K54" s="11">
        <f>[2]Activity_IMP!K54</f>
        <v>0</v>
      </c>
    </row>
    <row r="55" spans="1:23">
      <c r="A55" s="10" t="str">
        <f>[2]Capacity_IMP!A55</f>
        <v>EUR</v>
      </c>
      <c r="B55" s="10" t="str">
        <f>[2]Capacity_IMP!B55</f>
        <v>IMP_BIO_REF_ETHSUG_OTH</v>
      </c>
      <c r="C55" s="11">
        <f>[2]Activity_IMP!C55</f>
        <v>152.8046943396227</v>
      </c>
      <c r="D55" s="11">
        <f>[2]Activity_IMP!D55</f>
        <v>0</v>
      </c>
      <c r="E55" s="11">
        <f>[2]Activity_IMP!E55</f>
        <v>0</v>
      </c>
      <c r="F55" s="11">
        <f>[2]Activity_IMP!F55</f>
        <v>0</v>
      </c>
      <c r="G55" s="11">
        <f>[2]Activity_IMP!G55</f>
        <v>0</v>
      </c>
      <c r="H55" s="11">
        <f>[2]Activity_IMP!H55</f>
        <v>0</v>
      </c>
      <c r="I55" s="11">
        <f>[2]Activity_IMP!I55</f>
        <v>0</v>
      </c>
      <c r="J55" s="11">
        <f>[2]Activity_IMP!J55</f>
        <v>0</v>
      </c>
      <c r="K55" s="11">
        <f>[2]Activity_IMP!K55</f>
        <v>0</v>
      </c>
    </row>
    <row r="56" spans="1:23">
      <c r="A56" s="10" t="str">
        <f>[2]Capacity_IMP!A56</f>
        <v>EUR</v>
      </c>
      <c r="B56" s="10" t="str">
        <f>[2]Capacity_IMP!B56</f>
        <v>IMP_BIO_OIL</v>
      </c>
      <c r="C56" s="11">
        <f>[2]Activity_IMP!C56</f>
        <v>0</v>
      </c>
      <c r="D56" s="11">
        <f>[2]Activity_IMP!D56</f>
        <v>0</v>
      </c>
      <c r="E56" s="11">
        <f>[2]Activity_IMP!E56</f>
        <v>3426.073762910275</v>
      </c>
      <c r="F56" s="11">
        <f>[2]Activity_IMP!F56</f>
        <v>0</v>
      </c>
      <c r="G56" s="11">
        <f>[2]Activity_IMP!G56</f>
        <v>0</v>
      </c>
      <c r="H56" s="11">
        <f>[2]Activity_IMP!H56</f>
        <v>0</v>
      </c>
      <c r="I56" s="11">
        <f>[2]Activity_IMP!I56</f>
        <v>58638.527068870353</v>
      </c>
      <c r="J56" s="11">
        <f>[2]Activity_IMP!J56</f>
        <v>55569.876712248079</v>
      </c>
      <c r="K56" s="11">
        <f>[2]Activity_IMP!K56</f>
        <v>0</v>
      </c>
    </row>
    <row r="57" spans="1:23">
      <c r="A57" s="10" t="str">
        <f>[2]Capacity_IMP!A57</f>
        <v>EUR</v>
      </c>
      <c r="B57" s="10" t="str">
        <f>[2]Capacity_IMP!B57</f>
        <v>IMP_BIO_FS_SUG</v>
      </c>
      <c r="C57" s="11">
        <f>[2]Activity_IMP!C57</f>
        <v>0</v>
      </c>
      <c r="D57" s="11">
        <f>[2]Activity_IMP!D57</f>
        <v>0</v>
      </c>
      <c r="E57" s="11">
        <f>[2]Activity_IMP!E57</f>
        <v>0</v>
      </c>
      <c r="F57" s="11">
        <f>[2]Activity_IMP!F57</f>
        <v>0</v>
      </c>
      <c r="G57" s="11">
        <f>[2]Activity_IMP!G57</f>
        <v>0</v>
      </c>
      <c r="H57" s="11">
        <f>[2]Activity_IMP!H57</f>
        <v>0</v>
      </c>
      <c r="I57" s="11">
        <f>[2]Activity_IMP!I57</f>
        <v>0</v>
      </c>
      <c r="J57" s="11">
        <f>[2]Activity_IMP!J57</f>
        <v>0</v>
      </c>
      <c r="K57" s="11">
        <f>[2]Activity_IMP!K57</f>
        <v>0</v>
      </c>
    </row>
    <row r="58" spans="1:23">
      <c r="A58" s="10" t="str">
        <f>[2]Capacity_IMP!A58</f>
        <v>EUR</v>
      </c>
      <c r="B58" s="10" t="str">
        <f>[2]Capacity_IMP!B58</f>
        <v>IMP_BIO_REF_LGC_ETH</v>
      </c>
      <c r="C58" s="11">
        <f>[2]Activity_IMP!C58</f>
        <v>0</v>
      </c>
      <c r="D58" s="11">
        <f>[2]Activity_IMP!D58</f>
        <v>0</v>
      </c>
      <c r="E58" s="11">
        <f>[2]Activity_IMP!E58</f>
        <v>0</v>
      </c>
      <c r="F58" s="11">
        <f>[2]Activity_IMP!F58</f>
        <v>0</v>
      </c>
      <c r="G58" s="11">
        <f>[2]Activity_IMP!G58</f>
        <v>0</v>
      </c>
      <c r="H58" s="11">
        <f>[2]Activity_IMP!H58</f>
        <v>0</v>
      </c>
      <c r="I58" s="11">
        <f>[2]Activity_IMP!I58</f>
        <v>0</v>
      </c>
      <c r="J58" s="11">
        <f>[2]Activity_IMP!J58</f>
        <v>0</v>
      </c>
      <c r="K58" s="11">
        <f>[2]Activity_IMP!K58</f>
        <v>0</v>
      </c>
    </row>
    <row r="59" spans="1:23">
      <c r="A59" s="10" t="str">
        <f>[2]Capacity_IMP!A59</f>
        <v>EUR</v>
      </c>
      <c r="B59" s="10" t="str">
        <f>[2]Capacity_IMP!B59</f>
        <v>IMP_BIO_REF_WAT</v>
      </c>
      <c r="C59" s="11">
        <f>[2]Activity_IMP!C59</f>
        <v>426853.70777069387</v>
      </c>
      <c r="D59" s="11">
        <f>[2]Activity_IMP!D59</f>
        <v>550268.97492919548</v>
      </c>
      <c r="E59" s="11">
        <f>[2]Activity_IMP!E59</f>
        <v>712014.73311461986</v>
      </c>
      <c r="F59" s="11">
        <f>[2]Activity_IMP!F59</f>
        <v>607921.83811927587</v>
      </c>
      <c r="G59" s="11">
        <f>[2]Activity_IMP!G59</f>
        <v>615574.27299437055</v>
      </c>
      <c r="H59" s="11">
        <f>[2]Activity_IMP!H59</f>
        <v>535957.88768069725</v>
      </c>
      <c r="I59" s="11">
        <f>[2]Activity_IMP!I59</f>
        <v>125102.71387277709</v>
      </c>
      <c r="J59" s="11">
        <f>[2]Activity_IMP!J59</f>
        <v>89420.712556850049</v>
      </c>
      <c r="K59" s="11">
        <f>[2]Activity_IMP!K59</f>
        <v>38519.763177601162</v>
      </c>
    </row>
    <row r="60" spans="1:23">
      <c r="A60" s="10" t="str">
        <f>[2]Capacity_IMP!A60</f>
        <v>EUR</v>
      </c>
      <c r="B60" s="10" t="str">
        <f>[2]Capacity_IMP!B60</f>
        <v>IMP_BIO_ISOBUT</v>
      </c>
      <c r="C60" s="11">
        <f>[2]Activity_IMP!C60</f>
        <v>6764.8069835213701</v>
      </c>
      <c r="D60" s="11">
        <f>[2]Activity_IMP!D60</f>
        <v>6726.2792379947668</v>
      </c>
      <c r="E60" s="11">
        <f>[2]Activity_IMP!E60</f>
        <v>5926.0450011134053</v>
      </c>
      <c r="F60" s="11">
        <f>[2]Activity_IMP!F60</f>
        <v>4685.8726659989043</v>
      </c>
      <c r="G60" s="11">
        <f>[2]Activity_IMP!G60</f>
        <v>2940.437728770406</v>
      </c>
      <c r="H60" s="11">
        <f>[2]Activity_IMP!H60</f>
        <v>520.67880113714875</v>
      </c>
      <c r="I60" s="11">
        <f>[2]Activity_IMP!I60</f>
        <v>318.26576923105858</v>
      </c>
      <c r="J60" s="11">
        <f>[2]Activity_IMP!J60</f>
        <v>8.0288327684080087</v>
      </c>
      <c r="K60" s="11">
        <f>[2]Activity_IMP!K60</f>
        <v>666.49703156512135</v>
      </c>
    </row>
    <row r="61" spans="1:23">
      <c r="A61" s="10" t="str">
        <f>[2]Capacity_IMP!A61</f>
        <v>EUR</v>
      </c>
      <c r="B61" s="10" t="str">
        <f>[2]Capacity_IMP!B61</f>
        <v>IMP_BIO_UPS_BIO_REF_CATACHEM</v>
      </c>
      <c r="C61" s="11">
        <f>[2]Activity_IMP!C61</f>
        <v>1212.25341144703</v>
      </c>
      <c r="D61" s="11">
        <f>[2]Activity_IMP!D61</f>
        <v>1205.349239448662</v>
      </c>
      <c r="E61" s="11">
        <f>[2]Activity_IMP!E61</f>
        <v>1061.9472641995219</v>
      </c>
      <c r="F61" s="11">
        <f>[2]Activity_IMP!F61</f>
        <v>839.7083817470035</v>
      </c>
      <c r="G61" s="11">
        <f>[2]Activity_IMP!G61</f>
        <v>526.92644099565678</v>
      </c>
      <c r="H61" s="11">
        <f>[2]Activity_IMP!H61</f>
        <v>93.305641163777011</v>
      </c>
      <c r="I61" s="11">
        <f>[2]Activity_IMP!I61</f>
        <v>57.033225846205703</v>
      </c>
      <c r="J61" s="11">
        <f>[2]Activity_IMP!J61</f>
        <v>1.438766832098715</v>
      </c>
      <c r="K61" s="11">
        <f>[2]Activity_IMP!K61</f>
        <v>116.6310122963135</v>
      </c>
    </row>
    <row r="62" spans="1:23">
      <c r="A62" s="10" t="str">
        <f>[2]Capacity_IMP!A62</f>
        <v>EUR</v>
      </c>
      <c r="B62" s="10" t="str">
        <f>[2]Capacity_IMP!B62</f>
        <v>IMP_BIO_EMHV_GLB</v>
      </c>
      <c r="C62" s="11">
        <f>[2]Activity_IMP!C62</f>
        <v>270.00049999999999</v>
      </c>
      <c r="D62" s="11">
        <f>[2]Activity_IMP!D62</f>
        <v>270.00049999999999</v>
      </c>
      <c r="E62" s="11">
        <f>[2]Activity_IMP!E62</f>
        <v>270.00049999999987</v>
      </c>
      <c r="F62" s="11">
        <f>[2]Activity_IMP!F62</f>
        <v>369.49989999999991</v>
      </c>
      <c r="G62" s="11">
        <f>[2]Activity_IMP!G62</f>
        <v>468.99929999999989</v>
      </c>
      <c r="H62" s="11">
        <f>[2]Activity_IMP!H62</f>
        <v>555.41640000000007</v>
      </c>
      <c r="I62" s="11">
        <f>[2]Activity_IMP!I62</f>
        <v>3.85E-2</v>
      </c>
      <c r="J62" s="11">
        <f>[2]Activity_IMP!J62</f>
        <v>3.85E-2</v>
      </c>
      <c r="K62" s="11">
        <f>[2]Activity_IMP!K62</f>
        <v>3.85E-2</v>
      </c>
    </row>
    <row r="63" spans="1:23">
      <c r="A63" s="10" t="str">
        <f>[2]Capacity_IMP!A63</f>
        <v>EUR</v>
      </c>
      <c r="B63" s="10" t="str">
        <f>[2]Capacity_IMP!B63</f>
        <v>IMP_BIO_WOD_GLB</v>
      </c>
      <c r="C63" s="11">
        <f>[2]Activity_IMP!C63</f>
        <v>283.00000000000011</v>
      </c>
      <c r="D63" s="11">
        <f>[2]Activity_IMP!D63</f>
        <v>283.00000000000011</v>
      </c>
      <c r="E63" s="11">
        <f>[2]Activity_IMP!E63</f>
        <v>283.00000000000011</v>
      </c>
      <c r="F63" s="11">
        <f>[2]Activity_IMP!F63</f>
        <v>400</v>
      </c>
      <c r="G63" s="11">
        <f>[2]Activity_IMP!G63</f>
        <v>517</v>
      </c>
      <c r="H63" s="11">
        <f>[2]Activity_IMP!H63</f>
        <v>1</v>
      </c>
      <c r="I63" s="11">
        <f>[2]Activity_IMP!I63</f>
        <v>1</v>
      </c>
      <c r="J63" s="11">
        <f>[2]Activity_IMP!J63</f>
        <v>1</v>
      </c>
      <c r="K63" s="11">
        <f>[2]Activity_IMP!K63</f>
        <v>1</v>
      </c>
    </row>
    <row r="64" spans="1:23">
      <c r="A64" s="10" t="str">
        <f>[2]Capacity_IMP!A64</f>
        <v>EUR</v>
      </c>
      <c r="B64" s="10" t="str">
        <f>[2]Capacity_IMP!B64</f>
        <v>IMP_BIO_ETH_GLB</v>
      </c>
      <c r="C64" s="11">
        <f>[2]Activity_IMP!C64</f>
        <v>70.420281764007029</v>
      </c>
      <c r="D64" s="11">
        <f>[2]Activity_IMP!D64</f>
        <v>164.99986999999999</v>
      </c>
      <c r="E64" s="11">
        <f>[2]Activity_IMP!E64</f>
        <v>164.99986999999999</v>
      </c>
      <c r="F64" s="11">
        <f>[2]Activity_IMP!F64</f>
        <v>166.64245649653321</v>
      </c>
      <c r="G64" s="11">
        <f>[2]Activity_IMP!G64</f>
        <v>104.5700131488597</v>
      </c>
      <c r="H64" s="11">
        <f>[2]Activity_IMP!H64</f>
        <v>18.516763184103269</v>
      </c>
      <c r="I64" s="11">
        <f>[2]Activity_IMP!I64</f>
        <v>2.5100000000000001E-2</v>
      </c>
      <c r="J64" s="11">
        <f>[2]Activity_IMP!J64</f>
        <v>2.5100000000000001E-2</v>
      </c>
      <c r="K64" s="11">
        <f>[2]Activity_IMP!K64</f>
        <v>23.14574775626194</v>
      </c>
    </row>
    <row r="65" spans="1:11">
      <c r="A65" s="10" t="str">
        <f>[2]Capacity_IMP!A65</f>
        <v>EUR</v>
      </c>
      <c r="B65" s="10" t="str">
        <f>[2]Capacity_IMP!B65</f>
        <v>IMP_L2G_ON</v>
      </c>
      <c r="C65" s="11">
        <f>[2]Activity_IMP!C65</f>
        <v>2566.129363793877</v>
      </c>
      <c r="D65" s="11">
        <f>[2]Activity_IMP!D65</f>
        <v>705.64024599647098</v>
      </c>
      <c r="E65" s="11">
        <f>[2]Activity_IMP!E65</f>
        <v>2961.8960873055139</v>
      </c>
      <c r="F65" s="11">
        <f>[2]Activity_IMP!F65</f>
        <v>3606.5214720696299</v>
      </c>
      <c r="G65" s="11">
        <f>[2]Activity_IMP!G65</f>
        <v>4395.1289989566467</v>
      </c>
      <c r="H65" s="11">
        <f>[2]Activity_IMP!H65</f>
        <v>4450.2952435080533</v>
      </c>
      <c r="I65" s="11">
        <f>[2]Activity_IMP!I65</f>
        <v>4304.0781085606786</v>
      </c>
      <c r="J65" s="11">
        <f>[2]Activity_IMP!J65</f>
        <v>4048.4491924691738</v>
      </c>
      <c r="K65" s="11">
        <f>[2]Activity_IMP!K65</f>
        <v>3731.8910405312008</v>
      </c>
    </row>
    <row r="66" spans="1:11">
      <c r="A66" s="10" t="str">
        <f>[2]Capacity_IMP!A66</f>
        <v>EUR</v>
      </c>
      <c r="B66" s="10" t="str">
        <f>[2]Capacity_IMP!B66</f>
        <v>IMP_L2G_OFF</v>
      </c>
      <c r="C66" s="11">
        <f>[2]Activity_IMP!C66</f>
        <v>191.28962999999999</v>
      </c>
      <c r="D66" s="11">
        <f>[2]Activity_IMP!D66</f>
        <v>196.09033500000001</v>
      </c>
      <c r="E66" s="11">
        <f>[2]Activity_IMP!E66</f>
        <v>5.1699900000000003</v>
      </c>
      <c r="F66" s="11">
        <f>[2]Activity_IMP!F66</f>
        <v>126.664755</v>
      </c>
      <c r="G66" s="11">
        <f>[2]Activity_IMP!G66</f>
        <v>369.28500000000003</v>
      </c>
      <c r="H66" s="11">
        <f>[2]Activity_IMP!H66</f>
        <v>398.31291119999997</v>
      </c>
      <c r="I66" s="11">
        <f>[2]Activity_IMP!I66</f>
        <v>386.20458359999998</v>
      </c>
      <c r="J66" s="11">
        <f>[2]Activity_IMP!J66</f>
        <v>396.22803360000012</v>
      </c>
      <c r="K66" s="11">
        <f>[2]Activity_IMP!K66</f>
        <v>369.28500000000003</v>
      </c>
    </row>
    <row r="67" spans="1:11">
      <c r="A67" s="10">
        <f>[2]Capacity_IMP!A67</f>
        <v>0</v>
      </c>
      <c r="B67" s="10">
        <f>[2]Capacity_IMP!B67</f>
        <v>0</v>
      </c>
      <c r="C67" s="11">
        <f>[2]Activity_IMP!C67</f>
        <v>0</v>
      </c>
      <c r="D67" s="11">
        <f>[2]Activity_IMP!D67</f>
        <v>0</v>
      </c>
      <c r="E67" s="11">
        <f>[2]Activity_IMP!E67</f>
        <v>0</v>
      </c>
      <c r="F67" s="11">
        <f>[2]Activity_IMP!F67</f>
        <v>0</v>
      </c>
      <c r="G67" s="11">
        <f>[2]Activity_IMP!G67</f>
        <v>0</v>
      </c>
      <c r="H67" s="11">
        <f>[2]Activity_IMP!H67</f>
        <v>0</v>
      </c>
      <c r="I67" s="11">
        <f>[2]Activity_IMP!I67</f>
        <v>0</v>
      </c>
      <c r="J67" s="11">
        <f>[2]Activity_IMP!J67</f>
        <v>0</v>
      </c>
      <c r="K67" s="11">
        <f>[2]Activity_IMP!K67</f>
        <v>0</v>
      </c>
    </row>
    <row r="68" spans="1:11">
      <c r="A68" s="10">
        <f>[2]Capacity_IMP!A68</f>
        <v>0</v>
      </c>
      <c r="B68" s="10">
        <f>[2]Capacity_IMP!B68</f>
        <v>0</v>
      </c>
      <c r="C68" s="11">
        <f>[2]Activity_IMP!C68</f>
        <v>0</v>
      </c>
      <c r="D68" s="11">
        <f>[2]Activity_IMP!D68</f>
        <v>0</v>
      </c>
      <c r="E68" s="11">
        <f>[2]Activity_IMP!E68</f>
        <v>0</v>
      </c>
      <c r="F68" s="11">
        <f>[2]Activity_IMP!F68</f>
        <v>0</v>
      </c>
      <c r="G68" s="11">
        <f>[2]Activity_IMP!G68</f>
        <v>0</v>
      </c>
      <c r="H68" s="11">
        <f>[2]Activity_IMP!H68</f>
        <v>0</v>
      </c>
      <c r="I68" s="11">
        <f>[2]Activity_IMP!I68</f>
        <v>0</v>
      </c>
      <c r="J68" s="11">
        <f>[2]Activity_IMP!J68</f>
        <v>0</v>
      </c>
      <c r="K68" s="11">
        <f>[2]Activity_IMP!K68</f>
        <v>0</v>
      </c>
    </row>
    <row r="69" spans="1:11">
      <c r="A69" s="10">
        <f>[2]Capacity_IMP!A69</f>
        <v>0</v>
      </c>
      <c r="B69" s="10">
        <f>[2]Capacity_IMP!B69</f>
        <v>0</v>
      </c>
      <c r="C69" s="11">
        <f>[2]Activity_IMP!C69</f>
        <v>0</v>
      </c>
      <c r="D69" s="11">
        <f>[2]Activity_IMP!D69</f>
        <v>0</v>
      </c>
      <c r="E69" s="11">
        <f>[2]Activity_IMP!E69</f>
        <v>0</v>
      </c>
      <c r="F69" s="11">
        <f>[2]Activity_IMP!F69</f>
        <v>0</v>
      </c>
      <c r="G69" s="11">
        <f>[2]Activity_IMP!G69</f>
        <v>0</v>
      </c>
      <c r="H69" s="11">
        <f>[2]Activity_IMP!H69</f>
        <v>0</v>
      </c>
      <c r="I69" s="11">
        <f>[2]Activity_IMP!I69</f>
        <v>0</v>
      </c>
      <c r="J69" s="11">
        <f>[2]Activity_IMP!J69</f>
        <v>0</v>
      </c>
      <c r="K69" s="11">
        <f>[2]Activity_IMP!K69</f>
        <v>0</v>
      </c>
    </row>
    <row r="70" spans="1:11">
      <c r="A70" s="10">
        <f>[2]Capacity_IMP!A70</f>
        <v>0</v>
      </c>
      <c r="B70" s="10">
        <f>[2]Capacity_IMP!B70</f>
        <v>0</v>
      </c>
      <c r="C70" s="11">
        <f>[2]Activity_IMP!C70</f>
        <v>0</v>
      </c>
      <c r="D70" s="11">
        <f>[2]Activity_IMP!D70</f>
        <v>0</v>
      </c>
      <c r="E70" s="11">
        <f>[2]Activity_IMP!E70</f>
        <v>0</v>
      </c>
      <c r="F70" s="11">
        <f>[2]Activity_IMP!F70</f>
        <v>0</v>
      </c>
      <c r="G70" s="11">
        <f>[2]Activity_IMP!G70</f>
        <v>0</v>
      </c>
      <c r="H70" s="11">
        <f>[2]Activity_IMP!H70</f>
        <v>0</v>
      </c>
      <c r="I70" s="11">
        <f>[2]Activity_IMP!I70</f>
        <v>0</v>
      </c>
      <c r="J70" s="11">
        <f>[2]Activity_IMP!J70</f>
        <v>0</v>
      </c>
      <c r="K70" s="11">
        <f>[2]Activity_IMP!K70</f>
        <v>0</v>
      </c>
    </row>
    <row r="71" spans="1:11">
      <c r="A71" s="10">
        <f>[2]Capacity_IMP!A71</f>
        <v>0</v>
      </c>
      <c r="B71" s="10">
        <f>[2]Capacity_IMP!B71</f>
        <v>0</v>
      </c>
      <c r="C71" s="11">
        <f>[2]Activity_IMP!C71</f>
        <v>0</v>
      </c>
      <c r="D71" s="11">
        <f>[2]Activity_IMP!D71</f>
        <v>0</v>
      </c>
      <c r="E71" s="11">
        <f>[2]Activity_IMP!E71</f>
        <v>0</v>
      </c>
      <c r="F71" s="11">
        <f>[2]Activity_IMP!F71</f>
        <v>0</v>
      </c>
      <c r="G71" s="11">
        <f>[2]Activity_IMP!G71</f>
        <v>0</v>
      </c>
      <c r="H71" s="11">
        <f>[2]Activity_IMP!H71</f>
        <v>0</v>
      </c>
      <c r="I71" s="11">
        <f>[2]Activity_IMP!I71</f>
        <v>0</v>
      </c>
      <c r="J71" s="11">
        <f>[2]Activity_IMP!J71</f>
        <v>0</v>
      </c>
      <c r="K71" s="11">
        <f>[2]Activity_IMP!K71</f>
        <v>0</v>
      </c>
    </row>
    <row r="72" spans="1:11">
      <c r="A72" s="10">
        <f>[2]Capacity_IMP!A72</f>
        <v>0</v>
      </c>
      <c r="B72" s="10">
        <f>[2]Capacity_IMP!B72</f>
        <v>0</v>
      </c>
      <c r="C72" s="11">
        <f>[2]Activity_IMP!C72</f>
        <v>0</v>
      </c>
      <c r="D72" s="11">
        <f>[2]Activity_IMP!D72</f>
        <v>0</v>
      </c>
      <c r="E72" s="11">
        <f>[2]Activity_IMP!E72</f>
        <v>0</v>
      </c>
      <c r="F72" s="11">
        <f>[2]Activity_IMP!F72</f>
        <v>0</v>
      </c>
      <c r="G72" s="11">
        <f>[2]Activity_IMP!G72</f>
        <v>0</v>
      </c>
      <c r="H72" s="11">
        <f>[2]Activity_IMP!H72</f>
        <v>0</v>
      </c>
      <c r="I72" s="11">
        <f>[2]Activity_IMP!I72</f>
        <v>0</v>
      </c>
      <c r="J72" s="11">
        <f>[2]Activity_IMP!J72</f>
        <v>0</v>
      </c>
      <c r="K72" s="11">
        <f>[2]Activity_IMP!K72</f>
        <v>0</v>
      </c>
    </row>
    <row r="73" spans="1:11">
      <c r="A73" s="10">
        <f>[2]Capacity_IMP!A73</f>
        <v>0</v>
      </c>
      <c r="B73" s="10">
        <f>[2]Capacity_IMP!B73</f>
        <v>0</v>
      </c>
      <c r="C73" s="11">
        <f>[2]Activity_IMP!C73</f>
        <v>0</v>
      </c>
      <c r="D73" s="11">
        <f>[2]Activity_IMP!D73</f>
        <v>0</v>
      </c>
      <c r="E73" s="11">
        <f>[2]Activity_IMP!E73</f>
        <v>0</v>
      </c>
      <c r="F73" s="11">
        <f>[2]Activity_IMP!F73</f>
        <v>0</v>
      </c>
      <c r="G73" s="11">
        <f>[2]Activity_IMP!G73</f>
        <v>0</v>
      </c>
      <c r="H73" s="11">
        <f>[2]Activity_IMP!H73</f>
        <v>0</v>
      </c>
      <c r="I73" s="11">
        <f>[2]Activity_IMP!I73</f>
        <v>0</v>
      </c>
      <c r="J73" s="11">
        <f>[2]Activity_IMP!J73</f>
        <v>0</v>
      </c>
      <c r="K73" s="11">
        <f>[2]Activity_IMP!K73</f>
        <v>0</v>
      </c>
    </row>
    <row r="74" spans="1:11">
      <c r="A74" s="10">
        <f>[2]Capacity_IMP!A74</f>
        <v>0</v>
      </c>
      <c r="B74" s="10">
        <f>[2]Capacity_IMP!B74</f>
        <v>0</v>
      </c>
      <c r="C74" s="11">
        <f>[2]Activity_IMP!C74</f>
        <v>0</v>
      </c>
      <c r="D74" s="11">
        <f>[2]Activity_IMP!D74</f>
        <v>0</v>
      </c>
      <c r="E74" s="11">
        <f>[2]Activity_IMP!E74</f>
        <v>0</v>
      </c>
      <c r="F74" s="11">
        <f>[2]Activity_IMP!F74</f>
        <v>0</v>
      </c>
      <c r="G74" s="11">
        <f>[2]Activity_IMP!G74</f>
        <v>0</v>
      </c>
      <c r="H74" s="11">
        <f>[2]Activity_IMP!H74</f>
        <v>0</v>
      </c>
      <c r="I74" s="11">
        <f>[2]Activity_IMP!I74</f>
        <v>0</v>
      </c>
      <c r="J74" s="11">
        <f>[2]Activity_IMP!J74</f>
        <v>0</v>
      </c>
      <c r="K74" s="11">
        <f>[2]Activity_IMP!K74</f>
        <v>0</v>
      </c>
    </row>
    <row r="75" spans="1:11">
      <c r="A75" s="10">
        <f>[2]Capacity_IMP!A75</f>
        <v>0</v>
      </c>
      <c r="B75" s="10">
        <f>[2]Capacity_IMP!B75</f>
        <v>0</v>
      </c>
      <c r="C75" s="11">
        <f>[2]Activity_IMP!C75</f>
        <v>0</v>
      </c>
      <c r="D75" s="11">
        <f>[2]Activity_IMP!D75</f>
        <v>0</v>
      </c>
      <c r="E75" s="11">
        <f>[2]Activity_IMP!E75</f>
        <v>0</v>
      </c>
      <c r="F75" s="11">
        <f>[2]Activity_IMP!F75</f>
        <v>0</v>
      </c>
      <c r="G75" s="11">
        <f>[2]Activity_IMP!G75</f>
        <v>0</v>
      </c>
      <c r="H75" s="11">
        <f>[2]Activity_IMP!H75</f>
        <v>0</v>
      </c>
      <c r="I75" s="11">
        <f>[2]Activity_IMP!I75</f>
        <v>0</v>
      </c>
      <c r="J75" s="11">
        <f>[2]Activity_IMP!J75</f>
        <v>0</v>
      </c>
      <c r="K75" s="11">
        <f>[2]Activity_IMP!K75</f>
        <v>0</v>
      </c>
    </row>
    <row r="76" spans="1:11">
      <c r="A76" s="10">
        <f>[2]Capacity_IMP!A76</f>
        <v>0</v>
      </c>
      <c r="B76" s="10">
        <f>[2]Capacity_IMP!B76</f>
        <v>0</v>
      </c>
      <c r="C76" s="11">
        <f>[2]Activity_IMP!C76</f>
        <v>0</v>
      </c>
      <c r="D76" s="11">
        <f>[2]Activity_IMP!D76</f>
        <v>0</v>
      </c>
      <c r="E76" s="11">
        <f>[2]Activity_IMP!E76</f>
        <v>0</v>
      </c>
      <c r="F76" s="11">
        <f>[2]Activity_IMP!F76</f>
        <v>0</v>
      </c>
      <c r="G76" s="11">
        <f>[2]Activity_IMP!G76</f>
        <v>0</v>
      </c>
      <c r="H76" s="11">
        <f>[2]Activity_IMP!H76</f>
        <v>0</v>
      </c>
      <c r="I76" s="11">
        <f>[2]Activity_IMP!I76</f>
        <v>0</v>
      </c>
      <c r="J76" s="11">
        <f>[2]Activity_IMP!J76</f>
        <v>0</v>
      </c>
      <c r="K76" s="11">
        <f>[2]Activity_IMP!K76</f>
        <v>0</v>
      </c>
    </row>
    <row r="77" spans="1:11">
      <c r="A77" s="10">
        <f>[2]Capacity_IMP!A77</f>
        <v>0</v>
      </c>
      <c r="B77" s="10">
        <f>[2]Capacity_IMP!B77</f>
        <v>0</v>
      </c>
      <c r="C77" s="11">
        <f>[2]Activity_IMP!C77</f>
        <v>0</v>
      </c>
      <c r="D77" s="11">
        <f>[2]Activity_IMP!D77</f>
        <v>0</v>
      </c>
      <c r="E77" s="11">
        <f>[2]Activity_IMP!E77</f>
        <v>0</v>
      </c>
      <c r="F77" s="11">
        <f>[2]Activity_IMP!F77</f>
        <v>0</v>
      </c>
      <c r="G77" s="11">
        <f>[2]Activity_IMP!G77</f>
        <v>0</v>
      </c>
      <c r="H77" s="11">
        <f>[2]Activity_IMP!H77</f>
        <v>0</v>
      </c>
      <c r="I77" s="11">
        <f>[2]Activity_IMP!I77</f>
        <v>0</v>
      </c>
      <c r="J77" s="11">
        <f>[2]Activity_IMP!J77</f>
        <v>0</v>
      </c>
      <c r="K77" s="11">
        <f>[2]Activity_IMP!K77</f>
        <v>0</v>
      </c>
    </row>
    <row r="78" spans="1:11">
      <c r="A78" s="10">
        <f>[2]Capacity_IMP!A78</f>
        <v>0</v>
      </c>
      <c r="B78" s="10">
        <f>[2]Capacity_IMP!B78</f>
        <v>0</v>
      </c>
      <c r="C78" s="11">
        <f>[2]Activity_IMP!C78</f>
        <v>0</v>
      </c>
      <c r="D78" s="11">
        <f>[2]Activity_IMP!D78</f>
        <v>0</v>
      </c>
      <c r="E78" s="11">
        <f>[2]Activity_IMP!E78</f>
        <v>0</v>
      </c>
      <c r="F78" s="11">
        <f>[2]Activity_IMP!F78</f>
        <v>0</v>
      </c>
      <c r="G78" s="11">
        <f>[2]Activity_IMP!G78</f>
        <v>0</v>
      </c>
      <c r="H78" s="11">
        <f>[2]Activity_IMP!H78</f>
        <v>0</v>
      </c>
      <c r="I78" s="11">
        <f>[2]Activity_IMP!I78</f>
        <v>0</v>
      </c>
      <c r="J78" s="11">
        <f>[2]Activity_IMP!J78</f>
        <v>0</v>
      </c>
      <c r="K78" s="11">
        <f>[2]Activity_IMP!K78</f>
        <v>0</v>
      </c>
    </row>
    <row r="79" spans="1:11">
      <c r="A79" s="10">
        <f>[2]Capacity_IMP!A79</f>
        <v>0</v>
      </c>
      <c r="B79" s="10">
        <f>[2]Capacity_IMP!B79</f>
        <v>0</v>
      </c>
      <c r="C79" s="11">
        <f>[2]Activity_IMP!C79</f>
        <v>0</v>
      </c>
      <c r="D79" s="11">
        <f>[2]Activity_IMP!D79</f>
        <v>0</v>
      </c>
      <c r="E79" s="11">
        <f>[2]Activity_IMP!E79</f>
        <v>0</v>
      </c>
      <c r="F79" s="11">
        <f>[2]Activity_IMP!F79</f>
        <v>0</v>
      </c>
      <c r="G79" s="11">
        <f>[2]Activity_IMP!G79</f>
        <v>0</v>
      </c>
      <c r="H79" s="11">
        <f>[2]Activity_IMP!H79</f>
        <v>0</v>
      </c>
      <c r="I79" s="11">
        <f>[2]Activity_IMP!I79</f>
        <v>0</v>
      </c>
      <c r="J79" s="11">
        <f>[2]Activity_IMP!J79</f>
        <v>0</v>
      </c>
      <c r="K79" s="11">
        <f>[2]Activity_IMP!K79</f>
        <v>0</v>
      </c>
    </row>
    <row r="80" spans="1:11">
      <c r="A80" s="10">
        <f>[2]Capacity_IMP!A80</f>
        <v>0</v>
      </c>
      <c r="B80" s="10">
        <f>[2]Capacity_IMP!B80</f>
        <v>0</v>
      </c>
      <c r="C80" s="11">
        <f>[2]Activity_IMP!C80</f>
        <v>0</v>
      </c>
      <c r="D80" s="11">
        <f>[2]Activity_IMP!D80</f>
        <v>0</v>
      </c>
      <c r="E80" s="11">
        <f>[2]Activity_IMP!E80</f>
        <v>0</v>
      </c>
      <c r="F80" s="11">
        <f>[2]Activity_IMP!F80</f>
        <v>0</v>
      </c>
      <c r="G80" s="11">
        <f>[2]Activity_IMP!G80</f>
        <v>0</v>
      </c>
      <c r="H80" s="11">
        <f>[2]Activity_IMP!H80</f>
        <v>0</v>
      </c>
      <c r="I80" s="11">
        <f>[2]Activity_IMP!I80</f>
        <v>0</v>
      </c>
      <c r="J80" s="11">
        <f>[2]Activity_IMP!J80</f>
        <v>0</v>
      </c>
      <c r="K80" s="11">
        <f>[2]Activity_IMP!K80</f>
        <v>0</v>
      </c>
    </row>
    <row r="81" spans="1:11">
      <c r="A81" s="10">
        <f>[2]Capacity_IMP!A81</f>
        <v>0</v>
      </c>
      <c r="B81" s="10">
        <f>[2]Capacity_IMP!B81</f>
        <v>0</v>
      </c>
      <c r="C81" s="11">
        <f>[2]Activity_IMP!C81</f>
        <v>0</v>
      </c>
      <c r="D81" s="11">
        <f>[2]Activity_IMP!D81</f>
        <v>0</v>
      </c>
      <c r="E81" s="11">
        <f>[2]Activity_IMP!E81</f>
        <v>0</v>
      </c>
      <c r="F81" s="11">
        <f>[2]Activity_IMP!F81</f>
        <v>0</v>
      </c>
      <c r="G81" s="11">
        <f>[2]Activity_IMP!G81</f>
        <v>0</v>
      </c>
      <c r="H81" s="11">
        <f>[2]Activity_IMP!H81</f>
        <v>0</v>
      </c>
      <c r="I81" s="11">
        <f>[2]Activity_IMP!I81</f>
        <v>0</v>
      </c>
      <c r="J81" s="11">
        <f>[2]Activity_IMP!J81</f>
        <v>0</v>
      </c>
      <c r="K81" s="11">
        <f>[2]Activity_IMP!K81</f>
        <v>0</v>
      </c>
    </row>
    <row r="82" spans="1:11">
      <c r="A82" s="10">
        <f>[2]Capacity_IMP!A82</f>
        <v>0</v>
      </c>
      <c r="B82" s="10">
        <f>[2]Capacity_IMP!B82</f>
        <v>0</v>
      </c>
      <c r="C82" s="11">
        <f>[2]Activity_IMP!C82</f>
        <v>0</v>
      </c>
      <c r="D82" s="11">
        <f>[2]Activity_IMP!D82</f>
        <v>0</v>
      </c>
      <c r="E82" s="11">
        <f>[2]Activity_IMP!E82</f>
        <v>0</v>
      </c>
      <c r="F82" s="11">
        <f>[2]Activity_IMP!F82</f>
        <v>0</v>
      </c>
      <c r="G82" s="11">
        <f>[2]Activity_IMP!G82</f>
        <v>0</v>
      </c>
      <c r="H82" s="11">
        <f>[2]Activity_IMP!H82</f>
        <v>0</v>
      </c>
      <c r="I82" s="11">
        <f>[2]Activity_IMP!I82</f>
        <v>0</v>
      </c>
      <c r="J82" s="11">
        <f>[2]Activity_IMP!J82</f>
        <v>0</v>
      </c>
      <c r="K82" s="11">
        <f>[2]Activity_IMP!K82</f>
        <v>0</v>
      </c>
    </row>
    <row r="83" spans="1:11">
      <c r="A83" s="10">
        <f>[2]Capacity_IMP!A83</f>
        <v>0</v>
      </c>
      <c r="B83" s="10">
        <f>[2]Capacity_IMP!B83</f>
        <v>0</v>
      </c>
      <c r="C83" s="11">
        <f>[2]Activity_IMP!C83</f>
        <v>0</v>
      </c>
      <c r="D83" s="11">
        <f>[2]Activity_IMP!D83</f>
        <v>0</v>
      </c>
      <c r="E83" s="11">
        <f>[2]Activity_IMP!E83</f>
        <v>0</v>
      </c>
      <c r="F83" s="11">
        <f>[2]Activity_IMP!F83</f>
        <v>0</v>
      </c>
      <c r="G83" s="11">
        <f>[2]Activity_IMP!G83</f>
        <v>0</v>
      </c>
      <c r="H83" s="11">
        <f>[2]Activity_IMP!H83</f>
        <v>0</v>
      </c>
      <c r="I83" s="11">
        <f>[2]Activity_IMP!I83</f>
        <v>0</v>
      </c>
      <c r="J83" s="11">
        <f>[2]Activity_IMP!J83</f>
        <v>0</v>
      </c>
      <c r="K83" s="11">
        <f>[2]Activity_IMP!K83</f>
        <v>0</v>
      </c>
    </row>
    <row r="84" spans="1:11">
      <c r="A84" s="10">
        <f>[2]Capacity_IMP!A84</f>
        <v>0</v>
      </c>
      <c r="B84" s="10">
        <f>[2]Capacity_IMP!B84</f>
        <v>0</v>
      </c>
      <c r="C84" s="11">
        <f>[2]Activity_IMP!C84</f>
        <v>0</v>
      </c>
      <c r="D84" s="11">
        <f>[2]Activity_IMP!D84</f>
        <v>0</v>
      </c>
      <c r="E84" s="11">
        <f>[2]Activity_IMP!E84</f>
        <v>0</v>
      </c>
      <c r="F84" s="11">
        <f>[2]Activity_IMP!F84</f>
        <v>0</v>
      </c>
      <c r="G84" s="11">
        <f>[2]Activity_IMP!G84</f>
        <v>0</v>
      </c>
      <c r="H84" s="11">
        <f>[2]Activity_IMP!H84</f>
        <v>0</v>
      </c>
      <c r="I84" s="11">
        <f>[2]Activity_IMP!I84</f>
        <v>0</v>
      </c>
      <c r="J84" s="11">
        <f>[2]Activity_IMP!J84</f>
        <v>0</v>
      </c>
      <c r="K84" s="11">
        <f>[2]Activity_IMP!K84</f>
        <v>0</v>
      </c>
    </row>
    <row r="85" spans="1:11">
      <c r="A85" s="10">
        <f>[2]Capacity_IMP!A85</f>
        <v>0</v>
      </c>
      <c r="B85" s="10">
        <f>[2]Capacity_IMP!B85</f>
        <v>0</v>
      </c>
      <c r="C85" s="11">
        <f>[2]Activity_IMP!C85</f>
        <v>0</v>
      </c>
      <c r="D85" s="11">
        <f>[2]Activity_IMP!D85</f>
        <v>0</v>
      </c>
      <c r="E85" s="11">
        <f>[2]Activity_IMP!E85</f>
        <v>0</v>
      </c>
      <c r="F85" s="11">
        <f>[2]Activity_IMP!F85</f>
        <v>0</v>
      </c>
      <c r="G85" s="11">
        <f>[2]Activity_IMP!G85</f>
        <v>0</v>
      </c>
      <c r="H85" s="11">
        <f>[2]Activity_IMP!H85</f>
        <v>0</v>
      </c>
      <c r="I85" s="11">
        <f>[2]Activity_IMP!I85</f>
        <v>0</v>
      </c>
      <c r="J85" s="11">
        <f>[2]Activity_IMP!J85</f>
        <v>0</v>
      </c>
      <c r="K85" s="11">
        <f>[2]Activity_IMP!K85</f>
        <v>0</v>
      </c>
    </row>
    <row r="86" spans="1:11">
      <c r="A86" s="10">
        <f>[2]Capacity_IMP!A86</f>
        <v>0</v>
      </c>
      <c r="B86" s="10">
        <f>[2]Capacity_IMP!B86</f>
        <v>0</v>
      </c>
      <c r="C86" s="11">
        <f>[2]Activity_IMP!C86</f>
        <v>0</v>
      </c>
      <c r="D86" s="11">
        <f>[2]Activity_IMP!D86</f>
        <v>0</v>
      </c>
      <c r="E86" s="11">
        <f>[2]Activity_IMP!E86</f>
        <v>0</v>
      </c>
      <c r="F86" s="11">
        <f>[2]Activity_IMP!F86</f>
        <v>0</v>
      </c>
      <c r="G86" s="11">
        <f>[2]Activity_IMP!G86</f>
        <v>0</v>
      </c>
      <c r="H86" s="11">
        <f>[2]Activity_IMP!H86</f>
        <v>0</v>
      </c>
      <c r="I86" s="11">
        <f>[2]Activity_IMP!I86</f>
        <v>0</v>
      </c>
      <c r="J86" s="11">
        <f>[2]Activity_IMP!J86</f>
        <v>0</v>
      </c>
      <c r="K86" s="11">
        <f>[2]Activity_IMP!K86</f>
        <v>0</v>
      </c>
    </row>
    <row r="87" spans="1:11">
      <c r="A87" s="10">
        <f>[2]Capacity_IMP!A87</f>
        <v>0</v>
      </c>
      <c r="B87" s="10">
        <f>[2]Capacity_IMP!B87</f>
        <v>0</v>
      </c>
      <c r="C87" s="11">
        <f>[2]Activity_IMP!C87</f>
        <v>0</v>
      </c>
      <c r="D87" s="11">
        <f>[2]Activity_IMP!D87</f>
        <v>0</v>
      </c>
      <c r="E87" s="11">
        <f>[2]Activity_IMP!E87</f>
        <v>0</v>
      </c>
      <c r="F87" s="11">
        <f>[2]Activity_IMP!F87</f>
        <v>0</v>
      </c>
      <c r="G87" s="11">
        <f>[2]Activity_IMP!G87</f>
        <v>0</v>
      </c>
      <c r="H87" s="11">
        <f>[2]Activity_IMP!H87</f>
        <v>0</v>
      </c>
      <c r="I87" s="11">
        <f>[2]Activity_IMP!I87</f>
        <v>0</v>
      </c>
      <c r="J87" s="11">
        <f>[2]Activity_IMP!J87</f>
        <v>0</v>
      </c>
      <c r="K87" s="11">
        <f>[2]Activity_IMP!K87</f>
        <v>0</v>
      </c>
    </row>
    <row r="88" spans="1:11">
      <c r="A88" s="10">
        <f>[2]Capacity_IMP!A88</f>
        <v>0</v>
      </c>
      <c r="B88" s="10">
        <f>[2]Capacity_IMP!B88</f>
        <v>0</v>
      </c>
      <c r="C88" s="11">
        <f>[2]Activity_IMP!C88</f>
        <v>0</v>
      </c>
      <c r="D88" s="11">
        <f>[2]Activity_IMP!D88</f>
        <v>0</v>
      </c>
      <c r="E88" s="11">
        <f>[2]Activity_IMP!E88</f>
        <v>0</v>
      </c>
      <c r="F88" s="11">
        <f>[2]Activity_IMP!F88</f>
        <v>0</v>
      </c>
      <c r="G88" s="11">
        <f>[2]Activity_IMP!G88</f>
        <v>0</v>
      </c>
      <c r="H88" s="11">
        <f>[2]Activity_IMP!H88</f>
        <v>0</v>
      </c>
      <c r="I88" s="11">
        <f>[2]Activity_IMP!I88</f>
        <v>0</v>
      </c>
      <c r="J88" s="11">
        <f>[2]Activity_IMP!J88</f>
        <v>0</v>
      </c>
      <c r="K88" s="11">
        <f>[2]Activity_IMP!K88</f>
        <v>0</v>
      </c>
    </row>
    <row r="89" spans="1:11">
      <c r="A89" s="10">
        <f>[2]Capacity_IMP!A89</f>
        <v>0</v>
      </c>
      <c r="B89" s="10">
        <f>[2]Capacity_IMP!B89</f>
        <v>0</v>
      </c>
      <c r="C89" s="11">
        <f>[2]Activity_IMP!C89</f>
        <v>0</v>
      </c>
      <c r="D89" s="11">
        <f>[2]Activity_IMP!D89</f>
        <v>0</v>
      </c>
      <c r="E89" s="11">
        <f>[2]Activity_IMP!E89</f>
        <v>0</v>
      </c>
      <c r="F89" s="11">
        <f>[2]Activity_IMP!F89</f>
        <v>0</v>
      </c>
      <c r="G89" s="11">
        <f>[2]Activity_IMP!G89</f>
        <v>0</v>
      </c>
      <c r="H89" s="11">
        <f>[2]Activity_IMP!H89</f>
        <v>0</v>
      </c>
      <c r="I89" s="11">
        <f>[2]Activity_IMP!I89</f>
        <v>0</v>
      </c>
      <c r="J89" s="11">
        <f>[2]Activity_IMP!J89</f>
        <v>0</v>
      </c>
      <c r="K89" s="11">
        <f>[2]Activity_IMP!K89</f>
        <v>0</v>
      </c>
    </row>
    <row r="90" spans="1:11">
      <c r="A90" s="10">
        <f>[2]Capacity_IMP!A90</f>
        <v>0</v>
      </c>
      <c r="B90" s="10">
        <f>[2]Capacity_IMP!B90</f>
        <v>0</v>
      </c>
      <c r="C90" s="11">
        <f>[2]Activity_IMP!C90</f>
        <v>0</v>
      </c>
      <c r="D90" s="11">
        <f>[2]Activity_IMP!D90</f>
        <v>0</v>
      </c>
      <c r="E90" s="11">
        <f>[2]Activity_IMP!E90</f>
        <v>0</v>
      </c>
      <c r="F90" s="11">
        <f>[2]Activity_IMP!F90</f>
        <v>0</v>
      </c>
      <c r="G90" s="11">
        <f>[2]Activity_IMP!G90</f>
        <v>0</v>
      </c>
      <c r="H90" s="11">
        <f>[2]Activity_IMP!H90</f>
        <v>0</v>
      </c>
      <c r="I90" s="11">
        <f>[2]Activity_IMP!I90</f>
        <v>0</v>
      </c>
      <c r="J90" s="11">
        <f>[2]Activity_IMP!J90</f>
        <v>0</v>
      </c>
      <c r="K90" s="11">
        <f>[2]Activity_IMP!K90</f>
        <v>0</v>
      </c>
    </row>
    <row r="91" spans="1:11">
      <c r="A91" s="10">
        <f>[2]Capacity_IMP!A91</f>
        <v>0</v>
      </c>
      <c r="B91" s="10">
        <f>[2]Capacity_IMP!B91</f>
        <v>0</v>
      </c>
      <c r="C91" s="11">
        <f>[2]Activity_IMP!C91</f>
        <v>0</v>
      </c>
      <c r="D91" s="11">
        <f>[2]Activity_IMP!D91</f>
        <v>0</v>
      </c>
      <c r="E91" s="11">
        <f>[2]Activity_IMP!E91</f>
        <v>0</v>
      </c>
      <c r="F91" s="11">
        <f>[2]Activity_IMP!F91</f>
        <v>0</v>
      </c>
      <c r="G91" s="11">
        <f>[2]Activity_IMP!G91</f>
        <v>0</v>
      </c>
      <c r="H91" s="11">
        <f>[2]Activity_IMP!H91</f>
        <v>0</v>
      </c>
      <c r="I91" s="11">
        <f>[2]Activity_IMP!I91</f>
        <v>0</v>
      </c>
      <c r="J91" s="11">
        <f>[2]Activity_IMP!J91</f>
        <v>0</v>
      </c>
      <c r="K91" s="11">
        <f>[2]Activity_IMP!K91</f>
        <v>0</v>
      </c>
    </row>
    <row r="92" spans="1:11">
      <c r="A92" s="10">
        <f>[2]Capacity_IMP!A92</f>
        <v>0</v>
      </c>
      <c r="B92" s="10">
        <f>[2]Capacity_IMP!B92</f>
        <v>0</v>
      </c>
      <c r="C92" s="11">
        <f>[2]Activity_IMP!C92</f>
        <v>0</v>
      </c>
      <c r="D92" s="11">
        <f>[2]Activity_IMP!D92</f>
        <v>0</v>
      </c>
      <c r="E92" s="11">
        <f>[2]Activity_IMP!E92</f>
        <v>0</v>
      </c>
      <c r="F92" s="11">
        <f>[2]Activity_IMP!F92</f>
        <v>0</v>
      </c>
      <c r="G92" s="11">
        <f>[2]Activity_IMP!G92</f>
        <v>0</v>
      </c>
      <c r="H92" s="11">
        <f>[2]Activity_IMP!H92</f>
        <v>0</v>
      </c>
      <c r="I92" s="11">
        <f>[2]Activity_IMP!I92</f>
        <v>0</v>
      </c>
      <c r="J92" s="11">
        <f>[2]Activity_IMP!J92</f>
        <v>0</v>
      </c>
      <c r="K92" s="11">
        <f>[2]Activity_IMP!K92</f>
        <v>0</v>
      </c>
    </row>
    <row r="93" spans="1:11">
      <c r="A93" s="10">
        <f>[2]Capacity_IMP!A93</f>
        <v>0</v>
      </c>
      <c r="B93" s="10">
        <f>[2]Capacity_IMP!B93</f>
        <v>0</v>
      </c>
      <c r="C93" s="11">
        <f>[2]Activity_IMP!C93</f>
        <v>0</v>
      </c>
      <c r="D93" s="11">
        <f>[2]Activity_IMP!D93</f>
        <v>0</v>
      </c>
      <c r="E93" s="11">
        <f>[2]Activity_IMP!E93</f>
        <v>0</v>
      </c>
      <c r="F93" s="11">
        <f>[2]Activity_IMP!F93</f>
        <v>0</v>
      </c>
      <c r="G93" s="11">
        <f>[2]Activity_IMP!G93</f>
        <v>0</v>
      </c>
      <c r="H93" s="11">
        <f>[2]Activity_IMP!H93</f>
        <v>0</v>
      </c>
      <c r="I93" s="11">
        <f>[2]Activity_IMP!I93</f>
        <v>0</v>
      </c>
      <c r="J93" s="11">
        <f>[2]Activity_IMP!J93</f>
        <v>0</v>
      </c>
      <c r="K93" s="11">
        <f>[2]Activity_IMP!K93</f>
        <v>0</v>
      </c>
    </row>
    <row r="94" spans="1:11">
      <c r="A94" s="10">
        <f>[2]Capacity_IMP!A94</f>
        <v>0</v>
      </c>
      <c r="B94" s="10">
        <f>[2]Capacity_IMP!B94</f>
        <v>0</v>
      </c>
      <c r="C94" s="11">
        <f>[2]Activity_IMP!C94</f>
        <v>0</v>
      </c>
      <c r="D94" s="11">
        <f>[2]Activity_IMP!D94</f>
        <v>0</v>
      </c>
      <c r="E94" s="11">
        <f>[2]Activity_IMP!E94</f>
        <v>0</v>
      </c>
      <c r="F94" s="11">
        <f>[2]Activity_IMP!F94</f>
        <v>0</v>
      </c>
      <c r="G94" s="11">
        <f>[2]Activity_IMP!G94</f>
        <v>0</v>
      </c>
      <c r="H94" s="11">
        <f>[2]Activity_IMP!H94</f>
        <v>0</v>
      </c>
      <c r="I94" s="11">
        <f>[2]Activity_IMP!I94</f>
        <v>0</v>
      </c>
      <c r="J94" s="11">
        <f>[2]Activity_IMP!J94</f>
        <v>0</v>
      </c>
      <c r="K94" s="11">
        <f>[2]Activity_IMP!K94</f>
        <v>0</v>
      </c>
    </row>
    <row r="95" spans="1:11">
      <c r="A95" s="10">
        <f>[2]Capacity_IMP!A95</f>
        <v>0</v>
      </c>
      <c r="B95" s="10">
        <f>[2]Capacity_IMP!B95</f>
        <v>0</v>
      </c>
      <c r="C95" s="11">
        <f>[2]Activity_IMP!C95</f>
        <v>0</v>
      </c>
      <c r="D95" s="11">
        <f>[2]Activity_IMP!D95</f>
        <v>0</v>
      </c>
      <c r="E95" s="11">
        <f>[2]Activity_IMP!E95</f>
        <v>0</v>
      </c>
      <c r="F95" s="11">
        <f>[2]Activity_IMP!F95</f>
        <v>0</v>
      </c>
      <c r="G95" s="11">
        <f>[2]Activity_IMP!G95</f>
        <v>0</v>
      </c>
      <c r="H95" s="11">
        <f>[2]Activity_IMP!H95</f>
        <v>0</v>
      </c>
      <c r="I95" s="11">
        <f>[2]Activity_IMP!I95</f>
        <v>0</v>
      </c>
      <c r="J95" s="11">
        <f>[2]Activity_IMP!J95</f>
        <v>0</v>
      </c>
      <c r="K95" s="11">
        <f>[2]Activity_IMP!K95</f>
        <v>0</v>
      </c>
    </row>
    <row r="96" spans="1:11">
      <c r="A96" s="10">
        <f>[2]Capacity_IMP!A96</f>
        <v>0</v>
      </c>
      <c r="B96" s="10">
        <f>[2]Capacity_IMP!B96</f>
        <v>0</v>
      </c>
      <c r="C96" s="11">
        <f>[2]Activity_IMP!C96</f>
        <v>0</v>
      </c>
      <c r="D96" s="11">
        <f>[2]Activity_IMP!D96</f>
        <v>0</v>
      </c>
      <c r="E96" s="11">
        <f>[2]Activity_IMP!E96</f>
        <v>0</v>
      </c>
      <c r="F96" s="11">
        <f>[2]Activity_IMP!F96</f>
        <v>0</v>
      </c>
      <c r="G96" s="11">
        <f>[2]Activity_IMP!G96</f>
        <v>0</v>
      </c>
      <c r="H96" s="11">
        <f>[2]Activity_IMP!H96</f>
        <v>0</v>
      </c>
      <c r="I96" s="11">
        <f>[2]Activity_IMP!I96</f>
        <v>0</v>
      </c>
      <c r="J96" s="11">
        <f>[2]Activity_IMP!J96</f>
        <v>0</v>
      </c>
      <c r="K96" s="11">
        <f>[2]Activity_IMP!K96</f>
        <v>0</v>
      </c>
    </row>
    <row r="97" spans="1:11">
      <c r="A97" s="10">
        <f>[2]Capacity_IMP!A97</f>
        <v>0</v>
      </c>
      <c r="B97" s="10">
        <f>[2]Capacity_IMP!B97</f>
        <v>0</v>
      </c>
      <c r="C97" s="11">
        <f>[2]Activity_IMP!C97</f>
        <v>0</v>
      </c>
      <c r="D97" s="11">
        <f>[2]Activity_IMP!D97</f>
        <v>0</v>
      </c>
      <c r="E97" s="11">
        <f>[2]Activity_IMP!E97</f>
        <v>0</v>
      </c>
      <c r="F97" s="11">
        <f>[2]Activity_IMP!F97</f>
        <v>0</v>
      </c>
      <c r="G97" s="11">
        <f>[2]Activity_IMP!G97</f>
        <v>0</v>
      </c>
      <c r="H97" s="11">
        <f>[2]Activity_IMP!H97</f>
        <v>0</v>
      </c>
      <c r="I97" s="11">
        <f>[2]Activity_IMP!I97</f>
        <v>0</v>
      </c>
      <c r="J97" s="11">
        <f>[2]Activity_IMP!J97</f>
        <v>0</v>
      </c>
      <c r="K97" s="11">
        <f>[2]Activity_IMP!K97</f>
        <v>0</v>
      </c>
    </row>
    <row r="98" spans="1:11">
      <c r="A98" s="10">
        <f>[2]Capacity_IMP!A98</f>
        <v>0</v>
      </c>
      <c r="B98" s="10">
        <f>[2]Capacity_IMP!B98</f>
        <v>0</v>
      </c>
      <c r="C98" s="11">
        <f>[2]Activity_IMP!C98</f>
        <v>0</v>
      </c>
      <c r="D98" s="11">
        <f>[2]Activity_IMP!D98</f>
        <v>0</v>
      </c>
      <c r="E98" s="11">
        <f>[2]Activity_IMP!E98</f>
        <v>0</v>
      </c>
      <c r="F98" s="11">
        <f>[2]Activity_IMP!F98</f>
        <v>0</v>
      </c>
      <c r="G98" s="11">
        <f>[2]Activity_IMP!G98</f>
        <v>0</v>
      </c>
      <c r="H98" s="11">
        <f>[2]Activity_IMP!H98</f>
        <v>0</v>
      </c>
      <c r="I98" s="11">
        <f>[2]Activity_IMP!I98</f>
        <v>0</v>
      </c>
      <c r="J98" s="11">
        <f>[2]Activity_IMP!J98</f>
        <v>0</v>
      </c>
      <c r="K98" s="11">
        <f>[2]Activity_IMP!K98</f>
        <v>0</v>
      </c>
    </row>
    <row r="99" spans="1:11">
      <c r="A99" s="10">
        <f>[2]Capacity_IMP!A99</f>
        <v>0</v>
      </c>
      <c r="B99" s="10">
        <f>[2]Capacity_IMP!B99</f>
        <v>0</v>
      </c>
      <c r="C99" s="11">
        <f>[2]Activity_IMP!C99</f>
        <v>0</v>
      </c>
      <c r="D99" s="11">
        <f>[2]Activity_IMP!D99</f>
        <v>0</v>
      </c>
      <c r="E99" s="11">
        <f>[2]Activity_IMP!E99</f>
        <v>0</v>
      </c>
      <c r="F99" s="11">
        <f>[2]Activity_IMP!F99</f>
        <v>0</v>
      </c>
      <c r="G99" s="11">
        <f>[2]Activity_IMP!G99</f>
        <v>0</v>
      </c>
      <c r="H99" s="11">
        <f>[2]Activity_IMP!H99</f>
        <v>0</v>
      </c>
      <c r="I99" s="11">
        <f>[2]Activity_IMP!I99</f>
        <v>0</v>
      </c>
      <c r="J99" s="11">
        <f>[2]Activity_IMP!J99</f>
        <v>0</v>
      </c>
      <c r="K99" s="11">
        <f>[2]Activity_IMP!K99</f>
        <v>0</v>
      </c>
    </row>
    <row r="100" spans="1:11">
      <c r="A100" s="10">
        <f>[2]Capacity_IMP!A100</f>
        <v>0</v>
      </c>
      <c r="B100" s="10">
        <f>[2]Capacity_IMP!B100</f>
        <v>0</v>
      </c>
      <c r="C100" s="11">
        <f>[2]Activity_IMP!C100</f>
        <v>0</v>
      </c>
      <c r="D100" s="11">
        <f>[2]Activity_IMP!D100</f>
        <v>0</v>
      </c>
      <c r="E100" s="11">
        <f>[2]Activity_IMP!E100</f>
        <v>0</v>
      </c>
      <c r="F100" s="11">
        <f>[2]Activity_IMP!F100</f>
        <v>0</v>
      </c>
      <c r="G100" s="11">
        <f>[2]Activity_IMP!G100</f>
        <v>0</v>
      </c>
      <c r="H100" s="11">
        <f>[2]Activity_IMP!H100</f>
        <v>0</v>
      </c>
      <c r="I100" s="11">
        <f>[2]Activity_IMP!I100</f>
        <v>0</v>
      </c>
      <c r="J100" s="11">
        <f>[2]Activity_IMP!J100</f>
        <v>0</v>
      </c>
      <c r="K100" s="11">
        <f>[2]Activity_IMP!K100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Y4000"/>
  <sheetViews>
    <sheetView tabSelected="1" topLeftCell="G25" zoomScale="55" zoomScaleNormal="55" workbookViewId="0">
      <selection activeCell="L36" sqref="L36"/>
    </sheetView>
  </sheetViews>
  <sheetFormatPr defaultRowHeight="14.5"/>
  <cols>
    <col min="1" max="1" width="6.81640625" customWidth="1"/>
    <col min="2" max="2" width="30" bestFit="1" customWidth="1"/>
    <col min="3" max="3" width="31" bestFit="1" customWidth="1"/>
    <col min="4" max="4" width="6.453125" bestFit="1" customWidth="1"/>
    <col min="5" max="5" width="13.453125" style="37" bestFit="1" customWidth="1"/>
    <col min="6" max="6" width="12.7265625" style="37" bestFit="1" customWidth="1"/>
    <col min="7" max="13" width="13.453125" style="37" bestFit="1" customWidth="1"/>
    <col min="15" max="15" width="10.7265625" bestFit="1" customWidth="1"/>
    <col min="16" max="16" width="12.1796875" bestFit="1" customWidth="1"/>
    <col min="17" max="18" width="7.7265625" bestFit="1" customWidth="1"/>
    <col min="19" max="19" width="8.453125" bestFit="1" customWidth="1"/>
    <col min="20" max="20" width="9" customWidth="1"/>
    <col min="21" max="22" width="8.453125" bestFit="1" customWidth="1"/>
    <col min="23" max="23" width="8" bestFit="1" customWidth="1"/>
    <col min="24" max="24" width="8.453125" bestFit="1" customWidth="1"/>
    <col min="25" max="28" width="8.453125" customWidth="1"/>
    <col min="30" max="30" width="9.36328125" bestFit="1" customWidth="1"/>
    <col min="31" max="31" width="23.453125" bestFit="1" customWidth="1"/>
    <col min="32" max="39" width="9.453125" style="3" bestFit="1" customWidth="1"/>
    <col min="40" max="40" width="7.90625" style="3" customWidth="1"/>
    <col min="42" max="42" width="8.7265625" customWidth="1"/>
  </cols>
  <sheetData>
    <row r="1" spans="1:51">
      <c r="A1" s="10" t="str">
        <f>[2]Emissions!A1</f>
        <v>Region</v>
      </c>
      <c r="B1" s="10" t="str">
        <f>[2]Emissions!B1</f>
        <v>Technology</v>
      </c>
      <c r="C1" s="10" t="str">
        <f>[2]Emissions!C1</f>
        <v>Emission Commodity</v>
      </c>
      <c r="D1" s="10" t="str">
        <f>[2]Emissions!D1</f>
        <v>Sector</v>
      </c>
      <c r="E1" s="46">
        <f>[2]Emissions!E1</f>
        <v>2010</v>
      </c>
      <c r="F1" s="46">
        <f>[2]Emissions!F1</f>
        <v>2015</v>
      </c>
      <c r="G1" s="46">
        <f>[2]Emissions!G1</f>
        <v>2020</v>
      </c>
      <c r="H1" s="46">
        <f>[2]Emissions!H1</f>
        <v>2025</v>
      </c>
      <c r="I1" s="46">
        <f>[2]Emissions!I1</f>
        <v>2030</v>
      </c>
      <c r="J1" s="46">
        <f>[2]Emissions!J1</f>
        <v>2035</v>
      </c>
      <c r="K1" s="46">
        <f>[2]Emissions!K1</f>
        <v>2040</v>
      </c>
      <c r="L1" s="46">
        <f>[2]Emissions!L1</f>
        <v>2045</v>
      </c>
      <c r="M1" s="46">
        <f>[2]Emissions!M1</f>
        <v>2050</v>
      </c>
      <c r="P1" s="10">
        <f>E1</f>
        <v>2010</v>
      </c>
      <c r="Q1" s="10">
        <f t="shared" ref="Q1:X1" si="0">F1</f>
        <v>2015</v>
      </c>
      <c r="R1" s="10">
        <f t="shared" si="0"/>
        <v>2020</v>
      </c>
      <c r="S1" s="10">
        <f t="shared" si="0"/>
        <v>2025</v>
      </c>
      <c r="T1" s="10">
        <f t="shared" si="0"/>
        <v>2030</v>
      </c>
      <c r="U1" s="10">
        <f t="shared" si="0"/>
        <v>2035</v>
      </c>
      <c r="V1" s="10">
        <f t="shared" si="0"/>
        <v>2040</v>
      </c>
      <c r="W1" s="10">
        <f t="shared" si="0"/>
        <v>2045</v>
      </c>
      <c r="X1" s="10">
        <f t="shared" si="0"/>
        <v>2050</v>
      </c>
      <c r="Y1" s="10"/>
      <c r="Z1" s="10" t="s">
        <v>165</v>
      </c>
      <c r="AA1" s="10">
        <f>P1</f>
        <v>2010</v>
      </c>
      <c r="AB1" s="10">
        <f t="shared" ref="AB1" si="1">Q1</f>
        <v>2015</v>
      </c>
      <c r="AC1" s="10">
        <f t="shared" ref="AC1" si="2">R1</f>
        <v>2020</v>
      </c>
      <c r="AD1" s="10"/>
      <c r="AF1" s="25">
        <f>P1</f>
        <v>2010</v>
      </c>
      <c r="AG1" s="25">
        <f t="shared" ref="AG1" si="3">Q1</f>
        <v>2015</v>
      </c>
      <c r="AH1" s="25">
        <f t="shared" ref="AH1" si="4">R1</f>
        <v>2020</v>
      </c>
      <c r="AI1" s="25">
        <f t="shared" ref="AI1" si="5">S1</f>
        <v>2025</v>
      </c>
      <c r="AJ1" s="25">
        <f t="shared" ref="AJ1" si="6">T1</f>
        <v>2030</v>
      </c>
      <c r="AK1" s="25">
        <f t="shared" ref="AK1" si="7">U1</f>
        <v>2035</v>
      </c>
      <c r="AL1" s="25">
        <f t="shared" ref="AL1" si="8">V1</f>
        <v>2040</v>
      </c>
      <c r="AM1" s="25">
        <f t="shared" ref="AM1" si="9">W1</f>
        <v>2045</v>
      </c>
      <c r="AN1" s="25">
        <f t="shared" ref="AN1" si="10">X1</f>
        <v>2050</v>
      </c>
      <c r="AQ1" s="10">
        <f>E1</f>
        <v>2010</v>
      </c>
      <c r="AR1" s="10">
        <f t="shared" ref="AR1:AY1" si="11">F1</f>
        <v>2015</v>
      </c>
      <c r="AS1" s="10">
        <f t="shared" si="11"/>
        <v>2020</v>
      </c>
      <c r="AT1" s="10">
        <f t="shared" si="11"/>
        <v>2025</v>
      </c>
      <c r="AU1" s="10">
        <f t="shared" si="11"/>
        <v>2030</v>
      </c>
      <c r="AV1" s="10">
        <f t="shared" si="11"/>
        <v>2035</v>
      </c>
      <c r="AW1" s="10">
        <f t="shared" si="11"/>
        <v>2040</v>
      </c>
      <c r="AX1" s="10">
        <f t="shared" si="11"/>
        <v>2045</v>
      </c>
      <c r="AY1" s="10">
        <f t="shared" si="11"/>
        <v>2050</v>
      </c>
    </row>
    <row r="2" spans="1:51">
      <c r="A2" s="10">
        <f>[2]Emissions!A2549</f>
        <v>0</v>
      </c>
      <c r="B2" s="10">
        <f>[2]Emissions!B2549</f>
        <v>0</v>
      </c>
      <c r="C2" s="10">
        <f>[2]Emissions!C2549</f>
        <v>0</v>
      </c>
      <c r="D2" s="10">
        <f>[2]Emissions!D2549</f>
        <v>0</v>
      </c>
      <c r="E2" s="42">
        <f>[2]Emissions!E2549</f>
        <v>0</v>
      </c>
      <c r="F2" s="42">
        <f>[2]Emissions!F2549</f>
        <v>0</v>
      </c>
      <c r="G2" s="42">
        <f>[2]Emissions!G2549</f>
        <v>0</v>
      </c>
      <c r="H2" s="42">
        <f>[2]Emissions!H2549</f>
        <v>0</v>
      </c>
      <c r="I2" s="42">
        <f>[2]Emissions!I2549</f>
        <v>0</v>
      </c>
      <c r="J2" s="42">
        <f>[2]Emissions!J2549</f>
        <v>0</v>
      </c>
      <c r="K2" s="42">
        <f>[2]Emissions!K2549</f>
        <v>0</v>
      </c>
      <c r="L2" s="42">
        <f>[2]Emissions!L2549</f>
        <v>0</v>
      </c>
      <c r="M2" s="42">
        <f>[2]Emissions!M2549</f>
        <v>0</v>
      </c>
      <c r="O2" s="2" t="s">
        <v>80</v>
      </c>
      <c r="P2" s="6">
        <f>(SUMIF($C:$C,"*UPS_CO2",E:E)*0.000001)+(SUMIF($C:$C,"*UPS_CO2_PRC",E:E)*0.000001)</f>
        <v>0.10743148549083301</v>
      </c>
      <c r="Q2" s="6">
        <f t="shared" ref="Q2:X2" si="12">(SUMIF($C:$C,"*UPS_CO2",F:F)*0.000001)+(SUMIF($C:$C,"*UPS_CO2_PRC",F:F)*0.000001)</f>
        <v>0.10781952889362603</v>
      </c>
      <c r="R2" s="6">
        <f t="shared" si="12"/>
        <v>0.10219925121168628</v>
      </c>
      <c r="S2" s="6">
        <f t="shared" si="12"/>
        <v>0.11964326704816548</v>
      </c>
      <c r="T2" s="6">
        <f t="shared" si="12"/>
        <v>0.12865239262872619</v>
      </c>
      <c r="U2" s="6">
        <f t="shared" si="12"/>
        <v>7.0382585323912492E-2</v>
      </c>
      <c r="V2" s="6">
        <f t="shared" si="12"/>
        <v>9.8799214069268445E-3</v>
      </c>
      <c r="W2" s="6">
        <f t="shared" si="12"/>
        <v>7.3298961826789291E-3</v>
      </c>
      <c r="X2" s="6">
        <f t="shared" si="12"/>
        <v>1.1162208728624765E-2</v>
      </c>
      <c r="Y2" s="6"/>
      <c r="Z2" s="2" t="s">
        <v>80</v>
      </c>
      <c r="AE2" t="s">
        <v>81</v>
      </c>
      <c r="AF2" s="6">
        <f t="shared" ref="AF2:AN2" si="13">SUMIF($C:$C,"*TOT_CH4*",E:E)/1000</f>
        <v>0.30327163566548299</v>
      </c>
      <c r="AG2" s="6">
        <f t="shared" si="13"/>
        <v>0.31580133689988843</v>
      </c>
      <c r="AH2" s="6">
        <f t="shared" si="13"/>
        <v>0.23455761227707958</v>
      </c>
      <c r="AI2" s="6">
        <f t="shared" si="13"/>
        <v>0.29279475524869247</v>
      </c>
      <c r="AJ2" s="6">
        <f t="shared" si="13"/>
        <v>0.27077349768400155</v>
      </c>
      <c r="AK2" s="6">
        <f t="shared" si="13"/>
        <v>0.217540225126091</v>
      </c>
      <c r="AL2" s="6">
        <f t="shared" si="13"/>
        <v>0.1524717856456648</v>
      </c>
      <c r="AM2" s="6">
        <f t="shared" si="13"/>
        <v>0.16486840986502674</v>
      </c>
      <c r="AN2" s="6">
        <f t="shared" si="13"/>
        <v>0.23898436522034822</v>
      </c>
      <c r="AP2" s="2" t="s">
        <v>80</v>
      </c>
      <c r="AQ2" s="6">
        <f>SUMIF($C:$C,"*UPS_CH4",E:E)/1000000</f>
        <v>0</v>
      </c>
      <c r="AR2" s="6">
        <f t="shared" ref="AR2:AY2" si="14">SUMIF($C:$C,"*UPS_CH4",F:F)/1000000</f>
        <v>0</v>
      </c>
      <c r="AS2" s="6">
        <f t="shared" si="14"/>
        <v>0</v>
      </c>
      <c r="AT2" s="6">
        <f t="shared" si="14"/>
        <v>0</v>
      </c>
      <c r="AU2" s="6">
        <f t="shared" si="14"/>
        <v>0</v>
      </c>
      <c r="AV2" s="6">
        <f t="shared" si="14"/>
        <v>0</v>
      </c>
      <c r="AW2" s="6">
        <f t="shared" si="14"/>
        <v>0</v>
      </c>
      <c r="AX2" s="6">
        <f t="shared" si="14"/>
        <v>0</v>
      </c>
      <c r="AY2" s="6">
        <f t="shared" si="14"/>
        <v>0</v>
      </c>
    </row>
    <row r="3" spans="1:51">
      <c r="A3" s="10">
        <f>[2]Emissions!A2546</f>
        <v>0</v>
      </c>
      <c r="B3" s="10">
        <f>[2]Emissions!B2546</f>
        <v>0</v>
      </c>
      <c r="C3" s="10">
        <f>[2]Emissions!C2546</f>
        <v>0</v>
      </c>
      <c r="D3" s="10">
        <f>[2]Emissions!D2546</f>
        <v>0</v>
      </c>
      <c r="E3" s="42">
        <f>[2]Emissions!E2546</f>
        <v>0</v>
      </c>
      <c r="F3" s="42">
        <f>[2]Emissions!F2546</f>
        <v>0</v>
      </c>
      <c r="G3" s="42">
        <f>[2]Emissions!G2546</f>
        <v>0</v>
      </c>
      <c r="H3" s="42">
        <f>[2]Emissions!H2546</f>
        <v>0</v>
      </c>
      <c r="I3" s="42">
        <f>[2]Emissions!I2546</f>
        <v>0</v>
      </c>
      <c r="J3" s="42">
        <f>[2]Emissions!J2546</f>
        <v>0</v>
      </c>
      <c r="K3" s="42">
        <f>[2]Emissions!K2546</f>
        <v>0</v>
      </c>
      <c r="L3" s="42">
        <f>[2]Emissions!L2546</f>
        <v>0</v>
      </c>
      <c r="M3" s="42">
        <f>[2]Emissions!M2546</f>
        <v>0</v>
      </c>
      <c r="O3" s="2" t="s">
        <v>36</v>
      </c>
      <c r="P3" s="6">
        <f t="shared" ref="P3:X3" si="15">SUMIF($C:$C,"*HH2_CO2*",E:E)*0.000001</f>
        <v>0</v>
      </c>
      <c r="Q3" s="6">
        <f t="shared" si="15"/>
        <v>0</v>
      </c>
      <c r="R3" s="6">
        <f t="shared" si="15"/>
        <v>0</v>
      </c>
      <c r="S3" s="6">
        <f t="shared" si="15"/>
        <v>0</v>
      </c>
      <c r="T3" s="6">
        <f t="shared" si="15"/>
        <v>0</v>
      </c>
      <c r="U3" s="6">
        <f t="shared" si="15"/>
        <v>1.05823364454433E-3</v>
      </c>
      <c r="V3" s="6">
        <f t="shared" si="15"/>
        <v>4.6677244426499035E-3</v>
      </c>
      <c r="W3" s="6">
        <f t="shared" si="15"/>
        <v>2.2721569090907921E-2</v>
      </c>
      <c r="X3" s="6">
        <f t="shared" si="15"/>
        <v>6.125087250692781E-2</v>
      </c>
      <c r="Y3" s="6"/>
      <c r="Z3" s="2" t="s">
        <v>36</v>
      </c>
      <c r="AB3" s="6"/>
      <c r="AE3" t="s">
        <v>82</v>
      </c>
      <c r="AF3" s="6">
        <f t="shared" ref="AF3:AN3" si="16">SUMIF($C:$C,"*TOT_N2O*",E:E)/1000</f>
        <v>1.3878525850029261E-2</v>
      </c>
      <c r="AG3" s="6">
        <f t="shared" si="16"/>
        <v>1.68280151129943E-2</v>
      </c>
      <c r="AH3" s="6">
        <f t="shared" si="16"/>
        <v>1.7779264022495769E-2</v>
      </c>
      <c r="AI3" s="6">
        <f t="shared" si="16"/>
        <v>1.2551797931333489E-2</v>
      </c>
      <c r="AJ3" s="6">
        <f t="shared" si="16"/>
        <v>1.2256092704462053E-2</v>
      </c>
      <c r="AK3" s="6">
        <f t="shared" si="16"/>
        <v>1.0065229303022645E-2</v>
      </c>
      <c r="AL3" s="6">
        <f t="shared" si="16"/>
        <v>9.5795625564600966E-3</v>
      </c>
      <c r="AM3" s="6">
        <f t="shared" si="16"/>
        <v>1.0214540378384597E-2</v>
      </c>
      <c r="AN3" s="6">
        <f t="shared" si="16"/>
        <v>2.1064824370930234E-2</v>
      </c>
      <c r="AP3" s="2" t="s">
        <v>36</v>
      </c>
      <c r="AQ3" s="6">
        <f>SUMIF($C:$C,"*HH2_CH4",E:E)*0.000001</f>
        <v>0</v>
      </c>
      <c r="AR3" s="6">
        <f t="shared" ref="AR3:AY3" si="17">SUMIF($C:$C,"*HH2_CH4",F:F)*0.000001</f>
        <v>0</v>
      </c>
      <c r="AS3" s="6">
        <f t="shared" si="17"/>
        <v>1.5648639429033709E-3</v>
      </c>
      <c r="AT3" s="6">
        <f t="shared" si="17"/>
        <v>0</v>
      </c>
      <c r="AU3" s="6">
        <f t="shared" si="17"/>
        <v>0</v>
      </c>
      <c r="AV3" s="6">
        <f t="shared" si="17"/>
        <v>7.4295733533834567E-4</v>
      </c>
      <c r="AW3" s="6">
        <f t="shared" si="17"/>
        <v>3.5861689789888043E-3</v>
      </c>
      <c r="AX3" s="6">
        <f t="shared" si="17"/>
        <v>1.6965618522576192E-2</v>
      </c>
      <c r="AY3" s="6">
        <f t="shared" si="17"/>
        <v>2.0164964975185835E-2</v>
      </c>
    </row>
    <row r="4" spans="1:51">
      <c r="A4" s="10" t="str">
        <f>[2]Emissions!A2543</f>
        <v>EUR</v>
      </c>
      <c r="B4" s="10" t="str">
        <f>[2]Emissions!B2543</f>
        <v>UPS_SCN_FREF_EXS</v>
      </c>
      <c r="C4" s="10" t="str">
        <f>[2]Emissions!C2543</f>
        <v>TOT_CO2_EQ_GWP_100</v>
      </c>
      <c r="D4" s="10" t="str">
        <f>[2]Emissions!D2543</f>
        <v>UPS</v>
      </c>
      <c r="E4" s="42">
        <f>[2]Emissions!E2543</f>
        <v>51199.216412788293</v>
      </c>
      <c r="F4" s="42">
        <f>[2]Emissions!F2543</f>
        <v>44773.159119672047</v>
      </c>
      <c r="G4" s="42">
        <f>[2]Emissions!G2543</f>
        <v>38250.092179520179</v>
      </c>
      <c r="H4" s="42">
        <f>[2]Emissions!H2543</f>
        <v>35281.292947522998</v>
      </c>
      <c r="I4" s="42">
        <f>[2]Emissions!I2543</f>
        <v>28561.268487609432</v>
      </c>
      <c r="J4" s="42">
        <f>[2]Emissions!J2543</f>
        <v>20251.748059291469</v>
      </c>
      <c r="K4" s="42">
        <f>[2]Emissions!K2543</f>
        <v>9054.2166206050697</v>
      </c>
      <c r="L4" s="42">
        <f>[2]Emissions!L2543</f>
        <v>6532.3281538969513</v>
      </c>
      <c r="M4" s="42">
        <f>[2]Emissions!M2543</f>
        <v>9492.8008539020775</v>
      </c>
      <c r="O4" s="2" t="s">
        <v>83</v>
      </c>
      <c r="P4" s="6">
        <f>(IF(SUMIF($C:$C,"*ELC_CO2*",E:E)*0.000001&gt;0,SUMIF($C:$C,"*ELC_CO2*",E:E)*0.000001,0))</f>
        <v>1.3999999999999997</v>
      </c>
      <c r="Q4" s="6">
        <f t="shared" ref="Q4:R4" si="18">(IF(SUMIF($C:$C,"*ELC_CO2*",F:F)*0.000001&gt;0,SUMIF($C:$C,"*ELC_CO2*",F:F)*0.000001,0))</f>
        <v>1.2279999999999995</v>
      </c>
      <c r="R4" s="6">
        <f t="shared" si="18"/>
        <v>0.88799999999999957</v>
      </c>
      <c r="S4" s="6">
        <f t="shared" ref="S4:X4" si="19">(SUMIF($C:$C,"*ELC_CO2*",H:H))*0.000001</f>
        <v>0.43237880696382852</v>
      </c>
      <c r="T4" s="6">
        <f t="shared" si="19"/>
        <v>0.17378862170759626</v>
      </c>
      <c r="U4" s="6">
        <f t="shared" si="19"/>
        <v>1.4055610977718732E-2</v>
      </c>
      <c r="V4" s="6">
        <f t="shared" si="19"/>
        <v>-1.1337714686835677E-2</v>
      </c>
      <c r="W4" s="6">
        <f t="shared" si="19"/>
        <v>-7.0632133835327113E-2</v>
      </c>
      <c r="X4" s="6">
        <f t="shared" si="19"/>
        <v>-0.40266959630827553</v>
      </c>
      <c r="Y4" s="6"/>
      <c r="Z4" s="2" t="s">
        <v>83</v>
      </c>
      <c r="AA4" s="13">
        <f t="shared" ref="AA4:AC9" si="20">1-AA17/P4</f>
        <v>0</v>
      </c>
      <c r="AB4" s="13">
        <f t="shared" si="20"/>
        <v>0</v>
      </c>
      <c r="AC4" s="13">
        <f t="shared" si="20"/>
        <v>0</v>
      </c>
      <c r="AE4" t="s">
        <v>84</v>
      </c>
      <c r="AF4" s="6">
        <f>AF2*0.025</f>
        <v>7.5817908916370746E-3</v>
      </c>
      <c r="AG4" s="6">
        <f t="shared" ref="AG4:AN4" si="21">AG2*0.025</f>
        <v>7.8950334224972118E-3</v>
      </c>
      <c r="AH4" s="6">
        <f t="shared" si="21"/>
        <v>5.8639403069269897E-3</v>
      </c>
      <c r="AI4" s="6">
        <f t="shared" si="21"/>
        <v>7.319868881217312E-3</v>
      </c>
      <c r="AJ4" s="6">
        <f t="shared" si="21"/>
        <v>6.7693374421000391E-3</v>
      </c>
      <c r="AK4" s="6">
        <f t="shared" si="21"/>
        <v>5.4385056281522756E-3</v>
      </c>
      <c r="AL4" s="6">
        <f t="shared" si="21"/>
        <v>3.8117946411416201E-3</v>
      </c>
      <c r="AM4" s="6">
        <f t="shared" si="21"/>
        <v>4.1217102466256685E-3</v>
      </c>
      <c r="AN4" s="6">
        <f t="shared" si="21"/>
        <v>5.9746091305087059E-3</v>
      </c>
      <c r="AP4" s="2" t="s">
        <v>83</v>
      </c>
      <c r="AQ4" s="6">
        <f>(SUMIF($C:$C,"*ELC_CH4",E:E)*0.000001)</f>
        <v>0.18175689125793895</v>
      </c>
      <c r="AR4" s="6">
        <f t="shared" ref="AR4:AY4" si="22">(SUMIF($C:$C,"*ELC_CH4",F:F)*0.000001)</f>
        <v>0.19084863120794754</v>
      </c>
      <c r="AS4" s="6">
        <f t="shared" si="22"/>
        <v>0.1552942489371236</v>
      </c>
      <c r="AT4" s="6">
        <f t="shared" si="22"/>
        <v>7.7098334043078073E-2</v>
      </c>
      <c r="AU4" s="6">
        <f t="shared" si="22"/>
        <v>6.137974129455985E-2</v>
      </c>
      <c r="AV4" s="6">
        <f t="shared" si="22"/>
        <v>4.4758786610938912E-2</v>
      </c>
      <c r="AW4" s="6">
        <f t="shared" si="22"/>
        <v>4.8247669558032315E-2</v>
      </c>
      <c r="AX4" s="6">
        <f t="shared" si="22"/>
        <v>5.4914885558742729E-2</v>
      </c>
      <c r="AY4" s="6">
        <f t="shared" si="22"/>
        <v>0.14802378843349082</v>
      </c>
    </row>
    <row r="5" spans="1:51">
      <c r="A5" s="10" t="str">
        <f>[2]Emissions!A2537</f>
        <v>EUR</v>
      </c>
      <c r="B5" s="10" t="str">
        <f>[2]Emissions!B2537</f>
        <v>UPS_BIO_REF_GEN2_FT_LGC_KER_NEW</v>
      </c>
      <c r="C5" s="10" t="str">
        <f>[2]Emissions!C2537</f>
        <v>TOT_CO2_EQ_GWP_100</v>
      </c>
      <c r="D5" s="10" t="str">
        <f>[2]Emissions!D2537</f>
        <v>UPS</v>
      </c>
      <c r="E5" s="42">
        <f>[2]Emissions!E2537</f>
        <v>0</v>
      </c>
      <c r="F5" s="42">
        <f>[2]Emissions!F2537</f>
        <v>0</v>
      </c>
      <c r="G5" s="42">
        <f>[2]Emissions!G2537</f>
        <v>0</v>
      </c>
      <c r="H5" s="42">
        <f>[2]Emissions!H2537</f>
        <v>0</v>
      </c>
      <c r="I5" s="42">
        <f>[2]Emissions!I2537</f>
        <v>14.86992562047512</v>
      </c>
      <c r="J5" s="42">
        <f>[2]Emissions!J2537</f>
        <v>0</v>
      </c>
      <c r="K5" s="42">
        <f>[2]Emissions!K2537</f>
        <v>14.86992562047512</v>
      </c>
      <c r="L5" s="42">
        <f>[2]Emissions!L2537</f>
        <v>14.86992562047512</v>
      </c>
      <c r="M5" s="42">
        <f>[2]Emissions!M2537</f>
        <v>0</v>
      </c>
      <c r="O5" s="2" t="s">
        <v>85</v>
      </c>
      <c r="P5" s="5">
        <f t="shared" ref="P5:X5" si="23">(SUMIF($C:$C,"*AGR_CO2*",E:E))*0.000001</f>
        <v>6.6499999999999948E-2</v>
      </c>
      <c r="Q5" s="5">
        <f t="shared" si="23"/>
        <v>5.8999999999999983E-2</v>
      </c>
      <c r="R5" s="6">
        <f t="shared" si="23"/>
        <v>7.0999999999999994E-2</v>
      </c>
      <c r="S5" s="6">
        <f t="shared" si="23"/>
        <v>6.1890417275619072E-2</v>
      </c>
      <c r="T5" s="6">
        <f t="shared" si="23"/>
        <v>5.938754311334276E-2</v>
      </c>
      <c r="U5" s="6">
        <f t="shared" si="23"/>
        <v>6.0587616414534452E-2</v>
      </c>
      <c r="V5" s="6">
        <f t="shared" si="23"/>
        <v>5.7214050513894367E-2</v>
      </c>
      <c r="W5" s="6">
        <f t="shared" si="23"/>
        <v>5.7993582599628495E-2</v>
      </c>
      <c r="X5" s="6">
        <f t="shared" si="23"/>
        <v>5.849099021519881E-2</v>
      </c>
      <c r="Y5" s="6"/>
      <c r="Z5" s="2" t="s">
        <v>85</v>
      </c>
      <c r="AA5" s="13">
        <f t="shared" si="20"/>
        <v>-5.2631578947369251E-2</v>
      </c>
      <c r="AB5" s="13">
        <f t="shared" si="20"/>
        <v>0</v>
      </c>
      <c r="AC5" s="13">
        <f t="shared" si="20"/>
        <v>0</v>
      </c>
      <c r="AE5" t="s">
        <v>86</v>
      </c>
      <c r="AF5" s="6">
        <f>AF3*0.298</f>
        <v>4.1358007033087197E-3</v>
      </c>
      <c r="AG5" s="6">
        <f t="shared" ref="AG5:AN5" si="24">AG3*0.298</f>
        <v>5.0147485036723012E-3</v>
      </c>
      <c r="AH5" s="6">
        <f t="shared" si="24"/>
        <v>5.2982206787037392E-3</v>
      </c>
      <c r="AI5" s="6">
        <f t="shared" si="24"/>
        <v>3.7404357835373798E-3</v>
      </c>
      <c r="AJ5" s="6">
        <f t="shared" si="24"/>
        <v>3.6523156259296915E-3</v>
      </c>
      <c r="AK5" s="6">
        <f t="shared" si="24"/>
        <v>2.9994383323007482E-3</v>
      </c>
      <c r="AL5" s="6">
        <f t="shared" si="24"/>
        <v>2.8547096418251087E-3</v>
      </c>
      <c r="AM5" s="6">
        <f t="shared" si="24"/>
        <v>3.04393303275861E-3</v>
      </c>
      <c r="AN5" s="6">
        <f t="shared" si="24"/>
        <v>6.2773176625372093E-3</v>
      </c>
      <c r="AP5" s="2" t="s">
        <v>85</v>
      </c>
      <c r="AQ5" s="6">
        <f>(SUMIF($C:$C,"*AGR_CH4",E:E)*0.000001)</f>
        <v>2.5856580330192954E-3</v>
      </c>
      <c r="AR5" s="6">
        <f t="shared" ref="AR5:AY5" si="25">(SUMIF($C:$C,"*AGR_CH4",F:F)*0.000001)</f>
        <v>2.387387639421252E-3</v>
      </c>
      <c r="AS5" s="6">
        <f t="shared" si="25"/>
        <v>2.8096791320230494E-3</v>
      </c>
      <c r="AT5" s="6">
        <f t="shared" si="25"/>
        <v>2.3920970302733924E-3</v>
      </c>
      <c r="AU5" s="6">
        <f t="shared" si="25"/>
        <v>2.321470553184542E-3</v>
      </c>
      <c r="AV5" s="6">
        <f t="shared" si="25"/>
        <v>2.4306686931159891E-3</v>
      </c>
      <c r="AW5" s="6">
        <f t="shared" si="25"/>
        <v>2.2392133114296398E-3</v>
      </c>
      <c r="AX5" s="6">
        <f t="shared" si="25"/>
        <v>2.2740352583618269E-3</v>
      </c>
      <c r="AY5" s="6">
        <f t="shared" si="25"/>
        <v>2.2979334747667353E-3</v>
      </c>
    </row>
    <row r="6" spans="1:51">
      <c r="A6" s="10" t="str">
        <f>[2]Emissions!A2540</f>
        <v>EUR</v>
      </c>
      <c r="B6" s="10" t="str">
        <f>[2]Emissions!B2540</f>
        <v>UPS_BIO_REF_GEN2_LGC_ETH_NEW</v>
      </c>
      <c r="C6" s="10" t="str">
        <f>[2]Emissions!C2540</f>
        <v>TOT_CO2_EQ_GWP_100</v>
      </c>
      <c r="D6" s="10" t="str">
        <f>[2]Emissions!D2540</f>
        <v>UPS</v>
      </c>
      <c r="E6" s="42">
        <f>[2]Emissions!E2540</f>
        <v>0</v>
      </c>
      <c r="F6" s="42">
        <f>[2]Emissions!F2540</f>
        <v>0</v>
      </c>
      <c r="G6" s="42">
        <f>[2]Emissions!G2540</f>
        <v>0</v>
      </c>
      <c r="H6" s="42">
        <f>[2]Emissions!H2540</f>
        <v>0</v>
      </c>
      <c r="I6" s="42">
        <f>[2]Emissions!I2540</f>
        <v>0</v>
      </c>
      <c r="J6" s="42">
        <f>[2]Emissions!J2540</f>
        <v>0</v>
      </c>
      <c r="K6" s="42">
        <f>[2]Emissions!K2540</f>
        <v>0</v>
      </c>
      <c r="L6" s="42">
        <f>[2]Emissions!L2540</f>
        <v>0</v>
      </c>
      <c r="M6" s="42">
        <f>[2]Emissions!M2540</f>
        <v>0</v>
      </c>
      <c r="O6" s="2" t="s">
        <v>87</v>
      </c>
      <c r="P6" s="6">
        <f t="shared" ref="P6:X6" si="26">(SUMIF($C:$C,"*RES_CO2*",E:E))*0.000001</f>
        <v>0.501</v>
      </c>
      <c r="Q6" s="6">
        <f t="shared" si="26"/>
        <v>0.40500000000000003</v>
      </c>
      <c r="R6" s="6">
        <f t="shared" si="26"/>
        <v>0.39900000000000002</v>
      </c>
      <c r="S6" s="6">
        <f t="shared" si="26"/>
        <v>0.30198963223196751</v>
      </c>
      <c r="T6" s="6">
        <f t="shared" si="26"/>
        <v>0.20468123909293329</v>
      </c>
      <c r="U6" s="6">
        <f t="shared" si="26"/>
        <v>0.11991597175204602</v>
      </c>
      <c r="V6" s="6">
        <f t="shared" si="26"/>
        <v>6.4297215859735232E-2</v>
      </c>
      <c r="W6" s="6">
        <f t="shared" si="26"/>
        <v>6.3099023514748304E-2</v>
      </c>
      <c r="X6" s="6">
        <f t="shared" si="26"/>
        <v>5.735382454265775E-3</v>
      </c>
      <c r="Y6" s="6"/>
      <c r="Z6" s="2" t="s">
        <v>87</v>
      </c>
      <c r="AA6" s="13">
        <f t="shared" si="20"/>
        <v>0</v>
      </c>
      <c r="AB6" s="13">
        <f t="shared" si="20"/>
        <v>0</v>
      </c>
      <c r="AC6" s="13">
        <f t="shared" si="20"/>
        <v>0</v>
      </c>
      <c r="AE6" t="s">
        <v>88</v>
      </c>
      <c r="AF6" s="6">
        <f t="shared" ref="AF6:AN6" si="27">P11</f>
        <v>4.0046314854908331</v>
      </c>
      <c r="AG6" s="6">
        <f t="shared" si="27"/>
        <v>3.6701195288936268</v>
      </c>
      <c r="AH6" s="6">
        <f t="shared" si="27"/>
        <v>3.1897992512116899</v>
      </c>
      <c r="AI6" s="6">
        <f t="shared" si="27"/>
        <v>2.6866578340531584</v>
      </c>
      <c r="AJ6" s="6">
        <f t="shared" si="27"/>
        <v>2.0862684228201318</v>
      </c>
      <c r="AK6" s="6">
        <f t="shared" si="27"/>
        <v>1.3259779508481468</v>
      </c>
      <c r="AL6" s="6">
        <f t="shared" si="27"/>
        <v>0.66687303400779152</v>
      </c>
      <c r="AM6" s="6">
        <f t="shared" si="27"/>
        <v>0.34817659490207731</v>
      </c>
      <c r="AN6" s="6">
        <f t="shared" si="27"/>
        <v>4.5200895431569174E-2</v>
      </c>
      <c r="AP6" s="2" t="s">
        <v>87</v>
      </c>
      <c r="AQ6" s="6">
        <f>(SUMIF($C:$C,"*RES_CH4",E:E)*0.000001)</f>
        <v>6.9417157564073559E-2</v>
      </c>
      <c r="AR6" s="6">
        <f t="shared" ref="AR6:AY6" si="28">(SUMIF($C:$C,"*RES_CH4",F:F)*0.000001)</f>
        <v>7.3697873937548453E-2</v>
      </c>
      <c r="AS6" s="6">
        <f t="shared" si="28"/>
        <v>2.9259344854111646E-2</v>
      </c>
      <c r="AT6" s="6">
        <f t="shared" si="28"/>
        <v>6.4472748555315679E-2</v>
      </c>
      <c r="AU6" s="6">
        <f t="shared" si="28"/>
        <v>5.7612080509279004E-2</v>
      </c>
      <c r="AV6" s="6">
        <f t="shared" si="28"/>
        <v>4.101097206171344E-2</v>
      </c>
      <c r="AW6" s="6">
        <f t="shared" si="28"/>
        <v>1.6081248676780145E-2</v>
      </c>
      <c r="AX6" s="6">
        <f t="shared" si="28"/>
        <v>1.1892013478090517E-3</v>
      </c>
      <c r="AY6" s="6">
        <f t="shared" si="28"/>
        <v>3.3422302719232806E-3</v>
      </c>
    </row>
    <row r="7" spans="1:51">
      <c r="A7" s="10" t="str">
        <f>[2]Emissions!A2534</f>
        <v>EUR</v>
      </c>
      <c r="B7" s="10" t="str">
        <f>[2]Emissions!B2534</f>
        <v>UPS_BIO_REF_GEN2_FT_LGC_KER_CCS_NEW</v>
      </c>
      <c r="C7" s="10" t="str">
        <f>[2]Emissions!C2534</f>
        <v>TOT_CO2_EQ_GWP_100</v>
      </c>
      <c r="D7" s="10" t="str">
        <f>[2]Emissions!D2534</f>
        <v>UPS</v>
      </c>
      <c r="E7" s="42">
        <f>[2]Emissions!E2534</f>
        <v>0</v>
      </c>
      <c r="F7" s="42">
        <f>[2]Emissions!F2534</f>
        <v>0</v>
      </c>
      <c r="G7" s="42">
        <f>[2]Emissions!G2534</f>
        <v>0</v>
      </c>
      <c r="H7" s="42">
        <f>[2]Emissions!H2534</f>
        <v>0</v>
      </c>
      <c r="I7" s="42">
        <f>[2]Emissions!I2534</f>
        <v>0</v>
      </c>
      <c r="J7" s="42">
        <f>[2]Emissions!J2534</f>
        <v>0</v>
      </c>
      <c r="K7" s="42">
        <f>[2]Emissions!K2534</f>
        <v>79.955313819770623</v>
      </c>
      <c r="L7" s="42">
        <f>[2]Emissions!L2534</f>
        <v>124.200956868356</v>
      </c>
      <c r="M7" s="42">
        <f>[2]Emissions!M2534</f>
        <v>0</v>
      </c>
      <c r="O7" s="2" t="s">
        <v>89</v>
      </c>
      <c r="P7" s="6">
        <f t="shared" ref="P7:X7" si="29">(SUMIF($C:$C,"*COM_CO2*",E:E))*0.000001</f>
        <v>0.19700000000000009</v>
      </c>
      <c r="Q7" s="6">
        <f t="shared" si="29"/>
        <v>0.17700000000000005</v>
      </c>
      <c r="R7" s="6">
        <f t="shared" si="29"/>
        <v>0.16100000000000003</v>
      </c>
      <c r="S7" s="6">
        <f t="shared" si="29"/>
        <v>7.7990880951287436E-2</v>
      </c>
      <c r="T7" s="6">
        <f t="shared" si="29"/>
        <v>5.3665569083313713E-2</v>
      </c>
      <c r="U7" s="6">
        <f t="shared" si="29"/>
        <v>3.5936516169575702E-2</v>
      </c>
      <c r="V7" s="6">
        <f t="shared" si="29"/>
        <v>3.6596605873904793E-2</v>
      </c>
      <c r="W7" s="6">
        <f t="shared" si="29"/>
        <v>2.8881690173288243E-2</v>
      </c>
      <c r="X7" s="6">
        <f t="shared" si="29"/>
        <v>1.3955130174455098E-2</v>
      </c>
      <c r="Y7" s="6"/>
      <c r="Z7" s="2" t="s">
        <v>89</v>
      </c>
      <c r="AA7" s="13">
        <f t="shared" si="20"/>
        <v>0</v>
      </c>
      <c r="AB7" s="13">
        <f t="shared" si="20"/>
        <v>0</v>
      </c>
      <c r="AC7" s="13">
        <f t="shared" si="20"/>
        <v>0</v>
      </c>
      <c r="AF7" s="5"/>
      <c r="AG7" s="6"/>
      <c r="AH7" s="6"/>
      <c r="AI7" s="6"/>
      <c r="AJ7" s="6"/>
      <c r="AK7" s="6"/>
      <c r="AL7" s="6"/>
      <c r="AM7" s="6"/>
      <c r="AN7" s="6"/>
      <c r="AP7" s="2" t="s">
        <v>89</v>
      </c>
      <c r="AQ7" s="6">
        <f>(SUMIF($C:$C,"*COM_CH4",E:E)*0.000001)</f>
        <v>9.2709615509159547E-3</v>
      </c>
      <c r="AR7" s="6">
        <f t="shared" ref="AR7:AY7" si="30">(SUMIF($C:$C,"*COM_CH4",F:F)*0.000001)</f>
        <v>7.2953010365714461E-3</v>
      </c>
      <c r="AS7" s="6">
        <f t="shared" si="30"/>
        <v>6.2299406121795516E-3</v>
      </c>
      <c r="AT7" s="6">
        <f t="shared" si="30"/>
        <v>5.4800105222713141E-2</v>
      </c>
      <c r="AU7" s="6">
        <f t="shared" si="30"/>
        <v>4.6528108707577509E-2</v>
      </c>
      <c r="AV7" s="6">
        <f t="shared" si="30"/>
        <v>2.9498172906394522E-2</v>
      </c>
      <c r="AW7" s="6">
        <f t="shared" si="30"/>
        <v>6.897211811893101E-4</v>
      </c>
      <c r="AX7" s="6">
        <f t="shared" si="30"/>
        <v>5.4432133760437703E-4</v>
      </c>
      <c r="AY7" s="6">
        <f t="shared" si="30"/>
        <v>3.5810195482014541E-4</v>
      </c>
    </row>
    <row r="8" spans="1:51">
      <c r="A8" s="10" t="str">
        <f>[2]Emissions!A637</f>
        <v>EUR</v>
      </c>
      <c r="B8" s="10" t="str">
        <f>[2]Emissions!B637</f>
        <v>IMP_ETH_DMY_ANNUAL_TECH</v>
      </c>
      <c r="C8" s="10" t="str">
        <f>[2]Emissions!C637</f>
        <v>UPS_CO2</v>
      </c>
      <c r="D8" s="10" t="str">
        <f>[2]Emissions!D637</f>
        <v>IMP</v>
      </c>
      <c r="E8" s="42">
        <f>[2]Emissions!E637</f>
        <v>5084.6401085447142</v>
      </c>
      <c r="F8" s="42">
        <f>[2]Emissions!F637</f>
        <v>11913.683613454001</v>
      </c>
      <c r="G8" s="42">
        <f>[2]Emissions!G637</f>
        <v>11913.683613454001</v>
      </c>
      <c r="H8" s="42">
        <f>[2]Emissions!H637</f>
        <v>12032.285257366981</v>
      </c>
      <c r="I8" s="42">
        <f>[2]Emissions!I637</f>
        <v>7550.3941434028911</v>
      </c>
      <c r="J8" s="42">
        <f>[2]Emissions!J637</f>
        <v>1335.1757468776291</v>
      </c>
      <c r="K8" s="42">
        <f>[2]Emissions!K637</f>
        <v>0</v>
      </c>
      <c r="L8" s="42">
        <f>[2]Emissions!L637</f>
        <v>0</v>
      </c>
      <c r="M8" s="42">
        <f>[2]Emissions!M637</f>
        <v>1669.4078747226879</v>
      </c>
      <c r="O8" s="2" t="s">
        <v>90</v>
      </c>
      <c r="P8" s="6">
        <f t="shared" ref="P8:X8" si="31">(SUMIF($C:$C,"*TRA_CO2*",E:E))*0.000001</f>
        <v>1.0527</v>
      </c>
      <c r="Q8" s="6">
        <f t="shared" si="31"/>
        <v>1.0593000000000004</v>
      </c>
      <c r="R8" s="6">
        <f t="shared" si="31"/>
        <v>0.95260000000000045</v>
      </c>
      <c r="S8" s="6">
        <f t="shared" si="31"/>
        <v>0.98394219678073114</v>
      </c>
      <c r="T8" s="6">
        <f t="shared" si="31"/>
        <v>0.81425087453049361</v>
      </c>
      <c r="U8" s="6">
        <f t="shared" si="31"/>
        <v>0.6232924276644829</v>
      </c>
      <c r="V8" s="6">
        <f t="shared" si="31"/>
        <v>0.28647724673940655</v>
      </c>
      <c r="W8" s="6">
        <f t="shared" si="31"/>
        <v>7.8530358014209614E-2</v>
      </c>
      <c r="X8" s="6">
        <f t="shared" si="31"/>
        <v>0.13807488570006909</v>
      </c>
      <c r="Y8" s="6"/>
      <c r="Z8" s="2" t="s">
        <v>90</v>
      </c>
      <c r="AA8" s="13">
        <f t="shared" si="20"/>
        <v>9.0909090909090939E-2</v>
      </c>
      <c r="AB8" s="13">
        <f t="shared" si="20"/>
        <v>9.0909090909091272E-2</v>
      </c>
      <c r="AC8" s="13">
        <f t="shared" si="20"/>
        <v>9.0909090909091383E-2</v>
      </c>
      <c r="AE8" t="s">
        <v>91</v>
      </c>
      <c r="AF8" s="14">
        <f>SUMIF($C:$C,"*BKS*",E:E)</f>
        <v>0</v>
      </c>
      <c r="AG8" s="14">
        <f t="shared" ref="AG8:AN8" si="32">SUMIF($C:$C,"*BKS*",F:F)</f>
        <v>0</v>
      </c>
      <c r="AH8" s="14">
        <f t="shared" si="32"/>
        <v>0</v>
      </c>
      <c r="AI8" s="14">
        <f t="shared" si="32"/>
        <v>0</v>
      </c>
      <c r="AJ8" s="14">
        <f t="shared" si="32"/>
        <v>0</v>
      </c>
      <c r="AK8" s="14">
        <f t="shared" si="32"/>
        <v>0</v>
      </c>
      <c r="AL8" s="14">
        <f t="shared" si="32"/>
        <v>0</v>
      </c>
      <c r="AM8" s="14">
        <f t="shared" si="32"/>
        <v>0</v>
      </c>
      <c r="AN8" s="14">
        <f t="shared" si="32"/>
        <v>0</v>
      </c>
      <c r="AP8" s="2" t="s">
        <v>90</v>
      </c>
      <c r="AQ8" s="6">
        <f>(SUMIF($C:$C,"*TRA_CH4",E:E)*0.000001)</f>
        <v>4.3545893373236742E-2</v>
      </c>
      <c r="AR8" s="6">
        <f t="shared" ref="AR8:AY8" si="33">(SUMIF($C:$C,"*TRA_CH4",F:F)*0.000001)</f>
        <v>4.3665178112515968E-2</v>
      </c>
      <c r="AS8" s="6">
        <f t="shared" si="33"/>
        <v>3.9177162716205638E-2</v>
      </c>
      <c r="AT8" s="6">
        <f t="shared" si="33"/>
        <v>4.0905407041224411E-2</v>
      </c>
      <c r="AU8" s="6">
        <f t="shared" si="33"/>
        <v>3.566589912249267E-2</v>
      </c>
      <c r="AV8" s="6">
        <f t="shared" si="33"/>
        <v>2.525756674382541E-2</v>
      </c>
      <c r="AW8" s="6">
        <f t="shared" si="33"/>
        <v>1.4383910693052572E-2</v>
      </c>
      <c r="AX8" s="6">
        <f t="shared" si="33"/>
        <v>8.0614911616419295E-3</v>
      </c>
      <c r="AY8" s="6">
        <f t="shared" si="33"/>
        <v>5.0374773131288244E-3</v>
      </c>
    </row>
    <row r="9" spans="1:51">
      <c r="A9" s="10" t="str">
        <f>[2]Emissions!A634</f>
        <v>EUR</v>
      </c>
      <c r="B9" s="10" t="str">
        <f>[2]Emissions!B634</f>
        <v>IMP_EMHV_DMY_TECH</v>
      </c>
      <c r="C9" s="10" t="str">
        <f>[2]Emissions!C634</f>
        <v>UPS_CO2</v>
      </c>
      <c r="D9" s="10" t="str">
        <f>[2]Emissions!D634</f>
        <v>IMP</v>
      </c>
      <c r="E9" s="42">
        <f>[2]Emissions!E634</f>
        <v>23226.248160499999</v>
      </c>
      <c r="F9" s="42">
        <f>[2]Emissions!F634</f>
        <v>23226.248160499988</v>
      </c>
      <c r="G9" s="42">
        <f>[2]Emissions!G634</f>
        <v>23226.248160499988</v>
      </c>
      <c r="H9" s="42">
        <f>[2]Emissions!H634</f>
        <v>31790.016271475</v>
      </c>
      <c r="I9" s="42">
        <f>[2]Emissions!I634</f>
        <v>40350.472025324991</v>
      </c>
      <c r="J9" s="42">
        <f>[2]Emissions!J634</f>
        <v>47782.076470974993</v>
      </c>
      <c r="K9" s="42">
        <f>[2]Emissions!K634</f>
        <v>0</v>
      </c>
      <c r="L9" s="42">
        <f>[2]Emissions!L634</f>
        <v>0</v>
      </c>
      <c r="M9" s="42">
        <f>[2]Emissions!M634</f>
        <v>0</v>
      </c>
      <c r="O9" s="2" t="s">
        <v>92</v>
      </c>
      <c r="P9" s="6">
        <f>(SUMIF($C:$C,"*IND_CO2",E:E)+SUMIF($C:$C,"*IND_CO2_PRC",E:E))*0.000001</f>
        <v>0.68000000000000027</v>
      </c>
      <c r="Q9" s="6">
        <f t="shared" ref="Q9:X9" si="34">(SUMIF($C:$C,"*IND_CO2",F:F)+SUMIF($C:$C,"*IND_CO2_PRC",F:F))*0.000001</f>
        <v>0.63941791708420004</v>
      </c>
      <c r="R9" s="6">
        <f t="shared" si="34"/>
        <v>0.634378144371052</v>
      </c>
      <c r="S9" s="6">
        <f t="shared" si="34"/>
        <v>0.73286022826017894</v>
      </c>
      <c r="T9" s="6">
        <f t="shared" si="34"/>
        <v>0.67587977812234434</v>
      </c>
      <c r="U9" s="6">
        <f t="shared" si="34"/>
        <v>0.40074898890133165</v>
      </c>
      <c r="V9" s="6">
        <f t="shared" si="34"/>
        <v>0.219077983858109</v>
      </c>
      <c r="W9" s="6">
        <f t="shared" si="34"/>
        <v>0.16025260916194278</v>
      </c>
      <c r="X9" s="6">
        <f t="shared" si="34"/>
        <v>0.15920102196030325</v>
      </c>
      <c r="Y9" s="6"/>
      <c r="Z9" s="2" t="s">
        <v>92</v>
      </c>
      <c r="AA9" s="13">
        <f t="shared" si="20"/>
        <v>0</v>
      </c>
      <c r="AB9" s="13">
        <f t="shared" si="20"/>
        <v>8.4732018597574177E-3</v>
      </c>
      <c r="AC9" s="13">
        <f t="shared" si="20"/>
        <v>2.8970330289787682E-2</v>
      </c>
      <c r="AE9" t="s">
        <v>93</v>
      </c>
      <c r="AF9" s="38">
        <v>4.0720000000000001</v>
      </c>
      <c r="AG9" s="38">
        <v>3.76</v>
      </c>
      <c r="AH9" s="38">
        <v>3.32</v>
      </c>
      <c r="AI9" s="38">
        <v>2.6880000000000002</v>
      </c>
      <c r="AJ9" s="38">
        <v>2.0159999999999996</v>
      </c>
      <c r="AK9" s="38">
        <v>1.3440000000000003</v>
      </c>
      <c r="AL9" s="38">
        <v>0.67200000000000015</v>
      </c>
      <c r="AM9" s="38">
        <v>0.3359999999999998</v>
      </c>
      <c r="AN9" s="38">
        <v>0</v>
      </c>
      <c r="AP9" s="2" t="s">
        <v>92</v>
      </c>
      <c r="AQ9" s="6">
        <f>(SUMIF($C:$C,"*IND_CH4",E:E)*0.000001)</f>
        <v>3.8682401445064352E-2</v>
      </c>
      <c r="AR9" s="6">
        <f t="shared" ref="AR9:AY9" si="35">(SUMIF($C:$C,"*IND_CH4",F:F)*0.000001)</f>
        <v>3.4569280980170092E-2</v>
      </c>
      <c r="AS9" s="6">
        <f t="shared" si="35"/>
        <v>3.5109809057302488E-2</v>
      </c>
      <c r="AT9" s="6">
        <f t="shared" si="35"/>
        <v>7.6229727989465368E-2</v>
      </c>
      <c r="AU9" s="6">
        <f t="shared" si="35"/>
        <v>8.1106678979492128E-2</v>
      </c>
      <c r="AV9" s="6">
        <f t="shared" si="35"/>
        <v>8.3227283391365647E-2</v>
      </c>
      <c r="AW9" s="6">
        <f t="shared" si="35"/>
        <v>6.4914065799716619E-2</v>
      </c>
      <c r="AX9" s="6">
        <f t="shared" si="35"/>
        <v>7.8471964723244608E-2</v>
      </c>
      <c r="AY9" s="6">
        <f t="shared" si="35"/>
        <v>6.7696924053340449E-2</v>
      </c>
    </row>
    <row r="10" spans="1:51">
      <c r="A10" s="10" t="str">
        <f>[2]Emissions!A640</f>
        <v>EUR</v>
      </c>
      <c r="B10" s="10" t="str">
        <f>[2]Emissions!B640</f>
        <v>IMP_WOD_DMY_TECH</v>
      </c>
      <c r="C10" s="10" t="str">
        <f>[2]Emissions!C640</f>
        <v>UPS_CO2</v>
      </c>
      <c r="D10" s="10" t="str">
        <f>[2]Emissions!D640</f>
        <v>IMP</v>
      </c>
      <c r="E10" s="42">
        <f>[2]Emissions!E640</f>
        <v>27921.380808999998</v>
      </c>
      <c r="F10" s="42">
        <f>[2]Emissions!F640</f>
        <v>27906.437999999998</v>
      </c>
      <c r="G10" s="42">
        <f>[2]Emissions!G640</f>
        <v>27925.537087000001</v>
      </c>
      <c r="H10" s="42">
        <f>[2]Emissions!H640</f>
        <v>39583.599999999999</v>
      </c>
      <c r="I10" s="42">
        <f>[2]Emissions!I640</f>
        <v>51161.802999999993</v>
      </c>
      <c r="J10" s="42">
        <f>[2]Emissions!J640</f>
        <v>0</v>
      </c>
      <c r="K10" s="42">
        <f>[2]Emissions!K640</f>
        <v>0</v>
      </c>
      <c r="L10" s="42">
        <f>[2]Emissions!L640</f>
        <v>0</v>
      </c>
      <c r="M10" s="42">
        <f>[2]Emissions!M640</f>
        <v>0</v>
      </c>
      <c r="O10" s="2" t="s">
        <v>94</v>
      </c>
      <c r="P10" s="6">
        <f>SUM(P2:P9)</f>
        <v>4.0046314854908331</v>
      </c>
      <c r="Q10" s="6">
        <f t="shared" ref="Q10" si="36">SUM(Q2:Q9)</f>
        <v>3.6755374459778261</v>
      </c>
      <c r="R10" s="6">
        <f t="shared" ref="R10" si="37">SUM(R2:R9)</f>
        <v>3.2081773955827382</v>
      </c>
      <c r="S10" s="6">
        <f t="shared" ref="S10" si="38">SUM(S2:S9)</f>
        <v>2.710695429511778</v>
      </c>
      <c r="T10" s="6">
        <f t="shared" ref="T10" si="39">SUM(T2:T9)</f>
        <v>2.1103060182787501</v>
      </c>
      <c r="U10" s="6">
        <f t="shared" ref="U10" si="40">SUM(U2:U9)</f>
        <v>1.3259779508481462</v>
      </c>
      <c r="V10" s="6">
        <f t="shared" ref="V10" si="41">SUM(V2:V9)</f>
        <v>0.66687303400779108</v>
      </c>
      <c r="W10" s="6">
        <f t="shared" ref="W10" si="42">SUM(W2:W9)</f>
        <v>0.3481765949020772</v>
      </c>
      <c r="X10" s="6">
        <f t="shared" ref="X10" si="43">SUM(X2:X9)</f>
        <v>4.5200895431569049E-2</v>
      </c>
      <c r="Y10" s="6"/>
      <c r="Z10" s="6"/>
      <c r="AA10" s="6"/>
      <c r="AB10" s="6"/>
      <c r="AE10" t="s">
        <v>95</v>
      </c>
      <c r="AF10" s="6">
        <f t="shared" ref="AF10:AH10" si="44">SUMIF($C:$C,"*TOT_CO2_EQ*",E:E)*0.000001</f>
        <v>4.0286999988998993</v>
      </c>
      <c r="AG10" s="6">
        <f t="shared" si="44"/>
        <v>3.6942273834334149</v>
      </c>
      <c r="AH10" s="14">
        <f t="shared" si="44"/>
        <v>3.2074933610229119</v>
      </c>
      <c r="AI10" s="14">
        <f t="shared" ref="AI10:AM10" si="45">SUMIF($C:$C,"*TOT_CO2_EQ*",H:H)*0.000001</f>
        <v>2.7068512797325397</v>
      </c>
      <c r="AJ10" s="14">
        <f t="shared" si="45"/>
        <v>2.1040922714232351</v>
      </c>
      <c r="AK10" s="14">
        <f t="shared" si="45"/>
        <v>1.3400000000000012</v>
      </c>
      <c r="AL10" s="14">
        <f t="shared" si="45"/>
        <v>0.67200000000000049</v>
      </c>
      <c r="AM10" s="14">
        <f t="shared" si="45"/>
        <v>0.33599999999999769</v>
      </c>
      <c r="AN10" s="14">
        <f>SUMIF($C:$C,"*TOT_CO2_EQ*",M:M)*0.000001</f>
        <v>2.7148416847921907E-16</v>
      </c>
      <c r="AP10" s="2" t="s">
        <v>61</v>
      </c>
      <c r="AQ10" s="6">
        <f>SUM(AQ2:AQ9)</f>
        <v>0.34525896322424882</v>
      </c>
      <c r="AR10" s="6">
        <f t="shared" ref="AR10:AY10" si="46">SUM(AR2:AR9)</f>
        <v>0.35246365291417475</v>
      </c>
      <c r="AS10" s="6">
        <f t="shared" si="46"/>
        <v>0.26944504925184931</v>
      </c>
      <c r="AT10" s="6">
        <f t="shared" si="46"/>
        <v>0.31589841988207007</v>
      </c>
      <c r="AU10" s="6">
        <f t="shared" si="46"/>
        <v>0.28461397916658571</v>
      </c>
      <c r="AV10" s="6">
        <f t="shared" si="46"/>
        <v>0.22692640774269227</v>
      </c>
      <c r="AW10" s="6">
        <f t="shared" si="46"/>
        <v>0.15014199819918941</v>
      </c>
      <c r="AX10" s="6">
        <f t="shared" si="46"/>
        <v>0.16242151790998072</v>
      </c>
      <c r="AY10" s="6">
        <f t="shared" si="46"/>
        <v>0.24692142047665605</v>
      </c>
    </row>
    <row r="11" spans="1:51">
      <c r="A11" s="10" t="str">
        <f>[2]Emissions!A2077</f>
        <v>EUR</v>
      </c>
      <c r="B11" s="10" t="str">
        <f>[2]Emissions!B2077</f>
        <v>TRA_FT_DST</v>
      </c>
      <c r="C11" s="10" t="str">
        <f>[2]Emissions!C2077</f>
        <v>TRA_N2O</v>
      </c>
      <c r="D11" s="10" t="str">
        <f>[2]Emissions!D2077</f>
        <v>TRA</v>
      </c>
      <c r="E11" s="42">
        <f>[2]Emissions!E2077</f>
        <v>-215.0082931499999</v>
      </c>
      <c r="F11" s="42">
        <f>[2]Emissions!F2077</f>
        <v>-281.34713875700169</v>
      </c>
      <c r="G11" s="42">
        <f>[2]Emissions!G2077</f>
        <v>-773.65153955290521</v>
      </c>
      <c r="H11" s="42">
        <f>[2]Emissions!H2077</f>
        <v>-829.39961602372375</v>
      </c>
      <c r="I11" s="42">
        <f>[2]Emissions!I2077</f>
        <v>-943.25744253499192</v>
      </c>
      <c r="J11" s="42">
        <f>[2]Emissions!J2077</f>
        <v>-992.7701721687007</v>
      </c>
      <c r="K11" s="42">
        <f>[2]Emissions!K2077</f>
        <v>-1831.5227717830951</v>
      </c>
      <c r="L11" s="42">
        <f>[2]Emissions!L2077</f>
        <v>-1625.5519412461049</v>
      </c>
      <c r="M11" s="42">
        <f>[2]Emissions!M2077</f>
        <v>-269.19146524442237</v>
      </c>
      <c r="O11" s="2" t="s">
        <v>96</v>
      </c>
      <c r="P11" s="6">
        <f>(SUMIF($C:$C,"*TOT_CO2",E:E))*0.000001</f>
        <v>4.0046314854908331</v>
      </c>
      <c r="Q11" s="6">
        <f t="shared" ref="Q11:X11" si="47">(SUMIF($C:$C,"*TOT_CO2",F:F))*0.000001</f>
        <v>3.6701195288936268</v>
      </c>
      <c r="R11" s="6">
        <f t="shared" si="47"/>
        <v>3.1897992512116899</v>
      </c>
      <c r="S11" s="6">
        <f t="shared" si="47"/>
        <v>2.6866578340531584</v>
      </c>
      <c r="T11" s="6">
        <f t="shared" si="47"/>
        <v>2.0862684228201318</v>
      </c>
      <c r="U11" s="6">
        <f t="shared" si="47"/>
        <v>1.3259779508481468</v>
      </c>
      <c r="V11" s="6">
        <f t="shared" si="47"/>
        <v>0.66687303400779152</v>
      </c>
      <c r="W11" s="6">
        <f t="shared" si="47"/>
        <v>0.34817659490207731</v>
      </c>
      <c r="X11" s="6">
        <f t="shared" si="47"/>
        <v>4.5200895431569174E-2</v>
      </c>
      <c r="Y11" s="6"/>
      <c r="Z11" s="6"/>
      <c r="AA11" s="6"/>
      <c r="AB11" s="6"/>
      <c r="AF11" s="6"/>
      <c r="AG11" s="6"/>
      <c r="AH11" s="6"/>
      <c r="AN11" s="27"/>
      <c r="AP11" s="2"/>
      <c r="AQ11" s="6"/>
    </row>
    <row r="12" spans="1:51">
      <c r="A12" s="10" t="str">
        <f>[2]Emissions!A2416</f>
        <v>EUR</v>
      </c>
      <c r="B12" s="10" t="str">
        <f>[2]Emissions!B2416</f>
        <v>TRA_ROA_HTR_NGA_NEW</v>
      </c>
      <c r="C12" s="10" t="str">
        <f>[2]Emissions!C2416</f>
        <v>TRA_CO2</v>
      </c>
      <c r="D12" s="10" t="str">
        <f>[2]Emissions!D2416</f>
        <v>TRA</v>
      </c>
      <c r="E12" s="42">
        <f>[2]Emissions!E2416</f>
        <v>0</v>
      </c>
      <c r="F12" s="42">
        <f>[2]Emissions!F2416</f>
        <v>0</v>
      </c>
      <c r="G12" s="42">
        <f>[2]Emissions!G2416</f>
        <v>593.93286470169323</v>
      </c>
      <c r="H12" s="42">
        <f>[2]Emissions!H2416</f>
        <v>25210.98686718152</v>
      </c>
      <c r="I12" s="42">
        <f>[2]Emissions!I2416</f>
        <v>77336.040179763615</v>
      </c>
      <c r="J12" s="42">
        <f>[2]Emissions!J2416</f>
        <v>227266.44744046539</v>
      </c>
      <c r="K12" s="42">
        <f>[2]Emissions!K2416</f>
        <v>261031.51272660881</v>
      </c>
      <c r="L12" s="42">
        <f>[2]Emissions!L2416</f>
        <v>106847.4753472687</v>
      </c>
      <c r="M12" s="42">
        <f>[2]Emissions!M2416</f>
        <v>0</v>
      </c>
      <c r="O12" s="2" t="s">
        <v>97</v>
      </c>
      <c r="P12" s="6">
        <v>3.82</v>
      </c>
      <c r="Q12" s="6">
        <v>3.4809999999999999</v>
      </c>
      <c r="R12" s="6">
        <v>3.0150000000000001</v>
      </c>
      <c r="S12" s="6">
        <v>2.5</v>
      </c>
      <c r="T12" s="6">
        <v>1.78</v>
      </c>
      <c r="U12" s="6">
        <v>1.19</v>
      </c>
      <c r="V12" s="6">
        <v>0.59499999999999997</v>
      </c>
      <c r="W12" s="6">
        <v>0.29699999999999999</v>
      </c>
      <c r="X12" s="6">
        <v>0</v>
      </c>
      <c r="Y12" s="6"/>
      <c r="Z12" s="6"/>
      <c r="AA12" s="6"/>
      <c r="AB12" s="6"/>
      <c r="AE12" t="s">
        <v>166</v>
      </c>
      <c r="AF12" s="13">
        <f t="shared" ref="AF12:AM12" si="48">AF4/AF$10</f>
        <v>1.8819447697042231E-3</v>
      </c>
      <c r="AG12" s="13">
        <f t="shared" si="48"/>
        <v>2.1371270912835818E-3</v>
      </c>
      <c r="AH12" s="13">
        <f t="shared" si="48"/>
        <v>1.8282002944058789E-3</v>
      </c>
      <c r="AI12" s="13">
        <f t="shared" si="48"/>
        <v>2.7042006097729087E-3</v>
      </c>
      <c r="AJ12" s="13">
        <f t="shared" si="48"/>
        <v>3.2172246122653034E-3</v>
      </c>
      <c r="AK12" s="13">
        <f t="shared" si="48"/>
        <v>4.0585862896658741E-3</v>
      </c>
      <c r="AL12" s="13">
        <f t="shared" si="48"/>
        <v>5.6723134540797877E-3</v>
      </c>
      <c r="AM12" s="13">
        <f t="shared" si="48"/>
        <v>1.2266994781624097E-2</v>
      </c>
      <c r="AN12" s="13">
        <f t="shared" ref="AN12" si="49">AN4/AN$10</f>
        <v>22007210085128.91</v>
      </c>
      <c r="AQ12" s="10">
        <f>E1</f>
        <v>2010</v>
      </c>
      <c r="AR12" s="10">
        <f t="shared" ref="AR12:AY12" si="50">F1</f>
        <v>2015</v>
      </c>
      <c r="AS12" s="10">
        <f t="shared" si="50"/>
        <v>2020</v>
      </c>
      <c r="AT12" s="10">
        <f t="shared" si="50"/>
        <v>2025</v>
      </c>
      <c r="AU12" s="10">
        <f t="shared" si="50"/>
        <v>2030</v>
      </c>
      <c r="AV12" s="10">
        <f t="shared" si="50"/>
        <v>2035</v>
      </c>
      <c r="AW12" s="10">
        <f t="shared" si="50"/>
        <v>2040</v>
      </c>
      <c r="AX12" s="10">
        <f t="shared" si="50"/>
        <v>2045</v>
      </c>
      <c r="AY12" s="10">
        <f t="shared" si="50"/>
        <v>2050</v>
      </c>
    </row>
    <row r="13" spans="1:51">
      <c r="A13" s="10" t="str">
        <f>[2]Emissions!A2299</f>
        <v>EUR</v>
      </c>
      <c r="B13" s="10" t="str">
        <f>[2]Emissions!B2299</f>
        <v>TRA_ROA_BUS_LNG_NEW</v>
      </c>
      <c r="C13" s="10" t="str">
        <f>[2]Emissions!C2299</f>
        <v>TRA_CO2</v>
      </c>
      <c r="D13" s="10" t="str">
        <f>[2]Emissions!D2299</f>
        <v>TRA</v>
      </c>
      <c r="E13" s="42">
        <f>[2]Emissions!E2299</f>
        <v>0</v>
      </c>
      <c r="F13" s="42">
        <f>[2]Emissions!F2299</f>
        <v>0</v>
      </c>
      <c r="G13" s="42">
        <f>[2]Emissions!G2299</f>
        <v>0</v>
      </c>
      <c r="H13" s="42">
        <f>[2]Emissions!H2299</f>
        <v>0</v>
      </c>
      <c r="I13" s="42">
        <f>[2]Emissions!I2299</f>
        <v>0</v>
      </c>
      <c r="J13" s="42">
        <f>[2]Emissions!J2299</f>
        <v>0</v>
      </c>
      <c r="K13" s="42">
        <f>[2]Emissions!K2299</f>
        <v>0</v>
      </c>
      <c r="L13" s="42">
        <f>[2]Emissions!L2299</f>
        <v>0</v>
      </c>
      <c r="M13" s="42">
        <f>[2]Emissions!M2299</f>
        <v>0</v>
      </c>
      <c r="O13" s="2" t="s">
        <v>98</v>
      </c>
      <c r="P13" s="6">
        <f>P11-P10</f>
        <v>0</v>
      </c>
      <c r="Q13" s="6">
        <f t="shared" ref="Q13:W13" si="51">Q11-Q10</f>
        <v>-5.417917084199253E-3</v>
      </c>
      <c r="R13" s="6">
        <f t="shared" si="51"/>
        <v>-1.8378144371048233E-2</v>
      </c>
      <c r="S13" s="6">
        <f t="shared" si="51"/>
        <v>-2.4037595458619609E-2</v>
      </c>
      <c r="T13" s="6">
        <f t="shared" si="51"/>
        <v>-2.4037595458618277E-2</v>
      </c>
      <c r="U13" s="6">
        <f t="shared" si="51"/>
        <v>0</v>
      </c>
      <c r="V13" s="6">
        <f t="shared" si="51"/>
        <v>0</v>
      </c>
      <c r="W13" s="6">
        <f t="shared" si="51"/>
        <v>0</v>
      </c>
      <c r="X13" s="6">
        <f>X11-X10</f>
        <v>1.2490009027033011E-16</v>
      </c>
      <c r="Y13" s="6"/>
      <c r="Z13" s="6"/>
      <c r="AA13" s="6"/>
      <c r="AB13" s="6"/>
      <c r="AE13" t="s">
        <v>167</v>
      </c>
      <c r="AF13" s="13">
        <f>AF5/AF$10</f>
        <v>1.0265844328041468E-3</v>
      </c>
      <c r="AG13" s="13">
        <f t="shared" ref="AG13:AM13" si="52">AG5/AG$10</f>
        <v>1.3574552898829942E-3</v>
      </c>
      <c r="AH13" s="13">
        <f t="shared" si="52"/>
        <v>1.6518259221007605E-3</v>
      </c>
      <c r="AI13" s="13">
        <f t="shared" si="52"/>
        <v>1.3818401518930021E-3</v>
      </c>
      <c r="AJ13" s="13">
        <f t="shared" si="52"/>
        <v>1.7358153325943344E-3</v>
      </c>
      <c r="AK13" s="13">
        <f t="shared" si="52"/>
        <v>2.2383868151498103E-3</v>
      </c>
      <c r="AL13" s="13">
        <f t="shared" si="52"/>
        <v>4.2480798241445036E-3</v>
      </c>
      <c r="AM13" s="13">
        <f t="shared" si="52"/>
        <v>9.0593245022578296E-3</v>
      </c>
      <c r="AN13" s="13">
        <f t="shared" ref="AN13" si="53">AN5/AN$10</f>
        <v>23122223655622.52</v>
      </c>
      <c r="AO13" s="4"/>
      <c r="AP13" s="2" t="s">
        <v>80</v>
      </c>
      <c r="AQ13" s="6">
        <f>SUMIF($C:$C,"*UPS_N2O",E:E)/1000000</f>
        <v>0</v>
      </c>
      <c r="AR13" s="6">
        <f t="shared" ref="AR13:AY13" si="54">SUMIF($C:$C,"*UPS_N2O",F:F)/1000000</f>
        <v>0</v>
      </c>
      <c r="AS13" s="6">
        <f t="shared" si="54"/>
        <v>0</v>
      </c>
      <c r="AT13" s="6">
        <f t="shared" si="54"/>
        <v>0</v>
      </c>
      <c r="AU13" s="6">
        <f t="shared" si="54"/>
        <v>0</v>
      </c>
      <c r="AV13" s="6">
        <f t="shared" si="54"/>
        <v>0</v>
      </c>
      <c r="AW13" s="6">
        <f t="shared" si="54"/>
        <v>0</v>
      </c>
      <c r="AX13" s="6">
        <f t="shared" si="54"/>
        <v>0</v>
      </c>
      <c r="AY13" s="6">
        <f t="shared" si="54"/>
        <v>0</v>
      </c>
    </row>
    <row r="14" spans="1:51">
      <c r="A14" s="10" t="str">
        <f>[2]Emissions!A2293</f>
        <v>EUR</v>
      </c>
      <c r="B14" s="10" t="str">
        <f>[2]Emissions!B2293</f>
        <v>TRA_ROA_BUS_GSL_EXS</v>
      </c>
      <c r="C14" s="10" t="str">
        <f>[2]Emissions!C2293</f>
        <v>TRA_CO2</v>
      </c>
      <c r="D14" s="10" t="str">
        <f>[2]Emissions!D2293</f>
        <v>TRA</v>
      </c>
      <c r="E14" s="42">
        <f>[2]Emissions!E2293</f>
        <v>1119.894652677596</v>
      </c>
      <c r="F14" s="42">
        <f>[2]Emissions!F2293</f>
        <v>559.94732633879778</v>
      </c>
      <c r="G14" s="42">
        <f>[2]Emissions!G2293</f>
        <v>0</v>
      </c>
      <c r="H14" s="42">
        <f>[2]Emissions!H2293</f>
        <v>0</v>
      </c>
      <c r="I14" s="42">
        <f>[2]Emissions!I2293</f>
        <v>0</v>
      </c>
      <c r="J14" s="42">
        <f>[2]Emissions!J2293</f>
        <v>0</v>
      </c>
      <c r="K14" s="42">
        <f>[2]Emissions!K2293</f>
        <v>0</v>
      </c>
      <c r="L14" s="42">
        <f>[2]Emissions!L2293</f>
        <v>0</v>
      </c>
      <c r="M14" s="42">
        <f>[2]Emissions!M2293</f>
        <v>0</v>
      </c>
      <c r="O14" s="2"/>
      <c r="P14" s="38"/>
      <c r="Q14" s="38"/>
      <c r="R14" s="38"/>
      <c r="Z14" s="10" t="s">
        <v>187</v>
      </c>
      <c r="AC14" s="14"/>
      <c r="AD14" s="14"/>
      <c r="AE14" s="6"/>
      <c r="AF14" s="26"/>
      <c r="AI14" s="26"/>
      <c r="AL14" s="26"/>
      <c r="AO14" s="4"/>
      <c r="AP14" s="2" t="s">
        <v>36</v>
      </c>
      <c r="AQ14" s="6">
        <f>SUMIF($C:$C,"*HH2_N2O",E:E)*0.000001</f>
        <v>0</v>
      </c>
      <c r="AR14" s="6">
        <f t="shared" ref="AR14:AY14" si="55">SUMIF($C:$C,"*HH2_N2O",F:F)*0.000001</f>
        <v>0</v>
      </c>
      <c r="AS14" s="6">
        <f t="shared" si="55"/>
        <v>2.0538839250606737E-4</v>
      </c>
      <c r="AT14" s="6">
        <f t="shared" si="55"/>
        <v>0</v>
      </c>
      <c r="AU14" s="6">
        <f t="shared" si="55"/>
        <v>0</v>
      </c>
      <c r="AV14" s="6">
        <f t="shared" si="55"/>
        <v>1.080665215037594E-4</v>
      </c>
      <c r="AW14" s="6">
        <f t="shared" si="55"/>
        <v>5.1780642750040801E-4</v>
      </c>
      <c r="AX14" s="6">
        <f t="shared" si="55"/>
        <v>2.2216320750898444E-3</v>
      </c>
      <c r="AY14" s="6">
        <f t="shared" si="55"/>
        <v>2.8018011069792619E-3</v>
      </c>
    </row>
    <row r="15" spans="1:51">
      <c r="A15" s="10" t="str">
        <f>[2]Emissions!A2245</f>
        <v>EUR</v>
      </c>
      <c r="B15" s="10" t="str">
        <f>[2]Emissions!B2245</f>
        <v>TRA_ROA_2WH_ELC_NEW</v>
      </c>
      <c r="C15" s="10" t="str">
        <f>[2]Emissions!C2245</f>
        <v>TRA_N2O</v>
      </c>
      <c r="D15" s="10" t="str">
        <f>[2]Emissions!D2245</f>
        <v>TRA</v>
      </c>
      <c r="E15" s="42">
        <f>[2]Emissions!E2245</f>
        <v>0</v>
      </c>
      <c r="F15" s="42">
        <f>[2]Emissions!F2245</f>
        <v>0</v>
      </c>
      <c r="G15" s="42">
        <f>[2]Emissions!G2245</f>
        <v>0</v>
      </c>
      <c r="H15" s="42">
        <f>[2]Emissions!H2245</f>
        <v>0</v>
      </c>
      <c r="I15" s="42">
        <f>[2]Emissions!I2245</f>
        <v>0</v>
      </c>
      <c r="J15" s="42">
        <f>[2]Emissions!J2245</f>
        <v>0</v>
      </c>
      <c r="K15" s="42">
        <f>[2]Emissions!K2245</f>
        <v>0</v>
      </c>
      <c r="L15" s="42">
        <f>[2]Emissions!L2245</f>
        <v>0</v>
      </c>
      <c r="M15" s="42">
        <f>[2]Emissions!M2245</f>
        <v>0</v>
      </c>
      <c r="O15" s="2" t="s">
        <v>80</v>
      </c>
      <c r="P15" s="23"/>
      <c r="Q15" s="23">
        <f>-(1-Q2/$P2)</f>
        <v>3.6120081652053493E-3</v>
      </c>
      <c r="R15" s="23">
        <f t="shared" ref="R15:X15" si="56">-(1-R2/$P2)</f>
        <v>-4.8702987352745697E-2</v>
      </c>
      <c r="S15" s="23">
        <f t="shared" si="56"/>
        <v>0.11367041516310872</v>
      </c>
      <c r="T15" s="23">
        <f t="shared" si="56"/>
        <v>0.19752968174031182</v>
      </c>
      <c r="U15" s="23">
        <f t="shared" si="56"/>
        <v>-0.34486072679393276</v>
      </c>
      <c r="V15" s="23">
        <f t="shared" si="56"/>
        <v>-0.90803514107817218</v>
      </c>
      <c r="W15" s="23">
        <f t="shared" si="56"/>
        <v>-0.93177143414530572</v>
      </c>
      <c r="X15" s="23">
        <f t="shared" si="56"/>
        <v>-0.89609927966995095</v>
      </c>
      <c r="Y15" s="23"/>
      <c r="Z15" s="2" t="s">
        <v>80</v>
      </c>
      <c r="AD15" s="14"/>
      <c r="AE15" s="31"/>
      <c r="AF15" s="26"/>
      <c r="AI15" s="26"/>
      <c r="AL15" s="26"/>
      <c r="AO15" s="4"/>
      <c r="AP15" s="2" t="s">
        <v>83</v>
      </c>
      <c r="AQ15" s="6">
        <f>(SUMIF($C:$C,"*ELC_N2O",E:E)*0.000001)</f>
        <v>2.549893717837913E-2</v>
      </c>
      <c r="AR15" s="6">
        <f t="shared" ref="AR15:AY15" si="57">(SUMIF($C:$C,"*ELC_N2O",F:F)*0.000001)</f>
        <v>2.6635543745942899E-2</v>
      </c>
      <c r="AS15" s="6">
        <f t="shared" si="57"/>
        <v>2.1328263559638183E-2</v>
      </c>
      <c r="AT15" s="6">
        <f t="shared" si="57"/>
        <v>1.0659483267403919E-2</v>
      </c>
      <c r="AU15" s="6">
        <f t="shared" si="57"/>
        <v>8.2361449658496025E-3</v>
      </c>
      <c r="AV15" s="6">
        <f t="shared" si="57"/>
        <v>5.8967418678999546E-3</v>
      </c>
      <c r="AW15" s="6">
        <f t="shared" si="57"/>
        <v>6.3310319030513837E-3</v>
      </c>
      <c r="AX15" s="6">
        <f t="shared" si="57"/>
        <v>7.1983914217206525E-3</v>
      </c>
      <c r="AY15" s="6">
        <f t="shared" si="57"/>
        <v>1.941967228725152E-2</v>
      </c>
    </row>
    <row r="16" spans="1:51">
      <c r="A16" s="10" t="str">
        <f>[2]Emissions!A2158</f>
        <v>EUR</v>
      </c>
      <c r="B16" s="10" t="str">
        <f>[2]Emissions!B2158</f>
        <v>TRA_NAV_INT_DST_NEW</v>
      </c>
      <c r="C16" s="10" t="str">
        <f>[2]Emissions!C2158</f>
        <v>TRA_CH4</v>
      </c>
      <c r="D16" s="10" t="str">
        <f>[2]Emissions!D2158</f>
        <v>TRA</v>
      </c>
      <c r="E16" s="42">
        <f>[2]Emissions!E2158</f>
        <v>1373.5346168895469</v>
      </c>
      <c r="F16" s="42">
        <f>[2]Emissions!F2158</f>
        <v>648.33962069029951</v>
      </c>
      <c r="G16" s="42">
        <f>[2]Emissions!G2158</f>
        <v>0</v>
      </c>
      <c r="H16" s="42">
        <f>[2]Emissions!H2158</f>
        <v>5406.0460036443956</v>
      </c>
      <c r="I16" s="42">
        <f>[2]Emissions!I2158</f>
        <v>6179.0857870850141</v>
      </c>
      <c r="J16" s="42">
        <f>[2]Emissions!J2158</f>
        <v>6733.7267388844084</v>
      </c>
      <c r="K16" s="42">
        <f>[2]Emissions!K2158</f>
        <v>5751.5802032115698</v>
      </c>
      <c r="L16" s="42">
        <f>[2]Emissions!L2158</f>
        <v>5372.6143033662074</v>
      </c>
      <c r="M16" s="42">
        <f>[2]Emissions!M2158</f>
        <v>651.78428227162829</v>
      </c>
      <c r="O16" s="2" t="s">
        <v>36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" t="s">
        <v>36</v>
      </c>
      <c r="AD16" s="14"/>
      <c r="AE16" s="24"/>
      <c r="AF16" s="26"/>
      <c r="AI16" s="26"/>
      <c r="AL16" s="26"/>
      <c r="AO16" s="4"/>
      <c r="AP16" s="2" t="s">
        <v>85</v>
      </c>
      <c r="AQ16" s="6">
        <f>(SUMIF($C:$C,"*AGR_N2O",E:E)*0.000001)</f>
        <v>8.5271532124345109E-4</v>
      </c>
      <c r="AR16" s="6">
        <f t="shared" ref="AR16:AY16" si="58">(SUMIF($C:$C,"*AGR_N2O",F:F)*0.000001)</f>
        <v>7.7602817933438806E-4</v>
      </c>
      <c r="AS16" s="6">
        <f t="shared" si="58"/>
        <v>7.3026581124414132E-4</v>
      </c>
      <c r="AT16" s="6">
        <f t="shared" si="58"/>
        <v>6.4169366800068042E-4</v>
      </c>
      <c r="AU16" s="6">
        <f t="shared" si="58"/>
        <v>7.0863084577202893E-4</v>
      </c>
      <c r="AV16" s="6">
        <f t="shared" si="58"/>
        <v>7.1190018447814371E-4</v>
      </c>
      <c r="AW16" s="6">
        <f t="shared" si="58"/>
        <v>7.0122531086397929E-4</v>
      </c>
      <c r="AX16" s="6">
        <f t="shared" si="58"/>
        <v>7.1449036532738913E-4</v>
      </c>
      <c r="AY16" s="6">
        <f t="shared" si="58"/>
        <v>7.2046522095181803E-4</v>
      </c>
    </row>
    <row r="17" spans="1:51">
      <c r="A17" s="10" t="str">
        <f>[2]Emissions!A2151</f>
        <v>EUR</v>
      </c>
      <c r="B17" s="10" t="str">
        <f>[2]Emissions!B2151</f>
        <v>TRA_NAV_INT_DST_EXS</v>
      </c>
      <c r="C17" s="10" t="str">
        <f>[2]Emissions!C2151</f>
        <v>TRA_CH4</v>
      </c>
      <c r="D17" s="10" t="str">
        <f>[2]Emissions!D2151</f>
        <v>TRA</v>
      </c>
      <c r="E17" s="42">
        <f>[2]Emissions!E2151</f>
        <v>503.69487179487191</v>
      </c>
      <c r="F17" s="42">
        <f>[2]Emissions!F2151</f>
        <v>402.9558974358975</v>
      </c>
      <c r="G17" s="42">
        <f>[2]Emissions!G2151</f>
        <v>302.21692307692308</v>
      </c>
      <c r="H17" s="42">
        <f>[2]Emissions!H2151</f>
        <v>201.47794871794881</v>
      </c>
      <c r="I17" s="42">
        <f>[2]Emissions!I2151</f>
        <v>100.7389743589744</v>
      </c>
      <c r="J17" s="42">
        <f>[2]Emissions!J2151</f>
        <v>0</v>
      </c>
      <c r="K17" s="42">
        <f>[2]Emissions!K2151</f>
        <v>0</v>
      </c>
      <c r="L17" s="42">
        <f>[2]Emissions!L2151</f>
        <v>0</v>
      </c>
      <c r="M17" s="42">
        <f>[2]Emissions!M2151</f>
        <v>0</v>
      </c>
      <c r="O17" s="2" t="s">
        <v>18</v>
      </c>
      <c r="P17" s="23"/>
      <c r="Q17" s="23">
        <f>-(1-Q4/$P4)</f>
        <v>-0.122857142857143</v>
      </c>
      <c r="R17" s="23">
        <f t="shared" ref="R17:X17" si="59">-(1-R4/$P4)</f>
        <v>-0.36571428571428588</v>
      </c>
      <c r="S17" s="23">
        <f t="shared" si="59"/>
        <v>-0.69115799502583664</v>
      </c>
      <c r="T17" s="23">
        <f t="shared" si="59"/>
        <v>-0.87586527020885974</v>
      </c>
      <c r="U17" s="23">
        <f t="shared" si="59"/>
        <v>-0.98996027787305807</v>
      </c>
      <c r="V17" s="23">
        <f t="shared" si="59"/>
        <v>-1.0080983676334541</v>
      </c>
      <c r="W17" s="23">
        <f t="shared" si="59"/>
        <v>-1.0504515241680907</v>
      </c>
      <c r="X17" s="23">
        <f t="shared" si="59"/>
        <v>-1.2876211402201969</v>
      </c>
      <c r="Y17" s="23"/>
      <c r="Z17" s="2" t="s">
        <v>83</v>
      </c>
      <c r="AA17" s="6">
        <v>1.4</v>
      </c>
      <c r="AB17" s="6">
        <v>1.228</v>
      </c>
      <c r="AC17" s="6">
        <v>0.88800000000000001</v>
      </c>
      <c r="AD17" s="37"/>
      <c r="AE17" s="38"/>
      <c r="AF17" s="26"/>
      <c r="AI17" s="26"/>
      <c r="AL17" s="26"/>
      <c r="AO17" s="4"/>
      <c r="AP17" s="2" t="s">
        <v>87</v>
      </c>
      <c r="AQ17" s="6">
        <f>(SUMIF($C:$C,"*RES_N2O",E:E)*0.000001)</f>
        <v>9.3068607743314238E-3</v>
      </c>
      <c r="AR17" s="6">
        <f t="shared" ref="AR17:AY17" si="60">(SUMIF($C:$C,"*RES_N2O",F:F)*0.000001)</f>
        <v>9.7231425435273348E-3</v>
      </c>
      <c r="AS17" s="6">
        <f t="shared" si="60"/>
        <v>3.9368422803941865E-3</v>
      </c>
      <c r="AT17" s="6">
        <f t="shared" si="60"/>
        <v>8.3764341130088786E-3</v>
      </c>
      <c r="AU17" s="6">
        <f t="shared" si="60"/>
        <v>7.441037343668082E-3</v>
      </c>
      <c r="AV17" s="6">
        <f t="shared" si="60"/>
        <v>5.3120648641543297E-3</v>
      </c>
      <c r="AW17" s="6">
        <f t="shared" si="60"/>
        <v>2.0727956642586668E-3</v>
      </c>
      <c r="AX17" s="6">
        <f t="shared" si="60"/>
        <v>1.1892013478090518E-4</v>
      </c>
      <c r="AY17" s="6">
        <f t="shared" si="60"/>
        <v>1.08092394539499E-5</v>
      </c>
    </row>
    <row r="18" spans="1:51">
      <c r="A18" s="10" t="str">
        <f>[2]Emissions!A2274</f>
        <v>EUR</v>
      </c>
      <c r="B18" s="10" t="str">
        <f>[2]Emissions!B2274</f>
        <v>TRA_ROA_BUS_DPH_NEW</v>
      </c>
      <c r="C18" s="10" t="str">
        <f>[2]Emissions!C2274</f>
        <v>TRA_CO2</v>
      </c>
      <c r="D18" s="10" t="str">
        <f>[2]Emissions!D2274</f>
        <v>TRA</v>
      </c>
      <c r="E18" s="42">
        <f>[2]Emissions!E2274</f>
        <v>0</v>
      </c>
      <c r="F18" s="42">
        <f>[2]Emissions!F2274</f>
        <v>1.6310984574044809</v>
      </c>
      <c r="G18" s="42">
        <f>[2]Emissions!G2274</f>
        <v>10.098134919034189</v>
      </c>
      <c r="H18" s="42">
        <f>[2]Emissions!H2274</f>
        <v>10.0981349190342</v>
      </c>
      <c r="I18" s="42">
        <f>[2]Emissions!I2274</f>
        <v>356.99643544755412</v>
      </c>
      <c r="J18" s="42">
        <f>[2]Emissions!J2274</f>
        <v>2017.6049608217129</v>
      </c>
      <c r="K18" s="42">
        <f>[2]Emissions!K2274</f>
        <v>4563.9544350476208</v>
      </c>
      <c r="L18" s="42">
        <f>[2]Emissions!L2274</f>
        <v>2546.3494742259072</v>
      </c>
      <c r="M18" s="42">
        <f>[2]Emissions!M2274</f>
        <v>1273.1747371129529</v>
      </c>
      <c r="O18" s="2" t="s">
        <v>85</v>
      </c>
      <c r="P18" s="23"/>
      <c r="Q18" s="23">
        <f t="shared" ref="Q18:X18" si="61">-(1-Q5/$P5)</f>
        <v>-0.11278195488721765</v>
      </c>
      <c r="R18" s="23">
        <f>-(1-R5/$P5)</f>
        <v>6.7669172932331545E-2</v>
      </c>
      <c r="S18" s="23">
        <f t="shared" si="61"/>
        <v>-6.9317033449336485E-2</v>
      </c>
      <c r="T18" s="23">
        <f t="shared" si="61"/>
        <v>-0.10695423889710065</v>
      </c>
      <c r="U18" s="23">
        <f t="shared" si="61"/>
        <v>-8.890802384158647E-2</v>
      </c>
      <c r="V18" s="23">
        <f t="shared" si="61"/>
        <v>-0.13963833813692617</v>
      </c>
      <c r="W18" s="23">
        <f t="shared" si="61"/>
        <v>-0.12791605113340543</v>
      </c>
      <c r="X18" s="23">
        <f t="shared" si="61"/>
        <v>-0.12043623736543074</v>
      </c>
      <c r="Y18" s="23"/>
      <c r="Z18" s="2" t="s">
        <v>85</v>
      </c>
      <c r="AA18" s="6">
        <v>7.0000000000000007E-2</v>
      </c>
      <c r="AB18" s="6">
        <v>5.8999999999999997E-2</v>
      </c>
      <c r="AC18" s="6">
        <v>7.0999999999999994E-2</v>
      </c>
      <c r="AD18" s="37"/>
      <c r="AE18" s="38"/>
      <c r="AF18" s="26"/>
      <c r="AI18" s="26"/>
      <c r="AL18" s="26"/>
      <c r="AO18" s="4"/>
      <c r="AP18" s="2" t="s">
        <v>89</v>
      </c>
      <c r="AQ18" s="6">
        <f>(SUMIF($C:$C,"*COM_N2O",E:E)*0.000001)</f>
        <v>1.345079764848863E-3</v>
      </c>
      <c r="AR18" s="6">
        <f t="shared" ref="AR18:AY18" si="62">(SUMIF($C:$C,"*COM_N2O",F:F)*0.000001)</f>
        <v>1.0388693327547183E-3</v>
      </c>
      <c r="AS18" s="6">
        <f t="shared" si="62"/>
        <v>8.6099581938865516E-4</v>
      </c>
      <c r="AT18" s="6">
        <f t="shared" si="62"/>
        <v>7.1813223743203624E-3</v>
      </c>
      <c r="AU18" s="6">
        <f t="shared" si="62"/>
        <v>6.075207614385689E-3</v>
      </c>
      <c r="AV18" s="6">
        <f t="shared" si="62"/>
        <v>3.8504701707773384E-3</v>
      </c>
      <c r="AW18" s="6">
        <f t="shared" si="62"/>
        <v>6.8972118118931021E-5</v>
      </c>
      <c r="AX18" s="6">
        <f t="shared" si="62"/>
        <v>5.44321337604377E-5</v>
      </c>
      <c r="AY18" s="6">
        <f t="shared" si="62"/>
        <v>2.6300659959395213E-5</v>
      </c>
    </row>
    <row r="19" spans="1:51">
      <c r="A19" s="10" t="str">
        <f>[2]Emissions!A2205</f>
        <v>EUR</v>
      </c>
      <c r="B19" s="10" t="str">
        <f>[2]Emissions!B2205</f>
        <v>TRA_RAIL_FRG_DST_EXS</v>
      </c>
      <c r="C19" s="10" t="str">
        <f>[2]Emissions!C2205</f>
        <v>TRA_CH4</v>
      </c>
      <c r="D19" s="10" t="str">
        <f>[2]Emissions!D2205</f>
        <v>TRA</v>
      </c>
      <c r="E19" s="42">
        <f>[2]Emissions!E2205</f>
        <v>165.76959882900681</v>
      </c>
      <c r="F19" s="42">
        <f>[2]Emissions!F2205</f>
        <v>132.61567906320539</v>
      </c>
      <c r="G19" s="42">
        <f>[2]Emissions!G2205</f>
        <v>99.461759297404086</v>
      </c>
      <c r="H19" s="42">
        <f>[2]Emissions!H2205</f>
        <v>66.307839531602696</v>
      </c>
      <c r="I19" s="42">
        <f>[2]Emissions!I2205</f>
        <v>33.153919765801341</v>
      </c>
      <c r="J19" s="42">
        <f>[2]Emissions!J2205</f>
        <v>0</v>
      </c>
      <c r="K19" s="42">
        <f>[2]Emissions!K2205</f>
        <v>0</v>
      </c>
      <c r="L19" s="42">
        <f>[2]Emissions!L2205</f>
        <v>0</v>
      </c>
      <c r="M19" s="42">
        <f>[2]Emissions!M2205</f>
        <v>0</v>
      </c>
      <c r="O19" s="2" t="s">
        <v>87</v>
      </c>
      <c r="P19" s="23"/>
      <c r="Q19" s="23">
        <f t="shared" ref="Q19:X19" si="63">-(1-Q6/$P6)</f>
        <v>-0.19161676646706582</v>
      </c>
      <c r="R19" s="23">
        <f t="shared" si="63"/>
        <v>-0.20359281437125742</v>
      </c>
      <c r="S19" s="23">
        <f t="shared" si="63"/>
        <v>-0.39722628297012474</v>
      </c>
      <c r="T19" s="23">
        <f t="shared" si="63"/>
        <v>-0.59145461258895549</v>
      </c>
      <c r="U19" s="23">
        <f t="shared" si="63"/>
        <v>-0.76064676296996803</v>
      </c>
      <c r="V19" s="23">
        <f t="shared" si="63"/>
        <v>-0.87166224379294366</v>
      </c>
      <c r="W19" s="23">
        <f t="shared" si="63"/>
        <v>-0.87405384527994356</v>
      </c>
      <c r="X19" s="23">
        <f t="shared" si="63"/>
        <v>-0.98855213082980886</v>
      </c>
      <c r="Y19" s="23"/>
      <c r="Z19" s="2" t="s">
        <v>87</v>
      </c>
      <c r="AA19" s="6">
        <v>0.501</v>
      </c>
      <c r="AB19" s="6">
        <v>0.40500000000000003</v>
      </c>
      <c r="AC19" s="6">
        <v>0.39900000000000002</v>
      </c>
      <c r="AD19" s="37"/>
      <c r="AE19" s="38"/>
      <c r="AF19" s="26"/>
      <c r="AI19" s="26"/>
      <c r="AL19" s="26"/>
      <c r="AO19" s="4"/>
      <c r="AP19" s="2" t="s">
        <v>90</v>
      </c>
      <c r="AQ19" s="6">
        <f>(SUMIF($C:$C,"*TRA_N2O",E:E)*0.000001)</f>
        <v>8.8246186977256839E-3</v>
      </c>
      <c r="AR19" s="6">
        <f t="shared" ref="AR19:AY19" si="64">(SUMIF($C:$C,"*TRA_N2O",F:F)*0.000001)</f>
        <v>8.8764985996435987E-3</v>
      </c>
      <c r="AS19" s="6">
        <f t="shared" si="64"/>
        <v>8.0303178821676917E-3</v>
      </c>
      <c r="AT19" s="6">
        <f t="shared" si="64"/>
        <v>8.1024366641021042E-3</v>
      </c>
      <c r="AU19" s="6">
        <f t="shared" si="64"/>
        <v>6.5303311263264097E-3</v>
      </c>
      <c r="AV19" s="6">
        <f t="shared" si="64"/>
        <v>4.0968963073804154E-3</v>
      </c>
      <c r="AW19" s="6">
        <f t="shared" si="64"/>
        <v>1.6698064234210888E-3</v>
      </c>
      <c r="AX19" s="6">
        <f t="shared" si="64"/>
        <v>7.8251183845931809E-4</v>
      </c>
      <c r="AY19" s="6">
        <f t="shared" si="64"/>
        <v>9.0796740013546109E-4</v>
      </c>
    </row>
    <row r="20" spans="1:51">
      <c r="A20" s="10" t="str">
        <f>[2]Emissions!A2198</f>
        <v>EUR</v>
      </c>
      <c r="B20" s="10" t="str">
        <f>[2]Emissions!B2198</f>
        <v>TRA_RAIL_FRG_COA_EXS</v>
      </c>
      <c r="C20" s="10" t="str">
        <f>[2]Emissions!C2198</f>
        <v>TRA_CH4</v>
      </c>
      <c r="D20" s="10" t="str">
        <f>[2]Emissions!D2198</f>
        <v>TRA</v>
      </c>
      <c r="E20" s="42">
        <f>[2]Emissions!E2198</f>
        <v>0.2395332251693002</v>
      </c>
      <c r="F20" s="42">
        <f>[2]Emissions!F2198</f>
        <v>0.19162658013544009</v>
      </c>
      <c r="G20" s="42">
        <f>[2]Emissions!G2198</f>
        <v>0.1437199351015801</v>
      </c>
      <c r="H20" s="42">
        <f>[2]Emissions!H2198</f>
        <v>9.5813290067720075E-2</v>
      </c>
      <c r="I20" s="42">
        <f>[2]Emissions!I2198</f>
        <v>4.7906645033860037E-2</v>
      </c>
      <c r="J20" s="42">
        <f>[2]Emissions!J2198</f>
        <v>0</v>
      </c>
      <c r="K20" s="42">
        <f>[2]Emissions!K2198</f>
        <v>0</v>
      </c>
      <c r="L20" s="42">
        <f>[2]Emissions!L2198</f>
        <v>0</v>
      </c>
      <c r="M20" s="42">
        <f>[2]Emissions!M2198</f>
        <v>0</v>
      </c>
      <c r="O20" s="2" t="s">
        <v>89</v>
      </c>
      <c r="P20" s="23"/>
      <c r="Q20" s="23">
        <f t="shared" ref="Q20:X20" si="65">-(1-Q7/$P7)</f>
        <v>-0.1015228426395941</v>
      </c>
      <c r="R20" s="23">
        <f t="shared" si="65"/>
        <v>-0.18274111675126925</v>
      </c>
      <c r="S20" s="23">
        <f t="shared" si="65"/>
        <v>-0.60410720329295731</v>
      </c>
      <c r="T20" s="23">
        <f t="shared" si="65"/>
        <v>-0.72758594373952445</v>
      </c>
      <c r="U20" s="23">
        <f t="shared" si="65"/>
        <v>-0.81758113619504724</v>
      </c>
      <c r="V20" s="23">
        <f t="shared" si="65"/>
        <v>-0.81423042703601634</v>
      </c>
      <c r="W20" s="23">
        <f t="shared" si="65"/>
        <v>-0.85339243566858769</v>
      </c>
      <c r="X20" s="23">
        <f t="shared" si="65"/>
        <v>-0.92916177576418735</v>
      </c>
      <c r="Y20" s="23"/>
      <c r="Z20" s="2" t="s">
        <v>89</v>
      </c>
      <c r="AA20" s="6">
        <v>0.19700000000000001</v>
      </c>
      <c r="AB20" s="6">
        <v>0.17699999999999999</v>
      </c>
      <c r="AC20" s="6">
        <v>0.161</v>
      </c>
      <c r="AD20" s="37"/>
      <c r="AE20" s="38"/>
      <c r="AF20" s="26"/>
      <c r="AI20" s="26"/>
      <c r="AL20" s="26"/>
      <c r="AO20" s="4"/>
      <c r="AP20" s="2" t="s">
        <v>92</v>
      </c>
      <c r="AQ20" s="6">
        <f>(SUMIF($C:$C,"*IND_N2O",E:E)*0.000001)</f>
        <v>5.9739336609853904E-3</v>
      </c>
      <c r="AR20" s="6">
        <f t="shared" ref="AR20:AY20" si="66">(SUMIF($C:$C,"*IND_N2O",F:F)*0.000001)</f>
        <v>5.3366907405698275E-3</v>
      </c>
      <c r="AS20" s="6">
        <f t="shared" si="66"/>
        <v>5.2652428509299401E-3</v>
      </c>
      <c r="AT20" s="6">
        <f t="shared" si="66"/>
        <v>1.0990038644760673E-2</v>
      </c>
      <c r="AU20" s="6">
        <f t="shared" si="66"/>
        <v>1.1632922411468264E-2</v>
      </c>
      <c r="AV20" s="6">
        <f t="shared" si="66"/>
        <v>1.1591385596662476E-2</v>
      </c>
      <c r="AW20" s="6">
        <f t="shared" si="66"/>
        <v>8.9106456423138202E-3</v>
      </c>
      <c r="AX20" s="6">
        <f t="shared" si="66"/>
        <v>1.0669475188844172E-2</v>
      </c>
      <c r="AY20" s="6">
        <f t="shared" si="66"/>
        <v>9.2570832914516468E-3</v>
      </c>
    </row>
    <row r="21" spans="1:51">
      <c r="A21" s="10" t="str">
        <f>[2]Emissions!A2111</f>
        <v>EUR</v>
      </c>
      <c r="B21" s="10" t="str">
        <f>[2]Emissions!B2111</f>
        <v>TRA_NAV_DOM_DUAL_NEW</v>
      </c>
      <c r="C21" s="10" t="str">
        <f>[2]Emissions!C2111</f>
        <v>TRA_CH4</v>
      </c>
      <c r="D21" s="10" t="str">
        <f>[2]Emissions!D2111</f>
        <v>TRA</v>
      </c>
      <c r="E21" s="42">
        <f>[2]Emissions!E2111</f>
        <v>0</v>
      </c>
      <c r="F21" s="42">
        <f>[2]Emissions!F2111</f>
        <v>0</v>
      </c>
      <c r="G21" s="42">
        <f>[2]Emissions!G2111</f>
        <v>2.4807315480077911E-2</v>
      </c>
      <c r="H21" s="42">
        <f>[2]Emissions!H2111</f>
        <v>0</v>
      </c>
      <c r="I21" s="42">
        <f>[2]Emissions!I2111</f>
        <v>0</v>
      </c>
      <c r="J21" s="42">
        <f>[2]Emissions!J2111</f>
        <v>5.9640920966688444</v>
      </c>
      <c r="K21" s="42">
        <f>[2]Emissions!K2111</f>
        <v>35.143696930111041</v>
      </c>
      <c r="L21" s="42">
        <f>[2]Emissions!L2111</f>
        <v>0</v>
      </c>
      <c r="M21" s="42">
        <f>[2]Emissions!M2111</f>
        <v>129.20476812540829</v>
      </c>
      <c r="O21" s="2" t="s">
        <v>90</v>
      </c>
      <c r="P21" s="23"/>
      <c r="Q21" s="23">
        <f t="shared" ref="Q21:X21" si="67">-(1-Q8/$P8)</f>
        <v>6.269592476489283E-3</v>
      </c>
      <c r="R21" s="23">
        <f t="shared" si="67"/>
        <v>-9.5088819226749832E-2</v>
      </c>
      <c r="S21" s="23">
        <f t="shared" si="67"/>
        <v>-6.5315667539915245E-2</v>
      </c>
      <c r="T21" s="23">
        <f t="shared" si="67"/>
        <v>-0.22651194591954626</v>
      </c>
      <c r="U21" s="23">
        <f t="shared" si="67"/>
        <v>-0.40791067952457216</v>
      </c>
      <c r="V21" s="23">
        <f t="shared" si="67"/>
        <v>-0.72786430441777661</v>
      </c>
      <c r="W21" s="23">
        <f t="shared" si="67"/>
        <v>-0.92540100882092746</v>
      </c>
      <c r="X21" s="23">
        <f t="shared" si="67"/>
        <v>-0.86883738415496425</v>
      </c>
      <c r="Y21" s="23"/>
      <c r="Z21" s="2" t="s">
        <v>90</v>
      </c>
      <c r="AA21" s="6">
        <v>0.95699999999999996</v>
      </c>
      <c r="AB21" s="6">
        <v>0.96299999999999997</v>
      </c>
      <c r="AC21" s="6">
        <v>0.86599999999999999</v>
      </c>
      <c r="AD21" s="37"/>
      <c r="AE21" s="38"/>
      <c r="AF21" s="26"/>
      <c r="AI21" s="26"/>
      <c r="AL21" s="26"/>
      <c r="AO21" s="4"/>
      <c r="AP21" s="2" t="s">
        <v>61</v>
      </c>
      <c r="AQ21" s="6">
        <f>SUM(AQ13:AQ20)</f>
        <v>5.1802145397513946E-2</v>
      </c>
      <c r="AR21" s="6">
        <f t="shared" ref="AR21:AY21" si="68">SUM(AR13:AR20)</f>
        <v>5.2386773141772765E-2</v>
      </c>
      <c r="AS21" s="6">
        <f t="shared" si="68"/>
        <v>4.0357316596268865E-2</v>
      </c>
      <c r="AT21" s="6">
        <f t="shared" si="68"/>
        <v>4.5951408731596616E-2</v>
      </c>
      <c r="AU21" s="6">
        <f t="shared" si="68"/>
        <v>4.0624274307470079E-2</v>
      </c>
      <c r="AV21" s="6">
        <f t="shared" si="68"/>
        <v>3.1567525512856416E-2</v>
      </c>
      <c r="AW21" s="6">
        <f t="shared" si="68"/>
        <v>2.0272283489528281E-2</v>
      </c>
      <c r="AX21" s="6">
        <f t="shared" si="68"/>
        <v>2.175985315798272E-2</v>
      </c>
      <c r="AY21" s="6">
        <f t="shared" si="68"/>
        <v>3.3144099206183053E-2</v>
      </c>
    </row>
    <row r="22" spans="1:51">
      <c r="A22" s="10" t="str">
        <f>[2]Emissions!A2463</f>
        <v>EUR</v>
      </c>
      <c r="B22" s="10" t="str">
        <f>[2]Emissions!B2463</f>
        <v>TRA_ROA_LCV_NGA_NEW</v>
      </c>
      <c r="C22" s="10" t="str">
        <f>[2]Emissions!C2463</f>
        <v>TRA_N2O</v>
      </c>
      <c r="D22" s="10" t="str">
        <f>[2]Emissions!D2463</f>
        <v>TRA</v>
      </c>
      <c r="E22" s="42">
        <f>[2]Emissions!E2463</f>
        <v>0</v>
      </c>
      <c r="F22" s="42">
        <f>[2]Emissions!F2463</f>
        <v>0</v>
      </c>
      <c r="G22" s="42">
        <f>[2]Emissions!G2463</f>
        <v>0</v>
      </c>
      <c r="H22" s="42">
        <f>[2]Emissions!H2463</f>
        <v>0</v>
      </c>
      <c r="I22" s="42">
        <f>[2]Emissions!I2463</f>
        <v>0</v>
      </c>
      <c r="J22" s="42">
        <f>[2]Emissions!J2463</f>
        <v>0</v>
      </c>
      <c r="K22" s="42">
        <f>[2]Emissions!K2463</f>
        <v>0</v>
      </c>
      <c r="L22" s="42">
        <f>[2]Emissions!L2463</f>
        <v>0</v>
      </c>
      <c r="M22" s="42">
        <f>[2]Emissions!M2463</f>
        <v>0</v>
      </c>
      <c r="O22" s="2" t="s">
        <v>92</v>
      </c>
      <c r="P22" s="23"/>
      <c r="Q22" s="23">
        <f t="shared" ref="Q22:X22" si="69">-(1-Q9/$P9)</f>
        <v>-5.9679533699706244E-2</v>
      </c>
      <c r="R22" s="23">
        <f t="shared" si="69"/>
        <v>-6.7090964160217981E-2</v>
      </c>
      <c r="S22" s="23">
        <f t="shared" si="69"/>
        <v>7.7735629794380312E-2</v>
      </c>
      <c r="T22" s="23">
        <f t="shared" si="69"/>
        <v>-6.0591498200822658E-3</v>
      </c>
      <c r="U22" s="23">
        <f t="shared" si="69"/>
        <v>-0.41066325161568895</v>
      </c>
      <c r="V22" s="23">
        <f t="shared" si="69"/>
        <v>-0.67782649432631037</v>
      </c>
      <c r="W22" s="23">
        <f t="shared" si="69"/>
        <v>-0.76433439829126071</v>
      </c>
      <c r="X22" s="23">
        <f t="shared" si="69"/>
        <v>-0.76588085005837769</v>
      </c>
      <c r="Y22" s="23"/>
      <c r="Z22" s="2" t="s">
        <v>92</v>
      </c>
      <c r="AA22" s="6">
        <v>0.68</v>
      </c>
      <c r="AB22" s="6">
        <v>0.63400000000000001</v>
      </c>
      <c r="AC22" s="6">
        <v>0.61599999999999999</v>
      </c>
      <c r="AD22" s="37"/>
      <c r="AE22" s="38"/>
      <c r="AF22" s="26"/>
      <c r="AI22" s="26"/>
      <c r="AL22" s="26"/>
      <c r="AO22" s="4"/>
      <c r="AP22" s="5"/>
      <c r="AR22" s="4"/>
      <c r="AS22" s="5"/>
      <c r="AU22" s="4"/>
      <c r="AV22" s="5"/>
      <c r="AX22" s="4"/>
      <c r="AY22" s="5"/>
    </row>
    <row r="23" spans="1:51">
      <c r="A23" s="10" t="str">
        <f>[2]Emissions!A2428</f>
        <v>EUR</v>
      </c>
      <c r="B23" s="10" t="str">
        <f>[2]Emissions!B2428</f>
        <v>TRA_ROA_LCV_DPH_NEW</v>
      </c>
      <c r="C23" s="10" t="str">
        <f>[2]Emissions!C2428</f>
        <v>TRA_N2O</v>
      </c>
      <c r="D23" s="10" t="str">
        <f>[2]Emissions!D2428</f>
        <v>TRA</v>
      </c>
      <c r="E23" s="42">
        <f>[2]Emissions!E2428</f>
        <v>0</v>
      </c>
      <c r="F23" s="42">
        <f>[2]Emissions!F2428</f>
        <v>0</v>
      </c>
      <c r="G23" s="42">
        <f>[2]Emissions!G2428</f>
        <v>1.418875471698113E-2</v>
      </c>
      <c r="H23" s="42">
        <f>[2]Emissions!H2428</f>
        <v>1.418875471698113E-2</v>
      </c>
      <c r="I23" s="42">
        <f>[2]Emissions!I2428</f>
        <v>0.50532226873291253</v>
      </c>
      <c r="J23" s="42">
        <f>[2]Emissions!J2428</f>
        <v>2.9962169207015559</v>
      </c>
      <c r="K23" s="42">
        <f>[2]Emissions!K2428</f>
        <v>16.818830695299049</v>
      </c>
      <c r="L23" s="42">
        <f>[2]Emissions!L2428</f>
        <v>16.327697181283121</v>
      </c>
      <c r="M23" s="42">
        <f>[2]Emissions!M2428</f>
        <v>6.9113068872987462</v>
      </c>
      <c r="AA23" s="6"/>
      <c r="AB23" s="6"/>
      <c r="AC23" s="6"/>
      <c r="AD23" s="37"/>
      <c r="AE23" s="38"/>
    </row>
    <row r="24" spans="1:51">
      <c r="A24" s="10" t="str">
        <f>[2]Emissions!A2323</f>
        <v>EUR</v>
      </c>
      <c r="B24" s="10" t="str">
        <f>[2]Emissions!B2323</f>
        <v>TRA_ROA_CAR_DST_EXS</v>
      </c>
      <c r="C24" s="10" t="str">
        <f>[2]Emissions!C2323</f>
        <v>TRA_CO2</v>
      </c>
      <c r="D24" s="10" t="str">
        <f>[2]Emissions!D2323</f>
        <v>TRA</v>
      </c>
      <c r="E24" s="42">
        <f>[2]Emissions!E2323</f>
        <v>83185.303043046355</v>
      </c>
      <c r="F24" s="42">
        <f>[2]Emissions!F2323</f>
        <v>41592.651521523178</v>
      </c>
      <c r="G24" s="42">
        <f>[2]Emissions!G2323</f>
        <v>0</v>
      </c>
      <c r="H24" s="42">
        <f>[2]Emissions!H2323</f>
        <v>0</v>
      </c>
      <c r="I24" s="42">
        <f>[2]Emissions!I2323</f>
        <v>0</v>
      </c>
      <c r="J24" s="42">
        <f>[2]Emissions!J2323</f>
        <v>0</v>
      </c>
      <c r="K24" s="42">
        <f>[2]Emissions!K2323</f>
        <v>0</v>
      </c>
      <c r="L24" s="42">
        <f>[2]Emissions!L2323</f>
        <v>0</v>
      </c>
      <c r="M24" s="42">
        <f>[2]Emissions!M2323</f>
        <v>0</v>
      </c>
      <c r="AA24" s="6"/>
      <c r="AB24" s="6"/>
      <c r="AC24" s="6"/>
      <c r="AD24" s="37"/>
      <c r="AE24" s="38"/>
    </row>
    <row r="25" spans="1:51">
      <c r="A25" s="10" t="str">
        <f>[2]Emissions!A2457</f>
        <v>EUR</v>
      </c>
      <c r="B25" s="10" t="str">
        <f>[2]Emissions!B2457</f>
        <v>TRA_ROA_LCV_LPG_NEW</v>
      </c>
      <c r="C25" s="10" t="str">
        <f>[2]Emissions!C2457</f>
        <v>TRA_CO2</v>
      </c>
      <c r="D25" s="10" t="str">
        <f>[2]Emissions!D2457</f>
        <v>TRA</v>
      </c>
      <c r="E25" s="42">
        <f>[2]Emissions!E2457</f>
        <v>566.3339531934306</v>
      </c>
      <c r="F25" s="42">
        <f>[2]Emissions!F2457</f>
        <v>566.3339531934306</v>
      </c>
      <c r="G25" s="42">
        <f>[2]Emissions!G2457</f>
        <v>566.3339531934306</v>
      </c>
      <c r="H25" s="42">
        <f>[2]Emissions!H2457</f>
        <v>566.3339531934306</v>
      </c>
      <c r="I25" s="42">
        <f>[2]Emissions!I2457</f>
        <v>0</v>
      </c>
      <c r="J25" s="42">
        <f>[2]Emissions!J2457</f>
        <v>0</v>
      </c>
      <c r="K25" s="42">
        <f>[2]Emissions!K2457</f>
        <v>0</v>
      </c>
      <c r="L25" s="42">
        <f>[2]Emissions!L2457</f>
        <v>0</v>
      </c>
      <c r="M25" s="42">
        <f>[2]Emissions!M2457</f>
        <v>0</v>
      </c>
      <c r="AD25" s="37"/>
      <c r="AE25" s="38"/>
    </row>
    <row r="26" spans="1:51">
      <c r="A26" s="10" t="str">
        <f>[2]Emissions!A2422</f>
        <v>EUR</v>
      </c>
      <c r="B26" s="10" t="str">
        <f>[2]Emissions!B2422</f>
        <v>TRA_ROA_LCV_DHE_NEW</v>
      </c>
      <c r="C26" s="10" t="str">
        <f>[2]Emissions!C2422</f>
        <v>TRA_CO2</v>
      </c>
      <c r="D26" s="10" t="str">
        <f>[2]Emissions!D2422</f>
        <v>TRA</v>
      </c>
      <c r="E26" s="42">
        <f>[2]Emissions!E2422</f>
        <v>0</v>
      </c>
      <c r="F26" s="42">
        <f>[2]Emissions!F2422</f>
        <v>7.0041163141993961</v>
      </c>
      <c r="G26" s="42">
        <f>[2]Emissions!G2422</f>
        <v>7.0041163141993961</v>
      </c>
      <c r="H26" s="42">
        <f>[2]Emissions!H2422</f>
        <v>7.0041163141993961</v>
      </c>
      <c r="I26" s="42">
        <f>[2]Emissions!I2422</f>
        <v>7.0041163141993961</v>
      </c>
      <c r="J26" s="42">
        <f>[2]Emissions!J2422</f>
        <v>0</v>
      </c>
      <c r="K26" s="42">
        <f>[2]Emissions!K2422</f>
        <v>0</v>
      </c>
      <c r="L26" s="42">
        <f>[2]Emissions!L2422</f>
        <v>0</v>
      </c>
      <c r="M26" s="42">
        <f>[2]Emissions!M2422</f>
        <v>0</v>
      </c>
    </row>
    <row r="27" spans="1:51">
      <c r="A27" s="10" t="str">
        <f>[2]Emissions!A2317</f>
        <v>EUR</v>
      </c>
      <c r="B27" s="10" t="str">
        <f>[2]Emissions!B2317</f>
        <v>TRA_ROA_BUS_NGA_NEW</v>
      </c>
      <c r="C27" s="10" t="str">
        <f>[2]Emissions!C2317</f>
        <v>TRA_CO2</v>
      </c>
      <c r="D27" s="10" t="str">
        <f>[2]Emissions!D2317</f>
        <v>TRA</v>
      </c>
      <c r="E27" s="42">
        <f>[2]Emissions!E2317</f>
        <v>0</v>
      </c>
      <c r="F27" s="42">
        <f>[2]Emissions!F2317</f>
        <v>0</v>
      </c>
      <c r="G27" s="42">
        <f>[2]Emissions!G2317</f>
        <v>1460.8598509728599</v>
      </c>
      <c r="H27" s="42">
        <f>[2]Emissions!H2317</f>
        <v>1460.8598509728599</v>
      </c>
      <c r="I27" s="42">
        <f>[2]Emissions!I2317</f>
        <v>1460.8598509728599</v>
      </c>
      <c r="J27" s="42">
        <f>[2]Emissions!J2317</f>
        <v>1460.8598509728599</v>
      </c>
      <c r="K27" s="42">
        <f>[2]Emissions!K2317</f>
        <v>0</v>
      </c>
      <c r="L27" s="42">
        <f>[2]Emissions!L2317</f>
        <v>0</v>
      </c>
      <c r="M27" s="42">
        <f>[2]Emissions!M2317</f>
        <v>0</v>
      </c>
    </row>
    <row r="28" spans="1:51">
      <c r="A28" s="10" t="str">
        <f>[2]Emissions!A2451</f>
        <v>EUR</v>
      </c>
      <c r="B28" s="10" t="str">
        <f>[2]Emissions!B2451</f>
        <v>TRA_ROA_LCV_LPG_EXS</v>
      </c>
      <c r="C28" s="10" t="str">
        <f>[2]Emissions!C2451</f>
        <v>TRA_CO2</v>
      </c>
      <c r="D28" s="10" t="str">
        <f>[2]Emissions!D2451</f>
        <v>TRA</v>
      </c>
      <c r="E28" s="42">
        <f>[2]Emissions!E2451</f>
        <v>2219.9318477678571</v>
      </c>
      <c r="F28" s="42">
        <f>[2]Emissions!F2451</f>
        <v>584.19259151785707</v>
      </c>
      <c r="G28" s="42">
        <f>[2]Emissions!G2451</f>
        <v>0</v>
      </c>
      <c r="H28" s="42">
        <f>[2]Emissions!H2451</f>
        <v>0</v>
      </c>
      <c r="I28" s="42">
        <f>[2]Emissions!I2451</f>
        <v>0</v>
      </c>
      <c r="J28" s="42">
        <f>[2]Emissions!J2451</f>
        <v>0</v>
      </c>
      <c r="K28" s="42">
        <f>[2]Emissions!K2451</f>
        <v>0</v>
      </c>
      <c r="L28" s="42">
        <f>[2]Emissions!L2451</f>
        <v>0</v>
      </c>
      <c r="M28" s="42">
        <f>[2]Emissions!M2451</f>
        <v>0</v>
      </c>
    </row>
    <row r="29" spans="1:51">
      <c r="A29" s="10" t="str">
        <f>[2]Emissions!A2311</f>
        <v>EUR</v>
      </c>
      <c r="B29" s="10" t="str">
        <f>[2]Emissions!B2311</f>
        <v>TRA_ROA_BUS_NGA_EXS</v>
      </c>
      <c r="C29" s="10" t="str">
        <f>[2]Emissions!C2311</f>
        <v>TRA_CO2</v>
      </c>
      <c r="D29" s="10" t="str">
        <f>[2]Emissions!D2311</f>
        <v>TRA</v>
      </c>
      <c r="E29" s="42">
        <f>[2]Emissions!E2311</f>
        <v>247.282781553398</v>
      </c>
      <c r="F29" s="42">
        <f>[2]Emissions!F2311</f>
        <v>234.91864247572809</v>
      </c>
      <c r="G29" s="42">
        <f>[2]Emissions!G2311</f>
        <v>0</v>
      </c>
      <c r="H29" s="42">
        <f>[2]Emissions!H2311</f>
        <v>0</v>
      </c>
      <c r="I29" s="42">
        <f>[2]Emissions!I2311</f>
        <v>0</v>
      </c>
      <c r="J29" s="42">
        <f>[2]Emissions!J2311</f>
        <v>0</v>
      </c>
      <c r="K29" s="42">
        <f>[2]Emissions!K2311</f>
        <v>0</v>
      </c>
      <c r="L29" s="42">
        <f>[2]Emissions!L2311</f>
        <v>0</v>
      </c>
      <c r="M29" s="42">
        <f>[2]Emissions!M2311</f>
        <v>0</v>
      </c>
    </row>
    <row r="30" spans="1:51">
      <c r="A30" s="10" t="str">
        <f>[2]Emissions!A2502</f>
        <v>EUR</v>
      </c>
      <c r="B30" s="10" t="str">
        <f>[2]Emissions!B2502</f>
        <v>TRA_ROA_MTR_LNG_NEW</v>
      </c>
      <c r="C30" s="10" t="str">
        <f>[2]Emissions!C2502</f>
        <v>TRA_CO2</v>
      </c>
      <c r="D30" s="10" t="str">
        <f>[2]Emissions!D2502</f>
        <v>TRA</v>
      </c>
      <c r="E30" s="42">
        <f>[2]Emissions!E2502</f>
        <v>0</v>
      </c>
      <c r="F30" s="42">
        <f>[2]Emissions!F2502</f>
        <v>0</v>
      </c>
      <c r="G30" s="42">
        <f>[2]Emissions!G2502</f>
        <v>0</v>
      </c>
      <c r="H30" s="42">
        <f>[2]Emissions!H2502</f>
        <v>0</v>
      </c>
      <c r="I30" s="42">
        <f>[2]Emissions!I2502</f>
        <v>0</v>
      </c>
      <c r="J30" s="42">
        <f>[2]Emissions!J2502</f>
        <v>0</v>
      </c>
      <c r="K30" s="42">
        <f>[2]Emissions!K2502</f>
        <v>0</v>
      </c>
      <c r="L30" s="42">
        <f>[2]Emissions!L2502</f>
        <v>0</v>
      </c>
      <c r="M30" s="42">
        <f>[2]Emissions!M2502</f>
        <v>0</v>
      </c>
    </row>
    <row r="31" spans="1:51">
      <c r="A31" s="10" t="str">
        <f>[2]Emissions!A2390</f>
        <v>EUR</v>
      </c>
      <c r="B31" s="10" t="str">
        <f>[2]Emissions!B2390</f>
        <v>TRA_ROA_HTR_DST_NEW</v>
      </c>
      <c r="C31" s="10" t="str">
        <f>[2]Emissions!C2390</f>
        <v>TRA_CH4</v>
      </c>
      <c r="D31" s="10" t="str">
        <f>[2]Emissions!D2390</f>
        <v>TRA</v>
      </c>
      <c r="E31" s="42">
        <f>[2]Emissions!E2390</f>
        <v>2133.6442122714989</v>
      </c>
      <c r="F31" s="42">
        <f>[2]Emissions!F2390</f>
        <v>9498.0603498044784</v>
      </c>
      <c r="G31" s="42">
        <f>[2]Emissions!G2390</f>
        <v>15808.111292989381</v>
      </c>
      <c r="H31" s="42">
        <f>[2]Emissions!H2390</f>
        <v>15913.050991556631</v>
      </c>
      <c r="I31" s="42">
        <f>[2]Emissions!I2390</f>
        <v>13779.406779285129</v>
      </c>
      <c r="J31" s="42">
        <f>[2]Emissions!J2390</f>
        <v>6480.2558575821058</v>
      </c>
      <c r="K31" s="42">
        <f>[2]Emissions!K2390</f>
        <v>3592.3449046406731</v>
      </c>
      <c r="L31" s="42">
        <f>[2]Emissions!L2390</f>
        <v>3527.0796888107188</v>
      </c>
      <c r="M31" s="42">
        <f>[2]Emissions!M2390</f>
        <v>0</v>
      </c>
    </row>
    <row r="32" spans="1:51">
      <c r="A32" s="10" t="str">
        <f>[2]Emissions!A2362</f>
        <v>EUR</v>
      </c>
      <c r="B32" s="10" t="str">
        <f>[2]Emissions!B2362</f>
        <v>TRA_ROA_CAR_LPG_NEW</v>
      </c>
      <c r="C32" s="10" t="str">
        <f>[2]Emissions!C2362</f>
        <v>TRA_N2O</v>
      </c>
      <c r="D32" s="10" t="str">
        <f>[2]Emissions!D2362</f>
        <v>TRA</v>
      </c>
      <c r="E32" s="42">
        <f>[2]Emissions!E2362</f>
        <v>0</v>
      </c>
      <c r="F32" s="42">
        <f>[2]Emissions!F2362</f>
        <v>0</v>
      </c>
      <c r="G32" s="42">
        <f>[2]Emissions!G2362</f>
        <v>0</v>
      </c>
      <c r="H32" s="42">
        <f>[2]Emissions!H2362</f>
        <v>0</v>
      </c>
      <c r="I32" s="42">
        <f>[2]Emissions!I2362</f>
        <v>0</v>
      </c>
      <c r="J32" s="42">
        <f>[2]Emissions!J2362</f>
        <v>0</v>
      </c>
      <c r="K32" s="42">
        <f>[2]Emissions!K2362</f>
        <v>0</v>
      </c>
      <c r="L32" s="42">
        <f>[2]Emissions!L2362</f>
        <v>0</v>
      </c>
      <c r="M32" s="42">
        <f>[2]Emissions!M2362</f>
        <v>0</v>
      </c>
    </row>
    <row r="33" spans="1:20">
      <c r="A33" s="10" t="str">
        <f>[2]Emissions!A2531</f>
        <v>EUR</v>
      </c>
      <c r="B33" s="10" t="str">
        <f>[2]Emissions!B2531</f>
        <v>UPS_BIO_REF_GEN2_FT_LGC_DST_NEW</v>
      </c>
      <c r="C33" s="10" t="str">
        <f>[2]Emissions!C2531</f>
        <v>TOT_CO2_EQ_GWP_100</v>
      </c>
      <c r="D33" s="10" t="str">
        <f>[2]Emissions!D2531</f>
        <v>UPS</v>
      </c>
      <c r="E33" s="42">
        <f>[2]Emissions!E2531</f>
        <v>0</v>
      </c>
      <c r="F33" s="42">
        <f>[2]Emissions!F2531</f>
        <v>0</v>
      </c>
      <c r="G33" s="42">
        <f>[2]Emissions!G2531</f>
        <v>883.69017121211959</v>
      </c>
      <c r="H33" s="42">
        <f>[2]Emissions!H2531</f>
        <v>956.07257180050203</v>
      </c>
      <c r="I33" s="42">
        <f>[2]Emissions!I2531</f>
        <v>1013.585046768409</v>
      </c>
      <c r="J33" s="42">
        <f>[2]Emissions!J2531</f>
        <v>1013.585046768409</v>
      </c>
      <c r="K33" s="42">
        <f>[2]Emissions!K2531</f>
        <v>129.89487555628949</v>
      </c>
      <c r="L33" s="42">
        <f>[2]Emissions!L2531</f>
        <v>57.512474967907067</v>
      </c>
      <c r="M33" s="42">
        <f>[2]Emissions!M2531</f>
        <v>0</v>
      </c>
    </row>
    <row r="34" spans="1:20">
      <c r="A34" s="10" t="str">
        <f>[2]Emissions!A2496</f>
        <v>EUR</v>
      </c>
      <c r="B34" s="10" t="str">
        <f>[2]Emissions!B2496</f>
        <v>TRA_ROA_MTR_GSL_EXS</v>
      </c>
      <c r="C34" s="10" t="str">
        <f>[2]Emissions!C2496</f>
        <v>TRA_CO2</v>
      </c>
      <c r="D34" s="10" t="str">
        <f>[2]Emissions!D2496</f>
        <v>TRA</v>
      </c>
      <c r="E34" s="42">
        <f>[2]Emissions!E2496</f>
        <v>1456.1292876184029</v>
      </c>
      <c r="F34" s="42">
        <f>[2]Emissions!F2496</f>
        <v>728.06464380920158</v>
      </c>
      <c r="G34" s="42">
        <f>[2]Emissions!G2496</f>
        <v>0</v>
      </c>
      <c r="H34" s="42">
        <f>[2]Emissions!H2496</f>
        <v>0</v>
      </c>
      <c r="I34" s="42">
        <f>[2]Emissions!I2496</f>
        <v>0</v>
      </c>
      <c r="J34" s="42">
        <f>[2]Emissions!J2496</f>
        <v>0</v>
      </c>
      <c r="K34" s="42">
        <f>[2]Emissions!K2496</f>
        <v>0</v>
      </c>
      <c r="L34" s="42">
        <f>[2]Emissions!L2496</f>
        <v>0</v>
      </c>
      <c r="M34" s="42">
        <f>[2]Emissions!M2496</f>
        <v>0</v>
      </c>
    </row>
    <row r="35" spans="1:20">
      <c r="A35" s="10" t="str">
        <f>[2]Emissions!A2329</f>
        <v>EUR</v>
      </c>
      <c r="B35" s="10" t="str">
        <f>[2]Emissions!B2329</f>
        <v>TRA_ROA_CAR_DST_NEW</v>
      </c>
      <c r="C35" s="10" t="str">
        <f>[2]Emissions!C2329</f>
        <v>TRA_N2O</v>
      </c>
      <c r="D35" s="10" t="str">
        <f>[2]Emissions!D2329</f>
        <v>TRA</v>
      </c>
      <c r="E35" s="42">
        <f>[2]Emissions!E2329</f>
        <v>52.301011383737247</v>
      </c>
      <c r="F35" s="42">
        <f>[2]Emissions!F2329</f>
        <v>466.19050624702243</v>
      </c>
      <c r="G35" s="42">
        <f>[2]Emissions!G2329</f>
        <v>586.88647793320138</v>
      </c>
      <c r="H35" s="42">
        <f>[2]Emissions!H2329</f>
        <v>586.88647793320138</v>
      </c>
      <c r="I35" s="42">
        <f>[2]Emissions!I2329</f>
        <v>172.9969830699163</v>
      </c>
      <c r="J35" s="42">
        <f>[2]Emissions!J2329</f>
        <v>0</v>
      </c>
      <c r="K35" s="42">
        <f>[2]Emissions!K2329</f>
        <v>0</v>
      </c>
      <c r="L35" s="42">
        <f>[2]Emissions!L2329</f>
        <v>0</v>
      </c>
      <c r="M35" s="42">
        <f>[2]Emissions!M2329</f>
        <v>0</v>
      </c>
    </row>
    <row r="36" spans="1:20">
      <c r="A36" s="10" t="str">
        <f>[2]Emissions!A2519</f>
        <v>EUR</v>
      </c>
      <c r="B36" s="10" t="str">
        <f>[2]Emissions!B2519</f>
        <v>TRA_ROA_MTR_NGA_EXS</v>
      </c>
      <c r="C36" s="10" t="str">
        <f>[2]Emissions!C2519</f>
        <v>TRA_CO2</v>
      </c>
      <c r="D36" s="10" t="str">
        <f>[2]Emissions!D2519</f>
        <v>TRA</v>
      </c>
      <c r="E36" s="42">
        <f>[2]Emissions!E2519</f>
        <v>6.2473583333333336</v>
      </c>
      <c r="F36" s="42">
        <f>[2]Emissions!F2519</f>
        <v>1.644041666666666</v>
      </c>
      <c r="G36" s="42">
        <f>[2]Emissions!G2519</f>
        <v>0</v>
      </c>
      <c r="H36" s="42">
        <f>[2]Emissions!H2519</f>
        <v>0</v>
      </c>
      <c r="I36" s="42">
        <f>[2]Emissions!I2519</f>
        <v>0</v>
      </c>
      <c r="J36" s="42">
        <f>[2]Emissions!J2519</f>
        <v>0</v>
      </c>
      <c r="K36" s="42">
        <f>[2]Emissions!K2519</f>
        <v>0</v>
      </c>
      <c r="L36" s="42">
        <f>[2]Emissions!L2519</f>
        <v>0</v>
      </c>
      <c r="M36" s="42">
        <f>[2]Emissions!M2519</f>
        <v>0</v>
      </c>
    </row>
    <row r="37" spans="1:20">
      <c r="A37" s="10" t="str">
        <f>[2]Emissions!A2513</f>
        <v>EUR</v>
      </c>
      <c r="B37" s="10" t="str">
        <f>[2]Emissions!B2513</f>
        <v>TRA_ROA_MTR_LPG_NEW</v>
      </c>
      <c r="C37" s="10" t="str">
        <f>[2]Emissions!C2513</f>
        <v>TRA_CO2</v>
      </c>
      <c r="D37" s="10" t="str">
        <f>[2]Emissions!D2513</f>
        <v>TRA</v>
      </c>
      <c r="E37" s="42">
        <f>[2]Emissions!E2513</f>
        <v>1116.5874207446809</v>
      </c>
      <c r="F37" s="42">
        <f>[2]Emissions!F2513</f>
        <v>1116.5874207446809</v>
      </c>
      <c r="G37" s="42">
        <f>[2]Emissions!G2513</f>
        <v>1116.5874207446809</v>
      </c>
      <c r="H37" s="42">
        <f>[2]Emissions!H2513</f>
        <v>1116.5874207446809</v>
      </c>
      <c r="I37" s="42">
        <f>[2]Emissions!I2513</f>
        <v>0</v>
      </c>
      <c r="J37" s="42">
        <f>[2]Emissions!J2513</f>
        <v>0</v>
      </c>
      <c r="K37" s="42">
        <f>[2]Emissions!K2513</f>
        <v>0</v>
      </c>
      <c r="L37" s="42">
        <f>[2]Emissions!L2513</f>
        <v>0</v>
      </c>
      <c r="M37" s="42">
        <f>[2]Emissions!M2513</f>
        <v>0</v>
      </c>
    </row>
    <row r="38" spans="1:20">
      <c r="A38" s="10" t="str">
        <f>[2]Emissions!A2367</f>
        <v>EUR</v>
      </c>
      <c r="B38" s="10" t="str">
        <f>[2]Emissions!B2367</f>
        <v>TRA_ROA_CAR_NGA_EXS</v>
      </c>
      <c r="C38" s="10" t="str">
        <f>[2]Emissions!C2367</f>
        <v>TRA_N2O</v>
      </c>
      <c r="D38" s="10" t="str">
        <f>[2]Emissions!D2367</f>
        <v>TRA</v>
      </c>
      <c r="E38" s="42">
        <f>[2]Emissions!E2367</f>
        <v>0.62045804195804199</v>
      </c>
      <c r="F38" s="42">
        <f>[2]Emissions!F2367</f>
        <v>0.58943513986013985</v>
      </c>
      <c r="G38" s="42">
        <f>[2]Emissions!G2367</f>
        <v>0</v>
      </c>
      <c r="H38" s="42">
        <f>[2]Emissions!H2367</f>
        <v>0</v>
      </c>
      <c r="I38" s="42">
        <f>[2]Emissions!I2367</f>
        <v>0</v>
      </c>
      <c r="J38" s="42">
        <f>[2]Emissions!J2367</f>
        <v>0</v>
      </c>
      <c r="K38" s="42">
        <f>[2]Emissions!K2367</f>
        <v>0</v>
      </c>
      <c r="L38" s="42">
        <f>[2]Emissions!L2367</f>
        <v>0</v>
      </c>
      <c r="M38" s="42">
        <f>[2]Emissions!M2367</f>
        <v>0</v>
      </c>
    </row>
    <row r="39" spans="1:20">
      <c r="A39" s="10" t="str">
        <f>[2]Emissions!A2250</f>
        <v>EUR</v>
      </c>
      <c r="B39" s="10" t="str">
        <f>[2]Emissions!B2250</f>
        <v>TRA_ROA_2WH_GSL_NEW</v>
      </c>
      <c r="C39" s="10" t="str">
        <f>[2]Emissions!C2250</f>
        <v>TRA_N2O</v>
      </c>
      <c r="D39" s="10" t="str">
        <f>[2]Emissions!D2250</f>
        <v>TRA</v>
      </c>
      <c r="E39" s="42">
        <f>[2]Emissions!E2250</f>
        <v>1.5815627181385521</v>
      </c>
      <c r="F39" s="42">
        <f>[2]Emissions!F2250</f>
        <v>8.2591407310235425</v>
      </c>
      <c r="G39" s="42">
        <f>[2]Emissions!G2250</f>
        <v>13.924371474678679</v>
      </c>
      <c r="H39" s="42">
        <f>[2]Emissions!H2250</f>
        <v>14.178748251154939</v>
      </c>
      <c r="I39" s="42">
        <f>[2]Emissions!I2250</f>
        <v>6.9319547893612476</v>
      </c>
      <c r="J39" s="42">
        <f>[2]Emissions!J2250</f>
        <v>0</v>
      </c>
      <c r="K39" s="42">
        <f>[2]Emissions!K2250</f>
        <v>0</v>
      </c>
      <c r="L39" s="42">
        <f>[2]Emissions!L2250</f>
        <v>0</v>
      </c>
      <c r="M39" s="42">
        <f>[2]Emissions!M2250</f>
        <v>0</v>
      </c>
    </row>
    <row r="40" spans="1:20">
      <c r="A40" s="10" t="str">
        <f>[2]Emissions!A2445</f>
        <v>EUR</v>
      </c>
      <c r="B40" s="10" t="str">
        <f>[2]Emissions!B2445</f>
        <v>TRA_ROA_LCV_GSL_EXS</v>
      </c>
      <c r="C40" s="10" t="str">
        <f>[2]Emissions!C2445</f>
        <v>TRA_CO2</v>
      </c>
      <c r="D40" s="10" t="str">
        <f>[2]Emissions!D2445</f>
        <v>TRA</v>
      </c>
      <c r="E40" s="42">
        <f>[2]Emissions!E2445</f>
        <v>9249.7675358333345</v>
      </c>
      <c r="F40" s="42">
        <f>[2]Emissions!F2445</f>
        <v>4624.8837679166672</v>
      </c>
      <c r="G40" s="42">
        <f>[2]Emissions!G2445</f>
        <v>0</v>
      </c>
      <c r="H40" s="42">
        <f>[2]Emissions!H2445</f>
        <v>0</v>
      </c>
      <c r="I40" s="42">
        <f>[2]Emissions!I2445</f>
        <v>0</v>
      </c>
      <c r="J40" s="42">
        <f>[2]Emissions!J2445</f>
        <v>0</v>
      </c>
      <c r="K40" s="42">
        <f>[2]Emissions!K2445</f>
        <v>0</v>
      </c>
      <c r="L40" s="42">
        <f>[2]Emissions!L2445</f>
        <v>0</v>
      </c>
      <c r="M40" s="42">
        <f>[2]Emissions!M2445</f>
        <v>0</v>
      </c>
    </row>
    <row r="41" spans="1:20">
      <c r="A41" s="10" t="str">
        <f>[2]Emissions!A2439</f>
        <v>EUR</v>
      </c>
      <c r="B41" s="10" t="str">
        <f>[2]Emissions!B2439</f>
        <v>TRA_ROA_LCV_DST_NEW</v>
      </c>
      <c r="C41" s="10" t="str">
        <f>[2]Emissions!C2439</f>
        <v>TRA_CO2</v>
      </c>
      <c r="D41" s="10" t="str">
        <f>[2]Emissions!D2439</f>
        <v>TRA</v>
      </c>
      <c r="E41" s="42">
        <f>[2]Emissions!E2439</f>
        <v>8916.3710534454349</v>
      </c>
      <c r="F41" s="42">
        <f>[2]Emissions!F2439</f>
        <v>35400.246045268468</v>
      </c>
      <c r="G41" s="42">
        <f>[2]Emissions!G2439</f>
        <v>44784.177516493277</v>
      </c>
      <c r="H41" s="42">
        <f>[2]Emissions!H2439</f>
        <v>48842.970609350472</v>
      </c>
      <c r="I41" s="42">
        <f>[2]Emissions!I2439</f>
        <v>46863.307830425307</v>
      </c>
      <c r="J41" s="42">
        <f>[2]Emissions!J2439</f>
        <v>31996.872275531408</v>
      </c>
      <c r="K41" s="42">
        <f>[2]Emissions!K2439</f>
        <v>5380.3054384498491</v>
      </c>
      <c r="L41" s="42">
        <f>[2]Emissions!L2439</f>
        <v>0</v>
      </c>
      <c r="M41" s="42">
        <f>[2]Emissions!M2439</f>
        <v>0</v>
      </c>
    </row>
    <row r="42" spans="1:20">
      <c r="A42" s="10" t="str">
        <f>[2]Emissions!A2334</f>
        <v>EUR</v>
      </c>
      <c r="B42" s="10" t="str">
        <f>[2]Emissions!B2334</f>
        <v>TRA_ROA_CAR_GHE_NEW</v>
      </c>
      <c r="C42" s="10" t="str">
        <f>[2]Emissions!C2334</f>
        <v>TRA_N2O</v>
      </c>
      <c r="D42" s="10" t="str">
        <f>[2]Emissions!D2334</f>
        <v>TRA</v>
      </c>
      <c r="E42" s="42">
        <f>[2]Emissions!E2334</f>
        <v>0</v>
      </c>
      <c r="F42" s="42">
        <f>[2]Emissions!F2334</f>
        <v>1.6456437370932131</v>
      </c>
      <c r="G42" s="42">
        <f>[2]Emissions!G2334</f>
        <v>9.3709663177383717</v>
      </c>
      <c r="H42" s="42">
        <f>[2]Emissions!H2334</f>
        <v>55.814558871464143</v>
      </c>
      <c r="I42" s="42">
        <f>[2]Emissions!I2334</f>
        <v>54.168915134370941</v>
      </c>
      <c r="J42" s="42">
        <f>[2]Emissions!J2334</f>
        <v>46.443592553725772</v>
      </c>
      <c r="K42" s="42">
        <f>[2]Emissions!K2334</f>
        <v>0</v>
      </c>
      <c r="L42" s="42">
        <f>[2]Emissions!L2334</f>
        <v>0</v>
      </c>
      <c r="M42" s="42">
        <f>[2]Emissions!M2334</f>
        <v>0</v>
      </c>
    </row>
    <row r="43" spans="1:20">
      <c r="A43" s="10" t="str">
        <f>[2]Emissions!A2468</f>
        <v>EUR</v>
      </c>
      <c r="B43" s="10" t="str">
        <f>[2]Emissions!B2468</f>
        <v>TRA_ROA_MCY_GSL_EXS</v>
      </c>
      <c r="C43" s="10" t="str">
        <f>[2]Emissions!C2468</f>
        <v>TRA_N2O</v>
      </c>
      <c r="D43" s="10" t="str">
        <f>[2]Emissions!D2468</f>
        <v>TRA</v>
      </c>
      <c r="E43" s="42">
        <f>[2]Emissions!E2468</f>
        <v>16.603126829268291</v>
      </c>
      <c r="F43" s="42">
        <f>[2]Emissions!F2468</f>
        <v>8.3015634146341455</v>
      </c>
      <c r="G43" s="42">
        <f>[2]Emissions!G2468</f>
        <v>0</v>
      </c>
      <c r="H43" s="42">
        <f>[2]Emissions!H2468</f>
        <v>0</v>
      </c>
      <c r="I43" s="42">
        <f>[2]Emissions!I2468</f>
        <v>0</v>
      </c>
      <c r="J43" s="42">
        <f>[2]Emissions!J2468</f>
        <v>0</v>
      </c>
      <c r="K43" s="42">
        <f>[2]Emissions!K2468</f>
        <v>0</v>
      </c>
      <c r="L43" s="42">
        <f>[2]Emissions!L2468</f>
        <v>0</v>
      </c>
      <c r="M43" s="42">
        <f>[2]Emissions!M2468</f>
        <v>0</v>
      </c>
    </row>
    <row r="44" spans="1:20">
      <c r="A44" s="10" t="str">
        <f>[2]Emissions!A2433</f>
        <v>EUR</v>
      </c>
      <c r="B44" s="10" t="str">
        <f>[2]Emissions!B2433</f>
        <v>TRA_ROA_LCV_DST_EXS</v>
      </c>
      <c r="C44" s="10" t="str">
        <f>[2]Emissions!C2433</f>
        <v>TRA_CO2</v>
      </c>
      <c r="D44" s="10" t="str">
        <f>[2]Emissions!D2433</f>
        <v>TRA</v>
      </c>
      <c r="E44" s="42">
        <f>[2]Emissions!E2433</f>
        <v>66495.321904527562</v>
      </c>
      <c r="F44" s="42">
        <f>[2]Emissions!F2433</f>
        <v>17498.768922244089</v>
      </c>
      <c r="G44" s="42">
        <f>[2]Emissions!G2433</f>
        <v>0</v>
      </c>
      <c r="H44" s="42">
        <f>[2]Emissions!H2433</f>
        <v>0</v>
      </c>
      <c r="I44" s="42">
        <f>[2]Emissions!I2433</f>
        <v>0</v>
      </c>
      <c r="J44" s="42">
        <f>[2]Emissions!J2433</f>
        <v>0</v>
      </c>
      <c r="K44" s="42">
        <f>[2]Emissions!K2433</f>
        <v>0</v>
      </c>
      <c r="L44" s="42">
        <f>[2]Emissions!L2433</f>
        <v>0</v>
      </c>
      <c r="M44" s="42">
        <f>[2]Emissions!M2433</f>
        <v>0</v>
      </c>
    </row>
    <row r="45" spans="1:20">
      <c r="A45" s="10" t="str">
        <f>[2]Emissions!A2356</f>
        <v>EUR</v>
      </c>
      <c r="B45" s="10" t="str">
        <f>[2]Emissions!B2356</f>
        <v>TRA_ROA_CAR_LPG_EXS</v>
      </c>
      <c r="C45" s="10" t="str">
        <f>[2]Emissions!C2356</f>
        <v>TRA_CO2</v>
      </c>
      <c r="D45" s="10" t="str">
        <f>[2]Emissions!D2356</f>
        <v>TRA</v>
      </c>
      <c r="E45" s="42">
        <f>[2]Emissions!E2356</f>
        <v>5466.0540888461546</v>
      </c>
      <c r="F45" s="42">
        <f>[2]Emissions!F2356</f>
        <v>2733.0270444230769</v>
      </c>
      <c r="G45" s="42">
        <f>[2]Emissions!G2356</f>
        <v>0</v>
      </c>
      <c r="H45" s="42">
        <f>[2]Emissions!H2356</f>
        <v>0</v>
      </c>
      <c r="I45" s="42">
        <f>[2]Emissions!I2356</f>
        <v>0</v>
      </c>
      <c r="J45" s="42">
        <f>[2]Emissions!J2356</f>
        <v>0</v>
      </c>
      <c r="K45" s="42">
        <f>[2]Emissions!K2356</f>
        <v>0</v>
      </c>
      <c r="L45" s="42">
        <f>[2]Emissions!L2356</f>
        <v>0</v>
      </c>
      <c r="M45" s="42">
        <f>[2]Emissions!M2356</f>
        <v>0</v>
      </c>
    </row>
    <row r="46" spans="1:20">
      <c r="A46" s="10" t="str">
        <f>[2]Emissions!A2082</f>
        <v>EUR</v>
      </c>
      <c r="B46" s="10" t="str">
        <f>[2]Emissions!B2082</f>
        <v>TRA_FT_GSL</v>
      </c>
      <c r="C46" s="10" t="str">
        <f>[2]Emissions!C2082</f>
        <v>TRA_N2O</v>
      </c>
      <c r="D46" s="10" t="str">
        <f>[2]Emissions!D2082</f>
        <v>TRA</v>
      </c>
      <c r="E46" s="42">
        <f>[2]Emissions!E2082</f>
        <v>-230.68887496473749</v>
      </c>
      <c r="F46" s="42">
        <f>[2]Emissions!F2082</f>
        <v>-282.29778784369711</v>
      </c>
      <c r="G46" s="42">
        <f>[2]Emissions!G2082</f>
        <v>-249.31348846628219</v>
      </c>
      <c r="H46" s="42">
        <f>[2]Emissions!H2082</f>
        <v>-197.138438984093</v>
      </c>
      <c r="I46" s="42">
        <f>[2]Emissions!I2082</f>
        <v>-123.7065846850447</v>
      </c>
      <c r="J46" s="42">
        <f>[2]Emissions!J2082</f>
        <v>-21.90537673229862</v>
      </c>
      <c r="K46" s="42">
        <f>[2]Emissions!K2082</f>
        <v>-13.38969737345764</v>
      </c>
      <c r="L46" s="42">
        <f>[2]Emissions!L2082</f>
        <v>-0.33777946428488359</v>
      </c>
      <c r="M46" s="42">
        <f>[2]Emissions!M2082</f>
        <v>-27.381476952027398</v>
      </c>
    </row>
    <row r="47" spans="1:20">
      <c r="A47" s="10" t="str">
        <f>[2]Emissions!A2525</f>
        <v>EUR</v>
      </c>
      <c r="B47" s="10" t="str">
        <f>[2]Emissions!B2525</f>
        <v>TRA_ROA_MTR_NGA_NEW</v>
      </c>
      <c r="C47" s="10" t="str">
        <f>[2]Emissions!C2525</f>
        <v>TRA_CO2</v>
      </c>
      <c r="D47" s="10" t="str">
        <f>[2]Emissions!D2525</f>
        <v>TRA</v>
      </c>
      <c r="E47" s="42">
        <f>[2]Emissions!E2525</f>
        <v>0</v>
      </c>
      <c r="F47" s="42">
        <f>[2]Emissions!F2525</f>
        <v>0</v>
      </c>
      <c r="G47" s="42">
        <f>[2]Emissions!G2525</f>
        <v>4.4106125000000294</v>
      </c>
      <c r="H47" s="42">
        <f>[2]Emissions!H2525</f>
        <v>4.4106125000000294</v>
      </c>
      <c r="I47" s="42">
        <f>[2]Emissions!I2525</f>
        <v>16954.578421351111</v>
      </c>
      <c r="J47" s="42">
        <f>[2]Emissions!J2525</f>
        <v>16954.578421351111</v>
      </c>
      <c r="K47" s="42">
        <f>[2]Emissions!K2525</f>
        <v>16950.167808851111</v>
      </c>
      <c r="L47" s="42">
        <f>[2]Emissions!L2525</f>
        <v>0</v>
      </c>
      <c r="M47" s="42">
        <f>[2]Emissions!M2525</f>
        <v>0</v>
      </c>
      <c r="T47" s="6"/>
    </row>
    <row r="48" spans="1:20">
      <c r="A48" s="10" t="str">
        <f>[2]Emissions!A2490</f>
        <v>EUR</v>
      </c>
      <c r="B48" s="10" t="str">
        <f>[2]Emissions!B2490</f>
        <v>TRA_ROA_MTR_DST_NEW</v>
      </c>
      <c r="C48" s="10" t="str">
        <f>[2]Emissions!C2490</f>
        <v>TRA_CO2</v>
      </c>
      <c r="D48" s="10" t="str">
        <f>[2]Emissions!D2490</f>
        <v>TRA</v>
      </c>
      <c r="E48" s="42">
        <f>[2]Emissions!E2490</f>
        <v>17598.049080146211</v>
      </c>
      <c r="F48" s="42">
        <f>[2]Emissions!F2490</f>
        <v>79362.294508378938</v>
      </c>
      <c r="G48" s="42">
        <f>[2]Emissions!G2490</f>
        <v>130688.624791849</v>
      </c>
      <c r="H48" s="42">
        <f>[2]Emissions!H2490</f>
        <v>142650.27854658329</v>
      </c>
      <c r="I48" s="42">
        <f>[2]Emissions!I2490</f>
        <v>125052.2294664371</v>
      </c>
      <c r="J48" s="42">
        <f>[2]Emissions!J2490</f>
        <v>113471.8515433233</v>
      </c>
      <c r="K48" s="42">
        <f>[2]Emissions!K2490</f>
        <v>70762.193394018177</v>
      </c>
      <c r="L48" s="42">
        <f>[2]Emissions!L2490</f>
        <v>14372.98750073245</v>
      </c>
      <c r="M48" s="42">
        <f>[2]Emissions!M2490</f>
        <v>0</v>
      </c>
    </row>
    <row r="49" spans="1:13">
      <c r="A49" s="10" t="str">
        <f>[2]Emissions!A2104</f>
        <v>EUR</v>
      </c>
      <c r="B49" s="10" t="str">
        <f>[2]Emissions!B2104</f>
        <v>TRA_NAV_DOM_DST_NEW</v>
      </c>
      <c r="C49" s="10" t="str">
        <f>[2]Emissions!C2104</f>
        <v>TRA_CH4</v>
      </c>
      <c r="D49" s="10" t="str">
        <f>[2]Emissions!D2104</f>
        <v>TRA</v>
      </c>
      <c r="E49" s="42">
        <f>[2]Emissions!E2104</f>
        <v>0</v>
      </c>
      <c r="F49" s="42">
        <f>[2]Emissions!F2104</f>
        <v>0</v>
      </c>
      <c r="G49" s="42">
        <f>[2]Emissions!G2104</f>
        <v>0</v>
      </c>
      <c r="H49" s="42">
        <f>[2]Emissions!H2104</f>
        <v>589.64921191388783</v>
      </c>
      <c r="I49" s="42">
        <f>[2]Emissions!I2104</f>
        <v>673.91519131848281</v>
      </c>
      <c r="J49" s="42">
        <f>[2]Emissions!J2104</f>
        <v>734.45590402325467</v>
      </c>
      <c r="K49" s="42">
        <f>[2]Emissions!K2104</f>
        <v>627.07189087798406</v>
      </c>
      <c r="L49" s="42">
        <f>[2]Emissions!L2104</f>
        <v>679.85359788614176</v>
      </c>
      <c r="M49" s="42">
        <f>[2]Emissions!M2104</f>
        <v>69.176567458194285</v>
      </c>
    </row>
    <row r="50" spans="1:13">
      <c r="A50" s="10" t="str">
        <f>[2]Emissions!A2484</f>
        <v>EUR</v>
      </c>
      <c r="B50" s="10" t="str">
        <f>[2]Emissions!B2484</f>
        <v>TRA_ROA_MTR_DST_EXS</v>
      </c>
      <c r="C50" s="10" t="str">
        <f>[2]Emissions!C2484</f>
        <v>TRA_CO2</v>
      </c>
      <c r="D50" s="10" t="str">
        <f>[2]Emissions!D2484</f>
        <v>TRA</v>
      </c>
      <c r="E50" s="42">
        <f>[2]Emissions!E2484</f>
        <v>129571.0651289809</v>
      </c>
      <c r="F50" s="42">
        <f>[2]Emissions!F2484</f>
        <v>64785.532564490437</v>
      </c>
      <c r="G50" s="42">
        <f>[2]Emissions!G2484</f>
        <v>0</v>
      </c>
      <c r="H50" s="42">
        <f>[2]Emissions!H2484</f>
        <v>0</v>
      </c>
      <c r="I50" s="42">
        <f>[2]Emissions!I2484</f>
        <v>0</v>
      </c>
      <c r="J50" s="42">
        <f>[2]Emissions!J2484</f>
        <v>0</v>
      </c>
      <c r="K50" s="42">
        <f>[2]Emissions!K2484</f>
        <v>0</v>
      </c>
      <c r="L50" s="42">
        <f>[2]Emissions!L2484</f>
        <v>0</v>
      </c>
      <c r="M50" s="42">
        <f>[2]Emissions!M2484</f>
        <v>0</v>
      </c>
    </row>
    <row r="51" spans="1:13">
      <c r="A51" s="10" t="str">
        <f>[2]Emissions!A2372</f>
        <v>EUR</v>
      </c>
      <c r="B51" s="10" t="str">
        <f>[2]Emissions!B2372</f>
        <v>TRA_ROA_CAR_NGA_NEW</v>
      </c>
      <c r="C51" s="10" t="str">
        <f>[2]Emissions!C2372</f>
        <v>TRA_N2O</v>
      </c>
      <c r="D51" s="10" t="str">
        <f>[2]Emissions!D2372</f>
        <v>TRA</v>
      </c>
      <c r="E51" s="42">
        <f>[2]Emissions!E2372</f>
        <v>0</v>
      </c>
      <c r="F51" s="42">
        <f>[2]Emissions!F2372</f>
        <v>0</v>
      </c>
      <c r="G51" s="42">
        <f>[2]Emissions!G2372</f>
        <v>12.79664966853646</v>
      </c>
      <c r="H51" s="42">
        <f>[2]Emissions!H2372</f>
        <v>60.775448728244889</v>
      </c>
      <c r="I51" s="42">
        <f>[2]Emissions!I2372</f>
        <v>60.775448728244889</v>
      </c>
      <c r="J51" s="42">
        <f>[2]Emissions!J2372</f>
        <v>47.978799059708429</v>
      </c>
      <c r="K51" s="42">
        <f>[2]Emissions!K2372</f>
        <v>0</v>
      </c>
      <c r="L51" s="42">
        <f>[2]Emissions!L2372</f>
        <v>0</v>
      </c>
      <c r="M51" s="42">
        <f>[2]Emissions!M2372</f>
        <v>0</v>
      </c>
    </row>
    <row r="52" spans="1:13">
      <c r="A52" s="10" t="str">
        <f>[2]Emissions!A2255</f>
        <v>EUR</v>
      </c>
      <c r="B52" s="10" t="str">
        <f>[2]Emissions!B2255</f>
        <v>TRA_ROA_3WH_DST_NEW</v>
      </c>
      <c r="C52" s="10" t="str">
        <f>[2]Emissions!C2255</f>
        <v>TRA_N2O</v>
      </c>
      <c r="D52" s="10" t="str">
        <f>[2]Emissions!D2255</f>
        <v>TRA</v>
      </c>
      <c r="E52" s="42">
        <f>[2]Emissions!E2255</f>
        <v>0.54863932898415668</v>
      </c>
      <c r="F52" s="42">
        <f>[2]Emissions!F2255</f>
        <v>0.54863932898415668</v>
      </c>
      <c r="G52" s="42">
        <f>[2]Emissions!G2255</f>
        <v>0</v>
      </c>
      <c r="H52" s="42">
        <f>[2]Emissions!H2255</f>
        <v>2.5785362233417359</v>
      </c>
      <c r="I52" s="42">
        <f>[2]Emissions!I2255</f>
        <v>2.5785362233417359</v>
      </c>
      <c r="J52" s="42">
        <f>[2]Emissions!J2255</f>
        <v>0</v>
      </c>
      <c r="K52" s="42">
        <f>[2]Emissions!K2255</f>
        <v>0</v>
      </c>
      <c r="L52" s="42">
        <f>[2]Emissions!L2255</f>
        <v>0</v>
      </c>
      <c r="M52" s="42">
        <f>[2]Emissions!M2255</f>
        <v>0</v>
      </c>
    </row>
    <row r="53" spans="1:13">
      <c r="A53" s="10" t="str">
        <f>[2]Emissions!A2339</f>
        <v>EUR</v>
      </c>
      <c r="B53" s="10" t="str">
        <f>[2]Emissions!B2339</f>
        <v>TRA_ROA_CAR_GPH_NEW</v>
      </c>
      <c r="C53" s="10" t="str">
        <f>[2]Emissions!C2339</f>
        <v>TRA_N2O</v>
      </c>
      <c r="D53" s="10" t="str">
        <f>[2]Emissions!D2339</f>
        <v>TRA</v>
      </c>
      <c r="E53" s="42">
        <f>[2]Emissions!E2339</f>
        <v>9.6823599523236506E-2</v>
      </c>
      <c r="F53" s="42">
        <f>[2]Emissions!F2339</f>
        <v>0.57654327469427502</v>
      </c>
      <c r="G53" s="42">
        <f>[2]Emissions!G2339</f>
        <v>3.430987652252667</v>
      </c>
      <c r="H53" s="42">
        <f>[2]Emissions!H2339</f>
        <v>20.580460180562309</v>
      </c>
      <c r="I53" s="42">
        <f>[2]Emissions!I2339</f>
        <v>117.303108864886</v>
      </c>
      <c r="J53" s="42">
        <f>[2]Emissions!J2339</f>
        <v>114.4486644873276</v>
      </c>
      <c r="K53" s="42">
        <f>[2]Emissions!K2339</f>
        <v>97.202368359494699</v>
      </c>
      <c r="L53" s="42">
        <f>[2]Emissions!L2339</f>
        <v>0</v>
      </c>
      <c r="M53" s="42">
        <f>[2]Emissions!M2339</f>
        <v>196.50392755308479</v>
      </c>
    </row>
    <row r="54" spans="1:13">
      <c r="A54" s="10" t="str">
        <f>[2]Emissions!A2473</f>
        <v>EUR</v>
      </c>
      <c r="B54" s="10" t="str">
        <f>[2]Emissions!B2473</f>
        <v>TRA_ROA_MOP_GSL_EXS</v>
      </c>
      <c r="C54" s="10" t="str">
        <f>[2]Emissions!C2473</f>
        <v>TRA_N2O</v>
      </c>
      <c r="D54" s="10" t="str">
        <f>[2]Emissions!D2473</f>
        <v>TRA</v>
      </c>
      <c r="E54" s="42">
        <f>[2]Emissions!E2473</f>
        <v>1.845124066168623</v>
      </c>
      <c r="F54" s="42">
        <f>[2]Emissions!F2473</f>
        <v>0.92256203308431139</v>
      </c>
      <c r="G54" s="42">
        <f>[2]Emissions!G2473</f>
        <v>0</v>
      </c>
      <c r="H54" s="42">
        <f>[2]Emissions!H2473</f>
        <v>0</v>
      </c>
      <c r="I54" s="42">
        <f>[2]Emissions!I2473</f>
        <v>0</v>
      </c>
      <c r="J54" s="42">
        <f>[2]Emissions!J2473</f>
        <v>0</v>
      </c>
      <c r="K54" s="42">
        <f>[2]Emissions!K2473</f>
        <v>0</v>
      </c>
      <c r="L54" s="42">
        <f>[2]Emissions!L2473</f>
        <v>0</v>
      </c>
      <c r="M54" s="42">
        <f>[2]Emissions!M2473</f>
        <v>0</v>
      </c>
    </row>
    <row r="55" spans="1:13">
      <c r="A55" s="10" t="str">
        <f>[2]Emissions!A2286</f>
        <v>EUR</v>
      </c>
      <c r="B55" s="10" t="str">
        <f>[2]Emissions!B2286</f>
        <v>TRA_ROA_BUS_DST_NEW</v>
      </c>
      <c r="C55" s="10" t="str">
        <f>[2]Emissions!C2286</f>
        <v>TRA_CH4</v>
      </c>
      <c r="D55" s="10" t="str">
        <f>[2]Emissions!D2286</f>
        <v>TRA</v>
      </c>
      <c r="E55" s="42">
        <f>[2]Emissions!E2286</f>
        <v>317.22125480769228</v>
      </c>
      <c r="F55" s="42">
        <f>[2]Emissions!F2286</f>
        <v>1381.3819983666469</v>
      </c>
      <c r="G55" s="42">
        <f>[2]Emissions!G2286</f>
        <v>2227.885986492664</v>
      </c>
      <c r="H55" s="42">
        <f>[2]Emissions!H2286</f>
        <v>2391.9148744002268</v>
      </c>
      <c r="I55" s="42">
        <f>[2]Emissions!I2286</f>
        <v>2280.76101737011</v>
      </c>
      <c r="J55" s="42">
        <f>[2]Emissions!J2286</f>
        <v>1527.5474983706349</v>
      </c>
      <c r="K55" s="42">
        <f>[2]Emissions!K2286</f>
        <v>433.31043820492948</v>
      </c>
      <c r="L55" s="42">
        <f>[2]Emissions!L2286</f>
        <v>0</v>
      </c>
      <c r="M55" s="42">
        <f>[2]Emissions!M2286</f>
        <v>0</v>
      </c>
    </row>
    <row r="56" spans="1:13">
      <c r="A56" s="10" t="str">
        <f>[2]Emissions!A2087</f>
        <v>EUR</v>
      </c>
      <c r="B56" s="10" t="str">
        <f>[2]Emissions!B2087</f>
        <v>TRA_FT_JTK_DOM</v>
      </c>
      <c r="C56" s="10" t="str">
        <f>[2]Emissions!C2087</f>
        <v>TRA_N2O</v>
      </c>
      <c r="D56" s="10" t="str">
        <f>[2]Emissions!D2087</f>
        <v>TRA</v>
      </c>
      <c r="E56" s="42">
        <f>[2]Emissions!E2087</f>
        <v>-78.419259701069535</v>
      </c>
      <c r="F56" s="42">
        <f>[2]Emissions!F2087</f>
        <v>-85.40467159875891</v>
      </c>
      <c r="G56" s="42">
        <f>[2]Emissions!G2087</f>
        <v>0</v>
      </c>
      <c r="H56" s="42">
        <f>[2]Emissions!H2087</f>
        <v>0</v>
      </c>
      <c r="I56" s="42">
        <f>[2]Emissions!I2087</f>
        <v>-6.4958196183192038</v>
      </c>
      <c r="J56" s="42">
        <f>[2]Emissions!J2087</f>
        <v>0</v>
      </c>
      <c r="K56" s="42">
        <f>[2]Emissions!K2087</f>
        <v>-50.298053645893248</v>
      </c>
      <c r="L56" s="42">
        <f>[2]Emissions!L2087</f>
        <v>-194.8644130224439</v>
      </c>
      <c r="M56" s="42">
        <f>[2]Emissions!M2087</f>
        <v>-38.310019612113592</v>
      </c>
    </row>
    <row r="57" spans="1:13">
      <c r="A57" s="10" t="str">
        <f>[2]Emissions!A2383</f>
        <v>EUR</v>
      </c>
      <c r="B57" s="10" t="str">
        <f>[2]Emissions!B2383</f>
        <v>TRA_ROA_HTR_DST_EXS</v>
      </c>
      <c r="C57" s="10" t="str">
        <f>[2]Emissions!C2383</f>
        <v>TRA_CH4</v>
      </c>
      <c r="D57" s="10" t="str">
        <f>[2]Emissions!D2383</f>
        <v>TRA</v>
      </c>
      <c r="E57" s="42">
        <f>[2]Emissions!E2383</f>
        <v>9101.3564495798328</v>
      </c>
      <c r="F57" s="42">
        <f>[2]Emissions!F2383</f>
        <v>4550.6782247899164</v>
      </c>
      <c r="G57" s="42">
        <f>[2]Emissions!G2383</f>
        <v>0</v>
      </c>
      <c r="H57" s="42">
        <f>[2]Emissions!H2383</f>
        <v>0</v>
      </c>
      <c r="I57" s="42">
        <f>[2]Emissions!I2383</f>
        <v>0</v>
      </c>
      <c r="J57" s="42">
        <f>[2]Emissions!J2383</f>
        <v>0</v>
      </c>
      <c r="K57" s="42">
        <f>[2]Emissions!K2383</f>
        <v>0</v>
      </c>
      <c r="L57" s="42">
        <f>[2]Emissions!L2383</f>
        <v>0</v>
      </c>
      <c r="M57" s="42">
        <f>[2]Emissions!M2383</f>
        <v>0</v>
      </c>
    </row>
    <row r="58" spans="1:13">
      <c r="A58" s="10" t="str">
        <f>[2]Emissions!A2350</f>
        <v>EUR</v>
      </c>
      <c r="B58" s="10" t="str">
        <f>[2]Emissions!B2350</f>
        <v>TRA_ROA_CAR_GSL_NEW</v>
      </c>
      <c r="C58" s="10" t="str">
        <f>[2]Emissions!C2350</f>
        <v>TRA_CO2</v>
      </c>
      <c r="D58" s="10" t="str">
        <f>[2]Emissions!D2350</f>
        <v>TRA</v>
      </c>
      <c r="E58" s="42">
        <f>[2]Emissions!E2350</f>
        <v>51483.552403987691</v>
      </c>
      <c r="F58" s="42">
        <f>[2]Emissions!F2350</f>
        <v>123935.8912756061</v>
      </c>
      <c r="G58" s="42">
        <f>[2]Emissions!G2350</f>
        <v>208631.39866092731</v>
      </c>
      <c r="H58" s="42">
        <f>[2]Emissions!H2350</f>
        <v>157147.84625693961</v>
      </c>
      <c r="I58" s="42">
        <f>[2]Emissions!I2350</f>
        <v>84695.50738532118</v>
      </c>
      <c r="J58" s="42">
        <f>[2]Emissions!J2350</f>
        <v>0</v>
      </c>
      <c r="K58" s="42">
        <f>[2]Emissions!K2350</f>
        <v>0</v>
      </c>
      <c r="L58" s="42">
        <f>[2]Emissions!L2350</f>
        <v>0</v>
      </c>
      <c r="M58" s="42">
        <f>[2]Emissions!M2350</f>
        <v>0</v>
      </c>
    </row>
    <row r="59" spans="1:13">
      <c r="A59" s="10" t="str">
        <f>[2]Emissions!A610</f>
        <v>EUR</v>
      </c>
      <c r="B59" s="10" t="str">
        <f>[2]Emissions!B610</f>
        <v>HH2_DEL_TRA_LH2_C_1_NEW</v>
      </c>
      <c r="C59" s="10" t="str">
        <f>[2]Emissions!C610</f>
        <v>TRA_N2O</v>
      </c>
      <c r="D59" s="10" t="str">
        <f>[2]Emissions!D610</f>
        <v>HH2</v>
      </c>
      <c r="E59" s="42">
        <f>[2]Emissions!E610</f>
        <v>0</v>
      </c>
      <c r="F59" s="42">
        <f>[2]Emissions!F610</f>
        <v>0</v>
      </c>
      <c r="G59" s="42">
        <f>[2]Emissions!G610</f>
        <v>0</v>
      </c>
      <c r="H59" s="42">
        <f>[2]Emissions!H610</f>
        <v>0</v>
      </c>
      <c r="I59" s="42">
        <f>[2]Emissions!I610</f>
        <v>1.3656350243314421E-5</v>
      </c>
      <c r="J59" s="42">
        <f>[2]Emissions!J610</f>
        <v>1.4850497526094509E-3</v>
      </c>
      <c r="K59" s="42">
        <f>[2]Emissions!K610</f>
        <v>9.2517259794528978E-3</v>
      </c>
      <c r="L59" s="42">
        <f>[2]Emissions!L610</f>
        <v>5.7611571898571343E-2</v>
      </c>
      <c r="M59" s="42">
        <f>[2]Emissions!M610</f>
        <v>0.33901712422649821</v>
      </c>
    </row>
    <row r="60" spans="1:13">
      <c r="A60" s="10" t="str">
        <f>[2]Emissions!A2186</f>
        <v>EUR</v>
      </c>
      <c r="B60" s="10" t="str">
        <f>[2]Emissions!B2186</f>
        <v>TRA_NAV_INT_LNG_NEW</v>
      </c>
      <c r="C60" s="10" t="str">
        <f>[2]Emissions!C2186</f>
        <v>TRA_CO2</v>
      </c>
      <c r="D60" s="10" t="str">
        <f>[2]Emissions!D2186</f>
        <v>TRA</v>
      </c>
      <c r="E60" s="42">
        <f>[2]Emissions!E2186</f>
        <v>0</v>
      </c>
      <c r="F60" s="42">
        <f>[2]Emissions!F2186</f>
        <v>0</v>
      </c>
      <c r="G60" s="42">
        <f>[2]Emissions!G2186</f>
        <v>0</v>
      </c>
      <c r="H60" s="42">
        <f>[2]Emissions!H2186</f>
        <v>49.965502269288947</v>
      </c>
      <c r="I60" s="42">
        <f>[2]Emissions!I2186</f>
        <v>310.52007060010089</v>
      </c>
      <c r="J60" s="42">
        <f>[2]Emissions!J2186</f>
        <v>1933.69316691881</v>
      </c>
      <c r="K60" s="42">
        <f>[2]Emissions!K2186</f>
        <v>11376.326222894601</v>
      </c>
      <c r="L60" s="42">
        <f>[2]Emissions!L2186</f>
        <v>26620.03877962683</v>
      </c>
      <c r="M60" s="42">
        <f>[2]Emissions!M2186</f>
        <v>41779.064044377199</v>
      </c>
    </row>
    <row r="61" spans="1:13">
      <c r="A61" s="10" t="str">
        <f>[2]Emissions!A2092</f>
        <v>EUR</v>
      </c>
      <c r="B61" s="10" t="str">
        <f>[2]Emissions!B2092</f>
        <v>TRA_FT_NGA</v>
      </c>
      <c r="C61" s="10" t="str">
        <f>[2]Emissions!C2092</f>
        <v>TRA_N2O</v>
      </c>
      <c r="D61" s="10" t="str">
        <f>[2]Emissions!D2092</f>
        <v>TRA</v>
      </c>
      <c r="E61" s="42">
        <f>[2]Emissions!E2092</f>
        <v>-5.4325086563921543E-2</v>
      </c>
      <c r="F61" s="42">
        <f>[2]Emissions!F2092</f>
        <v>-0.12902208058931361</v>
      </c>
      <c r="G61" s="42">
        <f>[2]Emissions!G2092</f>
        <v>-3.5030484537129358</v>
      </c>
      <c r="H61" s="42">
        <f>[2]Emissions!H2092</f>
        <v>-39.029562052100097</v>
      </c>
      <c r="I61" s="42">
        <f>[2]Emissions!I2092</f>
        <v>-118.96113785101041</v>
      </c>
      <c r="J61" s="42">
        <f>[2]Emissions!J2092</f>
        <v>-144.0374034761015</v>
      </c>
      <c r="K61" s="42">
        <f>[2]Emissions!K2092</f>
        <v>-223.39006349889661</v>
      </c>
      <c r="L61" s="42">
        <f>[2]Emissions!L2092</f>
        <v>-184.94902044326889</v>
      </c>
      <c r="M61" s="42">
        <f>[2]Emissions!M2092</f>
        <v>0</v>
      </c>
    </row>
    <row r="62" spans="1:13">
      <c r="A62" s="10" t="str">
        <f>[2]Emissions!A2072</f>
        <v>EUR</v>
      </c>
      <c r="B62" s="10" t="str">
        <f>[2]Emissions!B2072</f>
        <v>TRA_AVI_DOM_JTK_NEW</v>
      </c>
      <c r="C62" s="10" t="str">
        <f>[2]Emissions!C2072</f>
        <v>TRA_N2O</v>
      </c>
      <c r="D62" s="10" t="str">
        <f>[2]Emissions!D2072</f>
        <v>TRA</v>
      </c>
      <c r="E62" s="42">
        <f>[2]Emissions!E2072</f>
        <v>99.088756875687594</v>
      </c>
      <c r="F62" s="42">
        <f>[2]Emissions!F2072</f>
        <v>137.37520648251601</v>
      </c>
      <c r="G62" s="42">
        <f>[2]Emissions!G2072</f>
        <v>67.755632457668909</v>
      </c>
      <c r="H62" s="42">
        <f>[2]Emissions!H2072</f>
        <v>188.04703890017009</v>
      </c>
      <c r="I62" s="42">
        <f>[2]Emissions!I2072</f>
        <v>221.0213532004158</v>
      </c>
      <c r="J62" s="42">
        <f>[2]Emissions!J2072</f>
        <v>252.51315145258931</v>
      </c>
      <c r="K62" s="42">
        <f>[2]Emissions!K2072</f>
        <v>263.4781062056083</v>
      </c>
      <c r="L62" s="42">
        <f>[2]Emissions!L2072</f>
        <v>273.3507971017815</v>
      </c>
      <c r="M62" s="42">
        <f>[2]Emissions!M2072</f>
        <v>281.59668146787828</v>
      </c>
    </row>
    <row r="63" spans="1:13">
      <c r="A63" s="10" t="str">
        <f>[2]Emissions!A2065</f>
        <v>EUR</v>
      </c>
      <c r="B63" s="10" t="str">
        <f>[2]Emissions!B2065</f>
        <v>TRA_AVI_DOM_JTK_EXS</v>
      </c>
      <c r="C63" s="10" t="str">
        <f>[2]Emissions!C2065</f>
        <v>TRA_N2O</v>
      </c>
      <c r="D63" s="10" t="str">
        <f>[2]Emissions!D2065</f>
        <v>TRA</v>
      </c>
      <c r="E63" s="42">
        <f>[2]Emissions!E2065</f>
        <v>101.9097607254626</v>
      </c>
      <c r="F63" s="42">
        <f>[2]Emissions!F2065</f>
        <v>81.527808580370092</v>
      </c>
      <c r="G63" s="42">
        <f>[2]Emissions!G2065</f>
        <v>61.145856435277587</v>
      </c>
      <c r="H63" s="42">
        <f>[2]Emissions!H2065</f>
        <v>40.76390429018506</v>
      </c>
      <c r="I63" s="42">
        <f>[2]Emissions!I2065</f>
        <v>20.381952145092541</v>
      </c>
      <c r="J63" s="42">
        <f>[2]Emissions!J2065</f>
        <v>0</v>
      </c>
      <c r="K63" s="42">
        <f>[2]Emissions!K2065</f>
        <v>0</v>
      </c>
      <c r="L63" s="42">
        <f>[2]Emissions!L2065</f>
        <v>0</v>
      </c>
      <c r="M63" s="42">
        <f>[2]Emissions!M2065</f>
        <v>0</v>
      </c>
    </row>
    <row r="64" spans="1:13">
      <c r="A64" s="10" t="str">
        <f>[2]Emissions!A2058</f>
        <v>EUR</v>
      </c>
      <c r="B64" s="10" t="str">
        <f>[2]Emissions!B2058</f>
        <v>TRA_AVI_DOM_AVG_EXS</v>
      </c>
      <c r="C64" s="10" t="str">
        <f>[2]Emissions!C2058</f>
        <v>TRA_N2O</v>
      </c>
      <c r="D64" s="10" t="str">
        <f>[2]Emissions!D2058</f>
        <v>TRA</v>
      </c>
      <c r="E64" s="42">
        <f>[2]Emissions!E2058</f>
        <v>2.2461743180306062</v>
      </c>
      <c r="F64" s="42">
        <f>[2]Emissions!F2058</f>
        <v>1.7969394544244841</v>
      </c>
      <c r="G64" s="42">
        <f>[2]Emissions!G2058</f>
        <v>1.3477045908183629</v>
      </c>
      <c r="H64" s="42">
        <f>[2]Emissions!H2058</f>
        <v>0.89846972721224228</v>
      </c>
      <c r="I64" s="42">
        <f>[2]Emissions!I2058</f>
        <v>0.44923486360612103</v>
      </c>
      <c r="J64" s="42">
        <f>[2]Emissions!J2058</f>
        <v>0</v>
      </c>
      <c r="K64" s="42">
        <f>[2]Emissions!K2058</f>
        <v>0</v>
      </c>
      <c r="L64" s="42">
        <f>[2]Emissions!L2058</f>
        <v>0</v>
      </c>
      <c r="M64" s="42">
        <f>[2]Emissions!M2058</f>
        <v>0</v>
      </c>
    </row>
    <row r="65" spans="1:13">
      <c r="A65" s="10" t="str">
        <f>[2]Emissions!A2344</f>
        <v>EUR</v>
      </c>
      <c r="B65" s="10" t="str">
        <f>[2]Emissions!B2344</f>
        <v>TRA_ROA_CAR_GSL_EXS</v>
      </c>
      <c r="C65" s="10" t="str">
        <f>[2]Emissions!C2344</f>
        <v>TRA_CO2</v>
      </c>
      <c r="D65" s="10" t="str">
        <f>[2]Emissions!D2344</f>
        <v>TRA</v>
      </c>
      <c r="E65" s="42">
        <f>[2]Emissions!E2344</f>
        <v>215617.4138232375</v>
      </c>
      <c r="F65" s="42">
        <f>[2]Emissions!F2344</f>
        <v>107808.70691161881</v>
      </c>
      <c r="G65" s="42">
        <f>[2]Emissions!G2344</f>
        <v>0</v>
      </c>
      <c r="H65" s="42">
        <f>[2]Emissions!H2344</f>
        <v>0</v>
      </c>
      <c r="I65" s="42">
        <f>[2]Emissions!I2344</f>
        <v>0</v>
      </c>
      <c r="J65" s="42">
        <f>[2]Emissions!J2344</f>
        <v>0</v>
      </c>
      <c r="K65" s="42">
        <f>[2]Emissions!K2344</f>
        <v>0</v>
      </c>
      <c r="L65" s="42">
        <f>[2]Emissions!L2344</f>
        <v>0</v>
      </c>
      <c r="M65" s="42">
        <f>[2]Emissions!M2344</f>
        <v>0</v>
      </c>
    </row>
    <row r="66" spans="1:13">
      <c r="A66" s="10" t="str">
        <f>[2]Emissions!A2478</f>
        <v>EUR</v>
      </c>
      <c r="B66" s="10" t="str">
        <f>[2]Emissions!B2478</f>
        <v>TRA_ROA_MTR_DPH_NEW</v>
      </c>
      <c r="C66" s="10" t="str">
        <f>[2]Emissions!C2478</f>
        <v>TRA_CO2</v>
      </c>
      <c r="D66" s="10" t="str">
        <f>[2]Emissions!D2478</f>
        <v>TRA</v>
      </c>
      <c r="E66" s="42">
        <f>[2]Emissions!E2478</f>
        <v>0</v>
      </c>
      <c r="F66" s="42">
        <f>[2]Emissions!F2478</f>
        <v>0</v>
      </c>
      <c r="G66" s="42">
        <f>[2]Emissions!G2478</f>
        <v>5.1066826478743046</v>
      </c>
      <c r="H66" s="42">
        <f>[2]Emissions!H2478</f>
        <v>5.1066826478743046</v>
      </c>
      <c r="I66" s="42">
        <f>[2]Emissions!I2478</f>
        <v>181.69566098897269</v>
      </c>
      <c r="J66" s="42">
        <f>[2]Emissions!J2478</f>
        <v>1078.706261623104</v>
      </c>
      <c r="K66" s="42">
        <f>[2]Emissions!K2478</f>
        <v>6058.0070426475913</v>
      </c>
      <c r="L66" s="42">
        <f>[2]Emissions!L2478</f>
        <v>13626.89152727382</v>
      </c>
      <c r="M66" s="42">
        <f>[2]Emissions!M2478</f>
        <v>10235.12385347957</v>
      </c>
    </row>
    <row r="67" spans="1:13">
      <c r="A67" s="10" t="str">
        <f>[2]Emissions!A2270</f>
        <v>EUR</v>
      </c>
      <c r="B67" s="10" t="str">
        <f>[2]Emissions!B2270</f>
        <v>TRA_ROA_BUS_DPH_NEW</v>
      </c>
      <c r="C67" s="10" t="str">
        <f>[2]Emissions!C2270</f>
        <v>TOT_CH4</v>
      </c>
      <c r="D67" s="10" t="str">
        <f>[2]Emissions!D2270</f>
        <v>TRA</v>
      </c>
      <c r="E67" s="42">
        <f>[2]Emissions!E2270</f>
        <v>0</v>
      </c>
      <c r="F67" s="42">
        <f>[2]Emissions!F2270</f>
        <v>6.6802667197453144E-5</v>
      </c>
      <c r="G67" s="42">
        <f>[2]Emissions!G2270</f>
        <v>4.1357549156454038E-4</v>
      </c>
      <c r="H67" s="42">
        <f>[2]Emissions!H2270</f>
        <v>4.1357549156454049E-4</v>
      </c>
      <c r="I67" s="42">
        <f>[2]Emissions!I2270</f>
        <v>1.462101442106024E-2</v>
      </c>
      <c r="J67" s="42">
        <f>[2]Emissions!J2270</f>
        <v>8.2632285084848309E-2</v>
      </c>
      <c r="K67" s="42">
        <f>[2]Emissions!K2270</f>
        <v>0.1869196355650902</v>
      </c>
      <c r="L67" s="42">
        <f>[2]Emissions!L2270</f>
        <v>0.1042873504802419</v>
      </c>
      <c r="M67" s="42">
        <f>[2]Emissions!M2270</f>
        <v>5.2143675240120958E-2</v>
      </c>
    </row>
    <row r="68" spans="1:13">
      <c r="A68" s="10" t="str">
        <f>[2]Emissions!A2265</f>
        <v>EUR</v>
      </c>
      <c r="B68" s="10" t="str">
        <f>[2]Emissions!B2265</f>
        <v>TRA_ROA_3WH_GSL_NEW</v>
      </c>
      <c r="C68" s="10" t="str">
        <f>[2]Emissions!C2265</f>
        <v>TRA_N2O</v>
      </c>
      <c r="D68" s="10" t="str">
        <f>[2]Emissions!D2265</f>
        <v>TRA</v>
      </c>
      <c r="E68" s="42">
        <f>[2]Emissions!E2265</f>
        <v>0</v>
      </c>
      <c r="F68" s="42">
        <f>[2]Emissions!F2265</f>
        <v>2.92572942524234</v>
      </c>
      <c r="G68" s="42">
        <f>[2]Emissions!G2265</f>
        <v>6.0484678407200132</v>
      </c>
      <c r="H68" s="42">
        <f>[2]Emissions!H2265</f>
        <v>3.1227384154776732</v>
      </c>
      <c r="I68" s="42">
        <f>[2]Emissions!I2265</f>
        <v>0</v>
      </c>
      <c r="J68" s="42">
        <f>[2]Emissions!J2265</f>
        <v>0</v>
      </c>
      <c r="K68" s="42">
        <f>[2]Emissions!K2265</f>
        <v>0</v>
      </c>
      <c r="L68" s="42">
        <f>[2]Emissions!L2265</f>
        <v>0</v>
      </c>
      <c r="M68" s="42">
        <f>[2]Emissions!M2265</f>
        <v>0</v>
      </c>
    </row>
    <row r="69" spans="1:13">
      <c r="A69" s="10" t="str">
        <f>[2]Emissions!A605</f>
        <v>EUR</v>
      </c>
      <c r="B69" s="10" t="str">
        <f>[2]Emissions!B605</f>
        <v>HH2_DEL_TRA_GH2_C_4_NEW</v>
      </c>
      <c r="C69" s="10" t="str">
        <f>[2]Emissions!C605</f>
        <v>TRA_N2O</v>
      </c>
      <c r="D69" s="10" t="str">
        <f>[2]Emissions!D605</f>
        <v>HH2</v>
      </c>
      <c r="E69" s="42">
        <f>[2]Emissions!E605</f>
        <v>0</v>
      </c>
      <c r="F69" s="42">
        <f>[2]Emissions!F605</f>
        <v>0</v>
      </c>
      <c r="G69" s="42">
        <f>[2]Emissions!G605</f>
        <v>0</v>
      </c>
      <c r="H69" s="42">
        <f>[2]Emissions!H605</f>
        <v>0</v>
      </c>
      <c r="I69" s="42">
        <f>[2]Emissions!I605</f>
        <v>6.6336840833728077E-3</v>
      </c>
      <c r="J69" s="42">
        <f>[2]Emissions!J605</f>
        <v>0.12660385358099441</v>
      </c>
      <c r="K69" s="42">
        <f>[2]Emissions!K605</f>
        <v>1.344908605945264</v>
      </c>
      <c r="L69" s="42">
        <f>[2]Emissions!L605</f>
        <v>2.4042608400141372</v>
      </c>
      <c r="M69" s="42">
        <f>[2]Emissions!M605</f>
        <v>2.7242576934241312</v>
      </c>
    </row>
    <row r="70" spans="1:13">
      <c r="A70" s="10" t="str">
        <f>[2]Emissions!A2404</f>
        <v>EUR</v>
      </c>
      <c r="B70" s="10" t="str">
        <f>[2]Emissions!B2404</f>
        <v>TRA_ROA_HTR_LNG_NEW</v>
      </c>
      <c r="C70" s="10" t="str">
        <f>[2]Emissions!C2404</f>
        <v>TRA_CO2</v>
      </c>
      <c r="D70" s="10" t="str">
        <f>[2]Emissions!D2404</f>
        <v>TRA</v>
      </c>
      <c r="E70" s="42">
        <f>[2]Emissions!E2404</f>
        <v>0</v>
      </c>
      <c r="F70" s="42">
        <f>[2]Emissions!F2404</f>
        <v>0</v>
      </c>
      <c r="G70" s="42">
        <f>[2]Emissions!G2404</f>
        <v>0</v>
      </c>
      <c r="H70" s="42">
        <f>[2]Emissions!H2404</f>
        <v>0</v>
      </c>
      <c r="I70" s="42">
        <f>[2]Emissions!I2404</f>
        <v>0</v>
      </c>
      <c r="J70" s="42">
        <f>[2]Emissions!J2404</f>
        <v>0</v>
      </c>
      <c r="K70" s="42">
        <f>[2]Emissions!K2404</f>
        <v>0</v>
      </c>
      <c r="L70" s="42">
        <f>[2]Emissions!L2404</f>
        <v>0</v>
      </c>
      <c r="M70" s="42">
        <f>[2]Emissions!M2404</f>
        <v>0</v>
      </c>
    </row>
    <row r="71" spans="1:13">
      <c r="A71" s="10" t="str">
        <f>[2]Emissions!A2280</f>
        <v>EUR</v>
      </c>
      <c r="B71" s="10" t="str">
        <f>[2]Emissions!B2280</f>
        <v>TRA_ROA_BUS_DST_EXS</v>
      </c>
      <c r="C71" s="10" t="str">
        <f>[2]Emissions!C2280</f>
        <v>TRA_CO2</v>
      </c>
      <c r="D71" s="10" t="str">
        <f>[2]Emissions!D2280</f>
        <v>TRA</v>
      </c>
      <c r="E71" s="42">
        <f>[2]Emissions!E2280</f>
        <v>25392.630778301889</v>
      </c>
      <c r="F71" s="42">
        <f>[2]Emissions!F2280</f>
        <v>12696.315389150939</v>
      </c>
      <c r="G71" s="42">
        <f>[2]Emissions!G2280</f>
        <v>0</v>
      </c>
      <c r="H71" s="42">
        <f>[2]Emissions!H2280</f>
        <v>0</v>
      </c>
      <c r="I71" s="42">
        <f>[2]Emissions!I2280</f>
        <v>0</v>
      </c>
      <c r="J71" s="42">
        <f>[2]Emissions!J2280</f>
        <v>0</v>
      </c>
      <c r="K71" s="42">
        <f>[2]Emissions!K2280</f>
        <v>0</v>
      </c>
      <c r="L71" s="42">
        <f>[2]Emissions!L2280</f>
        <v>0</v>
      </c>
      <c r="M71" s="42">
        <f>[2]Emissions!M2280</f>
        <v>0</v>
      </c>
    </row>
    <row r="72" spans="1:13">
      <c r="A72" s="10" t="str">
        <f>[2]Emissions!A2172</f>
        <v>EUR</v>
      </c>
      <c r="B72" s="10" t="str">
        <f>[2]Emissions!B2172</f>
        <v>TRA_NAV_INT_HFO_EXS</v>
      </c>
      <c r="C72" s="10" t="str">
        <f>[2]Emissions!C2172</f>
        <v>TRA_CH4</v>
      </c>
      <c r="D72" s="10" t="str">
        <f>[2]Emissions!D2172</f>
        <v>TRA</v>
      </c>
      <c r="E72" s="42">
        <f>[2]Emissions!E2172</f>
        <v>2922.8008547008549</v>
      </c>
      <c r="F72" s="42">
        <f>[2]Emissions!F2172</f>
        <v>2338.2406837606841</v>
      </c>
      <c r="G72" s="42">
        <f>[2]Emissions!G2172</f>
        <v>1753.6805128205131</v>
      </c>
      <c r="H72" s="42">
        <f>[2]Emissions!H2172</f>
        <v>1169.120341880342</v>
      </c>
      <c r="I72" s="42">
        <f>[2]Emissions!I2172</f>
        <v>584.56017094017091</v>
      </c>
      <c r="J72" s="42">
        <f>[2]Emissions!J2172</f>
        <v>0</v>
      </c>
      <c r="K72" s="42">
        <f>[2]Emissions!K2172</f>
        <v>0</v>
      </c>
      <c r="L72" s="42">
        <f>[2]Emissions!L2172</f>
        <v>0</v>
      </c>
      <c r="M72" s="42">
        <f>[2]Emissions!M2172</f>
        <v>0</v>
      </c>
    </row>
    <row r="73" spans="1:13">
      <c r="A73" s="10" t="str">
        <f>[2]Emissions!A2165</f>
        <v>EUR</v>
      </c>
      <c r="B73" s="10" t="str">
        <f>[2]Emissions!B2165</f>
        <v>TRA_NAV_INT_DUAL_NEW</v>
      </c>
      <c r="C73" s="10" t="str">
        <f>[2]Emissions!C2165</f>
        <v>TRA_CH4</v>
      </c>
      <c r="D73" s="10" t="str">
        <f>[2]Emissions!D2165</f>
        <v>TRA</v>
      </c>
      <c r="E73" s="42">
        <f>[2]Emissions!E2165</f>
        <v>0</v>
      </c>
      <c r="F73" s="42">
        <f>[2]Emissions!F2165</f>
        <v>0</v>
      </c>
      <c r="G73" s="42">
        <f>[2]Emissions!G2165</f>
        <v>0.2274394856278367</v>
      </c>
      <c r="H73" s="42">
        <f>[2]Emissions!H2165</f>
        <v>0</v>
      </c>
      <c r="I73" s="42">
        <f>[2]Emissions!I2165</f>
        <v>0</v>
      </c>
      <c r="J73" s="42">
        <f>[2]Emissions!J2165</f>
        <v>54.665279878971262</v>
      </c>
      <c r="K73" s="42">
        <f>[2]Emissions!K2165</f>
        <v>321.60741301059011</v>
      </c>
      <c r="L73" s="42">
        <f>[2]Emissions!L2165</f>
        <v>0</v>
      </c>
      <c r="M73" s="42">
        <f>[2]Emissions!M2165</f>
        <v>1181.089258698941</v>
      </c>
    </row>
    <row r="74" spans="1:13">
      <c r="A74" s="10" t="str">
        <f>[2]Emissions!A2377</f>
        <v>EUR</v>
      </c>
      <c r="B74" s="10" t="str">
        <f>[2]Emissions!B2377</f>
        <v>TRA_ROA_HTR_DPH_NEW</v>
      </c>
      <c r="C74" s="10" t="str">
        <f>[2]Emissions!C2377</f>
        <v>TRA_CO2</v>
      </c>
      <c r="D74" s="10" t="str">
        <f>[2]Emissions!D2377</f>
        <v>TRA</v>
      </c>
      <c r="E74" s="42">
        <f>[2]Emissions!E2377</f>
        <v>0</v>
      </c>
      <c r="F74" s="42">
        <f>[2]Emissions!F2377</f>
        <v>0</v>
      </c>
      <c r="G74" s="42">
        <f>[2]Emissions!G2377</f>
        <v>0</v>
      </c>
      <c r="H74" s="42">
        <f>[2]Emissions!H2377</f>
        <v>0</v>
      </c>
      <c r="I74" s="42">
        <f>[2]Emissions!I2377</f>
        <v>66.103484573832844</v>
      </c>
      <c r="J74" s="42">
        <f>[2]Emissions!J2377</f>
        <v>391.83259374247308</v>
      </c>
      <c r="K74" s="42">
        <f>[2]Emissions!K2377</f>
        <v>2301.0172037503521</v>
      </c>
      <c r="L74" s="42">
        <f>[2]Emissions!L2377</f>
        <v>12737.47927533143</v>
      </c>
      <c r="M74" s="42">
        <f>[2]Emissions!M2377</f>
        <v>13619.35112431675</v>
      </c>
    </row>
    <row r="75" spans="1:13">
      <c r="A75" s="10" t="str">
        <f>[2]Emissions!A2260</f>
        <v>EUR</v>
      </c>
      <c r="B75" s="10" t="str">
        <f>[2]Emissions!B2260</f>
        <v>TRA_ROA_3WH_GSL_EXS</v>
      </c>
      <c r="C75" s="10" t="str">
        <f>[2]Emissions!C2260</f>
        <v>TRA_N2O</v>
      </c>
      <c r="D75" s="10" t="str">
        <f>[2]Emissions!D2260</f>
        <v>TRA</v>
      </c>
      <c r="E75" s="42">
        <f>[2]Emissions!E2260</f>
        <v>14.207719780219779</v>
      </c>
      <c r="F75" s="42">
        <f>[2]Emissions!F2260</f>
        <v>7.1038598901098906</v>
      </c>
      <c r="G75" s="42">
        <f>[2]Emissions!G2260</f>
        <v>0</v>
      </c>
      <c r="H75" s="42">
        <f>[2]Emissions!H2260</f>
        <v>0</v>
      </c>
      <c r="I75" s="42">
        <f>[2]Emissions!I2260</f>
        <v>0</v>
      </c>
      <c r="J75" s="42">
        <f>[2]Emissions!J2260</f>
        <v>0</v>
      </c>
      <c r="K75" s="42">
        <f>[2]Emissions!K2260</f>
        <v>0</v>
      </c>
      <c r="L75" s="42">
        <f>[2]Emissions!L2260</f>
        <v>0</v>
      </c>
      <c r="M75" s="42">
        <f>[2]Emissions!M2260</f>
        <v>0</v>
      </c>
    </row>
    <row r="76" spans="1:13">
      <c r="A76" s="10" t="str">
        <f>[2]Emissions!A2240</f>
        <v>EUR</v>
      </c>
      <c r="B76" s="10" t="str">
        <f>[2]Emissions!B2240</f>
        <v>TRA_ROA_2WH_DST_NEW</v>
      </c>
      <c r="C76" s="10" t="str">
        <f>[2]Emissions!C2240</f>
        <v>TRA_N2O</v>
      </c>
      <c r="D76" s="10" t="str">
        <f>[2]Emissions!D2240</f>
        <v>TRA</v>
      </c>
      <c r="E76" s="42">
        <f>[2]Emissions!E2240</f>
        <v>0</v>
      </c>
      <c r="F76" s="42">
        <f>[2]Emissions!F2240</f>
        <v>0</v>
      </c>
      <c r="G76" s="42">
        <f>[2]Emissions!G2240</f>
        <v>0</v>
      </c>
      <c r="H76" s="42">
        <f>[2]Emissions!H2240</f>
        <v>0</v>
      </c>
      <c r="I76" s="42">
        <f>[2]Emissions!I2240</f>
        <v>0</v>
      </c>
      <c r="J76" s="42">
        <f>[2]Emissions!J2240</f>
        <v>0</v>
      </c>
      <c r="K76" s="42">
        <f>[2]Emissions!K2240</f>
        <v>0</v>
      </c>
      <c r="L76" s="42">
        <f>[2]Emissions!L2240</f>
        <v>0</v>
      </c>
      <c r="M76" s="42">
        <f>[2]Emissions!M2240</f>
        <v>0</v>
      </c>
    </row>
    <row r="77" spans="1:13">
      <c r="A77" s="10" t="str">
        <f>[2]Emissions!A2233</f>
        <v>EUR</v>
      </c>
      <c r="B77" s="10" t="str">
        <f>[2]Emissions!B2233</f>
        <v>TRA_RAIL_PAS_DST_NEW</v>
      </c>
      <c r="C77" s="10" t="str">
        <f>[2]Emissions!C2233</f>
        <v>TRA_CH4</v>
      </c>
      <c r="D77" s="10" t="str">
        <f>[2]Emissions!D2233</f>
        <v>TRA</v>
      </c>
      <c r="E77" s="42">
        <f>[2]Emissions!E2233</f>
        <v>0</v>
      </c>
      <c r="F77" s="42">
        <f>[2]Emissions!F2233</f>
        <v>0</v>
      </c>
      <c r="G77" s="42">
        <f>[2]Emissions!G2233</f>
        <v>0</v>
      </c>
      <c r="H77" s="42">
        <f>[2]Emissions!H2233</f>
        <v>0</v>
      </c>
      <c r="I77" s="42">
        <f>[2]Emissions!I2233</f>
        <v>0</v>
      </c>
      <c r="J77" s="42">
        <f>[2]Emissions!J2233</f>
        <v>0</v>
      </c>
      <c r="K77" s="42">
        <f>[2]Emissions!K2233</f>
        <v>0</v>
      </c>
      <c r="L77" s="42">
        <f>[2]Emissions!L2233</f>
        <v>0</v>
      </c>
      <c r="M77" s="42">
        <f>[2]Emissions!M2233</f>
        <v>0</v>
      </c>
    </row>
    <row r="78" spans="1:13">
      <c r="A78" s="10" t="str">
        <f>[2]Emissions!A2226</f>
        <v>EUR</v>
      </c>
      <c r="B78" s="10" t="str">
        <f>[2]Emissions!B2226</f>
        <v>TRA_RAIL_PAS_DST_EXS</v>
      </c>
      <c r="C78" s="10" t="str">
        <f>[2]Emissions!C2226</f>
        <v>TRA_CH4</v>
      </c>
      <c r="D78" s="10" t="str">
        <f>[2]Emissions!D2226</f>
        <v>TRA</v>
      </c>
      <c r="E78" s="42">
        <f>[2]Emissions!E2226</f>
        <v>50.157158424140839</v>
      </c>
      <c r="F78" s="42">
        <f>[2]Emissions!F2226</f>
        <v>40.125726739312661</v>
      </c>
      <c r="G78" s="42">
        <f>[2]Emissions!G2226</f>
        <v>30.094295054484501</v>
      </c>
      <c r="H78" s="42">
        <f>[2]Emissions!H2226</f>
        <v>20.062863369656331</v>
      </c>
      <c r="I78" s="42">
        <f>[2]Emissions!I2226</f>
        <v>10.031431684828171</v>
      </c>
      <c r="J78" s="42">
        <f>[2]Emissions!J2226</f>
        <v>0</v>
      </c>
      <c r="K78" s="42">
        <f>[2]Emissions!K2226</f>
        <v>0</v>
      </c>
      <c r="L78" s="42">
        <f>[2]Emissions!L2226</f>
        <v>0</v>
      </c>
      <c r="M78" s="42">
        <f>[2]Emissions!M2226</f>
        <v>0</v>
      </c>
    </row>
    <row r="79" spans="1:13">
      <c r="A79" s="10" t="str">
        <f>[2]Emissions!A2219</f>
        <v>EUR</v>
      </c>
      <c r="B79" s="10" t="str">
        <f>[2]Emissions!B2219</f>
        <v>TRA_RAIL_PAS_COA_EXS</v>
      </c>
      <c r="C79" s="10" t="str">
        <f>[2]Emissions!C2219</f>
        <v>TRA_CH4</v>
      </c>
      <c r="D79" s="10" t="str">
        <f>[2]Emissions!D2219</f>
        <v>TRA</v>
      </c>
      <c r="E79" s="42">
        <f>[2]Emissions!E2219</f>
        <v>6.5145767748306973</v>
      </c>
      <c r="F79" s="42">
        <f>[2]Emissions!F2219</f>
        <v>4.9029684198645587</v>
      </c>
      <c r="G79" s="42">
        <f>[2]Emissions!G2219</f>
        <v>4.1385250648984204</v>
      </c>
      <c r="H79" s="42">
        <f>[2]Emissions!H2219</f>
        <v>1.599213746856665</v>
      </c>
      <c r="I79" s="42">
        <f>[2]Emissions!I2219</f>
        <v>0.7996068734283317</v>
      </c>
      <c r="J79" s="42">
        <f>[2]Emissions!J2219</f>
        <v>0</v>
      </c>
      <c r="K79" s="42">
        <f>[2]Emissions!K2219</f>
        <v>0</v>
      </c>
      <c r="L79" s="42">
        <f>[2]Emissions!L2219</f>
        <v>0</v>
      </c>
      <c r="M79" s="42">
        <f>[2]Emissions!M2219</f>
        <v>0</v>
      </c>
    </row>
    <row r="80" spans="1:13">
      <c r="A80" s="10" t="str">
        <f>[2]Emissions!A2212</f>
        <v>EUR</v>
      </c>
      <c r="B80" s="10" t="str">
        <f>[2]Emissions!B2212</f>
        <v>TRA_RAIL_FRG_DST_NEW</v>
      </c>
      <c r="C80" s="10" t="str">
        <f>[2]Emissions!C2212</f>
        <v>TRA_CH4</v>
      </c>
      <c r="D80" s="10" t="str">
        <f>[2]Emissions!D2212</f>
        <v>TRA</v>
      </c>
      <c r="E80" s="42">
        <f>[2]Emissions!E2212</f>
        <v>0</v>
      </c>
      <c r="F80" s="42">
        <f>[2]Emissions!F2212</f>
        <v>0</v>
      </c>
      <c r="G80" s="42">
        <f>[2]Emissions!G2212</f>
        <v>0</v>
      </c>
      <c r="H80" s="42">
        <f>[2]Emissions!H2212</f>
        <v>0</v>
      </c>
      <c r="I80" s="42">
        <f>[2]Emissions!I2212</f>
        <v>0</v>
      </c>
      <c r="J80" s="42">
        <f>[2]Emissions!J2212</f>
        <v>0</v>
      </c>
      <c r="K80" s="42">
        <f>[2]Emissions!K2212</f>
        <v>0</v>
      </c>
      <c r="L80" s="42">
        <f>[2]Emissions!L2212</f>
        <v>0</v>
      </c>
      <c r="M80" s="42">
        <f>[2]Emissions!M2212</f>
        <v>0</v>
      </c>
    </row>
    <row r="81" spans="1:13">
      <c r="A81" s="10" t="str">
        <f>[2]Emissions!A2179</f>
        <v>EUR</v>
      </c>
      <c r="B81" s="10" t="str">
        <f>[2]Emissions!B2179</f>
        <v>TRA_NAV_INT_HFO_NEW</v>
      </c>
      <c r="C81" s="10" t="str">
        <f>[2]Emissions!C2179</f>
        <v>TRA_CH4</v>
      </c>
      <c r="D81" s="10" t="str">
        <f>[2]Emissions!D2179</f>
        <v>TRA</v>
      </c>
      <c r="E81" s="42">
        <f>[2]Emissions!E2179</f>
        <v>1755.7901032314819</v>
      </c>
      <c r="F81" s="42">
        <f>[2]Emissions!F2179</f>
        <v>3373.3811090339132</v>
      </c>
      <c r="G81" s="42">
        <f>[2]Emissions!G2179</f>
        <v>4167.4740149808295</v>
      </c>
      <c r="H81" s="42">
        <f>[2]Emissions!H2179</f>
        <v>0</v>
      </c>
      <c r="I81" s="42">
        <f>[2]Emissions!I2179</f>
        <v>0</v>
      </c>
      <c r="J81" s="42">
        <f>[2]Emissions!J2179</f>
        <v>0</v>
      </c>
      <c r="K81" s="42">
        <f>[2]Emissions!K2179</f>
        <v>0</v>
      </c>
      <c r="L81" s="42">
        <f>[2]Emissions!L2179</f>
        <v>0</v>
      </c>
      <c r="M81" s="42">
        <f>[2]Emissions!M2179</f>
        <v>0</v>
      </c>
    </row>
    <row r="82" spans="1:13">
      <c r="A82" s="10" t="str">
        <f>[2]Emissions!A2139</f>
        <v>EUR</v>
      </c>
      <c r="B82" s="10" t="str">
        <f>[2]Emissions!B2139</f>
        <v>TRA_NAV_DOM_LNG_NEW</v>
      </c>
      <c r="C82" s="10" t="str">
        <f>[2]Emissions!C2139</f>
        <v>TRA_CO2</v>
      </c>
      <c r="D82" s="10" t="str">
        <f>[2]Emissions!D2139</f>
        <v>TRA</v>
      </c>
      <c r="E82" s="42">
        <f>[2]Emissions!E2139</f>
        <v>0</v>
      </c>
      <c r="F82" s="42">
        <f>[2]Emissions!F2139</f>
        <v>0</v>
      </c>
      <c r="G82" s="42">
        <f>[2]Emissions!G2139</f>
        <v>0</v>
      </c>
      <c r="H82" s="42">
        <f>[2]Emissions!H2139</f>
        <v>5.4479207707380786</v>
      </c>
      <c r="I82" s="42">
        <f>[2]Emissions!I2139</f>
        <v>33.894111103853689</v>
      </c>
      <c r="J82" s="42">
        <f>[2]Emissions!J2139</f>
        <v>210.9698177661659</v>
      </c>
      <c r="K82" s="42">
        <f>[2]Emissions!K2139</f>
        <v>1243.1497060744609</v>
      </c>
      <c r="L82" s="42">
        <f>[2]Emissions!L2139</f>
        <v>1243.4211882970239</v>
      </c>
      <c r="M82" s="42">
        <f>[2]Emissions!M2139</f>
        <v>4570.4033311561116</v>
      </c>
    </row>
    <row r="83" spans="1:13">
      <c r="A83" s="10" t="str">
        <f>[2]Emissions!A2132</f>
        <v>EUR</v>
      </c>
      <c r="B83" s="10" t="str">
        <f>[2]Emissions!B2132</f>
        <v>TRA_NAV_DOM_HFO_NEW</v>
      </c>
      <c r="C83" s="10" t="str">
        <f>[2]Emissions!C2132</f>
        <v>TRA_CH4</v>
      </c>
      <c r="D83" s="10" t="str">
        <f>[2]Emissions!D2132</f>
        <v>TRA</v>
      </c>
      <c r="E83" s="42">
        <f>[2]Emissions!E2132</f>
        <v>341.32219986936639</v>
      </c>
      <c r="F83" s="42">
        <f>[2]Emissions!F2132</f>
        <v>438.65775830275982</v>
      </c>
      <c r="G83" s="42">
        <f>[2]Emissions!G2132</f>
        <v>454.55538364093542</v>
      </c>
      <c r="H83" s="42">
        <f>[2]Emissions!H2132</f>
        <v>0</v>
      </c>
      <c r="I83" s="42">
        <f>[2]Emissions!I2132</f>
        <v>0</v>
      </c>
      <c r="J83" s="42">
        <f>[2]Emissions!J2132</f>
        <v>0</v>
      </c>
      <c r="K83" s="42">
        <f>[2]Emissions!K2132</f>
        <v>0</v>
      </c>
      <c r="L83" s="42">
        <f>[2]Emissions!L2132</f>
        <v>0</v>
      </c>
      <c r="M83" s="42">
        <f>[2]Emissions!M2132</f>
        <v>0</v>
      </c>
    </row>
    <row r="84" spans="1:13">
      <c r="A84" s="10" t="str">
        <f>[2]Emissions!A2125</f>
        <v>EUR</v>
      </c>
      <c r="B84" s="10" t="str">
        <f>[2]Emissions!B2125</f>
        <v>TRA_NAV_DOM_HFO_EXS</v>
      </c>
      <c r="C84" s="10" t="str">
        <f>[2]Emissions!C2125</f>
        <v>TRA_CH4</v>
      </c>
      <c r="D84" s="10" t="str">
        <f>[2]Emissions!D2125</f>
        <v>TRA</v>
      </c>
      <c r="E84" s="42">
        <f>[2]Emissions!E2125</f>
        <v>110.6045053868756</v>
      </c>
      <c r="F84" s="42">
        <f>[2]Emissions!F2125</f>
        <v>88.483604309500507</v>
      </c>
      <c r="G84" s="42">
        <f>[2]Emissions!G2125</f>
        <v>66.362703232125369</v>
      </c>
      <c r="H84" s="42">
        <f>[2]Emissions!H2125</f>
        <v>44.241802154750253</v>
      </c>
      <c r="I84" s="42">
        <f>[2]Emissions!I2125</f>
        <v>22.12090107737513</v>
      </c>
      <c r="J84" s="42">
        <f>[2]Emissions!J2125</f>
        <v>0</v>
      </c>
      <c r="K84" s="42">
        <f>[2]Emissions!K2125</f>
        <v>0</v>
      </c>
      <c r="L84" s="42">
        <f>[2]Emissions!L2125</f>
        <v>0</v>
      </c>
      <c r="M84" s="42">
        <f>[2]Emissions!M2125</f>
        <v>0</v>
      </c>
    </row>
    <row r="85" spans="1:13">
      <c r="A85" s="10" t="str">
        <f>[2]Emissions!A2118</f>
        <v>EUR</v>
      </c>
      <c r="B85" s="10" t="str">
        <f>[2]Emissions!B2118</f>
        <v>TRA_NAV_DOM_GSL_EXS</v>
      </c>
      <c r="C85" s="10" t="str">
        <f>[2]Emissions!C2118</f>
        <v>TRA_CH4</v>
      </c>
      <c r="D85" s="10" t="str">
        <f>[2]Emissions!D2118</f>
        <v>TRA</v>
      </c>
      <c r="E85" s="42">
        <f>[2]Emissions!E2118</f>
        <v>22.8152791380999</v>
      </c>
      <c r="F85" s="42">
        <f>[2]Emissions!F2118</f>
        <v>18.25222331047992</v>
      </c>
      <c r="G85" s="42">
        <f>[2]Emissions!G2118</f>
        <v>13.68916748285994</v>
      </c>
      <c r="H85" s="42">
        <f>[2]Emissions!H2118</f>
        <v>9.1261116552399617</v>
      </c>
      <c r="I85" s="42">
        <f>[2]Emissions!I2118</f>
        <v>4.5630558276199809</v>
      </c>
      <c r="J85" s="42">
        <f>[2]Emissions!J2118</f>
        <v>0</v>
      </c>
      <c r="K85" s="42">
        <f>[2]Emissions!K2118</f>
        <v>0</v>
      </c>
      <c r="L85" s="42">
        <f>[2]Emissions!L2118</f>
        <v>0</v>
      </c>
      <c r="M85" s="42">
        <f>[2]Emissions!M2118</f>
        <v>0</v>
      </c>
    </row>
    <row r="86" spans="1:13">
      <c r="A86" s="10" t="str">
        <f>[2]Emissions!A2097</f>
        <v>EUR</v>
      </c>
      <c r="B86" s="10" t="str">
        <f>[2]Emissions!B2097</f>
        <v>TRA_NAV_DOM_DST_EXS</v>
      </c>
      <c r="C86" s="10" t="str">
        <f>[2]Emissions!C2097</f>
        <v>TRA_CH4</v>
      </c>
      <c r="D86" s="10" t="str">
        <f>[2]Emissions!D2097</f>
        <v>TRA</v>
      </c>
      <c r="E86" s="42">
        <f>[2]Emissions!E2097</f>
        <v>362.5645445641527</v>
      </c>
      <c r="F86" s="42">
        <f>[2]Emissions!F2097</f>
        <v>290.05163565132221</v>
      </c>
      <c r="G86" s="42">
        <f>[2]Emissions!G2097</f>
        <v>217.53872673849159</v>
      </c>
      <c r="H86" s="42">
        <f>[2]Emissions!H2097</f>
        <v>145.02581782566111</v>
      </c>
      <c r="I86" s="42">
        <f>[2]Emissions!I2097</f>
        <v>72.51290891283054</v>
      </c>
      <c r="J86" s="42">
        <f>[2]Emissions!J2097</f>
        <v>0</v>
      </c>
      <c r="K86" s="42">
        <f>[2]Emissions!K2097</f>
        <v>0</v>
      </c>
      <c r="L86" s="42">
        <f>[2]Emissions!L2097</f>
        <v>0</v>
      </c>
      <c r="M86" s="42">
        <f>[2]Emissions!M2097</f>
        <v>0</v>
      </c>
    </row>
    <row r="87" spans="1:13">
      <c r="A87" s="10" t="str">
        <f>[2]Emissions!A615</f>
        <v>EUR</v>
      </c>
      <c r="B87" s="10" t="str">
        <f>[2]Emissions!B615</f>
        <v>HH2_DEL_TRA_LH2_C_2_NEW</v>
      </c>
      <c r="C87" s="10" t="str">
        <f>[2]Emissions!C615</f>
        <v>TRA_N2O</v>
      </c>
      <c r="D87" s="10" t="str">
        <f>[2]Emissions!D615</f>
        <v>HH2</v>
      </c>
      <c r="E87" s="42">
        <f>[2]Emissions!E615</f>
        <v>0</v>
      </c>
      <c r="F87" s="42">
        <f>[2]Emissions!F615</f>
        <v>0</v>
      </c>
      <c r="G87" s="42">
        <f>[2]Emissions!G615</f>
        <v>0</v>
      </c>
      <c r="H87" s="42">
        <f>[2]Emissions!H615</f>
        <v>0</v>
      </c>
      <c r="I87" s="42">
        <f>[2]Emissions!I615</f>
        <v>0</v>
      </c>
      <c r="J87" s="42">
        <f>[2]Emissions!J615</f>
        <v>0</v>
      </c>
      <c r="K87" s="42">
        <f>[2]Emissions!K615</f>
        <v>0</v>
      </c>
      <c r="L87" s="42">
        <f>[2]Emissions!L615</f>
        <v>0</v>
      </c>
      <c r="M87" s="42">
        <f>[2]Emissions!M615</f>
        <v>0</v>
      </c>
    </row>
    <row r="88" spans="1:13">
      <c r="A88" s="10" t="str">
        <f>[2]Emissions!A595</f>
        <v>EUR</v>
      </c>
      <c r="B88" s="10" t="str">
        <f>[2]Emissions!B595</f>
        <v>HH2_DEL_TRA_GH2_C_1_NEW</v>
      </c>
      <c r="C88" s="10" t="str">
        <f>[2]Emissions!C595</f>
        <v>TRA_N2O</v>
      </c>
      <c r="D88" s="10" t="str">
        <f>[2]Emissions!D595</f>
        <v>HH2</v>
      </c>
      <c r="E88" s="42">
        <f>[2]Emissions!E595</f>
        <v>0</v>
      </c>
      <c r="F88" s="42">
        <f>[2]Emissions!F595</f>
        <v>0</v>
      </c>
      <c r="G88" s="42">
        <f>[2]Emissions!G595</f>
        <v>0</v>
      </c>
      <c r="H88" s="42">
        <f>[2]Emissions!H595</f>
        <v>0</v>
      </c>
      <c r="I88" s="42">
        <f>[2]Emissions!I595</f>
        <v>0</v>
      </c>
      <c r="J88" s="42">
        <f>[2]Emissions!J595</f>
        <v>0</v>
      </c>
      <c r="K88" s="42">
        <f>[2]Emissions!K595</f>
        <v>0</v>
      </c>
      <c r="L88" s="42">
        <f>[2]Emissions!L595</f>
        <v>0</v>
      </c>
      <c r="M88" s="42">
        <f>[2]Emissions!M595</f>
        <v>0</v>
      </c>
    </row>
    <row r="89" spans="1:13">
      <c r="A89" s="10" t="str">
        <f>[2]Emissions!A2397</f>
        <v>EUR</v>
      </c>
      <c r="B89" s="10" t="str">
        <f>[2]Emissions!B2397</f>
        <v>TRA_ROA_HTR_GSL_EXS</v>
      </c>
      <c r="C89" s="10" t="str">
        <f>[2]Emissions!C2397</f>
        <v>TRA_CH4</v>
      </c>
      <c r="D89" s="10" t="str">
        <f>[2]Emissions!D2397</f>
        <v>TRA</v>
      </c>
      <c r="E89" s="42">
        <f>[2]Emissions!E2397</f>
        <v>6.1596614583333338</v>
      </c>
      <c r="F89" s="42">
        <f>[2]Emissions!F2397</f>
        <v>3.079830729166666</v>
      </c>
      <c r="G89" s="42">
        <f>[2]Emissions!G2397</f>
        <v>0</v>
      </c>
      <c r="H89" s="42">
        <f>[2]Emissions!H2397</f>
        <v>0</v>
      </c>
      <c r="I89" s="42">
        <f>[2]Emissions!I2397</f>
        <v>0</v>
      </c>
      <c r="J89" s="42">
        <f>[2]Emissions!J2397</f>
        <v>0</v>
      </c>
      <c r="K89" s="42">
        <f>[2]Emissions!K2397</f>
        <v>0</v>
      </c>
      <c r="L89" s="42">
        <f>[2]Emissions!L2397</f>
        <v>0</v>
      </c>
      <c r="M89" s="42">
        <f>[2]Emissions!M2397</f>
        <v>0</v>
      </c>
    </row>
    <row r="90" spans="1:13">
      <c r="A90" s="10" t="str">
        <f>[2]Emissions!A600</f>
        <v>EUR</v>
      </c>
      <c r="B90" s="10" t="str">
        <f>[2]Emissions!B600</f>
        <v>HH2_DEL_TRA_GH2_C_2_NEW</v>
      </c>
      <c r="C90" s="10" t="str">
        <f>[2]Emissions!C600</f>
        <v>TRA_N2O</v>
      </c>
      <c r="D90" s="10" t="str">
        <f>[2]Emissions!D600</f>
        <v>HH2</v>
      </c>
      <c r="E90" s="42">
        <f>[2]Emissions!E600</f>
        <v>0</v>
      </c>
      <c r="F90" s="42">
        <f>[2]Emissions!F600</f>
        <v>0</v>
      </c>
      <c r="G90" s="42">
        <f>[2]Emissions!G600</f>
        <v>1.849580841947799E-2</v>
      </c>
      <c r="H90" s="42">
        <f>[2]Emissions!H600</f>
        <v>1.849580841947799E-2</v>
      </c>
      <c r="I90" s="42">
        <f>[2]Emissions!I600</f>
        <v>2.27424809652756E-4</v>
      </c>
      <c r="J90" s="42">
        <f>[2]Emissions!J600</f>
        <v>0</v>
      </c>
      <c r="K90" s="42">
        <f>[2]Emissions!K600</f>
        <v>0</v>
      </c>
      <c r="L90" s="42">
        <f>[2]Emissions!L600</f>
        <v>0</v>
      </c>
      <c r="M90" s="42">
        <f>[2]Emissions!M600</f>
        <v>0</v>
      </c>
    </row>
    <row r="91" spans="1:13">
      <c r="A91" s="10" t="str">
        <f>[2]Emissions!A609</f>
        <v>EUR</v>
      </c>
      <c r="B91" s="33" t="str">
        <f>[2]Emissions!B609</f>
        <v>HH2_DEL_TRA_LH2_C_1_NEW</v>
      </c>
      <c r="C91" s="33" t="str">
        <f>[2]Emissions!C609</f>
        <v>TRA_CO2</v>
      </c>
      <c r="D91" s="33" t="str">
        <f>[2]Emissions!D609</f>
        <v>HH2</v>
      </c>
      <c r="E91" s="43">
        <f>[2]Emissions!E609</f>
        <v>0</v>
      </c>
      <c r="F91" s="43">
        <f>[2]Emissions!F609</f>
        <v>0</v>
      </c>
      <c r="G91" s="43">
        <f>[2]Emissions!G609</f>
        <v>0</v>
      </c>
      <c r="H91" s="43">
        <f>[2]Emissions!H609</f>
        <v>0</v>
      </c>
      <c r="I91" s="43">
        <f>[2]Emissions!I609</f>
        <v>1.598248190142564E-3</v>
      </c>
      <c r="J91" s="43">
        <f>[2]Emissions!J609</f>
        <v>0.17380032271372611</v>
      </c>
      <c r="K91" s="43">
        <f>[2]Emissions!K609</f>
        <v>1.0827603304619711</v>
      </c>
      <c r="L91" s="43">
        <f>[2]Emissions!L609</f>
        <v>6.7424742978627989</v>
      </c>
      <c r="M91" s="43">
        <f>[2]Emissions!M609</f>
        <v>39.676304105307828</v>
      </c>
    </row>
    <row r="92" spans="1:13">
      <c r="A92" s="10" t="str">
        <f>[2]Emissions!A2091</f>
        <v>EUR</v>
      </c>
      <c r="B92" s="33" t="str">
        <f>[2]Emissions!B2091</f>
        <v>TRA_FT_NGA</v>
      </c>
      <c r="C92" s="33" t="str">
        <f>[2]Emissions!C2091</f>
        <v>TRA_CO2</v>
      </c>
      <c r="D92" s="33" t="str">
        <f>[2]Emissions!D2091</f>
        <v>TRA</v>
      </c>
      <c r="E92" s="43">
        <f>[2]Emissions!E2091</f>
        <v>-28.824890930816771</v>
      </c>
      <c r="F92" s="43">
        <f>[2]Emissions!F2091</f>
        <v>-68.4591159606898</v>
      </c>
      <c r="G92" s="43">
        <f>[2]Emissions!G2091</f>
        <v>-1858.7175095400839</v>
      </c>
      <c r="H92" s="43">
        <f>[2]Emissions!H2091</f>
        <v>-20709.085624844309</v>
      </c>
      <c r="I92" s="43">
        <f>[2]Emissions!I2091</f>
        <v>-63120.779743746149</v>
      </c>
      <c r="J92" s="43">
        <f>[2]Emissions!J2091</f>
        <v>-76426.246284419438</v>
      </c>
      <c r="K92" s="43">
        <f>[2]Emissions!K2091</f>
        <v>-118530.76769251451</v>
      </c>
      <c r="L92" s="43">
        <f>[2]Emissions!L2091</f>
        <v>-98133.950247198489</v>
      </c>
      <c r="M92" s="43">
        <f>[2]Emissions!M2091</f>
        <v>0</v>
      </c>
    </row>
    <row r="93" spans="1:13">
      <c r="A93" s="10" t="str">
        <f>[2]Emissions!A2269</f>
        <v>EUR</v>
      </c>
      <c r="B93" s="33" t="str">
        <f>[2]Emissions!B2269</f>
        <v>TRA_ROA_BUS_BIO_EXS</v>
      </c>
      <c r="C93" s="33" t="str">
        <f>[2]Emissions!C2269</f>
        <v>TRA_N2O</v>
      </c>
      <c r="D93" s="33" t="str">
        <f>[2]Emissions!D2269</f>
        <v>TRA</v>
      </c>
      <c r="E93" s="43">
        <f>[2]Emissions!E2269</f>
        <v>0.47050364077669898</v>
      </c>
      <c r="F93" s="43">
        <f>[2]Emissions!F2269</f>
        <v>0.23525182038834949</v>
      </c>
      <c r="G93" s="43">
        <f>[2]Emissions!G2269</f>
        <v>0</v>
      </c>
      <c r="H93" s="43">
        <f>[2]Emissions!H2269</f>
        <v>0</v>
      </c>
      <c r="I93" s="43">
        <f>[2]Emissions!I2269</f>
        <v>0</v>
      </c>
      <c r="J93" s="43">
        <f>[2]Emissions!J2269</f>
        <v>0</v>
      </c>
      <c r="K93" s="43">
        <f>[2]Emissions!K2269</f>
        <v>0</v>
      </c>
      <c r="L93" s="43">
        <f>[2]Emissions!L2269</f>
        <v>0</v>
      </c>
      <c r="M93" s="43">
        <f>[2]Emissions!M2269</f>
        <v>0</v>
      </c>
    </row>
    <row r="94" spans="1:13">
      <c r="A94" s="10" t="str">
        <f>[2]Emissions!A2409</f>
        <v>EUR</v>
      </c>
      <c r="B94" s="33" t="str">
        <f>[2]Emissions!B2409</f>
        <v>TRA_ROA_HTR_LPG_NEW</v>
      </c>
      <c r="C94" s="33" t="str">
        <f>[2]Emissions!C2409</f>
        <v>TRA_CH4</v>
      </c>
      <c r="D94" s="33" t="str">
        <f>[2]Emissions!D2409</f>
        <v>TRA</v>
      </c>
      <c r="E94" s="43">
        <f>[2]Emissions!E2409</f>
        <v>123.7332677325461</v>
      </c>
      <c r="F94" s="43">
        <f>[2]Emissions!F2409</f>
        <v>123.7332677325461</v>
      </c>
      <c r="G94" s="43">
        <f>[2]Emissions!G2409</f>
        <v>123.7332677325461</v>
      </c>
      <c r="H94" s="43">
        <f>[2]Emissions!H2409</f>
        <v>123.7332677325461</v>
      </c>
      <c r="I94" s="43">
        <f>[2]Emissions!I2409</f>
        <v>0</v>
      </c>
      <c r="J94" s="43">
        <f>[2]Emissions!J2409</f>
        <v>0</v>
      </c>
      <c r="K94" s="43">
        <f>[2]Emissions!K2409</f>
        <v>0</v>
      </c>
      <c r="L94" s="43">
        <f>[2]Emissions!L2409</f>
        <v>0</v>
      </c>
      <c r="M94" s="43">
        <f>[2]Emissions!M2409</f>
        <v>0</v>
      </c>
    </row>
    <row r="95" spans="1:13">
      <c r="A95" s="10" t="str">
        <f>[2]Emissions!A2264</f>
        <v>EUR</v>
      </c>
      <c r="B95" s="33" t="str">
        <f>[2]Emissions!B2264</f>
        <v>TRA_ROA_3WH_GSL_NEW</v>
      </c>
      <c r="C95" s="33" t="str">
        <f>[2]Emissions!C2264</f>
        <v>TRA_CO2</v>
      </c>
      <c r="D95" s="33" t="str">
        <f>[2]Emissions!D2264</f>
        <v>TRA</v>
      </c>
      <c r="E95" s="43">
        <f>[2]Emissions!E2264</f>
        <v>0</v>
      </c>
      <c r="F95" s="43">
        <f>[2]Emissions!F2264</f>
        <v>342.40786706752868</v>
      </c>
      <c r="G95" s="43">
        <f>[2]Emissions!G2264</f>
        <v>707.87235295893242</v>
      </c>
      <c r="H95" s="43">
        <f>[2]Emissions!H2264</f>
        <v>365.46448589140368</v>
      </c>
      <c r="I95" s="43">
        <f>[2]Emissions!I2264</f>
        <v>0</v>
      </c>
      <c r="J95" s="43">
        <f>[2]Emissions!J2264</f>
        <v>0</v>
      </c>
      <c r="K95" s="43">
        <f>[2]Emissions!K2264</f>
        <v>0</v>
      </c>
      <c r="L95" s="43">
        <f>[2]Emissions!L2264</f>
        <v>0</v>
      </c>
      <c r="M95" s="43">
        <f>[2]Emissions!M2264</f>
        <v>0</v>
      </c>
    </row>
    <row r="96" spans="1:13">
      <c r="A96" s="10" t="str">
        <f>[2]Emissions!A2396</f>
        <v>EUR</v>
      </c>
      <c r="B96" s="33" t="str">
        <f>[2]Emissions!B2396</f>
        <v>TRA_ROA_HTR_GSL_EXS</v>
      </c>
      <c r="C96" s="33" t="str">
        <f>[2]Emissions!C2396</f>
        <v>TOT_N2O</v>
      </c>
      <c r="D96" s="33" t="str">
        <f>[2]Emissions!D2396</f>
        <v>TRA</v>
      </c>
      <c r="E96" s="43">
        <f>[2]Emissions!E2396</f>
        <v>1.2319322916666659E-3</v>
      </c>
      <c r="F96" s="43">
        <f>[2]Emissions!F2396</f>
        <v>6.1596614583333317E-4</v>
      </c>
      <c r="G96" s="43">
        <f>[2]Emissions!G2396</f>
        <v>0</v>
      </c>
      <c r="H96" s="43">
        <f>[2]Emissions!H2396</f>
        <v>0</v>
      </c>
      <c r="I96" s="43">
        <f>[2]Emissions!I2396</f>
        <v>0</v>
      </c>
      <c r="J96" s="43">
        <f>[2]Emissions!J2396</f>
        <v>0</v>
      </c>
      <c r="K96" s="43">
        <f>[2]Emissions!K2396</f>
        <v>0</v>
      </c>
      <c r="L96" s="43">
        <f>[2]Emissions!L2396</f>
        <v>0</v>
      </c>
      <c r="M96" s="43">
        <f>[2]Emissions!M2396</f>
        <v>0</v>
      </c>
    </row>
    <row r="97" spans="1:13">
      <c r="A97" s="10" t="str">
        <f>[2]Emissions!A2279</f>
        <v>EUR</v>
      </c>
      <c r="B97" s="33" t="str">
        <f>[2]Emissions!B2279</f>
        <v>TRA_ROA_BUS_DST_EXS</v>
      </c>
      <c r="C97" s="33" t="str">
        <f>[2]Emissions!C2279</f>
        <v>TRA_CH4</v>
      </c>
      <c r="D97" s="33" t="str">
        <f>[2]Emissions!D2279</f>
        <v>TRA</v>
      </c>
      <c r="E97" s="43">
        <f>[2]Emissions!E2279</f>
        <v>1039.971226415094</v>
      </c>
      <c r="F97" s="43">
        <f>[2]Emissions!F2279</f>
        <v>519.9856132075472</v>
      </c>
      <c r="G97" s="43">
        <f>[2]Emissions!G2279</f>
        <v>0</v>
      </c>
      <c r="H97" s="43">
        <f>[2]Emissions!H2279</f>
        <v>0</v>
      </c>
      <c r="I97" s="43">
        <f>[2]Emissions!I2279</f>
        <v>0</v>
      </c>
      <c r="J97" s="43">
        <f>[2]Emissions!J2279</f>
        <v>0</v>
      </c>
      <c r="K97" s="43">
        <f>[2]Emissions!K2279</f>
        <v>0</v>
      </c>
      <c r="L97" s="43">
        <f>[2]Emissions!L2279</f>
        <v>0</v>
      </c>
      <c r="M97" s="43">
        <f>[2]Emissions!M2279</f>
        <v>0</v>
      </c>
    </row>
    <row r="98" spans="1:13">
      <c r="A98" s="10" t="str">
        <f>[2]Emissions!A2259</f>
        <v>EUR</v>
      </c>
      <c r="B98" s="33" t="str">
        <f>[2]Emissions!B2259</f>
        <v>TRA_ROA_3WH_GSL_EXS</v>
      </c>
      <c r="C98" s="33" t="str">
        <f>[2]Emissions!C2259</f>
        <v>TRA_CO2</v>
      </c>
      <c r="D98" s="33" t="str">
        <f>[2]Emissions!D2259</f>
        <v>TRA</v>
      </c>
      <c r="E98" s="43">
        <f>[2]Emissions!E2259</f>
        <v>1662.7768049450549</v>
      </c>
      <c r="F98" s="43">
        <f>[2]Emissions!F2259</f>
        <v>831.38840247252756</v>
      </c>
      <c r="G98" s="43">
        <f>[2]Emissions!G2259</f>
        <v>0</v>
      </c>
      <c r="H98" s="43">
        <f>[2]Emissions!H2259</f>
        <v>0</v>
      </c>
      <c r="I98" s="43">
        <f>[2]Emissions!I2259</f>
        <v>0</v>
      </c>
      <c r="J98" s="43">
        <f>[2]Emissions!J2259</f>
        <v>0</v>
      </c>
      <c r="K98" s="43">
        <f>[2]Emissions!K2259</f>
        <v>0</v>
      </c>
      <c r="L98" s="43">
        <f>[2]Emissions!L2259</f>
        <v>0</v>
      </c>
      <c r="M98" s="43">
        <f>[2]Emissions!M2259</f>
        <v>0</v>
      </c>
    </row>
    <row r="99" spans="1:13">
      <c r="A99" s="10" t="str">
        <f>[2]Emissions!A2144</f>
        <v>EUR</v>
      </c>
      <c r="B99" s="33" t="str">
        <f>[2]Emissions!B2144</f>
        <v>TRA_NAV_DOM_MTH_NEW</v>
      </c>
      <c r="C99" s="33" t="str">
        <f>[2]Emissions!C2144</f>
        <v>TRA_CH4</v>
      </c>
      <c r="D99" s="33" t="str">
        <f>[2]Emissions!D2144</f>
        <v>TRA</v>
      </c>
      <c r="E99" s="43">
        <f>[2]Emissions!E2144</f>
        <v>0</v>
      </c>
      <c r="F99" s="43">
        <f>[2]Emissions!F2144</f>
        <v>0</v>
      </c>
      <c r="G99" s="43">
        <f>[2]Emissions!G2144</f>
        <v>0</v>
      </c>
      <c r="H99" s="43">
        <f>[2]Emissions!H2144</f>
        <v>0</v>
      </c>
      <c r="I99" s="43">
        <f>[2]Emissions!I2144</f>
        <v>0</v>
      </c>
      <c r="J99" s="43">
        <f>[2]Emissions!J2144</f>
        <v>0.3080241672109732</v>
      </c>
      <c r="K99" s="43">
        <f>[2]Emissions!K2144</f>
        <v>1.916365120836055</v>
      </c>
      <c r="L99" s="43">
        <f>[2]Emissions!L2144</f>
        <v>11.928184193337691</v>
      </c>
      <c r="M99" s="43">
        <f>[2]Emissions!M2144</f>
        <v>70.287393860222068</v>
      </c>
    </row>
    <row r="100" spans="1:13">
      <c r="A100" s="10" t="str">
        <f>[2]Emissions!A2096</f>
        <v>EUR</v>
      </c>
      <c r="B100" s="33" t="str">
        <f>[2]Emissions!B2096</f>
        <v>TRA_NAV_DOM_DST_EXS</v>
      </c>
      <c r="C100" s="33" t="str">
        <f>[2]Emissions!C2096</f>
        <v>TOT_N2O</v>
      </c>
      <c r="D100" s="33" t="str">
        <f>[2]Emissions!D2096</f>
        <v>TRA</v>
      </c>
      <c r="E100" s="43">
        <f>[2]Emissions!E2096</f>
        <v>7.2512908912830548E-2</v>
      </c>
      <c r="F100" s="43">
        <f>[2]Emissions!F2096</f>
        <v>5.8010327130264432E-2</v>
      </c>
      <c r="G100" s="43">
        <f>[2]Emissions!G2096</f>
        <v>4.3507745347698322E-2</v>
      </c>
      <c r="H100" s="43">
        <f>[2]Emissions!H2096</f>
        <v>2.9005163565132209E-2</v>
      </c>
      <c r="I100" s="43">
        <f>[2]Emissions!I2096</f>
        <v>1.450258178256611E-2</v>
      </c>
      <c r="J100" s="43">
        <f>[2]Emissions!J2096</f>
        <v>0</v>
      </c>
      <c r="K100" s="43">
        <f>[2]Emissions!K2096</f>
        <v>0</v>
      </c>
      <c r="L100" s="43">
        <f>[2]Emissions!L2096</f>
        <v>0</v>
      </c>
      <c r="M100" s="43">
        <f>[2]Emissions!M2096</f>
        <v>0</v>
      </c>
    </row>
    <row r="101" spans="1:13">
      <c r="A101" s="10" t="str">
        <f>[2]Emissions!A614</f>
        <v>EUR</v>
      </c>
      <c r="B101" s="33" t="str">
        <f>[2]Emissions!B614</f>
        <v>HH2_DEL_TRA_LH2_C_2_NEW</v>
      </c>
      <c r="C101" s="33" t="str">
        <f>[2]Emissions!C614</f>
        <v>TRA_CO2</v>
      </c>
      <c r="D101" s="33" t="str">
        <f>[2]Emissions!D614</f>
        <v>HH2</v>
      </c>
      <c r="E101" s="43">
        <f>[2]Emissions!E614</f>
        <v>0</v>
      </c>
      <c r="F101" s="43">
        <f>[2]Emissions!F614</f>
        <v>0</v>
      </c>
      <c r="G101" s="43">
        <f>[2]Emissions!G614</f>
        <v>0</v>
      </c>
      <c r="H101" s="43">
        <f>[2]Emissions!H614</f>
        <v>0</v>
      </c>
      <c r="I101" s="43">
        <f>[2]Emissions!I614</f>
        <v>0</v>
      </c>
      <c r="J101" s="43">
        <f>[2]Emissions!J614</f>
        <v>0</v>
      </c>
      <c r="K101" s="43">
        <f>[2]Emissions!K614</f>
        <v>0</v>
      </c>
      <c r="L101" s="43">
        <f>[2]Emissions!L614</f>
        <v>0</v>
      </c>
      <c r="M101" s="43">
        <f>[2]Emissions!M614</f>
        <v>0</v>
      </c>
    </row>
    <row r="102" spans="1:13">
      <c r="A102" s="10" t="str">
        <f>[2]Emissions!A2191</f>
        <v>EUR</v>
      </c>
      <c r="B102" s="33" t="str">
        <f>[2]Emissions!B2191</f>
        <v>TRA_NAV_INT_MTH_NEW</v>
      </c>
      <c r="C102" s="33" t="str">
        <f>[2]Emissions!C2191</f>
        <v>TRA_CH4</v>
      </c>
      <c r="D102" s="33" t="str">
        <f>[2]Emissions!D2191</f>
        <v>TRA</v>
      </c>
      <c r="E102" s="43">
        <f>[2]Emissions!E2191</f>
        <v>0</v>
      </c>
      <c r="F102" s="43">
        <f>[2]Emissions!F2191</f>
        <v>0</v>
      </c>
      <c r="G102" s="43">
        <f>[2]Emissions!G2191</f>
        <v>0</v>
      </c>
      <c r="H102" s="43">
        <f>[2]Emissions!H2191</f>
        <v>0</v>
      </c>
      <c r="I102" s="43">
        <f>[2]Emissions!I2191</f>
        <v>0</v>
      </c>
      <c r="J102" s="43">
        <f>[2]Emissions!J2191</f>
        <v>2.825037821482602</v>
      </c>
      <c r="K102" s="43">
        <f>[2]Emissions!K2191</f>
        <v>17.556732223903179</v>
      </c>
      <c r="L102" s="43">
        <f>[2]Emissions!L2191</f>
        <v>109.3305597579425</v>
      </c>
      <c r="M102" s="43">
        <f>[2]Emissions!M2191</f>
        <v>643.21482602118022</v>
      </c>
    </row>
    <row r="103" spans="1:13">
      <c r="A103" s="10" t="str">
        <f>[2]Emissions!A2415</f>
        <v>EUR</v>
      </c>
      <c r="B103" s="33" t="str">
        <f>[2]Emissions!B2415</f>
        <v>TRA_ROA_HTR_NGA_NEW</v>
      </c>
      <c r="C103" s="33" t="str">
        <f>[2]Emissions!C2415</f>
        <v>TRA_CH4</v>
      </c>
      <c r="D103" s="33" t="str">
        <f>[2]Emissions!D2415</f>
        <v>TRA</v>
      </c>
      <c r="E103" s="43">
        <f>[2]Emissions!E2415</f>
        <v>0</v>
      </c>
      <c r="F103" s="43">
        <f>[2]Emissions!F2415</f>
        <v>0</v>
      </c>
      <c r="G103" s="43">
        <f>[2]Emissions!G2415</f>
        <v>11.193608456496291</v>
      </c>
      <c r="H103" s="43">
        <f>[2]Emissions!H2415</f>
        <v>475.14110190692639</v>
      </c>
      <c r="I103" s="43">
        <f>[2]Emissions!I2415</f>
        <v>1457.5205461696869</v>
      </c>
      <c r="J103" s="43">
        <f>[2]Emissions!J2415</f>
        <v>4283.1972755459001</v>
      </c>
      <c r="K103" s="43">
        <f>[2]Emissions!K2415</f>
        <v>4919.553575699375</v>
      </c>
      <c r="L103" s="43">
        <f>[2]Emissions!L2415</f>
        <v>2013.7104287084201</v>
      </c>
      <c r="M103" s="43">
        <f>[2]Emissions!M2415</f>
        <v>0</v>
      </c>
    </row>
    <row r="104" spans="1:13">
      <c r="A104" s="10" t="str">
        <f>[2]Emissions!A2304</f>
        <v>EUR</v>
      </c>
      <c r="B104" s="33" t="str">
        <f>[2]Emissions!B2304</f>
        <v>TRA_ROA_BUS_LPG_NEW</v>
      </c>
      <c r="C104" s="33" t="str">
        <f>[2]Emissions!C2304</f>
        <v>TRA_CH4</v>
      </c>
      <c r="D104" s="33" t="str">
        <f>[2]Emissions!D2304</f>
        <v>TRA</v>
      </c>
      <c r="E104" s="43">
        <f>[2]Emissions!E2304</f>
        <v>0</v>
      </c>
      <c r="F104" s="43">
        <f>[2]Emissions!F2304</f>
        <v>0</v>
      </c>
      <c r="G104" s="43">
        <f>[2]Emissions!G2304</f>
        <v>0</v>
      </c>
      <c r="H104" s="43">
        <f>[2]Emissions!H2304</f>
        <v>0</v>
      </c>
      <c r="I104" s="43">
        <f>[2]Emissions!I2304</f>
        <v>0</v>
      </c>
      <c r="J104" s="43">
        <f>[2]Emissions!J2304</f>
        <v>0</v>
      </c>
      <c r="K104" s="43">
        <f>[2]Emissions!K2304</f>
        <v>0</v>
      </c>
      <c r="L104" s="43">
        <f>[2]Emissions!L2304</f>
        <v>0</v>
      </c>
      <c r="M104" s="43">
        <f>[2]Emissions!M2304</f>
        <v>0</v>
      </c>
    </row>
    <row r="105" spans="1:13">
      <c r="A105" s="10" t="str">
        <f>[2]Emissions!A2298</f>
        <v>EUR</v>
      </c>
      <c r="B105" s="33" t="str">
        <f>[2]Emissions!B2298</f>
        <v>TRA_ROA_BUS_LNG_NEW</v>
      </c>
      <c r="C105" s="33" t="str">
        <f>[2]Emissions!C2298</f>
        <v>TRA_CH4</v>
      </c>
      <c r="D105" s="33" t="str">
        <f>[2]Emissions!D2298</f>
        <v>TRA</v>
      </c>
      <c r="E105" s="43">
        <f>[2]Emissions!E2298</f>
        <v>0</v>
      </c>
      <c r="F105" s="43">
        <f>[2]Emissions!F2298</f>
        <v>0</v>
      </c>
      <c r="G105" s="43">
        <f>[2]Emissions!G2298</f>
        <v>0</v>
      </c>
      <c r="H105" s="43">
        <f>[2]Emissions!H2298</f>
        <v>0</v>
      </c>
      <c r="I105" s="43">
        <f>[2]Emissions!I2298</f>
        <v>0</v>
      </c>
      <c r="J105" s="43">
        <f>[2]Emissions!J2298</f>
        <v>0</v>
      </c>
      <c r="K105" s="43">
        <f>[2]Emissions!K2298</f>
        <v>0</v>
      </c>
      <c r="L105" s="43">
        <f>[2]Emissions!L2298</f>
        <v>0</v>
      </c>
      <c r="M105" s="43">
        <f>[2]Emissions!M2298</f>
        <v>0</v>
      </c>
    </row>
    <row r="106" spans="1:13">
      <c r="A106" s="10" t="str">
        <f>[2]Emissions!A2244</f>
        <v>EUR</v>
      </c>
      <c r="B106" s="33" t="str">
        <f>[2]Emissions!B2244</f>
        <v>TRA_ROA_2WH_ELC_NEW</v>
      </c>
      <c r="C106" s="33" t="str">
        <f>[2]Emissions!C2244</f>
        <v>TRA_CO2</v>
      </c>
      <c r="D106" s="33" t="str">
        <f>[2]Emissions!D2244</f>
        <v>TRA</v>
      </c>
      <c r="E106" s="43">
        <f>[2]Emissions!E2244</f>
        <v>0</v>
      </c>
      <c r="F106" s="43">
        <f>[2]Emissions!F2244</f>
        <v>0</v>
      </c>
      <c r="G106" s="43">
        <f>[2]Emissions!G2244</f>
        <v>0</v>
      </c>
      <c r="H106" s="43">
        <f>[2]Emissions!H2244</f>
        <v>0</v>
      </c>
      <c r="I106" s="43">
        <f>[2]Emissions!I2244</f>
        <v>0</v>
      </c>
      <c r="J106" s="43">
        <f>[2]Emissions!J2244</f>
        <v>0</v>
      </c>
      <c r="K106" s="43">
        <f>[2]Emissions!K2244</f>
        <v>0</v>
      </c>
      <c r="L106" s="43">
        <f>[2]Emissions!L2244</f>
        <v>0</v>
      </c>
      <c r="M106" s="43">
        <f>[2]Emissions!M2244</f>
        <v>0</v>
      </c>
    </row>
    <row r="107" spans="1:13">
      <c r="A107" s="10" t="str">
        <f>[2]Emissions!A2157</f>
        <v>EUR</v>
      </c>
      <c r="B107" s="33" t="str">
        <f>[2]Emissions!B2157</f>
        <v>TRA_NAV_INT_DST_NEW</v>
      </c>
      <c r="C107" s="33" t="str">
        <f>[2]Emissions!C2157</f>
        <v>TOT_N2O</v>
      </c>
      <c r="D107" s="33" t="str">
        <f>[2]Emissions!D2157</f>
        <v>TRA</v>
      </c>
      <c r="E107" s="43">
        <f>[2]Emissions!E2157</f>
        <v>0.27470692337790947</v>
      </c>
      <c r="F107" s="43">
        <f>[2]Emissions!F2157</f>
        <v>0.12966792413805989</v>
      </c>
      <c r="G107" s="43">
        <f>[2]Emissions!G2157</f>
        <v>0</v>
      </c>
      <c r="H107" s="43">
        <f>[2]Emissions!H2157</f>
        <v>1.0812092007288789</v>
      </c>
      <c r="I107" s="43">
        <f>[2]Emissions!I2157</f>
        <v>1.2358171574170029</v>
      </c>
      <c r="J107" s="43">
        <f>[2]Emissions!J2157</f>
        <v>1.346745347776882</v>
      </c>
      <c r="K107" s="43">
        <f>[2]Emissions!K2157</f>
        <v>1.1503160406423141</v>
      </c>
      <c r="L107" s="43">
        <f>[2]Emissions!L2157</f>
        <v>1.074522860673242</v>
      </c>
      <c r="M107" s="43">
        <f>[2]Emissions!M2157</f>
        <v>0.13035685645432571</v>
      </c>
    </row>
    <row r="108" spans="1:13">
      <c r="A108" s="10" t="str">
        <f>[2]Emissions!A2150</f>
        <v>EUR</v>
      </c>
      <c r="B108" s="33" t="str">
        <f>[2]Emissions!B2150</f>
        <v>TRA_NAV_INT_DST_EXS</v>
      </c>
      <c r="C108" s="33" t="str">
        <f>[2]Emissions!C2150</f>
        <v>TOT_N2O</v>
      </c>
      <c r="D108" s="33" t="str">
        <f>[2]Emissions!D2150</f>
        <v>TRA</v>
      </c>
      <c r="E108" s="43">
        <f>[2]Emissions!E2150</f>
        <v>0.1007389743589744</v>
      </c>
      <c r="F108" s="43">
        <f>[2]Emissions!F2150</f>
        <v>8.0591179487179462E-2</v>
      </c>
      <c r="G108" s="43">
        <f>[2]Emissions!G2150</f>
        <v>6.04433846153846E-2</v>
      </c>
      <c r="H108" s="43">
        <f>[2]Emissions!H2150</f>
        <v>4.0295589743589738E-2</v>
      </c>
      <c r="I108" s="43">
        <f>[2]Emissions!I2150</f>
        <v>2.0147794871794869E-2</v>
      </c>
      <c r="J108" s="43">
        <f>[2]Emissions!J2150</f>
        <v>0</v>
      </c>
      <c r="K108" s="43">
        <f>[2]Emissions!K2150</f>
        <v>0</v>
      </c>
      <c r="L108" s="43">
        <f>[2]Emissions!L2150</f>
        <v>0</v>
      </c>
      <c r="M108" s="43">
        <f>[2]Emissions!M2150</f>
        <v>0</v>
      </c>
    </row>
    <row r="109" spans="1:13">
      <c r="A109" s="10" t="str">
        <f>[2]Emissions!A2204</f>
        <v>EUR</v>
      </c>
      <c r="B109" s="33" t="str">
        <f>[2]Emissions!B2204</f>
        <v>TRA_RAIL_FRG_DST_EXS</v>
      </c>
      <c r="C109" s="33" t="str">
        <f>[2]Emissions!C2204</f>
        <v>TOT_N2O</v>
      </c>
      <c r="D109" s="33" t="str">
        <f>[2]Emissions!D2204</f>
        <v>TRA</v>
      </c>
      <c r="E109" s="43">
        <f>[2]Emissions!E2204</f>
        <v>3.315391976580135E-2</v>
      </c>
      <c r="F109" s="43">
        <f>[2]Emissions!F2204</f>
        <v>2.6523135812641079E-2</v>
      </c>
      <c r="G109" s="43">
        <f>[2]Emissions!G2204</f>
        <v>1.9892351859480809E-2</v>
      </c>
      <c r="H109" s="43">
        <f>[2]Emissions!H2204</f>
        <v>1.326156790632054E-2</v>
      </c>
      <c r="I109" s="43">
        <f>[2]Emissions!I2204</f>
        <v>6.6307839531602663E-3</v>
      </c>
      <c r="J109" s="43">
        <f>[2]Emissions!J2204</f>
        <v>0</v>
      </c>
      <c r="K109" s="43">
        <f>[2]Emissions!K2204</f>
        <v>0</v>
      </c>
      <c r="L109" s="43">
        <f>[2]Emissions!L2204</f>
        <v>0</v>
      </c>
      <c r="M109" s="43">
        <f>[2]Emissions!M2204</f>
        <v>0</v>
      </c>
    </row>
    <row r="110" spans="1:13">
      <c r="A110" s="10" t="str">
        <f>[2]Emissions!A2197</f>
        <v>EUR</v>
      </c>
      <c r="B110" s="33" t="str">
        <f>[2]Emissions!B2197</f>
        <v>TRA_RAIL_FRG_COA_EXS</v>
      </c>
      <c r="C110" s="33" t="str">
        <f>[2]Emissions!C2197</f>
        <v>TOT_N2O</v>
      </c>
      <c r="D110" s="33" t="str">
        <f>[2]Emissions!D2197</f>
        <v>TRA</v>
      </c>
      <c r="E110" s="43">
        <f>[2]Emissions!E2197</f>
        <v>3.4841196388261848E-5</v>
      </c>
      <c r="F110" s="43">
        <f>[2]Emissions!F2197</f>
        <v>2.787295711060948E-5</v>
      </c>
      <c r="G110" s="43">
        <f>[2]Emissions!G2197</f>
        <v>2.0904717832957109E-5</v>
      </c>
      <c r="H110" s="43">
        <f>[2]Emissions!H2197</f>
        <v>1.393647855530474E-5</v>
      </c>
      <c r="I110" s="43">
        <f>[2]Emissions!I2197</f>
        <v>6.9682392776523709E-6</v>
      </c>
      <c r="J110" s="43">
        <f>[2]Emissions!J2197</f>
        <v>0</v>
      </c>
      <c r="K110" s="43">
        <f>[2]Emissions!K2197</f>
        <v>0</v>
      </c>
      <c r="L110" s="43">
        <f>[2]Emissions!L2197</f>
        <v>0</v>
      </c>
      <c r="M110" s="43">
        <f>[2]Emissions!M2197</f>
        <v>0</v>
      </c>
    </row>
    <row r="111" spans="1:13">
      <c r="A111" s="10" t="str">
        <f>[2]Emissions!A2110</f>
        <v>EUR</v>
      </c>
      <c r="B111" s="33" t="str">
        <f>[2]Emissions!B2110</f>
        <v>TRA_NAV_DOM_DUAL_NEW</v>
      </c>
      <c r="C111" s="33" t="str">
        <f>[2]Emissions!C2110</f>
        <v>TOT_N2O</v>
      </c>
      <c r="D111" s="33" t="str">
        <f>[2]Emissions!D2110</f>
        <v>TRA</v>
      </c>
      <c r="E111" s="43">
        <f>[2]Emissions!E2110</f>
        <v>0</v>
      </c>
      <c r="F111" s="43">
        <f>[2]Emissions!F2110</f>
        <v>0</v>
      </c>
      <c r="G111" s="43">
        <f>[2]Emissions!G2110</f>
        <v>4.961463096015581E-6</v>
      </c>
      <c r="H111" s="43">
        <f>[2]Emissions!H2110</f>
        <v>0</v>
      </c>
      <c r="I111" s="43">
        <f>[2]Emissions!I2110</f>
        <v>0</v>
      </c>
      <c r="J111" s="43">
        <f>[2]Emissions!J2110</f>
        <v>1.1928184193337691E-3</v>
      </c>
      <c r="K111" s="43">
        <f>[2]Emissions!K2110</f>
        <v>7.028739386022209E-3</v>
      </c>
      <c r="L111" s="43">
        <f>[2]Emissions!L2110</f>
        <v>0</v>
      </c>
      <c r="M111" s="43">
        <f>[2]Emissions!M2110</f>
        <v>2.5840953625081649E-2</v>
      </c>
    </row>
    <row r="112" spans="1:13">
      <c r="A112" s="10" t="str">
        <f>[2]Emissions!A2076</f>
        <v>EUR</v>
      </c>
      <c r="B112" s="33" t="str">
        <f>[2]Emissions!B2076</f>
        <v>TRA_FT_DST</v>
      </c>
      <c r="C112" s="33" t="str">
        <f>[2]Emissions!C2076</f>
        <v>TRA_CO2</v>
      </c>
      <c r="D112" s="33" t="str">
        <f>[2]Emissions!D2076</f>
        <v>TRA</v>
      </c>
      <c r="E112" s="43">
        <f>[2]Emissions!E2076</f>
        <v>-32141.545863750001</v>
      </c>
      <c r="F112" s="43">
        <f>[2]Emissions!F2076</f>
        <v>-42058.526355000758</v>
      </c>
      <c r="G112" s="43">
        <f>[2]Emissions!G2076</f>
        <v>-115653.0107596945</v>
      </c>
      <c r="H112" s="43">
        <f>[2]Emissions!H2076</f>
        <v>-123986.7793341588</v>
      </c>
      <c r="I112" s="43">
        <f>[2]Emissions!I2076</f>
        <v>-141007.36258303709</v>
      </c>
      <c r="J112" s="43">
        <f>[2]Emissions!J2076</f>
        <v>-148409.01043134151</v>
      </c>
      <c r="K112" s="43">
        <f>[2]Emissions!K2076</f>
        <v>-273793.9653736974</v>
      </c>
      <c r="L112" s="43">
        <f>[2]Emissions!L2076</f>
        <v>-243003.42795158611</v>
      </c>
      <c r="M112" s="43">
        <f>[2]Emissions!M2076</f>
        <v>-40241.377202354983</v>
      </c>
    </row>
    <row r="113" spans="1:13">
      <c r="A113" s="10" t="str">
        <f>[2]Emissions!A2456</f>
        <v>EUR</v>
      </c>
      <c r="B113" s="33" t="str">
        <f>[2]Emissions!B2456</f>
        <v>TRA_ROA_LCV_LPG_NEW</v>
      </c>
      <c r="C113" s="33" t="str">
        <f>[2]Emissions!C2456</f>
        <v>TRA_CH4</v>
      </c>
      <c r="D113" s="33" t="str">
        <f>[2]Emissions!D2456</f>
        <v>TRA</v>
      </c>
      <c r="E113" s="43">
        <f>[2]Emissions!E2456</f>
        <v>27.532034671532848</v>
      </c>
      <c r="F113" s="43">
        <f>[2]Emissions!F2456</f>
        <v>27.532034671532848</v>
      </c>
      <c r="G113" s="43">
        <f>[2]Emissions!G2456</f>
        <v>27.532034671532848</v>
      </c>
      <c r="H113" s="43">
        <f>[2]Emissions!H2456</f>
        <v>27.532034671532848</v>
      </c>
      <c r="I113" s="43">
        <f>[2]Emissions!I2456</f>
        <v>0</v>
      </c>
      <c r="J113" s="43">
        <f>[2]Emissions!J2456</f>
        <v>0</v>
      </c>
      <c r="K113" s="43">
        <f>[2]Emissions!K2456</f>
        <v>0</v>
      </c>
      <c r="L113" s="43">
        <f>[2]Emissions!L2456</f>
        <v>0</v>
      </c>
      <c r="M113" s="43">
        <f>[2]Emissions!M2456</f>
        <v>0</v>
      </c>
    </row>
    <row r="114" spans="1:13">
      <c r="A114" s="10" t="str">
        <f>[2]Emissions!A2421</f>
        <v>EUR</v>
      </c>
      <c r="B114" s="33" t="str">
        <f>[2]Emissions!B2421</f>
        <v>TRA_ROA_LCV_DHE_NEW</v>
      </c>
      <c r="C114" s="33" t="str">
        <f>[2]Emissions!C2421</f>
        <v>TRA_CH4</v>
      </c>
      <c r="D114" s="33" t="str">
        <f>[2]Emissions!D2421</f>
        <v>TRA</v>
      </c>
      <c r="E114" s="43">
        <f>[2]Emissions!E2421</f>
        <v>0</v>
      </c>
      <c r="F114" s="43">
        <f>[2]Emissions!F2421</f>
        <v>0.28685800604229611</v>
      </c>
      <c r="G114" s="43">
        <f>[2]Emissions!G2421</f>
        <v>0.28685800604229611</v>
      </c>
      <c r="H114" s="43">
        <f>[2]Emissions!H2421</f>
        <v>0.28685800604229611</v>
      </c>
      <c r="I114" s="43">
        <f>[2]Emissions!I2421</f>
        <v>0.28685800604229611</v>
      </c>
      <c r="J114" s="43">
        <f>[2]Emissions!J2421</f>
        <v>0</v>
      </c>
      <c r="K114" s="43">
        <f>[2]Emissions!K2421</f>
        <v>0</v>
      </c>
      <c r="L114" s="43">
        <f>[2]Emissions!L2421</f>
        <v>0</v>
      </c>
      <c r="M114" s="43">
        <f>[2]Emissions!M2421</f>
        <v>0</v>
      </c>
    </row>
    <row r="115" spans="1:13">
      <c r="A115" s="10" t="str">
        <f>[2]Emissions!A2316</f>
        <v>EUR</v>
      </c>
      <c r="B115" s="33" t="str">
        <f>[2]Emissions!B2316</f>
        <v>TRA_ROA_BUS_NGA_NEW</v>
      </c>
      <c r="C115" s="33" t="str">
        <f>[2]Emissions!C2316</f>
        <v>TRA_CH4</v>
      </c>
      <c r="D115" s="33" t="str">
        <f>[2]Emissions!D2316</f>
        <v>TRA</v>
      </c>
      <c r="E115" s="43">
        <f>[2]Emissions!E2316</f>
        <v>0</v>
      </c>
      <c r="F115" s="43">
        <f>[2]Emissions!F2316</f>
        <v>0</v>
      </c>
      <c r="G115" s="43">
        <f>[2]Emissions!G2316</f>
        <v>27.532224858139092</v>
      </c>
      <c r="H115" s="43">
        <f>[2]Emissions!H2316</f>
        <v>27.532224858139081</v>
      </c>
      <c r="I115" s="43">
        <f>[2]Emissions!I2316</f>
        <v>27.532224858139092</v>
      </c>
      <c r="J115" s="43">
        <f>[2]Emissions!J2316</f>
        <v>27.532224858139081</v>
      </c>
      <c r="K115" s="43">
        <f>[2]Emissions!K2316</f>
        <v>0</v>
      </c>
      <c r="L115" s="43">
        <f>[2]Emissions!L2316</f>
        <v>0</v>
      </c>
      <c r="M115" s="43">
        <f>[2]Emissions!M2316</f>
        <v>0</v>
      </c>
    </row>
    <row r="116" spans="1:13">
      <c r="A116" s="10" t="str">
        <f>[2]Emissions!A2450</f>
        <v>EUR</v>
      </c>
      <c r="B116" s="33" t="str">
        <f>[2]Emissions!B2450</f>
        <v>TRA_ROA_LCV_LPG_EXS</v>
      </c>
      <c r="C116" s="33" t="str">
        <f>[2]Emissions!C2450</f>
        <v>TRA_CH4</v>
      </c>
      <c r="D116" s="33" t="str">
        <f>[2]Emissions!D2450</f>
        <v>TRA</v>
      </c>
      <c r="E116" s="43">
        <f>[2]Emissions!E2450</f>
        <v>107.9208482142857</v>
      </c>
      <c r="F116" s="43">
        <f>[2]Emissions!F2450</f>
        <v>28.40022321428571</v>
      </c>
      <c r="G116" s="43">
        <f>[2]Emissions!G2450</f>
        <v>0</v>
      </c>
      <c r="H116" s="43">
        <f>[2]Emissions!H2450</f>
        <v>0</v>
      </c>
      <c r="I116" s="43">
        <f>[2]Emissions!I2450</f>
        <v>0</v>
      </c>
      <c r="J116" s="43">
        <f>[2]Emissions!J2450</f>
        <v>0</v>
      </c>
      <c r="K116" s="43">
        <f>[2]Emissions!K2450</f>
        <v>0</v>
      </c>
      <c r="L116" s="43">
        <f>[2]Emissions!L2450</f>
        <v>0</v>
      </c>
      <c r="M116" s="43">
        <f>[2]Emissions!M2450</f>
        <v>0</v>
      </c>
    </row>
    <row r="117" spans="1:13">
      <c r="A117" s="10" t="str">
        <f>[2]Emissions!A2310</f>
        <v>EUR</v>
      </c>
      <c r="B117" s="33" t="str">
        <f>[2]Emissions!B2310</f>
        <v>TRA_ROA_BUS_NGA_EXS</v>
      </c>
      <c r="C117" s="33" t="str">
        <f>[2]Emissions!C2310</f>
        <v>TRA_CH4</v>
      </c>
      <c r="D117" s="33" t="str">
        <f>[2]Emissions!D2310</f>
        <v>TRA</v>
      </c>
      <c r="E117" s="43">
        <f>[2]Emissions!E2310</f>
        <v>4.6604368932038822</v>
      </c>
      <c r="F117" s="43">
        <f>[2]Emissions!F2310</f>
        <v>4.4274150485436889</v>
      </c>
      <c r="G117" s="43">
        <f>[2]Emissions!G2310</f>
        <v>0</v>
      </c>
      <c r="H117" s="43">
        <f>[2]Emissions!H2310</f>
        <v>0</v>
      </c>
      <c r="I117" s="43">
        <f>[2]Emissions!I2310</f>
        <v>0</v>
      </c>
      <c r="J117" s="43">
        <f>[2]Emissions!J2310</f>
        <v>0</v>
      </c>
      <c r="K117" s="43">
        <f>[2]Emissions!K2310</f>
        <v>0</v>
      </c>
      <c r="L117" s="43">
        <f>[2]Emissions!L2310</f>
        <v>0</v>
      </c>
      <c r="M117" s="43">
        <f>[2]Emissions!M2310</f>
        <v>0</v>
      </c>
    </row>
    <row r="118" spans="1:13">
      <c r="A118" s="10" t="str">
        <f>[2]Emissions!A2507</f>
        <v>EUR</v>
      </c>
      <c r="B118" s="33" t="str">
        <f>[2]Emissions!B2507</f>
        <v>TRA_ROA_MTR_LPG_EXS</v>
      </c>
      <c r="C118" s="33" t="str">
        <f>[2]Emissions!C2507</f>
        <v>TRA_CO2</v>
      </c>
      <c r="D118" s="33" t="str">
        <f>[2]Emissions!D2507</f>
        <v>TRA</v>
      </c>
      <c r="E118" s="43">
        <f>[2]Emissions!E2507</f>
        <v>1086.147870238095</v>
      </c>
      <c r="F118" s="43">
        <f>[2]Emissions!F2507</f>
        <v>285.82838690476189</v>
      </c>
      <c r="G118" s="43">
        <f>[2]Emissions!G2507</f>
        <v>0</v>
      </c>
      <c r="H118" s="43">
        <f>[2]Emissions!H2507</f>
        <v>0</v>
      </c>
      <c r="I118" s="43">
        <f>[2]Emissions!I2507</f>
        <v>0</v>
      </c>
      <c r="J118" s="43">
        <f>[2]Emissions!J2507</f>
        <v>0</v>
      </c>
      <c r="K118" s="43">
        <f>[2]Emissions!K2507</f>
        <v>0</v>
      </c>
      <c r="L118" s="43">
        <f>[2]Emissions!L2507</f>
        <v>0</v>
      </c>
      <c r="M118" s="43">
        <f>[2]Emissions!M2507</f>
        <v>0</v>
      </c>
    </row>
    <row r="119" spans="1:13">
      <c r="A119" s="10" t="str">
        <f>[2]Emissions!A2292</f>
        <v>EUR</v>
      </c>
      <c r="B119" s="33" t="str">
        <f>[2]Emissions!B2292</f>
        <v>TRA_ROA_BUS_GSL_EXS</v>
      </c>
      <c r="C119" s="33" t="str">
        <f>[2]Emissions!C2292</f>
        <v>TRA_CH4</v>
      </c>
      <c r="D119" s="33" t="str">
        <f>[2]Emissions!D2292</f>
        <v>TRA</v>
      </c>
      <c r="E119" s="43">
        <f>[2]Emissions!E2292</f>
        <v>47.845114754098347</v>
      </c>
      <c r="F119" s="43">
        <f>[2]Emissions!F2292</f>
        <v>23.922557377049181</v>
      </c>
      <c r="G119" s="43">
        <f>[2]Emissions!G2292</f>
        <v>0</v>
      </c>
      <c r="H119" s="43">
        <f>[2]Emissions!H2292</f>
        <v>0</v>
      </c>
      <c r="I119" s="43">
        <f>[2]Emissions!I2292</f>
        <v>0</v>
      </c>
      <c r="J119" s="43">
        <f>[2]Emissions!J2292</f>
        <v>0</v>
      </c>
      <c r="K119" s="43">
        <f>[2]Emissions!K2292</f>
        <v>0</v>
      </c>
      <c r="L119" s="43">
        <f>[2]Emissions!L2292</f>
        <v>0</v>
      </c>
      <c r="M119" s="43">
        <f>[2]Emissions!M2292</f>
        <v>0</v>
      </c>
    </row>
    <row r="120" spans="1:13">
      <c r="A120" s="10" t="str">
        <f>[2]Emissions!A2501</f>
        <v>EUR</v>
      </c>
      <c r="B120" s="33" t="str">
        <f>[2]Emissions!B2501</f>
        <v>TRA_ROA_MTR_LNG_NEW</v>
      </c>
      <c r="C120" s="33" t="str">
        <f>[2]Emissions!C2501</f>
        <v>TRA_CH4</v>
      </c>
      <c r="D120" s="33" t="str">
        <f>[2]Emissions!D2501</f>
        <v>TRA</v>
      </c>
      <c r="E120" s="43">
        <f>[2]Emissions!E2501</f>
        <v>0</v>
      </c>
      <c r="F120" s="43">
        <f>[2]Emissions!F2501</f>
        <v>0</v>
      </c>
      <c r="G120" s="43">
        <f>[2]Emissions!G2501</f>
        <v>0</v>
      </c>
      <c r="H120" s="43">
        <f>[2]Emissions!H2501</f>
        <v>0</v>
      </c>
      <c r="I120" s="43">
        <f>[2]Emissions!I2501</f>
        <v>0</v>
      </c>
      <c r="J120" s="43">
        <f>[2]Emissions!J2501</f>
        <v>0</v>
      </c>
      <c r="K120" s="43">
        <f>[2]Emissions!K2501</f>
        <v>0</v>
      </c>
      <c r="L120" s="43">
        <f>[2]Emissions!L2501</f>
        <v>0</v>
      </c>
      <c r="M120" s="43">
        <f>[2]Emissions!M2501</f>
        <v>0</v>
      </c>
    </row>
    <row r="121" spans="1:13">
      <c r="A121" s="10" t="str">
        <f>[2]Emissions!A2389</f>
        <v>EUR</v>
      </c>
      <c r="B121" s="33" t="str">
        <f>[2]Emissions!B2389</f>
        <v>TRA_ROA_HTR_DST_NEW</v>
      </c>
      <c r="C121" s="33" t="str">
        <f>[2]Emissions!C2389</f>
        <v>TOT_N2O</v>
      </c>
      <c r="D121" s="33" t="str">
        <f>[2]Emissions!D2389</f>
        <v>TRA</v>
      </c>
      <c r="E121" s="43">
        <f>[2]Emissions!E2389</f>
        <v>0.42672884245429987</v>
      </c>
      <c r="F121" s="43">
        <f>[2]Emissions!F2389</f>
        <v>1.8996120699608949</v>
      </c>
      <c r="G121" s="43">
        <f>[2]Emissions!G2389</f>
        <v>3.161622258597875</v>
      </c>
      <c r="H121" s="43">
        <f>[2]Emissions!H2389</f>
        <v>3.182610198311326</v>
      </c>
      <c r="I121" s="43">
        <f>[2]Emissions!I2389</f>
        <v>2.7558813558570261</v>
      </c>
      <c r="J121" s="43">
        <f>[2]Emissions!J2389</f>
        <v>1.2960511715164209</v>
      </c>
      <c r="K121" s="43">
        <f>[2]Emissions!K2389</f>
        <v>0.7184689809281346</v>
      </c>
      <c r="L121" s="43">
        <f>[2]Emissions!L2389</f>
        <v>0.70541593776214373</v>
      </c>
      <c r="M121" s="43">
        <f>[2]Emissions!M2389</f>
        <v>0</v>
      </c>
    </row>
    <row r="122" spans="1:13">
      <c r="A122" s="10" t="str">
        <f>[2]Emissions!A2361</f>
        <v>EUR</v>
      </c>
      <c r="B122" s="33" t="str">
        <f>[2]Emissions!B2361</f>
        <v>TRA_ROA_CAR_LPG_NEW</v>
      </c>
      <c r="C122" s="33" t="str">
        <f>[2]Emissions!C2361</f>
        <v>TRA_CO2</v>
      </c>
      <c r="D122" s="33" t="str">
        <f>[2]Emissions!D2361</f>
        <v>TRA</v>
      </c>
      <c r="E122" s="43">
        <f>[2]Emissions!E2361</f>
        <v>0</v>
      </c>
      <c r="F122" s="43">
        <f>[2]Emissions!F2361</f>
        <v>0</v>
      </c>
      <c r="G122" s="43">
        <f>[2]Emissions!G2361</f>
        <v>0</v>
      </c>
      <c r="H122" s="43">
        <f>[2]Emissions!H2361</f>
        <v>0</v>
      </c>
      <c r="I122" s="43">
        <f>[2]Emissions!I2361</f>
        <v>0</v>
      </c>
      <c r="J122" s="43">
        <f>[2]Emissions!J2361</f>
        <v>0</v>
      </c>
      <c r="K122" s="43">
        <f>[2]Emissions!K2361</f>
        <v>0</v>
      </c>
      <c r="L122" s="43">
        <f>[2]Emissions!L2361</f>
        <v>0</v>
      </c>
      <c r="M122" s="43">
        <f>[2]Emissions!M2361</f>
        <v>0</v>
      </c>
    </row>
    <row r="123" spans="1:13">
      <c r="A123" s="10" t="str">
        <f>[2]Emissions!A2530</f>
        <v>EUR</v>
      </c>
      <c r="B123" s="33" t="str">
        <f>[2]Emissions!B2530</f>
        <v>UPS_BIO_REF_GEN2_FT_LGC_DST_NEW</v>
      </c>
      <c r="C123" s="33" t="str">
        <f>[2]Emissions!C2530</f>
        <v>TOT_CO2</v>
      </c>
      <c r="D123" s="33" t="str">
        <f>[2]Emissions!D2530</f>
        <v>UPS</v>
      </c>
      <c r="E123" s="43">
        <f>[2]Emissions!E2530</f>
        <v>0</v>
      </c>
      <c r="F123" s="43">
        <f>[2]Emissions!F2530</f>
        <v>0</v>
      </c>
      <c r="G123" s="43">
        <f>[2]Emissions!G2530</f>
        <v>883.69017121211959</v>
      </c>
      <c r="H123" s="43">
        <f>[2]Emissions!H2530</f>
        <v>956.07257180050203</v>
      </c>
      <c r="I123" s="43">
        <f>[2]Emissions!I2530</f>
        <v>1013.585046768409</v>
      </c>
      <c r="J123" s="43">
        <f>[2]Emissions!J2530</f>
        <v>1013.585046768409</v>
      </c>
      <c r="K123" s="43">
        <f>[2]Emissions!K2530</f>
        <v>129.89487555628949</v>
      </c>
      <c r="L123" s="43">
        <f>[2]Emissions!L2530</f>
        <v>57.512474967907067</v>
      </c>
      <c r="M123" s="43">
        <f>[2]Emissions!M2530</f>
        <v>0</v>
      </c>
    </row>
    <row r="124" spans="1:13">
      <c r="A124" s="10" t="str">
        <f>[2]Emissions!A2495</f>
        <v>EUR</v>
      </c>
      <c r="B124" s="33" t="str">
        <f>[2]Emissions!B2495</f>
        <v>TRA_ROA_MTR_GSL_EXS</v>
      </c>
      <c r="C124" s="33" t="str">
        <f>[2]Emissions!C2495</f>
        <v>TRA_CH4</v>
      </c>
      <c r="D124" s="33" t="str">
        <f>[2]Emissions!D2495</f>
        <v>TRA</v>
      </c>
      <c r="E124" s="43">
        <f>[2]Emissions!E2495</f>
        <v>62.210023680649527</v>
      </c>
      <c r="F124" s="43">
        <f>[2]Emissions!F2495</f>
        <v>31.10501184032476</v>
      </c>
      <c r="G124" s="43">
        <f>[2]Emissions!G2495</f>
        <v>0</v>
      </c>
      <c r="H124" s="43">
        <f>[2]Emissions!H2495</f>
        <v>0</v>
      </c>
      <c r="I124" s="43">
        <f>[2]Emissions!I2495</f>
        <v>0</v>
      </c>
      <c r="J124" s="43">
        <f>[2]Emissions!J2495</f>
        <v>0</v>
      </c>
      <c r="K124" s="43">
        <f>[2]Emissions!K2495</f>
        <v>0</v>
      </c>
      <c r="L124" s="43">
        <f>[2]Emissions!L2495</f>
        <v>0</v>
      </c>
      <c r="M124" s="43">
        <f>[2]Emissions!M2495</f>
        <v>0</v>
      </c>
    </row>
    <row r="125" spans="1:13">
      <c r="A125" s="10" t="str">
        <f>[2]Emissions!A2328</f>
        <v>EUR</v>
      </c>
      <c r="B125" s="33" t="str">
        <f>[2]Emissions!B2328</f>
        <v>TRA_ROA_CAR_DST_NEW</v>
      </c>
      <c r="C125" s="33" t="str">
        <f>[2]Emissions!C2328</f>
        <v>TRA_CO2</v>
      </c>
      <c r="D125" s="33" t="str">
        <f>[2]Emissions!D2328</f>
        <v>TRA</v>
      </c>
      <c r="E125" s="43">
        <f>[2]Emissions!E2328</f>
        <v>6385.081806431258</v>
      </c>
      <c r="F125" s="43">
        <f>[2]Emissions!F2328</f>
        <v>56914.090970990663</v>
      </c>
      <c r="G125" s="43">
        <f>[2]Emissions!G2328</f>
        <v>71649.057514345011</v>
      </c>
      <c r="H125" s="43">
        <f>[2]Emissions!H2328</f>
        <v>71649.057514345041</v>
      </c>
      <c r="I125" s="43">
        <f>[2]Emissions!I2328</f>
        <v>21120.048349785629</v>
      </c>
      <c r="J125" s="43">
        <f>[2]Emissions!J2328</f>
        <v>0</v>
      </c>
      <c r="K125" s="43">
        <f>[2]Emissions!K2328</f>
        <v>0</v>
      </c>
      <c r="L125" s="43">
        <f>[2]Emissions!L2328</f>
        <v>0</v>
      </c>
      <c r="M125" s="43">
        <f>[2]Emissions!M2328</f>
        <v>0</v>
      </c>
    </row>
    <row r="126" spans="1:13">
      <c r="A126" s="10" t="str">
        <f>[2]Emissions!A2462</f>
        <v>EUR</v>
      </c>
      <c r="B126" s="33" t="str">
        <f>[2]Emissions!B2462</f>
        <v>TRA_ROA_LCV_NGA_NEW</v>
      </c>
      <c r="C126" s="33" t="str">
        <f>[2]Emissions!C2462</f>
        <v>TRA_CO2</v>
      </c>
      <c r="D126" s="33" t="str">
        <f>[2]Emissions!D2462</f>
        <v>TRA</v>
      </c>
      <c r="E126" s="43">
        <f>[2]Emissions!E2462</f>
        <v>0</v>
      </c>
      <c r="F126" s="43">
        <f>[2]Emissions!F2462</f>
        <v>0</v>
      </c>
      <c r="G126" s="43">
        <f>[2]Emissions!G2462</f>
        <v>0</v>
      </c>
      <c r="H126" s="43">
        <f>[2]Emissions!H2462</f>
        <v>0</v>
      </c>
      <c r="I126" s="43">
        <f>[2]Emissions!I2462</f>
        <v>0</v>
      </c>
      <c r="J126" s="43">
        <f>[2]Emissions!J2462</f>
        <v>0</v>
      </c>
      <c r="K126" s="43">
        <f>[2]Emissions!K2462</f>
        <v>0</v>
      </c>
      <c r="L126" s="43">
        <f>[2]Emissions!L2462</f>
        <v>0</v>
      </c>
      <c r="M126" s="43">
        <f>[2]Emissions!M2462</f>
        <v>0</v>
      </c>
    </row>
    <row r="127" spans="1:13">
      <c r="A127" s="10" t="str">
        <f>[2]Emissions!A2427</f>
        <v>EUR</v>
      </c>
      <c r="B127" s="33" t="str">
        <f>[2]Emissions!B2427</f>
        <v>TRA_ROA_LCV_DPH_NEW</v>
      </c>
      <c r="C127" s="33" t="str">
        <f>[2]Emissions!C2427</f>
        <v>TRA_CO2</v>
      </c>
      <c r="D127" s="33" t="str">
        <f>[2]Emissions!D2427</f>
        <v>TRA</v>
      </c>
      <c r="E127" s="43">
        <f>[2]Emissions!E2427</f>
        <v>0</v>
      </c>
      <c r="F127" s="43">
        <f>[2]Emissions!F2427</f>
        <v>0</v>
      </c>
      <c r="G127" s="43">
        <f>[2]Emissions!G2427</f>
        <v>1.7322104716981139</v>
      </c>
      <c r="H127" s="43">
        <f>[2]Emissions!H2427</f>
        <v>1.7322104716981139</v>
      </c>
      <c r="I127" s="43">
        <f>[2]Emissions!I2427</f>
        <v>61.691426974476407</v>
      </c>
      <c r="J127" s="43">
        <f>[2]Emissions!J2427</f>
        <v>365.78814906898168</v>
      </c>
      <c r="K127" s="43">
        <f>[2]Emissions!K2427</f>
        <v>2053.2989140510931</v>
      </c>
      <c r="L127" s="43">
        <f>[2]Emissions!L2427</f>
        <v>1993.339697548314</v>
      </c>
      <c r="M127" s="43">
        <f>[2]Emissions!M2427</f>
        <v>843.75538249105534</v>
      </c>
    </row>
    <row r="128" spans="1:13">
      <c r="A128" s="10" t="str">
        <f>[2]Emissions!A2322</f>
        <v>EUR</v>
      </c>
      <c r="B128" s="33" t="str">
        <f>[2]Emissions!B2322</f>
        <v>TRA_ROA_CAR_DST_EXS</v>
      </c>
      <c r="C128" s="33" t="str">
        <f>[2]Emissions!C2322</f>
        <v>TRA_CH4</v>
      </c>
      <c r="D128" s="33" t="str">
        <f>[2]Emissions!D2322</f>
        <v>TRA</v>
      </c>
      <c r="E128" s="43">
        <f>[2]Emissions!E2322</f>
        <v>3406.9066092715229</v>
      </c>
      <c r="F128" s="43">
        <f>[2]Emissions!F2322</f>
        <v>1703.4533046357619</v>
      </c>
      <c r="G128" s="43">
        <f>[2]Emissions!G2322</f>
        <v>0</v>
      </c>
      <c r="H128" s="43">
        <f>[2]Emissions!H2322</f>
        <v>0</v>
      </c>
      <c r="I128" s="43">
        <f>[2]Emissions!I2322</f>
        <v>0</v>
      </c>
      <c r="J128" s="43">
        <f>[2]Emissions!J2322</f>
        <v>0</v>
      </c>
      <c r="K128" s="43">
        <f>[2]Emissions!K2322</f>
        <v>0</v>
      </c>
      <c r="L128" s="43">
        <f>[2]Emissions!L2322</f>
        <v>0</v>
      </c>
      <c r="M128" s="43">
        <f>[2]Emissions!M2322</f>
        <v>0</v>
      </c>
    </row>
    <row r="129" spans="1:13">
      <c r="A129" s="10" t="str">
        <f>[2]Emissions!A2249</f>
        <v>EUR</v>
      </c>
      <c r="B129" s="33" t="str">
        <f>[2]Emissions!B2249</f>
        <v>TRA_ROA_2WH_GSL_NEW</v>
      </c>
      <c r="C129" s="33" t="str">
        <f>[2]Emissions!C2249</f>
        <v>TRA_CO2</v>
      </c>
      <c r="D129" s="33" t="str">
        <f>[2]Emissions!D2249</f>
        <v>TRA</v>
      </c>
      <c r="E129" s="43">
        <f>[2]Emissions!E2249</f>
        <v>185.09555677948191</v>
      </c>
      <c r="F129" s="43">
        <f>[2]Emissions!F2249</f>
        <v>966.59477022078886</v>
      </c>
      <c r="G129" s="43">
        <f>[2]Emissions!G2249</f>
        <v>1629.6156082532279</v>
      </c>
      <c r="H129" s="43">
        <f>[2]Emissions!H2249</f>
        <v>1659.3861703268331</v>
      </c>
      <c r="I129" s="43">
        <f>[2]Emissions!I2249</f>
        <v>811.26977551491143</v>
      </c>
      <c r="J129" s="43">
        <f>[2]Emissions!J2249</f>
        <v>0</v>
      </c>
      <c r="K129" s="43">
        <f>[2]Emissions!K2249</f>
        <v>0</v>
      </c>
      <c r="L129" s="43">
        <f>[2]Emissions!L2249</f>
        <v>0</v>
      </c>
      <c r="M129" s="43">
        <f>[2]Emissions!M2249</f>
        <v>0</v>
      </c>
    </row>
    <row r="130" spans="1:13">
      <c r="A130" s="10" t="str">
        <f>[2]Emissions!A2432</f>
        <v>EUR</v>
      </c>
      <c r="B130" s="33" t="str">
        <f>[2]Emissions!B2432</f>
        <v>TRA_ROA_LCV_DST_EXS</v>
      </c>
      <c r="C130" s="33" t="str">
        <f>[2]Emissions!C2432</f>
        <v>TRA_CH4</v>
      </c>
      <c r="D130" s="33" t="str">
        <f>[2]Emissions!D2432</f>
        <v>TRA</v>
      </c>
      <c r="E130" s="43">
        <f>[2]Emissions!E2432</f>
        <v>2723.3578937007869</v>
      </c>
      <c r="F130" s="43">
        <f>[2]Emissions!F2432</f>
        <v>716.67312992125983</v>
      </c>
      <c r="G130" s="43">
        <f>[2]Emissions!G2432</f>
        <v>0</v>
      </c>
      <c r="H130" s="43">
        <f>[2]Emissions!H2432</f>
        <v>0</v>
      </c>
      <c r="I130" s="43">
        <f>[2]Emissions!I2432</f>
        <v>0</v>
      </c>
      <c r="J130" s="43">
        <f>[2]Emissions!J2432</f>
        <v>0</v>
      </c>
      <c r="K130" s="43">
        <f>[2]Emissions!K2432</f>
        <v>0</v>
      </c>
      <c r="L130" s="43">
        <f>[2]Emissions!L2432</f>
        <v>0</v>
      </c>
      <c r="M130" s="43">
        <f>[2]Emissions!M2432</f>
        <v>0</v>
      </c>
    </row>
    <row r="131" spans="1:13">
      <c r="A131" s="10" t="str">
        <f>[2]Emissions!A2081</f>
        <v>EUR</v>
      </c>
      <c r="B131" s="33" t="str">
        <f>[2]Emissions!B2081</f>
        <v>TRA_FT_GSL</v>
      </c>
      <c r="C131" s="33" t="str">
        <f>[2]Emissions!C2081</f>
        <v>TRA_CO2</v>
      </c>
      <c r="D131" s="33" t="str">
        <f>[2]Emissions!D2081</f>
        <v>TRA</v>
      </c>
      <c r="E131" s="43">
        <f>[2]Emissions!E2081</f>
        <v>-33059.128163314017</v>
      </c>
      <c r="F131" s="43">
        <f>[2]Emissions!F2081</f>
        <v>-40455.001351804924</v>
      </c>
      <c r="G131" s="43">
        <f>[2]Emissions!G2081</f>
        <v>-35728.14930633131</v>
      </c>
      <c r="H131" s="43">
        <f>[2]Emissions!H2081</f>
        <v>-28251.145276455121</v>
      </c>
      <c r="I131" s="43">
        <f>[2]Emissions!I2081</f>
        <v>-17727.910972620091</v>
      </c>
      <c r="J131" s="43">
        <f>[2]Emissions!J2081</f>
        <v>-3139.174600289814</v>
      </c>
      <c r="K131" s="43">
        <f>[2]Emissions!K2081</f>
        <v>-1918.8256113555019</v>
      </c>
      <c r="L131" s="43">
        <f>[2]Emissions!L2081</f>
        <v>-48.405865269560273</v>
      </c>
      <c r="M131" s="43">
        <f>[2]Emissions!M2081</f>
        <v>-3923.933288921151</v>
      </c>
    </row>
    <row r="132" spans="1:13">
      <c r="A132" s="10" t="str">
        <f>[2]Emissions!A604</f>
        <v>EUR</v>
      </c>
      <c r="B132" s="33" t="str">
        <f>[2]Emissions!B604</f>
        <v>HH2_DEL_TRA_GH2_C_4_NEW</v>
      </c>
      <c r="C132" s="33" t="str">
        <f>[2]Emissions!C604</f>
        <v>TRA_CO2</v>
      </c>
      <c r="D132" s="33" t="str">
        <f>[2]Emissions!D604</f>
        <v>HH2</v>
      </c>
      <c r="E132" s="43">
        <f>[2]Emissions!E604</f>
        <v>0</v>
      </c>
      <c r="F132" s="43">
        <f>[2]Emissions!F604</f>
        <v>0</v>
      </c>
      <c r="G132" s="43">
        <f>[2]Emissions!G604</f>
        <v>0</v>
      </c>
      <c r="H132" s="43">
        <f>[2]Emissions!H604</f>
        <v>0</v>
      </c>
      <c r="I132" s="43">
        <f>[2]Emissions!I604</f>
        <v>0.77636216055739782</v>
      </c>
      <c r="J132" s="43">
        <f>[2]Emissions!J604</f>
        <v>14.816870997429049</v>
      </c>
      <c r="K132" s="43">
        <f>[2]Emissions!K604</f>
        <v>157.39913718246081</v>
      </c>
      <c r="L132" s="43">
        <f>[2]Emissions!L604</f>
        <v>281.37866030965449</v>
      </c>
      <c r="M132" s="43">
        <f>[2]Emissions!M604</f>
        <v>318.8289587204041</v>
      </c>
    </row>
    <row r="133" spans="1:13">
      <c r="A133" s="10" t="str">
        <f>[2]Emissions!A2064</f>
        <v>EUR</v>
      </c>
      <c r="B133" s="33" t="str">
        <f>[2]Emissions!B2064</f>
        <v>TRA_AVI_DOM_JTK_EXS</v>
      </c>
      <c r="C133" s="33" t="str">
        <f>[2]Emissions!C2064</f>
        <v>TRA_CO2</v>
      </c>
      <c r="D133" s="33" t="str">
        <f>[2]Emissions!D2064</f>
        <v>TRA</v>
      </c>
      <c r="E133" s="43">
        <f>[2]Emissions!E2064</f>
        <v>12266.53819932152</v>
      </c>
      <c r="F133" s="43">
        <f>[2]Emissions!F2064</f>
        <v>9813.2305594572153</v>
      </c>
      <c r="G133" s="43">
        <f>[2]Emissions!G2064</f>
        <v>7359.9229195929138</v>
      </c>
      <c r="H133" s="43">
        <f>[2]Emissions!H2064</f>
        <v>4906.6152797286086</v>
      </c>
      <c r="I133" s="43">
        <f>[2]Emissions!I2064</f>
        <v>2453.3076398643052</v>
      </c>
      <c r="J133" s="43">
        <f>[2]Emissions!J2064</f>
        <v>0</v>
      </c>
      <c r="K133" s="43">
        <f>[2]Emissions!K2064</f>
        <v>0</v>
      </c>
      <c r="L133" s="43">
        <f>[2]Emissions!L2064</f>
        <v>0</v>
      </c>
      <c r="M133" s="43">
        <f>[2]Emissions!M2064</f>
        <v>0</v>
      </c>
    </row>
    <row r="134" spans="1:13">
      <c r="A134" s="10" t="str">
        <f>[2]Emissions!A2512</f>
        <v>EUR</v>
      </c>
      <c r="B134" s="33" t="str">
        <f>[2]Emissions!B2512</f>
        <v>TRA_ROA_MTR_LPG_NEW</v>
      </c>
      <c r="C134" s="33" t="str">
        <f>[2]Emissions!C2512</f>
        <v>TRA_CH4</v>
      </c>
      <c r="D134" s="33" t="str">
        <f>[2]Emissions!D2512</f>
        <v>TRA</v>
      </c>
      <c r="E134" s="43">
        <f>[2]Emissions!E2512</f>
        <v>54.282324780976232</v>
      </c>
      <c r="F134" s="43">
        <f>[2]Emissions!F2512</f>
        <v>54.282324780976232</v>
      </c>
      <c r="G134" s="43">
        <f>[2]Emissions!G2512</f>
        <v>54.282324780976232</v>
      </c>
      <c r="H134" s="43">
        <f>[2]Emissions!H2512</f>
        <v>54.282324780976232</v>
      </c>
      <c r="I134" s="43">
        <f>[2]Emissions!I2512</f>
        <v>0</v>
      </c>
      <c r="J134" s="43">
        <f>[2]Emissions!J2512</f>
        <v>0</v>
      </c>
      <c r="K134" s="43">
        <f>[2]Emissions!K2512</f>
        <v>0</v>
      </c>
      <c r="L134" s="43">
        <f>[2]Emissions!L2512</f>
        <v>0</v>
      </c>
      <c r="M134" s="43">
        <f>[2]Emissions!M2512</f>
        <v>0</v>
      </c>
    </row>
    <row r="135" spans="1:13">
      <c r="A135" s="10" t="str">
        <f>[2]Emissions!A2366</f>
        <v>EUR</v>
      </c>
      <c r="B135" s="33" t="str">
        <f>[2]Emissions!B2366</f>
        <v>TRA_ROA_CAR_NGA_EXS</v>
      </c>
      <c r="C135" s="33" t="str">
        <f>[2]Emissions!C2366</f>
        <v>TRA_CO2</v>
      </c>
      <c r="D135" s="33" t="str">
        <f>[2]Emissions!D2366</f>
        <v>TRA</v>
      </c>
      <c r="E135" s="43">
        <f>[2]Emissions!E2366</f>
        <v>329.21503706293709</v>
      </c>
      <c r="F135" s="43">
        <f>[2]Emissions!F2366</f>
        <v>312.75428520979023</v>
      </c>
      <c r="G135" s="43">
        <f>[2]Emissions!G2366</f>
        <v>0</v>
      </c>
      <c r="H135" s="43">
        <f>[2]Emissions!H2366</f>
        <v>0</v>
      </c>
      <c r="I135" s="43">
        <f>[2]Emissions!I2366</f>
        <v>0</v>
      </c>
      <c r="J135" s="43">
        <f>[2]Emissions!J2366</f>
        <v>0</v>
      </c>
      <c r="K135" s="43">
        <f>[2]Emissions!K2366</f>
        <v>0</v>
      </c>
      <c r="L135" s="43">
        <f>[2]Emissions!L2366</f>
        <v>0</v>
      </c>
      <c r="M135" s="43">
        <f>[2]Emissions!M2366</f>
        <v>0</v>
      </c>
    </row>
    <row r="136" spans="1:13">
      <c r="A136" s="10" t="str">
        <f>[2]Emissions!A2444</f>
        <v>EUR</v>
      </c>
      <c r="B136" s="33" t="str">
        <f>[2]Emissions!B2444</f>
        <v>TRA_ROA_LCV_GSL_EXS</v>
      </c>
      <c r="C136" s="33" t="str">
        <f>[2]Emissions!C2444</f>
        <v>TRA_CH4</v>
      </c>
      <c r="D136" s="33" t="str">
        <f>[2]Emissions!D2444</f>
        <v>TRA</v>
      </c>
      <c r="E136" s="43">
        <f>[2]Emissions!E2444</f>
        <v>395.17662500000012</v>
      </c>
      <c r="F136" s="43">
        <f>[2]Emissions!F2444</f>
        <v>197.5883125</v>
      </c>
      <c r="G136" s="43">
        <f>[2]Emissions!G2444</f>
        <v>0</v>
      </c>
      <c r="H136" s="43">
        <f>[2]Emissions!H2444</f>
        <v>0</v>
      </c>
      <c r="I136" s="43">
        <f>[2]Emissions!I2444</f>
        <v>0</v>
      </c>
      <c r="J136" s="43">
        <f>[2]Emissions!J2444</f>
        <v>0</v>
      </c>
      <c r="K136" s="43">
        <f>[2]Emissions!K2444</f>
        <v>0</v>
      </c>
      <c r="L136" s="43">
        <f>[2]Emissions!L2444</f>
        <v>0</v>
      </c>
      <c r="M136" s="43">
        <f>[2]Emissions!M2444</f>
        <v>0</v>
      </c>
    </row>
    <row r="137" spans="1:13">
      <c r="A137" s="10" t="str">
        <f>[2]Emissions!A2438</f>
        <v>EUR</v>
      </c>
      <c r="B137" s="33" t="str">
        <f>[2]Emissions!B2438</f>
        <v>TRA_ROA_LCV_DST_NEW</v>
      </c>
      <c r="C137" s="33" t="str">
        <f>[2]Emissions!C2438</f>
        <v>TRA_CH4</v>
      </c>
      <c r="D137" s="33" t="str">
        <f>[2]Emissions!D2438</f>
        <v>TRA</v>
      </c>
      <c r="E137" s="43">
        <f>[2]Emissions!E2438</f>
        <v>365.17560628445472</v>
      </c>
      <c r="F137" s="43">
        <f>[2]Emissions!F2438</f>
        <v>1449.8394284751589</v>
      </c>
      <c r="G137" s="43">
        <f>[2]Emissions!G2438</f>
        <v>1834.164266887097</v>
      </c>
      <c r="H137" s="43">
        <f>[2]Emissions!H2438</f>
        <v>2000.3947007242509</v>
      </c>
      <c r="I137" s="43">
        <f>[2]Emissions!I2438</f>
        <v>1919.316361655644</v>
      </c>
      <c r="J137" s="43">
        <f>[2]Emissions!J2438</f>
        <v>1310.4521068477029</v>
      </c>
      <c r="K137" s="43">
        <f>[2]Emissions!K2438</f>
        <v>220.35380635289479</v>
      </c>
      <c r="L137" s="43">
        <f>[2]Emissions!L2438</f>
        <v>0</v>
      </c>
      <c r="M137" s="43">
        <f>[2]Emissions!M2438</f>
        <v>0</v>
      </c>
    </row>
    <row r="138" spans="1:13">
      <c r="A138" s="10" t="str">
        <f>[2]Emissions!A2333</f>
        <v>EUR</v>
      </c>
      <c r="B138" s="33" t="str">
        <f>[2]Emissions!B2333</f>
        <v>TRA_ROA_CAR_GHE_NEW</v>
      </c>
      <c r="C138" s="33" t="str">
        <f>[2]Emissions!C2333</f>
        <v>TRA_CO2</v>
      </c>
      <c r="D138" s="33" t="str">
        <f>[2]Emissions!D2333</f>
        <v>TRA</v>
      </c>
      <c r="E138" s="43">
        <f>[2]Emissions!E2333</f>
        <v>0</v>
      </c>
      <c r="F138" s="43">
        <f>[2]Emissions!F2333</f>
        <v>192.59517203114251</v>
      </c>
      <c r="G138" s="43">
        <f>[2]Emissions!G2333</f>
        <v>1096.7154247193139</v>
      </c>
      <c r="H138" s="43">
        <f>[2]Emissions!H2333</f>
        <v>6532.1638732570209</v>
      </c>
      <c r="I138" s="43">
        <f>[2]Emissions!I2333</f>
        <v>6339.5687012258786</v>
      </c>
      <c r="J138" s="43">
        <f>[2]Emissions!J2333</f>
        <v>5435.4484485377061</v>
      </c>
      <c r="K138" s="43">
        <f>[2]Emissions!K2333</f>
        <v>0</v>
      </c>
      <c r="L138" s="43">
        <f>[2]Emissions!L2333</f>
        <v>0</v>
      </c>
      <c r="M138" s="43">
        <f>[2]Emissions!M2333</f>
        <v>0</v>
      </c>
    </row>
    <row r="139" spans="1:13">
      <c r="A139" s="10" t="str">
        <f>[2]Emissions!A2467</f>
        <v>EUR</v>
      </c>
      <c r="B139" s="33" t="str">
        <f>[2]Emissions!B2467</f>
        <v>TRA_ROA_MCY_GSL_EXS</v>
      </c>
      <c r="C139" s="33" t="str">
        <f>[2]Emissions!C2467</f>
        <v>TRA_CO2</v>
      </c>
      <c r="D139" s="33" t="str">
        <f>[2]Emissions!D2467</f>
        <v>TRA</v>
      </c>
      <c r="E139" s="43">
        <f>[2]Emissions!E2467</f>
        <v>1943.1192765853659</v>
      </c>
      <c r="F139" s="43">
        <f>[2]Emissions!F2467</f>
        <v>971.55963829268285</v>
      </c>
      <c r="G139" s="43">
        <f>[2]Emissions!G2467</f>
        <v>0</v>
      </c>
      <c r="H139" s="43">
        <f>[2]Emissions!H2467</f>
        <v>0</v>
      </c>
      <c r="I139" s="43">
        <f>[2]Emissions!I2467</f>
        <v>0</v>
      </c>
      <c r="J139" s="43">
        <f>[2]Emissions!J2467</f>
        <v>0</v>
      </c>
      <c r="K139" s="43">
        <f>[2]Emissions!K2467</f>
        <v>0</v>
      </c>
      <c r="L139" s="43">
        <f>[2]Emissions!L2467</f>
        <v>0</v>
      </c>
      <c r="M139" s="43">
        <f>[2]Emissions!M2467</f>
        <v>0</v>
      </c>
    </row>
    <row r="140" spans="1:13">
      <c r="A140" s="10" t="str">
        <f>[2]Emissions!A2355</f>
        <v>EUR</v>
      </c>
      <c r="B140" s="33" t="str">
        <f>[2]Emissions!B2355</f>
        <v>TRA_ROA_CAR_LPG_EXS</v>
      </c>
      <c r="C140" s="33" t="str">
        <f>[2]Emissions!C2355</f>
        <v>TRA_CH4</v>
      </c>
      <c r="D140" s="33" t="str">
        <f>[2]Emissions!D2355</f>
        <v>TRA</v>
      </c>
      <c r="E140" s="43">
        <f>[2]Emissions!E2355</f>
        <v>265.72941608391608</v>
      </c>
      <c r="F140" s="43">
        <f>[2]Emissions!F2355</f>
        <v>132.86470804195801</v>
      </c>
      <c r="G140" s="43">
        <f>[2]Emissions!G2355</f>
        <v>0</v>
      </c>
      <c r="H140" s="43">
        <f>[2]Emissions!H2355</f>
        <v>0</v>
      </c>
      <c r="I140" s="43">
        <f>[2]Emissions!I2355</f>
        <v>0</v>
      </c>
      <c r="J140" s="43">
        <f>[2]Emissions!J2355</f>
        <v>0</v>
      </c>
      <c r="K140" s="43">
        <f>[2]Emissions!K2355</f>
        <v>0</v>
      </c>
      <c r="L140" s="43">
        <f>[2]Emissions!L2355</f>
        <v>0</v>
      </c>
      <c r="M140" s="43">
        <f>[2]Emissions!M2355</f>
        <v>0</v>
      </c>
    </row>
    <row r="141" spans="1:13">
      <c r="A141" s="10" t="str">
        <f>[2]Emissions!A2524</f>
        <v>EUR</v>
      </c>
      <c r="B141" s="33" t="str">
        <f>[2]Emissions!B2524</f>
        <v>TRA_ROA_MTR_NGA_NEW</v>
      </c>
      <c r="C141" s="33" t="str">
        <f>[2]Emissions!C2524</f>
        <v>TRA_CH4</v>
      </c>
      <c r="D141" s="33" t="str">
        <f>[2]Emissions!D2524</f>
        <v>TRA</v>
      </c>
      <c r="E141" s="43">
        <f>[2]Emissions!E2524</f>
        <v>0</v>
      </c>
      <c r="F141" s="43">
        <f>[2]Emissions!F2524</f>
        <v>0</v>
      </c>
      <c r="G141" s="43">
        <f>[2]Emissions!G2524</f>
        <v>8.3125000000000546E-2</v>
      </c>
      <c r="H141" s="43">
        <f>[2]Emissions!H2524</f>
        <v>8.3125000000000546E-2</v>
      </c>
      <c r="I141" s="43">
        <f>[2]Emissions!I2524</f>
        <v>319.53596723239929</v>
      </c>
      <c r="J141" s="43">
        <f>[2]Emissions!J2524</f>
        <v>319.53596723239929</v>
      </c>
      <c r="K141" s="43">
        <f>[2]Emissions!K2524</f>
        <v>319.45284223239929</v>
      </c>
      <c r="L141" s="43">
        <f>[2]Emissions!L2524</f>
        <v>0</v>
      </c>
      <c r="M141" s="43">
        <f>[2]Emissions!M2524</f>
        <v>0</v>
      </c>
    </row>
    <row r="142" spans="1:13">
      <c r="A142" s="10" t="str">
        <f>[2]Emissions!A2489</f>
        <v>EUR</v>
      </c>
      <c r="B142" s="33" t="str">
        <f>[2]Emissions!B2489</f>
        <v>TRA_ROA_MTR_DST_NEW</v>
      </c>
      <c r="C142" s="33" t="str">
        <f>[2]Emissions!C2489</f>
        <v>TRA_CH4</v>
      </c>
      <c r="D142" s="33" t="str">
        <f>[2]Emissions!D2489</f>
        <v>TRA</v>
      </c>
      <c r="E142" s="43">
        <f>[2]Emissions!E2489</f>
        <v>720.73921147356509</v>
      </c>
      <c r="F142" s="43">
        <f>[2]Emissions!F2489</f>
        <v>3250.3328808892388</v>
      </c>
      <c r="G142" s="43">
        <f>[2]Emissions!G2489</f>
        <v>5352.4351450586601</v>
      </c>
      <c r="H142" s="43">
        <f>[2]Emissions!H2489</f>
        <v>5842.3322271638199</v>
      </c>
      <c r="I142" s="43">
        <f>[2]Emissions!I2489</f>
        <v>5121.5930156902541</v>
      </c>
      <c r="J142" s="43">
        <f>[2]Emissions!J2489</f>
        <v>4647.3113260064138</v>
      </c>
      <c r="K142" s="43">
        <f>[2]Emissions!K2489</f>
        <v>2898.1103096526208</v>
      </c>
      <c r="L142" s="43">
        <f>[2]Emissions!L2489</f>
        <v>588.65477818699469</v>
      </c>
      <c r="M142" s="43">
        <f>[2]Emissions!M2489</f>
        <v>0</v>
      </c>
    </row>
    <row r="143" spans="1:13">
      <c r="A143" s="10" t="str">
        <f>[2]Emissions!A2103</f>
        <v>EUR</v>
      </c>
      <c r="B143" s="33" t="str">
        <f>[2]Emissions!B2103</f>
        <v>TRA_NAV_DOM_DST_NEW</v>
      </c>
      <c r="C143" s="33" t="str">
        <f>[2]Emissions!C2103</f>
        <v>TOT_N2O</v>
      </c>
      <c r="D143" s="33" t="str">
        <f>[2]Emissions!D2103</f>
        <v>TRA</v>
      </c>
      <c r="E143" s="43">
        <f>[2]Emissions!E2103</f>
        <v>0</v>
      </c>
      <c r="F143" s="43">
        <f>[2]Emissions!F2103</f>
        <v>0</v>
      </c>
      <c r="G143" s="43">
        <f>[2]Emissions!G2103</f>
        <v>0</v>
      </c>
      <c r="H143" s="43">
        <f>[2]Emissions!H2103</f>
        <v>0.1179298423827775</v>
      </c>
      <c r="I143" s="43">
        <f>[2]Emissions!I2103</f>
        <v>0.1347830382636965</v>
      </c>
      <c r="J143" s="43">
        <f>[2]Emissions!J2103</f>
        <v>0.14689118080465091</v>
      </c>
      <c r="K143" s="43">
        <f>[2]Emissions!K2103</f>
        <v>0.12541437817559681</v>
      </c>
      <c r="L143" s="43">
        <f>[2]Emissions!L2103</f>
        <v>0.13597071957722831</v>
      </c>
      <c r="M143" s="43">
        <f>[2]Emissions!M2103</f>
        <v>1.383531349163886E-2</v>
      </c>
    </row>
    <row r="144" spans="1:13">
      <c r="A144" s="10" t="str">
        <f>[2]Emissions!A2518</f>
        <v>EUR</v>
      </c>
      <c r="B144" s="33" t="str">
        <f>[2]Emissions!B2518</f>
        <v>TRA_ROA_MTR_NGA_EXS</v>
      </c>
      <c r="C144" s="33" t="str">
        <f>[2]Emissions!C2518</f>
        <v>TRA_CH4</v>
      </c>
      <c r="D144" s="33" t="str">
        <f>[2]Emissions!D2518</f>
        <v>TRA</v>
      </c>
      <c r="E144" s="43">
        <f>[2]Emissions!E2518</f>
        <v>0.30371212121212121</v>
      </c>
      <c r="F144" s="43">
        <f>[2]Emissions!F2518</f>
        <v>7.9924242424242425E-2</v>
      </c>
      <c r="G144" s="43">
        <f>[2]Emissions!G2518</f>
        <v>0</v>
      </c>
      <c r="H144" s="43">
        <f>[2]Emissions!H2518</f>
        <v>0</v>
      </c>
      <c r="I144" s="43">
        <f>[2]Emissions!I2518</f>
        <v>0</v>
      </c>
      <c r="J144" s="43">
        <f>[2]Emissions!J2518</f>
        <v>0</v>
      </c>
      <c r="K144" s="43">
        <f>[2]Emissions!K2518</f>
        <v>0</v>
      </c>
      <c r="L144" s="43">
        <f>[2]Emissions!L2518</f>
        <v>0</v>
      </c>
      <c r="M144" s="43">
        <f>[2]Emissions!M2518</f>
        <v>0</v>
      </c>
    </row>
    <row r="145" spans="1:13">
      <c r="A145" s="10" t="str">
        <f>[2]Emissions!A2086</f>
        <v>EUR</v>
      </c>
      <c r="B145" s="33" t="str">
        <f>[2]Emissions!B2086</f>
        <v>TRA_FT_JTK_DOM</v>
      </c>
      <c r="C145" s="33" t="str">
        <f>[2]Emissions!C2086</f>
        <v>TRA_CO2</v>
      </c>
      <c r="D145" s="33" t="str">
        <f>[2]Emissions!D2086</f>
        <v>TRA</v>
      </c>
      <c r="E145" s="43">
        <f>[2]Emissions!E2086</f>
        <v>-11558.038644104579</v>
      </c>
      <c r="F145" s="43">
        <f>[2]Emissions!F2086</f>
        <v>-12587.602822168101</v>
      </c>
      <c r="G145" s="43">
        <f>[2]Emissions!G2086</f>
        <v>0</v>
      </c>
      <c r="H145" s="43">
        <f>[2]Emissions!H2086</f>
        <v>0</v>
      </c>
      <c r="I145" s="43">
        <f>[2]Emissions!I2086</f>
        <v>-957.40427109186339</v>
      </c>
      <c r="J145" s="43">
        <f>[2]Emissions!J2086</f>
        <v>0</v>
      </c>
      <c r="K145" s="43">
        <f>[2]Emissions!K2086</f>
        <v>-7413.3172128702263</v>
      </c>
      <c r="L145" s="43">
        <f>[2]Emissions!L2086</f>
        <v>-28720.628384654901</v>
      </c>
      <c r="M145" s="43">
        <f>[2]Emissions!M2086</f>
        <v>-5646.427788544579</v>
      </c>
    </row>
    <row r="146" spans="1:13">
      <c r="A146" s="10" t="str">
        <f>[2]Emissions!A2338</f>
        <v>EUR</v>
      </c>
      <c r="B146" s="33" t="str">
        <f>[2]Emissions!B2338</f>
        <v>TRA_ROA_CAR_GPH_NEW</v>
      </c>
      <c r="C146" s="33" t="str">
        <f>[2]Emissions!C2338</f>
        <v>TRA_CO2</v>
      </c>
      <c r="D146" s="33" t="str">
        <f>[2]Emissions!D2338</f>
        <v>TRA</v>
      </c>
      <c r="E146" s="43">
        <f>[2]Emissions!E2338</f>
        <v>11.33158859753612</v>
      </c>
      <c r="F146" s="43">
        <f>[2]Emissions!F2338</f>
        <v>67.474781248386648</v>
      </c>
      <c r="G146" s="43">
        <f>[2]Emissions!G2338</f>
        <v>401.53992156863711</v>
      </c>
      <c r="H146" s="43">
        <f>[2]Emissions!H2338</f>
        <v>2408.5998564651418</v>
      </c>
      <c r="I146" s="43">
        <f>[2]Emissions!I2338</f>
        <v>13728.37384082049</v>
      </c>
      <c r="J146" s="43">
        <f>[2]Emissions!J2338</f>
        <v>13394.30870050024</v>
      </c>
      <c r="K146" s="43">
        <f>[2]Emissions!K2338</f>
        <v>11375.9171770062</v>
      </c>
      <c r="L146" s="43">
        <f>[2]Emissions!L2338</f>
        <v>0</v>
      </c>
      <c r="M146" s="43">
        <f>[2]Emissions!M2338</f>
        <v>22997.509654629361</v>
      </c>
    </row>
    <row r="147" spans="1:13">
      <c r="A147" s="10" t="str">
        <f>[2]Emissions!A2472</f>
        <v>EUR</v>
      </c>
      <c r="B147" s="33" t="str">
        <f>[2]Emissions!B2472</f>
        <v>TRA_ROA_MOP_GSL_EXS</v>
      </c>
      <c r="C147" s="33" t="str">
        <f>[2]Emissions!C2472</f>
        <v>TRA_CO2</v>
      </c>
      <c r="D147" s="33" t="str">
        <f>[2]Emissions!D2472</f>
        <v>TRA</v>
      </c>
      <c r="E147" s="43">
        <f>[2]Emissions!E2472</f>
        <v>215.94101987726779</v>
      </c>
      <c r="F147" s="43">
        <f>[2]Emissions!F2472</f>
        <v>107.9705099386339</v>
      </c>
      <c r="G147" s="43">
        <f>[2]Emissions!G2472</f>
        <v>0</v>
      </c>
      <c r="H147" s="43">
        <f>[2]Emissions!H2472</f>
        <v>0</v>
      </c>
      <c r="I147" s="43">
        <f>[2]Emissions!I2472</f>
        <v>0</v>
      </c>
      <c r="J147" s="43">
        <f>[2]Emissions!J2472</f>
        <v>0</v>
      </c>
      <c r="K147" s="43">
        <f>[2]Emissions!K2472</f>
        <v>0</v>
      </c>
      <c r="L147" s="43">
        <f>[2]Emissions!L2472</f>
        <v>0</v>
      </c>
      <c r="M147" s="43">
        <f>[2]Emissions!M2472</f>
        <v>0</v>
      </c>
    </row>
    <row r="148" spans="1:13">
      <c r="A148" s="10" t="str">
        <f>[2]Emissions!A2285</f>
        <v>EUR</v>
      </c>
      <c r="B148" s="33" t="str">
        <f>[2]Emissions!B2285</f>
        <v>TRA_ROA_BUS_DST_NEW</v>
      </c>
      <c r="C148" s="33" t="str">
        <f>[2]Emissions!C2285</f>
        <v>TOT_N2O</v>
      </c>
      <c r="D148" s="33" t="str">
        <f>[2]Emissions!D2285</f>
        <v>TRA</v>
      </c>
      <c r="E148" s="43">
        <f>[2]Emissions!E2285</f>
        <v>6.3444250961538454E-2</v>
      </c>
      <c r="F148" s="43">
        <f>[2]Emissions!F2285</f>
        <v>0.27627639967332929</v>
      </c>
      <c r="G148" s="43">
        <f>[2]Emissions!G2285</f>
        <v>0.44557719729853262</v>
      </c>
      <c r="H148" s="43">
        <f>[2]Emissions!H2285</f>
        <v>0.47838297488004522</v>
      </c>
      <c r="I148" s="43">
        <f>[2]Emissions!I2285</f>
        <v>0.45667614210152352</v>
      </c>
      <c r="J148" s="43">
        <f>[2]Emissions!J2285</f>
        <v>0.31077260284390351</v>
      </c>
      <c r="K148" s="43">
        <f>[2]Emissions!K2285</f>
        <v>9.3374093345074044E-2</v>
      </c>
      <c r="L148" s="43">
        <f>[2]Emissions!L2285</f>
        <v>0</v>
      </c>
      <c r="M148" s="43">
        <f>[2]Emissions!M2285</f>
        <v>0</v>
      </c>
    </row>
    <row r="149" spans="1:13">
      <c r="A149" s="10" t="str">
        <f>[2]Emissions!A2382</f>
        <v>EUR</v>
      </c>
      <c r="B149" s="33" t="str">
        <f>[2]Emissions!B2382</f>
        <v>TRA_ROA_HTR_DST_EXS</v>
      </c>
      <c r="C149" s="33" t="str">
        <f>[2]Emissions!C2382</f>
        <v>TOT_N2O</v>
      </c>
      <c r="D149" s="33" t="str">
        <f>[2]Emissions!D2382</f>
        <v>TRA</v>
      </c>
      <c r="E149" s="43">
        <f>[2]Emissions!E2382</f>
        <v>1.8202712899159661</v>
      </c>
      <c r="F149" s="43">
        <f>[2]Emissions!F2382</f>
        <v>0.91013564495798316</v>
      </c>
      <c r="G149" s="43">
        <f>[2]Emissions!G2382</f>
        <v>0</v>
      </c>
      <c r="H149" s="43">
        <f>[2]Emissions!H2382</f>
        <v>0</v>
      </c>
      <c r="I149" s="43">
        <f>[2]Emissions!I2382</f>
        <v>0</v>
      </c>
      <c r="J149" s="43">
        <f>[2]Emissions!J2382</f>
        <v>0</v>
      </c>
      <c r="K149" s="43">
        <f>[2]Emissions!K2382</f>
        <v>0</v>
      </c>
      <c r="L149" s="43">
        <f>[2]Emissions!L2382</f>
        <v>0</v>
      </c>
      <c r="M149" s="43">
        <f>[2]Emissions!M2382</f>
        <v>0</v>
      </c>
    </row>
    <row r="150" spans="1:13">
      <c r="A150" s="10" t="str">
        <f>[2]Emissions!A2349</f>
        <v>EUR</v>
      </c>
      <c r="B150" s="33" t="str">
        <f>[2]Emissions!B2349</f>
        <v>TRA_ROA_CAR_GSL_NEW</v>
      </c>
      <c r="C150" s="33" t="str">
        <f>[2]Emissions!C2349</f>
        <v>TRA_CH4</v>
      </c>
      <c r="D150" s="33" t="str">
        <f>[2]Emissions!D2349</f>
        <v>TRA</v>
      </c>
      <c r="E150" s="43">
        <f>[2]Emissions!E2349</f>
        <v>2199.5251667895632</v>
      </c>
      <c r="F150" s="43">
        <f>[2]Emissions!F2349</f>
        <v>5294.8970923785018</v>
      </c>
      <c r="G150" s="43">
        <f>[2]Emissions!G2349</f>
        <v>8913.3323267271717</v>
      </c>
      <c r="H150" s="43">
        <f>[2]Emissions!H2349</f>
        <v>6713.807159937609</v>
      </c>
      <c r="I150" s="43">
        <f>[2]Emissions!I2349</f>
        <v>3618.4352343486698</v>
      </c>
      <c r="J150" s="43">
        <f>[2]Emissions!J2349</f>
        <v>0</v>
      </c>
      <c r="K150" s="43">
        <f>[2]Emissions!K2349</f>
        <v>0</v>
      </c>
      <c r="L150" s="43">
        <f>[2]Emissions!L2349</f>
        <v>0</v>
      </c>
      <c r="M150" s="43">
        <f>[2]Emissions!M2349</f>
        <v>0</v>
      </c>
    </row>
    <row r="151" spans="1:13">
      <c r="A151" s="10" t="str">
        <f>[2]Emissions!A2483</f>
        <v>EUR</v>
      </c>
      <c r="B151" s="33" t="str">
        <f>[2]Emissions!B2483</f>
        <v>TRA_ROA_MTR_DST_EXS</v>
      </c>
      <c r="C151" s="33" t="str">
        <f>[2]Emissions!C2483</f>
        <v>TRA_CH4</v>
      </c>
      <c r="D151" s="33" t="str">
        <f>[2]Emissions!D2483</f>
        <v>TRA</v>
      </c>
      <c r="E151" s="43">
        <f>[2]Emissions!E2483</f>
        <v>5306.6647834394898</v>
      </c>
      <c r="F151" s="43">
        <f>[2]Emissions!F2483</f>
        <v>2653.3323917197449</v>
      </c>
      <c r="G151" s="43">
        <f>[2]Emissions!G2483</f>
        <v>0</v>
      </c>
      <c r="H151" s="43">
        <f>[2]Emissions!H2483</f>
        <v>0</v>
      </c>
      <c r="I151" s="43">
        <f>[2]Emissions!I2483</f>
        <v>0</v>
      </c>
      <c r="J151" s="43">
        <f>[2]Emissions!J2483</f>
        <v>0</v>
      </c>
      <c r="K151" s="43">
        <f>[2]Emissions!K2483</f>
        <v>0</v>
      </c>
      <c r="L151" s="43">
        <f>[2]Emissions!L2483</f>
        <v>0</v>
      </c>
      <c r="M151" s="43">
        <f>[2]Emissions!M2483</f>
        <v>0</v>
      </c>
    </row>
    <row r="152" spans="1:13">
      <c r="A152" s="10" t="str">
        <f>[2]Emissions!A2371</f>
        <v>EUR</v>
      </c>
      <c r="B152" s="33" t="str">
        <f>[2]Emissions!B2371</f>
        <v>TRA_ROA_CAR_NGA_NEW</v>
      </c>
      <c r="C152" s="33" t="str">
        <f>[2]Emissions!C2371</f>
        <v>TRA_CO2</v>
      </c>
      <c r="D152" s="33" t="str">
        <f>[2]Emissions!D2371</f>
        <v>TRA</v>
      </c>
      <c r="E152" s="43">
        <f>[2]Emissions!E2371</f>
        <v>0</v>
      </c>
      <c r="F152" s="43">
        <f>[2]Emissions!F2371</f>
        <v>0</v>
      </c>
      <c r="G152" s="43">
        <f>[2]Emissions!G2371</f>
        <v>6789.9023141254456</v>
      </c>
      <c r="H152" s="43">
        <f>[2]Emissions!H2371</f>
        <v>32247.45309520674</v>
      </c>
      <c r="I152" s="43">
        <f>[2]Emissions!I2371</f>
        <v>32247.45309520674</v>
      </c>
      <c r="J152" s="43">
        <f>[2]Emissions!J2371</f>
        <v>25457.5507810813</v>
      </c>
      <c r="K152" s="43">
        <f>[2]Emissions!K2371</f>
        <v>0</v>
      </c>
      <c r="L152" s="43">
        <f>[2]Emissions!L2371</f>
        <v>0</v>
      </c>
      <c r="M152" s="43">
        <f>[2]Emissions!M2371</f>
        <v>0</v>
      </c>
    </row>
    <row r="153" spans="1:13">
      <c r="A153" s="10" t="str">
        <f>[2]Emissions!A2254</f>
        <v>EUR</v>
      </c>
      <c r="B153" s="33" t="str">
        <f>[2]Emissions!B2254</f>
        <v>TRA_ROA_3WH_DST_NEW</v>
      </c>
      <c r="C153" s="33" t="str">
        <f>[2]Emissions!C2254</f>
        <v>TRA_CO2</v>
      </c>
      <c r="D153" s="33" t="str">
        <f>[2]Emissions!D2254</f>
        <v>TRA</v>
      </c>
      <c r="E153" s="43">
        <f>[2]Emissions!E2254</f>
        <v>66.979718080149155</v>
      </c>
      <c r="F153" s="43">
        <f>[2]Emissions!F2254</f>
        <v>66.979718080149155</v>
      </c>
      <c r="G153" s="43">
        <f>[2]Emissions!G2254</f>
        <v>0</v>
      </c>
      <c r="H153" s="43">
        <f>[2]Emissions!H2254</f>
        <v>314.79629726630372</v>
      </c>
      <c r="I153" s="43">
        <f>[2]Emissions!I2254</f>
        <v>314.79629726630372</v>
      </c>
      <c r="J153" s="43">
        <f>[2]Emissions!J2254</f>
        <v>0</v>
      </c>
      <c r="K153" s="43">
        <f>[2]Emissions!K2254</f>
        <v>0</v>
      </c>
      <c r="L153" s="43">
        <f>[2]Emissions!L2254</f>
        <v>0</v>
      </c>
      <c r="M153" s="43">
        <f>[2]Emissions!M2254</f>
        <v>0</v>
      </c>
    </row>
    <row r="154" spans="1:13">
      <c r="A154" s="10" t="str">
        <f>[2]Emissions!A2185</f>
        <v>EUR</v>
      </c>
      <c r="B154" s="33" t="str">
        <f>[2]Emissions!B2185</f>
        <v>TRA_NAV_INT_LNG_NEW</v>
      </c>
      <c r="C154" s="33" t="str">
        <f>[2]Emissions!C2185</f>
        <v>TRA_CH4</v>
      </c>
      <c r="D154" s="33" t="str">
        <f>[2]Emissions!D2185</f>
        <v>TRA</v>
      </c>
      <c r="E154" s="43">
        <f>[2]Emissions!E2185</f>
        <v>0</v>
      </c>
      <c r="F154" s="43">
        <f>[2]Emissions!F2185</f>
        <v>0</v>
      </c>
      <c r="G154" s="43">
        <f>[2]Emissions!G2185</f>
        <v>0</v>
      </c>
      <c r="H154" s="43">
        <f>[2]Emissions!H2185</f>
        <v>0.94167927382753402</v>
      </c>
      <c r="I154" s="43">
        <f>[2]Emissions!I2185</f>
        <v>5.8522440746343927</v>
      </c>
      <c r="J154" s="43">
        <f>[2]Emissions!J2185</f>
        <v>36.443519919314177</v>
      </c>
      <c r="K154" s="43">
        <f>[2]Emissions!K2185</f>
        <v>214.4049420070601</v>
      </c>
      <c r="L154" s="43">
        <f>[2]Emissions!L2185</f>
        <v>501.6969238527484</v>
      </c>
      <c r="M154" s="43">
        <f>[2]Emissions!M2185</f>
        <v>787.39283913262727</v>
      </c>
    </row>
    <row r="155" spans="1:13">
      <c r="A155" s="10" t="str">
        <f>[2]Emissions!A2071</f>
        <v>EUR</v>
      </c>
      <c r="B155" s="33" t="str">
        <f>[2]Emissions!B2071</f>
        <v>TRA_AVI_DOM_JTK_NEW</v>
      </c>
      <c r="C155" s="33" t="str">
        <f>[2]Emissions!C2071</f>
        <v>TRA_CO2</v>
      </c>
      <c r="D155" s="33" t="str">
        <f>[2]Emissions!D2071</f>
        <v>TRA</v>
      </c>
      <c r="E155" s="43">
        <f>[2]Emissions!E2071</f>
        <v>11926.98336927026</v>
      </c>
      <c r="F155" s="43">
        <f>[2]Emissions!F2071</f>
        <v>16535.395686945511</v>
      </c>
      <c r="G155" s="43">
        <f>[2]Emissions!G2071</f>
        <v>8155.5196268214131</v>
      </c>
      <c r="H155" s="43">
        <f>[2]Emissions!H2071</f>
        <v>22634.595248950471</v>
      </c>
      <c r="I155" s="43">
        <f>[2]Emissions!I2071</f>
        <v>26603.603546890052</v>
      </c>
      <c r="J155" s="43">
        <f>[2]Emissions!J2071</f>
        <v>30394.16632984333</v>
      </c>
      <c r="K155" s="43">
        <f>[2]Emissions!K2071</f>
        <v>31713.981383615061</v>
      </c>
      <c r="L155" s="43">
        <f>[2]Emissions!L2071</f>
        <v>32902.324277817766</v>
      </c>
      <c r="M155" s="43">
        <f>[2]Emissions!M2071</f>
        <v>33894.853892683634</v>
      </c>
    </row>
    <row r="156" spans="1:13">
      <c r="A156" s="10" t="str">
        <f>[2]Emissions!A2477</f>
        <v>EUR</v>
      </c>
      <c r="B156" s="33" t="str">
        <f>[2]Emissions!B2477</f>
        <v>TRA_ROA_MTR_DPH_NEW</v>
      </c>
      <c r="C156" s="33" t="str">
        <f>[2]Emissions!C2477</f>
        <v>TRA_CH4</v>
      </c>
      <c r="D156" s="33" t="str">
        <f>[2]Emissions!D2477</f>
        <v>TRA</v>
      </c>
      <c r="E156" s="43">
        <f>[2]Emissions!E2477</f>
        <v>0</v>
      </c>
      <c r="F156" s="43">
        <f>[2]Emissions!F2477</f>
        <v>0</v>
      </c>
      <c r="G156" s="43">
        <f>[2]Emissions!G2477</f>
        <v>0.20914741219963021</v>
      </c>
      <c r="H156" s="43">
        <f>[2]Emissions!H2477</f>
        <v>0.20914741219963021</v>
      </c>
      <c r="I156" s="43">
        <f>[2]Emissions!I2477</f>
        <v>7.4414605183197038</v>
      </c>
      <c r="J156" s="43">
        <f>[2]Emissions!J2477</f>
        <v>44.179096039171498</v>
      </c>
      <c r="K156" s="43">
        <f>[2]Emissions!K2477</f>
        <v>248.10950345314359</v>
      </c>
      <c r="L156" s="43">
        <f>[2]Emissions!L2477</f>
        <v>558.09794650950801</v>
      </c>
      <c r="M156" s="43">
        <f>[2]Emissions!M2477</f>
        <v>419.18595986947059</v>
      </c>
    </row>
    <row r="157" spans="1:13">
      <c r="A157" s="10" t="str">
        <f>[2]Emissions!A2403</f>
        <v>EUR</v>
      </c>
      <c r="B157" s="33" t="str">
        <f>[2]Emissions!B2403</f>
        <v>TRA_ROA_HTR_LNG_NEW</v>
      </c>
      <c r="C157" s="33" t="str">
        <f>[2]Emissions!C2403</f>
        <v>TRA_CH4</v>
      </c>
      <c r="D157" s="33" t="str">
        <f>[2]Emissions!D2403</f>
        <v>TRA</v>
      </c>
      <c r="E157" s="43">
        <f>[2]Emissions!E2403</f>
        <v>0</v>
      </c>
      <c r="F157" s="43">
        <f>[2]Emissions!F2403</f>
        <v>0</v>
      </c>
      <c r="G157" s="43">
        <f>[2]Emissions!G2403</f>
        <v>0</v>
      </c>
      <c r="H157" s="43">
        <f>[2]Emissions!H2403</f>
        <v>0</v>
      </c>
      <c r="I157" s="43">
        <f>[2]Emissions!I2403</f>
        <v>0</v>
      </c>
      <c r="J157" s="43">
        <f>[2]Emissions!J2403</f>
        <v>0</v>
      </c>
      <c r="K157" s="43">
        <f>[2]Emissions!K2403</f>
        <v>0</v>
      </c>
      <c r="L157" s="43">
        <f>[2]Emissions!L2403</f>
        <v>0</v>
      </c>
      <c r="M157" s="43">
        <f>[2]Emissions!M2403</f>
        <v>0</v>
      </c>
    </row>
    <row r="158" spans="1:13">
      <c r="A158" s="10" t="str">
        <f>[2]Emissions!A2171</f>
        <v>EUR</v>
      </c>
      <c r="B158" s="33" t="str">
        <f>[2]Emissions!B2171</f>
        <v>TRA_NAV_INT_HFO_EXS</v>
      </c>
      <c r="C158" s="33" t="str">
        <f>[2]Emissions!C2171</f>
        <v>TOT_N2O</v>
      </c>
      <c r="D158" s="33" t="str">
        <f>[2]Emissions!D2171</f>
        <v>TRA</v>
      </c>
      <c r="E158" s="43">
        <f>[2]Emissions!E2171</f>
        <v>0.58456017094017076</v>
      </c>
      <c r="F158" s="43">
        <f>[2]Emissions!F2171</f>
        <v>0.46764813675213662</v>
      </c>
      <c r="G158" s="43">
        <f>[2]Emissions!G2171</f>
        <v>0.35073610256410243</v>
      </c>
      <c r="H158" s="43">
        <f>[2]Emissions!H2171</f>
        <v>0.23382406837606831</v>
      </c>
      <c r="I158" s="43">
        <f>[2]Emissions!I2171</f>
        <v>0.1169120341880341</v>
      </c>
      <c r="J158" s="43">
        <f>[2]Emissions!J2171</f>
        <v>0</v>
      </c>
      <c r="K158" s="43">
        <f>[2]Emissions!K2171</f>
        <v>0</v>
      </c>
      <c r="L158" s="43">
        <f>[2]Emissions!L2171</f>
        <v>0</v>
      </c>
      <c r="M158" s="43">
        <f>[2]Emissions!M2171</f>
        <v>0</v>
      </c>
    </row>
    <row r="159" spans="1:13">
      <c r="A159" s="10" t="str">
        <f>[2]Emissions!A2164</f>
        <v>EUR</v>
      </c>
      <c r="B159" s="33" t="str">
        <f>[2]Emissions!B2164</f>
        <v>TRA_NAV_INT_DUAL_NEW</v>
      </c>
      <c r="C159" s="33" t="str">
        <f>[2]Emissions!C2164</f>
        <v>TOT_N2O</v>
      </c>
      <c r="D159" s="33" t="str">
        <f>[2]Emissions!D2164</f>
        <v>TRA</v>
      </c>
      <c r="E159" s="43">
        <f>[2]Emissions!E2164</f>
        <v>0</v>
      </c>
      <c r="F159" s="43">
        <f>[2]Emissions!F2164</f>
        <v>0</v>
      </c>
      <c r="G159" s="43">
        <f>[2]Emissions!G2164</f>
        <v>4.5487897125567329E-5</v>
      </c>
      <c r="H159" s="43">
        <f>[2]Emissions!H2164</f>
        <v>0</v>
      </c>
      <c r="I159" s="43">
        <f>[2]Emissions!I2164</f>
        <v>0</v>
      </c>
      <c r="J159" s="43">
        <f>[2]Emissions!J2164</f>
        <v>1.093305597579425E-2</v>
      </c>
      <c r="K159" s="43">
        <f>[2]Emissions!K2164</f>
        <v>6.4321482602118007E-2</v>
      </c>
      <c r="L159" s="43">
        <f>[2]Emissions!L2164</f>
        <v>0</v>
      </c>
      <c r="M159" s="43">
        <f>[2]Emissions!M2164</f>
        <v>0.23621785173978821</v>
      </c>
    </row>
    <row r="160" spans="1:13">
      <c r="A160" s="10" t="str">
        <f>[2]Emissions!A2376</f>
        <v>EUR</v>
      </c>
      <c r="B160" s="33" t="str">
        <f>[2]Emissions!B2376</f>
        <v>TRA_ROA_HTR_DPH_NEW</v>
      </c>
      <c r="C160" s="33" t="str">
        <f>[2]Emissions!C2376</f>
        <v>TRA_CH4</v>
      </c>
      <c r="D160" s="33" t="str">
        <f>[2]Emissions!D2376</f>
        <v>TRA</v>
      </c>
      <c r="E160" s="43">
        <f>[2]Emissions!E2376</f>
        <v>0</v>
      </c>
      <c r="F160" s="43">
        <f>[2]Emissions!F2376</f>
        <v>0</v>
      </c>
      <c r="G160" s="43">
        <f>[2]Emissions!G2376</f>
        <v>0</v>
      </c>
      <c r="H160" s="43">
        <f>[2]Emissions!H2376</f>
        <v>0</v>
      </c>
      <c r="I160" s="43">
        <f>[2]Emissions!I2376</f>
        <v>2.7073099484163632</v>
      </c>
      <c r="J160" s="43">
        <f>[2]Emissions!J2376</f>
        <v>16.047751279555222</v>
      </c>
      <c r="K160" s="43">
        <f>[2]Emissions!K2376</f>
        <v>94.239612440287431</v>
      </c>
      <c r="L160" s="43">
        <f>[2]Emissions!L2376</f>
        <v>521.67150615691867</v>
      </c>
      <c r="M160" s="43">
        <f>[2]Emissions!M2376</f>
        <v>557.78912454539579</v>
      </c>
    </row>
    <row r="161" spans="1:13">
      <c r="A161" s="10" t="str">
        <f>[2]Emissions!A2239</f>
        <v>EUR</v>
      </c>
      <c r="B161" s="33" t="str">
        <f>[2]Emissions!B2239</f>
        <v>TRA_ROA_2WH_DST_NEW</v>
      </c>
      <c r="C161" s="33" t="str">
        <f>[2]Emissions!C2239</f>
        <v>TRA_CO2</v>
      </c>
      <c r="D161" s="33" t="str">
        <f>[2]Emissions!D2239</f>
        <v>TRA</v>
      </c>
      <c r="E161" s="43">
        <f>[2]Emissions!E2239</f>
        <v>0</v>
      </c>
      <c r="F161" s="43">
        <f>[2]Emissions!F2239</f>
        <v>0</v>
      </c>
      <c r="G161" s="43">
        <f>[2]Emissions!G2239</f>
        <v>0</v>
      </c>
      <c r="H161" s="43">
        <f>[2]Emissions!H2239</f>
        <v>0</v>
      </c>
      <c r="I161" s="43">
        <f>[2]Emissions!I2239</f>
        <v>0</v>
      </c>
      <c r="J161" s="43">
        <f>[2]Emissions!J2239</f>
        <v>0</v>
      </c>
      <c r="K161" s="43">
        <f>[2]Emissions!K2239</f>
        <v>0</v>
      </c>
      <c r="L161" s="43">
        <f>[2]Emissions!L2239</f>
        <v>0</v>
      </c>
      <c r="M161" s="43">
        <f>[2]Emissions!M2239</f>
        <v>0</v>
      </c>
    </row>
    <row r="162" spans="1:13">
      <c r="A162" s="10" t="str">
        <f>[2]Emissions!A2232</f>
        <v>EUR</v>
      </c>
      <c r="B162" s="33" t="str">
        <f>[2]Emissions!B2232</f>
        <v>TRA_RAIL_PAS_DST_NEW</v>
      </c>
      <c r="C162" s="33" t="str">
        <f>[2]Emissions!C2232</f>
        <v>TOT_N2O</v>
      </c>
      <c r="D162" s="33" t="str">
        <f>[2]Emissions!D2232</f>
        <v>TRA</v>
      </c>
      <c r="E162" s="43">
        <f>[2]Emissions!E2232</f>
        <v>0</v>
      </c>
      <c r="F162" s="43">
        <f>[2]Emissions!F2232</f>
        <v>0</v>
      </c>
      <c r="G162" s="43">
        <f>[2]Emissions!G2232</f>
        <v>0</v>
      </c>
      <c r="H162" s="43">
        <f>[2]Emissions!H2232</f>
        <v>0</v>
      </c>
      <c r="I162" s="43">
        <f>[2]Emissions!I2232</f>
        <v>0</v>
      </c>
      <c r="J162" s="43">
        <f>[2]Emissions!J2232</f>
        <v>0</v>
      </c>
      <c r="K162" s="43">
        <f>[2]Emissions!K2232</f>
        <v>0</v>
      </c>
      <c r="L162" s="43">
        <f>[2]Emissions!L2232</f>
        <v>0</v>
      </c>
      <c r="M162" s="43">
        <f>[2]Emissions!M2232</f>
        <v>0</v>
      </c>
    </row>
    <row r="163" spans="1:13">
      <c r="A163" s="10" t="str">
        <f>[2]Emissions!A2225</f>
        <v>EUR</v>
      </c>
      <c r="B163" s="33" t="str">
        <f>[2]Emissions!B2225</f>
        <v>TRA_RAIL_PAS_DST_EXS</v>
      </c>
      <c r="C163" s="33" t="str">
        <f>[2]Emissions!C2225</f>
        <v>TOT_N2O</v>
      </c>
      <c r="D163" s="33" t="str">
        <f>[2]Emissions!D2225</f>
        <v>TRA</v>
      </c>
      <c r="E163" s="43">
        <f>[2]Emissions!E2225</f>
        <v>1.003143168482816E-2</v>
      </c>
      <c r="F163" s="43">
        <f>[2]Emissions!F2225</f>
        <v>8.0251453478625279E-3</v>
      </c>
      <c r="G163" s="43">
        <f>[2]Emissions!G2225</f>
        <v>6.0188590108968976E-3</v>
      </c>
      <c r="H163" s="43">
        <f>[2]Emissions!H2225</f>
        <v>4.0125726739312657E-3</v>
      </c>
      <c r="I163" s="43">
        <f>[2]Emissions!I2225</f>
        <v>2.0062863369656328E-3</v>
      </c>
      <c r="J163" s="43">
        <f>[2]Emissions!J2225</f>
        <v>0</v>
      </c>
      <c r="K163" s="43">
        <f>[2]Emissions!K2225</f>
        <v>0</v>
      </c>
      <c r="L163" s="43">
        <f>[2]Emissions!L2225</f>
        <v>0</v>
      </c>
      <c r="M163" s="43">
        <f>[2]Emissions!M2225</f>
        <v>0</v>
      </c>
    </row>
    <row r="164" spans="1:13">
      <c r="A164" s="10" t="str">
        <f>[2]Emissions!A2218</f>
        <v>EUR</v>
      </c>
      <c r="B164" s="33" t="str">
        <f>[2]Emissions!B2218</f>
        <v>TRA_RAIL_PAS_COA_EXS</v>
      </c>
      <c r="C164" s="33" t="str">
        <f>[2]Emissions!C2218</f>
        <v>TOT_N2O</v>
      </c>
      <c r="D164" s="33" t="str">
        <f>[2]Emissions!D2218</f>
        <v>TRA</v>
      </c>
      <c r="E164" s="43">
        <f>[2]Emissions!E2218</f>
        <v>9.4757480361173777E-4</v>
      </c>
      <c r="F164" s="43">
        <f>[2]Emissions!F2218</f>
        <v>7.1315904288939038E-4</v>
      </c>
      <c r="G164" s="43">
        <f>[2]Emissions!G2218</f>
        <v>6.0196728216704279E-4</v>
      </c>
      <c r="H164" s="43">
        <f>[2]Emissions!H2218</f>
        <v>2.326129086336967E-4</v>
      </c>
      <c r="I164" s="43">
        <f>[2]Emissions!I2218</f>
        <v>1.163064543168483E-4</v>
      </c>
      <c r="J164" s="43">
        <f>[2]Emissions!J2218</f>
        <v>0</v>
      </c>
      <c r="K164" s="43">
        <f>[2]Emissions!K2218</f>
        <v>0</v>
      </c>
      <c r="L164" s="43">
        <f>[2]Emissions!L2218</f>
        <v>0</v>
      </c>
      <c r="M164" s="43">
        <f>[2]Emissions!M2218</f>
        <v>0</v>
      </c>
    </row>
    <row r="165" spans="1:13">
      <c r="A165" s="10" t="str">
        <f>[2]Emissions!A2211</f>
        <v>EUR</v>
      </c>
      <c r="B165" s="33" t="str">
        <f>[2]Emissions!B2211</f>
        <v>TRA_RAIL_FRG_DST_NEW</v>
      </c>
      <c r="C165" s="33" t="str">
        <f>[2]Emissions!C2211</f>
        <v>TOT_N2O</v>
      </c>
      <c r="D165" s="33" t="str">
        <f>[2]Emissions!D2211</f>
        <v>TRA</v>
      </c>
      <c r="E165" s="43">
        <f>[2]Emissions!E2211</f>
        <v>0</v>
      </c>
      <c r="F165" s="43">
        <f>[2]Emissions!F2211</f>
        <v>0</v>
      </c>
      <c r="G165" s="43">
        <f>[2]Emissions!G2211</f>
        <v>0</v>
      </c>
      <c r="H165" s="43">
        <f>[2]Emissions!H2211</f>
        <v>0</v>
      </c>
      <c r="I165" s="43">
        <f>[2]Emissions!I2211</f>
        <v>0</v>
      </c>
      <c r="J165" s="43">
        <f>[2]Emissions!J2211</f>
        <v>0</v>
      </c>
      <c r="K165" s="43">
        <f>[2]Emissions!K2211</f>
        <v>0</v>
      </c>
      <c r="L165" s="43">
        <f>[2]Emissions!L2211</f>
        <v>0</v>
      </c>
      <c r="M165" s="43">
        <f>[2]Emissions!M2211</f>
        <v>0</v>
      </c>
    </row>
    <row r="166" spans="1:13">
      <c r="A166" s="10" t="str">
        <f>[2]Emissions!A2178</f>
        <v>EUR</v>
      </c>
      <c r="B166" s="33" t="str">
        <f>[2]Emissions!B2178</f>
        <v>TRA_NAV_INT_HFO_NEW</v>
      </c>
      <c r="C166" s="33" t="str">
        <f>[2]Emissions!C2178</f>
        <v>TOT_N2O</v>
      </c>
      <c r="D166" s="33" t="str">
        <f>[2]Emissions!D2178</f>
        <v>TRA</v>
      </c>
      <c r="E166" s="43">
        <f>[2]Emissions!E2178</f>
        <v>0.35115802064629642</v>
      </c>
      <c r="F166" s="43">
        <f>[2]Emissions!F2178</f>
        <v>0.67467622180678255</v>
      </c>
      <c r="G166" s="43">
        <f>[2]Emissions!G2178</f>
        <v>0.83349480299616563</v>
      </c>
      <c r="H166" s="43">
        <f>[2]Emissions!H2178</f>
        <v>0</v>
      </c>
      <c r="I166" s="43">
        <f>[2]Emissions!I2178</f>
        <v>0</v>
      </c>
      <c r="J166" s="43">
        <f>[2]Emissions!J2178</f>
        <v>0</v>
      </c>
      <c r="K166" s="43">
        <f>[2]Emissions!K2178</f>
        <v>0</v>
      </c>
      <c r="L166" s="43">
        <f>[2]Emissions!L2178</f>
        <v>0</v>
      </c>
      <c r="M166" s="43">
        <f>[2]Emissions!M2178</f>
        <v>0</v>
      </c>
    </row>
    <row r="167" spans="1:13">
      <c r="A167" s="10" t="str">
        <f>[2]Emissions!A2138</f>
        <v>EUR</v>
      </c>
      <c r="B167" s="33" t="str">
        <f>[2]Emissions!B2138</f>
        <v>TRA_NAV_DOM_LNG_NEW</v>
      </c>
      <c r="C167" s="33" t="str">
        <f>[2]Emissions!C2138</f>
        <v>TRA_CH4</v>
      </c>
      <c r="D167" s="33" t="str">
        <f>[2]Emissions!D2138</f>
        <v>TRA</v>
      </c>
      <c r="E167" s="43">
        <f>[2]Emissions!E2138</f>
        <v>0</v>
      </c>
      <c r="F167" s="43">
        <f>[2]Emissions!F2138</f>
        <v>0</v>
      </c>
      <c r="G167" s="43">
        <f>[2]Emissions!G2138</f>
        <v>0</v>
      </c>
      <c r="H167" s="43">
        <f>[2]Emissions!H2138</f>
        <v>0.1026747224036577</v>
      </c>
      <c r="I167" s="43">
        <f>[2]Emissions!I2138</f>
        <v>0.63878837361201835</v>
      </c>
      <c r="J167" s="43">
        <f>[2]Emissions!J2138</f>
        <v>3.9760613977792301</v>
      </c>
      <c r="K167" s="43">
        <f>[2]Emissions!K2138</f>
        <v>23.429131286740699</v>
      </c>
      <c r="L167" s="43">
        <f>[2]Emissions!L2138</f>
        <v>23.434247800547009</v>
      </c>
      <c r="M167" s="43">
        <f>[2]Emissions!M2138</f>
        <v>86.136512083605567</v>
      </c>
    </row>
    <row r="168" spans="1:13">
      <c r="A168" s="10" t="str">
        <f>[2]Emissions!A2131</f>
        <v>EUR</v>
      </c>
      <c r="B168" s="33" t="str">
        <f>[2]Emissions!B2131</f>
        <v>TRA_NAV_DOM_HFO_NEW</v>
      </c>
      <c r="C168" s="33" t="str">
        <f>[2]Emissions!C2131</f>
        <v>TOT_N2O</v>
      </c>
      <c r="D168" s="33" t="str">
        <f>[2]Emissions!D2131</f>
        <v>TRA</v>
      </c>
      <c r="E168" s="43">
        <f>[2]Emissions!E2131</f>
        <v>6.826443997387327E-2</v>
      </c>
      <c r="F168" s="43">
        <f>[2]Emissions!F2131</f>
        <v>8.7731551660551951E-2</v>
      </c>
      <c r="G168" s="43">
        <f>[2]Emissions!G2131</f>
        <v>9.0911076728187074E-2</v>
      </c>
      <c r="H168" s="43">
        <f>[2]Emissions!H2131</f>
        <v>0</v>
      </c>
      <c r="I168" s="43">
        <f>[2]Emissions!I2131</f>
        <v>0</v>
      </c>
      <c r="J168" s="43">
        <f>[2]Emissions!J2131</f>
        <v>0</v>
      </c>
      <c r="K168" s="43">
        <f>[2]Emissions!K2131</f>
        <v>0</v>
      </c>
      <c r="L168" s="43">
        <f>[2]Emissions!L2131</f>
        <v>0</v>
      </c>
      <c r="M168" s="43">
        <f>[2]Emissions!M2131</f>
        <v>0</v>
      </c>
    </row>
    <row r="169" spans="1:13">
      <c r="A169" s="10" t="str">
        <f>[2]Emissions!A2124</f>
        <v>EUR</v>
      </c>
      <c r="B169" s="33" t="str">
        <f>[2]Emissions!B2124</f>
        <v>TRA_NAV_DOM_HFO_EXS</v>
      </c>
      <c r="C169" s="33" t="str">
        <f>[2]Emissions!C2124</f>
        <v>TOT_N2O</v>
      </c>
      <c r="D169" s="33" t="str">
        <f>[2]Emissions!D2124</f>
        <v>TRA</v>
      </c>
      <c r="E169" s="43">
        <f>[2]Emissions!E2124</f>
        <v>2.2120901077375119E-2</v>
      </c>
      <c r="F169" s="43">
        <f>[2]Emissions!F2124</f>
        <v>1.7696720861900099E-2</v>
      </c>
      <c r="G169" s="43">
        <f>[2]Emissions!G2124</f>
        <v>1.3272540646425071E-2</v>
      </c>
      <c r="H169" s="43">
        <f>[2]Emissions!H2124</f>
        <v>8.8483604309500495E-3</v>
      </c>
      <c r="I169" s="43">
        <f>[2]Emissions!I2124</f>
        <v>4.4241802154750256E-3</v>
      </c>
      <c r="J169" s="43">
        <f>[2]Emissions!J2124</f>
        <v>0</v>
      </c>
      <c r="K169" s="43">
        <f>[2]Emissions!K2124</f>
        <v>0</v>
      </c>
      <c r="L169" s="43">
        <f>[2]Emissions!L2124</f>
        <v>0</v>
      </c>
      <c r="M169" s="43">
        <f>[2]Emissions!M2124</f>
        <v>0</v>
      </c>
    </row>
    <row r="170" spans="1:13">
      <c r="A170" s="10" t="str">
        <f>[2]Emissions!A2117</f>
        <v>EUR</v>
      </c>
      <c r="B170" s="33" t="str">
        <f>[2]Emissions!B2117</f>
        <v>TRA_NAV_DOM_GSL_EXS</v>
      </c>
      <c r="C170" s="33" t="str">
        <f>[2]Emissions!C2117</f>
        <v>TOT_N2O</v>
      </c>
      <c r="D170" s="33" t="str">
        <f>[2]Emissions!D2117</f>
        <v>TRA</v>
      </c>
      <c r="E170" s="43">
        <f>[2]Emissions!E2117</f>
        <v>4.5630558276199794E-3</v>
      </c>
      <c r="F170" s="43">
        <f>[2]Emissions!F2117</f>
        <v>3.650444662095984E-3</v>
      </c>
      <c r="G170" s="43">
        <f>[2]Emissions!G2117</f>
        <v>2.7378334965719878E-3</v>
      </c>
      <c r="H170" s="43">
        <f>[2]Emissions!H2117</f>
        <v>1.825222331047992E-3</v>
      </c>
      <c r="I170" s="43">
        <f>[2]Emissions!I2117</f>
        <v>9.1261116552399601E-4</v>
      </c>
      <c r="J170" s="43">
        <f>[2]Emissions!J2117</f>
        <v>0</v>
      </c>
      <c r="K170" s="43">
        <f>[2]Emissions!K2117</f>
        <v>0</v>
      </c>
      <c r="L170" s="43">
        <f>[2]Emissions!L2117</f>
        <v>0</v>
      </c>
      <c r="M170" s="43">
        <f>[2]Emissions!M2117</f>
        <v>0</v>
      </c>
    </row>
    <row r="171" spans="1:13">
      <c r="A171" s="10" t="str">
        <f>[2]Emissions!A2343</f>
        <v>EUR</v>
      </c>
      <c r="B171" s="33" t="str">
        <f>[2]Emissions!B2343</f>
        <v>TRA_ROA_CAR_GSL_EXS</v>
      </c>
      <c r="C171" s="33" t="str">
        <f>[2]Emissions!C2343</f>
        <v>TRA_CH4</v>
      </c>
      <c r="D171" s="33" t="str">
        <f>[2]Emissions!D2343</f>
        <v>TRA</v>
      </c>
      <c r="E171" s="43">
        <f>[2]Emissions!E2343</f>
        <v>9211.7949511494244</v>
      </c>
      <c r="F171" s="43">
        <f>[2]Emissions!F2343</f>
        <v>4605.8974755747131</v>
      </c>
      <c r="G171" s="43">
        <f>[2]Emissions!G2343</f>
        <v>0</v>
      </c>
      <c r="H171" s="43">
        <f>[2]Emissions!H2343</f>
        <v>0</v>
      </c>
      <c r="I171" s="43">
        <f>[2]Emissions!I2343</f>
        <v>0</v>
      </c>
      <c r="J171" s="43">
        <f>[2]Emissions!J2343</f>
        <v>0</v>
      </c>
      <c r="K171" s="43">
        <f>[2]Emissions!K2343</f>
        <v>0</v>
      </c>
      <c r="L171" s="43">
        <f>[2]Emissions!L2343</f>
        <v>0</v>
      </c>
      <c r="M171" s="43">
        <f>[2]Emissions!M2343</f>
        <v>0</v>
      </c>
    </row>
    <row r="172" spans="1:13">
      <c r="A172" s="10" t="str">
        <f>[2]Emissions!A594</f>
        <v>EUR</v>
      </c>
      <c r="B172" s="33" t="str">
        <f>[2]Emissions!B594</f>
        <v>HH2_DEL_TRA_GH2_C_1_NEW</v>
      </c>
      <c r="C172" s="33" t="str">
        <f>[2]Emissions!C594</f>
        <v>TRA_CO2</v>
      </c>
      <c r="D172" s="33" t="str">
        <f>[2]Emissions!D594</f>
        <v>HH2</v>
      </c>
      <c r="E172" s="43">
        <f>[2]Emissions!E594</f>
        <v>0</v>
      </c>
      <c r="F172" s="43">
        <f>[2]Emissions!F594</f>
        <v>0</v>
      </c>
      <c r="G172" s="43">
        <f>[2]Emissions!G594</f>
        <v>0</v>
      </c>
      <c r="H172" s="43">
        <f>[2]Emissions!H594</f>
        <v>0</v>
      </c>
      <c r="I172" s="43">
        <f>[2]Emissions!I594</f>
        <v>0</v>
      </c>
      <c r="J172" s="43">
        <f>[2]Emissions!J594</f>
        <v>0</v>
      </c>
      <c r="K172" s="43">
        <f>[2]Emissions!K594</f>
        <v>0</v>
      </c>
      <c r="L172" s="43">
        <f>[2]Emissions!L594</f>
        <v>0</v>
      </c>
      <c r="M172" s="43">
        <f>[2]Emissions!M594</f>
        <v>0</v>
      </c>
    </row>
    <row r="173" spans="1:13">
      <c r="A173" s="10" t="str">
        <f>[2]Emissions!A2057</f>
        <v>EUR</v>
      </c>
      <c r="B173" s="33" t="str">
        <f>[2]Emissions!B2057</f>
        <v>TRA_AVI_DOM_AVG_EXS</v>
      </c>
      <c r="C173" s="33" t="str">
        <f>[2]Emissions!C2057</f>
        <v>TRA_CO2</v>
      </c>
      <c r="D173" s="33" t="str">
        <f>[2]Emissions!D2057</f>
        <v>TRA</v>
      </c>
      <c r="E173" s="43">
        <f>[2]Emissions!E2057</f>
        <v>259.24595253936559</v>
      </c>
      <c r="F173" s="43">
        <f>[2]Emissions!F2057</f>
        <v>207.39676203149261</v>
      </c>
      <c r="G173" s="43">
        <f>[2]Emissions!G2057</f>
        <v>155.54757152361941</v>
      </c>
      <c r="H173" s="43">
        <f>[2]Emissions!H2057</f>
        <v>103.69838101574631</v>
      </c>
      <c r="I173" s="43">
        <f>[2]Emissions!I2057</f>
        <v>51.849190507873132</v>
      </c>
      <c r="J173" s="43">
        <f>[2]Emissions!J2057</f>
        <v>0</v>
      </c>
      <c r="K173" s="43">
        <f>[2]Emissions!K2057</f>
        <v>0</v>
      </c>
      <c r="L173" s="43">
        <f>[2]Emissions!L2057</f>
        <v>0</v>
      </c>
      <c r="M173" s="43">
        <f>[2]Emissions!M2057</f>
        <v>0</v>
      </c>
    </row>
    <row r="174" spans="1:13">
      <c r="A174" s="10" t="str">
        <f>[2]Emissions!A599</f>
        <v>EUR</v>
      </c>
      <c r="B174" s="33" t="str">
        <f>[2]Emissions!B599</f>
        <v>HH2_DEL_TRA_GH2_C_2_NEW</v>
      </c>
      <c r="C174" s="33" t="str">
        <f>[2]Emissions!C599</f>
        <v>TRA_CO2</v>
      </c>
      <c r="D174" s="33" t="str">
        <f>[2]Emissions!D599</f>
        <v>HH2</v>
      </c>
      <c r="E174" s="43">
        <f>[2]Emissions!E599</f>
        <v>0</v>
      </c>
      <c r="F174" s="43">
        <f>[2]Emissions!F599</f>
        <v>0</v>
      </c>
      <c r="G174" s="43">
        <f>[2]Emissions!G599</f>
        <v>2.1646261120262409</v>
      </c>
      <c r="H174" s="43">
        <f>[2]Emissions!H599</f>
        <v>2.1646261120262409</v>
      </c>
      <c r="I174" s="43">
        <f>[2]Emissions!I599</f>
        <v>2.6616283556360879E-2</v>
      </c>
      <c r="J174" s="43">
        <f>[2]Emissions!J599</f>
        <v>0</v>
      </c>
      <c r="K174" s="43">
        <f>[2]Emissions!K599</f>
        <v>0</v>
      </c>
      <c r="L174" s="43">
        <f>[2]Emissions!L599</f>
        <v>0</v>
      </c>
      <c r="M174" s="43">
        <f>[2]Emissions!M599</f>
        <v>0</v>
      </c>
    </row>
    <row r="175" spans="1:13">
      <c r="A175" s="10" t="str">
        <f>[2]Emissions!A2170</f>
        <v>EUR</v>
      </c>
      <c r="B175" s="10" t="str">
        <f>[2]Emissions!B2170</f>
        <v>TRA_NAV_INT_HFO_EXS</v>
      </c>
      <c r="C175" s="10" t="str">
        <f>[2]Emissions!C2170</f>
        <v>TOT_CO2_EQ_GWP_100</v>
      </c>
      <c r="D175" s="10" t="str">
        <f>[2]Emissions!D2170</f>
        <v>TRA</v>
      </c>
      <c r="E175" s="42">
        <f>[2]Emissions!E2170</f>
        <v>73239.348963703698</v>
      </c>
      <c r="F175" s="42">
        <f>[2]Emissions!F2170</f>
        <v>58591.479170962957</v>
      </c>
      <c r="G175" s="42">
        <f>[2]Emissions!G2170</f>
        <v>43943.609378222223</v>
      </c>
      <c r="H175" s="42">
        <f>[2]Emissions!H2170</f>
        <v>29295.739585481479</v>
      </c>
      <c r="I175" s="42">
        <f>[2]Emissions!I2170</f>
        <v>14647.869792740739</v>
      </c>
      <c r="J175" s="42">
        <f>[2]Emissions!J2170</f>
        <v>0</v>
      </c>
      <c r="K175" s="42">
        <f>[2]Emissions!K2170</f>
        <v>0</v>
      </c>
      <c r="L175" s="42">
        <f>[2]Emissions!L2170</f>
        <v>0</v>
      </c>
      <c r="M175" s="42">
        <f>[2]Emissions!M2170</f>
        <v>0</v>
      </c>
    </row>
    <row r="176" spans="1:13">
      <c r="A176" s="10" t="str">
        <f>[2]Emissions!A2284</f>
        <v>EUR</v>
      </c>
      <c r="B176" s="10" t="str">
        <f>[2]Emissions!B2284</f>
        <v>TRA_ROA_BUS_DST_NEW</v>
      </c>
      <c r="C176" s="10" t="str">
        <f>[2]Emissions!C2284</f>
        <v>TOT_CO2_EQ_GWP_100</v>
      </c>
      <c r="D176" s="10" t="str">
        <f>[2]Emissions!D2284</f>
        <v>TRA</v>
      </c>
      <c r="E176" s="42">
        <f>[2]Emissions!E2284</f>
        <v>7772.322556377886</v>
      </c>
      <c r="F176" s="42">
        <f>[2]Emissions!F2284</f>
        <v>33845.60871051412</v>
      </c>
      <c r="G176" s="42">
        <f>[2]Emissions!G2284</f>
        <v>54586.028657986477</v>
      </c>
      <c r="H176" s="42">
        <f>[2]Emissions!H2284</f>
        <v>58604.94418164646</v>
      </c>
      <c r="I176" s="42">
        <f>[2]Emissions!I2284</f>
        <v>55881.533889523052</v>
      </c>
      <c r="J176" s="42">
        <f>[2]Emissions!J2284</f>
        <v>37426.848603578488</v>
      </c>
      <c r="K176" s="42">
        <f>[2]Emissions!K2284</f>
        <v>10616.65459590916</v>
      </c>
      <c r="L176" s="42">
        <f>[2]Emissions!L2284</f>
        <v>0</v>
      </c>
      <c r="M176" s="42">
        <f>[2]Emissions!M2284</f>
        <v>0</v>
      </c>
    </row>
    <row r="177" spans="1:13">
      <c r="A177" s="10" t="str">
        <f>[2]Emissions!A2402</f>
        <v>EUR</v>
      </c>
      <c r="B177" s="10" t="str">
        <f>[2]Emissions!B2402</f>
        <v>TRA_ROA_HTR_LNG_NEW</v>
      </c>
      <c r="C177" s="10" t="str">
        <f>[2]Emissions!C2402</f>
        <v>TOT_CO2_EQ_GWP_100</v>
      </c>
      <c r="D177" s="10" t="str">
        <f>[2]Emissions!D2402</f>
        <v>TRA</v>
      </c>
      <c r="E177" s="42">
        <f>[2]Emissions!E2402</f>
        <v>0</v>
      </c>
      <c r="F177" s="42">
        <f>[2]Emissions!F2402</f>
        <v>0</v>
      </c>
      <c r="G177" s="42">
        <f>[2]Emissions!G2402</f>
        <v>0</v>
      </c>
      <c r="H177" s="42">
        <f>[2]Emissions!H2402</f>
        <v>0</v>
      </c>
      <c r="I177" s="42">
        <f>[2]Emissions!I2402</f>
        <v>0</v>
      </c>
      <c r="J177" s="42">
        <f>[2]Emissions!J2402</f>
        <v>0</v>
      </c>
      <c r="K177" s="42">
        <f>[2]Emissions!K2402</f>
        <v>0</v>
      </c>
      <c r="L177" s="42">
        <f>[2]Emissions!L2402</f>
        <v>0</v>
      </c>
      <c r="M177" s="42">
        <f>[2]Emissions!M2402</f>
        <v>0</v>
      </c>
    </row>
    <row r="178" spans="1:13">
      <c r="A178" s="10" t="str">
        <f>[2]Emissions!A2381</f>
        <v>EUR</v>
      </c>
      <c r="B178" s="10" t="str">
        <f>[2]Emissions!B2381</f>
        <v>TRA_ROA_HTR_DST_EXS</v>
      </c>
      <c r="C178" s="10" t="str">
        <f>[2]Emissions!C2381</f>
        <v>TOT_CO2_EQ_GWP_100</v>
      </c>
      <c r="D178" s="10" t="str">
        <f>[2]Emissions!D2381</f>
        <v>TRA</v>
      </c>
      <c r="E178" s="42">
        <f>[2]Emissions!E2381</f>
        <v>222994.76139954201</v>
      </c>
      <c r="F178" s="42">
        <f>[2]Emissions!F2381</f>
        <v>111497.38069977101</v>
      </c>
      <c r="G178" s="42">
        <f>[2]Emissions!G2381</f>
        <v>0</v>
      </c>
      <c r="H178" s="42">
        <f>[2]Emissions!H2381</f>
        <v>0</v>
      </c>
      <c r="I178" s="42">
        <f>[2]Emissions!I2381</f>
        <v>0</v>
      </c>
      <c r="J178" s="42">
        <f>[2]Emissions!J2381</f>
        <v>0</v>
      </c>
      <c r="K178" s="42">
        <f>[2]Emissions!K2381</f>
        <v>0</v>
      </c>
      <c r="L178" s="42">
        <f>[2]Emissions!L2381</f>
        <v>0</v>
      </c>
      <c r="M178" s="42">
        <f>[2]Emissions!M2381</f>
        <v>0</v>
      </c>
    </row>
    <row r="179" spans="1:13">
      <c r="A179" s="10" t="str">
        <f>[2]Emissions!A2375</f>
        <v>EUR</v>
      </c>
      <c r="B179" s="10" t="str">
        <f>[2]Emissions!B2375</f>
        <v>TRA_ROA_HTR_DPH_NEW</v>
      </c>
      <c r="C179" s="10" t="str">
        <f>[2]Emissions!C2375</f>
        <v>TOT_CO2_EQ_GWP_100</v>
      </c>
      <c r="D179" s="10" t="str">
        <f>[2]Emissions!D2375</f>
        <v>TRA</v>
      </c>
      <c r="E179" s="42">
        <f>[2]Emissions!E2375</f>
        <v>0</v>
      </c>
      <c r="F179" s="42">
        <f>[2]Emissions!F2375</f>
        <v>0</v>
      </c>
      <c r="G179" s="42">
        <f>[2]Emissions!G2375</f>
        <v>0</v>
      </c>
      <c r="H179" s="42">
        <f>[2]Emissions!H2375</f>
        <v>0</v>
      </c>
      <c r="I179" s="42">
        <f>[2]Emissions!I2375</f>
        <v>66.332522995468864</v>
      </c>
      <c r="J179" s="42">
        <f>[2]Emissions!J2375</f>
        <v>393.19023350072348</v>
      </c>
      <c r="K179" s="42">
        <f>[2]Emissions!K2375</f>
        <v>2308.9898749628001</v>
      </c>
      <c r="L179" s="42">
        <f>[2]Emissions!L2375</f>
        <v>12781.61268475231</v>
      </c>
      <c r="M179" s="42">
        <f>[2]Emissions!M2375</f>
        <v>13666.540084253291</v>
      </c>
    </row>
    <row r="180" spans="1:13">
      <c r="A180" s="10" t="str">
        <f>[2]Emissions!A2177</f>
        <v>EUR</v>
      </c>
      <c r="B180" s="10" t="str">
        <f>[2]Emissions!B2177</f>
        <v>TRA_NAV_INT_HFO_NEW</v>
      </c>
      <c r="C180" s="10" t="str">
        <f>[2]Emissions!C2177</f>
        <v>TOT_CO2_EQ_GWP_100</v>
      </c>
      <c r="D180" s="10" t="str">
        <f>[2]Emissions!D2177</f>
        <v>TRA</v>
      </c>
      <c r="E180" s="42">
        <f>[2]Emissions!E2177</f>
        <v>43996.471354100919</v>
      </c>
      <c r="F180" s="42">
        <f>[2]Emissions!F2177</f>
        <v>84529.958938097843</v>
      </c>
      <c r="G180" s="42">
        <f>[2]Emissions!G2177</f>
        <v>104428.28603578859</v>
      </c>
      <c r="H180" s="42">
        <f>[2]Emissions!H2177</f>
        <v>0</v>
      </c>
      <c r="I180" s="42">
        <f>[2]Emissions!I2177</f>
        <v>0</v>
      </c>
      <c r="J180" s="42">
        <f>[2]Emissions!J2177</f>
        <v>0</v>
      </c>
      <c r="K180" s="42">
        <f>[2]Emissions!K2177</f>
        <v>0</v>
      </c>
      <c r="L180" s="42">
        <f>[2]Emissions!L2177</f>
        <v>0</v>
      </c>
      <c r="M180" s="42">
        <f>[2]Emissions!M2177</f>
        <v>0</v>
      </c>
    </row>
    <row r="181" spans="1:13">
      <c r="A181" s="10" t="str">
        <f>[2]Emissions!A2348</f>
        <v>EUR</v>
      </c>
      <c r="B181" s="10" t="str">
        <f>[2]Emissions!B2348</f>
        <v>TRA_ROA_CAR_GSL_NEW</v>
      </c>
      <c r="C181" s="10" t="str">
        <f>[2]Emissions!C2348</f>
        <v>TOT_CO2_EQ_GWP_100</v>
      </c>
      <c r="D181" s="10" t="str">
        <f>[2]Emissions!D2348</f>
        <v>TRA</v>
      </c>
      <c r="E181" s="42">
        <f>[2]Emissions!E2348</f>
        <v>51669.632233098091</v>
      </c>
      <c r="F181" s="42">
        <f>[2]Emissions!F2348</f>
        <v>124383.8395696213</v>
      </c>
      <c r="G181" s="42">
        <f>[2]Emissions!G2348</f>
        <v>209385.4665757684</v>
      </c>
      <c r="H181" s="42">
        <f>[2]Emissions!H2348</f>
        <v>157715.83434267031</v>
      </c>
      <c r="I181" s="42">
        <f>[2]Emissions!I2348</f>
        <v>85001.627006147071</v>
      </c>
      <c r="J181" s="42">
        <f>[2]Emissions!J2348</f>
        <v>0</v>
      </c>
      <c r="K181" s="42">
        <f>[2]Emissions!K2348</f>
        <v>0</v>
      </c>
      <c r="L181" s="42">
        <f>[2]Emissions!L2348</f>
        <v>0</v>
      </c>
      <c r="M181" s="42">
        <f>[2]Emissions!M2348</f>
        <v>0</v>
      </c>
    </row>
    <row r="182" spans="1:13">
      <c r="A182" s="10" t="str">
        <f>[2]Emissions!A2238</f>
        <v>EUR</v>
      </c>
      <c r="B182" s="10" t="str">
        <f>[2]Emissions!B2238</f>
        <v>TRA_ROA_2WH_DST_NEW</v>
      </c>
      <c r="C182" s="10" t="str">
        <f>[2]Emissions!C2238</f>
        <v>TRA_CH4</v>
      </c>
      <c r="D182" s="10" t="str">
        <f>[2]Emissions!D2238</f>
        <v>TRA</v>
      </c>
      <c r="E182" s="42">
        <f>[2]Emissions!E2238</f>
        <v>0</v>
      </c>
      <c r="F182" s="42">
        <f>[2]Emissions!F2238</f>
        <v>0</v>
      </c>
      <c r="G182" s="42">
        <f>[2]Emissions!G2238</f>
        <v>0</v>
      </c>
      <c r="H182" s="42">
        <f>[2]Emissions!H2238</f>
        <v>0</v>
      </c>
      <c r="I182" s="42">
        <f>[2]Emissions!I2238</f>
        <v>0</v>
      </c>
      <c r="J182" s="42">
        <f>[2]Emissions!J2238</f>
        <v>0</v>
      </c>
      <c r="K182" s="42">
        <f>[2]Emissions!K2238</f>
        <v>0</v>
      </c>
      <c r="L182" s="42">
        <f>[2]Emissions!L2238</f>
        <v>0</v>
      </c>
      <c r="M182" s="42">
        <f>[2]Emissions!M2238</f>
        <v>0</v>
      </c>
    </row>
    <row r="183" spans="1:13">
      <c r="A183" s="10" t="str">
        <f>[2]Emissions!A2231</f>
        <v>EUR</v>
      </c>
      <c r="B183" s="10" t="str">
        <f>[2]Emissions!B2231</f>
        <v>TRA_RAIL_PAS_DST_NEW</v>
      </c>
      <c r="C183" s="10" t="str">
        <f>[2]Emissions!C2231</f>
        <v>TOT_CO2_EQ_GWP_100</v>
      </c>
      <c r="D183" s="10" t="str">
        <f>[2]Emissions!D2231</f>
        <v>TRA</v>
      </c>
      <c r="E183" s="42">
        <f>[2]Emissions!E2231</f>
        <v>0</v>
      </c>
      <c r="F183" s="42">
        <f>[2]Emissions!F2231</f>
        <v>0</v>
      </c>
      <c r="G183" s="42">
        <f>[2]Emissions!G2231</f>
        <v>0</v>
      </c>
      <c r="H183" s="42">
        <f>[2]Emissions!H2231</f>
        <v>0</v>
      </c>
      <c r="I183" s="42">
        <f>[2]Emissions!I2231</f>
        <v>0</v>
      </c>
      <c r="J183" s="42">
        <f>[2]Emissions!J2231</f>
        <v>0</v>
      </c>
      <c r="K183" s="42">
        <f>[2]Emissions!K2231</f>
        <v>0</v>
      </c>
      <c r="L183" s="42">
        <f>[2]Emissions!L2231</f>
        <v>0</v>
      </c>
      <c r="M183" s="42">
        <f>[2]Emissions!M2231</f>
        <v>0</v>
      </c>
    </row>
    <row r="184" spans="1:13">
      <c r="A184" s="10" t="str">
        <f>[2]Emissions!A2224</f>
        <v>EUR</v>
      </c>
      <c r="B184" s="10" t="str">
        <f>[2]Emissions!B2224</f>
        <v>TRA_RAIL_PAS_DST_EXS</v>
      </c>
      <c r="C184" s="10" t="str">
        <f>[2]Emissions!C2224</f>
        <v>TOT_CO2_EQ_GWP_100</v>
      </c>
      <c r="D184" s="10" t="str">
        <f>[2]Emissions!D2224</f>
        <v>TRA</v>
      </c>
      <c r="E184" s="42">
        <f>[2]Emissions!E2224</f>
        <v>1228.913913792122</v>
      </c>
      <c r="F184" s="42">
        <f>[2]Emissions!F2224</f>
        <v>983.13113103369665</v>
      </c>
      <c r="G184" s="42">
        <f>[2]Emissions!G2224</f>
        <v>737.34834827527243</v>
      </c>
      <c r="H184" s="42">
        <f>[2]Emissions!H2224</f>
        <v>491.56556551684832</v>
      </c>
      <c r="I184" s="42">
        <f>[2]Emissions!I2224</f>
        <v>245.7827827584243</v>
      </c>
      <c r="J184" s="42">
        <f>[2]Emissions!J2224</f>
        <v>0</v>
      </c>
      <c r="K184" s="42">
        <f>[2]Emissions!K2224</f>
        <v>0</v>
      </c>
      <c r="L184" s="42">
        <f>[2]Emissions!L2224</f>
        <v>0</v>
      </c>
      <c r="M184" s="42">
        <f>[2]Emissions!M2224</f>
        <v>0</v>
      </c>
    </row>
    <row r="185" spans="1:13">
      <c r="A185" s="10" t="str">
        <f>[2]Emissions!A2217</f>
        <v>EUR</v>
      </c>
      <c r="B185" s="10" t="str">
        <f>[2]Emissions!B2217</f>
        <v>TRA_RAIL_PAS_COA_EXS</v>
      </c>
      <c r="C185" s="10" t="str">
        <f>[2]Emissions!C2217</f>
        <v>TOT_CO2_EQ_GWP_100</v>
      </c>
      <c r="D185" s="10" t="str">
        <f>[2]Emissions!D2217</f>
        <v>TRA</v>
      </c>
      <c r="E185" s="42">
        <f>[2]Emissions!E2217</f>
        <v>56.51205837204909</v>
      </c>
      <c r="F185" s="42">
        <f>[2]Emissions!F2217</f>
        <v>42.531824724239279</v>
      </c>
      <c r="G185" s="42">
        <f>[2]Emissions!G2217</f>
        <v>35.900501003429461</v>
      </c>
      <c r="H185" s="42">
        <f>[2]Emissions!H2217</f>
        <v>13.8727140281643</v>
      </c>
      <c r="I185" s="42">
        <f>[2]Emissions!I2217</f>
        <v>6.9363570140821462</v>
      </c>
      <c r="J185" s="42">
        <f>[2]Emissions!J2217</f>
        <v>0</v>
      </c>
      <c r="K185" s="42">
        <f>[2]Emissions!K2217</f>
        <v>0</v>
      </c>
      <c r="L185" s="42">
        <f>[2]Emissions!L2217</f>
        <v>0</v>
      </c>
      <c r="M185" s="42">
        <f>[2]Emissions!M2217</f>
        <v>0</v>
      </c>
    </row>
    <row r="186" spans="1:13">
      <c r="A186" s="10" t="str">
        <f>[2]Emissions!A2137</f>
        <v>EUR</v>
      </c>
      <c r="B186" s="10" t="str">
        <f>[2]Emissions!B2137</f>
        <v>TRA_NAV_DOM_LNG_NEW</v>
      </c>
      <c r="C186" s="10" t="str">
        <f>[2]Emissions!C2137</f>
        <v>TOT_CO2_EQ_GWP_100</v>
      </c>
      <c r="D186" s="10" t="str">
        <f>[2]Emissions!D2137</f>
        <v>TRA</v>
      </c>
      <c r="E186" s="42">
        <f>[2]Emissions!E2137</f>
        <v>0</v>
      </c>
      <c r="F186" s="42">
        <f>[2]Emissions!F2137</f>
        <v>0</v>
      </c>
      <c r="G186" s="42">
        <f>[2]Emissions!G2137</f>
        <v>0</v>
      </c>
      <c r="H186" s="42">
        <f>[2]Emissions!H2137</f>
        <v>5.4504876387981698</v>
      </c>
      <c r="I186" s="42">
        <f>[2]Emissions!I2137</f>
        <v>33.910080813193993</v>
      </c>
      <c r="J186" s="42">
        <f>[2]Emissions!J2137</f>
        <v>211.06921930111039</v>
      </c>
      <c r="K186" s="42">
        <f>[2]Emissions!K2137</f>
        <v>1243.7354343566301</v>
      </c>
      <c r="L186" s="42">
        <f>[2]Emissions!L2137</f>
        <v>1244.0070444920379</v>
      </c>
      <c r="M186" s="42">
        <f>[2]Emissions!M2137</f>
        <v>4572.5567439582019</v>
      </c>
    </row>
    <row r="187" spans="1:13">
      <c r="A187" s="10" t="str">
        <f>[2]Emissions!A2130</f>
        <v>EUR</v>
      </c>
      <c r="B187" s="10" t="str">
        <f>[2]Emissions!B2130</f>
        <v>TRA_NAV_DOM_HFO_NEW</v>
      </c>
      <c r="C187" s="10" t="str">
        <f>[2]Emissions!C2130</f>
        <v>TOT_CO2_EQ_GWP_100</v>
      </c>
      <c r="D187" s="10" t="str">
        <f>[2]Emissions!D2130</f>
        <v>TRA</v>
      </c>
      <c r="E187" s="42">
        <f>[2]Emissions!E2130</f>
        <v>8552.8289295132545</v>
      </c>
      <c r="F187" s="42">
        <f>[2]Emissions!F2130</f>
        <v>10991.856863700001</v>
      </c>
      <c r="G187" s="42">
        <f>[2]Emissions!G2130</f>
        <v>11390.21849958231</v>
      </c>
      <c r="H187" s="42">
        <f>[2]Emissions!H2130</f>
        <v>0</v>
      </c>
      <c r="I187" s="42">
        <f>[2]Emissions!I2130</f>
        <v>0</v>
      </c>
      <c r="J187" s="42">
        <f>[2]Emissions!J2130</f>
        <v>0</v>
      </c>
      <c r="K187" s="42">
        <f>[2]Emissions!K2130</f>
        <v>0</v>
      </c>
      <c r="L187" s="42">
        <f>[2]Emissions!L2130</f>
        <v>0</v>
      </c>
      <c r="M187" s="42">
        <f>[2]Emissions!M2130</f>
        <v>0</v>
      </c>
    </row>
    <row r="188" spans="1:13">
      <c r="A188" s="10" t="str">
        <f>[2]Emissions!A2123</f>
        <v>EUR</v>
      </c>
      <c r="B188" s="10" t="str">
        <f>[2]Emissions!B2123</f>
        <v>TRA_NAV_DOM_HFO_EXS</v>
      </c>
      <c r="C188" s="10" t="str">
        <f>[2]Emissions!C2123</f>
        <v>TOT_CO2_EQ_GWP_100</v>
      </c>
      <c r="D188" s="10" t="str">
        <f>[2]Emissions!D2123</f>
        <v>TRA</v>
      </c>
      <c r="E188" s="42">
        <f>[2]Emissions!E2123</f>
        <v>2771.520322350636</v>
      </c>
      <c r="F188" s="42">
        <f>[2]Emissions!F2123</f>
        <v>2217.2162578805091</v>
      </c>
      <c r="G188" s="42">
        <f>[2]Emissions!G2123</f>
        <v>1662.9121934103821</v>
      </c>
      <c r="H188" s="42">
        <f>[2]Emissions!H2123</f>
        <v>1108.608128940255</v>
      </c>
      <c r="I188" s="42">
        <f>[2]Emissions!I2123</f>
        <v>554.30406447012751</v>
      </c>
      <c r="J188" s="42">
        <f>[2]Emissions!J2123</f>
        <v>0</v>
      </c>
      <c r="K188" s="42">
        <f>[2]Emissions!K2123</f>
        <v>0</v>
      </c>
      <c r="L188" s="42">
        <f>[2]Emissions!L2123</f>
        <v>0</v>
      </c>
      <c r="M188" s="42">
        <f>[2]Emissions!M2123</f>
        <v>0</v>
      </c>
    </row>
    <row r="189" spans="1:13">
      <c r="A189" s="10" t="str">
        <f>[2]Emissions!A2116</f>
        <v>EUR</v>
      </c>
      <c r="B189" s="10" t="str">
        <f>[2]Emissions!B2116</f>
        <v>TRA_NAV_DOM_GSL_EXS</v>
      </c>
      <c r="C189" s="10" t="str">
        <f>[2]Emissions!C2116</f>
        <v>TOT_CO2_EQ_GWP_100</v>
      </c>
      <c r="D189" s="10" t="str">
        <f>[2]Emissions!D2116</f>
        <v>TRA</v>
      </c>
      <c r="E189" s="42">
        <f>[2]Emissions!E2116</f>
        <v>535.95980630754161</v>
      </c>
      <c r="F189" s="42">
        <f>[2]Emissions!F2116</f>
        <v>428.7678450460333</v>
      </c>
      <c r="G189" s="42">
        <f>[2]Emissions!G2116</f>
        <v>321.57588378452488</v>
      </c>
      <c r="H189" s="42">
        <f>[2]Emissions!H2116</f>
        <v>214.38392252301671</v>
      </c>
      <c r="I189" s="42">
        <f>[2]Emissions!I2116</f>
        <v>107.1919612615083</v>
      </c>
      <c r="J189" s="42">
        <f>[2]Emissions!J2116</f>
        <v>0</v>
      </c>
      <c r="K189" s="42">
        <f>[2]Emissions!K2116</f>
        <v>0</v>
      </c>
      <c r="L189" s="42">
        <f>[2]Emissions!L2116</f>
        <v>0</v>
      </c>
      <c r="M189" s="42">
        <f>[2]Emissions!M2116</f>
        <v>0</v>
      </c>
    </row>
    <row r="190" spans="1:13">
      <c r="A190" s="10" t="str">
        <f>[2]Emissions!A2482</f>
        <v>EUR</v>
      </c>
      <c r="B190" s="10" t="str">
        <f>[2]Emissions!B2482</f>
        <v>TRA_ROA_MTR_DST_EXS</v>
      </c>
      <c r="C190" s="10" t="str">
        <f>[2]Emissions!C2482</f>
        <v>TOT_CO2_EQ_GWP_100</v>
      </c>
      <c r="D190" s="10" t="str">
        <f>[2]Emissions!D2482</f>
        <v>TRA</v>
      </c>
      <c r="E190" s="42">
        <f>[2]Emissions!E2482</f>
        <v>130020.0089696599</v>
      </c>
      <c r="F190" s="42">
        <f>[2]Emissions!F2482</f>
        <v>65010.004484829937</v>
      </c>
      <c r="G190" s="42">
        <f>[2]Emissions!G2482</f>
        <v>0</v>
      </c>
      <c r="H190" s="42">
        <f>[2]Emissions!H2482</f>
        <v>0</v>
      </c>
      <c r="I190" s="42">
        <f>[2]Emissions!I2482</f>
        <v>0</v>
      </c>
      <c r="J190" s="42">
        <f>[2]Emissions!J2482</f>
        <v>0</v>
      </c>
      <c r="K190" s="42">
        <f>[2]Emissions!K2482</f>
        <v>0</v>
      </c>
      <c r="L190" s="42">
        <f>[2]Emissions!L2482</f>
        <v>0</v>
      </c>
      <c r="M190" s="42">
        <f>[2]Emissions!M2482</f>
        <v>0</v>
      </c>
    </row>
    <row r="191" spans="1:13">
      <c r="A191" s="10" t="str">
        <f>[2]Emissions!A2342</f>
        <v>EUR</v>
      </c>
      <c r="B191" s="10" t="str">
        <f>[2]Emissions!B2342</f>
        <v>TRA_ROA_CAR_GSL_EXS</v>
      </c>
      <c r="C191" s="10" t="str">
        <f>[2]Emissions!C2342</f>
        <v>TOT_CO2_EQ_GWP_100</v>
      </c>
      <c r="D191" s="10" t="str">
        <f>[2]Emissions!D2342</f>
        <v>TRA</v>
      </c>
      <c r="E191" s="42">
        <f>[2]Emissions!E2342</f>
        <v>216396.7316761048</v>
      </c>
      <c r="F191" s="42">
        <f>[2]Emissions!F2342</f>
        <v>108198.3658380524</v>
      </c>
      <c r="G191" s="42">
        <f>[2]Emissions!G2342</f>
        <v>0</v>
      </c>
      <c r="H191" s="42">
        <f>[2]Emissions!H2342</f>
        <v>0</v>
      </c>
      <c r="I191" s="42">
        <f>[2]Emissions!I2342</f>
        <v>0</v>
      </c>
      <c r="J191" s="42">
        <f>[2]Emissions!J2342</f>
        <v>0</v>
      </c>
      <c r="K191" s="42">
        <f>[2]Emissions!K2342</f>
        <v>0</v>
      </c>
      <c r="L191" s="42">
        <f>[2]Emissions!L2342</f>
        <v>0</v>
      </c>
      <c r="M191" s="42">
        <f>[2]Emissions!M2342</f>
        <v>0</v>
      </c>
    </row>
    <row r="192" spans="1:13">
      <c r="A192" s="10" t="str">
        <f>[2]Emissions!A2476</f>
        <v>EUR</v>
      </c>
      <c r="B192" s="10" t="str">
        <f>[2]Emissions!B2476</f>
        <v>TRA_ROA_MTR_DPH_NEW</v>
      </c>
      <c r="C192" s="10" t="str">
        <f>[2]Emissions!C2476</f>
        <v>TOT_CO2_EQ_GWP_100</v>
      </c>
      <c r="D192" s="10" t="str">
        <f>[2]Emissions!D2476</f>
        <v>TRA</v>
      </c>
      <c r="E192" s="42">
        <f>[2]Emissions!E2476</f>
        <v>0</v>
      </c>
      <c r="F192" s="42">
        <f>[2]Emissions!F2476</f>
        <v>0</v>
      </c>
      <c r="G192" s="42">
        <f>[2]Emissions!G2476</f>
        <v>5.1243765189463941</v>
      </c>
      <c r="H192" s="42">
        <f>[2]Emissions!H2476</f>
        <v>5.1243765189463941</v>
      </c>
      <c r="I192" s="42">
        <f>[2]Emissions!I2476</f>
        <v>182.32520854882259</v>
      </c>
      <c r="J192" s="42">
        <f>[2]Emissions!J2476</f>
        <v>1082.4438131480181</v>
      </c>
      <c r="K192" s="42">
        <f>[2]Emissions!K2476</f>
        <v>6078.9971066397266</v>
      </c>
      <c r="L192" s="42">
        <f>[2]Emissions!L2476</f>
        <v>13674.106613548531</v>
      </c>
      <c r="M192" s="42">
        <f>[2]Emissions!M2476</f>
        <v>10270.586985684529</v>
      </c>
    </row>
    <row r="193" spans="1:13">
      <c r="A193" s="10" t="str">
        <f>[2]Emissions!A2184</f>
        <v>EUR</v>
      </c>
      <c r="B193" s="10" t="str">
        <f>[2]Emissions!B2184</f>
        <v>TRA_NAV_INT_LNG_NEW</v>
      </c>
      <c r="C193" s="10" t="str">
        <f>[2]Emissions!C2184</f>
        <v>TOT_CO2_EQ_GWP_100</v>
      </c>
      <c r="D193" s="10" t="str">
        <f>[2]Emissions!D2184</f>
        <v>TRA</v>
      </c>
      <c r="E193" s="42">
        <f>[2]Emissions!E2184</f>
        <v>0</v>
      </c>
      <c r="F193" s="42">
        <f>[2]Emissions!F2184</f>
        <v>0</v>
      </c>
      <c r="G193" s="42">
        <f>[2]Emissions!G2184</f>
        <v>0</v>
      </c>
      <c r="H193" s="42">
        <f>[2]Emissions!H2184</f>
        <v>49.989044251134651</v>
      </c>
      <c r="I193" s="42">
        <f>[2]Emissions!I2184</f>
        <v>310.66637670196678</v>
      </c>
      <c r="J193" s="42">
        <f>[2]Emissions!J2184</f>
        <v>1934.604254916793</v>
      </c>
      <c r="K193" s="42">
        <f>[2]Emissions!K2184</f>
        <v>11381.686346444791</v>
      </c>
      <c r="L193" s="42">
        <f>[2]Emissions!L2184</f>
        <v>26632.581202723151</v>
      </c>
      <c r="M193" s="42">
        <f>[2]Emissions!M2184</f>
        <v>41798.748865355527</v>
      </c>
    </row>
    <row r="194" spans="1:13">
      <c r="A194" s="10" t="str">
        <f>[2]Emissions!A2163</f>
        <v>EUR</v>
      </c>
      <c r="B194" s="10" t="str">
        <f>[2]Emissions!B2163</f>
        <v>TRA_NAV_INT_DUAL_NEW</v>
      </c>
      <c r="C194" s="10" t="str">
        <f>[2]Emissions!C2163</f>
        <v>TOT_CO2_EQ_GWP_100</v>
      </c>
      <c r="D194" s="10" t="str">
        <f>[2]Emissions!D2163</f>
        <v>TRA</v>
      </c>
      <c r="E194" s="42">
        <f>[2]Emissions!E2163</f>
        <v>0</v>
      </c>
      <c r="F194" s="42">
        <f>[2]Emissions!F2163</f>
        <v>0</v>
      </c>
      <c r="G194" s="42">
        <f>[2]Emissions!G2163</f>
        <v>5.6991634682299557</v>
      </c>
      <c r="H194" s="42">
        <f>[2]Emissions!H2163</f>
        <v>0</v>
      </c>
      <c r="I194" s="42">
        <f>[2]Emissions!I2163</f>
        <v>0</v>
      </c>
      <c r="J194" s="42">
        <f>[2]Emissions!J2163</f>
        <v>1369.7989388552701</v>
      </c>
      <c r="K194" s="42">
        <f>[2]Emissions!K2163</f>
        <v>8058.8171147251651</v>
      </c>
      <c r="L194" s="42">
        <f>[2]Emissions!L2163</f>
        <v>0</v>
      </c>
      <c r="M194" s="42">
        <f>[2]Emissions!M2163</f>
        <v>29595.655905194151</v>
      </c>
    </row>
    <row r="195" spans="1:13">
      <c r="A195" s="10" t="str">
        <f>[2]Emissions!A2408</f>
        <v>EUR</v>
      </c>
      <c r="B195" s="10" t="str">
        <f>[2]Emissions!B2408</f>
        <v>TRA_ROA_HTR_LPG_NEW</v>
      </c>
      <c r="C195" s="10" t="str">
        <f>[2]Emissions!C2408</f>
        <v>TOT_N2O</v>
      </c>
      <c r="D195" s="10" t="str">
        <f>[2]Emissions!D2408</f>
        <v>TRA</v>
      </c>
      <c r="E195" s="42">
        <f>[2]Emissions!E2408</f>
        <v>2.474665354650922E-2</v>
      </c>
      <c r="F195" s="42">
        <f>[2]Emissions!F2408</f>
        <v>2.474665354650922E-2</v>
      </c>
      <c r="G195" s="42">
        <f>[2]Emissions!G2408</f>
        <v>2.474665354650922E-2</v>
      </c>
      <c r="H195" s="42">
        <f>[2]Emissions!H2408</f>
        <v>2.474665354650922E-2</v>
      </c>
      <c r="I195" s="42">
        <f>[2]Emissions!I2408</f>
        <v>0</v>
      </c>
      <c r="J195" s="42">
        <f>[2]Emissions!J2408</f>
        <v>0</v>
      </c>
      <c r="K195" s="42">
        <f>[2]Emissions!K2408</f>
        <v>0</v>
      </c>
      <c r="L195" s="42">
        <f>[2]Emissions!L2408</f>
        <v>0</v>
      </c>
      <c r="M195" s="42">
        <f>[2]Emissions!M2408</f>
        <v>0</v>
      </c>
    </row>
    <row r="196" spans="1:13">
      <c r="A196" s="10" t="str">
        <f>[2]Emissions!A2263</f>
        <v>EUR</v>
      </c>
      <c r="B196" s="10" t="str">
        <f>[2]Emissions!B2263</f>
        <v>TRA_ROA_3WH_GSL_NEW</v>
      </c>
      <c r="C196" s="10" t="str">
        <f>[2]Emissions!C2263</f>
        <v>TRA_CH4</v>
      </c>
      <c r="D196" s="10" t="str">
        <f>[2]Emissions!D2263</f>
        <v>TRA</v>
      </c>
      <c r="E196" s="42">
        <f>[2]Emissions!E2263</f>
        <v>0</v>
      </c>
      <c r="F196" s="42">
        <f>[2]Emissions!F2263</f>
        <v>14.62864712621171</v>
      </c>
      <c r="G196" s="42">
        <f>[2]Emissions!G2263</f>
        <v>30.242339203600071</v>
      </c>
      <c r="H196" s="42">
        <f>[2]Emissions!H2263</f>
        <v>15.61369207738837</v>
      </c>
      <c r="I196" s="42">
        <f>[2]Emissions!I2263</f>
        <v>0</v>
      </c>
      <c r="J196" s="42">
        <f>[2]Emissions!J2263</f>
        <v>0</v>
      </c>
      <c r="K196" s="42">
        <f>[2]Emissions!K2263</f>
        <v>0</v>
      </c>
      <c r="L196" s="42">
        <f>[2]Emissions!L2263</f>
        <v>0</v>
      </c>
      <c r="M196" s="42">
        <f>[2]Emissions!M2263</f>
        <v>0</v>
      </c>
    </row>
    <row r="197" spans="1:13">
      <c r="A197" s="10" t="str">
        <f>[2]Emissions!A2395</f>
        <v>EUR</v>
      </c>
      <c r="B197" s="10" t="str">
        <f>[2]Emissions!B2395</f>
        <v>TRA_ROA_HTR_GSL_EXS</v>
      </c>
      <c r="C197" s="10" t="str">
        <f>[2]Emissions!C2395</f>
        <v>TOT_CO2_EQ_GWP_100</v>
      </c>
      <c r="D197" s="10" t="str">
        <f>[2]Emissions!D2395</f>
        <v>TRA</v>
      </c>
      <c r="E197" s="42">
        <f>[2]Emissions!E2395</f>
        <v>150.91950796701391</v>
      </c>
      <c r="F197" s="42">
        <f>[2]Emissions!F2395</f>
        <v>75.459753983506943</v>
      </c>
      <c r="G197" s="42">
        <f>[2]Emissions!G2395</f>
        <v>0</v>
      </c>
      <c r="H197" s="42">
        <f>[2]Emissions!H2395</f>
        <v>0</v>
      </c>
      <c r="I197" s="42">
        <f>[2]Emissions!I2395</f>
        <v>0</v>
      </c>
      <c r="J197" s="42">
        <f>[2]Emissions!J2395</f>
        <v>0</v>
      </c>
      <c r="K197" s="42">
        <f>[2]Emissions!K2395</f>
        <v>0</v>
      </c>
      <c r="L197" s="42">
        <f>[2]Emissions!L2395</f>
        <v>0</v>
      </c>
      <c r="M197" s="42">
        <f>[2]Emissions!M2395</f>
        <v>0</v>
      </c>
    </row>
    <row r="198" spans="1:13">
      <c r="A198" s="10" t="str">
        <f>[2]Emissions!A2278</f>
        <v>EUR</v>
      </c>
      <c r="B198" s="10" t="str">
        <f>[2]Emissions!B2278</f>
        <v>TRA_ROA_BUS_DST_EXS</v>
      </c>
      <c r="C198" s="10" t="str">
        <f>[2]Emissions!C2278</f>
        <v>TOT_CO2_EQ_GWP_100</v>
      </c>
      <c r="D198" s="10" t="str">
        <f>[2]Emissions!D2278</f>
        <v>TRA</v>
      </c>
      <c r="E198" s="42">
        <f>[2]Emissions!E2278</f>
        <v>25480.612344056601</v>
      </c>
      <c r="F198" s="42">
        <f>[2]Emissions!F2278</f>
        <v>12740.3061720283</v>
      </c>
      <c r="G198" s="42">
        <f>[2]Emissions!G2278</f>
        <v>0</v>
      </c>
      <c r="H198" s="42">
        <f>[2]Emissions!H2278</f>
        <v>0</v>
      </c>
      <c r="I198" s="42">
        <f>[2]Emissions!I2278</f>
        <v>0</v>
      </c>
      <c r="J198" s="42">
        <f>[2]Emissions!J2278</f>
        <v>0</v>
      </c>
      <c r="K198" s="42">
        <f>[2]Emissions!K2278</f>
        <v>0</v>
      </c>
      <c r="L198" s="42">
        <f>[2]Emissions!L2278</f>
        <v>0</v>
      </c>
      <c r="M198" s="42">
        <f>[2]Emissions!M2278</f>
        <v>0</v>
      </c>
    </row>
    <row r="199" spans="1:13">
      <c r="A199" s="10" t="str">
        <f>[2]Emissions!A2258</f>
        <v>EUR</v>
      </c>
      <c r="B199" s="10" t="str">
        <f>[2]Emissions!B2258</f>
        <v>TRA_ROA_3WH_GSL_EXS</v>
      </c>
      <c r="C199" s="10" t="str">
        <f>[2]Emissions!C2258</f>
        <v>TRA_CH4</v>
      </c>
      <c r="D199" s="10" t="str">
        <f>[2]Emissions!D2258</f>
        <v>TRA</v>
      </c>
      <c r="E199" s="42">
        <f>[2]Emissions!E2258</f>
        <v>71.038598901098908</v>
      </c>
      <c r="F199" s="42">
        <f>[2]Emissions!F2258</f>
        <v>35.519299450549447</v>
      </c>
      <c r="G199" s="42">
        <f>[2]Emissions!G2258</f>
        <v>0</v>
      </c>
      <c r="H199" s="42">
        <f>[2]Emissions!H2258</f>
        <v>0</v>
      </c>
      <c r="I199" s="42">
        <f>[2]Emissions!I2258</f>
        <v>0</v>
      </c>
      <c r="J199" s="42">
        <f>[2]Emissions!J2258</f>
        <v>0</v>
      </c>
      <c r="K199" s="42">
        <f>[2]Emissions!K2258</f>
        <v>0</v>
      </c>
      <c r="L199" s="42">
        <f>[2]Emissions!L2258</f>
        <v>0</v>
      </c>
      <c r="M199" s="42">
        <f>[2]Emissions!M2258</f>
        <v>0</v>
      </c>
    </row>
    <row r="200" spans="1:13">
      <c r="A200" s="10" t="str">
        <f>[2]Emissions!A2143</f>
        <v>EUR</v>
      </c>
      <c r="B200" s="10" t="str">
        <f>[2]Emissions!B2143</f>
        <v>TRA_NAV_DOM_MTH_NEW</v>
      </c>
      <c r="C200" s="10" t="str">
        <f>[2]Emissions!C2143</f>
        <v>TOT_N2O</v>
      </c>
      <c r="D200" s="10" t="str">
        <f>[2]Emissions!D2143</f>
        <v>TRA</v>
      </c>
      <c r="E200" s="42">
        <f>[2]Emissions!E2143</f>
        <v>0</v>
      </c>
      <c r="F200" s="42">
        <f>[2]Emissions!F2143</f>
        <v>0</v>
      </c>
      <c r="G200" s="42">
        <f>[2]Emissions!G2143</f>
        <v>0</v>
      </c>
      <c r="H200" s="42">
        <f>[2]Emissions!H2143</f>
        <v>0</v>
      </c>
      <c r="I200" s="42">
        <f>[2]Emissions!I2143</f>
        <v>0</v>
      </c>
      <c r="J200" s="42">
        <f>[2]Emissions!J2143</f>
        <v>6.1604833442194628E-5</v>
      </c>
      <c r="K200" s="42">
        <f>[2]Emissions!K2143</f>
        <v>3.8327302416721088E-4</v>
      </c>
      <c r="L200" s="42">
        <f>[2]Emissions!L2143</f>
        <v>2.3856368386675369E-3</v>
      </c>
      <c r="M200" s="42">
        <f>[2]Emissions!M2143</f>
        <v>1.4057478772044409E-2</v>
      </c>
    </row>
    <row r="201" spans="1:13">
      <c r="A201" s="10" t="str">
        <f>[2]Emissions!A2273</f>
        <v>EUR</v>
      </c>
      <c r="B201" s="10" t="str">
        <f>[2]Emissions!B2273</f>
        <v>TRA_ROA_BUS_DPH_NEW</v>
      </c>
      <c r="C201" s="10" t="str">
        <f>[2]Emissions!C2273</f>
        <v>TRA_CH4</v>
      </c>
      <c r="D201" s="10" t="str">
        <f>[2]Emissions!D2273</f>
        <v>TRA</v>
      </c>
      <c r="E201" s="42">
        <f>[2]Emissions!E2273</f>
        <v>0</v>
      </c>
      <c r="F201" s="42">
        <f>[2]Emissions!F2273</f>
        <v>6.6802667197453147E-2</v>
      </c>
      <c r="G201" s="42">
        <f>[2]Emissions!G2273</f>
        <v>0.41357549156454038</v>
      </c>
      <c r="H201" s="42">
        <f>[2]Emissions!H2273</f>
        <v>0.41357549156454038</v>
      </c>
      <c r="I201" s="42">
        <f>[2]Emissions!I2273</f>
        <v>14.621014421060231</v>
      </c>
      <c r="J201" s="42">
        <f>[2]Emissions!J2273</f>
        <v>82.63228508484832</v>
      </c>
      <c r="K201" s="42">
        <f>[2]Emissions!K2273</f>
        <v>186.9196355650902</v>
      </c>
      <c r="L201" s="42">
        <f>[2]Emissions!L2273</f>
        <v>104.2873504802419</v>
      </c>
      <c r="M201" s="42">
        <f>[2]Emissions!M2273</f>
        <v>52.143675240120949</v>
      </c>
    </row>
    <row r="202" spans="1:13">
      <c r="A202" s="10" t="str">
        <f>[2]Emissions!A2210</f>
        <v>EUR</v>
      </c>
      <c r="B202" s="10" t="str">
        <f>[2]Emissions!B2210</f>
        <v>TRA_RAIL_FRG_DST_NEW</v>
      </c>
      <c r="C202" s="10" t="str">
        <f>[2]Emissions!C2210</f>
        <v>TOT_CO2_EQ_GWP_100</v>
      </c>
      <c r="D202" s="10" t="str">
        <f>[2]Emissions!D2210</f>
        <v>TRA</v>
      </c>
      <c r="E202" s="42">
        <f>[2]Emissions!E2210</f>
        <v>0</v>
      </c>
      <c r="F202" s="42">
        <f>[2]Emissions!F2210</f>
        <v>0</v>
      </c>
      <c r="G202" s="42">
        <f>[2]Emissions!G2210</f>
        <v>0</v>
      </c>
      <c r="H202" s="42">
        <f>[2]Emissions!H2210</f>
        <v>0</v>
      </c>
      <c r="I202" s="42">
        <f>[2]Emissions!I2210</f>
        <v>0</v>
      </c>
      <c r="J202" s="42">
        <f>[2]Emissions!J2210</f>
        <v>0</v>
      </c>
      <c r="K202" s="42">
        <f>[2]Emissions!K2210</f>
        <v>0</v>
      </c>
      <c r="L202" s="42">
        <f>[2]Emissions!L2210</f>
        <v>0</v>
      </c>
      <c r="M202" s="42">
        <f>[2]Emissions!M2210</f>
        <v>0</v>
      </c>
    </row>
    <row r="203" spans="1:13">
      <c r="A203" s="10" t="str">
        <f>[2]Emissions!A2095</f>
        <v>EUR</v>
      </c>
      <c r="B203" s="10" t="str">
        <f>[2]Emissions!B2095</f>
        <v>TRA_NAV_DOM_DST_EXS</v>
      </c>
      <c r="C203" s="10" t="str">
        <f>[2]Emissions!C2095</f>
        <v>TOT_CO2_EQ_GWP_100</v>
      </c>
      <c r="D203" s="10" t="str">
        <f>[2]Emissions!D2095</f>
        <v>TRA</v>
      </c>
      <c r="E203" s="42">
        <f>[2]Emissions!E2095</f>
        <v>8883.2905902448583</v>
      </c>
      <c r="F203" s="42">
        <f>[2]Emissions!F2095</f>
        <v>7106.6324721958863</v>
      </c>
      <c r="G203" s="42">
        <f>[2]Emissions!G2095</f>
        <v>5329.9743541469143</v>
      </c>
      <c r="H203" s="42">
        <f>[2]Emissions!H2095</f>
        <v>3553.3162360979431</v>
      </c>
      <c r="I203" s="42">
        <f>[2]Emissions!I2095</f>
        <v>1776.658118048972</v>
      </c>
      <c r="J203" s="42">
        <f>[2]Emissions!J2095</f>
        <v>0</v>
      </c>
      <c r="K203" s="42">
        <f>[2]Emissions!K2095</f>
        <v>0</v>
      </c>
      <c r="L203" s="42">
        <f>[2]Emissions!L2095</f>
        <v>0</v>
      </c>
      <c r="M203" s="42">
        <f>[2]Emissions!M2095</f>
        <v>0</v>
      </c>
    </row>
    <row r="204" spans="1:13">
      <c r="A204" s="10" t="str">
        <f>[2]Emissions!A613</f>
        <v>EUR</v>
      </c>
      <c r="B204" s="10" t="str">
        <f>[2]Emissions!B613</f>
        <v>HH2_DEL_TRA_LH2_C_2_NEW</v>
      </c>
      <c r="C204" s="10" t="str">
        <f>[2]Emissions!C613</f>
        <v>TRA_CH4</v>
      </c>
      <c r="D204" s="10" t="str">
        <f>[2]Emissions!D613</f>
        <v>HH2</v>
      </c>
      <c r="E204" s="42">
        <f>[2]Emissions!E613</f>
        <v>0</v>
      </c>
      <c r="F204" s="42">
        <f>[2]Emissions!F613</f>
        <v>0</v>
      </c>
      <c r="G204" s="42">
        <f>[2]Emissions!G613</f>
        <v>0</v>
      </c>
      <c r="H204" s="42">
        <f>[2]Emissions!H613</f>
        <v>0</v>
      </c>
      <c r="I204" s="42">
        <f>[2]Emissions!I613</f>
        <v>0</v>
      </c>
      <c r="J204" s="42">
        <f>[2]Emissions!J613</f>
        <v>0</v>
      </c>
      <c r="K204" s="42">
        <f>[2]Emissions!K613</f>
        <v>0</v>
      </c>
      <c r="L204" s="42">
        <f>[2]Emissions!L613</f>
        <v>0</v>
      </c>
      <c r="M204" s="42">
        <f>[2]Emissions!M613</f>
        <v>0</v>
      </c>
    </row>
    <row r="205" spans="1:13">
      <c r="A205" s="10" t="str">
        <f>[2]Emissions!A2190</f>
        <v>EUR</v>
      </c>
      <c r="B205" s="10" t="str">
        <f>[2]Emissions!B2190</f>
        <v>TRA_NAV_INT_MTH_NEW</v>
      </c>
      <c r="C205" s="10" t="str">
        <f>[2]Emissions!C2190</f>
        <v>TOT_N2O</v>
      </c>
      <c r="D205" s="10" t="str">
        <f>[2]Emissions!D2190</f>
        <v>TRA</v>
      </c>
      <c r="E205" s="42">
        <f>[2]Emissions!E2190</f>
        <v>0</v>
      </c>
      <c r="F205" s="42">
        <f>[2]Emissions!F2190</f>
        <v>0</v>
      </c>
      <c r="G205" s="42">
        <f>[2]Emissions!G2190</f>
        <v>0</v>
      </c>
      <c r="H205" s="42">
        <f>[2]Emissions!H2190</f>
        <v>0</v>
      </c>
      <c r="I205" s="42">
        <f>[2]Emissions!I2190</f>
        <v>0</v>
      </c>
      <c r="J205" s="42">
        <f>[2]Emissions!J2190</f>
        <v>5.6500756429652028E-4</v>
      </c>
      <c r="K205" s="42">
        <f>[2]Emissions!K2190</f>
        <v>3.5113464447806349E-3</v>
      </c>
      <c r="L205" s="42">
        <f>[2]Emissions!L2190</f>
        <v>2.18661119515885E-2</v>
      </c>
      <c r="M205" s="42">
        <f>[2]Emissions!M2190</f>
        <v>0.12864296520423599</v>
      </c>
    </row>
    <row r="206" spans="1:13">
      <c r="A206" s="10" t="str">
        <f>[2]Emissions!A2268</f>
        <v>EUR</v>
      </c>
      <c r="B206" s="10" t="str">
        <f>[2]Emissions!B2268</f>
        <v>TRA_ROA_BUS_BIO_EXS</v>
      </c>
      <c r="C206" s="10" t="str">
        <f>[2]Emissions!C2268</f>
        <v>TRA_CH4</v>
      </c>
      <c r="D206" s="10" t="str">
        <f>[2]Emissions!D2268</f>
        <v>TRA</v>
      </c>
      <c r="E206" s="42">
        <f>[2]Emissions!E2268</f>
        <v>4.7050364077669906</v>
      </c>
      <c r="F206" s="42">
        <f>[2]Emissions!F2268</f>
        <v>2.3525182038834949</v>
      </c>
      <c r="G206" s="42">
        <f>[2]Emissions!G2268</f>
        <v>0</v>
      </c>
      <c r="H206" s="42">
        <f>[2]Emissions!H2268</f>
        <v>0</v>
      </c>
      <c r="I206" s="42">
        <f>[2]Emissions!I2268</f>
        <v>0</v>
      </c>
      <c r="J206" s="42">
        <f>[2]Emissions!J2268</f>
        <v>0</v>
      </c>
      <c r="K206" s="42">
        <f>[2]Emissions!K2268</f>
        <v>0</v>
      </c>
      <c r="L206" s="42">
        <f>[2]Emissions!L2268</f>
        <v>0</v>
      </c>
      <c r="M206" s="42">
        <f>[2]Emissions!M2268</f>
        <v>0</v>
      </c>
    </row>
    <row r="207" spans="1:13">
      <c r="A207" s="10" t="str">
        <f>[2]Emissions!A2090</f>
        <v>EUR</v>
      </c>
      <c r="B207" s="10" t="str">
        <f>[2]Emissions!B2090</f>
        <v>TRA_FT_NGA</v>
      </c>
      <c r="C207" s="10" t="str">
        <f>[2]Emissions!C2090</f>
        <v>TRA_CH4</v>
      </c>
      <c r="D207" s="10" t="str">
        <f>[2]Emissions!D2090</f>
        <v>TRA</v>
      </c>
      <c r="E207" s="42">
        <f>[2]Emissions!E2090</f>
        <v>1.1951519044062739</v>
      </c>
      <c r="F207" s="42">
        <f>[2]Emissions!F2090</f>
        <v>2.8384857729649</v>
      </c>
      <c r="G207" s="42">
        <f>[2]Emissions!G2090</f>
        <v>71.728502456882637</v>
      </c>
      <c r="H207" s="42">
        <f>[2]Emissions!H2090</f>
        <v>793.5503991881194</v>
      </c>
      <c r="I207" s="42">
        <f>[2]Emissions!I2090</f>
        <v>2411.4479260520161</v>
      </c>
      <c r="J207" s="42">
        <f>[2]Emissions!J2090</f>
        <v>2596.3734135896921</v>
      </c>
      <c r="K207" s="42">
        <f>[2]Emissions!K2090</f>
        <v>4187.868093624279</v>
      </c>
      <c r="L207" s="42">
        <f>[2]Emissions!L2090</f>
        <v>3735.9041006175248</v>
      </c>
      <c r="M207" s="42">
        <f>[2]Emissions!M2090</f>
        <v>0</v>
      </c>
    </row>
    <row r="208" spans="1:13">
      <c r="A208" s="10" t="str">
        <f>[2]Emissions!A608</f>
        <v>EUR</v>
      </c>
      <c r="B208" s="10" t="str">
        <f>[2]Emissions!B608</f>
        <v>HH2_DEL_TRA_LH2_C_1_NEW</v>
      </c>
      <c r="C208" s="10" t="str">
        <f>[2]Emissions!C608</f>
        <v>TRA_CH4</v>
      </c>
      <c r="D208" s="10" t="str">
        <f>[2]Emissions!D608</f>
        <v>HH2</v>
      </c>
      <c r="E208" s="42">
        <f>[2]Emissions!E608</f>
        <v>0</v>
      </c>
      <c r="F208" s="42">
        <f>[2]Emissions!F608</f>
        <v>0</v>
      </c>
      <c r="G208" s="42">
        <f>[2]Emissions!G608</f>
        <v>0</v>
      </c>
      <c r="H208" s="42">
        <f>[2]Emissions!H608</f>
        <v>0</v>
      </c>
      <c r="I208" s="42">
        <f>[2]Emissions!I608</f>
        <v>6.8281751216572081E-5</v>
      </c>
      <c r="J208" s="42">
        <f>[2]Emissions!J608</f>
        <v>7.4252487630472536E-3</v>
      </c>
      <c r="K208" s="42">
        <f>[2]Emissions!K608</f>
        <v>4.6258629897264487E-2</v>
      </c>
      <c r="L208" s="42">
        <f>[2]Emissions!L608</f>
        <v>0.28805785949285673</v>
      </c>
      <c r="M208" s="42">
        <f>[2]Emissions!M608</f>
        <v>1.6950856211324909</v>
      </c>
    </row>
    <row r="209" spans="1:13">
      <c r="A209" s="10" t="str">
        <f>[2]Emissions!A2156</f>
        <v>EUR</v>
      </c>
      <c r="B209" s="10" t="str">
        <f>[2]Emissions!B2156</f>
        <v>TRA_NAV_INT_DST_NEW</v>
      </c>
      <c r="C209" s="10" t="str">
        <f>[2]Emissions!C2156</f>
        <v>TOT_CO2_EQ_GWP_100</v>
      </c>
      <c r="D209" s="10" t="str">
        <f>[2]Emissions!D2156</f>
        <v>TRA</v>
      </c>
      <c r="E209" s="42">
        <f>[2]Emissions!E2156</f>
        <v>33653.337924308638</v>
      </c>
      <c r="F209" s="42">
        <f>[2]Emissions!F2156</f>
        <v>15885.14193709854</v>
      </c>
      <c r="G209" s="42">
        <f>[2]Emissions!G2156</f>
        <v>0</v>
      </c>
      <c r="H209" s="42">
        <f>[2]Emissions!H2156</f>
        <v>132454.974747559</v>
      </c>
      <c r="I209" s="42">
        <f>[2]Emissions!I2156</f>
        <v>151395.42862557981</v>
      </c>
      <c r="J209" s="42">
        <f>[2]Emissions!J2156</f>
        <v>164984.83448987061</v>
      </c>
      <c r="K209" s="42">
        <f>[2]Emissions!K2156</f>
        <v>140921.00031360751</v>
      </c>
      <c r="L209" s="42">
        <f>[2]Emissions!L2156</f>
        <v>131635.85574392299</v>
      </c>
      <c r="M209" s="42">
        <f>[2]Emissions!M2156</f>
        <v>15969.54050907911</v>
      </c>
    </row>
    <row r="210" spans="1:13">
      <c r="A210" s="10" t="str">
        <f>[2]Emissions!A2149</f>
        <v>EUR</v>
      </c>
      <c r="B210" s="10" t="str">
        <f>[2]Emissions!B2149</f>
        <v>TRA_NAV_INT_DST_EXS</v>
      </c>
      <c r="C210" s="10" t="str">
        <f>[2]Emissions!C2149</f>
        <v>TOT_CO2_EQ_GWP_100</v>
      </c>
      <c r="D210" s="10" t="str">
        <f>[2]Emissions!D2149</f>
        <v>TRA</v>
      </c>
      <c r="E210" s="42">
        <f>[2]Emissions!E2149</f>
        <v>12341.16237247863</v>
      </c>
      <c r="F210" s="42">
        <f>[2]Emissions!F2149</f>
        <v>9872.9298979829036</v>
      </c>
      <c r="G210" s="42">
        <f>[2]Emissions!G2149</f>
        <v>7404.6974234871814</v>
      </c>
      <c r="H210" s="42">
        <f>[2]Emissions!H2149</f>
        <v>4936.4649489914527</v>
      </c>
      <c r="I210" s="42">
        <f>[2]Emissions!I2149</f>
        <v>2468.2324744957259</v>
      </c>
      <c r="J210" s="42">
        <f>[2]Emissions!J2149</f>
        <v>0</v>
      </c>
      <c r="K210" s="42">
        <f>[2]Emissions!K2149</f>
        <v>0</v>
      </c>
      <c r="L210" s="42">
        <f>[2]Emissions!L2149</f>
        <v>0</v>
      </c>
      <c r="M210" s="42">
        <f>[2]Emissions!M2149</f>
        <v>0</v>
      </c>
    </row>
    <row r="211" spans="1:13">
      <c r="A211" s="10" t="str">
        <f>[2]Emissions!A2414</f>
        <v>EUR</v>
      </c>
      <c r="B211" s="10" t="str">
        <f>[2]Emissions!B2414</f>
        <v>TRA_ROA_HTR_NGA_NEW</v>
      </c>
      <c r="C211" s="10" t="str">
        <f>[2]Emissions!C2414</f>
        <v>TOT_CO2_EQ_GWP_100</v>
      </c>
      <c r="D211" s="10" t="str">
        <f>[2]Emissions!D2414</f>
        <v>TRA</v>
      </c>
      <c r="E211" s="42">
        <f>[2]Emissions!E2414</f>
        <v>0</v>
      </c>
      <c r="F211" s="42">
        <f>[2]Emissions!F2414</f>
        <v>0</v>
      </c>
      <c r="G211" s="42">
        <f>[2]Emissions!G2414</f>
        <v>594.54627444510925</v>
      </c>
      <c r="H211" s="42">
        <f>[2]Emissions!H2414</f>
        <v>25237.024599566019</v>
      </c>
      <c r="I211" s="42">
        <f>[2]Emissions!I2414</f>
        <v>77415.912305693724</v>
      </c>
      <c r="J211" s="42">
        <f>[2]Emissions!J2414</f>
        <v>227501.1666511654</v>
      </c>
      <c r="K211" s="42">
        <f>[2]Emissions!K2414</f>
        <v>261301.1042625572</v>
      </c>
      <c r="L211" s="42">
        <f>[2]Emissions!L2414</f>
        <v>106957.82667876199</v>
      </c>
      <c r="M211" s="42">
        <f>[2]Emissions!M2414</f>
        <v>0</v>
      </c>
    </row>
    <row r="212" spans="1:13">
      <c r="A212" s="10" t="str">
        <f>[2]Emissions!A2297</f>
        <v>EUR</v>
      </c>
      <c r="B212" s="10" t="str">
        <f>[2]Emissions!B2297</f>
        <v>TRA_ROA_BUS_LNG_NEW</v>
      </c>
      <c r="C212" s="10" t="str">
        <f>[2]Emissions!C2297</f>
        <v>TOT_CO2_EQ_GWP_100</v>
      </c>
      <c r="D212" s="10" t="str">
        <f>[2]Emissions!D2297</f>
        <v>TRA</v>
      </c>
      <c r="E212" s="42">
        <f>[2]Emissions!E2297</f>
        <v>0</v>
      </c>
      <c r="F212" s="42">
        <f>[2]Emissions!F2297</f>
        <v>0</v>
      </c>
      <c r="G212" s="42">
        <f>[2]Emissions!G2297</f>
        <v>0</v>
      </c>
      <c r="H212" s="42">
        <f>[2]Emissions!H2297</f>
        <v>0</v>
      </c>
      <c r="I212" s="42">
        <f>[2]Emissions!I2297</f>
        <v>0</v>
      </c>
      <c r="J212" s="42">
        <f>[2]Emissions!J2297</f>
        <v>0</v>
      </c>
      <c r="K212" s="42">
        <f>[2]Emissions!K2297</f>
        <v>0</v>
      </c>
      <c r="L212" s="42">
        <f>[2]Emissions!L2297</f>
        <v>0</v>
      </c>
      <c r="M212" s="42">
        <f>[2]Emissions!M2297</f>
        <v>0</v>
      </c>
    </row>
    <row r="213" spans="1:13">
      <c r="A213" s="10" t="str">
        <f>[2]Emissions!A2303</f>
        <v>EUR</v>
      </c>
      <c r="B213" s="10" t="str">
        <f>[2]Emissions!B2303</f>
        <v>TRA_ROA_BUS_LPG_NEW</v>
      </c>
      <c r="C213" s="10" t="str">
        <f>[2]Emissions!C2303</f>
        <v>TOT_N2O</v>
      </c>
      <c r="D213" s="10" t="str">
        <f>[2]Emissions!D2303</f>
        <v>TRA</v>
      </c>
      <c r="E213" s="42">
        <f>[2]Emissions!E2303</f>
        <v>0</v>
      </c>
      <c r="F213" s="42">
        <f>[2]Emissions!F2303</f>
        <v>0</v>
      </c>
      <c r="G213" s="42">
        <f>[2]Emissions!G2303</f>
        <v>0</v>
      </c>
      <c r="H213" s="42">
        <f>[2]Emissions!H2303</f>
        <v>0</v>
      </c>
      <c r="I213" s="42">
        <f>[2]Emissions!I2303</f>
        <v>0</v>
      </c>
      <c r="J213" s="42">
        <f>[2]Emissions!J2303</f>
        <v>0</v>
      </c>
      <c r="K213" s="42">
        <f>[2]Emissions!K2303</f>
        <v>0</v>
      </c>
      <c r="L213" s="42">
        <f>[2]Emissions!L2303</f>
        <v>0</v>
      </c>
      <c r="M213" s="42">
        <f>[2]Emissions!M2303</f>
        <v>0</v>
      </c>
    </row>
    <row r="214" spans="1:13">
      <c r="A214" s="10" t="str">
        <f>[2]Emissions!A2243</f>
        <v>EUR</v>
      </c>
      <c r="B214" s="10" t="str">
        <f>[2]Emissions!B2243</f>
        <v>TRA_ROA_2WH_ELC_NEW</v>
      </c>
      <c r="C214" s="10" t="str">
        <f>[2]Emissions!C2243</f>
        <v>TRA_CH4</v>
      </c>
      <c r="D214" s="10" t="str">
        <f>[2]Emissions!D2243</f>
        <v>TRA</v>
      </c>
      <c r="E214" s="42">
        <f>[2]Emissions!E2243</f>
        <v>0</v>
      </c>
      <c r="F214" s="42">
        <f>[2]Emissions!F2243</f>
        <v>0</v>
      </c>
      <c r="G214" s="42">
        <f>[2]Emissions!G2243</f>
        <v>0</v>
      </c>
      <c r="H214" s="42">
        <f>[2]Emissions!H2243</f>
        <v>0</v>
      </c>
      <c r="I214" s="42">
        <f>[2]Emissions!I2243</f>
        <v>0</v>
      </c>
      <c r="J214" s="42">
        <f>[2]Emissions!J2243</f>
        <v>0</v>
      </c>
      <c r="K214" s="42">
        <f>[2]Emissions!K2243</f>
        <v>0</v>
      </c>
      <c r="L214" s="42">
        <f>[2]Emissions!L2243</f>
        <v>0</v>
      </c>
      <c r="M214" s="42">
        <f>[2]Emissions!M2243</f>
        <v>0</v>
      </c>
    </row>
    <row r="215" spans="1:13">
      <c r="A215" s="10" t="str">
        <f>[2]Emissions!A2203</f>
        <v>EUR</v>
      </c>
      <c r="B215" s="10" t="str">
        <f>[2]Emissions!B2203</f>
        <v>TRA_RAIL_FRG_DST_EXS</v>
      </c>
      <c r="C215" s="10" t="str">
        <f>[2]Emissions!C2203</f>
        <v>TOT_CO2_EQ_GWP_100</v>
      </c>
      <c r="D215" s="10" t="str">
        <f>[2]Emissions!D2203</f>
        <v>TRA</v>
      </c>
      <c r="E215" s="42">
        <f>[2]Emissions!E2203</f>
        <v>4061.5651461358498</v>
      </c>
      <c r="F215" s="42">
        <f>[2]Emissions!F2203</f>
        <v>3249.2521169086808</v>
      </c>
      <c r="G215" s="42">
        <f>[2]Emissions!G2203</f>
        <v>2436.93908768151</v>
      </c>
      <c r="H215" s="42">
        <f>[2]Emissions!H2203</f>
        <v>1624.62605845434</v>
      </c>
      <c r="I215" s="42">
        <f>[2]Emissions!I2203</f>
        <v>812.31302922716964</v>
      </c>
      <c r="J215" s="42">
        <f>[2]Emissions!J2203</f>
        <v>0</v>
      </c>
      <c r="K215" s="42">
        <f>[2]Emissions!K2203</f>
        <v>0</v>
      </c>
      <c r="L215" s="42">
        <f>[2]Emissions!L2203</f>
        <v>0</v>
      </c>
      <c r="M215" s="42">
        <f>[2]Emissions!M2203</f>
        <v>0</v>
      </c>
    </row>
    <row r="216" spans="1:13">
      <c r="A216" s="10" t="str">
        <f>[2]Emissions!A2196</f>
        <v>EUR</v>
      </c>
      <c r="B216" s="10" t="str">
        <f>[2]Emissions!B2196</f>
        <v>TRA_RAIL_FRG_COA_EXS</v>
      </c>
      <c r="C216" s="10" t="str">
        <f>[2]Emissions!C2196</f>
        <v>TOT_CO2_EQ_GWP_100</v>
      </c>
      <c r="D216" s="10" t="str">
        <f>[2]Emissions!D2196</f>
        <v>TRA</v>
      </c>
      <c r="E216" s="42">
        <f>[2]Emissions!E2196</f>
        <v>2.0778810459509032</v>
      </c>
      <c r="F216" s="42">
        <f>[2]Emissions!F2196</f>
        <v>1.6623048367607229</v>
      </c>
      <c r="G216" s="42">
        <f>[2]Emissions!G2196</f>
        <v>1.246728627570542</v>
      </c>
      <c r="H216" s="42">
        <f>[2]Emissions!H2196</f>
        <v>0.83115241838036114</v>
      </c>
      <c r="I216" s="42">
        <f>[2]Emissions!I2196</f>
        <v>0.41557620919018068</v>
      </c>
      <c r="J216" s="42">
        <f>[2]Emissions!J2196</f>
        <v>0</v>
      </c>
      <c r="K216" s="42">
        <f>[2]Emissions!K2196</f>
        <v>0</v>
      </c>
      <c r="L216" s="42">
        <f>[2]Emissions!L2196</f>
        <v>0</v>
      </c>
      <c r="M216" s="42">
        <f>[2]Emissions!M2196</f>
        <v>0</v>
      </c>
    </row>
    <row r="217" spans="1:13">
      <c r="A217" s="10" t="str">
        <f>[2]Emissions!A2109</f>
        <v>EUR</v>
      </c>
      <c r="B217" s="10" t="str">
        <f>[2]Emissions!B2109</f>
        <v>TRA_NAV_DOM_DUAL_NEW</v>
      </c>
      <c r="C217" s="10" t="str">
        <f>[2]Emissions!C2109</f>
        <v>TOT_CO2_EQ_GWP_100</v>
      </c>
      <c r="D217" s="10" t="str">
        <f>[2]Emissions!D2109</f>
        <v>TRA</v>
      </c>
      <c r="E217" s="42">
        <f>[2]Emissions!E2109</f>
        <v>0</v>
      </c>
      <c r="F217" s="42">
        <f>[2]Emissions!F2109</f>
        <v>0</v>
      </c>
      <c r="G217" s="42">
        <f>[2]Emissions!G2109</f>
        <v>0.62162005747876004</v>
      </c>
      <c r="H217" s="42">
        <f>[2]Emissions!H2109</f>
        <v>0</v>
      </c>
      <c r="I217" s="42">
        <f>[2]Emissions!I2109</f>
        <v>0</v>
      </c>
      <c r="J217" s="42">
        <f>[2]Emissions!J2109</f>
        <v>149.44782215218811</v>
      </c>
      <c r="K217" s="42">
        <f>[2]Emissions!K2109</f>
        <v>880.62841476159383</v>
      </c>
      <c r="L217" s="42">
        <f>[2]Emissions!L2109</f>
        <v>0</v>
      </c>
      <c r="M217" s="42">
        <f>[2]Emissions!M2109</f>
        <v>3237.6044660352709</v>
      </c>
    </row>
    <row r="218" spans="1:13">
      <c r="A218" s="10" t="str">
        <f>[2]Emissions!A2075</f>
        <v>EUR</v>
      </c>
      <c r="B218" s="10" t="str">
        <f>[2]Emissions!B2075</f>
        <v>TRA_FT_DST</v>
      </c>
      <c r="C218" s="10" t="str">
        <f>[2]Emissions!C2075</f>
        <v>TRA_CH4</v>
      </c>
      <c r="D218" s="10" t="str">
        <f>[2]Emissions!D2075</f>
        <v>TRA</v>
      </c>
      <c r="E218" s="42">
        <f>[2]Emissions!E2075</f>
        <v>-1316.377305</v>
      </c>
      <c r="F218" s="42">
        <f>[2]Emissions!F2075</f>
        <v>-1722.533502593888</v>
      </c>
      <c r="G218" s="42">
        <f>[2]Emissions!G2075</f>
        <v>-4736.6420788953383</v>
      </c>
      <c r="H218" s="42">
        <f>[2]Emissions!H2075</f>
        <v>-5077.9568327983106</v>
      </c>
      <c r="I218" s="42">
        <f>[2]Emissions!I2075</f>
        <v>-5775.045566540769</v>
      </c>
      <c r="J218" s="42">
        <f>[2]Emissions!J2075</f>
        <v>-6078.1847275634764</v>
      </c>
      <c r="K218" s="42">
        <f>[2]Emissions!K2075</f>
        <v>-11213.404725202619</v>
      </c>
      <c r="L218" s="42">
        <f>[2]Emissions!L2075</f>
        <v>-9952.3588239557448</v>
      </c>
      <c r="M218" s="42">
        <f>[2]Emissions!M2075</f>
        <v>-1648.1110117005451</v>
      </c>
    </row>
    <row r="219" spans="1:13">
      <c r="A219" s="10" t="str">
        <f>[2]Emissions!A2309</f>
        <v>EUR</v>
      </c>
      <c r="B219" s="10" t="str">
        <f>[2]Emissions!B2309</f>
        <v>TRA_ROA_BUS_NGA_EXS</v>
      </c>
      <c r="C219" s="10" t="str">
        <f>[2]Emissions!C2309</f>
        <v>TOT_CO2_EQ_GWP_100</v>
      </c>
      <c r="D219" s="10" t="str">
        <f>[2]Emissions!D2309</f>
        <v>TRA</v>
      </c>
      <c r="E219" s="42">
        <f>[2]Emissions!E2309</f>
        <v>247.5381734951456</v>
      </c>
      <c r="F219" s="42">
        <f>[2]Emissions!F2309</f>
        <v>235.16126482038831</v>
      </c>
      <c r="G219" s="42">
        <f>[2]Emissions!G2309</f>
        <v>0</v>
      </c>
      <c r="H219" s="42">
        <f>[2]Emissions!H2309</f>
        <v>0</v>
      </c>
      <c r="I219" s="42">
        <f>[2]Emissions!I2309</f>
        <v>0</v>
      </c>
      <c r="J219" s="42">
        <f>[2]Emissions!J2309</f>
        <v>0</v>
      </c>
      <c r="K219" s="42">
        <f>[2]Emissions!K2309</f>
        <v>0</v>
      </c>
      <c r="L219" s="42">
        <f>[2]Emissions!L2309</f>
        <v>0</v>
      </c>
      <c r="M219" s="42">
        <f>[2]Emissions!M2309</f>
        <v>0</v>
      </c>
    </row>
    <row r="220" spans="1:13">
      <c r="A220" s="10" t="str">
        <f>[2]Emissions!A2327</f>
        <v>EUR</v>
      </c>
      <c r="B220" s="10" t="str">
        <f>[2]Emissions!B2327</f>
        <v>TRA_ROA_CAR_DST_NEW</v>
      </c>
      <c r="C220" s="10" t="str">
        <f>[2]Emissions!C2327</f>
        <v>TRA_CH4</v>
      </c>
      <c r="D220" s="10" t="str">
        <f>[2]Emissions!D2327</f>
        <v>TRA</v>
      </c>
      <c r="E220" s="42">
        <f>[2]Emissions!E2327</f>
        <v>261.50505691868642</v>
      </c>
      <c r="F220" s="42">
        <f>[2]Emissions!F2327</f>
        <v>2330.952531235112</v>
      </c>
      <c r="G220" s="42">
        <f>[2]Emissions!G2327</f>
        <v>2934.432389666008</v>
      </c>
      <c r="H220" s="42">
        <f>[2]Emissions!H2327</f>
        <v>2934.432389666008</v>
      </c>
      <c r="I220" s="42">
        <f>[2]Emissions!I2327</f>
        <v>864.98491534958157</v>
      </c>
      <c r="J220" s="42">
        <f>[2]Emissions!J2327</f>
        <v>0</v>
      </c>
      <c r="K220" s="42">
        <f>[2]Emissions!K2327</f>
        <v>0</v>
      </c>
      <c r="L220" s="42">
        <f>[2]Emissions!L2327</f>
        <v>0</v>
      </c>
      <c r="M220" s="42">
        <f>[2]Emissions!M2327</f>
        <v>0</v>
      </c>
    </row>
    <row r="221" spans="1:13">
      <c r="A221" s="10" t="str">
        <f>[2]Emissions!A2420</f>
        <v>EUR</v>
      </c>
      <c r="B221" s="10" t="str">
        <f>[2]Emissions!B2420</f>
        <v>TRA_ROA_LCV_DHE_NEW</v>
      </c>
      <c r="C221" s="10" t="str">
        <f>[2]Emissions!C2420</f>
        <v>TOT_CO2_EQ_GWP_100</v>
      </c>
      <c r="D221" s="10" t="str">
        <f>[2]Emissions!D2420</f>
        <v>TRA</v>
      </c>
      <c r="E221" s="42">
        <f>[2]Emissions!E2420</f>
        <v>0</v>
      </c>
      <c r="F221" s="42">
        <f>[2]Emissions!F2420</f>
        <v>7.0283845015105753</v>
      </c>
      <c r="G221" s="42">
        <f>[2]Emissions!G2420</f>
        <v>7.0283845015105753</v>
      </c>
      <c r="H221" s="42">
        <f>[2]Emissions!H2420</f>
        <v>7.0283845015105753</v>
      </c>
      <c r="I221" s="42">
        <f>[2]Emissions!I2420</f>
        <v>7.0283845015105753</v>
      </c>
      <c r="J221" s="42">
        <f>[2]Emissions!J2420</f>
        <v>0</v>
      </c>
      <c r="K221" s="42">
        <f>[2]Emissions!K2420</f>
        <v>0</v>
      </c>
      <c r="L221" s="42">
        <f>[2]Emissions!L2420</f>
        <v>0</v>
      </c>
      <c r="M221" s="42">
        <f>[2]Emissions!M2420</f>
        <v>0</v>
      </c>
    </row>
    <row r="222" spans="1:13">
      <c r="A222" s="10" t="str">
        <f>[2]Emissions!A2449</f>
        <v>EUR</v>
      </c>
      <c r="B222" s="10" t="str">
        <f>[2]Emissions!B2449</f>
        <v>TRA_ROA_LCV_LPG_EXS</v>
      </c>
      <c r="C222" s="10" t="str">
        <f>[2]Emissions!C2449</f>
        <v>TOT_CO2_EQ_GWP_100</v>
      </c>
      <c r="D222" s="10" t="str">
        <f>[2]Emissions!D2449</f>
        <v>TRA</v>
      </c>
      <c r="E222" s="42">
        <f>[2]Emissions!E2449</f>
        <v>2229.0619515267849</v>
      </c>
      <c r="F222" s="42">
        <f>[2]Emissions!F2449</f>
        <v>586.59525040178562</v>
      </c>
      <c r="G222" s="42">
        <f>[2]Emissions!G2449</f>
        <v>0</v>
      </c>
      <c r="H222" s="42">
        <f>[2]Emissions!H2449</f>
        <v>0</v>
      </c>
      <c r="I222" s="42">
        <f>[2]Emissions!I2449</f>
        <v>0</v>
      </c>
      <c r="J222" s="42">
        <f>[2]Emissions!J2449</f>
        <v>0</v>
      </c>
      <c r="K222" s="42">
        <f>[2]Emissions!K2449</f>
        <v>0</v>
      </c>
      <c r="L222" s="42">
        <f>[2]Emissions!L2449</f>
        <v>0</v>
      </c>
      <c r="M222" s="42">
        <f>[2]Emissions!M2449</f>
        <v>0</v>
      </c>
    </row>
    <row r="223" spans="1:13">
      <c r="A223" s="10" t="str">
        <f>[2]Emissions!A2248</f>
        <v>EUR</v>
      </c>
      <c r="B223" s="10" t="str">
        <f>[2]Emissions!B2248</f>
        <v>TRA_ROA_2WH_GSL_NEW</v>
      </c>
      <c r="C223" s="10" t="str">
        <f>[2]Emissions!C2248</f>
        <v>TRA_CH4</v>
      </c>
      <c r="D223" s="10" t="str">
        <f>[2]Emissions!D2248</f>
        <v>TRA</v>
      </c>
      <c r="E223" s="42">
        <f>[2]Emissions!E2248</f>
        <v>7.9078135906927614</v>
      </c>
      <c r="F223" s="42">
        <f>[2]Emissions!F2248</f>
        <v>41.295703655117727</v>
      </c>
      <c r="G223" s="42">
        <f>[2]Emissions!G2248</f>
        <v>69.621857373393425</v>
      </c>
      <c r="H223" s="42">
        <f>[2]Emissions!H2248</f>
        <v>70.8937412557747</v>
      </c>
      <c r="I223" s="42">
        <f>[2]Emissions!I2248</f>
        <v>34.659773946806247</v>
      </c>
      <c r="J223" s="42">
        <f>[2]Emissions!J2248</f>
        <v>0</v>
      </c>
      <c r="K223" s="42">
        <f>[2]Emissions!K2248</f>
        <v>0</v>
      </c>
      <c r="L223" s="42">
        <f>[2]Emissions!L2248</f>
        <v>0</v>
      </c>
      <c r="M223" s="42">
        <f>[2]Emissions!M2248</f>
        <v>0</v>
      </c>
    </row>
    <row r="224" spans="1:13">
      <c r="A224" s="10" t="str">
        <f>[2]Emissions!A2506</f>
        <v>EUR</v>
      </c>
      <c r="B224" s="10" t="str">
        <f>[2]Emissions!B2506</f>
        <v>TRA_ROA_MTR_LPG_EXS</v>
      </c>
      <c r="C224" s="10" t="str">
        <f>[2]Emissions!C2506</f>
        <v>TRA_CH4</v>
      </c>
      <c r="D224" s="10" t="str">
        <f>[2]Emissions!D2506</f>
        <v>TRA</v>
      </c>
      <c r="E224" s="42">
        <f>[2]Emissions!E2506</f>
        <v>52.802521645021642</v>
      </c>
      <c r="F224" s="42">
        <f>[2]Emissions!F2506</f>
        <v>13.895400432900439</v>
      </c>
      <c r="G224" s="42">
        <f>[2]Emissions!G2506</f>
        <v>0</v>
      </c>
      <c r="H224" s="42">
        <f>[2]Emissions!H2506</f>
        <v>0</v>
      </c>
      <c r="I224" s="42">
        <f>[2]Emissions!I2506</f>
        <v>0</v>
      </c>
      <c r="J224" s="42">
        <f>[2]Emissions!J2506</f>
        <v>0</v>
      </c>
      <c r="K224" s="42">
        <f>[2]Emissions!K2506</f>
        <v>0</v>
      </c>
      <c r="L224" s="42">
        <f>[2]Emissions!L2506</f>
        <v>0</v>
      </c>
      <c r="M224" s="42">
        <f>[2]Emissions!M2506</f>
        <v>0</v>
      </c>
    </row>
    <row r="225" spans="1:13">
      <c r="A225" s="10" t="str">
        <f>[2]Emissions!A2291</f>
        <v>EUR</v>
      </c>
      <c r="B225" s="10" t="str">
        <f>[2]Emissions!B2291</f>
        <v>TRA_ROA_BUS_GSL_EXS</v>
      </c>
      <c r="C225" s="10" t="str">
        <f>[2]Emissions!C2291</f>
        <v>TOT_CO2_EQ_GWP_100</v>
      </c>
      <c r="D225" s="10" t="str">
        <f>[2]Emissions!D2291</f>
        <v>TRA</v>
      </c>
      <c r="E225" s="42">
        <f>[2]Emissions!E2291</f>
        <v>1123.9423493857921</v>
      </c>
      <c r="F225" s="42">
        <f>[2]Emissions!F2291</f>
        <v>561.97117469289606</v>
      </c>
      <c r="G225" s="42">
        <f>[2]Emissions!G2291</f>
        <v>0</v>
      </c>
      <c r="H225" s="42">
        <f>[2]Emissions!H2291</f>
        <v>0</v>
      </c>
      <c r="I225" s="42">
        <f>[2]Emissions!I2291</f>
        <v>0</v>
      </c>
      <c r="J225" s="42">
        <f>[2]Emissions!J2291</f>
        <v>0</v>
      </c>
      <c r="K225" s="42">
        <f>[2]Emissions!K2291</f>
        <v>0</v>
      </c>
      <c r="L225" s="42">
        <f>[2]Emissions!L2291</f>
        <v>0</v>
      </c>
      <c r="M225" s="42">
        <f>[2]Emissions!M2291</f>
        <v>0</v>
      </c>
    </row>
    <row r="226" spans="1:13">
      <c r="A226" s="10" t="str">
        <f>[2]Emissions!A2500</f>
        <v>EUR</v>
      </c>
      <c r="B226" s="10" t="str">
        <f>[2]Emissions!B2500</f>
        <v>TRA_ROA_MTR_LNG_NEW</v>
      </c>
      <c r="C226" s="10" t="str">
        <f>[2]Emissions!C2500</f>
        <v>TOT_CO2_EQ_GWP_100</v>
      </c>
      <c r="D226" s="10" t="str">
        <f>[2]Emissions!D2500</f>
        <v>TRA</v>
      </c>
      <c r="E226" s="42">
        <f>[2]Emissions!E2500</f>
        <v>0</v>
      </c>
      <c r="F226" s="42">
        <f>[2]Emissions!F2500</f>
        <v>0</v>
      </c>
      <c r="G226" s="42">
        <f>[2]Emissions!G2500</f>
        <v>0</v>
      </c>
      <c r="H226" s="42">
        <f>[2]Emissions!H2500</f>
        <v>0</v>
      </c>
      <c r="I226" s="42">
        <f>[2]Emissions!I2500</f>
        <v>0</v>
      </c>
      <c r="J226" s="42">
        <f>[2]Emissions!J2500</f>
        <v>0</v>
      </c>
      <c r="K226" s="42">
        <f>[2]Emissions!K2500</f>
        <v>0</v>
      </c>
      <c r="L226" s="42">
        <f>[2]Emissions!L2500</f>
        <v>0</v>
      </c>
      <c r="M226" s="42">
        <f>[2]Emissions!M2500</f>
        <v>0</v>
      </c>
    </row>
    <row r="227" spans="1:13">
      <c r="A227" s="10" t="str">
        <f>[2]Emissions!A2388</f>
        <v>EUR</v>
      </c>
      <c r="B227" s="10" t="str">
        <f>[2]Emissions!B2388</f>
        <v>TRA_ROA_HTR_DST_NEW</v>
      </c>
      <c r="C227" s="10" t="str">
        <f>[2]Emissions!C2388</f>
        <v>TOT_CO2_EQ_GWP_100</v>
      </c>
      <c r="D227" s="10" t="str">
        <f>[2]Emissions!D2388</f>
        <v>TRA</v>
      </c>
      <c r="E227" s="42">
        <f>[2]Emissions!E2388</f>
        <v>52276.985816653963</v>
      </c>
      <c r="F227" s="42">
        <f>[2]Emissions!F2388</f>
        <v>232714.50944665281</v>
      </c>
      <c r="G227" s="42">
        <f>[2]Emissions!G2388</f>
        <v>387318.75028587761</v>
      </c>
      <c r="H227" s="42">
        <f>[2]Emissions!H2388</f>
        <v>389889.90582439338</v>
      </c>
      <c r="I227" s="42">
        <f>[2]Emissions!I2388</f>
        <v>337612.92000773939</v>
      </c>
      <c r="J227" s="42">
        <f>[2]Emissions!J2388</f>
        <v>158774.47683484791</v>
      </c>
      <c r="K227" s="42">
        <f>[2]Emissions!K2388</f>
        <v>88017.000467242382</v>
      </c>
      <c r="L227" s="42">
        <f>[2]Emissions!L2388</f>
        <v>86417.920010135116</v>
      </c>
      <c r="M227" s="42">
        <f>[2]Emissions!M2388</f>
        <v>0</v>
      </c>
    </row>
    <row r="228" spans="1:13">
      <c r="A228" s="10" t="str">
        <f>[2]Emissions!A2360</f>
        <v>EUR</v>
      </c>
      <c r="B228" s="10" t="str">
        <f>[2]Emissions!B2360</f>
        <v>TRA_ROA_CAR_LPG_NEW</v>
      </c>
      <c r="C228" s="10" t="str">
        <f>[2]Emissions!C2360</f>
        <v>TRA_CH4</v>
      </c>
      <c r="D228" s="10" t="str">
        <f>[2]Emissions!D2360</f>
        <v>TRA</v>
      </c>
      <c r="E228" s="42">
        <f>[2]Emissions!E2360</f>
        <v>0</v>
      </c>
      <c r="F228" s="42">
        <f>[2]Emissions!F2360</f>
        <v>0</v>
      </c>
      <c r="G228" s="42">
        <f>[2]Emissions!G2360</f>
        <v>0</v>
      </c>
      <c r="H228" s="42">
        <f>[2]Emissions!H2360</f>
        <v>0</v>
      </c>
      <c r="I228" s="42">
        <f>[2]Emissions!I2360</f>
        <v>0</v>
      </c>
      <c r="J228" s="42">
        <f>[2]Emissions!J2360</f>
        <v>0</v>
      </c>
      <c r="K228" s="42">
        <f>[2]Emissions!K2360</f>
        <v>0</v>
      </c>
      <c r="L228" s="42">
        <f>[2]Emissions!L2360</f>
        <v>0</v>
      </c>
      <c r="M228" s="42">
        <f>[2]Emissions!M2360</f>
        <v>0</v>
      </c>
    </row>
    <row r="229" spans="1:13">
      <c r="A229" s="10" t="str">
        <f>[2]Emissions!A2529</f>
        <v>EUR</v>
      </c>
      <c r="B229" s="10" t="str">
        <f>[2]Emissions!B2529</f>
        <v>UPS_BIO_REF_GEN2_FT_LGC_DST_CCS_NEW</v>
      </c>
      <c r="C229" s="10" t="str">
        <f>[2]Emissions!C2529</f>
        <v>UPS_CO2</v>
      </c>
      <c r="D229" s="10" t="str">
        <f>[2]Emissions!D2529</f>
        <v>UPS</v>
      </c>
      <c r="E229" s="42">
        <f>[2]Emissions!E2529</f>
        <v>0</v>
      </c>
      <c r="F229" s="42">
        <f>[2]Emissions!F2529</f>
        <v>0</v>
      </c>
      <c r="G229" s="42">
        <f>[2]Emissions!G2529</f>
        <v>0</v>
      </c>
      <c r="H229" s="42">
        <f>[2]Emissions!H2529</f>
        <v>0</v>
      </c>
      <c r="I229" s="42">
        <f>[2]Emissions!I2529</f>
        <v>0</v>
      </c>
      <c r="J229" s="42">
        <f>[2]Emissions!J2529</f>
        <v>0</v>
      </c>
      <c r="K229" s="42">
        <f>[2]Emissions!K2529</f>
        <v>600.9846713252399</v>
      </c>
      <c r="L229" s="42">
        <f>[2]Emissions!L2529</f>
        <v>600.98467132523979</v>
      </c>
      <c r="M229" s="42">
        <f>[2]Emissions!M2529</f>
        <v>0</v>
      </c>
    </row>
    <row r="230" spans="1:13">
      <c r="A230" s="10" t="str">
        <f>[2]Emissions!A2494</f>
        <v>EUR</v>
      </c>
      <c r="B230" s="10" t="str">
        <f>[2]Emissions!B2494</f>
        <v>TRA_ROA_MTR_GSL_EXS</v>
      </c>
      <c r="C230" s="10" t="str">
        <f>[2]Emissions!C2494</f>
        <v>TOT_CO2_EQ_GWP_100</v>
      </c>
      <c r="D230" s="10" t="str">
        <f>[2]Emissions!D2494</f>
        <v>TRA</v>
      </c>
      <c r="E230" s="42">
        <f>[2]Emissions!E2494</f>
        <v>1461.392255621786</v>
      </c>
      <c r="F230" s="42">
        <f>[2]Emissions!F2494</f>
        <v>730.69612781089324</v>
      </c>
      <c r="G230" s="42">
        <f>[2]Emissions!G2494</f>
        <v>0</v>
      </c>
      <c r="H230" s="42">
        <f>[2]Emissions!H2494</f>
        <v>0</v>
      </c>
      <c r="I230" s="42">
        <f>[2]Emissions!I2494</f>
        <v>0</v>
      </c>
      <c r="J230" s="42">
        <f>[2]Emissions!J2494</f>
        <v>0</v>
      </c>
      <c r="K230" s="42">
        <f>[2]Emissions!K2494</f>
        <v>0</v>
      </c>
      <c r="L230" s="42">
        <f>[2]Emissions!L2494</f>
        <v>0</v>
      </c>
      <c r="M230" s="42">
        <f>[2]Emissions!M2494</f>
        <v>0</v>
      </c>
    </row>
    <row r="231" spans="1:13">
      <c r="A231" s="10" t="str">
        <f>[2]Emissions!A2431</f>
        <v>EUR</v>
      </c>
      <c r="B231" s="10" t="str">
        <f>[2]Emissions!B2431</f>
        <v>TRA_ROA_LCV_DST_EXS</v>
      </c>
      <c r="C231" s="10" t="str">
        <f>[2]Emissions!C2431</f>
        <v>TOT_CO2_EQ_GWP_100</v>
      </c>
      <c r="D231" s="10" t="str">
        <f>[2]Emissions!D2431</f>
        <v>TRA</v>
      </c>
      <c r="E231" s="42">
        <f>[2]Emissions!E2431</f>
        <v>66725.717982334623</v>
      </c>
      <c r="F231" s="42">
        <f>[2]Emissions!F2431</f>
        <v>17559.39946903543</v>
      </c>
      <c r="G231" s="42">
        <f>[2]Emissions!G2431</f>
        <v>0</v>
      </c>
      <c r="H231" s="42">
        <f>[2]Emissions!H2431</f>
        <v>0</v>
      </c>
      <c r="I231" s="42">
        <f>[2]Emissions!I2431</f>
        <v>0</v>
      </c>
      <c r="J231" s="42">
        <f>[2]Emissions!J2431</f>
        <v>0</v>
      </c>
      <c r="K231" s="42">
        <f>[2]Emissions!K2431</f>
        <v>0</v>
      </c>
      <c r="L231" s="42">
        <f>[2]Emissions!L2431</f>
        <v>0</v>
      </c>
      <c r="M231" s="42">
        <f>[2]Emissions!M2431</f>
        <v>0</v>
      </c>
    </row>
    <row r="232" spans="1:13">
      <c r="A232" s="10" t="str">
        <f>[2]Emissions!A2080</f>
        <v>EUR</v>
      </c>
      <c r="B232" s="10" t="str">
        <f>[2]Emissions!B2080</f>
        <v>TRA_FT_GSL</v>
      </c>
      <c r="C232" s="10" t="str">
        <f>[2]Emissions!C2080</f>
        <v>TRA_CH4</v>
      </c>
      <c r="D232" s="10" t="str">
        <f>[2]Emissions!D2080</f>
        <v>TRA</v>
      </c>
      <c r="E232" s="42">
        <f>[2]Emissions!E2080</f>
        <v>-1412.380867131046</v>
      </c>
      <c r="F232" s="42">
        <f>[2]Emissions!F2080</f>
        <v>-1728.353803124676</v>
      </c>
      <c r="G232" s="42">
        <f>[2]Emissions!G2080</f>
        <v>-1526.4091130588711</v>
      </c>
      <c r="H232" s="42">
        <f>[2]Emissions!H2080</f>
        <v>-1206.9700345964879</v>
      </c>
      <c r="I232" s="42">
        <f>[2]Emissions!I2080</f>
        <v>-757.38725317374349</v>
      </c>
      <c r="J232" s="42">
        <f>[2]Emissions!J2080</f>
        <v>-134.1145514222365</v>
      </c>
      <c r="K232" s="42">
        <f>[2]Emissions!K2080</f>
        <v>-81.977739021169256</v>
      </c>
      <c r="L232" s="42">
        <f>[2]Emissions!L2080</f>
        <v>-2.0680375364380641</v>
      </c>
      <c r="M232" s="42">
        <f>[2]Emissions!M2080</f>
        <v>-167.64169562465759</v>
      </c>
    </row>
    <row r="233" spans="1:13">
      <c r="A233" s="10" t="str">
        <f>[2]Emissions!A2461</f>
        <v>EUR</v>
      </c>
      <c r="B233" s="10" t="str">
        <f>[2]Emissions!B2461</f>
        <v>TRA_ROA_LCV_NGA_NEW</v>
      </c>
      <c r="C233" s="10" t="str">
        <f>[2]Emissions!C2461</f>
        <v>TRA_CH4</v>
      </c>
      <c r="D233" s="10" t="str">
        <f>[2]Emissions!D2461</f>
        <v>TRA</v>
      </c>
      <c r="E233" s="42">
        <f>[2]Emissions!E2461</f>
        <v>0</v>
      </c>
      <c r="F233" s="42">
        <f>[2]Emissions!F2461</f>
        <v>0</v>
      </c>
      <c r="G233" s="42">
        <f>[2]Emissions!G2461</f>
        <v>0</v>
      </c>
      <c r="H233" s="42">
        <f>[2]Emissions!H2461</f>
        <v>0</v>
      </c>
      <c r="I233" s="42">
        <f>[2]Emissions!I2461</f>
        <v>0</v>
      </c>
      <c r="J233" s="42">
        <f>[2]Emissions!J2461</f>
        <v>0</v>
      </c>
      <c r="K233" s="42">
        <f>[2]Emissions!K2461</f>
        <v>0</v>
      </c>
      <c r="L233" s="42">
        <f>[2]Emissions!L2461</f>
        <v>0</v>
      </c>
      <c r="M233" s="42">
        <f>[2]Emissions!M2461</f>
        <v>0</v>
      </c>
    </row>
    <row r="234" spans="1:13">
      <c r="A234" s="10" t="str">
        <f>[2]Emissions!A2426</f>
        <v>EUR</v>
      </c>
      <c r="B234" s="10" t="str">
        <f>[2]Emissions!B2426</f>
        <v>TRA_ROA_LCV_DPH_NEW</v>
      </c>
      <c r="C234" s="10" t="str">
        <f>[2]Emissions!C2426</f>
        <v>TRA_CH4</v>
      </c>
      <c r="D234" s="10" t="str">
        <f>[2]Emissions!D2426</f>
        <v>TRA</v>
      </c>
      <c r="E234" s="42">
        <f>[2]Emissions!E2426</f>
        <v>0</v>
      </c>
      <c r="F234" s="42">
        <f>[2]Emissions!F2426</f>
        <v>0</v>
      </c>
      <c r="G234" s="42">
        <f>[2]Emissions!G2426</f>
        <v>7.0943773584905653E-2</v>
      </c>
      <c r="H234" s="42">
        <f>[2]Emissions!H2426</f>
        <v>7.0943773584905667E-2</v>
      </c>
      <c r="I234" s="42">
        <f>[2]Emissions!I2426</f>
        <v>2.526611343664563</v>
      </c>
      <c r="J234" s="42">
        <f>[2]Emissions!J2426</f>
        <v>14.98108460350778</v>
      </c>
      <c r="K234" s="42">
        <f>[2]Emissions!K2426</f>
        <v>84.094153476495251</v>
      </c>
      <c r="L234" s="42">
        <f>[2]Emissions!L2426</f>
        <v>81.638485906415596</v>
      </c>
      <c r="M234" s="42">
        <f>[2]Emissions!M2426</f>
        <v>34.556534436493727</v>
      </c>
    </row>
    <row r="235" spans="1:13">
      <c r="A235" s="10" t="str">
        <f>[2]Emissions!A2321</f>
        <v>EUR</v>
      </c>
      <c r="B235" s="10" t="str">
        <f>[2]Emissions!B2321</f>
        <v>TRA_ROA_CAR_DST_EXS</v>
      </c>
      <c r="C235" s="10" t="str">
        <f>[2]Emissions!C2321</f>
        <v>TOT_CO2_EQ_GWP_100</v>
      </c>
      <c r="D235" s="10" t="str">
        <f>[2]Emissions!D2321</f>
        <v>TRA</v>
      </c>
      <c r="E235" s="42">
        <f>[2]Emissions!E2321</f>
        <v>83473.527342190719</v>
      </c>
      <c r="F235" s="42">
        <f>[2]Emissions!F2321</f>
        <v>41736.763671095359</v>
      </c>
      <c r="G235" s="42">
        <f>[2]Emissions!G2321</f>
        <v>0</v>
      </c>
      <c r="H235" s="42">
        <f>[2]Emissions!H2321</f>
        <v>0</v>
      </c>
      <c r="I235" s="42">
        <f>[2]Emissions!I2321</f>
        <v>0</v>
      </c>
      <c r="J235" s="42">
        <f>[2]Emissions!J2321</f>
        <v>0</v>
      </c>
      <c r="K235" s="42">
        <f>[2]Emissions!K2321</f>
        <v>0</v>
      </c>
      <c r="L235" s="42">
        <f>[2]Emissions!L2321</f>
        <v>0</v>
      </c>
      <c r="M235" s="42">
        <f>[2]Emissions!M2321</f>
        <v>0</v>
      </c>
    </row>
    <row r="236" spans="1:13">
      <c r="A236" s="10" t="str">
        <f>[2]Emissions!A2455</f>
        <v>EUR</v>
      </c>
      <c r="B236" s="10" t="str">
        <f>[2]Emissions!B2455</f>
        <v>TRA_ROA_LCV_LPG_NEW</v>
      </c>
      <c r="C236" s="10" t="str">
        <f>[2]Emissions!C2455</f>
        <v>TOT_CO2_EQ_GWP_100</v>
      </c>
      <c r="D236" s="10" t="str">
        <f>[2]Emissions!D2455</f>
        <v>TRA</v>
      </c>
      <c r="E236" s="42">
        <f>[2]Emissions!E2455</f>
        <v>568.66316332664235</v>
      </c>
      <c r="F236" s="42">
        <f>[2]Emissions!F2455</f>
        <v>568.66316332664235</v>
      </c>
      <c r="G236" s="42">
        <f>[2]Emissions!G2455</f>
        <v>568.66316332664235</v>
      </c>
      <c r="H236" s="42">
        <f>[2]Emissions!H2455</f>
        <v>568.66316332664235</v>
      </c>
      <c r="I236" s="42">
        <f>[2]Emissions!I2455</f>
        <v>0</v>
      </c>
      <c r="J236" s="42">
        <f>[2]Emissions!J2455</f>
        <v>0</v>
      </c>
      <c r="K236" s="42">
        <f>[2]Emissions!K2455</f>
        <v>0</v>
      </c>
      <c r="L236" s="42">
        <f>[2]Emissions!L2455</f>
        <v>0</v>
      </c>
      <c r="M236" s="42">
        <f>[2]Emissions!M2455</f>
        <v>0</v>
      </c>
    </row>
    <row r="237" spans="1:13">
      <c r="A237" s="10" t="str">
        <f>[2]Emissions!A2315</f>
        <v>EUR</v>
      </c>
      <c r="B237" s="10" t="str">
        <f>[2]Emissions!B2315</f>
        <v>TRA_ROA_BUS_NGA_NEW</v>
      </c>
      <c r="C237" s="10" t="str">
        <f>[2]Emissions!C2315</f>
        <v>TOT_CO2_EQ_GWP_100</v>
      </c>
      <c r="D237" s="10" t="str">
        <f>[2]Emissions!D2315</f>
        <v>TRA</v>
      </c>
      <c r="E237" s="42">
        <f>[2]Emissions!E2315</f>
        <v>0</v>
      </c>
      <c r="F237" s="42">
        <f>[2]Emissions!F2315</f>
        <v>0</v>
      </c>
      <c r="G237" s="42">
        <f>[2]Emissions!G2315</f>
        <v>1462.368616895086</v>
      </c>
      <c r="H237" s="42">
        <f>[2]Emissions!H2315</f>
        <v>1462.368616895086</v>
      </c>
      <c r="I237" s="42">
        <f>[2]Emissions!I2315</f>
        <v>1462.368616895086</v>
      </c>
      <c r="J237" s="42">
        <f>[2]Emissions!J2315</f>
        <v>1462.368616895086</v>
      </c>
      <c r="K237" s="42">
        <f>[2]Emissions!K2315</f>
        <v>0</v>
      </c>
      <c r="L237" s="42">
        <f>[2]Emissions!L2315</f>
        <v>0</v>
      </c>
      <c r="M237" s="42">
        <f>[2]Emissions!M2315</f>
        <v>0</v>
      </c>
    </row>
    <row r="238" spans="1:13">
      <c r="A238" s="10" t="str">
        <f>[2]Emissions!A603</f>
        <v>EUR</v>
      </c>
      <c r="B238" s="10" t="str">
        <f>[2]Emissions!B603</f>
        <v>HH2_DEL_TRA_GH2_C_4_NEW</v>
      </c>
      <c r="C238" s="10" t="str">
        <f>[2]Emissions!C603</f>
        <v>TRA_CH4</v>
      </c>
      <c r="D238" s="10" t="str">
        <f>[2]Emissions!D603</f>
        <v>HH2</v>
      </c>
      <c r="E238" s="42">
        <f>[2]Emissions!E603</f>
        <v>0</v>
      </c>
      <c r="F238" s="42">
        <f>[2]Emissions!F603</f>
        <v>0</v>
      </c>
      <c r="G238" s="42">
        <f>[2]Emissions!G603</f>
        <v>0</v>
      </c>
      <c r="H238" s="42">
        <f>[2]Emissions!H603</f>
        <v>0</v>
      </c>
      <c r="I238" s="42">
        <f>[2]Emissions!I603</f>
        <v>3.3168420416864047E-2</v>
      </c>
      <c r="J238" s="42">
        <f>[2]Emissions!J603</f>
        <v>0.63301926790497243</v>
      </c>
      <c r="K238" s="42">
        <f>[2]Emissions!K603</f>
        <v>6.7245430297263216</v>
      </c>
      <c r="L238" s="42">
        <f>[2]Emissions!L603</f>
        <v>12.02130420007069</v>
      </c>
      <c r="M238" s="42">
        <f>[2]Emissions!M603</f>
        <v>13.62128846712066</v>
      </c>
    </row>
    <row r="239" spans="1:13">
      <c r="A239" s="10" t="str">
        <f>[2]Emissions!A2070</f>
        <v>EUR</v>
      </c>
      <c r="B239" s="10" t="str">
        <f>[2]Emissions!B2070</f>
        <v>TRA_AVI_DOM_JTK_NEW</v>
      </c>
      <c r="C239" s="10" t="str">
        <f>[2]Emissions!C2070</f>
        <v>TRA_CH4</v>
      </c>
      <c r="D239" s="10" t="str">
        <f>[2]Emissions!D2070</f>
        <v>TRA</v>
      </c>
      <c r="E239" s="42">
        <f>[2]Emissions!E2070</f>
        <v>495.4437843784379</v>
      </c>
      <c r="F239" s="42">
        <f>[2]Emissions!F2070</f>
        <v>686.87603241257978</v>
      </c>
      <c r="G239" s="42">
        <f>[2]Emissions!G2070</f>
        <v>338.7781622883445</v>
      </c>
      <c r="H239" s="42">
        <f>[2]Emissions!H2070</f>
        <v>940.2351945008503</v>
      </c>
      <c r="I239" s="42">
        <f>[2]Emissions!I2070</f>
        <v>1105.106766002079</v>
      </c>
      <c r="J239" s="42">
        <f>[2]Emissions!J2070</f>
        <v>1262.5657572629459</v>
      </c>
      <c r="K239" s="42">
        <f>[2]Emissions!K2070</f>
        <v>1317.390531028042</v>
      </c>
      <c r="L239" s="42">
        <f>[2]Emissions!L2070</f>
        <v>1366.7539855089069</v>
      </c>
      <c r="M239" s="42">
        <f>[2]Emissions!M2070</f>
        <v>1407.983407339392</v>
      </c>
    </row>
    <row r="240" spans="1:13">
      <c r="A240" s="10" t="str">
        <f>[2]Emissions!A2063</f>
        <v>EUR</v>
      </c>
      <c r="B240" s="10" t="str">
        <f>[2]Emissions!B2063</f>
        <v>TRA_AVI_DOM_JTK_EXS</v>
      </c>
      <c r="C240" s="10" t="str">
        <f>[2]Emissions!C2063</f>
        <v>TRA_CH4</v>
      </c>
      <c r="D240" s="10" t="str">
        <f>[2]Emissions!D2063</f>
        <v>TRA</v>
      </c>
      <c r="E240" s="42">
        <f>[2]Emissions!E2063</f>
        <v>509.5488036273133</v>
      </c>
      <c r="F240" s="42">
        <f>[2]Emissions!F2063</f>
        <v>407.63904290185059</v>
      </c>
      <c r="G240" s="42">
        <f>[2]Emissions!G2063</f>
        <v>305.72928217638798</v>
      </c>
      <c r="H240" s="42">
        <f>[2]Emissions!H2063</f>
        <v>203.81952145092541</v>
      </c>
      <c r="I240" s="42">
        <f>[2]Emissions!I2063</f>
        <v>101.9097607254627</v>
      </c>
      <c r="J240" s="42">
        <f>[2]Emissions!J2063</f>
        <v>0</v>
      </c>
      <c r="K240" s="42">
        <f>[2]Emissions!K2063</f>
        <v>0</v>
      </c>
      <c r="L240" s="42">
        <f>[2]Emissions!L2063</f>
        <v>0</v>
      </c>
      <c r="M240" s="42">
        <f>[2]Emissions!M2063</f>
        <v>0</v>
      </c>
    </row>
    <row r="241" spans="1:13">
      <c r="A241" s="10" t="str">
        <f>[2]Emissions!A2365</f>
        <v>EUR</v>
      </c>
      <c r="B241" s="10" t="str">
        <f>[2]Emissions!B2365</f>
        <v>TRA_ROA_CAR_NGA_EXS</v>
      </c>
      <c r="C241" s="10" t="str">
        <f>[2]Emissions!C2365</f>
        <v>TRA_CH4</v>
      </c>
      <c r="D241" s="10" t="str">
        <f>[2]Emissions!D2365</f>
        <v>TRA</v>
      </c>
      <c r="E241" s="42">
        <f>[2]Emissions!E2365</f>
        <v>6.2045804195804202</v>
      </c>
      <c r="F241" s="42">
        <f>[2]Emissions!F2365</f>
        <v>5.8943513986013976</v>
      </c>
      <c r="G241" s="42">
        <f>[2]Emissions!G2365</f>
        <v>0</v>
      </c>
      <c r="H241" s="42">
        <f>[2]Emissions!H2365</f>
        <v>0</v>
      </c>
      <c r="I241" s="42">
        <f>[2]Emissions!I2365</f>
        <v>0</v>
      </c>
      <c r="J241" s="42">
        <f>[2]Emissions!J2365</f>
        <v>0</v>
      </c>
      <c r="K241" s="42">
        <f>[2]Emissions!K2365</f>
        <v>0</v>
      </c>
      <c r="L241" s="42">
        <f>[2]Emissions!L2365</f>
        <v>0</v>
      </c>
      <c r="M241" s="42">
        <f>[2]Emissions!M2365</f>
        <v>0</v>
      </c>
    </row>
    <row r="242" spans="1:13">
      <c r="A242" s="10" t="str">
        <f>[2]Emissions!A2443</f>
        <v>EUR</v>
      </c>
      <c r="B242" s="10" t="str">
        <f>[2]Emissions!B2443</f>
        <v>TRA_ROA_LCV_GSL_EXS</v>
      </c>
      <c r="C242" s="10" t="str">
        <f>[2]Emissions!C2443</f>
        <v>TOT_CO2_EQ_GWP_100</v>
      </c>
      <c r="D242" s="10" t="str">
        <f>[2]Emissions!D2443</f>
        <v>TRA</v>
      </c>
      <c r="E242" s="42">
        <f>[2]Emissions!E2443</f>
        <v>9283.1994783083337</v>
      </c>
      <c r="F242" s="42">
        <f>[2]Emissions!F2443</f>
        <v>4641.5997391541669</v>
      </c>
      <c r="G242" s="42">
        <f>[2]Emissions!G2443</f>
        <v>0</v>
      </c>
      <c r="H242" s="42">
        <f>[2]Emissions!H2443</f>
        <v>0</v>
      </c>
      <c r="I242" s="42">
        <f>[2]Emissions!I2443</f>
        <v>0</v>
      </c>
      <c r="J242" s="42">
        <f>[2]Emissions!J2443</f>
        <v>0</v>
      </c>
      <c r="K242" s="42">
        <f>[2]Emissions!K2443</f>
        <v>0</v>
      </c>
      <c r="L242" s="42">
        <f>[2]Emissions!L2443</f>
        <v>0</v>
      </c>
      <c r="M242" s="42">
        <f>[2]Emissions!M2443</f>
        <v>0</v>
      </c>
    </row>
    <row r="243" spans="1:13">
      <c r="A243" s="10" t="str">
        <f>[2]Emissions!A2437</f>
        <v>EUR</v>
      </c>
      <c r="B243" s="10" t="str">
        <f>[2]Emissions!B2437</f>
        <v>TRA_ROA_LCV_DST_NEW</v>
      </c>
      <c r="C243" s="10" t="str">
        <f>[2]Emissions!C2437</f>
        <v>TOT_CO2_EQ_GWP_100</v>
      </c>
      <c r="D243" s="10" t="str">
        <f>[2]Emissions!D2437</f>
        <v>TRA</v>
      </c>
      <c r="E243" s="42">
        <f>[2]Emissions!E2437</f>
        <v>8947.2649097370995</v>
      </c>
      <c r="F243" s="42">
        <f>[2]Emissions!F2437</f>
        <v>35522.902460917467</v>
      </c>
      <c r="G243" s="42">
        <f>[2]Emissions!G2437</f>
        <v>44939.347813471933</v>
      </c>
      <c r="H243" s="42">
        <f>[2]Emissions!H2437</f>
        <v>49012.204001031743</v>
      </c>
      <c r="I243" s="42">
        <f>[2]Emissions!I2437</f>
        <v>47025.681994621373</v>
      </c>
      <c r="J243" s="42">
        <f>[2]Emissions!J2437</f>
        <v>32107.73652377072</v>
      </c>
      <c r="K243" s="42">
        <f>[2]Emissions!K2437</f>
        <v>5398.9473704673019</v>
      </c>
      <c r="L243" s="42">
        <f>[2]Emissions!L2437</f>
        <v>0</v>
      </c>
      <c r="M243" s="42">
        <f>[2]Emissions!M2437</f>
        <v>0</v>
      </c>
    </row>
    <row r="244" spans="1:13">
      <c r="A244" s="10" t="str">
        <f>[2]Emissions!A2332</f>
        <v>EUR</v>
      </c>
      <c r="B244" s="10" t="str">
        <f>[2]Emissions!B2332</f>
        <v>TRA_ROA_CAR_GHE_NEW</v>
      </c>
      <c r="C244" s="10" t="str">
        <f>[2]Emissions!C2332</f>
        <v>TRA_CH4</v>
      </c>
      <c r="D244" s="10" t="str">
        <f>[2]Emissions!D2332</f>
        <v>TRA</v>
      </c>
      <c r="E244" s="42">
        <f>[2]Emissions!E2332</f>
        <v>0</v>
      </c>
      <c r="F244" s="42">
        <f>[2]Emissions!F2332</f>
        <v>8.2282186854660679</v>
      </c>
      <c r="G244" s="42">
        <f>[2]Emissions!G2332</f>
        <v>46.854831588691873</v>
      </c>
      <c r="H244" s="42">
        <f>[2]Emissions!H2332</f>
        <v>279.07279435732079</v>
      </c>
      <c r="I244" s="42">
        <f>[2]Emissions!I2332</f>
        <v>270.84457567185473</v>
      </c>
      <c r="J244" s="42">
        <f>[2]Emissions!J2332</f>
        <v>232.21796276862889</v>
      </c>
      <c r="K244" s="42">
        <f>[2]Emissions!K2332</f>
        <v>0</v>
      </c>
      <c r="L244" s="42">
        <f>[2]Emissions!L2332</f>
        <v>0</v>
      </c>
      <c r="M244" s="42">
        <f>[2]Emissions!M2332</f>
        <v>0</v>
      </c>
    </row>
    <row r="245" spans="1:13">
      <c r="A245" s="10" t="str">
        <f>[2]Emissions!A2466</f>
        <v>EUR</v>
      </c>
      <c r="B245" s="10" t="str">
        <f>[2]Emissions!B2466</f>
        <v>TRA_ROA_MCY_GSL_EXS</v>
      </c>
      <c r="C245" s="10" t="str">
        <f>[2]Emissions!C2466</f>
        <v>TRA_CH4</v>
      </c>
      <c r="D245" s="10" t="str">
        <f>[2]Emissions!D2466</f>
        <v>TRA</v>
      </c>
      <c r="E245" s="42">
        <f>[2]Emissions!E2466</f>
        <v>83.015634146341455</v>
      </c>
      <c r="F245" s="42">
        <f>[2]Emissions!F2466</f>
        <v>41.507817073170727</v>
      </c>
      <c r="G245" s="42">
        <f>[2]Emissions!G2466</f>
        <v>0</v>
      </c>
      <c r="H245" s="42">
        <f>[2]Emissions!H2466</f>
        <v>0</v>
      </c>
      <c r="I245" s="42">
        <f>[2]Emissions!I2466</f>
        <v>0</v>
      </c>
      <c r="J245" s="42">
        <f>[2]Emissions!J2466</f>
        <v>0</v>
      </c>
      <c r="K245" s="42">
        <f>[2]Emissions!K2466</f>
        <v>0</v>
      </c>
      <c r="L245" s="42">
        <f>[2]Emissions!L2466</f>
        <v>0</v>
      </c>
      <c r="M245" s="42">
        <f>[2]Emissions!M2466</f>
        <v>0</v>
      </c>
    </row>
    <row r="246" spans="1:13">
      <c r="A246" s="10" t="str">
        <f>[2]Emissions!A2354</f>
        <v>EUR</v>
      </c>
      <c r="B246" s="10" t="str">
        <f>[2]Emissions!B2354</f>
        <v>TRA_ROA_CAR_LPG_EXS</v>
      </c>
      <c r="C246" s="10" t="str">
        <f>[2]Emissions!C2354</f>
        <v>TOT_CO2_EQ_GWP_100</v>
      </c>
      <c r="D246" s="10" t="str">
        <f>[2]Emissions!D2354</f>
        <v>TRA</v>
      </c>
      <c r="E246" s="42">
        <f>[2]Emissions!E2354</f>
        <v>5488.5347974468532</v>
      </c>
      <c r="F246" s="42">
        <f>[2]Emissions!F2354</f>
        <v>2744.267398723427</v>
      </c>
      <c r="G246" s="42">
        <f>[2]Emissions!G2354</f>
        <v>0</v>
      </c>
      <c r="H246" s="42">
        <f>[2]Emissions!H2354</f>
        <v>0</v>
      </c>
      <c r="I246" s="42">
        <f>[2]Emissions!I2354</f>
        <v>0</v>
      </c>
      <c r="J246" s="42">
        <f>[2]Emissions!J2354</f>
        <v>0</v>
      </c>
      <c r="K246" s="42">
        <f>[2]Emissions!K2354</f>
        <v>0</v>
      </c>
      <c r="L246" s="42">
        <f>[2]Emissions!L2354</f>
        <v>0</v>
      </c>
      <c r="M246" s="42">
        <f>[2]Emissions!M2354</f>
        <v>0</v>
      </c>
    </row>
    <row r="247" spans="1:13">
      <c r="A247" s="10" t="str">
        <f>[2]Emissions!A2523</f>
        <v>EUR</v>
      </c>
      <c r="B247" s="10" t="str">
        <f>[2]Emissions!B2523</f>
        <v>TRA_ROA_MTR_NGA_NEW</v>
      </c>
      <c r="C247" s="10" t="str">
        <f>[2]Emissions!C2523</f>
        <v>TOT_CO2_EQ_GWP_100</v>
      </c>
      <c r="D247" s="10" t="str">
        <f>[2]Emissions!D2523</f>
        <v>TRA</v>
      </c>
      <c r="E247" s="42">
        <f>[2]Emissions!E2523</f>
        <v>0</v>
      </c>
      <c r="F247" s="42">
        <f>[2]Emissions!F2523</f>
        <v>0</v>
      </c>
      <c r="G247" s="42">
        <f>[2]Emissions!G2523</f>
        <v>4.4151677500000286</v>
      </c>
      <c r="H247" s="42">
        <f>[2]Emissions!H2523</f>
        <v>4.4151677500000286</v>
      </c>
      <c r="I247" s="42">
        <f>[2]Emissions!I2523</f>
        <v>16972.08899235545</v>
      </c>
      <c r="J247" s="42">
        <f>[2]Emissions!J2523</f>
        <v>16972.08899235545</v>
      </c>
      <c r="K247" s="42">
        <f>[2]Emissions!K2523</f>
        <v>16967.673824605441</v>
      </c>
      <c r="L247" s="42">
        <f>[2]Emissions!L2523</f>
        <v>0</v>
      </c>
      <c r="M247" s="42">
        <f>[2]Emissions!M2523</f>
        <v>0</v>
      </c>
    </row>
    <row r="248" spans="1:13">
      <c r="A248" s="10" t="str">
        <f>[2]Emissions!A2488</f>
        <v>EUR</v>
      </c>
      <c r="B248" s="10" t="str">
        <f>[2]Emissions!B2488</f>
        <v>TRA_ROA_MTR_DST_NEW</v>
      </c>
      <c r="C248" s="10" t="str">
        <f>[2]Emissions!C2488</f>
        <v>TOT_CO2_EQ_GWP_100</v>
      </c>
      <c r="D248" s="10" t="str">
        <f>[2]Emissions!D2488</f>
        <v>TRA</v>
      </c>
      <c r="E248" s="42">
        <f>[2]Emissions!E2488</f>
        <v>17659.02361743688</v>
      </c>
      <c r="F248" s="42">
        <f>[2]Emissions!F2488</f>
        <v>79637.27267010216</v>
      </c>
      <c r="G248" s="42">
        <f>[2]Emissions!G2488</f>
        <v>131141.44080512089</v>
      </c>
      <c r="H248" s="42">
        <f>[2]Emissions!H2488</f>
        <v>143144.5398530013</v>
      </c>
      <c r="I248" s="42">
        <f>[2]Emissions!I2488</f>
        <v>125485.5162355645</v>
      </c>
      <c r="J248" s="42">
        <f>[2]Emissions!J2488</f>
        <v>113865.0140815034</v>
      </c>
      <c r="K248" s="42">
        <f>[2]Emissions!K2488</f>
        <v>71007.373526214767</v>
      </c>
      <c r="L248" s="42">
        <f>[2]Emissions!L2488</f>
        <v>14422.78769496707</v>
      </c>
      <c r="M248" s="42">
        <f>[2]Emissions!M2488</f>
        <v>0</v>
      </c>
    </row>
    <row r="249" spans="1:13">
      <c r="A249" s="10" t="str">
        <f>[2]Emissions!A2102</f>
        <v>EUR</v>
      </c>
      <c r="B249" s="10" t="str">
        <f>[2]Emissions!B2102</f>
        <v>TRA_NAV_DOM_DST_NEW</v>
      </c>
      <c r="C249" s="10" t="str">
        <f>[2]Emissions!C2102</f>
        <v>TOT_CO2_EQ_GWP_100</v>
      </c>
      <c r="D249" s="10" t="str">
        <f>[2]Emissions!D2102</f>
        <v>TRA</v>
      </c>
      <c r="E249" s="42">
        <f>[2]Emissions!E2102</f>
        <v>0</v>
      </c>
      <c r="F249" s="42">
        <f>[2]Emissions!F2102</f>
        <v>0</v>
      </c>
      <c r="G249" s="42">
        <f>[2]Emissions!G2102</f>
        <v>0</v>
      </c>
      <c r="H249" s="42">
        <f>[2]Emissions!H2102</f>
        <v>14447.152580892</v>
      </c>
      <c r="I249" s="42">
        <f>[2]Emissions!I2102</f>
        <v>16511.775813211829</v>
      </c>
      <c r="J249" s="42">
        <f>[2]Emissions!J2102</f>
        <v>17995.0999593815</v>
      </c>
      <c r="K249" s="42">
        <f>[2]Emissions!K2102</f>
        <v>15364.05561757238</v>
      </c>
      <c r="L249" s="42">
        <f>[2]Emissions!L2102</f>
        <v>16657.274296101121</v>
      </c>
      <c r="M249" s="42">
        <f>[2]Emissions!M2102</f>
        <v>1694.913526377873</v>
      </c>
    </row>
    <row r="250" spans="1:13">
      <c r="A250" s="10" t="str">
        <f>[2]Emissions!A2517</f>
        <v>EUR</v>
      </c>
      <c r="B250" s="10" t="str">
        <f>[2]Emissions!B2517</f>
        <v>TRA_ROA_MTR_NGA_EXS</v>
      </c>
      <c r="C250" s="10" t="str">
        <f>[2]Emissions!C2517</f>
        <v>TOT_CO2_EQ_GWP_100</v>
      </c>
      <c r="D250" s="10" t="str">
        <f>[2]Emissions!D2517</f>
        <v>TRA</v>
      </c>
      <c r="E250" s="42">
        <f>[2]Emissions!E2517</f>
        <v>6.2730523787878791</v>
      </c>
      <c r="F250" s="42">
        <f>[2]Emissions!F2517</f>
        <v>1.650803257575757</v>
      </c>
      <c r="G250" s="42">
        <f>[2]Emissions!G2517</f>
        <v>0</v>
      </c>
      <c r="H250" s="42">
        <f>[2]Emissions!H2517</f>
        <v>0</v>
      </c>
      <c r="I250" s="42">
        <f>[2]Emissions!I2517</f>
        <v>0</v>
      </c>
      <c r="J250" s="42">
        <f>[2]Emissions!J2517</f>
        <v>0</v>
      </c>
      <c r="K250" s="42">
        <f>[2]Emissions!K2517</f>
        <v>0</v>
      </c>
      <c r="L250" s="42">
        <f>[2]Emissions!L2517</f>
        <v>0</v>
      </c>
      <c r="M250" s="42">
        <f>[2]Emissions!M2517</f>
        <v>0</v>
      </c>
    </row>
    <row r="251" spans="1:13">
      <c r="A251" s="10" t="str">
        <f>[2]Emissions!A2511</f>
        <v>EUR</v>
      </c>
      <c r="B251" s="10" t="str">
        <f>[2]Emissions!B2511</f>
        <v>TRA_ROA_MTR_LPG_NEW</v>
      </c>
      <c r="C251" s="10" t="str">
        <f>[2]Emissions!C2511</f>
        <v>TOT_CO2_EQ_GWP_100</v>
      </c>
      <c r="D251" s="10" t="str">
        <f>[2]Emissions!D2511</f>
        <v>TRA</v>
      </c>
      <c r="E251" s="42">
        <f>[2]Emissions!E2511</f>
        <v>1121.1797054211511</v>
      </c>
      <c r="F251" s="42">
        <f>[2]Emissions!F2511</f>
        <v>1121.1797054211511</v>
      </c>
      <c r="G251" s="42">
        <f>[2]Emissions!G2511</f>
        <v>1121.1797054211511</v>
      </c>
      <c r="H251" s="42">
        <f>[2]Emissions!H2511</f>
        <v>1121.1797054211511</v>
      </c>
      <c r="I251" s="42">
        <f>[2]Emissions!I2511</f>
        <v>0</v>
      </c>
      <c r="J251" s="42">
        <f>[2]Emissions!J2511</f>
        <v>0</v>
      </c>
      <c r="K251" s="42">
        <f>[2]Emissions!K2511</f>
        <v>0</v>
      </c>
      <c r="L251" s="42">
        <f>[2]Emissions!L2511</f>
        <v>0</v>
      </c>
      <c r="M251" s="42">
        <f>[2]Emissions!M2511</f>
        <v>0</v>
      </c>
    </row>
    <row r="252" spans="1:13">
      <c r="A252" s="10" t="str">
        <f>[2]Emissions!A2085</f>
        <v>EUR</v>
      </c>
      <c r="B252" s="10" t="str">
        <f>[2]Emissions!B2085</f>
        <v>TRA_FT_JTK_DOM</v>
      </c>
      <c r="C252" s="10" t="str">
        <f>[2]Emissions!C2085</f>
        <v>TRA_CH4</v>
      </c>
      <c r="D252" s="10" t="str">
        <f>[2]Emissions!D2085</f>
        <v>TRA</v>
      </c>
      <c r="E252" s="42">
        <f>[2]Emissions!E2085</f>
        <v>-480.11791653716051</v>
      </c>
      <c r="F252" s="42">
        <f>[2]Emissions!F2085</f>
        <v>-522.88574448219754</v>
      </c>
      <c r="G252" s="42">
        <f>[2]Emissions!G2085</f>
        <v>0</v>
      </c>
      <c r="H252" s="42">
        <f>[2]Emissions!H2085</f>
        <v>0</v>
      </c>
      <c r="I252" s="42">
        <f>[2]Emissions!I2085</f>
        <v>-39.770324193791062</v>
      </c>
      <c r="J252" s="42">
        <f>[2]Emissions!J2085</f>
        <v>0</v>
      </c>
      <c r="K252" s="42">
        <f>[2]Emissions!K2085</f>
        <v>-307.94726721975468</v>
      </c>
      <c r="L252" s="42">
        <f>[2]Emissions!L2085</f>
        <v>-1193.0474266680239</v>
      </c>
      <c r="M252" s="42">
        <f>[2]Emissions!M2085</f>
        <v>-234.55114048232821</v>
      </c>
    </row>
    <row r="253" spans="1:13">
      <c r="A253" s="10" t="str">
        <f>[2]Emissions!A2337</f>
        <v>EUR</v>
      </c>
      <c r="B253" s="10" t="str">
        <f>[2]Emissions!B2337</f>
        <v>TRA_ROA_CAR_GPH_NEW</v>
      </c>
      <c r="C253" s="10" t="str">
        <f>[2]Emissions!C2337</f>
        <v>TRA_CH4</v>
      </c>
      <c r="D253" s="10" t="str">
        <f>[2]Emissions!D2337</f>
        <v>TRA</v>
      </c>
      <c r="E253" s="42">
        <f>[2]Emissions!E2337</f>
        <v>0.48411799761618263</v>
      </c>
      <c r="F253" s="42">
        <f>[2]Emissions!F2337</f>
        <v>2.882716373471375</v>
      </c>
      <c r="G253" s="42">
        <f>[2]Emissions!G2337</f>
        <v>17.154938261263339</v>
      </c>
      <c r="H253" s="42">
        <f>[2]Emissions!H2337</f>
        <v>102.9023009028116</v>
      </c>
      <c r="I253" s="42">
        <f>[2]Emissions!I2337</f>
        <v>586.51554432443004</v>
      </c>
      <c r="J253" s="42">
        <f>[2]Emissions!J2337</f>
        <v>572.2433224366381</v>
      </c>
      <c r="K253" s="42">
        <f>[2]Emissions!K2337</f>
        <v>486.01184179747361</v>
      </c>
      <c r="L253" s="42">
        <f>[2]Emissions!L2337</f>
        <v>0</v>
      </c>
      <c r="M253" s="42">
        <f>[2]Emissions!M2337</f>
        <v>982.51963776542402</v>
      </c>
    </row>
    <row r="254" spans="1:13">
      <c r="A254" s="10" t="str">
        <f>[2]Emissions!A2471</f>
        <v>EUR</v>
      </c>
      <c r="B254" s="10" t="str">
        <f>[2]Emissions!B2471</f>
        <v>TRA_ROA_MOP_GSL_EXS</v>
      </c>
      <c r="C254" s="10" t="str">
        <f>[2]Emissions!C2471</f>
        <v>TRA_CH4</v>
      </c>
      <c r="D254" s="10" t="str">
        <f>[2]Emissions!D2471</f>
        <v>TRA</v>
      </c>
      <c r="E254" s="42">
        <f>[2]Emissions!E2471</f>
        <v>9.2256203308431157</v>
      </c>
      <c r="F254" s="42">
        <f>[2]Emissions!F2471</f>
        <v>4.6128101654215579</v>
      </c>
      <c r="G254" s="42">
        <f>[2]Emissions!G2471</f>
        <v>0</v>
      </c>
      <c r="H254" s="42">
        <f>[2]Emissions!H2471</f>
        <v>0</v>
      </c>
      <c r="I254" s="42">
        <f>[2]Emissions!I2471</f>
        <v>0</v>
      </c>
      <c r="J254" s="42">
        <f>[2]Emissions!J2471</f>
        <v>0</v>
      </c>
      <c r="K254" s="42">
        <f>[2]Emissions!K2471</f>
        <v>0</v>
      </c>
      <c r="L254" s="42">
        <f>[2]Emissions!L2471</f>
        <v>0</v>
      </c>
      <c r="M254" s="42">
        <f>[2]Emissions!M2471</f>
        <v>0</v>
      </c>
    </row>
    <row r="255" spans="1:13">
      <c r="A255" s="10" t="str">
        <f>[2]Emissions!A2370</f>
        <v>EUR</v>
      </c>
      <c r="B255" s="10" t="str">
        <f>[2]Emissions!B2370</f>
        <v>TRA_ROA_CAR_NGA_NEW</v>
      </c>
      <c r="C255" s="10" t="str">
        <f>[2]Emissions!C2370</f>
        <v>TRA_CH4</v>
      </c>
      <c r="D255" s="10" t="str">
        <f>[2]Emissions!D2370</f>
        <v>TRA</v>
      </c>
      <c r="E255" s="42">
        <f>[2]Emissions!E2370</f>
        <v>0</v>
      </c>
      <c r="F255" s="42">
        <f>[2]Emissions!F2370</f>
        <v>0</v>
      </c>
      <c r="G255" s="42">
        <f>[2]Emissions!G2370</f>
        <v>127.9664966853646</v>
      </c>
      <c r="H255" s="42">
        <f>[2]Emissions!H2370</f>
        <v>607.75448728244896</v>
      </c>
      <c r="I255" s="42">
        <f>[2]Emissions!I2370</f>
        <v>607.75448728244896</v>
      </c>
      <c r="J255" s="42">
        <f>[2]Emissions!J2370</f>
        <v>479.78799059708427</v>
      </c>
      <c r="K255" s="42">
        <f>[2]Emissions!K2370</f>
        <v>0</v>
      </c>
      <c r="L255" s="42">
        <f>[2]Emissions!L2370</f>
        <v>0</v>
      </c>
      <c r="M255" s="42">
        <f>[2]Emissions!M2370</f>
        <v>0</v>
      </c>
    </row>
    <row r="256" spans="1:13">
      <c r="A256" s="10" t="str">
        <f>[2]Emissions!A2253</f>
        <v>EUR</v>
      </c>
      <c r="B256" s="10" t="str">
        <f>[2]Emissions!B2253</f>
        <v>TRA_ROA_3WH_DST_NEW</v>
      </c>
      <c r="C256" s="10" t="str">
        <f>[2]Emissions!C2253</f>
        <v>TRA_CH4</v>
      </c>
      <c r="D256" s="10" t="str">
        <f>[2]Emissions!D2253</f>
        <v>TRA</v>
      </c>
      <c r="E256" s="42">
        <f>[2]Emissions!E2253</f>
        <v>2.7431966449207832</v>
      </c>
      <c r="F256" s="42">
        <f>[2]Emissions!F2253</f>
        <v>2.7431966449207832</v>
      </c>
      <c r="G256" s="42">
        <f>[2]Emissions!G2253</f>
        <v>0</v>
      </c>
      <c r="H256" s="42">
        <f>[2]Emissions!H2253</f>
        <v>12.89268111670868</v>
      </c>
      <c r="I256" s="42">
        <f>[2]Emissions!I2253</f>
        <v>12.89268111670868</v>
      </c>
      <c r="J256" s="42">
        <f>[2]Emissions!J2253</f>
        <v>0</v>
      </c>
      <c r="K256" s="42">
        <f>[2]Emissions!K2253</f>
        <v>0</v>
      </c>
      <c r="L256" s="42">
        <f>[2]Emissions!L2253</f>
        <v>0</v>
      </c>
      <c r="M256" s="42">
        <f>[2]Emissions!M2253</f>
        <v>0</v>
      </c>
    </row>
    <row r="257" spans="1:13">
      <c r="A257" s="10" t="str">
        <f>[2]Emissions!A2056</f>
        <v>EUR</v>
      </c>
      <c r="B257" s="10" t="str">
        <f>[2]Emissions!B2056</f>
        <v>TRA_AVI_DOM_AVG_EXS</v>
      </c>
      <c r="C257" s="10" t="str">
        <f>[2]Emissions!C2056</f>
        <v>TRA_CH4</v>
      </c>
      <c r="D257" s="10" t="str">
        <f>[2]Emissions!D2056</f>
        <v>TRA</v>
      </c>
      <c r="E257" s="42">
        <f>[2]Emissions!E2056</f>
        <v>11.230871590153029</v>
      </c>
      <c r="F257" s="42">
        <f>[2]Emissions!F2056</f>
        <v>8.984697272122423</v>
      </c>
      <c r="G257" s="42">
        <f>[2]Emissions!G2056</f>
        <v>6.7385229540918168</v>
      </c>
      <c r="H257" s="42">
        <f>[2]Emissions!H2056</f>
        <v>4.4923486360612124</v>
      </c>
      <c r="I257" s="42">
        <f>[2]Emissions!I2056</f>
        <v>2.2461743180306062</v>
      </c>
      <c r="J257" s="42">
        <f>[2]Emissions!J2056</f>
        <v>0</v>
      </c>
      <c r="K257" s="42">
        <f>[2]Emissions!K2056</f>
        <v>0</v>
      </c>
      <c r="L257" s="42">
        <f>[2]Emissions!L2056</f>
        <v>0</v>
      </c>
      <c r="M257" s="42">
        <f>[2]Emissions!M2056</f>
        <v>0</v>
      </c>
    </row>
    <row r="258" spans="1:13">
      <c r="A258" s="10" t="str">
        <f>[2]Emissions!A593</f>
        <v>EUR</v>
      </c>
      <c r="B258" s="10" t="str">
        <f>[2]Emissions!B593</f>
        <v>HH2_DEL_TRA_GH2_C_1_NEW</v>
      </c>
      <c r="C258" s="10" t="str">
        <f>[2]Emissions!C593</f>
        <v>TRA_CH4</v>
      </c>
      <c r="D258" s="10" t="str">
        <f>[2]Emissions!D593</f>
        <v>HH2</v>
      </c>
      <c r="E258" s="42">
        <f>[2]Emissions!E593</f>
        <v>0</v>
      </c>
      <c r="F258" s="42">
        <f>[2]Emissions!F593</f>
        <v>0</v>
      </c>
      <c r="G258" s="42">
        <f>[2]Emissions!G593</f>
        <v>0</v>
      </c>
      <c r="H258" s="42">
        <f>[2]Emissions!H593</f>
        <v>0</v>
      </c>
      <c r="I258" s="42">
        <f>[2]Emissions!I593</f>
        <v>0</v>
      </c>
      <c r="J258" s="42">
        <f>[2]Emissions!J593</f>
        <v>0</v>
      </c>
      <c r="K258" s="42">
        <f>[2]Emissions!K593</f>
        <v>0</v>
      </c>
      <c r="L258" s="42">
        <f>[2]Emissions!L593</f>
        <v>0</v>
      </c>
      <c r="M258" s="42">
        <f>[2]Emissions!M593</f>
        <v>0</v>
      </c>
    </row>
    <row r="259" spans="1:13">
      <c r="A259" s="10" t="str">
        <f>[2]Emissions!A598</f>
        <v>EUR</v>
      </c>
      <c r="B259" s="10" t="str">
        <f>[2]Emissions!B598</f>
        <v>HH2_DEL_TRA_GH2_C_2_NEW</v>
      </c>
      <c r="C259" s="10" t="str">
        <f>[2]Emissions!C598</f>
        <v>TRA_CH4</v>
      </c>
      <c r="D259" s="10" t="str">
        <f>[2]Emissions!D598</f>
        <v>HH2</v>
      </c>
      <c r="E259" s="42">
        <f>[2]Emissions!E598</f>
        <v>0</v>
      </c>
      <c r="F259" s="42">
        <f>[2]Emissions!F598</f>
        <v>0</v>
      </c>
      <c r="G259" s="42">
        <f>[2]Emissions!G598</f>
        <v>9.2479042097389955E-2</v>
      </c>
      <c r="H259" s="42">
        <f>[2]Emissions!H598</f>
        <v>9.2479042097389955E-2</v>
      </c>
      <c r="I259" s="42">
        <f>[2]Emissions!I598</f>
        <v>1.1371240482637799E-3</v>
      </c>
      <c r="J259" s="42">
        <f>[2]Emissions!J598</f>
        <v>0</v>
      </c>
      <c r="K259" s="42">
        <f>[2]Emissions!K598</f>
        <v>0</v>
      </c>
      <c r="L259" s="42">
        <f>[2]Emissions!L598</f>
        <v>0</v>
      </c>
      <c r="M259" s="42">
        <f>[2]Emissions!M598</f>
        <v>0</v>
      </c>
    </row>
    <row r="260" spans="1:13">
      <c r="A260" s="10" t="str">
        <f>[2]Emissions!A2101</f>
        <v>EUR</v>
      </c>
      <c r="B260" s="10" t="str">
        <f>[2]Emissions!B2101</f>
        <v>TRA_NAV_DOM_DST_NEW</v>
      </c>
      <c r="C260" s="10" t="str">
        <f>[2]Emissions!C2101</f>
        <v>TOT_CO2</v>
      </c>
      <c r="D260" s="10" t="str">
        <f>[2]Emissions!D2101</f>
        <v>TRA</v>
      </c>
      <c r="E260" s="42">
        <f>[2]Emissions!E2101</f>
        <v>0</v>
      </c>
      <c r="F260" s="42">
        <f>[2]Emissions!F2101</f>
        <v>0</v>
      </c>
      <c r="G260" s="42">
        <f>[2]Emissions!G2101</f>
        <v>0</v>
      </c>
      <c r="H260" s="42">
        <f>[2]Emissions!H2101</f>
        <v>14397.26825756409</v>
      </c>
      <c r="I260" s="42">
        <f>[2]Emissions!I2101</f>
        <v>16454.762588026289</v>
      </c>
      <c r="J260" s="42">
        <f>[2]Emissions!J2101</f>
        <v>17932.964989901131</v>
      </c>
      <c r="K260" s="42">
        <f>[2]Emissions!K2101</f>
        <v>15311.00533560411</v>
      </c>
      <c r="L260" s="42">
        <f>[2]Emissions!L2101</f>
        <v>16599.758681719959</v>
      </c>
      <c r="M260" s="42">
        <f>[2]Emissions!M2101</f>
        <v>1689.0611887709099</v>
      </c>
    </row>
    <row r="261" spans="1:13">
      <c r="A261" s="10" t="str">
        <f>[2]Emissions!A2169</f>
        <v>EUR</v>
      </c>
      <c r="B261" s="10" t="str">
        <f>[2]Emissions!B2169</f>
        <v>TRA_NAV_INT_HFO_EXS</v>
      </c>
      <c r="C261" s="10" t="str">
        <f>[2]Emissions!C2169</f>
        <v>TOT_CO2</v>
      </c>
      <c r="D261" s="10" t="str">
        <f>[2]Emissions!D2169</f>
        <v>TRA</v>
      </c>
      <c r="E261" s="42">
        <f>[2]Emissions!E2169</f>
        <v>72992.080011395999</v>
      </c>
      <c r="F261" s="42">
        <f>[2]Emissions!F2169</f>
        <v>58393.664009116801</v>
      </c>
      <c r="G261" s="42">
        <f>[2]Emissions!G2169</f>
        <v>43795.248006837603</v>
      </c>
      <c r="H261" s="42">
        <f>[2]Emissions!H2169</f>
        <v>29196.832004558401</v>
      </c>
      <c r="I261" s="42">
        <f>[2]Emissions!I2169</f>
        <v>14598.4160022792</v>
      </c>
      <c r="J261" s="42">
        <f>[2]Emissions!J2169</f>
        <v>0</v>
      </c>
      <c r="K261" s="42">
        <f>[2]Emissions!K2169</f>
        <v>0</v>
      </c>
      <c r="L261" s="42">
        <f>[2]Emissions!L2169</f>
        <v>0</v>
      </c>
      <c r="M261" s="42">
        <f>[2]Emissions!M2169</f>
        <v>0</v>
      </c>
    </row>
    <row r="262" spans="1:13">
      <c r="A262" s="10" t="str">
        <f>[2]Emissions!A2176</f>
        <v>EUR</v>
      </c>
      <c r="B262" s="10" t="str">
        <f>[2]Emissions!B2176</f>
        <v>TRA_NAV_INT_HFO_NEW</v>
      </c>
      <c r="C262" s="10" t="str">
        <f>[2]Emissions!C2176</f>
        <v>TOT_CO2</v>
      </c>
      <c r="D262" s="10" t="str">
        <f>[2]Emissions!D2176</f>
        <v>TRA</v>
      </c>
      <c r="E262" s="42">
        <f>[2]Emissions!E2176</f>
        <v>43847.93151136754</v>
      </c>
      <c r="F262" s="42">
        <f>[2]Emissions!F2176</f>
        <v>84244.570896273566</v>
      </c>
      <c r="G262" s="42">
        <f>[2]Emissions!G2176</f>
        <v>104075.71773412119</v>
      </c>
      <c r="H262" s="42">
        <f>[2]Emissions!H2176</f>
        <v>0</v>
      </c>
      <c r="I262" s="42">
        <f>[2]Emissions!I2176</f>
        <v>0</v>
      </c>
      <c r="J262" s="42">
        <f>[2]Emissions!J2176</f>
        <v>0</v>
      </c>
      <c r="K262" s="42">
        <f>[2]Emissions!K2176</f>
        <v>0</v>
      </c>
      <c r="L262" s="42">
        <f>[2]Emissions!L2176</f>
        <v>0</v>
      </c>
      <c r="M262" s="42">
        <f>[2]Emissions!M2176</f>
        <v>0</v>
      </c>
    </row>
    <row r="263" spans="1:13">
      <c r="A263" s="10" t="str">
        <f>[2]Emissions!A2401</f>
        <v>EUR</v>
      </c>
      <c r="B263" s="10" t="str">
        <f>[2]Emissions!B2401</f>
        <v>TRA_ROA_HTR_LNG_NEW</v>
      </c>
      <c r="C263" s="10" t="str">
        <f>[2]Emissions!C2401</f>
        <v>TOT_CO2</v>
      </c>
      <c r="D263" s="10" t="str">
        <f>[2]Emissions!D2401</f>
        <v>TRA</v>
      </c>
      <c r="E263" s="42">
        <f>[2]Emissions!E2401</f>
        <v>0</v>
      </c>
      <c r="F263" s="42">
        <f>[2]Emissions!F2401</f>
        <v>0</v>
      </c>
      <c r="G263" s="42">
        <f>[2]Emissions!G2401</f>
        <v>0</v>
      </c>
      <c r="H263" s="42">
        <f>[2]Emissions!H2401</f>
        <v>0</v>
      </c>
      <c r="I263" s="42">
        <f>[2]Emissions!I2401</f>
        <v>0</v>
      </c>
      <c r="J263" s="42">
        <f>[2]Emissions!J2401</f>
        <v>0</v>
      </c>
      <c r="K263" s="42">
        <f>[2]Emissions!K2401</f>
        <v>0</v>
      </c>
      <c r="L263" s="42">
        <f>[2]Emissions!L2401</f>
        <v>0</v>
      </c>
      <c r="M263" s="42">
        <f>[2]Emissions!M2401</f>
        <v>0</v>
      </c>
    </row>
    <row r="264" spans="1:13">
      <c r="A264" s="10" t="str">
        <f>[2]Emissions!A2237</f>
        <v>EUR</v>
      </c>
      <c r="B264" s="10" t="str">
        <f>[2]Emissions!B2237</f>
        <v>TRA_ROA_2WH_DST_NEW</v>
      </c>
      <c r="C264" s="10" t="str">
        <f>[2]Emissions!C2237</f>
        <v>TOT_CO2_EQ_GWP_100</v>
      </c>
      <c r="D264" s="10" t="str">
        <f>[2]Emissions!D2237</f>
        <v>TRA</v>
      </c>
      <c r="E264" s="42">
        <f>[2]Emissions!E2237</f>
        <v>0</v>
      </c>
      <c r="F264" s="42">
        <f>[2]Emissions!F2237</f>
        <v>0</v>
      </c>
      <c r="G264" s="42">
        <f>[2]Emissions!G2237</f>
        <v>0</v>
      </c>
      <c r="H264" s="42">
        <f>[2]Emissions!H2237</f>
        <v>0</v>
      </c>
      <c r="I264" s="42">
        <f>[2]Emissions!I2237</f>
        <v>0</v>
      </c>
      <c r="J264" s="42">
        <f>[2]Emissions!J2237</f>
        <v>0</v>
      </c>
      <c r="K264" s="42">
        <f>[2]Emissions!K2237</f>
        <v>0</v>
      </c>
      <c r="L264" s="42">
        <f>[2]Emissions!L2237</f>
        <v>0</v>
      </c>
      <c r="M264" s="42">
        <f>[2]Emissions!M2237</f>
        <v>0</v>
      </c>
    </row>
    <row r="265" spans="1:13">
      <c r="A265" s="10" t="str">
        <f>[2]Emissions!A2230</f>
        <v>EUR</v>
      </c>
      <c r="B265" s="10" t="str">
        <f>[2]Emissions!B2230</f>
        <v>TRA_RAIL_PAS_DST_NEW</v>
      </c>
      <c r="C265" s="10" t="str">
        <f>[2]Emissions!C2230</f>
        <v>TOT_CO2</v>
      </c>
      <c r="D265" s="10" t="str">
        <f>[2]Emissions!D2230</f>
        <v>TRA</v>
      </c>
      <c r="E265" s="42">
        <f>[2]Emissions!E2230</f>
        <v>0</v>
      </c>
      <c r="F265" s="42">
        <f>[2]Emissions!F2230</f>
        <v>0</v>
      </c>
      <c r="G265" s="42">
        <f>[2]Emissions!G2230</f>
        <v>0</v>
      </c>
      <c r="H265" s="42">
        <f>[2]Emissions!H2230</f>
        <v>0</v>
      </c>
      <c r="I265" s="42">
        <f>[2]Emissions!I2230</f>
        <v>0</v>
      </c>
      <c r="J265" s="42">
        <f>[2]Emissions!J2230</f>
        <v>0</v>
      </c>
      <c r="K265" s="42">
        <f>[2]Emissions!K2230</f>
        <v>0</v>
      </c>
      <c r="L265" s="42">
        <f>[2]Emissions!L2230</f>
        <v>0</v>
      </c>
      <c r="M265" s="42">
        <f>[2]Emissions!M2230</f>
        <v>0</v>
      </c>
    </row>
    <row r="266" spans="1:13">
      <c r="A266" s="10" t="str">
        <f>[2]Emissions!A2223</f>
        <v>EUR</v>
      </c>
      <c r="B266" s="10" t="str">
        <f>[2]Emissions!B2223</f>
        <v>TRA_RAIL_PAS_DST_EXS</v>
      </c>
      <c r="C266" s="10" t="str">
        <f>[2]Emissions!C2223</f>
        <v>TOT_CO2</v>
      </c>
      <c r="D266" s="10" t="str">
        <f>[2]Emissions!D2223</f>
        <v>TRA</v>
      </c>
      <c r="E266" s="42">
        <f>[2]Emissions!E2223</f>
        <v>1224.670618189439</v>
      </c>
      <c r="F266" s="42">
        <f>[2]Emissions!F2223</f>
        <v>979.73649455155078</v>
      </c>
      <c r="G266" s="42">
        <f>[2]Emissions!G2223</f>
        <v>734.80237091366303</v>
      </c>
      <c r="H266" s="42">
        <f>[2]Emissions!H2223</f>
        <v>489.86824727577539</v>
      </c>
      <c r="I266" s="42">
        <f>[2]Emissions!I2223</f>
        <v>244.93412363788781</v>
      </c>
      <c r="J266" s="42">
        <f>[2]Emissions!J2223</f>
        <v>0</v>
      </c>
      <c r="K266" s="42">
        <f>[2]Emissions!K2223</f>
        <v>0</v>
      </c>
      <c r="L266" s="42">
        <f>[2]Emissions!L2223</f>
        <v>0</v>
      </c>
      <c r="M266" s="42">
        <f>[2]Emissions!M2223</f>
        <v>0</v>
      </c>
    </row>
    <row r="267" spans="1:13">
      <c r="A267" s="10" t="str">
        <f>[2]Emissions!A2216</f>
        <v>EUR</v>
      </c>
      <c r="B267" s="10" t="str">
        <f>[2]Emissions!B2216</f>
        <v>TRA_RAIL_PAS_COA_EXS</v>
      </c>
      <c r="C267" s="10" t="str">
        <f>[2]Emissions!C2216</f>
        <v>TOT_CO2</v>
      </c>
      <c r="D267" s="10" t="str">
        <f>[2]Emissions!D2216</f>
        <v>TRA</v>
      </c>
      <c r="E267" s="42">
        <f>[2]Emissions!E2216</f>
        <v>56.066816661202012</v>
      </c>
      <c r="F267" s="42">
        <f>[2]Emissions!F2216</f>
        <v>42.196729118961628</v>
      </c>
      <c r="G267" s="42">
        <f>[2]Emissions!G2216</f>
        <v>35.617651626721212</v>
      </c>
      <c r="H267" s="42">
        <f>[2]Emissions!H2216</f>
        <v>13.763415037720041</v>
      </c>
      <c r="I267" s="42">
        <f>[2]Emissions!I2216</f>
        <v>6.881707518860015</v>
      </c>
      <c r="J267" s="42">
        <f>[2]Emissions!J2216</f>
        <v>0</v>
      </c>
      <c r="K267" s="42">
        <f>[2]Emissions!K2216</f>
        <v>0</v>
      </c>
      <c r="L267" s="42">
        <f>[2]Emissions!L2216</f>
        <v>0</v>
      </c>
      <c r="M267" s="42">
        <f>[2]Emissions!M2216</f>
        <v>0</v>
      </c>
    </row>
    <row r="268" spans="1:13">
      <c r="A268" s="10" t="str">
        <f>[2]Emissions!A2136</f>
        <v>EUR</v>
      </c>
      <c r="B268" s="10" t="str">
        <f>[2]Emissions!B2136</f>
        <v>TRA_NAV_DOM_LNG_NEW</v>
      </c>
      <c r="C268" s="10" t="str">
        <f>[2]Emissions!C2136</f>
        <v>TOT_CO2</v>
      </c>
      <c r="D268" s="10" t="str">
        <f>[2]Emissions!D2136</f>
        <v>TRA</v>
      </c>
      <c r="E268" s="42">
        <f>[2]Emissions!E2136</f>
        <v>0</v>
      </c>
      <c r="F268" s="42">
        <f>[2]Emissions!F2136</f>
        <v>0</v>
      </c>
      <c r="G268" s="42">
        <f>[2]Emissions!G2136</f>
        <v>0</v>
      </c>
      <c r="H268" s="42">
        <f>[2]Emissions!H2136</f>
        <v>5.4479207707380786</v>
      </c>
      <c r="I268" s="42">
        <f>[2]Emissions!I2136</f>
        <v>33.894111103853689</v>
      </c>
      <c r="J268" s="42">
        <f>[2]Emissions!J2136</f>
        <v>210.9698177661659</v>
      </c>
      <c r="K268" s="42">
        <f>[2]Emissions!K2136</f>
        <v>1243.1497060744609</v>
      </c>
      <c r="L268" s="42">
        <f>[2]Emissions!L2136</f>
        <v>1243.4211882970239</v>
      </c>
      <c r="M268" s="42">
        <f>[2]Emissions!M2136</f>
        <v>4570.4033311561116</v>
      </c>
    </row>
    <row r="269" spans="1:13">
      <c r="A269" s="10" t="str">
        <f>[2]Emissions!A2129</f>
        <v>EUR</v>
      </c>
      <c r="B269" s="10" t="str">
        <f>[2]Emissions!B2129</f>
        <v>TRA_NAV_DOM_HFO_NEW</v>
      </c>
      <c r="C269" s="10" t="str">
        <f>[2]Emissions!C2129</f>
        <v>TOT_CO2</v>
      </c>
      <c r="D269" s="10" t="str">
        <f>[2]Emissions!D2129</f>
        <v>TRA</v>
      </c>
      <c r="E269" s="42">
        <f>[2]Emissions!E2129</f>
        <v>8523.9530714043085</v>
      </c>
      <c r="F269" s="42">
        <f>[2]Emissions!F2129</f>
        <v>10954.746417347589</v>
      </c>
      <c r="G269" s="42">
        <f>[2]Emissions!G2129</f>
        <v>11351.76311412629</v>
      </c>
      <c r="H269" s="42">
        <f>[2]Emissions!H2129</f>
        <v>0</v>
      </c>
      <c r="I269" s="42">
        <f>[2]Emissions!I2129</f>
        <v>0</v>
      </c>
      <c r="J269" s="42">
        <f>[2]Emissions!J2129</f>
        <v>0</v>
      </c>
      <c r="K269" s="42">
        <f>[2]Emissions!K2129</f>
        <v>0</v>
      </c>
      <c r="L269" s="42">
        <f>[2]Emissions!L2129</f>
        <v>0</v>
      </c>
      <c r="M269" s="42">
        <f>[2]Emissions!M2129</f>
        <v>0</v>
      </c>
    </row>
    <row r="270" spans="1:13">
      <c r="A270" s="10" t="str">
        <f>[2]Emissions!A2122</f>
        <v>EUR</v>
      </c>
      <c r="B270" s="10" t="str">
        <f>[2]Emissions!B2122</f>
        <v>TRA_NAV_DOM_HFO_EXS</v>
      </c>
      <c r="C270" s="10" t="str">
        <f>[2]Emissions!C2122</f>
        <v>TOT_CO2</v>
      </c>
      <c r="D270" s="10" t="str">
        <f>[2]Emissions!D2122</f>
        <v>TRA</v>
      </c>
      <c r="E270" s="42">
        <f>[2]Emissions!E2122</f>
        <v>2762.1631811949069</v>
      </c>
      <c r="F270" s="42">
        <f>[2]Emissions!F2122</f>
        <v>2209.7305449559249</v>
      </c>
      <c r="G270" s="42">
        <f>[2]Emissions!G2122</f>
        <v>1657.297908716944</v>
      </c>
      <c r="H270" s="42">
        <f>[2]Emissions!H2122</f>
        <v>1104.8652724779629</v>
      </c>
      <c r="I270" s="42">
        <f>[2]Emissions!I2122</f>
        <v>552.43263623898144</v>
      </c>
      <c r="J270" s="42">
        <f>[2]Emissions!J2122</f>
        <v>0</v>
      </c>
      <c r="K270" s="42">
        <f>[2]Emissions!K2122</f>
        <v>0</v>
      </c>
      <c r="L270" s="42">
        <f>[2]Emissions!L2122</f>
        <v>0</v>
      </c>
      <c r="M270" s="42">
        <f>[2]Emissions!M2122</f>
        <v>0</v>
      </c>
    </row>
    <row r="271" spans="1:13">
      <c r="A271" s="10" t="str">
        <f>[2]Emissions!A2115</f>
        <v>EUR</v>
      </c>
      <c r="B271" s="10" t="str">
        <f>[2]Emissions!B2115</f>
        <v>TRA_NAV_DOM_GSL_EXS</v>
      </c>
      <c r="C271" s="10" t="str">
        <f>[2]Emissions!C2115</f>
        <v>TOT_CO2</v>
      </c>
      <c r="D271" s="10" t="str">
        <f>[2]Emissions!D2115</f>
        <v>TRA</v>
      </c>
      <c r="E271" s="42">
        <f>[2]Emissions!E2115</f>
        <v>534.02963369245833</v>
      </c>
      <c r="F271" s="42">
        <f>[2]Emissions!F2115</f>
        <v>427.22370695396671</v>
      </c>
      <c r="G271" s="42">
        <f>[2]Emissions!G2115</f>
        <v>320.41778021547498</v>
      </c>
      <c r="H271" s="42">
        <f>[2]Emissions!H2115</f>
        <v>213.6118534769833</v>
      </c>
      <c r="I271" s="42">
        <f>[2]Emissions!I2115</f>
        <v>106.80592673849171</v>
      </c>
      <c r="J271" s="42">
        <f>[2]Emissions!J2115</f>
        <v>0</v>
      </c>
      <c r="K271" s="42">
        <f>[2]Emissions!K2115</f>
        <v>0</v>
      </c>
      <c r="L271" s="42">
        <f>[2]Emissions!L2115</f>
        <v>0</v>
      </c>
      <c r="M271" s="42">
        <f>[2]Emissions!M2115</f>
        <v>0</v>
      </c>
    </row>
    <row r="272" spans="1:13">
      <c r="A272" s="10" t="str">
        <f>[2]Emissions!A2183</f>
        <v>EUR</v>
      </c>
      <c r="B272" s="10" t="str">
        <f>[2]Emissions!B2183</f>
        <v>TRA_NAV_INT_LNG_NEW</v>
      </c>
      <c r="C272" s="10" t="str">
        <f>[2]Emissions!C2183</f>
        <v>TOT_CO2</v>
      </c>
      <c r="D272" s="10" t="str">
        <f>[2]Emissions!D2183</f>
        <v>TRA</v>
      </c>
      <c r="E272" s="42">
        <f>[2]Emissions!E2183</f>
        <v>0</v>
      </c>
      <c r="F272" s="42">
        <f>[2]Emissions!F2183</f>
        <v>0</v>
      </c>
      <c r="G272" s="42">
        <f>[2]Emissions!G2183</f>
        <v>0</v>
      </c>
      <c r="H272" s="42">
        <f>[2]Emissions!H2183</f>
        <v>49.965502269288947</v>
      </c>
      <c r="I272" s="42">
        <f>[2]Emissions!I2183</f>
        <v>310.52007060010089</v>
      </c>
      <c r="J272" s="42">
        <f>[2]Emissions!J2183</f>
        <v>1933.69316691881</v>
      </c>
      <c r="K272" s="42">
        <f>[2]Emissions!K2183</f>
        <v>11376.326222894601</v>
      </c>
      <c r="L272" s="42">
        <f>[2]Emissions!L2183</f>
        <v>26620.03877962683</v>
      </c>
      <c r="M272" s="42">
        <f>[2]Emissions!M2183</f>
        <v>41779.064044377199</v>
      </c>
    </row>
    <row r="273" spans="1:13">
      <c r="A273" s="10" t="str">
        <f>[2]Emissions!A2162</f>
        <v>EUR</v>
      </c>
      <c r="B273" s="10" t="str">
        <f>[2]Emissions!B2162</f>
        <v>TRA_NAV_INT_DUAL_NEW</v>
      </c>
      <c r="C273" s="10" t="str">
        <f>[2]Emissions!C2162</f>
        <v>TOT_CO2</v>
      </c>
      <c r="D273" s="10" t="str">
        <f>[2]Emissions!D2162</f>
        <v>TRA</v>
      </c>
      <c r="E273" s="42">
        <f>[2]Emissions!E2162</f>
        <v>0</v>
      </c>
      <c r="F273" s="42">
        <f>[2]Emissions!F2162</f>
        <v>0</v>
      </c>
      <c r="G273" s="42">
        <f>[2]Emissions!G2162</f>
        <v>5.6799220877458403</v>
      </c>
      <c r="H273" s="42">
        <f>[2]Emissions!H2162</f>
        <v>0</v>
      </c>
      <c r="I273" s="42">
        <f>[2]Emissions!I2162</f>
        <v>0</v>
      </c>
      <c r="J273" s="42">
        <f>[2]Emissions!J2162</f>
        <v>1365.1742561775091</v>
      </c>
      <c r="K273" s="42">
        <f>[2]Emissions!K2162</f>
        <v>8031.6091275844692</v>
      </c>
      <c r="L273" s="42">
        <f>[2]Emissions!L2162</f>
        <v>0</v>
      </c>
      <c r="M273" s="42">
        <f>[2]Emissions!M2162</f>
        <v>29495.73575390823</v>
      </c>
    </row>
    <row r="274" spans="1:13">
      <c r="A274" s="10" t="str">
        <f>[2]Emissions!A2394</f>
        <v>EUR</v>
      </c>
      <c r="B274" s="10" t="str">
        <f>[2]Emissions!B2394</f>
        <v>TRA_ROA_HTR_GSL_EXS</v>
      </c>
      <c r="C274" s="10" t="str">
        <f>[2]Emissions!C2394</f>
        <v>TOT_CO2</v>
      </c>
      <c r="D274" s="10" t="str">
        <f>[2]Emissions!D2394</f>
        <v>TRA</v>
      </c>
      <c r="E274" s="42">
        <f>[2]Emissions!E2394</f>
        <v>150.39840060763891</v>
      </c>
      <c r="F274" s="42">
        <f>[2]Emissions!F2394</f>
        <v>75.199200303819424</v>
      </c>
      <c r="G274" s="42">
        <f>[2]Emissions!G2394</f>
        <v>0</v>
      </c>
      <c r="H274" s="42">
        <f>[2]Emissions!H2394</f>
        <v>0</v>
      </c>
      <c r="I274" s="42">
        <f>[2]Emissions!I2394</f>
        <v>0</v>
      </c>
      <c r="J274" s="42">
        <f>[2]Emissions!J2394</f>
        <v>0</v>
      </c>
      <c r="K274" s="42">
        <f>[2]Emissions!K2394</f>
        <v>0</v>
      </c>
      <c r="L274" s="42">
        <f>[2]Emissions!L2394</f>
        <v>0</v>
      </c>
      <c r="M274" s="42">
        <f>[2]Emissions!M2394</f>
        <v>0</v>
      </c>
    </row>
    <row r="275" spans="1:13">
      <c r="A275" s="10" t="str">
        <f>[2]Emissions!A2209</f>
        <v>EUR</v>
      </c>
      <c r="B275" s="10" t="str">
        <f>[2]Emissions!B2209</f>
        <v>TRA_RAIL_FRG_DST_NEW</v>
      </c>
      <c r="C275" s="10" t="str">
        <f>[2]Emissions!C2209</f>
        <v>TOT_CO2</v>
      </c>
      <c r="D275" s="10" t="str">
        <f>[2]Emissions!D2209</f>
        <v>TRA</v>
      </c>
      <c r="E275" s="42">
        <f>[2]Emissions!E2209</f>
        <v>0</v>
      </c>
      <c r="F275" s="42">
        <f>[2]Emissions!F2209</f>
        <v>0</v>
      </c>
      <c r="G275" s="42">
        <f>[2]Emissions!G2209</f>
        <v>0</v>
      </c>
      <c r="H275" s="42">
        <f>[2]Emissions!H2209</f>
        <v>0</v>
      </c>
      <c r="I275" s="42">
        <f>[2]Emissions!I2209</f>
        <v>0</v>
      </c>
      <c r="J275" s="42">
        <f>[2]Emissions!J2209</f>
        <v>0</v>
      </c>
      <c r="K275" s="42">
        <f>[2]Emissions!K2209</f>
        <v>0</v>
      </c>
      <c r="L275" s="42">
        <f>[2]Emissions!L2209</f>
        <v>0</v>
      </c>
      <c r="M275" s="42">
        <f>[2]Emissions!M2209</f>
        <v>0</v>
      </c>
    </row>
    <row r="276" spans="1:13">
      <c r="A276" s="10" t="str">
        <f>[2]Emissions!A2155</f>
        <v>EUR</v>
      </c>
      <c r="B276" s="10" t="str">
        <f>[2]Emissions!B2155</f>
        <v>TRA_NAV_INT_DST_NEW</v>
      </c>
      <c r="C276" s="10" t="str">
        <f>[2]Emissions!C2155</f>
        <v>TOT_CO2</v>
      </c>
      <c r="D276" s="10" t="str">
        <f>[2]Emissions!D2155</f>
        <v>TRA</v>
      </c>
      <c r="E276" s="42">
        <f>[2]Emissions!E2155</f>
        <v>33537.136895719777</v>
      </c>
      <c r="F276" s="42">
        <f>[2]Emissions!F2155</f>
        <v>15830.29240518814</v>
      </c>
      <c r="G276" s="42">
        <f>[2]Emissions!G2155</f>
        <v>0</v>
      </c>
      <c r="H276" s="42">
        <f>[2]Emissions!H2155</f>
        <v>131997.62325565069</v>
      </c>
      <c r="I276" s="42">
        <f>[2]Emissions!I2155</f>
        <v>150872.67796799241</v>
      </c>
      <c r="J276" s="42">
        <f>[2]Emissions!J2155</f>
        <v>164415.161207761</v>
      </c>
      <c r="K276" s="42">
        <f>[2]Emissions!K2155</f>
        <v>140434.41662841581</v>
      </c>
      <c r="L276" s="42">
        <f>[2]Emissions!L2155</f>
        <v>131181.33257385821</v>
      </c>
      <c r="M276" s="42">
        <f>[2]Emissions!M2155</f>
        <v>15914.399558798919</v>
      </c>
    </row>
    <row r="277" spans="1:13">
      <c r="A277" s="10" t="str">
        <f>[2]Emissions!A2148</f>
        <v>EUR</v>
      </c>
      <c r="B277" s="10" t="str">
        <f>[2]Emissions!B2148</f>
        <v>TRA_NAV_INT_DST_EXS</v>
      </c>
      <c r="C277" s="10" t="str">
        <f>[2]Emissions!C2148</f>
        <v>TOT_CO2</v>
      </c>
      <c r="D277" s="10" t="str">
        <f>[2]Emissions!D2148</f>
        <v>TRA</v>
      </c>
      <c r="E277" s="42">
        <f>[2]Emissions!E2148</f>
        <v>12298.549786324789</v>
      </c>
      <c r="F277" s="42">
        <f>[2]Emissions!F2148</f>
        <v>9838.8398290598288</v>
      </c>
      <c r="G277" s="42">
        <f>[2]Emissions!G2148</f>
        <v>7379.1298717948703</v>
      </c>
      <c r="H277" s="42">
        <f>[2]Emissions!H2148</f>
        <v>4919.4199145299144</v>
      </c>
      <c r="I277" s="42">
        <f>[2]Emissions!I2148</f>
        <v>2459.7099572649572</v>
      </c>
      <c r="J277" s="42">
        <f>[2]Emissions!J2148</f>
        <v>0</v>
      </c>
      <c r="K277" s="42">
        <f>[2]Emissions!K2148</f>
        <v>0</v>
      </c>
      <c r="L277" s="42">
        <f>[2]Emissions!L2148</f>
        <v>0</v>
      </c>
      <c r="M277" s="42">
        <f>[2]Emissions!M2148</f>
        <v>0</v>
      </c>
    </row>
    <row r="278" spans="1:13">
      <c r="A278" s="10" t="str">
        <f>[2]Emissions!A2202</f>
        <v>EUR</v>
      </c>
      <c r="B278" s="10" t="str">
        <f>[2]Emissions!B2202</f>
        <v>TRA_RAIL_FRG_DST_EXS</v>
      </c>
      <c r="C278" s="10" t="str">
        <f>[2]Emissions!C2202</f>
        <v>TOT_CO2</v>
      </c>
      <c r="D278" s="10" t="str">
        <f>[2]Emissions!D2202</f>
        <v>TRA</v>
      </c>
      <c r="E278" s="42">
        <f>[2]Emissions!E2202</f>
        <v>4047.5410380749158</v>
      </c>
      <c r="F278" s="42">
        <f>[2]Emissions!F2202</f>
        <v>3238.032830459932</v>
      </c>
      <c r="G278" s="42">
        <f>[2]Emissions!G2202</f>
        <v>2428.52462284495</v>
      </c>
      <c r="H278" s="42">
        <f>[2]Emissions!H2202</f>
        <v>1619.016415229966</v>
      </c>
      <c r="I278" s="42">
        <f>[2]Emissions!I2202</f>
        <v>809.50820761498301</v>
      </c>
      <c r="J278" s="42">
        <f>[2]Emissions!J2202</f>
        <v>0</v>
      </c>
      <c r="K278" s="42">
        <f>[2]Emissions!K2202</f>
        <v>0</v>
      </c>
      <c r="L278" s="42">
        <f>[2]Emissions!L2202</f>
        <v>0</v>
      </c>
      <c r="M278" s="42">
        <f>[2]Emissions!M2202</f>
        <v>0</v>
      </c>
    </row>
    <row r="279" spans="1:13">
      <c r="A279" s="10" t="str">
        <f>[2]Emissions!A2195</f>
        <v>EUR</v>
      </c>
      <c r="B279" s="10" t="str">
        <f>[2]Emissions!B2195</f>
        <v>TRA_RAIL_FRG_COA_EXS</v>
      </c>
      <c r="C279" s="10" t="str">
        <f>[2]Emissions!C2195</f>
        <v>TOT_CO2</v>
      </c>
      <c r="D279" s="10" t="str">
        <f>[2]Emissions!D2195</f>
        <v>TRA</v>
      </c>
      <c r="E279" s="42">
        <f>[2]Emissions!E2195</f>
        <v>2.0615100387979681</v>
      </c>
      <c r="F279" s="42">
        <f>[2]Emissions!F2195</f>
        <v>1.6492080310383741</v>
      </c>
      <c r="G279" s="42">
        <f>[2]Emissions!G2195</f>
        <v>1.236906023278781</v>
      </c>
      <c r="H279" s="42">
        <f>[2]Emissions!H2195</f>
        <v>0.82460401551918716</v>
      </c>
      <c r="I279" s="42">
        <f>[2]Emissions!I2195</f>
        <v>0.41230200775959358</v>
      </c>
      <c r="J279" s="42">
        <f>[2]Emissions!J2195</f>
        <v>0</v>
      </c>
      <c r="K279" s="42">
        <f>[2]Emissions!K2195</f>
        <v>0</v>
      </c>
      <c r="L279" s="42">
        <f>[2]Emissions!L2195</f>
        <v>0</v>
      </c>
      <c r="M279" s="42">
        <f>[2]Emissions!M2195</f>
        <v>0</v>
      </c>
    </row>
    <row r="280" spans="1:13">
      <c r="A280" s="10" t="str">
        <f>[2]Emissions!A873</f>
        <v>EUR</v>
      </c>
      <c r="B280" s="10" t="str">
        <f>[2]Emissions!B873</f>
        <v>IND_CH_MTH_EXS</v>
      </c>
      <c r="C280" s="10" t="str">
        <f>[2]Emissions!C873</f>
        <v>TOT_N2O</v>
      </c>
      <c r="D280" s="10" t="str">
        <f>[2]Emissions!D873</f>
        <v>IND</v>
      </c>
      <c r="E280" s="42">
        <f>[2]Emissions!E873</f>
        <v>1.0909737704918E-3</v>
      </c>
      <c r="F280" s="42">
        <f>[2]Emissions!F873</f>
        <v>8.7277901639344244E-4</v>
      </c>
      <c r="G280" s="42">
        <f>[2]Emissions!G873</f>
        <v>6.5458426229508186E-4</v>
      </c>
      <c r="H280" s="42">
        <f>[2]Emissions!H873</f>
        <v>0</v>
      </c>
      <c r="I280" s="42">
        <f>[2]Emissions!I873</f>
        <v>0</v>
      </c>
      <c r="J280" s="42">
        <f>[2]Emissions!J873</f>
        <v>0</v>
      </c>
      <c r="K280" s="42">
        <f>[2]Emissions!K873</f>
        <v>0</v>
      </c>
      <c r="L280" s="42">
        <f>[2]Emissions!L873</f>
        <v>0</v>
      </c>
      <c r="M280" s="42">
        <f>[2]Emissions!M873</f>
        <v>0</v>
      </c>
    </row>
    <row r="281" spans="1:13">
      <c r="A281" s="10" t="str">
        <f>[2]Emissions!A2413</f>
        <v>EUR</v>
      </c>
      <c r="B281" s="10" t="str">
        <f>[2]Emissions!B2413</f>
        <v>TRA_ROA_HTR_NGA_NEW</v>
      </c>
      <c r="C281" s="10" t="str">
        <f>[2]Emissions!C2413</f>
        <v>TOT_CO2</v>
      </c>
      <c r="D281" s="10" t="str">
        <f>[2]Emissions!D2413</f>
        <v>TRA</v>
      </c>
      <c r="E281" s="42">
        <f>[2]Emissions!E2413</f>
        <v>0</v>
      </c>
      <c r="F281" s="42">
        <f>[2]Emissions!F2413</f>
        <v>0</v>
      </c>
      <c r="G281" s="42">
        <f>[2]Emissions!G2413</f>
        <v>593.93286470169323</v>
      </c>
      <c r="H281" s="42">
        <f>[2]Emissions!H2413</f>
        <v>25210.98686718152</v>
      </c>
      <c r="I281" s="42">
        <f>[2]Emissions!I2413</f>
        <v>77336.040179763615</v>
      </c>
      <c r="J281" s="42">
        <f>[2]Emissions!J2413</f>
        <v>227266.44744046539</v>
      </c>
      <c r="K281" s="42">
        <f>[2]Emissions!K2413</f>
        <v>261031.51272660881</v>
      </c>
      <c r="L281" s="42">
        <f>[2]Emissions!L2413</f>
        <v>106847.4753472687</v>
      </c>
      <c r="M281" s="42">
        <f>[2]Emissions!M2413</f>
        <v>0</v>
      </c>
    </row>
    <row r="282" spans="1:13">
      <c r="A282" s="10" t="str">
        <f>[2]Emissions!A341</f>
        <v>EUR</v>
      </c>
      <c r="B282" s="10" t="str">
        <f>[2]Emissions!B341</f>
        <v>ELC_BIO_CRP_GSF_CCS_NEW</v>
      </c>
      <c r="C282" s="10" t="str">
        <f>[2]Emissions!C341</f>
        <v>TOT_N2O</v>
      </c>
      <c r="D282" s="10" t="str">
        <f>[2]Emissions!D341</f>
        <v>ELC</v>
      </c>
      <c r="E282" s="42">
        <f>[2]Emissions!E341</f>
        <v>0</v>
      </c>
      <c r="F282" s="42">
        <f>[2]Emissions!F341</f>
        <v>0</v>
      </c>
      <c r="G282" s="42">
        <f>[2]Emissions!G341</f>
        <v>0</v>
      </c>
      <c r="H282" s="42">
        <f>[2]Emissions!H341</f>
        <v>0</v>
      </c>
      <c r="I282" s="42">
        <f>[2]Emissions!I341</f>
        <v>0</v>
      </c>
      <c r="J282" s="42">
        <f>[2]Emissions!J341</f>
        <v>0</v>
      </c>
      <c r="K282" s="42">
        <f>[2]Emissions!K341</f>
        <v>0</v>
      </c>
      <c r="L282" s="42">
        <f>[2]Emissions!L341</f>
        <v>0</v>
      </c>
      <c r="M282" s="42">
        <f>[2]Emissions!M341</f>
        <v>0</v>
      </c>
    </row>
    <row r="283" spans="1:13">
      <c r="A283" s="10" t="str">
        <f>[2]Emissions!A328</f>
        <v>EUR</v>
      </c>
      <c r="B283" s="10" t="str">
        <f>[2]Emissions!B328</f>
        <v>ELC_BIO_CRP_COM_CCS_NEW</v>
      </c>
      <c r="C283" s="10" t="str">
        <f>[2]Emissions!C328</f>
        <v>TOT_N2O</v>
      </c>
      <c r="D283" s="10" t="str">
        <f>[2]Emissions!D328</f>
        <v>ELC</v>
      </c>
      <c r="E283" s="42">
        <f>[2]Emissions!E328</f>
        <v>0</v>
      </c>
      <c r="F283" s="42">
        <f>[2]Emissions!F328</f>
        <v>0</v>
      </c>
      <c r="G283" s="42">
        <f>[2]Emissions!G328</f>
        <v>0</v>
      </c>
      <c r="H283" s="42">
        <f>[2]Emissions!H328</f>
        <v>0</v>
      </c>
      <c r="I283" s="42">
        <f>[2]Emissions!I328</f>
        <v>0</v>
      </c>
      <c r="J283" s="42">
        <f>[2]Emissions!J328</f>
        <v>8.520488780487806E-2</v>
      </c>
      <c r="K283" s="42">
        <f>[2]Emissions!K328</f>
        <v>0.52827030439024392</v>
      </c>
      <c r="L283" s="42">
        <f>[2]Emissions!L328</f>
        <v>3.2910387914634138</v>
      </c>
      <c r="M283" s="42">
        <f>[2]Emissions!M328</f>
        <v>13.0608156</v>
      </c>
    </row>
    <row r="284" spans="1:13">
      <c r="A284" s="10" t="str">
        <f>[2]Emissions!A231</f>
        <v>EUR</v>
      </c>
      <c r="B284" s="10" t="str">
        <f>[2]Emissions!B231</f>
        <v>COM_WH_BIO_WDS_NEW</v>
      </c>
      <c r="C284" s="10" t="str">
        <f>[2]Emissions!C231</f>
        <v>TOT_N2O</v>
      </c>
      <c r="D284" s="10" t="str">
        <f>[2]Emissions!D231</f>
        <v>COM</v>
      </c>
      <c r="E284" s="42">
        <f>[2]Emissions!E231</f>
        <v>0</v>
      </c>
      <c r="F284" s="42">
        <f>[2]Emissions!F231</f>
        <v>0</v>
      </c>
      <c r="G284" s="42">
        <f>[2]Emissions!G231</f>
        <v>0</v>
      </c>
      <c r="H284" s="42">
        <f>[2]Emissions!H231</f>
        <v>0</v>
      </c>
      <c r="I284" s="42">
        <f>[2]Emissions!I231</f>
        <v>0</v>
      </c>
      <c r="J284" s="42">
        <f>[2]Emissions!J231</f>
        <v>0</v>
      </c>
      <c r="K284" s="42">
        <f>[2]Emissions!K231</f>
        <v>0</v>
      </c>
      <c r="L284" s="42">
        <f>[2]Emissions!L231</f>
        <v>0</v>
      </c>
      <c r="M284" s="42">
        <f>[2]Emissions!M231</f>
        <v>0</v>
      </c>
    </row>
    <row r="285" spans="1:13">
      <c r="A285" s="10" t="str">
        <f>[2]Emissions!A2108</f>
        <v>EUR</v>
      </c>
      <c r="B285" s="10" t="str">
        <f>[2]Emissions!B2108</f>
        <v>TRA_NAV_DOM_DUAL_NEW</v>
      </c>
      <c r="C285" s="10" t="str">
        <f>[2]Emissions!C2108</f>
        <v>TOT_CO2</v>
      </c>
      <c r="D285" s="10" t="str">
        <f>[2]Emissions!D2108</f>
        <v>TRA</v>
      </c>
      <c r="E285" s="42">
        <f>[2]Emissions!E2108</f>
        <v>0</v>
      </c>
      <c r="F285" s="42">
        <f>[2]Emissions!F2108</f>
        <v>0</v>
      </c>
      <c r="G285" s="42">
        <f>[2]Emissions!G2108</f>
        <v>0.61952135858914548</v>
      </c>
      <c r="H285" s="42">
        <f>[2]Emissions!H2108</f>
        <v>0</v>
      </c>
      <c r="I285" s="42">
        <f>[2]Emissions!I2108</f>
        <v>0</v>
      </c>
      <c r="J285" s="42">
        <f>[2]Emissions!J2108</f>
        <v>148.94325996080991</v>
      </c>
      <c r="K285" s="42">
        <f>[2]Emissions!K2108</f>
        <v>877.65525800130649</v>
      </c>
      <c r="L285" s="42">
        <f>[2]Emissions!L2108</f>
        <v>0</v>
      </c>
      <c r="M285" s="42">
        <f>[2]Emissions!M2108</f>
        <v>3226.6737426518621</v>
      </c>
    </row>
    <row r="286" spans="1:13">
      <c r="A286" s="10" t="str">
        <f>[2]Emissions!A645</f>
        <v>EUR</v>
      </c>
      <c r="B286" s="10" t="str">
        <f>[2]Emissions!B645</f>
        <v>IND_CH_AMM_BIOGSF_NEW</v>
      </c>
      <c r="C286" s="10" t="str">
        <f>[2]Emissions!C645</f>
        <v>TOT_N2O</v>
      </c>
      <c r="D286" s="10" t="str">
        <f>[2]Emissions!D645</f>
        <v>IND</v>
      </c>
      <c r="E286" s="42">
        <f>[2]Emissions!E645</f>
        <v>0</v>
      </c>
      <c r="F286" s="42">
        <f>[2]Emissions!F645</f>
        <v>0</v>
      </c>
      <c r="G286" s="42">
        <f>[2]Emissions!G645</f>
        <v>0</v>
      </c>
      <c r="H286" s="42">
        <f>[2]Emissions!H645</f>
        <v>0</v>
      </c>
      <c r="I286" s="42">
        <f>[2]Emissions!I645</f>
        <v>0</v>
      </c>
      <c r="J286" s="42">
        <f>[2]Emissions!J645</f>
        <v>0</v>
      </c>
      <c r="K286" s="42">
        <f>[2]Emissions!K645</f>
        <v>0</v>
      </c>
      <c r="L286" s="42">
        <f>[2]Emissions!L645</f>
        <v>0</v>
      </c>
      <c r="M286" s="42">
        <f>[2]Emissions!M645</f>
        <v>0</v>
      </c>
    </row>
    <row r="287" spans="1:13">
      <c r="A287" s="10" t="str">
        <f>[2]Emissions!A653</f>
        <v>EUR</v>
      </c>
      <c r="B287" s="10" t="str">
        <f>[2]Emissions!B653</f>
        <v>IND_CH_AMM_COAGSF_NEW</v>
      </c>
      <c r="C287" s="10" t="str">
        <f>[2]Emissions!C653</f>
        <v>TOT_N2O</v>
      </c>
      <c r="D287" s="10" t="str">
        <f>[2]Emissions!D653</f>
        <v>IND</v>
      </c>
      <c r="E287" s="42">
        <f>[2]Emissions!E653</f>
        <v>0.26975261483908508</v>
      </c>
      <c r="F287" s="42">
        <f>[2]Emissions!F653</f>
        <v>0.26360999231125698</v>
      </c>
      <c r="G287" s="42">
        <f>[2]Emissions!G653</f>
        <v>5.2468058526469401E-2</v>
      </c>
      <c r="H287" s="42">
        <f>[2]Emissions!H653</f>
        <v>0.17220175250355091</v>
      </c>
      <c r="I287" s="42">
        <f>[2]Emissions!I653</f>
        <v>0</v>
      </c>
      <c r="J287" s="42">
        <f>[2]Emissions!J653</f>
        <v>0</v>
      </c>
      <c r="K287" s="42">
        <f>[2]Emissions!K653</f>
        <v>0</v>
      </c>
      <c r="L287" s="42">
        <f>[2]Emissions!L653</f>
        <v>0</v>
      </c>
      <c r="M287" s="42">
        <f>[2]Emissions!M653</f>
        <v>0</v>
      </c>
    </row>
    <row r="288" spans="1:13">
      <c r="A288" s="10" t="str">
        <f>[2]Emissions!A1963</f>
        <v>EUR</v>
      </c>
      <c r="B288" s="10" t="str">
        <f>[2]Emissions!B1963</f>
        <v>RES_WH_BIO_WDS_NEW</v>
      </c>
      <c r="C288" s="10" t="str">
        <f>[2]Emissions!C1963</f>
        <v>TOT_N2O</v>
      </c>
      <c r="D288" s="10" t="str">
        <f>[2]Emissions!D1963</f>
        <v>RES</v>
      </c>
      <c r="E288" s="42">
        <f>[2]Emissions!E1963</f>
        <v>0</v>
      </c>
      <c r="F288" s="42">
        <f>[2]Emissions!F1963</f>
        <v>0</v>
      </c>
      <c r="G288" s="42">
        <f>[2]Emissions!G1963</f>
        <v>0</v>
      </c>
      <c r="H288" s="42">
        <f>[2]Emissions!H1963</f>
        <v>0</v>
      </c>
      <c r="I288" s="42">
        <f>[2]Emissions!I1963</f>
        <v>0</v>
      </c>
      <c r="J288" s="42">
        <f>[2]Emissions!J1963</f>
        <v>0</v>
      </c>
      <c r="K288" s="42">
        <f>[2]Emissions!K1963</f>
        <v>0</v>
      </c>
      <c r="L288" s="42">
        <f>[2]Emissions!L1963</f>
        <v>0</v>
      </c>
      <c r="M288" s="42">
        <f>[2]Emissions!M1963</f>
        <v>0</v>
      </c>
    </row>
    <row r="289" spans="1:13">
      <c r="A289" s="10" t="str">
        <f>[2]Emissions!A1274</f>
        <v>EUR</v>
      </c>
      <c r="B289" s="10" t="str">
        <f>[2]Emissions!B1274</f>
        <v>IND_NF_ZNC_EXS</v>
      </c>
      <c r="C289" s="10" t="str">
        <f>[2]Emissions!C1274</f>
        <v>TOT_N2O</v>
      </c>
      <c r="D289" s="10" t="str">
        <f>[2]Emissions!D1274</f>
        <v>IND</v>
      </c>
      <c r="E289" s="42">
        <f>[2]Emissions!E1274</f>
        <v>9.7030699199717856E-5</v>
      </c>
      <c r="F289" s="42">
        <f>[2]Emissions!F1274</f>
        <v>7.762455935977428E-5</v>
      </c>
      <c r="G289" s="42">
        <f>[2]Emissions!G1274</f>
        <v>5.8218419519830723E-5</v>
      </c>
      <c r="H289" s="42">
        <f>[2]Emissions!H1274</f>
        <v>3.8812279679887133E-5</v>
      </c>
      <c r="I289" s="42">
        <f>[2]Emissions!I1274</f>
        <v>1.940613983994357E-5</v>
      </c>
      <c r="J289" s="42">
        <f>[2]Emissions!J1274</f>
        <v>0</v>
      </c>
      <c r="K289" s="42">
        <f>[2]Emissions!K1274</f>
        <v>0</v>
      </c>
      <c r="L289" s="42">
        <f>[2]Emissions!L1274</f>
        <v>0</v>
      </c>
      <c r="M289" s="42">
        <f>[2]Emissions!M1274</f>
        <v>0</v>
      </c>
    </row>
    <row r="290" spans="1:13">
      <c r="A290" s="10" t="str">
        <f>[2]Emissions!A346</f>
        <v>EUR</v>
      </c>
      <c r="B290" s="10" t="str">
        <f>[2]Emissions!B346</f>
        <v>ELC_BIO_CRP_GSF_NEW</v>
      </c>
      <c r="C290" s="10" t="str">
        <f>[2]Emissions!C346</f>
        <v>TOT_N2O</v>
      </c>
      <c r="D290" s="10" t="str">
        <f>[2]Emissions!D346</f>
        <v>ELC</v>
      </c>
      <c r="E290" s="42">
        <f>[2]Emissions!E346</f>
        <v>0.6260347456474602</v>
      </c>
      <c r="F290" s="42">
        <f>[2]Emissions!F346</f>
        <v>2.327260450665309</v>
      </c>
      <c r="G290" s="42">
        <f>[2]Emissions!G346</f>
        <v>3.067387309060059</v>
      </c>
      <c r="H290" s="42">
        <f>[2]Emissions!H346</f>
        <v>3.2948317069210349</v>
      </c>
      <c r="I290" s="42">
        <f>[2]Emissions!I346</f>
        <v>5.1928816371657884</v>
      </c>
      <c r="J290" s="42">
        <f>[2]Emissions!J346</f>
        <v>5.2469427765318457</v>
      </c>
      <c r="K290" s="42">
        <f>[2]Emissions!K346</f>
        <v>4.8443881813742387</v>
      </c>
      <c r="L290" s="42">
        <f>[2]Emissions!L346</f>
        <v>2.277803467514969</v>
      </c>
      <c r="M290" s="42">
        <f>[2]Emissions!M346</f>
        <v>0</v>
      </c>
    </row>
    <row r="291" spans="1:13">
      <c r="A291" s="10" t="str">
        <f>[2]Emissions!A2308</f>
        <v>EUR</v>
      </c>
      <c r="B291" s="10" t="str">
        <f>[2]Emissions!B2308</f>
        <v>TRA_ROA_BUS_NGA_EXS</v>
      </c>
      <c r="C291" s="10" t="str">
        <f>[2]Emissions!C2308</f>
        <v>TOT_CO2</v>
      </c>
      <c r="D291" s="10" t="str">
        <f>[2]Emissions!D2308</f>
        <v>TRA</v>
      </c>
      <c r="E291" s="42">
        <f>[2]Emissions!E2308</f>
        <v>247.282781553398</v>
      </c>
      <c r="F291" s="42">
        <f>[2]Emissions!F2308</f>
        <v>234.91864247572809</v>
      </c>
      <c r="G291" s="42">
        <f>[2]Emissions!G2308</f>
        <v>0</v>
      </c>
      <c r="H291" s="42">
        <f>[2]Emissions!H2308</f>
        <v>0</v>
      </c>
      <c r="I291" s="42">
        <f>[2]Emissions!I2308</f>
        <v>0</v>
      </c>
      <c r="J291" s="42">
        <f>[2]Emissions!J2308</f>
        <v>0</v>
      </c>
      <c r="K291" s="42">
        <f>[2]Emissions!K2308</f>
        <v>0</v>
      </c>
      <c r="L291" s="42">
        <f>[2]Emissions!L2308</f>
        <v>0</v>
      </c>
      <c r="M291" s="42">
        <f>[2]Emissions!M2308</f>
        <v>0</v>
      </c>
    </row>
    <row r="292" spans="1:13">
      <c r="A292" s="10" t="str">
        <f>[2]Emissions!A1012</f>
        <v>EUR</v>
      </c>
      <c r="B292" s="10" t="str">
        <f>[2]Emissions!B1012</f>
        <v>IND_FEA_EXS</v>
      </c>
      <c r="C292" s="10" t="str">
        <f>[2]Emissions!C1012</f>
        <v>TOT_N2O</v>
      </c>
      <c r="D292" s="10" t="str">
        <f>[2]Emissions!D1012</f>
        <v>IND</v>
      </c>
      <c r="E292" s="42">
        <f>[2]Emissions!E1012</f>
        <v>0.55635985591521053</v>
      </c>
      <c r="F292" s="42">
        <f>[2]Emissions!F1012</f>
        <v>0.23316076405861449</v>
      </c>
      <c r="G292" s="42">
        <f>[2]Emissions!G1012</f>
        <v>0.17569258607848751</v>
      </c>
      <c r="H292" s="42">
        <f>[2]Emissions!H1012</f>
        <v>0.1171232245636931</v>
      </c>
      <c r="I292" s="42">
        <f>[2]Emissions!I1012</f>
        <v>5.8564195359505411E-2</v>
      </c>
      <c r="J292" s="42">
        <f>[2]Emissions!J1012</f>
        <v>0</v>
      </c>
      <c r="K292" s="42">
        <f>[2]Emissions!K1012</f>
        <v>0</v>
      </c>
      <c r="L292" s="42">
        <f>[2]Emissions!L1012</f>
        <v>0</v>
      </c>
      <c r="M292" s="42">
        <f>[2]Emissions!M1012</f>
        <v>0</v>
      </c>
    </row>
    <row r="293" spans="1:13">
      <c r="A293" s="10" t="str">
        <f>[2]Emissions!A333</f>
        <v>EUR</v>
      </c>
      <c r="B293" s="10" t="str">
        <f>[2]Emissions!B333</f>
        <v>ELC_BIO_CRP_COM_NEW</v>
      </c>
      <c r="C293" s="10" t="str">
        <f>[2]Emissions!C333</f>
        <v>TOT_N2O</v>
      </c>
      <c r="D293" s="10" t="str">
        <f>[2]Emissions!D333</f>
        <v>ELC</v>
      </c>
      <c r="E293" s="42">
        <f>[2]Emissions!E333</f>
        <v>0</v>
      </c>
      <c r="F293" s="42">
        <f>[2]Emissions!F333</f>
        <v>0</v>
      </c>
      <c r="G293" s="42">
        <f>[2]Emissions!G333</f>
        <v>0</v>
      </c>
      <c r="H293" s="42">
        <f>[2]Emissions!H333</f>
        <v>0</v>
      </c>
      <c r="I293" s="42">
        <f>[2]Emissions!I333</f>
        <v>0</v>
      </c>
      <c r="J293" s="42">
        <f>[2]Emissions!J333</f>
        <v>0</v>
      </c>
      <c r="K293" s="42">
        <f>[2]Emissions!K333</f>
        <v>0</v>
      </c>
      <c r="L293" s="42">
        <f>[2]Emissions!L333</f>
        <v>0</v>
      </c>
      <c r="M293" s="42">
        <f>[2]Emissions!M333</f>
        <v>0</v>
      </c>
    </row>
    <row r="294" spans="1:13">
      <c r="A294" s="10" t="str">
        <f>[2]Emissions!A689</f>
        <v>EUR</v>
      </c>
      <c r="B294" s="10" t="str">
        <f>[2]Emissions!B689</f>
        <v>IND_CH_BTX_EXS</v>
      </c>
      <c r="C294" s="10" t="str">
        <f>[2]Emissions!C689</f>
        <v>TOT_N2O</v>
      </c>
      <c r="D294" s="10" t="str">
        <f>[2]Emissions!D689</f>
        <v>IND</v>
      </c>
      <c r="E294" s="42">
        <f>[2]Emissions!E689</f>
        <v>1.453525030816641E-2</v>
      </c>
      <c r="F294" s="42">
        <f>[2]Emissions!F689</f>
        <v>1.162820024653312E-2</v>
      </c>
      <c r="G294" s="42">
        <f>[2]Emissions!G689</f>
        <v>8.7211501848998424E-3</v>
      </c>
      <c r="H294" s="42">
        <f>[2]Emissions!H689</f>
        <v>5.8141001232665671E-3</v>
      </c>
      <c r="I294" s="42">
        <f>[2]Emissions!I689</f>
        <v>2.9070500616332809E-3</v>
      </c>
      <c r="J294" s="42">
        <f>[2]Emissions!J689</f>
        <v>0</v>
      </c>
      <c r="K294" s="42">
        <f>[2]Emissions!K689</f>
        <v>0</v>
      </c>
      <c r="L294" s="42">
        <f>[2]Emissions!L689</f>
        <v>0</v>
      </c>
      <c r="M294" s="42">
        <f>[2]Emissions!M689</f>
        <v>0</v>
      </c>
    </row>
    <row r="295" spans="1:13">
      <c r="A295" s="10" t="str">
        <f>[2]Emissions!A315</f>
        <v>EUR</v>
      </c>
      <c r="B295" s="10" t="str">
        <f>[2]Emissions!B315</f>
        <v>ELC_BIO_COM_CEN_NEW</v>
      </c>
      <c r="C295" s="10" t="str">
        <f>[2]Emissions!C315</f>
        <v>TOT_N2O</v>
      </c>
      <c r="D295" s="10" t="str">
        <f>[2]Emissions!D315</f>
        <v>ELC</v>
      </c>
      <c r="E295" s="42">
        <f>[2]Emissions!E315</f>
        <v>0</v>
      </c>
      <c r="F295" s="42">
        <f>[2]Emissions!F315</f>
        <v>0</v>
      </c>
      <c r="G295" s="42">
        <f>[2]Emissions!G315</f>
        <v>0</v>
      </c>
      <c r="H295" s="42">
        <f>[2]Emissions!H315</f>
        <v>0</v>
      </c>
      <c r="I295" s="42">
        <f>[2]Emissions!I315</f>
        <v>0</v>
      </c>
      <c r="J295" s="42">
        <f>[2]Emissions!J315</f>
        <v>0</v>
      </c>
      <c r="K295" s="42">
        <f>[2]Emissions!K315</f>
        <v>0</v>
      </c>
      <c r="L295" s="42">
        <f>[2]Emissions!L315</f>
        <v>0</v>
      </c>
      <c r="M295" s="42">
        <f>[2]Emissions!M315</f>
        <v>0</v>
      </c>
    </row>
    <row r="296" spans="1:13">
      <c r="A296" s="10" t="str">
        <f>[2]Emissions!A562</f>
        <v>EUR</v>
      </c>
      <c r="B296" s="10" t="str">
        <f>[2]Emissions!B562</f>
        <v>HH2_BIO_CM_NEW</v>
      </c>
      <c r="C296" s="10" t="str">
        <f>[2]Emissions!C562</f>
        <v>TOT_N2O</v>
      </c>
      <c r="D296" s="10" t="str">
        <f>[2]Emissions!D562</f>
        <v>HH2</v>
      </c>
      <c r="E296" s="42">
        <f>[2]Emissions!E562</f>
        <v>0</v>
      </c>
      <c r="F296" s="42">
        <f>[2]Emissions!F562</f>
        <v>0</v>
      </c>
      <c r="G296" s="42">
        <f>[2]Emissions!G562</f>
        <v>0</v>
      </c>
      <c r="H296" s="42">
        <f>[2]Emissions!H562</f>
        <v>0</v>
      </c>
      <c r="I296" s="42">
        <f>[2]Emissions!I562</f>
        <v>0</v>
      </c>
      <c r="J296" s="42">
        <f>[2]Emissions!J562</f>
        <v>0</v>
      </c>
      <c r="K296" s="42">
        <f>[2]Emissions!K562</f>
        <v>0</v>
      </c>
      <c r="L296" s="42">
        <f>[2]Emissions!L562</f>
        <v>0</v>
      </c>
      <c r="M296" s="42">
        <f>[2]Emissions!M562</f>
        <v>0</v>
      </c>
    </row>
    <row r="297" spans="1:13">
      <c r="A297" s="10" t="str">
        <f>[2]Emissions!A790</f>
        <v>EUR</v>
      </c>
      <c r="B297" s="10" t="str">
        <f>[2]Emissions!B790</f>
        <v>IND_CH_HVC_ETHSC_NEW</v>
      </c>
      <c r="C297" s="10" t="str">
        <f>[2]Emissions!C790</f>
        <v>TOT_N2O</v>
      </c>
      <c r="D297" s="10" t="str">
        <f>[2]Emissions!D790</f>
        <v>IND</v>
      </c>
      <c r="E297" s="42">
        <f>[2]Emissions!E790</f>
        <v>1.545537123386881E-2</v>
      </c>
      <c r="F297" s="42">
        <f>[2]Emissions!F790</f>
        <v>5.5184824180700059E-2</v>
      </c>
      <c r="G297" s="42">
        <f>[2]Emissions!G790</f>
        <v>7.8791345022748066E-2</v>
      </c>
      <c r="H297" s="42">
        <f>[2]Emissions!H790</f>
        <v>0.2121113598212698</v>
      </c>
      <c r="I297" s="42">
        <f>[2]Emissions!I790</f>
        <v>0.32376547651186571</v>
      </c>
      <c r="J297" s="42">
        <f>[2]Emissions!J790</f>
        <v>0.3223116887027625</v>
      </c>
      <c r="K297" s="42">
        <f>[2]Emissions!K790</f>
        <v>0.105885073403619</v>
      </c>
      <c r="L297" s="42">
        <f>[2]Emissions!L790</f>
        <v>6.0712819097829628E-2</v>
      </c>
      <c r="M297" s="42">
        <f>[2]Emissions!M790</f>
        <v>9.2683737405419422E-2</v>
      </c>
    </row>
    <row r="298" spans="1:13">
      <c r="A298" s="10" t="str">
        <f>[2]Emissions!A2387</f>
        <v>EUR</v>
      </c>
      <c r="B298" s="10" t="str">
        <f>[2]Emissions!B2387</f>
        <v>TRA_ROA_HTR_DST_NEW</v>
      </c>
      <c r="C298" s="10" t="str">
        <f>[2]Emissions!C2387</f>
        <v>TOT_CO2</v>
      </c>
      <c r="D298" s="10" t="str">
        <f>[2]Emissions!D2387</f>
        <v>TRA</v>
      </c>
      <c r="E298" s="42">
        <f>[2]Emissions!E2387</f>
        <v>52096.479516295789</v>
      </c>
      <c r="F298" s="42">
        <f>[2]Emissions!F2387</f>
        <v>231910.97354105939</v>
      </c>
      <c r="G298" s="42">
        <f>[2]Emissions!G2387</f>
        <v>385981.38407049072</v>
      </c>
      <c r="H298" s="42">
        <f>[2]Emissions!H2387</f>
        <v>388543.6617105077</v>
      </c>
      <c r="I298" s="42">
        <f>[2]Emissions!I2387</f>
        <v>336447.18219421199</v>
      </c>
      <c r="J298" s="42">
        <f>[2]Emissions!J2387</f>
        <v>158226.24718929641</v>
      </c>
      <c r="K298" s="42">
        <f>[2]Emissions!K2387</f>
        <v>87713.088088309785</v>
      </c>
      <c r="L298" s="42">
        <f>[2]Emissions!L2387</f>
        <v>86119.529068461736</v>
      </c>
      <c r="M298" s="42">
        <f>[2]Emissions!M2387</f>
        <v>0</v>
      </c>
    </row>
    <row r="299" spans="1:13">
      <c r="A299" s="10" t="str">
        <f>[2]Emissions!A859</f>
        <v>EUR</v>
      </c>
      <c r="B299" s="10" t="str">
        <f>[2]Emissions!B859</f>
        <v>IND_CH_MTH_COAGSF_NEW</v>
      </c>
      <c r="C299" s="10" t="str">
        <f>[2]Emissions!C859</f>
        <v>TOT_N2O</v>
      </c>
      <c r="D299" s="10" t="str">
        <f>[2]Emissions!D859</f>
        <v>IND</v>
      </c>
      <c r="E299" s="42">
        <f>[2]Emissions!E859</f>
        <v>0</v>
      </c>
      <c r="F299" s="42">
        <f>[2]Emissions!F859</f>
        <v>0</v>
      </c>
      <c r="G299" s="42">
        <f>[2]Emissions!G859</f>
        <v>0</v>
      </c>
      <c r="H299" s="42">
        <f>[2]Emissions!H859</f>
        <v>0</v>
      </c>
      <c r="I299" s="42">
        <f>[2]Emissions!I859</f>
        <v>0</v>
      </c>
      <c r="J299" s="42">
        <f>[2]Emissions!J859</f>
        <v>0</v>
      </c>
      <c r="K299" s="42">
        <f>[2]Emissions!K859</f>
        <v>0</v>
      </c>
      <c r="L299" s="42">
        <f>[2]Emissions!L859</f>
        <v>0</v>
      </c>
      <c r="M299" s="42">
        <f>[2]Emissions!M859</f>
        <v>0</v>
      </c>
    </row>
    <row r="300" spans="1:13">
      <c r="A300" s="10" t="str">
        <f>[2]Emissions!A557</f>
        <v>EUR</v>
      </c>
      <c r="B300" s="10" t="str">
        <f>[2]Emissions!B557</f>
        <v>HH2_BIO_CM_CCS_NEW</v>
      </c>
      <c r="C300" s="10" t="str">
        <f>[2]Emissions!C557</f>
        <v>TOT_N2O</v>
      </c>
      <c r="D300" s="10" t="str">
        <f>[2]Emissions!D557</f>
        <v>HH2</v>
      </c>
      <c r="E300" s="42">
        <f>[2]Emissions!E557</f>
        <v>0</v>
      </c>
      <c r="F300" s="42">
        <f>[2]Emissions!F557</f>
        <v>0</v>
      </c>
      <c r="G300" s="42">
        <f>[2]Emissions!G557</f>
        <v>0</v>
      </c>
      <c r="H300" s="42">
        <f>[2]Emissions!H557</f>
        <v>0</v>
      </c>
      <c r="I300" s="42">
        <f>[2]Emissions!I557</f>
        <v>0</v>
      </c>
      <c r="J300" s="42">
        <f>[2]Emissions!J557</f>
        <v>0</v>
      </c>
      <c r="K300" s="42">
        <f>[2]Emissions!K557</f>
        <v>0</v>
      </c>
      <c r="L300" s="42">
        <f>[2]Emissions!L557</f>
        <v>0</v>
      </c>
      <c r="M300" s="42">
        <f>[2]Emissions!M557</f>
        <v>0</v>
      </c>
    </row>
    <row r="301" spans="1:13">
      <c r="A301" s="10" t="str">
        <f>[2]Emissions!A310</f>
        <v>EUR</v>
      </c>
      <c r="B301" s="10" t="str">
        <f>[2]Emissions!B310</f>
        <v>ELC_BIO_COM_CCS_NEW</v>
      </c>
      <c r="C301" s="10" t="str">
        <f>[2]Emissions!C310</f>
        <v>TOT_N2O</v>
      </c>
      <c r="D301" s="10" t="str">
        <f>[2]Emissions!D310</f>
        <v>ELC</v>
      </c>
      <c r="E301" s="42">
        <f>[2]Emissions!E310</f>
        <v>0</v>
      </c>
      <c r="F301" s="42">
        <f>[2]Emissions!F310</f>
        <v>0</v>
      </c>
      <c r="G301" s="42">
        <f>[2]Emissions!G310</f>
        <v>0</v>
      </c>
      <c r="H301" s="42">
        <f>[2]Emissions!H310</f>
        <v>0</v>
      </c>
      <c r="I301" s="42">
        <f>[2]Emissions!I310</f>
        <v>0</v>
      </c>
      <c r="J301" s="42">
        <f>[2]Emissions!J310</f>
        <v>0</v>
      </c>
      <c r="K301" s="42">
        <f>[2]Emissions!K310</f>
        <v>0</v>
      </c>
      <c r="L301" s="42">
        <f>[2]Emissions!L310</f>
        <v>0</v>
      </c>
      <c r="M301" s="42">
        <f>[2]Emissions!M310</f>
        <v>6.3318168643902446</v>
      </c>
    </row>
    <row r="302" spans="1:13">
      <c r="A302" s="10" t="str">
        <f>[2]Emissions!A2069</f>
        <v>EUR</v>
      </c>
      <c r="B302" s="10" t="str">
        <f>[2]Emissions!B2069</f>
        <v>TRA_AVI_DOM_JTK_NEW</v>
      </c>
      <c r="C302" s="10" t="str">
        <f>[2]Emissions!C2069</f>
        <v>TOT_N2O</v>
      </c>
      <c r="D302" s="10" t="str">
        <f>[2]Emissions!D2069</f>
        <v>TRA</v>
      </c>
      <c r="E302" s="42">
        <f>[2]Emissions!E2069</f>
        <v>9.9088756875687606E-2</v>
      </c>
      <c r="F302" s="42">
        <f>[2]Emissions!F2069</f>
        <v>0.137375206482516</v>
      </c>
      <c r="G302" s="42">
        <f>[2]Emissions!G2069</f>
        <v>6.7755632457668913E-2</v>
      </c>
      <c r="H302" s="42">
        <f>[2]Emissions!H2069</f>
        <v>0.1880470389001701</v>
      </c>
      <c r="I302" s="42">
        <f>[2]Emissions!I2069</f>
        <v>0.2210213532004158</v>
      </c>
      <c r="J302" s="42">
        <f>[2]Emissions!J2069</f>
        <v>0.25251315145258929</v>
      </c>
      <c r="K302" s="42">
        <f>[2]Emissions!K2069</f>
        <v>0.2634781062056083</v>
      </c>
      <c r="L302" s="42">
        <f>[2]Emissions!L2069</f>
        <v>0.27335079710178151</v>
      </c>
      <c r="M302" s="42">
        <f>[2]Emissions!M2069</f>
        <v>0.28159668146787842</v>
      </c>
    </row>
    <row r="303" spans="1:13">
      <c r="A303" s="10" t="str">
        <f>[2]Emissions!A2290</f>
        <v>EUR</v>
      </c>
      <c r="B303" s="10" t="str">
        <f>[2]Emissions!B2290</f>
        <v>TRA_ROA_BUS_GSL_EXS</v>
      </c>
      <c r="C303" s="10" t="str">
        <f>[2]Emissions!C2290</f>
        <v>TOT_CO2</v>
      </c>
      <c r="D303" s="10" t="str">
        <f>[2]Emissions!D2290</f>
        <v>TRA</v>
      </c>
      <c r="E303" s="42">
        <f>[2]Emissions!E2290</f>
        <v>1119.894652677596</v>
      </c>
      <c r="F303" s="42">
        <f>[2]Emissions!F2290</f>
        <v>559.94732633879778</v>
      </c>
      <c r="G303" s="42">
        <f>[2]Emissions!G2290</f>
        <v>0</v>
      </c>
      <c r="H303" s="42">
        <f>[2]Emissions!H2290</f>
        <v>0</v>
      </c>
      <c r="I303" s="42">
        <f>[2]Emissions!I2290</f>
        <v>0</v>
      </c>
      <c r="J303" s="42">
        <f>[2]Emissions!J2290</f>
        <v>0</v>
      </c>
      <c r="K303" s="42">
        <f>[2]Emissions!K2290</f>
        <v>0</v>
      </c>
      <c r="L303" s="42">
        <f>[2]Emissions!L2290</f>
        <v>0</v>
      </c>
      <c r="M303" s="42">
        <f>[2]Emissions!M2290</f>
        <v>0</v>
      </c>
    </row>
    <row r="304" spans="1:13">
      <c r="A304" s="10" t="str">
        <f>[2]Emissions!A320</f>
        <v>EUR</v>
      </c>
      <c r="B304" s="10" t="str">
        <f>[2]Emissions!B320</f>
        <v>ELC_BIO_COM_DEC_NEW</v>
      </c>
      <c r="C304" s="10" t="str">
        <f>[2]Emissions!C320</f>
        <v>TOT_N2O</v>
      </c>
      <c r="D304" s="10" t="str">
        <f>[2]Emissions!D320</f>
        <v>ELC</v>
      </c>
      <c r="E304" s="42">
        <f>[2]Emissions!E320</f>
        <v>0</v>
      </c>
      <c r="F304" s="42">
        <f>[2]Emissions!F320</f>
        <v>0</v>
      </c>
      <c r="G304" s="42">
        <f>[2]Emissions!G320</f>
        <v>0</v>
      </c>
      <c r="H304" s="42">
        <f>[2]Emissions!H320</f>
        <v>0</v>
      </c>
      <c r="I304" s="42">
        <f>[2]Emissions!I320</f>
        <v>0</v>
      </c>
      <c r="J304" s="42">
        <f>[2]Emissions!J320</f>
        <v>0</v>
      </c>
      <c r="K304" s="42">
        <f>[2]Emissions!K320</f>
        <v>0</v>
      </c>
      <c r="L304" s="42">
        <f>[2]Emissions!L320</f>
        <v>0</v>
      </c>
      <c r="M304" s="42">
        <f>[2]Emissions!M320</f>
        <v>0</v>
      </c>
    </row>
    <row r="305" spans="1:13">
      <c r="A305" s="10" t="str">
        <f>[2]Emissions!A567</f>
        <v>EUR</v>
      </c>
      <c r="B305" s="10" t="str">
        <f>[2]Emissions!B567</f>
        <v>HH2_BIO_DS_NEW</v>
      </c>
      <c r="C305" s="10" t="str">
        <f>[2]Emissions!C567</f>
        <v>TOT_N2O</v>
      </c>
      <c r="D305" s="10" t="str">
        <f>[2]Emissions!D567</f>
        <v>HH2</v>
      </c>
      <c r="E305" s="42">
        <f>[2]Emissions!E567</f>
        <v>0</v>
      </c>
      <c r="F305" s="42">
        <f>[2]Emissions!F567</f>
        <v>0</v>
      </c>
      <c r="G305" s="42">
        <f>[2]Emissions!G567</f>
        <v>0</v>
      </c>
      <c r="H305" s="42">
        <f>[2]Emissions!H567</f>
        <v>0</v>
      </c>
      <c r="I305" s="42">
        <f>[2]Emissions!I567</f>
        <v>0</v>
      </c>
      <c r="J305" s="42">
        <f>[2]Emissions!J567</f>
        <v>0</v>
      </c>
      <c r="K305" s="42">
        <f>[2]Emissions!K567</f>
        <v>0</v>
      </c>
      <c r="L305" s="42">
        <f>[2]Emissions!L567</f>
        <v>0</v>
      </c>
      <c r="M305" s="42">
        <f>[2]Emissions!M567</f>
        <v>0</v>
      </c>
    </row>
    <row r="306" spans="1:13">
      <c r="A306" s="10" t="str">
        <f>[2]Emissions!A372</f>
        <v>EUR</v>
      </c>
      <c r="B306" s="10" t="str">
        <f>[2]Emissions!B372</f>
        <v>ELC_BIO_GSF_DEC_NEW</v>
      </c>
      <c r="C306" s="10" t="str">
        <f>[2]Emissions!C372</f>
        <v>TOT_N2O</v>
      </c>
      <c r="D306" s="10" t="str">
        <f>[2]Emissions!D372</f>
        <v>ELC</v>
      </c>
      <c r="E306" s="42">
        <f>[2]Emissions!E372</f>
        <v>0</v>
      </c>
      <c r="F306" s="42">
        <f>[2]Emissions!F372</f>
        <v>0</v>
      </c>
      <c r="G306" s="42">
        <f>[2]Emissions!G372</f>
        <v>0</v>
      </c>
      <c r="H306" s="42">
        <f>[2]Emissions!H372</f>
        <v>0</v>
      </c>
      <c r="I306" s="42">
        <f>[2]Emissions!I372</f>
        <v>0</v>
      </c>
      <c r="J306" s="42">
        <f>[2]Emissions!J372</f>
        <v>0</v>
      </c>
      <c r="K306" s="42">
        <f>[2]Emissions!K372</f>
        <v>0</v>
      </c>
      <c r="L306" s="42">
        <f>[2]Emissions!L372</f>
        <v>0</v>
      </c>
      <c r="M306" s="42">
        <f>[2]Emissions!M372</f>
        <v>0</v>
      </c>
    </row>
    <row r="307" spans="1:13">
      <c r="A307" s="10" t="str">
        <f>[2]Emissions!A351</f>
        <v>EUR</v>
      </c>
      <c r="B307" s="10" t="str">
        <f>[2]Emissions!B351</f>
        <v>ELC_BIO_EXS</v>
      </c>
      <c r="C307" s="10" t="str">
        <f>[2]Emissions!C351</f>
        <v>TOT_N2O</v>
      </c>
      <c r="D307" s="10" t="str">
        <f>[2]Emissions!D351</f>
        <v>ELC</v>
      </c>
      <c r="E307" s="42">
        <f>[2]Emissions!E351</f>
        <v>3.465400861213483</v>
      </c>
      <c r="F307" s="42">
        <f>[2]Emissions!F351</f>
        <v>2.6264090737617982</v>
      </c>
      <c r="G307" s="42">
        <f>[2]Emissions!G351</f>
        <v>1.969806805321348</v>
      </c>
      <c r="H307" s="42">
        <f>[2]Emissions!H351</f>
        <v>1.3132045368808991</v>
      </c>
      <c r="I307" s="42">
        <f>[2]Emissions!I351</f>
        <v>0.65660226844044955</v>
      </c>
      <c r="J307" s="42">
        <f>[2]Emissions!J351</f>
        <v>0</v>
      </c>
      <c r="K307" s="42">
        <f>[2]Emissions!K351</f>
        <v>0</v>
      </c>
      <c r="L307" s="42">
        <f>[2]Emissions!L351</f>
        <v>0</v>
      </c>
      <c r="M307" s="42">
        <f>[2]Emissions!M351</f>
        <v>0</v>
      </c>
    </row>
    <row r="308" spans="1:13">
      <c r="A308" s="10" t="str">
        <f>[2]Emissions!A2062</f>
        <v>EUR</v>
      </c>
      <c r="B308" s="10" t="str">
        <f>[2]Emissions!B2062</f>
        <v>TRA_AVI_DOM_JTK_EXS</v>
      </c>
      <c r="C308" s="10" t="str">
        <f>[2]Emissions!C2062</f>
        <v>TOT_N2O</v>
      </c>
      <c r="D308" s="10" t="str">
        <f>[2]Emissions!D2062</f>
        <v>TRA</v>
      </c>
      <c r="E308" s="42">
        <f>[2]Emissions!E2062</f>
        <v>0.10190976072546271</v>
      </c>
      <c r="F308" s="42">
        <f>[2]Emissions!F2062</f>
        <v>8.152780858037012E-2</v>
      </c>
      <c r="G308" s="42">
        <f>[2]Emissions!G2062</f>
        <v>6.114585643527759E-2</v>
      </c>
      <c r="H308" s="42">
        <f>[2]Emissions!H2062</f>
        <v>4.076390429018506E-2</v>
      </c>
      <c r="I308" s="42">
        <f>[2]Emissions!I2062</f>
        <v>2.038195214509254E-2</v>
      </c>
      <c r="J308" s="42">
        <f>[2]Emissions!J2062</f>
        <v>0</v>
      </c>
      <c r="K308" s="42">
        <f>[2]Emissions!K2062</f>
        <v>0</v>
      </c>
      <c r="L308" s="42">
        <f>[2]Emissions!L2062</f>
        <v>0</v>
      </c>
      <c r="M308" s="42">
        <f>[2]Emissions!M2062</f>
        <v>0</v>
      </c>
    </row>
    <row r="309" spans="1:13">
      <c r="A309" s="10" t="str">
        <f>[2]Emissions!A2055</f>
        <v>EUR</v>
      </c>
      <c r="B309" s="10" t="str">
        <f>[2]Emissions!B2055</f>
        <v>TRA_AVI_DOM_AVG_EXS</v>
      </c>
      <c r="C309" s="10" t="str">
        <f>[2]Emissions!C2055</f>
        <v>TOT_N2O</v>
      </c>
      <c r="D309" s="10" t="str">
        <f>[2]Emissions!D2055</f>
        <v>TRA</v>
      </c>
      <c r="E309" s="42">
        <f>[2]Emissions!E2055</f>
        <v>2.246174318030605E-3</v>
      </c>
      <c r="F309" s="42">
        <f>[2]Emissions!F2055</f>
        <v>1.7969394544244839E-3</v>
      </c>
      <c r="G309" s="42">
        <f>[2]Emissions!G2055</f>
        <v>1.3477045908183629E-3</v>
      </c>
      <c r="H309" s="42">
        <f>[2]Emissions!H2055</f>
        <v>8.9846972721224229E-4</v>
      </c>
      <c r="I309" s="42">
        <f>[2]Emissions!I2055</f>
        <v>4.4923486360612098E-4</v>
      </c>
      <c r="J309" s="42">
        <f>[2]Emissions!J2055</f>
        <v>0</v>
      </c>
      <c r="K309" s="42">
        <f>[2]Emissions!K2055</f>
        <v>0</v>
      </c>
      <c r="L309" s="42">
        <f>[2]Emissions!L2055</f>
        <v>0</v>
      </c>
      <c r="M309" s="42">
        <f>[2]Emissions!M2055</f>
        <v>0</v>
      </c>
    </row>
    <row r="310" spans="1:13">
      <c r="A310" s="10" t="str">
        <f>[2]Emissions!A1076</f>
        <v>EUR</v>
      </c>
      <c r="B310" s="10" t="str">
        <f>[2]Emissions!B1076</f>
        <v>IND_IS_BOF_HISBOF_NEW</v>
      </c>
      <c r="C310" s="10" t="str">
        <f>[2]Emissions!C1076</f>
        <v>TOT_N2O</v>
      </c>
      <c r="D310" s="10" t="str">
        <f>[2]Emissions!D1076</f>
        <v>IND</v>
      </c>
      <c r="E310" s="42">
        <f>[2]Emissions!E1076</f>
        <v>0</v>
      </c>
      <c r="F310" s="42">
        <f>[2]Emissions!F1076</f>
        <v>0</v>
      </c>
      <c r="G310" s="42">
        <f>[2]Emissions!G1076</f>
        <v>0</v>
      </c>
      <c r="H310" s="42">
        <f>[2]Emissions!H1076</f>
        <v>0</v>
      </c>
      <c r="I310" s="42">
        <f>[2]Emissions!I1076</f>
        <v>0</v>
      </c>
      <c r="J310" s="42">
        <f>[2]Emissions!J1076</f>
        <v>0</v>
      </c>
      <c r="K310" s="42">
        <f>[2]Emissions!K1076</f>
        <v>0</v>
      </c>
      <c r="L310" s="42">
        <f>[2]Emissions!L1076</f>
        <v>0</v>
      </c>
      <c r="M310" s="42">
        <f>[2]Emissions!M1076</f>
        <v>0</v>
      </c>
    </row>
    <row r="311" spans="1:13">
      <c r="A311" s="10" t="str">
        <f>[2]Emissions!A1314</f>
        <v>EUR</v>
      </c>
      <c r="B311" s="10" t="str">
        <f>[2]Emissions!B1314</f>
        <v>IND_NM_CLK_WET_EXS</v>
      </c>
      <c r="C311" s="10" t="str">
        <f>[2]Emissions!C1314</f>
        <v>TOT_N2O</v>
      </c>
      <c r="D311" s="10" t="str">
        <f>[2]Emissions!D1314</f>
        <v>IND</v>
      </c>
      <c r="E311" s="42">
        <f>[2]Emissions!E1314</f>
        <v>0</v>
      </c>
      <c r="F311" s="42">
        <f>[2]Emissions!F1314</f>
        <v>0</v>
      </c>
      <c r="G311" s="42">
        <f>[2]Emissions!G1314</f>
        <v>0</v>
      </c>
      <c r="H311" s="42">
        <f>[2]Emissions!H1314</f>
        <v>5.7591256153846207E-2</v>
      </c>
      <c r="I311" s="42">
        <f>[2]Emissions!I1314</f>
        <v>2.8795628076923079E-2</v>
      </c>
      <c r="J311" s="42">
        <f>[2]Emissions!J1314</f>
        <v>0</v>
      </c>
      <c r="K311" s="42">
        <f>[2]Emissions!K1314</f>
        <v>0</v>
      </c>
      <c r="L311" s="42">
        <f>[2]Emissions!L1314</f>
        <v>0</v>
      </c>
      <c r="M311" s="42">
        <f>[2]Emissions!M1314</f>
        <v>0</v>
      </c>
    </row>
    <row r="312" spans="1:13">
      <c r="A312" s="10" t="str">
        <f>[2]Emissions!A782</f>
        <v>EUR</v>
      </c>
      <c r="B312" s="10" t="str">
        <f>[2]Emissions!B782</f>
        <v>IND_CH_HVC_BDH_NEW</v>
      </c>
      <c r="C312" s="10" t="str">
        <f>[2]Emissions!C782</f>
        <v>TOT_N2O</v>
      </c>
      <c r="D312" s="10" t="str">
        <f>[2]Emissions!D782</f>
        <v>IND</v>
      </c>
      <c r="E312" s="42">
        <f>[2]Emissions!E782</f>
        <v>0</v>
      </c>
      <c r="F312" s="42">
        <f>[2]Emissions!F782</f>
        <v>0</v>
      </c>
      <c r="G312" s="42">
        <f>[2]Emissions!G782</f>
        <v>0</v>
      </c>
      <c r="H312" s="42">
        <f>[2]Emissions!H782</f>
        <v>0</v>
      </c>
      <c r="I312" s="42">
        <f>[2]Emissions!I782</f>
        <v>0</v>
      </c>
      <c r="J312" s="42">
        <f>[2]Emissions!J782</f>
        <v>0</v>
      </c>
      <c r="K312" s="42">
        <f>[2]Emissions!K782</f>
        <v>4.5236945855323243E-2</v>
      </c>
      <c r="L312" s="42">
        <f>[2]Emissions!L782</f>
        <v>8.8833083292551421E-2</v>
      </c>
      <c r="M312" s="42">
        <f>[2]Emissions!M782</f>
        <v>6.1022117045010003E-2</v>
      </c>
    </row>
    <row r="313" spans="1:13">
      <c r="A313" s="10" t="str">
        <f>[2]Emissions!A1323</f>
        <v>EUR</v>
      </c>
      <c r="B313" s="10" t="str">
        <f>[2]Emissions!B1323</f>
        <v>IND_NM_CLK_WET_NEW</v>
      </c>
      <c r="C313" s="10" t="str">
        <f>[2]Emissions!C1323</f>
        <v>TOT_N2O</v>
      </c>
      <c r="D313" s="10" t="str">
        <f>[2]Emissions!D1323</f>
        <v>IND</v>
      </c>
      <c r="E313" s="42">
        <f>[2]Emissions!E1323</f>
        <v>0</v>
      </c>
      <c r="F313" s="42">
        <f>[2]Emissions!F1323</f>
        <v>0</v>
      </c>
      <c r="G313" s="42">
        <f>[2]Emissions!G1323</f>
        <v>0</v>
      </c>
      <c r="H313" s="42">
        <f>[2]Emissions!H1323</f>
        <v>0</v>
      </c>
      <c r="I313" s="42">
        <f>[2]Emissions!I1323</f>
        <v>0</v>
      </c>
      <c r="J313" s="42">
        <f>[2]Emissions!J1323</f>
        <v>0</v>
      </c>
      <c r="K313" s="42">
        <f>[2]Emissions!K1323</f>
        <v>0</v>
      </c>
      <c r="L313" s="42">
        <f>[2]Emissions!L1323</f>
        <v>0</v>
      </c>
      <c r="M313" s="42">
        <f>[2]Emissions!M1323</f>
        <v>0</v>
      </c>
    </row>
    <row r="314" spans="1:13">
      <c r="A314" s="10" t="str">
        <f>[2]Emissions!A851</f>
        <v>EUR</v>
      </c>
      <c r="B314" s="10" t="str">
        <f>[2]Emissions!B851</f>
        <v>IND_CH_MTH_BIOGSF_NEW</v>
      </c>
      <c r="C314" s="10" t="str">
        <f>[2]Emissions!C851</f>
        <v>TOT_N2O</v>
      </c>
      <c r="D314" s="10" t="str">
        <f>[2]Emissions!D851</f>
        <v>IND</v>
      </c>
      <c r="E314" s="42">
        <f>[2]Emissions!E851</f>
        <v>0</v>
      </c>
      <c r="F314" s="42">
        <f>[2]Emissions!F851</f>
        <v>0</v>
      </c>
      <c r="G314" s="42">
        <f>[2]Emissions!G851</f>
        <v>0</v>
      </c>
      <c r="H314" s="42">
        <f>[2]Emissions!H851</f>
        <v>0</v>
      </c>
      <c r="I314" s="42">
        <f>[2]Emissions!I851</f>
        <v>0</v>
      </c>
      <c r="J314" s="42">
        <f>[2]Emissions!J851</f>
        <v>0</v>
      </c>
      <c r="K314" s="42">
        <f>[2]Emissions!K851</f>
        <v>0</v>
      </c>
      <c r="L314" s="42">
        <f>[2]Emissions!L851</f>
        <v>0</v>
      </c>
      <c r="M314" s="42">
        <f>[2]Emissions!M851</f>
        <v>0</v>
      </c>
    </row>
    <row r="315" spans="1:13">
      <c r="A315" s="10" t="str">
        <f>[2]Emissions!A1068</f>
        <v>EUR</v>
      </c>
      <c r="B315" s="10" t="str">
        <f>[2]Emissions!B1068</f>
        <v>IND_IS_BOF_HISBOF_CCS_NEW</v>
      </c>
      <c r="C315" s="10" t="str">
        <f>[2]Emissions!C1068</f>
        <v>TOT_N2O</v>
      </c>
      <c r="D315" s="10" t="str">
        <f>[2]Emissions!D1068</f>
        <v>IND</v>
      </c>
      <c r="E315" s="42">
        <f>[2]Emissions!E1068</f>
        <v>0</v>
      </c>
      <c r="F315" s="42">
        <f>[2]Emissions!F1068</f>
        <v>0</v>
      </c>
      <c r="G315" s="42">
        <f>[2]Emissions!G1068</f>
        <v>0</v>
      </c>
      <c r="H315" s="42">
        <f>[2]Emissions!H1068</f>
        <v>0</v>
      </c>
      <c r="I315" s="42">
        <f>[2]Emissions!I1068</f>
        <v>0</v>
      </c>
      <c r="J315" s="42">
        <f>[2]Emissions!J1068</f>
        <v>0</v>
      </c>
      <c r="K315" s="42">
        <f>[2]Emissions!K1068</f>
        <v>0</v>
      </c>
      <c r="L315" s="42">
        <f>[2]Emissions!L1068</f>
        <v>0</v>
      </c>
      <c r="M315" s="42">
        <f>[2]Emissions!M1068</f>
        <v>0</v>
      </c>
    </row>
    <row r="316" spans="1:13">
      <c r="A316" s="10" t="str">
        <f>[2]Emissions!A1306</f>
        <v>EUR</v>
      </c>
      <c r="B316" s="10" t="str">
        <f>[2]Emissions!B1306</f>
        <v>IND_NM_CLK_DRY_PCCS_NEW</v>
      </c>
      <c r="C316" s="10" t="str">
        <f>[2]Emissions!C1306</f>
        <v>TOT_N2O</v>
      </c>
      <c r="D316" s="10" t="str">
        <f>[2]Emissions!D1306</f>
        <v>IND</v>
      </c>
      <c r="E316" s="42">
        <f>[2]Emissions!E1306</f>
        <v>0</v>
      </c>
      <c r="F316" s="42">
        <f>[2]Emissions!F1306</f>
        <v>0</v>
      </c>
      <c r="G316" s="42">
        <f>[2]Emissions!G1306</f>
        <v>0</v>
      </c>
      <c r="H316" s="42">
        <f>[2]Emissions!H1306</f>
        <v>0</v>
      </c>
      <c r="I316" s="42">
        <f>[2]Emissions!I1306</f>
        <v>0</v>
      </c>
      <c r="J316" s="42">
        <f>[2]Emissions!J1306</f>
        <v>0</v>
      </c>
      <c r="K316" s="42">
        <f>[2]Emissions!K1306</f>
        <v>0</v>
      </c>
      <c r="L316" s="42">
        <f>[2]Emissions!L1306</f>
        <v>0</v>
      </c>
      <c r="M316" s="42">
        <f>[2]Emissions!M1306</f>
        <v>0</v>
      </c>
    </row>
    <row r="317" spans="1:13">
      <c r="A317" s="10" t="str">
        <f>[2]Emissions!A1020</f>
        <v>EUR</v>
      </c>
      <c r="B317" s="10" t="str">
        <f>[2]Emissions!B1020</f>
        <v>IND_FEA_NEW</v>
      </c>
      <c r="C317" s="10" t="str">
        <f>[2]Emissions!C1020</f>
        <v>TOT_N2O</v>
      </c>
      <c r="D317" s="10" t="str">
        <f>[2]Emissions!D1020</f>
        <v>IND</v>
      </c>
      <c r="E317" s="42">
        <f>[2]Emissions!E1020</f>
        <v>1.235954699674281E-3</v>
      </c>
      <c r="F317" s="42">
        <f>[2]Emissions!F1020</f>
        <v>4.4116064100119819E-2</v>
      </c>
      <c r="G317" s="42">
        <f>[2]Emissions!G1020</f>
        <v>4.7890369448586587E-2</v>
      </c>
      <c r="H317" s="42">
        <f>[2]Emissions!H1020</f>
        <v>6.0104510771759927E-2</v>
      </c>
      <c r="I317" s="42">
        <f>[2]Emissions!I1020</f>
        <v>6.6780384715590696E-2</v>
      </c>
      <c r="J317" s="42">
        <f>[2]Emissions!J1020</f>
        <v>7.4315966500793446E-2</v>
      </c>
      <c r="K317" s="42">
        <f>[2]Emissions!K1020</f>
        <v>7.3878941927109212E-2</v>
      </c>
      <c r="L317" s="42">
        <f>[2]Emissions!L1020</f>
        <v>7.3754217350705628E-2</v>
      </c>
      <c r="M317" s="42">
        <f>[2]Emissions!M1020</f>
        <v>7.3594927092146711E-2</v>
      </c>
    </row>
    <row r="318" spans="1:13">
      <c r="A318" s="10" t="str">
        <f>[2]Emissions!A1234</f>
        <v>EUR</v>
      </c>
      <c r="B318" s="10" t="str">
        <f>[2]Emissions!B1234</f>
        <v>IND_NF_COP_EXS</v>
      </c>
      <c r="C318" s="10" t="str">
        <f>[2]Emissions!C1234</f>
        <v>TOT_N2O</v>
      </c>
      <c r="D318" s="10" t="str">
        <f>[2]Emissions!D1234</f>
        <v>IND</v>
      </c>
      <c r="E318" s="42">
        <f>[2]Emissions!E1234</f>
        <v>6.0857901572146421E-4</v>
      </c>
      <c r="F318" s="42">
        <f>[2]Emissions!F1234</f>
        <v>4.8686321257717188E-4</v>
      </c>
      <c r="G318" s="42">
        <f>[2]Emissions!G1234</f>
        <v>3.6514740943287852E-4</v>
      </c>
      <c r="H318" s="42">
        <f>[2]Emissions!H1234</f>
        <v>2.434316062885857E-4</v>
      </c>
      <c r="I318" s="42">
        <f>[2]Emissions!I1234</f>
        <v>1.2171580314429279E-4</v>
      </c>
      <c r="J318" s="42">
        <f>[2]Emissions!J1234</f>
        <v>0</v>
      </c>
      <c r="K318" s="42">
        <f>[2]Emissions!K1234</f>
        <v>0</v>
      </c>
      <c r="L318" s="42">
        <f>[2]Emissions!L1234</f>
        <v>0</v>
      </c>
      <c r="M318" s="42">
        <f>[2]Emissions!M1234</f>
        <v>0</v>
      </c>
    </row>
    <row r="319" spans="1:13">
      <c r="A319" s="10" t="str">
        <f>[2]Emissions!A822</f>
        <v>EUR</v>
      </c>
      <c r="B319" s="10" t="str">
        <f>[2]Emissions!B822</f>
        <v>IND_CH_HVC_NCC_NEW</v>
      </c>
      <c r="C319" s="10" t="str">
        <f>[2]Emissions!C822</f>
        <v>TOT_N2O</v>
      </c>
      <c r="D319" s="10" t="str">
        <f>[2]Emissions!D822</f>
        <v>IND</v>
      </c>
      <c r="E319" s="42">
        <f>[2]Emissions!E822</f>
        <v>0</v>
      </c>
      <c r="F319" s="42">
        <f>[2]Emissions!F822</f>
        <v>0</v>
      </c>
      <c r="G319" s="42">
        <f>[2]Emissions!G822</f>
        <v>4.2068009113858711E-2</v>
      </c>
      <c r="H319" s="42">
        <f>[2]Emissions!H822</f>
        <v>4.2068009113858718E-2</v>
      </c>
      <c r="I319" s="42">
        <f>[2]Emissions!I822</f>
        <v>0</v>
      </c>
      <c r="J319" s="42">
        <f>[2]Emissions!J822</f>
        <v>0</v>
      </c>
      <c r="K319" s="42">
        <f>[2]Emissions!K822</f>
        <v>0</v>
      </c>
      <c r="L319" s="42">
        <f>[2]Emissions!L822</f>
        <v>0</v>
      </c>
      <c r="M319" s="42">
        <f>[2]Emissions!M822</f>
        <v>0</v>
      </c>
    </row>
    <row r="320" spans="1:13">
      <c r="A320" s="10" t="str">
        <f>[2]Emissions!A1242</f>
        <v>EUR</v>
      </c>
      <c r="B320" s="10" t="str">
        <f>[2]Emissions!B1242</f>
        <v>IND_NF_COP_NEW</v>
      </c>
      <c r="C320" s="10" t="str">
        <f>[2]Emissions!C1242</f>
        <v>TOT_N2O</v>
      </c>
      <c r="D320" s="10" t="str">
        <f>[2]Emissions!D1242</f>
        <v>IND</v>
      </c>
      <c r="E320" s="42">
        <f>[2]Emissions!E1242</f>
        <v>7.6810842871125466E-5</v>
      </c>
      <c r="F320" s="42">
        <f>[2]Emissions!F1242</f>
        <v>6.015941663542779E-4</v>
      </c>
      <c r="G320" s="42">
        <f>[2]Emissions!G1242</f>
        <v>9.9503971129377396E-4</v>
      </c>
      <c r="H320" s="42">
        <f>[2]Emissions!H1242</f>
        <v>1.6919316082404381E-3</v>
      </c>
      <c r="I320" s="42">
        <f>[2]Emissions!I1242</f>
        <v>2.1834196521124971E-3</v>
      </c>
      <c r="J320" s="42">
        <f>[2]Emissions!J1242</f>
        <v>2.705888732623991E-3</v>
      </c>
      <c r="K320" s="42">
        <f>[2]Emissions!K1242</f>
        <v>2.6746969522103889E-3</v>
      </c>
      <c r="L320" s="42">
        <f>[2]Emissions!L1242</f>
        <v>2.6636818211851349E-3</v>
      </c>
      <c r="M320" s="42">
        <f>[2]Emissions!M1242</f>
        <v>2.655030048748357E-3</v>
      </c>
    </row>
    <row r="321" spans="1:13">
      <c r="A321" s="10" t="str">
        <f>[2]Emissions!A798</f>
        <v>EUR</v>
      </c>
      <c r="B321" s="10" t="str">
        <f>[2]Emissions!B798</f>
        <v>IND_CH_HVC_GSOSC_NEW</v>
      </c>
      <c r="C321" s="10" t="str">
        <f>[2]Emissions!C798</f>
        <v>TOT_N2O</v>
      </c>
      <c r="D321" s="10" t="str">
        <f>[2]Emissions!D798</f>
        <v>IND</v>
      </c>
      <c r="E321" s="42">
        <f>[2]Emissions!E798</f>
        <v>0.1213004264173861</v>
      </c>
      <c r="F321" s="42">
        <f>[2]Emissions!F798</f>
        <v>0.1219422667099497</v>
      </c>
      <c r="G321" s="42">
        <f>[2]Emissions!G798</f>
        <v>8.4175125211459687E-2</v>
      </c>
      <c r="H321" s="42">
        <f>[2]Emissions!H798</f>
        <v>0</v>
      </c>
      <c r="I321" s="42">
        <f>[2]Emissions!I798</f>
        <v>0</v>
      </c>
      <c r="J321" s="42">
        <f>[2]Emissions!J798</f>
        <v>0</v>
      </c>
      <c r="K321" s="42">
        <f>[2]Emissions!K798</f>
        <v>0</v>
      </c>
      <c r="L321" s="42">
        <f>[2]Emissions!L798</f>
        <v>0</v>
      </c>
      <c r="M321" s="42">
        <f>[2]Emissions!M798</f>
        <v>0</v>
      </c>
    </row>
    <row r="322" spans="1:13">
      <c r="A322" s="10" t="str">
        <f>[2]Emissions!A806</f>
        <v>EUR</v>
      </c>
      <c r="B322" s="10" t="str">
        <f>[2]Emissions!B806</f>
        <v>IND_CH_HVC_LPGSC_NEW</v>
      </c>
      <c r="C322" s="10" t="str">
        <f>[2]Emissions!C806</f>
        <v>TOT_N2O</v>
      </c>
      <c r="D322" s="10" t="str">
        <f>[2]Emissions!D806</f>
        <v>IND</v>
      </c>
      <c r="E322" s="42">
        <f>[2]Emissions!E806</f>
        <v>0</v>
      </c>
      <c r="F322" s="42">
        <f>[2]Emissions!F806</f>
        <v>0</v>
      </c>
      <c r="G322" s="42">
        <f>[2]Emissions!G806</f>
        <v>0</v>
      </c>
      <c r="H322" s="42">
        <f>[2]Emissions!H806</f>
        <v>0</v>
      </c>
      <c r="I322" s="42">
        <f>[2]Emissions!I806</f>
        <v>0</v>
      </c>
      <c r="J322" s="42">
        <f>[2]Emissions!J806</f>
        <v>0</v>
      </c>
      <c r="K322" s="42">
        <f>[2]Emissions!K806</f>
        <v>0</v>
      </c>
      <c r="L322" s="42">
        <f>[2]Emissions!L806</f>
        <v>0</v>
      </c>
      <c r="M322" s="42">
        <f>[2]Emissions!M806</f>
        <v>0</v>
      </c>
    </row>
    <row r="323" spans="1:13">
      <c r="A323" s="10" t="str">
        <f>[2]Emissions!A1226</f>
        <v>EUR</v>
      </c>
      <c r="B323" s="10" t="str">
        <f>[2]Emissions!B1226</f>
        <v>IND_NF_AMN_EXS</v>
      </c>
      <c r="C323" s="10" t="str">
        <f>[2]Emissions!C1226</f>
        <v>TOT_N2O</v>
      </c>
      <c r="D323" s="10" t="str">
        <f>[2]Emissions!D1226</f>
        <v>IND</v>
      </c>
      <c r="E323" s="42">
        <f>[2]Emissions!E1226</f>
        <v>3.4374464068447292E-4</v>
      </c>
      <c r="F323" s="42">
        <f>[2]Emissions!F1226</f>
        <v>2.7499571254757839E-4</v>
      </c>
      <c r="G323" s="42">
        <f>[2]Emissions!G1226</f>
        <v>2.062467844106838E-4</v>
      </c>
      <c r="H323" s="42">
        <f>[2]Emissions!H1226</f>
        <v>1.3749785627378919E-4</v>
      </c>
      <c r="I323" s="42">
        <f>[2]Emissions!I1226</f>
        <v>6.8748928136894556E-5</v>
      </c>
      <c r="J323" s="42">
        <f>[2]Emissions!J1226</f>
        <v>0</v>
      </c>
      <c r="K323" s="42">
        <f>[2]Emissions!K1226</f>
        <v>0</v>
      </c>
      <c r="L323" s="42">
        <f>[2]Emissions!L1226</f>
        <v>0</v>
      </c>
      <c r="M323" s="42">
        <f>[2]Emissions!M1226</f>
        <v>0</v>
      </c>
    </row>
    <row r="324" spans="1:13">
      <c r="A324" s="10" t="str">
        <f>[2]Emissions!A814</f>
        <v>EUR</v>
      </c>
      <c r="B324" s="10" t="str">
        <f>[2]Emissions!B814</f>
        <v>IND_CH_HVC_NAPSC_NEW</v>
      </c>
      <c r="C324" s="10" t="str">
        <f>[2]Emissions!C814</f>
        <v>TOT_N2O</v>
      </c>
      <c r="D324" s="10" t="str">
        <f>[2]Emissions!D814</f>
        <v>IND</v>
      </c>
      <c r="E324" s="42">
        <f>[2]Emissions!E814</f>
        <v>0</v>
      </c>
      <c r="F324" s="42">
        <f>[2]Emissions!F814</f>
        <v>0</v>
      </c>
      <c r="G324" s="42">
        <f>[2]Emissions!G814</f>
        <v>0</v>
      </c>
      <c r="H324" s="42">
        <f>[2]Emissions!H814</f>
        <v>0</v>
      </c>
      <c r="I324" s="42">
        <f>[2]Emissions!I814</f>
        <v>0</v>
      </c>
      <c r="J324" s="42">
        <f>[2]Emissions!J814</f>
        <v>0</v>
      </c>
      <c r="K324" s="42">
        <f>[2]Emissions!K814</f>
        <v>0</v>
      </c>
      <c r="L324" s="42">
        <f>[2]Emissions!L814</f>
        <v>0</v>
      </c>
      <c r="M324" s="42">
        <f>[2]Emissions!M814</f>
        <v>0</v>
      </c>
    </row>
    <row r="325" spans="1:13">
      <c r="A325" s="10" t="str">
        <f>[2]Emissions!A661</f>
        <v>EUR</v>
      </c>
      <c r="B325" s="10" t="str">
        <f>[2]Emissions!B661</f>
        <v>IND_CH_AMM_EXS</v>
      </c>
      <c r="C325" s="10" t="str">
        <f>[2]Emissions!C661</f>
        <v>TOT_N2O</v>
      </c>
      <c r="D325" s="10" t="str">
        <f>[2]Emissions!D661</f>
        <v>IND</v>
      </c>
      <c r="E325" s="42">
        <f>[2]Emissions!E661</f>
        <v>0</v>
      </c>
      <c r="F325" s="42">
        <f>[2]Emissions!F661</f>
        <v>0</v>
      </c>
      <c r="G325" s="42">
        <f>[2]Emissions!G661</f>
        <v>0</v>
      </c>
      <c r="H325" s="42">
        <f>[2]Emissions!H661</f>
        <v>0</v>
      </c>
      <c r="I325" s="42">
        <f>[2]Emissions!I661</f>
        <v>0</v>
      </c>
      <c r="J325" s="42">
        <f>[2]Emissions!J661</f>
        <v>0</v>
      </c>
      <c r="K325" s="42">
        <f>[2]Emissions!K661</f>
        <v>0</v>
      </c>
      <c r="L325" s="42">
        <f>[2]Emissions!L661</f>
        <v>0</v>
      </c>
      <c r="M325" s="42">
        <f>[2]Emissions!M661</f>
        <v>0</v>
      </c>
    </row>
    <row r="326" spans="1:13">
      <c r="A326" s="10" t="str">
        <f>[2]Emissions!A1358</f>
        <v>EUR</v>
      </c>
      <c r="B326" s="10" t="str">
        <f>[2]Emissions!B1358</f>
        <v>IND_NM_GLS_FOSS_NEW</v>
      </c>
      <c r="C326" s="10" t="str">
        <f>[2]Emissions!C1358</f>
        <v>TOT_N2O</v>
      </c>
      <c r="D326" s="10" t="str">
        <f>[2]Emissions!D1358</f>
        <v>IND</v>
      </c>
      <c r="E326" s="42">
        <f>[2]Emissions!E1358</f>
        <v>0</v>
      </c>
      <c r="F326" s="42">
        <f>[2]Emissions!F1358</f>
        <v>0</v>
      </c>
      <c r="G326" s="42">
        <f>[2]Emissions!G1358</f>
        <v>0</v>
      </c>
      <c r="H326" s="42">
        <f>[2]Emissions!H1358</f>
        <v>0</v>
      </c>
      <c r="I326" s="42">
        <f>[2]Emissions!I1358</f>
        <v>0</v>
      </c>
      <c r="J326" s="42">
        <f>[2]Emissions!J1358</f>
        <v>0</v>
      </c>
      <c r="K326" s="42">
        <f>[2]Emissions!K1358</f>
        <v>0</v>
      </c>
      <c r="L326" s="42">
        <f>[2]Emissions!L1358</f>
        <v>0</v>
      </c>
      <c r="M326" s="42">
        <f>[2]Emissions!M1358</f>
        <v>0</v>
      </c>
    </row>
    <row r="327" spans="1:13">
      <c r="A327" s="10" t="str">
        <f>[2]Emissions!A1059</f>
        <v>EUR</v>
      </c>
      <c r="B327" s="10" t="str">
        <f>[2]Emissions!B1059</f>
        <v>IND_IS_BOF_EXS</v>
      </c>
      <c r="C327" s="10" t="str">
        <f>[2]Emissions!C1059</f>
        <v>TOT_N2O</v>
      </c>
      <c r="D327" s="10" t="str">
        <f>[2]Emissions!D1059</f>
        <v>IND</v>
      </c>
      <c r="E327" s="42">
        <f>[2]Emissions!E1059</f>
        <v>0.25422615709456092</v>
      </c>
      <c r="F327" s="42">
        <f>[2]Emissions!F1059</f>
        <v>0.20338092567564839</v>
      </c>
      <c r="G327" s="42">
        <f>[2]Emissions!G1059</f>
        <v>0.15253569425673641</v>
      </c>
      <c r="H327" s="42">
        <f>[2]Emissions!H1059</f>
        <v>0.1017313680923848</v>
      </c>
      <c r="I327" s="42">
        <f>[2]Emissions!I1059</f>
        <v>5.0865684046192468E-2</v>
      </c>
      <c r="J327" s="42">
        <f>[2]Emissions!J1059</f>
        <v>0</v>
      </c>
      <c r="K327" s="42">
        <f>[2]Emissions!K1059</f>
        <v>0</v>
      </c>
      <c r="L327" s="42">
        <f>[2]Emissions!L1059</f>
        <v>0</v>
      </c>
      <c r="M327" s="42">
        <f>[2]Emissions!M1059</f>
        <v>0</v>
      </c>
    </row>
    <row r="328" spans="1:13">
      <c r="A328" s="10" t="str">
        <f>[2]Emissions!A1189</f>
        <v>EUR</v>
      </c>
      <c r="B328" s="10" t="str">
        <f>[2]Emissions!B1189</f>
        <v>IND_NF_ALU_EXS</v>
      </c>
      <c r="C328" s="10" t="str">
        <f>[2]Emissions!C1189</f>
        <v>TOT_N2O</v>
      </c>
      <c r="D328" s="10" t="str">
        <f>[2]Emissions!D1189</f>
        <v>IND</v>
      </c>
      <c r="E328" s="42">
        <f>[2]Emissions!E1189</f>
        <v>1.13460995005515E-3</v>
      </c>
      <c r="F328" s="42">
        <f>[2]Emissions!F1189</f>
        <v>9.0768796004412125E-4</v>
      </c>
      <c r="G328" s="42">
        <f>[2]Emissions!G1189</f>
        <v>6.8076597003309091E-4</v>
      </c>
      <c r="H328" s="42">
        <f>[2]Emissions!H1189</f>
        <v>4.5384398002206019E-4</v>
      </c>
      <c r="I328" s="42">
        <f>[2]Emissions!I1189</f>
        <v>2.269219900110302E-4</v>
      </c>
      <c r="J328" s="42">
        <f>[2]Emissions!J1189</f>
        <v>0</v>
      </c>
      <c r="K328" s="42">
        <f>[2]Emissions!K1189</f>
        <v>0</v>
      </c>
      <c r="L328" s="42">
        <f>[2]Emissions!L1189</f>
        <v>0</v>
      </c>
      <c r="M328" s="42">
        <f>[2]Emissions!M1189</f>
        <v>0</v>
      </c>
    </row>
    <row r="329" spans="1:13">
      <c r="A329" s="10" t="str">
        <f>[2]Emissions!A1129</f>
        <v>EUR</v>
      </c>
      <c r="B329" s="10" t="str">
        <f>[2]Emissions!B1129</f>
        <v>IND_IS_DRI_EXS</v>
      </c>
      <c r="C329" s="10" t="str">
        <f>[2]Emissions!C1129</f>
        <v>TOT_N2O</v>
      </c>
      <c r="D329" s="10" t="str">
        <f>[2]Emissions!D1129</f>
        <v>IND</v>
      </c>
      <c r="E329" s="42">
        <f>[2]Emissions!E1129</f>
        <v>4.167627347242923E-4</v>
      </c>
      <c r="F329" s="42">
        <f>[2]Emissions!F1129</f>
        <v>1.75479046199702E-4</v>
      </c>
      <c r="G329" s="42">
        <f>[2]Emissions!G1129</f>
        <v>1.3160928464977649E-4</v>
      </c>
      <c r="H329" s="42">
        <f>[2]Emissions!H1129</f>
        <v>8.7739523099853101E-5</v>
      </c>
      <c r="I329" s="42">
        <f>[2]Emissions!I1129</f>
        <v>4.3869761549927533E-5</v>
      </c>
      <c r="J329" s="42">
        <f>[2]Emissions!J1129</f>
        <v>0</v>
      </c>
      <c r="K329" s="42">
        <f>[2]Emissions!K1129</f>
        <v>0</v>
      </c>
      <c r="L329" s="42">
        <f>[2]Emissions!L1129</f>
        <v>0</v>
      </c>
      <c r="M329" s="42">
        <f>[2]Emissions!M1129</f>
        <v>0</v>
      </c>
    </row>
    <row r="330" spans="1:13">
      <c r="A330" s="10" t="str">
        <f>[2]Emissions!A1373</f>
        <v>EUR</v>
      </c>
      <c r="B330" s="10" t="str">
        <f>[2]Emissions!B1373</f>
        <v>IND_NM_LIM_LRK_NEW</v>
      </c>
      <c r="C330" s="10" t="str">
        <f>[2]Emissions!C1373</f>
        <v>TOT_N2O</v>
      </c>
      <c r="D330" s="10" t="str">
        <f>[2]Emissions!D1373</f>
        <v>IND</v>
      </c>
      <c r="E330" s="42">
        <f>[2]Emissions!E1373</f>
        <v>2.9370801024320121E-2</v>
      </c>
      <c r="F330" s="42">
        <f>[2]Emissions!F1373</f>
        <v>0.14119889351301049</v>
      </c>
      <c r="G330" s="42">
        <f>[2]Emissions!G1373</f>
        <v>0.2268924686583175</v>
      </c>
      <c r="H330" s="42">
        <f>[2]Emissions!H1373</f>
        <v>0.35342380942314527</v>
      </c>
      <c r="I330" s="42">
        <f>[2]Emissions!I1373</f>
        <v>0.45124420441919222</v>
      </c>
      <c r="J330" s="42">
        <f>[2]Emissions!J1373</f>
        <v>0.54709527217599374</v>
      </c>
      <c r="K330" s="42">
        <f>[2]Emissions!K1373</f>
        <v>0.5373819887911564</v>
      </c>
      <c r="L330" s="42">
        <f>[2]Emissions!L1373</f>
        <v>0.54428128013112054</v>
      </c>
      <c r="M330" s="42">
        <f>[2]Emissions!M1373</f>
        <v>0.55003025115250548</v>
      </c>
    </row>
    <row r="331" spans="1:13">
      <c r="A331" s="10" t="str">
        <f>[2]Emissions!A1218</f>
        <v>EUR</v>
      </c>
      <c r="B331" s="10" t="str">
        <f>[2]Emissions!B1218</f>
        <v>IND_NF_AMN_BAY_NEW</v>
      </c>
      <c r="C331" s="10" t="str">
        <f>[2]Emissions!C1218</f>
        <v>TOT_N2O</v>
      </c>
      <c r="D331" s="10" t="str">
        <f>[2]Emissions!D1218</f>
        <v>IND</v>
      </c>
      <c r="E331" s="42">
        <f>[2]Emissions!E1218</f>
        <v>4.935171323670556E-3</v>
      </c>
      <c r="F331" s="42">
        <f>[2]Emissions!F1218</f>
        <v>1.810740247993458E-2</v>
      </c>
      <c r="G331" s="42">
        <f>[2]Emissions!G1218</f>
        <v>2.8272296688584289E-2</v>
      </c>
      <c r="H331" s="42">
        <f>[2]Emissions!H1218</f>
        <v>4.7114542771240817E-2</v>
      </c>
      <c r="I331" s="42">
        <f>[2]Emissions!I1218</f>
        <v>5.7117055616614662E-2</v>
      </c>
      <c r="J331" s="42">
        <f>[2]Emissions!J1218</f>
        <v>6.6161535211767264E-2</v>
      </c>
      <c r="K331" s="42">
        <f>[2]Emissions!K1218</f>
        <v>6.1895690334627163E-2</v>
      </c>
      <c r="L331" s="42">
        <f>[2]Emissions!L1218</f>
        <v>6.1791196231750459E-2</v>
      </c>
      <c r="M331" s="42">
        <f>[2]Emissions!M1218</f>
        <v>6.1657743041166849E-2</v>
      </c>
    </row>
    <row r="332" spans="1:13">
      <c r="A332" s="10" t="str">
        <f>[2]Emissions!A895</f>
        <v>EUR</v>
      </c>
      <c r="B332" s="10" t="str">
        <f>[2]Emissions!B895</f>
        <v>IND_CH_OLF_EXS</v>
      </c>
      <c r="C332" s="10" t="str">
        <f>[2]Emissions!C895</f>
        <v>TOT_N2O</v>
      </c>
      <c r="D332" s="10" t="str">
        <f>[2]Emissions!D895</f>
        <v>IND</v>
      </c>
      <c r="E332" s="42">
        <f>[2]Emissions!E895</f>
        <v>4.1654521011752869E-2</v>
      </c>
      <c r="F332" s="42">
        <f>[2]Emissions!F895</f>
        <v>4.205713155049029E-2</v>
      </c>
      <c r="G332" s="42">
        <f>[2]Emissions!G895</f>
        <v>3.923217806551297E-2</v>
      </c>
      <c r="H332" s="42">
        <f>[2]Emissions!H895</f>
        <v>2.6154785377008671E-2</v>
      </c>
      <c r="I332" s="42">
        <f>[2]Emissions!I895</f>
        <v>1.2829087610275481E-2</v>
      </c>
      <c r="J332" s="42">
        <f>[2]Emissions!J895</f>
        <v>0</v>
      </c>
      <c r="K332" s="42">
        <f>[2]Emissions!K895</f>
        <v>0</v>
      </c>
      <c r="L332" s="42">
        <f>[2]Emissions!L895</f>
        <v>0</v>
      </c>
      <c r="M332" s="42">
        <f>[2]Emissions!M895</f>
        <v>0</v>
      </c>
    </row>
    <row r="333" spans="1:13">
      <c r="A333" s="10" t="str">
        <f>[2]Emissions!A1106</f>
        <v>EUR</v>
      </c>
      <c r="B333" s="10" t="str">
        <f>[2]Emissions!B1106</f>
        <v>IND_IS_BOF_ULCOWIN_NEW</v>
      </c>
      <c r="C333" s="10" t="str">
        <f>[2]Emissions!C1106</f>
        <v>TOT_N2O</v>
      </c>
      <c r="D333" s="10" t="str">
        <f>[2]Emissions!D1106</f>
        <v>IND</v>
      </c>
      <c r="E333" s="42">
        <f>[2]Emissions!E1106</f>
        <v>0</v>
      </c>
      <c r="F333" s="42">
        <f>[2]Emissions!F1106</f>
        <v>0</v>
      </c>
      <c r="G333" s="42">
        <f>[2]Emissions!G1106</f>
        <v>0</v>
      </c>
      <c r="H333" s="42">
        <f>[2]Emissions!H1106</f>
        <v>0</v>
      </c>
      <c r="I333" s="42">
        <f>[2]Emissions!I1106</f>
        <v>0</v>
      </c>
      <c r="J333" s="42">
        <f>[2]Emissions!J1106</f>
        <v>0</v>
      </c>
      <c r="K333" s="42">
        <f>[2]Emissions!K1106</f>
        <v>0</v>
      </c>
      <c r="L333" s="42">
        <f>[2]Emissions!L1106</f>
        <v>0</v>
      </c>
      <c r="M333" s="42">
        <f>[2]Emissions!M1106</f>
        <v>0</v>
      </c>
    </row>
    <row r="334" spans="1:13">
      <c r="A334" s="10" t="str">
        <f>[2]Emissions!A910</f>
        <v>EUR</v>
      </c>
      <c r="B334" s="10" t="str">
        <f>[2]Emissions!B910</f>
        <v>IND_CH_OLF_PDH_NEW</v>
      </c>
      <c r="C334" s="10" t="str">
        <f>[2]Emissions!C910</f>
        <v>TOT_N2O</v>
      </c>
      <c r="D334" s="10" t="str">
        <f>[2]Emissions!D910</f>
        <v>IND</v>
      </c>
      <c r="E334" s="42">
        <f>[2]Emissions!E910</f>
        <v>0</v>
      </c>
      <c r="F334" s="42">
        <f>[2]Emissions!F910</f>
        <v>0</v>
      </c>
      <c r="G334" s="42">
        <f>[2]Emissions!G910</f>
        <v>0</v>
      </c>
      <c r="H334" s="42">
        <f>[2]Emissions!H910</f>
        <v>7.28389107260103E-2</v>
      </c>
      <c r="I334" s="42">
        <f>[2]Emissions!I910</f>
        <v>7.166269170187789E-2</v>
      </c>
      <c r="J334" s="42">
        <f>[2]Emissions!J910</f>
        <v>0</v>
      </c>
      <c r="K334" s="42">
        <f>[2]Emissions!K910</f>
        <v>0</v>
      </c>
      <c r="L334" s="42">
        <f>[2]Emissions!L910</f>
        <v>0</v>
      </c>
      <c r="M334" s="42">
        <f>[2]Emissions!M910</f>
        <v>0</v>
      </c>
    </row>
    <row r="335" spans="1:13">
      <c r="A335" s="10" t="str">
        <f>[2]Emissions!A572</f>
        <v>EUR</v>
      </c>
      <c r="B335" s="10" t="str">
        <f>[2]Emissions!B572</f>
        <v>HH2_BIO_ETH_D_NEW</v>
      </c>
      <c r="C335" s="10" t="str">
        <f>[2]Emissions!C572</f>
        <v>TOT_N2O</v>
      </c>
      <c r="D335" s="10" t="str">
        <f>[2]Emissions!D572</f>
        <v>HH2</v>
      </c>
      <c r="E335" s="42">
        <f>[2]Emissions!E572</f>
        <v>0</v>
      </c>
      <c r="F335" s="42">
        <f>[2]Emissions!F572</f>
        <v>0</v>
      </c>
      <c r="G335" s="42">
        <f>[2]Emissions!G572</f>
        <v>0</v>
      </c>
      <c r="H335" s="42">
        <f>[2]Emissions!H572</f>
        <v>0</v>
      </c>
      <c r="I335" s="42">
        <f>[2]Emissions!I572</f>
        <v>0</v>
      </c>
      <c r="J335" s="42">
        <f>[2]Emissions!J572</f>
        <v>0</v>
      </c>
      <c r="K335" s="42">
        <f>[2]Emissions!K572</f>
        <v>0</v>
      </c>
      <c r="L335" s="42">
        <f>[2]Emissions!L572</f>
        <v>0</v>
      </c>
      <c r="M335" s="42">
        <f>[2]Emissions!M572</f>
        <v>0</v>
      </c>
    </row>
    <row r="336" spans="1:13">
      <c r="A336" s="10" t="str">
        <f>[2]Emissions!A362</f>
        <v>EUR</v>
      </c>
      <c r="B336" s="10" t="str">
        <f>[2]Emissions!B362</f>
        <v>ELC_BIO_GSF_CCS_NEW</v>
      </c>
      <c r="C336" s="10" t="str">
        <f>[2]Emissions!C362</f>
        <v>TOT_N2O</v>
      </c>
      <c r="D336" s="10" t="str">
        <f>[2]Emissions!D362</f>
        <v>ELC</v>
      </c>
      <c r="E336" s="42">
        <f>[2]Emissions!E362</f>
        <v>0</v>
      </c>
      <c r="F336" s="42">
        <f>[2]Emissions!F362</f>
        <v>0</v>
      </c>
      <c r="G336" s="42">
        <f>[2]Emissions!G362</f>
        <v>0</v>
      </c>
      <c r="H336" s="42">
        <f>[2]Emissions!H362</f>
        <v>0</v>
      </c>
      <c r="I336" s="42">
        <f>[2]Emissions!I362</f>
        <v>0</v>
      </c>
      <c r="J336" s="42">
        <f>[2]Emissions!J362</f>
        <v>0</v>
      </c>
      <c r="K336" s="42">
        <f>[2]Emissions!K362</f>
        <v>0</v>
      </c>
      <c r="L336" s="42">
        <f>[2]Emissions!L362</f>
        <v>0</v>
      </c>
      <c r="M336" s="42">
        <f>[2]Emissions!M370</f>
        <v>0</v>
      </c>
    </row>
    <row r="337" spans="1:13">
      <c r="A337" s="10" t="str">
        <f>[2]Emissions!A367</f>
        <v>EUR</v>
      </c>
      <c r="B337" s="10" t="str">
        <f>[2]Emissions!B367</f>
        <v>ELC_BIO_GSF_CEN_NEW</v>
      </c>
      <c r="C337" s="10" t="str">
        <f>[2]Emissions!C367</f>
        <v>TOT_N2O</v>
      </c>
      <c r="D337" s="10" t="str">
        <f>[2]Emissions!D367</f>
        <v>ELC</v>
      </c>
      <c r="E337" s="42">
        <f>[2]Emissions!E367</f>
        <v>2.9873337134234368</v>
      </c>
      <c r="F337" s="42">
        <f>[2]Emissions!F367</f>
        <v>4.7097527351512447</v>
      </c>
      <c r="G337" s="42">
        <f>[2]Emissions!G367</f>
        <v>5.7635350511240997</v>
      </c>
      <c r="H337" s="42">
        <f>[2]Emissions!H367</f>
        <v>0.6570429958281474</v>
      </c>
      <c r="I337" s="42">
        <f>[2]Emissions!I367</f>
        <v>3.8032632921513568E-3</v>
      </c>
      <c r="J337" s="42">
        <f>[2]Emissions!J367</f>
        <v>0.35476534617466587</v>
      </c>
      <c r="K337" s="42">
        <f>[2]Emissions!K367</f>
        <v>0.95365429267775426</v>
      </c>
      <c r="L337" s="42">
        <f>[2]Emissions!L367</f>
        <v>1.6001497775764211</v>
      </c>
      <c r="M337" s="42">
        <f>[2]Emissions!M367</f>
        <v>0</v>
      </c>
    </row>
    <row r="338" spans="1:13">
      <c r="A338" s="10" t="str">
        <f>[2]Emissions!A377</f>
        <v>EUR</v>
      </c>
      <c r="B338" s="10" t="str">
        <f>[2]Emissions!B377</f>
        <v>ELC_BIO_MUN_INC_NEW</v>
      </c>
      <c r="C338" s="10" t="str">
        <f>[2]Emissions!C377</f>
        <v>TOT_N2O</v>
      </c>
      <c r="D338" s="10" t="str">
        <f>[2]Emissions!D377</f>
        <v>ELC</v>
      </c>
      <c r="E338" s="42">
        <f>[2]Emissions!E377</f>
        <v>0</v>
      </c>
      <c r="F338" s="42">
        <f>[2]Emissions!F377</f>
        <v>0</v>
      </c>
      <c r="G338" s="42">
        <f>[2]Emissions!G377</f>
        <v>0</v>
      </c>
      <c r="H338" s="42">
        <f>[2]Emissions!H377</f>
        <v>0</v>
      </c>
      <c r="I338" s="42">
        <f>[2]Emissions!I377</f>
        <v>0</v>
      </c>
      <c r="J338" s="42">
        <f>[2]Emissions!J377</f>
        <v>0</v>
      </c>
      <c r="K338" s="42">
        <f>[2]Emissions!K377</f>
        <v>0</v>
      </c>
      <c r="L338" s="42">
        <f>[2]Emissions!L377</f>
        <v>0</v>
      </c>
      <c r="M338" s="42">
        <f>[2]Emissions!M377</f>
        <v>0</v>
      </c>
    </row>
    <row r="339" spans="1:13">
      <c r="A339" s="10" t="str">
        <f>[2]Emissions!A387</f>
        <v>EUR</v>
      </c>
      <c r="B339" s="10" t="str">
        <f>[2]Emissions!B387</f>
        <v>ELC_CHP_BIO_NEW</v>
      </c>
      <c r="C339" s="10" t="str">
        <f>[2]Emissions!C387</f>
        <v>TOT_N2O</v>
      </c>
      <c r="D339" s="10" t="str">
        <f>[2]Emissions!D387</f>
        <v>ELC</v>
      </c>
      <c r="E339" s="42">
        <f>[2]Emissions!E387</f>
        <v>0</v>
      </c>
      <c r="F339" s="42">
        <f>[2]Emissions!F387</f>
        <v>0</v>
      </c>
      <c r="G339" s="42">
        <f>[2]Emissions!G387</f>
        <v>0</v>
      </c>
      <c r="H339" s="42">
        <f>[2]Emissions!H387</f>
        <v>0</v>
      </c>
      <c r="I339" s="42">
        <f>[2]Emissions!I387</f>
        <v>0</v>
      </c>
      <c r="J339" s="42">
        <f>[2]Emissions!J387</f>
        <v>0</v>
      </c>
      <c r="K339" s="42">
        <f>[2]Emissions!K387</f>
        <v>0</v>
      </c>
      <c r="L339" s="42">
        <f>[2]Emissions!L387</f>
        <v>0</v>
      </c>
      <c r="M339" s="42">
        <f>[2]Emissions!M387</f>
        <v>0</v>
      </c>
    </row>
    <row r="340" spans="1:13">
      <c r="A340" s="10" t="str">
        <f>[2]Emissions!A382</f>
        <v>EUR</v>
      </c>
      <c r="B340" s="10" t="str">
        <f>[2]Emissions!B382</f>
        <v>ELC_CHP_BIO_EXS</v>
      </c>
      <c r="C340" s="10" t="str">
        <f>[2]Emissions!C382</f>
        <v>TOT_N2O</v>
      </c>
      <c r="D340" s="10" t="str">
        <f>[2]Emissions!D382</f>
        <v>ELC</v>
      </c>
      <c r="E340" s="42">
        <f>[2]Emissions!E382</f>
        <v>1.424701070568595</v>
      </c>
      <c r="F340" s="42">
        <f>[2]Emissions!F382</f>
        <v>1.139760856454876</v>
      </c>
      <c r="G340" s="42">
        <f>[2]Emissions!G382</f>
        <v>0.85482064234115707</v>
      </c>
      <c r="H340" s="42">
        <f>[2]Emissions!H382</f>
        <v>0.5698804282274379</v>
      </c>
      <c r="I340" s="42">
        <f>[2]Emissions!I382</f>
        <v>0.28494021411371889</v>
      </c>
      <c r="J340" s="42">
        <f>[2]Emissions!J382</f>
        <v>0</v>
      </c>
      <c r="K340" s="42">
        <f>[2]Emissions!K382</f>
        <v>0</v>
      </c>
      <c r="L340" s="42">
        <f>[2]Emissions!L382</f>
        <v>0</v>
      </c>
      <c r="M340" s="42">
        <f>[2]Emissions!M382</f>
        <v>0</v>
      </c>
    </row>
    <row r="341" spans="1:13">
      <c r="A341" s="10" t="str">
        <f>[2]Emissions!A2084</f>
        <v>EUR</v>
      </c>
      <c r="B341" s="10" t="str">
        <f>[2]Emissions!B2084</f>
        <v>TRA_FT_JTK_DOM</v>
      </c>
      <c r="C341" s="10" t="str">
        <f>[2]Emissions!C2084</f>
        <v>TOT_CO2_EQ_GWP_100</v>
      </c>
      <c r="D341" s="10" t="str">
        <f>[2]Emissions!D2084</f>
        <v>TRA</v>
      </c>
      <c r="E341" s="42">
        <f>[2]Emissions!E2084</f>
        <v>-11593.41053140893</v>
      </c>
      <c r="F341" s="42">
        <f>[2]Emissions!F2084</f>
        <v>-12626.12555791659</v>
      </c>
      <c r="G341" s="42">
        <f>[2]Emissions!G2084</f>
        <v>0</v>
      </c>
      <c r="H341" s="42">
        <f>[2]Emissions!H2084</f>
        <v>0</v>
      </c>
      <c r="I341" s="42">
        <f>[2]Emissions!I2084</f>
        <v>-960.33428344296738</v>
      </c>
      <c r="J341" s="42">
        <f>[2]Emissions!J2084</f>
        <v>0</v>
      </c>
      <c r="K341" s="42">
        <f>[2]Emissions!K2084</f>
        <v>-7436.0047145371964</v>
      </c>
      <c r="L341" s="42">
        <f>[2]Emissions!L2084</f>
        <v>-28808.52416540229</v>
      </c>
      <c r="M341" s="42">
        <f>[2]Emissions!M2084</f>
        <v>-5663.7079529010489</v>
      </c>
    </row>
    <row r="342" spans="1:13">
      <c r="A342" s="10" t="str">
        <f>[2]Emissions!A2470</f>
        <v>EUR</v>
      </c>
      <c r="B342" s="10" t="str">
        <f>[2]Emissions!B2470</f>
        <v>TRA_ROA_MOP_GSL_EXS</v>
      </c>
      <c r="C342" s="10" t="str">
        <f>[2]Emissions!C2470</f>
        <v>TOT_CO2_EQ_GWP_100</v>
      </c>
      <c r="D342" s="10" t="str">
        <f>[2]Emissions!D2470</f>
        <v>TRA</v>
      </c>
      <c r="E342" s="42">
        <f>[2]Emissions!E2470</f>
        <v>216.72150735725711</v>
      </c>
      <c r="F342" s="42">
        <f>[2]Emissions!F2470</f>
        <v>108.3607536786285</v>
      </c>
      <c r="G342" s="42">
        <f>[2]Emissions!G2470</f>
        <v>0</v>
      </c>
      <c r="H342" s="42">
        <f>[2]Emissions!H2470</f>
        <v>0</v>
      </c>
      <c r="I342" s="42">
        <f>[2]Emissions!I2470</f>
        <v>0</v>
      </c>
      <c r="J342" s="42">
        <f>[2]Emissions!J2470</f>
        <v>0</v>
      </c>
      <c r="K342" s="42">
        <f>[2]Emissions!K2470</f>
        <v>0</v>
      </c>
      <c r="L342" s="42">
        <f>[2]Emissions!L2470</f>
        <v>0</v>
      </c>
      <c r="M342" s="42">
        <f>[2]Emissions!M2470</f>
        <v>0</v>
      </c>
    </row>
    <row r="343" spans="1:13">
      <c r="A343" s="10" t="str">
        <f>[2]Emissions!A2386</f>
        <v>EUR</v>
      </c>
      <c r="B343" s="10" t="str">
        <f>[2]Emissions!B2386</f>
        <v>TRA_ROA_HTR_DST_NEW</v>
      </c>
      <c r="C343" s="10" t="str">
        <f>[2]Emissions!C2386</f>
        <v>TOT_CH4</v>
      </c>
      <c r="D343" s="10" t="str">
        <f>[2]Emissions!D2386</f>
        <v>TRA</v>
      </c>
      <c r="E343" s="42">
        <f>[2]Emissions!E2386</f>
        <v>2.1336442122714998</v>
      </c>
      <c r="F343" s="42">
        <f>[2]Emissions!F2386</f>
        <v>9.4980603498044793</v>
      </c>
      <c r="G343" s="42">
        <f>[2]Emissions!G2386</f>
        <v>15.808111292989381</v>
      </c>
      <c r="H343" s="42">
        <f>[2]Emissions!H2386</f>
        <v>15.913050991556631</v>
      </c>
      <c r="I343" s="42">
        <f>[2]Emissions!I2386</f>
        <v>13.77940677928513</v>
      </c>
      <c r="J343" s="42">
        <f>[2]Emissions!J2386</f>
        <v>6.4802558575821063</v>
      </c>
      <c r="K343" s="42">
        <f>[2]Emissions!K2386</f>
        <v>3.5923449046406741</v>
      </c>
      <c r="L343" s="42">
        <f>[2]Emissions!L2386</f>
        <v>3.5270796888107192</v>
      </c>
      <c r="M343" s="42">
        <f>[2]Emissions!M2386</f>
        <v>0</v>
      </c>
    </row>
    <row r="344" spans="1:13">
      <c r="A344" s="10" t="str">
        <f>[2]Emissions!A2353</f>
        <v>EUR</v>
      </c>
      <c r="B344" s="10" t="str">
        <f>[2]Emissions!B2353</f>
        <v>TRA_ROA_CAR_LPG_EXS</v>
      </c>
      <c r="C344" s="10" t="str">
        <f>[2]Emissions!C2353</f>
        <v>TOT_CO2</v>
      </c>
      <c r="D344" s="10" t="str">
        <f>[2]Emissions!D2353</f>
        <v>TRA</v>
      </c>
      <c r="E344" s="42">
        <f>[2]Emissions!E2353</f>
        <v>5466.0540888461546</v>
      </c>
      <c r="F344" s="42">
        <f>[2]Emissions!F2353</f>
        <v>2733.0270444230769</v>
      </c>
      <c r="G344" s="42">
        <f>[2]Emissions!G2353</f>
        <v>0</v>
      </c>
      <c r="H344" s="42">
        <f>[2]Emissions!H2353</f>
        <v>0</v>
      </c>
      <c r="I344" s="42">
        <f>[2]Emissions!I2353</f>
        <v>0</v>
      </c>
      <c r="J344" s="42">
        <f>[2]Emissions!J2353</f>
        <v>0</v>
      </c>
      <c r="K344" s="42">
        <f>[2]Emissions!K2353</f>
        <v>0</v>
      </c>
      <c r="L344" s="42">
        <f>[2]Emissions!L2353</f>
        <v>0</v>
      </c>
      <c r="M344" s="42">
        <f>[2]Emissions!M2353</f>
        <v>0</v>
      </c>
    </row>
    <row r="345" spans="1:13">
      <c r="A345" s="10" t="str">
        <f>[2]Emissions!A2487</f>
        <v>EUR</v>
      </c>
      <c r="B345" s="10" t="str">
        <f>[2]Emissions!B2487</f>
        <v>TRA_ROA_MTR_DST_NEW</v>
      </c>
      <c r="C345" s="10" t="str">
        <f>[2]Emissions!C2487</f>
        <v>TOT_CO2</v>
      </c>
      <c r="D345" s="10" t="str">
        <f>[2]Emissions!D2487</f>
        <v>TRA</v>
      </c>
      <c r="E345" s="42">
        <f>[2]Emissions!E2487</f>
        <v>17598.049080146211</v>
      </c>
      <c r="F345" s="42">
        <f>[2]Emissions!F2487</f>
        <v>79362.294508378938</v>
      </c>
      <c r="G345" s="42">
        <f>[2]Emissions!G2487</f>
        <v>130688.624791849</v>
      </c>
      <c r="H345" s="42">
        <f>[2]Emissions!H2487</f>
        <v>142650.27854658329</v>
      </c>
      <c r="I345" s="42">
        <f>[2]Emissions!I2487</f>
        <v>125052.2294664371</v>
      </c>
      <c r="J345" s="42">
        <f>[2]Emissions!J2487</f>
        <v>113471.8515433233</v>
      </c>
      <c r="K345" s="42">
        <f>[2]Emissions!K2487</f>
        <v>70762.193394018177</v>
      </c>
      <c r="L345" s="42">
        <f>[2]Emissions!L2487</f>
        <v>14372.98750073245</v>
      </c>
      <c r="M345" s="42">
        <f>[2]Emissions!M2487</f>
        <v>0</v>
      </c>
    </row>
    <row r="346" spans="1:13">
      <c r="A346" s="10" t="str">
        <f>[2]Emissions!A619</f>
        <v>EUR</v>
      </c>
      <c r="B346" s="10" t="str">
        <f>[2]Emissions!B619</f>
        <v>HH2_FT_BIO</v>
      </c>
      <c r="C346" s="10" t="str">
        <f>[2]Emissions!C619</f>
        <v>TOT_CO2_EQ_GWP_100</v>
      </c>
      <c r="D346" s="10" t="str">
        <f>[2]Emissions!D619</f>
        <v>HH2</v>
      </c>
      <c r="E346" s="42">
        <f>[2]Emissions!E619</f>
        <v>0</v>
      </c>
      <c r="F346" s="42">
        <f>[2]Emissions!F619</f>
        <v>0</v>
      </c>
      <c r="G346" s="42">
        <f>[2]Emissions!G619</f>
        <v>0</v>
      </c>
      <c r="H346" s="42">
        <f>[2]Emissions!H619</f>
        <v>0</v>
      </c>
      <c r="I346" s="42">
        <f>[2]Emissions!I619</f>
        <v>0</v>
      </c>
      <c r="J346" s="42">
        <f>[2]Emissions!J619</f>
        <v>0</v>
      </c>
      <c r="K346" s="42">
        <f>[2]Emissions!K619</f>
        <v>0</v>
      </c>
      <c r="L346" s="42">
        <f>[2]Emissions!L619</f>
        <v>0</v>
      </c>
      <c r="M346" s="42">
        <f>[2]Emissions!M619</f>
        <v>0</v>
      </c>
    </row>
    <row r="347" spans="1:13">
      <c r="A347" s="10" t="str">
        <f>[2]Emissions!A2369</f>
        <v>EUR</v>
      </c>
      <c r="B347" s="10" t="str">
        <f>[2]Emissions!B2369</f>
        <v>TRA_ROA_CAR_NGA_NEW</v>
      </c>
      <c r="C347" s="10" t="str">
        <f>[2]Emissions!C2369</f>
        <v>TOT_CO2_EQ_GWP_100</v>
      </c>
      <c r="D347" s="10" t="str">
        <f>[2]Emissions!D2369</f>
        <v>TRA</v>
      </c>
      <c r="E347" s="42">
        <f>[2]Emissions!E2369</f>
        <v>0</v>
      </c>
      <c r="F347" s="42">
        <f>[2]Emissions!F2369</f>
        <v>0</v>
      </c>
      <c r="G347" s="42">
        <f>[2]Emissions!G2369</f>
        <v>6796.9148781438034</v>
      </c>
      <c r="H347" s="42">
        <f>[2]Emissions!H2369</f>
        <v>32280.758041109821</v>
      </c>
      <c r="I347" s="42">
        <f>[2]Emissions!I2369</f>
        <v>32280.758041109821</v>
      </c>
      <c r="J347" s="42">
        <f>[2]Emissions!J2369</f>
        <v>25483.843162966012</v>
      </c>
      <c r="K347" s="42">
        <f>[2]Emissions!K2369</f>
        <v>0</v>
      </c>
      <c r="L347" s="42">
        <f>[2]Emissions!L2369</f>
        <v>0</v>
      </c>
      <c r="M347" s="42">
        <f>[2]Emissions!M2369</f>
        <v>0</v>
      </c>
    </row>
    <row r="348" spans="1:13">
      <c r="A348" s="10" t="str">
        <f>[2]Emissions!A2252</f>
        <v>EUR</v>
      </c>
      <c r="B348" s="10" t="str">
        <f>[2]Emissions!B2252</f>
        <v>TRA_ROA_3WH_DST_NEW</v>
      </c>
      <c r="C348" s="10" t="str">
        <f>[2]Emissions!C2252</f>
        <v>TOT_CO2_EQ_GWP_100</v>
      </c>
      <c r="D348" s="10" t="str">
        <f>[2]Emissions!D2252</f>
        <v>TRA</v>
      </c>
      <c r="E348" s="42">
        <f>[2]Emissions!E2252</f>
        <v>67.211792516309458</v>
      </c>
      <c r="F348" s="42">
        <f>[2]Emissions!F2252</f>
        <v>67.211792516309458</v>
      </c>
      <c r="G348" s="42">
        <f>[2]Emissions!G2252</f>
        <v>0</v>
      </c>
      <c r="H348" s="42">
        <f>[2]Emissions!H2252</f>
        <v>315.88701808877732</v>
      </c>
      <c r="I348" s="42">
        <f>[2]Emissions!I2252</f>
        <v>315.88701808877732</v>
      </c>
      <c r="J348" s="42">
        <f>[2]Emissions!J2252</f>
        <v>0</v>
      </c>
      <c r="K348" s="42">
        <f>[2]Emissions!K2252</f>
        <v>0</v>
      </c>
      <c r="L348" s="42">
        <f>[2]Emissions!L2252</f>
        <v>0</v>
      </c>
      <c r="M348" s="42">
        <f>[2]Emissions!M2252</f>
        <v>0</v>
      </c>
    </row>
    <row r="349" spans="1:13">
      <c r="A349" s="10" t="str">
        <f>[2]Emissions!A2336</f>
        <v>EUR</v>
      </c>
      <c r="B349" s="10" t="str">
        <f>[2]Emissions!B2336</f>
        <v>TRA_ROA_CAR_GPH_NEW</v>
      </c>
      <c r="C349" s="10" t="str">
        <f>[2]Emissions!C2336</f>
        <v>TOT_CO2_EQ_GWP_100</v>
      </c>
      <c r="D349" s="10" t="str">
        <f>[2]Emissions!D2336</f>
        <v>TRA</v>
      </c>
      <c r="E349" s="42">
        <f>[2]Emissions!E2336</f>
        <v>11.372544980134441</v>
      </c>
      <c r="F349" s="42">
        <f>[2]Emissions!F2336</f>
        <v>67.718659053582343</v>
      </c>
      <c r="G349" s="42">
        <f>[2]Emissions!G2336</f>
        <v>402.99122934553998</v>
      </c>
      <c r="H349" s="42">
        <f>[2]Emissions!H2336</f>
        <v>2417.3053911215211</v>
      </c>
      <c r="I349" s="42">
        <f>[2]Emissions!I2336</f>
        <v>13777.99305587034</v>
      </c>
      <c r="J349" s="42">
        <f>[2]Emissions!J2336</f>
        <v>13442.72048557838</v>
      </c>
      <c r="K349" s="42">
        <f>[2]Emissions!K2336</f>
        <v>11417.03377882227</v>
      </c>
      <c r="L349" s="42">
        <f>[2]Emissions!L2336</f>
        <v>0</v>
      </c>
      <c r="M349" s="42">
        <f>[2]Emissions!M2336</f>
        <v>23080.63081598431</v>
      </c>
    </row>
    <row r="350" spans="1:13">
      <c r="A350" s="10" t="str">
        <f>[2]Emissions!A2289</f>
        <v>EUR</v>
      </c>
      <c r="B350" s="10" t="str">
        <f>[2]Emissions!B2289</f>
        <v>TRA_ROA_BUS_GSL_EXS</v>
      </c>
      <c r="C350" s="10" t="str">
        <f>[2]Emissions!C2289</f>
        <v>TOT_CH4</v>
      </c>
      <c r="D350" s="10" t="str">
        <f>[2]Emissions!D2289</f>
        <v>TRA</v>
      </c>
      <c r="E350" s="42">
        <f>[2]Emissions!E2289</f>
        <v>4.7845114754098361E-2</v>
      </c>
      <c r="F350" s="42">
        <f>[2]Emissions!F2289</f>
        <v>2.3922557377049181E-2</v>
      </c>
      <c r="G350" s="42">
        <f>[2]Emissions!G2289</f>
        <v>0</v>
      </c>
      <c r="H350" s="42">
        <f>[2]Emissions!H2289</f>
        <v>0</v>
      </c>
      <c r="I350" s="42">
        <f>[2]Emissions!I2289</f>
        <v>0</v>
      </c>
      <c r="J350" s="42">
        <f>[2]Emissions!J2289</f>
        <v>0</v>
      </c>
      <c r="K350" s="42">
        <f>[2]Emissions!K2289</f>
        <v>0</v>
      </c>
      <c r="L350" s="42">
        <f>[2]Emissions!L2289</f>
        <v>0</v>
      </c>
      <c r="M350" s="42">
        <f>[2]Emissions!M2289</f>
        <v>0</v>
      </c>
    </row>
    <row r="351" spans="1:13">
      <c r="A351" s="10" t="str">
        <f>[2]Emissions!A2100</f>
        <v>EUR</v>
      </c>
      <c r="B351" s="10" t="str">
        <f>[2]Emissions!B2100</f>
        <v>TRA_NAV_DOM_DST_NEW</v>
      </c>
      <c r="C351" s="10" t="str">
        <f>[2]Emissions!C2100</f>
        <v>TOT_CH4</v>
      </c>
      <c r="D351" s="10" t="str">
        <f>[2]Emissions!D2100</f>
        <v>TRA</v>
      </c>
      <c r="E351" s="42">
        <f>[2]Emissions!E2100</f>
        <v>0</v>
      </c>
      <c r="F351" s="42">
        <f>[2]Emissions!F2100</f>
        <v>0</v>
      </c>
      <c r="G351" s="42">
        <f>[2]Emissions!G2100</f>
        <v>0</v>
      </c>
      <c r="H351" s="42">
        <f>[2]Emissions!H2100</f>
        <v>0.58964921191388775</v>
      </c>
      <c r="I351" s="42">
        <f>[2]Emissions!I2100</f>
        <v>0.67391519131848276</v>
      </c>
      <c r="J351" s="42">
        <f>[2]Emissions!J2100</f>
        <v>0.73445590402325467</v>
      </c>
      <c r="K351" s="42">
        <f>[2]Emissions!K2100</f>
        <v>0.62707189087798398</v>
      </c>
      <c r="L351" s="42">
        <f>[2]Emissions!L2100</f>
        <v>0.67985359788614175</v>
      </c>
      <c r="M351" s="42">
        <f>[2]Emissions!M2100</f>
        <v>6.9176567458194296E-2</v>
      </c>
    </row>
    <row r="352" spans="1:13">
      <c r="A352" s="10" t="str">
        <f>[2]Emissions!A2283</f>
        <v>EUR</v>
      </c>
      <c r="B352" s="10" t="str">
        <f>[2]Emissions!B2283</f>
        <v>TRA_ROA_BUS_DST_NEW</v>
      </c>
      <c r="C352" s="10" t="str">
        <f>[2]Emissions!C2283</f>
        <v>TOT_CO2</v>
      </c>
      <c r="D352" s="10" t="str">
        <f>[2]Emissions!D2283</f>
        <v>TRA</v>
      </c>
      <c r="E352" s="42">
        <f>[2]Emissions!E2283</f>
        <v>7745.4856382211547</v>
      </c>
      <c r="F352" s="42">
        <f>[2]Emissions!F2283</f>
        <v>33728.743793452297</v>
      </c>
      <c r="G352" s="42">
        <f>[2]Emissions!G2283</f>
        <v>54397.549503529212</v>
      </c>
      <c r="H352" s="42">
        <f>[2]Emissions!H2283</f>
        <v>58402.588183272208</v>
      </c>
      <c r="I352" s="42">
        <f>[2]Emissions!I2283</f>
        <v>55688.581507453528</v>
      </c>
      <c r="J352" s="42">
        <f>[2]Emissions!J2283</f>
        <v>37297.618085216338</v>
      </c>
      <c r="K352" s="42">
        <f>[2]Emissions!K2283</f>
        <v>10579.996532837031</v>
      </c>
      <c r="L352" s="42">
        <f>[2]Emissions!L2283</f>
        <v>0</v>
      </c>
      <c r="M352" s="42">
        <f>[2]Emissions!M2283</f>
        <v>0</v>
      </c>
    </row>
    <row r="353" spans="1:13">
      <c r="A353" s="10" t="str">
        <f>[2]Emissions!A2380</f>
        <v>EUR</v>
      </c>
      <c r="B353" s="10" t="str">
        <f>[2]Emissions!B2380</f>
        <v>TRA_ROA_HTR_DST_EXS</v>
      </c>
      <c r="C353" s="10" t="str">
        <f>[2]Emissions!C2380</f>
        <v>TOT_CO2</v>
      </c>
      <c r="D353" s="10" t="str">
        <f>[2]Emissions!D2380</f>
        <v>TRA</v>
      </c>
      <c r="E353" s="42">
        <f>[2]Emissions!E2380</f>
        <v>222224.7866439076</v>
      </c>
      <c r="F353" s="42">
        <f>[2]Emissions!F2380</f>
        <v>111112.3933219538</v>
      </c>
      <c r="G353" s="42">
        <f>[2]Emissions!G2380</f>
        <v>0</v>
      </c>
      <c r="H353" s="42">
        <f>[2]Emissions!H2380</f>
        <v>0</v>
      </c>
      <c r="I353" s="42">
        <f>[2]Emissions!I2380</f>
        <v>0</v>
      </c>
      <c r="J353" s="42">
        <f>[2]Emissions!J2380</f>
        <v>0</v>
      </c>
      <c r="K353" s="42">
        <f>[2]Emissions!K2380</f>
        <v>0</v>
      </c>
      <c r="L353" s="42">
        <f>[2]Emissions!L2380</f>
        <v>0</v>
      </c>
      <c r="M353" s="42">
        <f>[2]Emissions!M2380</f>
        <v>0</v>
      </c>
    </row>
    <row r="354" spans="1:13">
      <c r="A354" s="10" t="str">
        <f>[2]Emissions!A2374</f>
        <v>EUR</v>
      </c>
      <c r="B354" s="10" t="str">
        <f>[2]Emissions!B2374</f>
        <v>TRA_ROA_HTR_DPH_NEW</v>
      </c>
      <c r="C354" s="10" t="str">
        <f>[2]Emissions!C2374</f>
        <v>TOT_CO2</v>
      </c>
      <c r="D354" s="10" t="str">
        <f>[2]Emissions!D2374</f>
        <v>TRA</v>
      </c>
      <c r="E354" s="42">
        <f>[2]Emissions!E2374</f>
        <v>0</v>
      </c>
      <c r="F354" s="42">
        <f>[2]Emissions!F2374</f>
        <v>0</v>
      </c>
      <c r="G354" s="42">
        <f>[2]Emissions!G2374</f>
        <v>0</v>
      </c>
      <c r="H354" s="42">
        <f>[2]Emissions!H2374</f>
        <v>0</v>
      </c>
      <c r="I354" s="42">
        <f>[2]Emissions!I2374</f>
        <v>66.103484573832844</v>
      </c>
      <c r="J354" s="42">
        <f>[2]Emissions!J2374</f>
        <v>391.83259374247308</v>
      </c>
      <c r="K354" s="42">
        <f>[2]Emissions!K2374</f>
        <v>2301.0172037503521</v>
      </c>
      <c r="L354" s="42">
        <f>[2]Emissions!L2374</f>
        <v>12737.47927533143</v>
      </c>
      <c r="M354" s="42">
        <f>[2]Emissions!M2374</f>
        <v>13619.35112431675</v>
      </c>
    </row>
    <row r="355" spans="1:13">
      <c r="A355" s="10" t="str">
        <f>[2]Emissions!A2347</f>
        <v>EUR</v>
      </c>
      <c r="B355" s="10" t="str">
        <f>[2]Emissions!B2347</f>
        <v>TRA_ROA_CAR_GSL_NEW</v>
      </c>
      <c r="C355" s="10" t="str">
        <f>[2]Emissions!C2347</f>
        <v>TOT_CO2</v>
      </c>
      <c r="D355" s="10" t="str">
        <f>[2]Emissions!D2347</f>
        <v>TRA</v>
      </c>
      <c r="E355" s="42">
        <f>[2]Emissions!E2347</f>
        <v>51483.552403987691</v>
      </c>
      <c r="F355" s="42">
        <f>[2]Emissions!F2347</f>
        <v>123935.8912756061</v>
      </c>
      <c r="G355" s="42">
        <f>[2]Emissions!G2347</f>
        <v>208631.39866092731</v>
      </c>
      <c r="H355" s="42">
        <f>[2]Emissions!H2347</f>
        <v>157147.84625693961</v>
      </c>
      <c r="I355" s="42">
        <f>[2]Emissions!I2347</f>
        <v>84695.50738532118</v>
      </c>
      <c r="J355" s="42">
        <f>[2]Emissions!J2347</f>
        <v>0</v>
      </c>
      <c r="K355" s="42">
        <f>[2]Emissions!K2347</f>
        <v>0</v>
      </c>
      <c r="L355" s="42">
        <f>[2]Emissions!L2347</f>
        <v>0</v>
      </c>
      <c r="M355" s="42">
        <f>[2]Emissions!M2347</f>
        <v>0</v>
      </c>
    </row>
    <row r="356" spans="1:13">
      <c r="A356" s="10" t="str">
        <f>[2]Emissions!A2481</f>
        <v>EUR</v>
      </c>
      <c r="B356" s="10" t="str">
        <f>[2]Emissions!B2481</f>
        <v>TRA_ROA_MTR_DST_EXS</v>
      </c>
      <c r="C356" s="10" t="str">
        <f>[2]Emissions!C2481</f>
        <v>TOT_CO2</v>
      </c>
      <c r="D356" s="10" t="str">
        <f>[2]Emissions!D2481</f>
        <v>TRA</v>
      </c>
      <c r="E356" s="42">
        <f>[2]Emissions!E2481</f>
        <v>129571.0651289809</v>
      </c>
      <c r="F356" s="42">
        <f>[2]Emissions!F2481</f>
        <v>64785.532564490437</v>
      </c>
      <c r="G356" s="42">
        <f>[2]Emissions!G2481</f>
        <v>0</v>
      </c>
      <c r="H356" s="42">
        <f>[2]Emissions!H2481</f>
        <v>0</v>
      </c>
      <c r="I356" s="42">
        <f>[2]Emissions!I2481</f>
        <v>0</v>
      </c>
      <c r="J356" s="42">
        <f>[2]Emissions!J2481</f>
        <v>0</v>
      </c>
      <c r="K356" s="42">
        <f>[2]Emissions!K2481</f>
        <v>0</v>
      </c>
      <c r="L356" s="42">
        <f>[2]Emissions!L2481</f>
        <v>0</v>
      </c>
      <c r="M356" s="42">
        <f>[2]Emissions!M2481</f>
        <v>0</v>
      </c>
    </row>
    <row r="357" spans="1:13">
      <c r="A357" s="10" t="str">
        <f>[2]Emissions!A2341</f>
        <v>EUR</v>
      </c>
      <c r="B357" s="10" t="str">
        <f>[2]Emissions!B2341</f>
        <v>TRA_ROA_CAR_GSL_EXS</v>
      </c>
      <c r="C357" s="10" t="str">
        <f>[2]Emissions!C2341</f>
        <v>TOT_CO2</v>
      </c>
      <c r="D357" s="10" t="str">
        <f>[2]Emissions!D2341</f>
        <v>TRA</v>
      </c>
      <c r="E357" s="42">
        <f>[2]Emissions!E2341</f>
        <v>215617.4138232375</v>
      </c>
      <c r="F357" s="42">
        <f>[2]Emissions!F2341</f>
        <v>107808.70691161881</v>
      </c>
      <c r="G357" s="42">
        <f>[2]Emissions!G2341</f>
        <v>0</v>
      </c>
      <c r="H357" s="42">
        <f>[2]Emissions!H2341</f>
        <v>0</v>
      </c>
      <c r="I357" s="42">
        <f>[2]Emissions!I2341</f>
        <v>0</v>
      </c>
      <c r="J357" s="42">
        <f>[2]Emissions!J2341</f>
        <v>0</v>
      </c>
      <c r="K357" s="42">
        <f>[2]Emissions!K2341</f>
        <v>0</v>
      </c>
      <c r="L357" s="42">
        <f>[2]Emissions!L2341</f>
        <v>0</v>
      </c>
      <c r="M357" s="42">
        <f>[2]Emissions!M2341</f>
        <v>0</v>
      </c>
    </row>
    <row r="358" spans="1:13">
      <c r="A358" s="10" t="str">
        <f>[2]Emissions!A2475</f>
        <v>EUR</v>
      </c>
      <c r="B358" s="10" t="str">
        <f>[2]Emissions!B2475</f>
        <v>TRA_ROA_MTR_DPH_NEW</v>
      </c>
      <c r="C358" s="10" t="str">
        <f>[2]Emissions!C2475</f>
        <v>TOT_CO2</v>
      </c>
      <c r="D358" s="10" t="str">
        <f>[2]Emissions!D2475</f>
        <v>TRA</v>
      </c>
      <c r="E358" s="42">
        <f>[2]Emissions!E2475</f>
        <v>0</v>
      </c>
      <c r="F358" s="42">
        <f>[2]Emissions!F2475</f>
        <v>0</v>
      </c>
      <c r="G358" s="42">
        <f>[2]Emissions!G2475</f>
        <v>5.1066826478743046</v>
      </c>
      <c r="H358" s="42">
        <f>[2]Emissions!H2475</f>
        <v>5.1066826478743046</v>
      </c>
      <c r="I358" s="42">
        <f>[2]Emissions!I2475</f>
        <v>181.69566098897269</v>
      </c>
      <c r="J358" s="42">
        <f>[2]Emissions!J2475</f>
        <v>1078.706261623104</v>
      </c>
      <c r="K358" s="42">
        <f>[2]Emissions!K2475</f>
        <v>6058.0070426475913</v>
      </c>
      <c r="L358" s="42">
        <f>[2]Emissions!L2475</f>
        <v>13626.89152727382</v>
      </c>
      <c r="M358" s="42">
        <f>[2]Emissions!M2475</f>
        <v>10235.12385347957</v>
      </c>
    </row>
    <row r="359" spans="1:13">
      <c r="A359" s="10" t="str">
        <f>[2]Emissions!A2175</f>
        <v>EUR</v>
      </c>
      <c r="B359" s="10" t="str">
        <f>[2]Emissions!B2175</f>
        <v>TRA_NAV_INT_HFO_NEW</v>
      </c>
      <c r="C359" s="10" t="str">
        <f>[2]Emissions!C2175</f>
        <v>TOT_CH4</v>
      </c>
      <c r="D359" s="10" t="str">
        <f>[2]Emissions!D2175</f>
        <v>TRA</v>
      </c>
      <c r="E359" s="42">
        <f>[2]Emissions!E2175</f>
        <v>1.755790103231482</v>
      </c>
      <c r="F359" s="42">
        <f>[2]Emissions!F2175</f>
        <v>3.3733811090339132</v>
      </c>
      <c r="G359" s="42">
        <f>[2]Emissions!G2175</f>
        <v>4.1674740149808276</v>
      </c>
      <c r="H359" s="42">
        <f>[2]Emissions!H2175</f>
        <v>0</v>
      </c>
      <c r="I359" s="42">
        <f>[2]Emissions!I2175</f>
        <v>0</v>
      </c>
      <c r="J359" s="42">
        <f>[2]Emissions!J2175</f>
        <v>0</v>
      </c>
      <c r="K359" s="42">
        <f>[2]Emissions!K2175</f>
        <v>0</v>
      </c>
      <c r="L359" s="42">
        <f>[2]Emissions!L2175</f>
        <v>0</v>
      </c>
      <c r="M359" s="42">
        <f>[2]Emissions!M2175</f>
        <v>0</v>
      </c>
    </row>
    <row r="360" spans="1:13">
      <c r="A360" s="10" t="str">
        <f>[2]Emissions!A2168</f>
        <v>EUR</v>
      </c>
      <c r="B360" s="10" t="str">
        <f>[2]Emissions!B2168</f>
        <v>TRA_NAV_INT_HFO_EXS</v>
      </c>
      <c r="C360" s="10" t="str">
        <f>[2]Emissions!C2168</f>
        <v>TOT_CH4</v>
      </c>
      <c r="D360" s="10" t="str">
        <f>[2]Emissions!D2168</f>
        <v>TRA</v>
      </c>
      <c r="E360" s="42">
        <f>[2]Emissions!E2168</f>
        <v>2.922800854700855</v>
      </c>
      <c r="F360" s="42">
        <f>[2]Emissions!F2168</f>
        <v>2.3382406837606839</v>
      </c>
      <c r="G360" s="42">
        <f>[2]Emissions!G2168</f>
        <v>1.7536805128205131</v>
      </c>
      <c r="H360" s="42">
        <f>[2]Emissions!H2168</f>
        <v>1.169120341880342</v>
      </c>
      <c r="I360" s="42">
        <f>[2]Emissions!I2168</f>
        <v>0.58456017094017088</v>
      </c>
      <c r="J360" s="42">
        <f>[2]Emissions!J2168</f>
        <v>0</v>
      </c>
      <c r="K360" s="42">
        <f>[2]Emissions!K2168</f>
        <v>0</v>
      </c>
      <c r="L360" s="42">
        <f>[2]Emissions!L2168</f>
        <v>0</v>
      </c>
      <c r="M360" s="42">
        <f>[2]Emissions!M2168</f>
        <v>0</v>
      </c>
    </row>
    <row r="361" spans="1:13">
      <c r="A361" s="10" t="str">
        <f>[2]Emissions!A2236</f>
        <v>EUR</v>
      </c>
      <c r="B361" s="10" t="str">
        <f>[2]Emissions!B2236</f>
        <v>TRA_ROA_2WH_DST_NEW</v>
      </c>
      <c r="C361" s="10" t="str">
        <f>[2]Emissions!C2236</f>
        <v>TOT_CO2</v>
      </c>
      <c r="D361" s="10" t="str">
        <f>[2]Emissions!D2236</f>
        <v>TRA</v>
      </c>
      <c r="E361" s="42">
        <f>[2]Emissions!E2236</f>
        <v>0</v>
      </c>
      <c r="F361" s="42">
        <f>[2]Emissions!F2236</f>
        <v>0</v>
      </c>
      <c r="G361" s="42">
        <f>[2]Emissions!G2236</f>
        <v>0</v>
      </c>
      <c r="H361" s="42">
        <f>[2]Emissions!H2236</f>
        <v>0</v>
      </c>
      <c r="I361" s="42">
        <f>[2]Emissions!I2236</f>
        <v>0</v>
      </c>
      <c r="J361" s="42">
        <f>[2]Emissions!J2236</f>
        <v>0</v>
      </c>
      <c r="K361" s="42">
        <f>[2]Emissions!K2236</f>
        <v>0</v>
      </c>
      <c r="L361" s="42">
        <f>[2]Emissions!L2236</f>
        <v>0</v>
      </c>
      <c r="M361" s="42">
        <f>[2]Emissions!M2236</f>
        <v>0</v>
      </c>
    </row>
    <row r="362" spans="1:13">
      <c r="A362" s="10" t="str">
        <f>[2]Emissions!A2229</f>
        <v>EUR</v>
      </c>
      <c r="B362" s="10" t="str">
        <f>[2]Emissions!B2229</f>
        <v>TRA_RAIL_PAS_DST_NEW</v>
      </c>
      <c r="C362" s="10" t="str">
        <f>[2]Emissions!C2229</f>
        <v>TOT_CH4</v>
      </c>
      <c r="D362" s="10" t="str">
        <f>[2]Emissions!D2229</f>
        <v>TRA</v>
      </c>
      <c r="E362" s="42">
        <f>[2]Emissions!E2229</f>
        <v>0</v>
      </c>
      <c r="F362" s="42">
        <f>[2]Emissions!F2229</f>
        <v>0</v>
      </c>
      <c r="G362" s="42">
        <f>[2]Emissions!G2229</f>
        <v>0</v>
      </c>
      <c r="H362" s="42">
        <f>[2]Emissions!H2229</f>
        <v>0</v>
      </c>
      <c r="I362" s="42">
        <f>[2]Emissions!I2229</f>
        <v>0</v>
      </c>
      <c r="J362" s="42">
        <f>[2]Emissions!J2229</f>
        <v>0</v>
      </c>
      <c r="K362" s="42">
        <f>[2]Emissions!K2229</f>
        <v>0</v>
      </c>
      <c r="L362" s="42">
        <f>[2]Emissions!L2229</f>
        <v>0</v>
      </c>
      <c r="M362" s="42">
        <f>[2]Emissions!M2229</f>
        <v>0</v>
      </c>
    </row>
    <row r="363" spans="1:13">
      <c r="A363" s="10" t="str">
        <f>[2]Emissions!A2222</f>
        <v>EUR</v>
      </c>
      <c r="B363" s="10" t="str">
        <f>[2]Emissions!B2222</f>
        <v>TRA_RAIL_PAS_DST_EXS</v>
      </c>
      <c r="C363" s="10" t="str">
        <f>[2]Emissions!C2222</f>
        <v>TOT_CH4</v>
      </c>
      <c r="D363" s="10" t="str">
        <f>[2]Emissions!D2222</f>
        <v>TRA</v>
      </c>
      <c r="E363" s="42">
        <f>[2]Emissions!E2222</f>
        <v>5.0157158424140841E-2</v>
      </c>
      <c r="F363" s="42">
        <f>[2]Emissions!F2222</f>
        <v>4.0125726739312653E-2</v>
      </c>
      <c r="G363" s="42">
        <f>[2]Emissions!G2222</f>
        <v>3.009429505448449E-2</v>
      </c>
      <c r="H363" s="42">
        <f>[2]Emissions!H2222</f>
        <v>2.006286336965633E-2</v>
      </c>
      <c r="I363" s="42">
        <f>[2]Emissions!I2222</f>
        <v>1.003143168482817E-2</v>
      </c>
      <c r="J363" s="42">
        <f>[2]Emissions!J2222</f>
        <v>0</v>
      </c>
      <c r="K363" s="42">
        <f>[2]Emissions!K2222</f>
        <v>0</v>
      </c>
      <c r="L363" s="42">
        <f>[2]Emissions!L2222</f>
        <v>0</v>
      </c>
      <c r="M363" s="42">
        <f>[2]Emissions!M2222</f>
        <v>0</v>
      </c>
    </row>
    <row r="364" spans="1:13">
      <c r="A364" s="10" t="str">
        <f>[2]Emissions!A2215</f>
        <v>EUR</v>
      </c>
      <c r="B364" s="10" t="str">
        <f>[2]Emissions!B2215</f>
        <v>TRA_RAIL_PAS_COA_EXS</v>
      </c>
      <c r="C364" s="10" t="str">
        <f>[2]Emissions!C2215</f>
        <v>TOT_CH4</v>
      </c>
      <c r="D364" s="10" t="str">
        <f>[2]Emissions!D2215</f>
        <v>TRA</v>
      </c>
      <c r="E364" s="42">
        <f>[2]Emissions!E2215</f>
        <v>6.5145767748306981E-3</v>
      </c>
      <c r="F364" s="42">
        <f>[2]Emissions!F2215</f>
        <v>4.9029684198645587E-3</v>
      </c>
      <c r="G364" s="42">
        <f>[2]Emissions!G2215</f>
        <v>4.1385250648984188E-3</v>
      </c>
      <c r="H364" s="42">
        <f>[2]Emissions!H2215</f>
        <v>1.599213746856665E-3</v>
      </c>
      <c r="I364" s="42">
        <f>[2]Emissions!I2215</f>
        <v>7.9960687342833174E-4</v>
      </c>
      <c r="J364" s="42">
        <f>[2]Emissions!J2215</f>
        <v>0</v>
      </c>
      <c r="K364" s="42">
        <f>[2]Emissions!K2215</f>
        <v>0</v>
      </c>
      <c r="L364" s="42">
        <f>[2]Emissions!L2215</f>
        <v>0</v>
      </c>
      <c r="M364" s="42">
        <f>[2]Emissions!M2215</f>
        <v>0</v>
      </c>
    </row>
    <row r="365" spans="1:13">
      <c r="A365" s="10" t="str">
        <f>[2]Emissions!A2142</f>
        <v>EUR</v>
      </c>
      <c r="B365" s="10" t="str">
        <f>[2]Emissions!B2142</f>
        <v>TRA_NAV_DOM_MTH_NEW</v>
      </c>
      <c r="C365" s="10" t="str">
        <f>[2]Emissions!C2142</f>
        <v>TOT_CO2_EQ_GWP_100</v>
      </c>
      <c r="D365" s="10" t="str">
        <f>[2]Emissions!D2142</f>
        <v>TRA</v>
      </c>
      <c r="E365" s="42">
        <f>[2]Emissions!E2142</f>
        <v>0</v>
      </c>
      <c r="F365" s="42">
        <f>[2]Emissions!F2142</f>
        <v>0</v>
      </c>
      <c r="G365" s="42">
        <f>[2]Emissions!G2142</f>
        <v>0</v>
      </c>
      <c r="H365" s="42">
        <f>[2]Emissions!H2142</f>
        <v>0</v>
      </c>
      <c r="I365" s="42">
        <f>[2]Emissions!I2142</f>
        <v>0</v>
      </c>
      <c r="J365" s="42">
        <f>[2]Emissions!J2142</f>
        <v>3.474974403612169</v>
      </c>
      <c r="K365" s="42">
        <f>[2]Emissions!K2142</f>
        <v>21.61947162515759</v>
      </c>
      <c r="L365" s="42">
        <f>[2]Emissions!L2142</f>
        <v>134.56780073048469</v>
      </c>
      <c r="M365" s="42">
        <f>[2]Emissions!M2142</f>
        <v>792.94717934774349</v>
      </c>
    </row>
    <row r="366" spans="1:13">
      <c r="A366" s="10" t="str">
        <f>[2]Emissions!A2135</f>
        <v>EUR</v>
      </c>
      <c r="B366" s="10" t="str">
        <f>[2]Emissions!B2135</f>
        <v>TRA_NAV_DOM_LNG_NEW</v>
      </c>
      <c r="C366" s="10" t="str">
        <f>[2]Emissions!C2135</f>
        <v>TOT_CH4</v>
      </c>
      <c r="D366" s="10" t="str">
        <f>[2]Emissions!D2135</f>
        <v>TRA</v>
      </c>
      <c r="E366" s="42">
        <f>[2]Emissions!E2135</f>
        <v>0</v>
      </c>
      <c r="F366" s="42">
        <f>[2]Emissions!F2135</f>
        <v>0</v>
      </c>
      <c r="G366" s="42">
        <f>[2]Emissions!G2135</f>
        <v>0</v>
      </c>
      <c r="H366" s="42">
        <f>[2]Emissions!H2135</f>
        <v>1.026747224036577E-4</v>
      </c>
      <c r="I366" s="42">
        <f>[2]Emissions!I2135</f>
        <v>6.3878837361201822E-4</v>
      </c>
      <c r="J366" s="42">
        <f>[2]Emissions!J2135</f>
        <v>3.9760613977792292E-3</v>
      </c>
      <c r="K366" s="42">
        <f>[2]Emissions!K2135</f>
        <v>2.3429131286740689E-2</v>
      </c>
      <c r="L366" s="42">
        <f>[2]Emissions!L2135</f>
        <v>2.3434247800546999E-2</v>
      </c>
      <c r="M366" s="42">
        <f>[2]Emissions!M2135</f>
        <v>8.6136512083605565E-2</v>
      </c>
    </row>
    <row r="367" spans="1:13">
      <c r="A367" s="10" t="str">
        <f>[2]Emissions!A2128</f>
        <v>EUR</v>
      </c>
      <c r="B367" s="10" t="str">
        <f>[2]Emissions!B2128</f>
        <v>TRA_NAV_DOM_HFO_NEW</v>
      </c>
      <c r="C367" s="10" t="str">
        <f>[2]Emissions!C2128</f>
        <v>TOT_CH4</v>
      </c>
      <c r="D367" s="10" t="str">
        <f>[2]Emissions!D2128</f>
        <v>TRA</v>
      </c>
      <c r="E367" s="42">
        <f>[2]Emissions!E2128</f>
        <v>0.3413221998693664</v>
      </c>
      <c r="F367" s="42">
        <f>[2]Emissions!F2128</f>
        <v>0.43865775830275983</v>
      </c>
      <c r="G367" s="42">
        <f>[2]Emissions!G2128</f>
        <v>0.45455538364093551</v>
      </c>
      <c r="H367" s="42">
        <f>[2]Emissions!H2128</f>
        <v>0</v>
      </c>
      <c r="I367" s="42">
        <f>[2]Emissions!I2128</f>
        <v>0</v>
      </c>
      <c r="J367" s="42">
        <f>[2]Emissions!J2128</f>
        <v>0</v>
      </c>
      <c r="K367" s="42">
        <f>[2]Emissions!K2128</f>
        <v>0</v>
      </c>
      <c r="L367" s="42">
        <f>[2]Emissions!L2128</f>
        <v>0</v>
      </c>
      <c r="M367" s="42">
        <f>[2]Emissions!M2128</f>
        <v>0</v>
      </c>
    </row>
    <row r="368" spans="1:13">
      <c r="A368" s="10" t="str">
        <f>[2]Emissions!A2121</f>
        <v>EUR</v>
      </c>
      <c r="B368" s="10" t="str">
        <f>[2]Emissions!B2121</f>
        <v>TRA_NAV_DOM_HFO_EXS</v>
      </c>
      <c r="C368" s="10" t="str">
        <f>[2]Emissions!C2121</f>
        <v>TOT_CH4</v>
      </c>
      <c r="D368" s="10" t="str">
        <f>[2]Emissions!D2121</f>
        <v>TRA</v>
      </c>
      <c r="E368" s="42">
        <f>[2]Emissions!E2121</f>
        <v>0.11060450538687561</v>
      </c>
      <c r="F368" s="42">
        <f>[2]Emissions!F2121</f>
        <v>8.8483604309500516E-2</v>
      </c>
      <c r="G368" s="42">
        <f>[2]Emissions!G2121</f>
        <v>6.6362703232125383E-2</v>
      </c>
      <c r="H368" s="42">
        <f>[2]Emissions!H2121</f>
        <v>4.4241802154750258E-2</v>
      </c>
      <c r="I368" s="42">
        <f>[2]Emissions!I2121</f>
        <v>2.2120901077375129E-2</v>
      </c>
      <c r="J368" s="42">
        <f>[2]Emissions!J2121</f>
        <v>0</v>
      </c>
      <c r="K368" s="42">
        <f>[2]Emissions!K2121</f>
        <v>0</v>
      </c>
      <c r="L368" s="42">
        <f>[2]Emissions!L2121</f>
        <v>0</v>
      </c>
      <c r="M368" s="42">
        <f>[2]Emissions!M2121</f>
        <v>0</v>
      </c>
    </row>
    <row r="369" spans="1:13">
      <c r="A369" s="10" t="str">
        <f>[2]Emissions!A2114</f>
        <v>EUR</v>
      </c>
      <c r="B369" s="10" t="str">
        <f>[2]Emissions!B2114</f>
        <v>TRA_NAV_DOM_GSL_EXS</v>
      </c>
      <c r="C369" s="10" t="str">
        <f>[2]Emissions!C2114</f>
        <v>TOT_CH4</v>
      </c>
      <c r="D369" s="10" t="str">
        <f>[2]Emissions!D2114</f>
        <v>TRA</v>
      </c>
      <c r="E369" s="42">
        <f>[2]Emissions!E2114</f>
        <v>2.28152791380999E-2</v>
      </c>
      <c r="F369" s="42">
        <f>[2]Emissions!F2114</f>
        <v>1.8252223310479921E-2</v>
      </c>
      <c r="G369" s="42">
        <f>[2]Emissions!G2114</f>
        <v>1.368916748285994E-2</v>
      </c>
      <c r="H369" s="42">
        <f>[2]Emissions!H2114</f>
        <v>9.1261116552399622E-3</v>
      </c>
      <c r="I369" s="42">
        <f>[2]Emissions!I2114</f>
        <v>4.5630558276199811E-3</v>
      </c>
      <c r="J369" s="42">
        <f>[2]Emissions!J2114</f>
        <v>0</v>
      </c>
      <c r="K369" s="42">
        <f>[2]Emissions!K2114</f>
        <v>0</v>
      </c>
      <c r="L369" s="42">
        <f>[2]Emissions!L2114</f>
        <v>0</v>
      </c>
      <c r="M369" s="42">
        <f>[2]Emissions!M2114</f>
        <v>0</v>
      </c>
    </row>
    <row r="370" spans="1:13">
      <c r="A370" s="10" t="str">
        <f>[2]Emissions!A2407</f>
        <v>EUR</v>
      </c>
      <c r="B370" s="10" t="str">
        <f>[2]Emissions!B2407</f>
        <v>TRA_ROA_HTR_LPG_NEW</v>
      </c>
      <c r="C370" s="10" t="str">
        <f>[2]Emissions!C2407</f>
        <v>TOT_CO2_EQ_GWP_100</v>
      </c>
      <c r="D370" s="10" t="str">
        <f>[2]Emissions!D2407</f>
        <v>TRA</v>
      </c>
      <c r="E370" s="42">
        <f>[2]Emissions!E2407</f>
        <v>2555.6611517086471</v>
      </c>
      <c r="F370" s="42">
        <f>[2]Emissions!F2407</f>
        <v>2555.6611517086471</v>
      </c>
      <c r="G370" s="42">
        <f>[2]Emissions!G2407</f>
        <v>2555.6611517086471</v>
      </c>
      <c r="H370" s="42">
        <f>[2]Emissions!H2407</f>
        <v>2555.6611517086471</v>
      </c>
      <c r="I370" s="42">
        <f>[2]Emissions!I2407</f>
        <v>0</v>
      </c>
      <c r="J370" s="42">
        <f>[2]Emissions!J2407</f>
        <v>0</v>
      </c>
      <c r="K370" s="42">
        <f>[2]Emissions!K2407</f>
        <v>0</v>
      </c>
      <c r="L370" s="42">
        <f>[2]Emissions!L2407</f>
        <v>0</v>
      </c>
      <c r="M370" s="42">
        <f>[2]Emissions!M2407</f>
        <v>0</v>
      </c>
    </row>
    <row r="371" spans="1:13">
      <c r="A371" s="10" t="str">
        <f>[2]Emissions!A2400</f>
        <v>EUR</v>
      </c>
      <c r="B371" s="10" t="str">
        <f>[2]Emissions!B2400</f>
        <v>TRA_ROA_HTR_LNG_NEW</v>
      </c>
      <c r="C371" s="10" t="str">
        <f>[2]Emissions!C2400</f>
        <v>TOT_CH4</v>
      </c>
      <c r="D371" s="10" t="str">
        <f>[2]Emissions!D2400</f>
        <v>TRA</v>
      </c>
      <c r="E371" s="42">
        <f>[2]Emissions!E2400</f>
        <v>0</v>
      </c>
      <c r="F371" s="42">
        <f>[2]Emissions!F2400</f>
        <v>0</v>
      </c>
      <c r="G371" s="42">
        <f>[2]Emissions!G2400</f>
        <v>0</v>
      </c>
      <c r="H371" s="42">
        <f>[2]Emissions!H2400</f>
        <v>0</v>
      </c>
      <c r="I371" s="42">
        <f>[2]Emissions!I2400</f>
        <v>0</v>
      </c>
      <c r="J371" s="42">
        <f>[2]Emissions!J2400</f>
        <v>0</v>
      </c>
      <c r="K371" s="42">
        <f>[2]Emissions!K2400</f>
        <v>0</v>
      </c>
      <c r="L371" s="42">
        <f>[2]Emissions!L2400</f>
        <v>0</v>
      </c>
      <c r="M371" s="42">
        <f>[2]Emissions!M2400</f>
        <v>0</v>
      </c>
    </row>
    <row r="372" spans="1:13">
      <c r="A372" s="10" t="str">
        <f>[2]Emissions!A2262</f>
        <v>EUR</v>
      </c>
      <c r="B372" s="10" t="str">
        <f>[2]Emissions!B2262</f>
        <v>TRA_ROA_3WH_GSL_NEW</v>
      </c>
      <c r="C372" s="10" t="str">
        <f>[2]Emissions!C2262</f>
        <v>TOT_CO2_EQ_GWP_100</v>
      </c>
      <c r="D372" s="10" t="str">
        <f>[2]Emissions!D2262</f>
        <v>TRA</v>
      </c>
      <c r="E372" s="42">
        <f>[2]Emissions!E2262</f>
        <v>0</v>
      </c>
      <c r="F372" s="42">
        <f>[2]Emissions!F2262</f>
        <v>343.64545061440612</v>
      </c>
      <c r="G372" s="42">
        <f>[2]Emissions!G2262</f>
        <v>710.43085485555684</v>
      </c>
      <c r="H372" s="42">
        <f>[2]Emissions!H2262</f>
        <v>366.78540424115067</v>
      </c>
      <c r="I372" s="42">
        <f>[2]Emissions!I2262</f>
        <v>0</v>
      </c>
      <c r="J372" s="42">
        <f>[2]Emissions!J2262</f>
        <v>0</v>
      </c>
      <c r="K372" s="42">
        <f>[2]Emissions!K2262</f>
        <v>0</v>
      </c>
      <c r="L372" s="42">
        <f>[2]Emissions!L2262</f>
        <v>0</v>
      </c>
      <c r="M372" s="42">
        <f>[2]Emissions!M2262</f>
        <v>0</v>
      </c>
    </row>
    <row r="373" spans="1:13">
      <c r="A373" s="10">
        <f>[2]Emissions!A2548</f>
        <v>0</v>
      </c>
      <c r="B373" s="10">
        <f>[2]Emissions!B2548</f>
        <v>0</v>
      </c>
      <c r="C373" s="10">
        <f>[2]Emissions!C2548</f>
        <v>0</v>
      </c>
      <c r="D373" s="10">
        <f>[2]Emissions!D2548</f>
        <v>0</v>
      </c>
      <c r="E373" s="42">
        <f>[2]Emissions!E2548</f>
        <v>0</v>
      </c>
      <c r="F373" s="42">
        <f>[2]Emissions!F2548</f>
        <v>0</v>
      </c>
      <c r="G373" s="42">
        <f>[2]Emissions!G2548</f>
        <v>0</v>
      </c>
      <c r="H373" s="42">
        <f>[2]Emissions!H2548</f>
        <v>0</v>
      </c>
      <c r="I373" s="42">
        <f>[2]Emissions!I2548</f>
        <v>0</v>
      </c>
      <c r="J373" s="42">
        <f>[2]Emissions!J2548</f>
        <v>0</v>
      </c>
      <c r="K373" s="42">
        <f>[2]Emissions!K2548</f>
        <v>0</v>
      </c>
      <c r="L373" s="42">
        <f>[2]Emissions!L2548</f>
        <v>0</v>
      </c>
      <c r="M373" s="42">
        <f>[2]Emissions!M2548</f>
        <v>0</v>
      </c>
    </row>
    <row r="374" spans="1:13">
      <c r="A374" s="10" t="str">
        <f>[2]Emissions!A2277</f>
        <v>EUR</v>
      </c>
      <c r="B374" s="10" t="str">
        <f>[2]Emissions!B2277</f>
        <v>TRA_ROA_BUS_DST_EXS</v>
      </c>
      <c r="C374" s="10" t="str">
        <f>[2]Emissions!C2277</f>
        <v>TOT_CO2</v>
      </c>
      <c r="D374" s="10" t="str">
        <f>[2]Emissions!D2277</f>
        <v>TRA</v>
      </c>
      <c r="E374" s="42">
        <f>[2]Emissions!E2277</f>
        <v>25392.630778301889</v>
      </c>
      <c r="F374" s="42">
        <f>[2]Emissions!F2277</f>
        <v>12696.315389150939</v>
      </c>
      <c r="G374" s="42">
        <f>[2]Emissions!G2277</f>
        <v>0</v>
      </c>
      <c r="H374" s="42">
        <f>[2]Emissions!H2277</f>
        <v>0</v>
      </c>
      <c r="I374" s="42">
        <f>[2]Emissions!I2277</f>
        <v>0</v>
      </c>
      <c r="J374" s="42">
        <f>[2]Emissions!J2277</f>
        <v>0</v>
      </c>
      <c r="K374" s="42">
        <f>[2]Emissions!K2277</f>
        <v>0</v>
      </c>
      <c r="L374" s="42">
        <f>[2]Emissions!L2277</f>
        <v>0</v>
      </c>
      <c r="M374" s="42">
        <f>[2]Emissions!M2277</f>
        <v>0</v>
      </c>
    </row>
    <row r="375" spans="1:13">
      <c r="A375" s="10" t="str">
        <f>[2]Emissions!A2542</f>
        <v>EUR</v>
      </c>
      <c r="B375" s="10" t="str">
        <f>[2]Emissions!B2542</f>
        <v>UPS_SCN_FREF_EXS</v>
      </c>
      <c r="C375" s="10" t="str">
        <f>[2]Emissions!C2542</f>
        <v>TOT_CO2</v>
      </c>
      <c r="D375" s="10" t="str">
        <f>[2]Emissions!D2542</f>
        <v>UPS</v>
      </c>
      <c r="E375" s="42">
        <f>[2]Emissions!E2542</f>
        <v>51199.216412788293</v>
      </c>
      <c r="F375" s="42">
        <f>[2]Emissions!F2542</f>
        <v>44773.159119672047</v>
      </c>
      <c r="G375" s="42">
        <f>[2]Emissions!G2542</f>
        <v>38250.092179520179</v>
      </c>
      <c r="H375" s="42">
        <f>[2]Emissions!H2542</f>
        <v>35281.292947522998</v>
      </c>
      <c r="I375" s="42">
        <f>[2]Emissions!I2542</f>
        <v>28561.268487609432</v>
      </c>
      <c r="J375" s="42">
        <f>[2]Emissions!J2542</f>
        <v>20251.748059291469</v>
      </c>
      <c r="K375" s="42">
        <f>[2]Emissions!K2542</f>
        <v>9054.2166206050697</v>
      </c>
      <c r="L375" s="42">
        <f>[2]Emissions!L2542</f>
        <v>6532.3281538969513</v>
      </c>
      <c r="M375" s="42">
        <f>[2]Emissions!M2542</f>
        <v>9492.8008539020775</v>
      </c>
    </row>
    <row r="376" spans="1:13">
      <c r="A376" s="10" t="str">
        <f>[2]Emissions!A2257</f>
        <v>EUR</v>
      </c>
      <c r="B376" s="10" t="str">
        <f>[2]Emissions!B2257</f>
        <v>TRA_ROA_3WH_GSL_EXS</v>
      </c>
      <c r="C376" s="10" t="str">
        <f>[2]Emissions!C2257</f>
        <v>TOT_CO2_EQ_GWP_100</v>
      </c>
      <c r="D376" s="10" t="str">
        <f>[2]Emissions!D2257</f>
        <v>TRA</v>
      </c>
      <c r="E376" s="42">
        <f>[2]Emissions!E2257</f>
        <v>1668.7866704120879</v>
      </c>
      <c r="F376" s="42">
        <f>[2]Emissions!F2257</f>
        <v>834.39333520604373</v>
      </c>
      <c r="G376" s="42">
        <f>[2]Emissions!G2257</f>
        <v>0</v>
      </c>
      <c r="H376" s="42">
        <f>[2]Emissions!H2257</f>
        <v>0</v>
      </c>
      <c r="I376" s="42">
        <f>[2]Emissions!I2257</f>
        <v>0</v>
      </c>
      <c r="J376" s="42">
        <f>[2]Emissions!J2257</f>
        <v>0</v>
      </c>
      <c r="K376" s="42">
        <f>[2]Emissions!K2257</f>
        <v>0</v>
      </c>
      <c r="L376" s="42">
        <f>[2]Emissions!L2257</f>
        <v>0</v>
      </c>
      <c r="M376" s="42">
        <f>[2]Emissions!M2257</f>
        <v>0</v>
      </c>
    </row>
    <row r="377" spans="1:13">
      <c r="A377" s="10" t="str">
        <f>[2]Emissions!A2536</f>
        <v>EUR</v>
      </c>
      <c r="B377" s="10" t="str">
        <f>[2]Emissions!B2536</f>
        <v>UPS_BIO_REF_GEN2_FT_LGC_KER_NEW</v>
      </c>
      <c r="C377" s="10" t="str">
        <f>[2]Emissions!C2536</f>
        <v>TOT_CO2</v>
      </c>
      <c r="D377" s="10" t="str">
        <f>[2]Emissions!D2536</f>
        <v>UPS</v>
      </c>
      <c r="E377" s="42">
        <f>[2]Emissions!E2536</f>
        <v>0</v>
      </c>
      <c r="F377" s="42">
        <f>[2]Emissions!F2536</f>
        <v>0</v>
      </c>
      <c r="G377" s="42">
        <f>[2]Emissions!G2536</f>
        <v>0</v>
      </c>
      <c r="H377" s="42">
        <f>[2]Emissions!H2536</f>
        <v>0</v>
      </c>
      <c r="I377" s="42">
        <f>[2]Emissions!I2536</f>
        <v>14.86992562047512</v>
      </c>
      <c r="J377" s="42">
        <f>[2]Emissions!J2536</f>
        <v>0</v>
      </c>
      <c r="K377" s="42">
        <f>[2]Emissions!K2536</f>
        <v>14.86992562047512</v>
      </c>
      <c r="L377" s="42">
        <f>[2]Emissions!L2536</f>
        <v>14.86992562047512</v>
      </c>
      <c r="M377" s="42">
        <f>[2]Emissions!M2536</f>
        <v>0</v>
      </c>
    </row>
    <row r="378" spans="1:13">
      <c r="A378" s="10" t="str">
        <f>[2]Emissions!A2272</f>
        <v>EUR</v>
      </c>
      <c r="B378" s="10" t="str">
        <f>[2]Emissions!B2272</f>
        <v>TRA_ROA_BUS_DPH_NEW</v>
      </c>
      <c r="C378" s="10" t="str">
        <f>[2]Emissions!C2272</f>
        <v>TOT_CO2_EQ_GWP_100</v>
      </c>
      <c r="D378" s="10" t="str">
        <f>[2]Emissions!D2272</f>
        <v>TRA</v>
      </c>
      <c r="E378" s="42">
        <f>[2]Emissions!E2272</f>
        <v>0</v>
      </c>
      <c r="F378" s="42">
        <f>[2]Emissions!F2272</f>
        <v>1.636749963049386</v>
      </c>
      <c r="G378" s="42">
        <f>[2]Emissions!G2272</f>
        <v>10.13312340562055</v>
      </c>
      <c r="H378" s="42">
        <f>[2]Emissions!H2272</f>
        <v>10.133123405620561</v>
      </c>
      <c r="I378" s="42">
        <f>[2]Emissions!I2272</f>
        <v>358.23337326757581</v>
      </c>
      <c r="J378" s="42">
        <f>[2]Emissions!J2272</f>
        <v>2024.5956521398909</v>
      </c>
      <c r="K378" s="42">
        <f>[2]Emissions!K2272</f>
        <v>4579.7678362164261</v>
      </c>
      <c r="L378" s="42">
        <f>[2]Emissions!L2272</f>
        <v>2555.1721840765349</v>
      </c>
      <c r="M378" s="42">
        <f>[2]Emissions!M2272</f>
        <v>1277.5860920382679</v>
      </c>
    </row>
    <row r="379" spans="1:13">
      <c r="A379" s="10" t="str">
        <f>[2]Emissions!A2182</f>
        <v>EUR</v>
      </c>
      <c r="B379" s="10" t="str">
        <f>[2]Emissions!B2182</f>
        <v>TRA_NAV_INT_LNG_NEW</v>
      </c>
      <c r="C379" s="10" t="str">
        <f>[2]Emissions!C2182</f>
        <v>TOT_CH4</v>
      </c>
      <c r="D379" s="10" t="str">
        <f>[2]Emissions!D2182</f>
        <v>TRA</v>
      </c>
      <c r="E379" s="42">
        <f>[2]Emissions!E2182</f>
        <v>0</v>
      </c>
      <c r="F379" s="42">
        <f>[2]Emissions!F2182</f>
        <v>0</v>
      </c>
      <c r="G379" s="42">
        <f>[2]Emissions!G2182</f>
        <v>0</v>
      </c>
      <c r="H379" s="42">
        <f>[2]Emissions!H2182</f>
        <v>9.4167927382753417E-4</v>
      </c>
      <c r="I379" s="42">
        <f>[2]Emissions!I2182</f>
        <v>5.8522440746343937E-3</v>
      </c>
      <c r="J379" s="42">
        <f>[2]Emissions!J2182</f>
        <v>3.6443519919314181E-2</v>
      </c>
      <c r="K379" s="42">
        <f>[2]Emissions!K2182</f>
        <v>0.21440494200706009</v>
      </c>
      <c r="L379" s="42">
        <f>[2]Emissions!L2182</f>
        <v>0.50169692385274833</v>
      </c>
      <c r="M379" s="42">
        <f>[2]Emissions!M2182</f>
        <v>0.78739283913262725</v>
      </c>
    </row>
    <row r="380" spans="1:13">
      <c r="A380" s="10" t="str">
        <f>[2]Emissions!A2094</f>
        <v>EUR</v>
      </c>
      <c r="B380" s="10" t="str">
        <f>[2]Emissions!B2094</f>
        <v>TRA_NAV_DOM_DST_EXS</v>
      </c>
      <c r="C380" s="10" t="str">
        <f>[2]Emissions!C2094</f>
        <v>TOT_CO2</v>
      </c>
      <c r="D380" s="10" t="str">
        <f>[2]Emissions!D2094</f>
        <v>TRA</v>
      </c>
      <c r="E380" s="42">
        <f>[2]Emissions!E2094</f>
        <v>8852.6176297747315</v>
      </c>
      <c r="F380" s="42">
        <f>[2]Emissions!F2094</f>
        <v>7082.0941038197852</v>
      </c>
      <c r="G380" s="42">
        <f>[2]Emissions!G2094</f>
        <v>5311.5705778648389</v>
      </c>
      <c r="H380" s="42">
        <f>[2]Emissions!H2094</f>
        <v>3541.0470519098922</v>
      </c>
      <c r="I380" s="42">
        <f>[2]Emissions!I2094</f>
        <v>1770.5235259549461</v>
      </c>
      <c r="J380" s="42">
        <f>[2]Emissions!J2094</f>
        <v>0</v>
      </c>
      <c r="K380" s="42">
        <f>[2]Emissions!K2094</f>
        <v>0</v>
      </c>
      <c r="L380" s="42">
        <f>[2]Emissions!L2094</f>
        <v>0</v>
      </c>
      <c r="M380" s="42">
        <f>[2]Emissions!M2094</f>
        <v>0</v>
      </c>
    </row>
    <row r="381" spans="1:13">
      <c r="A381" s="10" t="str">
        <f>[2]Emissions!A612</f>
        <v>EUR</v>
      </c>
      <c r="B381" s="10" t="str">
        <f>[2]Emissions!B612</f>
        <v>HH2_DEL_TRA_LH2_C_2_NEW</v>
      </c>
      <c r="C381" s="10" t="str">
        <f>[2]Emissions!C612</f>
        <v>TOT_CO2_EQ_GWP_100</v>
      </c>
      <c r="D381" s="10" t="str">
        <f>[2]Emissions!D612</f>
        <v>HH2</v>
      </c>
      <c r="E381" s="42">
        <f>[2]Emissions!E612</f>
        <v>0</v>
      </c>
      <c r="F381" s="42">
        <f>[2]Emissions!F612</f>
        <v>0</v>
      </c>
      <c r="G381" s="42">
        <f>[2]Emissions!G612</f>
        <v>0</v>
      </c>
      <c r="H381" s="42">
        <f>[2]Emissions!H612</f>
        <v>0</v>
      </c>
      <c r="I381" s="42">
        <f>[2]Emissions!I612</f>
        <v>0</v>
      </c>
      <c r="J381" s="42">
        <f>[2]Emissions!J612</f>
        <v>0</v>
      </c>
      <c r="K381" s="42">
        <f>[2]Emissions!K612</f>
        <v>0</v>
      </c>
      <c r="L381" s="42">
        <f>[2]Emissions!L612</f>
        <v>0</v>
      </c>
      <c r="M381" s="42">
        <f>[2]Emissions!M612</f>
        <v>0</v>
      </c>
    </row>
    <row r="382" spans="1:13">
      <c r="A382" s="10" t="str">
        <f>[2]Emissions!A2189</f>
        <v>EUR</v>
      </c>
      <c r="B382" s="10" t="str">
        <f>[2]Emissions!B2189</f>
        <v>TRA_NAV_INT_MTH_NEW</v>
      </c>
      <c r="C382" s="10" t="str">
        <f>[2]Emissions!C2189</f>
        <v>TOT_CO2_EQ_GWP_100</v>
      </c>
      <c r="D382" s="10" t="str">
        <f>[2]Emissions!D2189</f>
        <v>TRA</v>
      </c>
      <c r="E382" s="42">
        <f>[2]Emissions!E2189</f>
        <v>0</v>
      </c>
      <c r="F382" s="42">
        <f>[2]Emissions!F2189</f>
        <v>0</v>
      </c>
      <c r="G382" s="42">
        <f>[2]Emissions!G2189</f>
        <v>0</v>
      </c>
      <c r="H382" s="42">
        <f>[2]Emissions!H2189</f>
        <v>0</v>
      </c>
      <c r="I382" s="42">
        <f>[2]Emissions!I2189</f>
        <v>0</v>
      </c>
      <c r="J382" s="42">
        <f>[2]Emissions!J2189</f>
        <v>31.870661993104179</v>
      </c>
      <c r="K382" s="42">
        <f>[2]Emissions!K2189</f>
        <v>198.06626097409369</v>
      </c>
      <c r="L382" s="42">
        <f>[2]Emissions!L2189</f>
        <v>1233.4126251568559</v>
      </c>
      <c r="M382" s="42">
        <f>[2]Emissions!M2189</f>
        <v>7256.4275611417997</v>
      </c>
    </row>
    <row r="383" spans="1:13">
      <c r="A383" s="10" t="str">
        <f>[2]Emissions!A2267</f>
        <v>EUR</v>
      </c>
      <c r="B383" s="10" t="str">
        <f>[2]Emissions!B2267</f>
        <v>TRA_ROA_BUS_BIO_EXS</v>
      </c>
      <c r="C383" s="10" t="str">
        <f>[2]Emissions!C2267</f>
        <v>TOT_CO2_EQ_GWP_100</v>
      </c>
      <c r="D383" s="10" t="str">
        <f>[2]Emissions!D2267</f>
        <v>TRA</v>
      </c>
      <c r="E383" s="42">
        <f>[2]Emissions!E2267</f>
        <v>0.25783599514563099</v>
      </c>
      <c r="F383" s="42">
        <f>[2]Emissions!F2267</f>
        <v>0.1289179975728155</v>
      </c>
      <c r="G383" s="42">
        <f>[2]Emissions!G2267</f>
        <v>0</v>
      </c>
      <c r="H383" s="42">
        <f>[2]Emissions!H2267</f>
        <v>0</v>
      </c>
      <c r="I383" s="42">
        <f>[2]Emissions!I2267</f>
        <v>0</v>
      </c>
      <c r="J383" s="42">
        <f>[2]Emissions!J2267</f>
        <v>0</v>
      </c>
      <c r="K383" s="42">
        <f>[2]Emissions!K2267</f>
        <v>0</v>
      </c>
      <c r="L383" s="42">
        <f>[2]Emissions!L2267</f>
        <v>0</v>
      </c>
      <c r="M383" s="42">
        <f>[2]Emissions!M2267</f>
        <v>0</v>
      </c>
    </row>
    <row r="384" spans="1:13">
      <c r="A384" s="10" t="str">
        <f>[2]Emissions!A2089</f>
        <v>EUR</v>
      </c>
      <c r="B384" s="10" t="str">
        <f>[2]Emissions!B2089</f>
        <v>TRA_FT_NGA</v>
      </c>
      <c r="C384" s="10" t="str">
        <f>[2]Emissions!C2089</f>
        <v>TOT_CO2_EQ_GWP_100</v>
      </c>
      <c r="D384" s="10" t="str">
        <f>[2]Emissions!D2089</f>
        <v>TRA</v>
      </c>
      <c r="E384" s="42">
        <f>[2]Emissions!E2089</f>
        <v>-28.811201009002659</v>
      </c>
      <c r="F384" s="42">
        <f>[2]Emissions!F2089</f>
        <v>-68.426602396381284</v>
      </c>
      <c r="G384" s="42">
        <f>[2]Emissions!G2089</f>
        <v>-1857.9682054178679</v>
      </c>
      <c r="H384" s="42">
        <f>[2]Emissions!H2089</f>
        <v>-20700.877674356139</v>
      </c>
      <c r="I384" s="42">
        <f>[2]Emissions!I2089</f>
        <v>-63095.943964674443</v>
      </c>
      <c r="J384" s="42">
        <f>[2]Emissions!J2089</f>
        <v>-76404.260095315563</v>
      </c>
      <c r="K384" s="42">
        <f>[2]Emissions!K2089</f>
        <v>-118492.6412290966</v>
      </c>
      <c r="L384" s="42">
        <f>[2]Emissions!L2089</f>
        <v>-98095.667452775131</v>
      </c>
      <c r="M384" s="42">
        <f>[2]Emissions!M2089</f>
        <v>0</v>
      </c>
    </row>
    <row r="385" spans="1:13">
      <c r="A385" s="10" t="str">
        <f>[2]Emissions!A607</f>
        <v>EUR</v>
      </c>
      <c r="B385" s="10" t="str">
        <f>[2]Emissions!B607</f>
        <v>HH2_DEL_TRA_LH2_C_1_NEW</v>
      </c>
      <c r="C385" s="10" t="str">
        <f>[2]Emissions!C607</f>
        <v>TOT_CO2_EQ_GWP_100</v>
      </c>
      <c r="D385" s="10" t="str">
        <f>[2]Emissions!D607</f>
        <v>HH2</v>
      </c>
      <c r="E385" s="42">
        <f>[2]Emissions!E607</f>
        <v>0</v>
      </c>
      <c r="F385" s="42">
        <f>[2]Emissions!F607</f>
        <v>0</v>
      </c>
      <c r="G385" s="42">
        <f>[2]Emissions!G607</f>
        <v>0</v>
      </c>
      <c r="H385" s="42">
        <f>[2]Emissions!H607</f>
        <v>0</v>
      </c>
      <c r="I385" s="42">
        <f>[2]Emissions!I607</f>
        <v>1.6040248262954859E-3</v>
      </c>
      <c r="J385" s="42">
        <f>[2]Emissions!J607</f>
        <v>0.1744284987590799</v>
      </c>
      <c r="K385" s="42">
        <f>[2]Emissions!K607</f>
        <v>1.086673810551279</v>
      </c>
      <c r="L385" s="42">
        <f>[2]Emissions!L607</f>
        <v>6.766843992775895</v>
      </c>
      <c r="M385" s="42">
        <f>[2]Emissions!M607</f>
        <v>39.819708348855642</v>
      </c>
    </row>
    <row r="386" spans="1:13">
      <c r="A386" s="10" t="str">
        <f>[2]Emissions!A376</f>
        <v>EUR</v>
      </c>
      <c r="B386" s="10" t="str">
        <f>[2]Emissions!B376</f>
        <v>ELC_BIO_MUN_INC_NEW</v>
      </c>
      <c r="C386" s="10" t="str">
        <f>[2]Emissions!C376</f>
        <v>TOT_CO2_EQ_GWP_100</v>
      </c>
      <c r="D386" s="10" t="str">
        <f>[2]Emissions!D376</f>
        <v>ELC</v>
      </c>
      <c r="E386" s="42">
        <f>[2]Emissions!E376</f>
        <v>0</v>
      </c>
      <c r="F386" s="42">
        <f>[2]Emissions!F376</f>
        <v>0</v>
      </c>
      <c r="G386" s="42">
        <f>[2]Emissions!G376</f>
        <v>0</v>
      </c>
      <c r="H386" s="42">
        <f>[2]Emissions!H376</f>
        <v>0</v>
      </c>
      <c r="I386" s="42">
        <f>[2]Emissions!I376</f>
        <v>0</v>
      </c>
      <c r="J386" s="42">
        <f>[2]Emissions!J376</f>
        <v>0</v>
      </c>
      <c r="K386" s="42">
        <f>[2]Emissions!K376</f>
        <v>0</v>
      </c>
      <c r="L386" s="42">
        <f>[2]Emissions!L376</f>
        <v>0</v>
      </c>
      <c r="M386" s="42">
        <f>[2]Emissions!M376</f>
        <v>0</v>
      </c>
    </row>
    <row r="387" spans="1:13">
      <c r="A387" s="10" t="str">
        <f>[2]Emissions!A576</f>
        <v>EUR</v>
      </c>
      <c r="B387" s="10" t="str">
        <f>[2]Emissions!B576</f>
        <v>HH2_BIO_SR_C_NEW</v>
      </c>
      <c r="C387" s="10" t="str">
        <f>[2]Emissions!C576</f>
        <v>TOT_CO2_EQ_GWP_100</v>
      </c>
      <c r="D387" s="10" t="str">
        <f>[2]Emissions!D576</f>
        <v>HH2</v>
      </c>
      <c r="E387" s="42">
        <f>[2]Emissions!E576</f>
        <v>0</v>
      </c>
      <c r="F387" s="42">
        <f>[2]Emissions!F576</f>
        <v>0</v>
      </c>
      <c r="G387" s="42">
        <f>[2]Emissions!G576</f>
        <v>100.3273395393924</v>
      </c>
      <c r="H387" s="42">
        <f>[2]Emissions!H576</f>
        <v>0</v>
      </c>
      <c r="I387" s="42">
        <f>[2]Emissions!I576</f>
        <v>0</v>
      </c>
      <c r="J387" s="42">
        <f>[2]Emissions!J576</f>
        <v>0</v>
      </c>
      <c r="K387" s="42">
        <f>[2]Emissions!K576</f>
        <v>0</v>
      </c>
      <c r="L387" s="42">
        <f>[2]Emissions!L576</f>
        <v>749.82952176364279</v>
      </c>
      <c r="M387" s="42">
        <f>[2]Emissions!M576</f>
        <v>0</v>
      </c>
    </row>
    <row r="388" spans="1:13">
      <c r="A388" s="10" t="str">
        <f>[2]Emissions!A1248</f>
        <v>EUR</v>
      </c>
      <c r="B388" s="10" t="str">
        <f>[2]Emissions!B1248</f>
        <v>IND_NF_MD_LPG_NEW</v>
      </c>
      <c r="C388" s="10" t="str">
        <f>[2]Emissions!C1248</f>
        <v>TOT_CO2_EQ_GWP_100</v>
      </c>
      <c r="D388" s="10" t="str">
        <f>[2]Emissions!D1248</f>
        <v>IND</v>
      </c>
      <c r="E388" s="42">
        <f>[2]Emissions!E1248</f>
        <v>0</v>
      </c>
      <c r="F388" s="42">
        <f>[2]Emissions!F1248</f>
        <v>0</v>
      </c>
      <c r="G388" s="42">
        <f>[2]Emissions!G1248</f>
        <v>0</v>
      </c>
      <c r="H388" s="42">
        <f>[2]Emissions!H1248</f>
        <v>0</v>
      </c>
      <c r="I388" s="42">
        <f>[2]Emissions!I1248</f>
        <v>0</v>
      </c>
      <c r="J388" s="42">
        <f>[2]Emissions!J1248</f>
        <v>0</v>
      </c>
      <c r="K388" s="42">
        <f>[2]Emissions!K1248</f>
        <v>0</v>
      </c>
      <c r="L388" s="42">
        <f>[2]Emissions!L1248</f>
        <v>0</v>
      </c>
      <c r="M388" s="42">
        <f>[2]Emissions!M1248</f>
        <v>0</v>
      </c>
    </row>
    <row r="389" spans="1:13">
      <c r="A389" s="10" t="str">
        <f>[2]Emissions!A1143</f>
        <v>EUR</v>
      </c>
      <c r="B389" s="10" t="str">
        <f>[2]Emissions!B1143</f>
        <v>IND_IS_DRI_ULCORED_CCS_NEW</v>
      </c>
      <c r="C389" s="10" t="str">
        <f>[2]Emissions!C1143</f>
        <v>TOT_CO2_EQ_GWP_100</v>
      </c>
      <c r="D389" s="10" t="str">
        <f>[2]Emissions!D1143</f>
        <v>IND</v>
      </c>
      <c r="E389" s="42">
        <f>[2]Emissions!E1143</f>
        <v>0</v>
      </c>
      <c r="F389" s="42">
        <f>[2]Emissions!F1143</f>
        <v>0</v>
      </c>
      <c r="G389" s="42">
        <f>[2]Emissions!G1143</f>
        <v>0</v>
      </c>
      <c r="H389" s="42">
        <f>[2]Emissions!H1143</f>
        <v>0</v>
      </c>
      <c r="I389" s="42">
        <f>[2]Emissions!I1143</f>
        <v>0</v>
      </c>
      <c r="J389" s="42">
        <f>[2]Emissions!J1143</f>
        <v>0</v>
      </c>
      <c r="K389" s="42">
        <f>[2]Emissions!K1143</f>
        <v>0</v>
      </c>
      <c r="L389" s="42">
        <f>[2]Emissions!L1143</f>
        <v>0</v>
      </c>
      <c r="M389" s="42">
        <f>[2]Emissions!M1143</f>
        <v>0</v>
      </c>
    </row>
    <row r="390" spans="1:13">
      <c r="A390" s="10" t="str">
        <f>[2]Emissions!A924</f>
        <v>EUR</v>
      </c>
      <c r="B390" s="10" t="str">
        <f>[2]Emissions!B924</f>
        <v>IND_CH_OTH_COA_NEW</v>
      </c>
      <c r="C390" s="10" t="str">
        <f>[2]Emissions!C924</f>
        <v>TOT_CO2_EQ_GWP_100</v>
      </c>
      <c r="D390" s="10" t="str">
        <f>[2]Emissions!D924</f>
        <v>IND</v>
      </c>
      <c r="E390" s="42">
        <f>[2]Emissions!E924</f>
        <v>0</v>
      </c>
      <c r="F390" s="42">
        <f>[2]Emissions!F924</f>
        <v>0</v>
      </c>
      <c r="G390" s="42">
        <f>[2]Emissions!G924</f>
        <v>0</v>
      </c>
      <c r="H390" s="42">
        <f>[2]Emissions!H924</f>
        <v>31861.72338993926</v>
      </c>
      <c r="I390" s="42">
        <f>[2]Emissions!I924</f>
        <v>31861.72338993926</v>
      </c>
      <c r="J390" s="42">
        <f>[2]Emissions!J924</f>
        <v>0</v>
      </c>
      <c r="K390" s="42">
        <f>[2]Emissions!K924</f>
        <v>0</v>
      </c>
      <c r="L390" s="42">
        <f>[2]Emissions!L924</f>
        <v>0</v>
      </c>
      <c r="M390" s="42">
        <f>[2]Emissions!M924</f>
        <v>0</v>
      </c>
    </row>
    <row r="391" spans="1:13">
      <c r="A391" s="10" t="str">
        <f>[2]Emissions!A2242</f>
        <v>EUR</v>
      </c>
      <c r="B391" s="10" t="str">
        <f>[2]Emissions!B2242</f>
        <v>TRA_ROA_2WH_ELC_NEW</v>
      </c>
      <c r="C391" s="10" t="str">
        <f>[2]Emissions!C2242</f>
        <v>TOT_CO2_EQ_GWP_100</v>
      </c>
      <c r="D391" s="10" t="str">
        <f>[2]Emissions!D2242</f>
        <v>TRA</v>
      </c>
      <c r="E391" s="42">
        <f>[2]Emissions!E2242</f>
        <v>0</v>
      </c>
      <c r="F391" s="42">
        <f>[2]Emissions!F2242</f>
        <v>0</v>
      </c>
      <c r="G391" s="42">
        <f>[2]Emissions!G2242</f>
        <v>0</v>
      </c>
      <c r="H391" s="42">
        <f>[2]Emissions!H2242</f>
        <v>0</v>
      </c>
      <c r="I391" s="42">
        <f>[2]Emissions!I2242</f>
        <v>0</v>
      </c>
      <c r="J391" s="42">
        <f>[2]Emissions!J2242</f>
        <v>0</v>
      </c>
      <c r="K391" s="42">
        <f>[2]Emissions!K2242</f>
        <v>0</v>
      </c>
      <c r="L391" s="42">
        <f>[2]Emissions!L2242</f>
        <v>0</v>
      </c>
      <c r="M391" s="42">
        <f>[2]Emissions!M2242</f>
        <v>0</v>
      </c>
    </row>
    <row r="392" spans="1:13">
      <c r="A392" s="10" t="str">
        <f>[2]Emissions!A865</f>
        <v>EUR</v>
      </c>
      <c r="B392" s="10" t="str">
        <f>[2]Emissions!B865</f>
        <v>IND_CH_MTH_COGSR_NEW</v>
      </c>
      <c r="C392" s="10" t="str">
        <f>[2]Emissions!C865</f>
        <v>TOT_CO2_EQ_GWP_100</v>
      </c>
      <c r="D392" s="10" t="str">
        <f>[2]Emissions!D865</f>
        <v>IND</v>
      </c>
      <c r="E392" s="42">
        <f>[2]Emissions!E865</f>
        <v>0</v>
      </c>
      <c r="F392" s="42">
        <f>[2]Emissions!F865</f>
        <v>0</v>
      </c>
      <c r="G392" s="42">
        <f>[2]Emissions!G865</f>
        <v>0</v>
      </c>
      <c r="H392" s="42">
        <f>[2]Emissions!H865</f>
        <v>0</v>
      </c>
      <c r="I392" s="42">
        <f>[2]Emissions!I865</f>
        <v>0</v>
      </c>
      <c r="J392" s="42">
        <f>[2]Emissions!J865</f>
        <v>0</v>
      </c>
      <c r="K392" s="42">
        <f>[2]Emissions!K865</f>
        <v>0</v>
      </c>
      <c r="L392" s="42">
        <f>[2]Emissions!L865</f>
        <v>0</v>
      </c>
      <c r="M392" s="42">
        <f>[2]Emissions!M865</f>
        <v>0</v>
      </c>
    </row>
    <row r="393" spans="1:13">
      <c r="A393" s="10" t="str">
        <f>[2]Emissions!A386</f>
        <v>EUR</v>
      </c>
      <c r="B393" s="10" t="str">
        <f>[2]Emissions!B386</f>
        <v>ELC_CHP_BIO_NEW</v>
      </c>
      <c r="C393" s="10" t="str">
        <f>[2]Emissions!C386</f>
        <v>TOT_CO2_EQ_GWP_100</v>
      </c>
      <c r="D393" s="10" t="str">
        <f>[2]Emissions!D386</f>
        <v>ELC</v>
      </c>
      <c r="E393" s="42">
        <f>[2]Emissions!E386</f>
        <v>0</v>
      </c>
      <c r="F393" s="42">
        <f>[2]Emissions!F386</f>
        <v>0</v>
      </c>
      <c r="G393" s="42">
        <f>[2]Emissions!G386</f>
        <v>0</v>
      </c>
      <c r="H393" s="42">
        <f>[2]Emissions!H386</f>
        <v>0</v>
      </c>
      <c r="I393" s="42">
        <f>[2]Emissions!I386</f>
        <v>0</v>
      </c>
      <c r="J393" s="42">
        <f>[2]Emissions!J386</f>
        <v>0</v>
      </c>
      <c r="K393" s="42">
        <f>[2]Emissions!K386</f>
        <v>0</v>
      </c>
      <c r="L393" s="42">
        <f>[2]Emissions!L386</f>
        <v>0</v>
      </c>
      <c r="M393" s="42">
        <f>[2]Emissions!M386</f>
        <v>0</v>
      </c>
    </row>
    <row r="394" spans="1:13">
      <c r="A394" s="10" t="str">
        <f>[2]Emissions!A2074</f>
        <v>EUR</v>
      </c>
      <c r="B394" s="10" t="str">
        <f>[2]Emissions!B2074</f>
        <v>TRA_FT_DST</v>
      </c>
      <c r="C394" s="10" t="str">
        <f>[2]Emissions!C2074</f>
        <v>TOT_CO2_EQ_GWP_100</v>
      </c>
      <c r="D394" s="10" t="str">
        <f>[2]Emissions!D2074</f>
        <v>TRA</v>
      </c>
      <c r="E394" s="42">
        <f>[2]Emissions!E2074</f>
        <v>-32238.527767733711</v>
      </c>
      <c r="F394" s="42">
        <f>[2]Emissions!F2074</f>
        <v>-42185.431139915207</v>
      </c>
      <c r="G394" s="42">
        <f>[2]Emissions!G2074</f>
        <v>-116001.9749704537</v>
      </c>
      <c r="H394" s="42">
        <f>[2]Emissions!H2074</f>
        <v>-124360.8893405538</v>
      </c>
      <c r="I394" s="42">
        <f>[2]Emissions!I2074</f>
        <v>-141432.82944007611</v>
      </c>
      <c r="J394" s="42">
        <f>[2]Emissions!J2074</f>
        <v>-148856.81056083689</v>
      </c>
      <c r="K394" s="42">
        <f>[2]Emissions!K2074</f>
        <v>-274620.0942778188</v>
      </c>
      <c r="L394" s="42">
        <f>[2]Emissions!L2074</f>
        <v>-243736.65140067629</v>
      </c>
      <c r="M394" s="42">
        <f>[2]Emissions!M2074</f>
        <v>-40362.799034290343</v>
      </c>
    </row>
    <row r="395" spans="1:13">
      <c r="A395" s="10" t="str">
        <f>[2]Emissions!A1372</f>
        <v>EUR</v>
      </c>
      <c r="B395" s="10" t="str">
        <f>[2]Emissions!B1372</f>
        <v>IND_NM_LIM_LRK_NEW</v>
      </c>
      <c r="C395" s="10" t="str">
        <f>[2]Emissions!C1372</f>
        <v>TOT_CO2_EQ_GWP_100</v>
      </c>
      <c r="D395" s="10" t="str">
        <f>[2]Emissions!D1372</f>
        <v>IND</v>
      </c>
      <c r="E395" s="42">
        <f>[2]Emissions!E1372</f>
        <v>1245.9839600844091</v>
      </c>
      <c r="F395" s="42">
        <f>[2]Emissions!F1372</f>
        <v>5990.0156060844101</v>
      </c>
      <c r="G395" s="42">
        <f>[2]Emissions!G1372</f>
        <v>9625.3546635697203</v>
      </c>
      <c r="H395" s="42">
        <f>[2]Emissions!H1372</f>
        <v>14993.135437080289</v>
      </c>
      <c r="I395" s="42">
        <f>[2]Emissions!I1372</f>
        <v>19142.924986002439</v>
      </c>
      <c r="J395" s="42">
        <f>[2]Emissions!J1372</f>
        <v>23209.17067276622</v>
      </c>
      <c r="K395" s="42">
        <f>[2]Emissions!K1372</f>
        <v>22797.108526853339</v>
      </c>
      <c r="L395" s="42">
        <f>[2]Emissions!L1372</f>
        <v>23089.793984714241</v>
      </c>
      <c r="M395" s="42">
        <f>[2]Emissions!M1372</f>
        <v>23333.679933677791</v>
      </c>
    </row>
    <row r="396" spans="1:13">
      <c r="A396" s="10" t="str">
        <f>[2]Emissions!A1203</f>
        <v>EUR</v>
      </c>
      <c r="B396" s="10" t="str">
        <f>[2]Emissions!B1203</f>
        <v>IND_NF_ALU_HLH_NEW</v>
      </c>
      <c r="C396" s="10" t="str">
        <f>[2]Emissions!C1203</f>
        <v>TOT_CO2_EQ_GWP_100</v>
      </c>
      <c r="D396" s="10" t="str">
        <f>[2]Emissions!D1203</f>
        <v>IND</v>
      </c>
      <c r="E396" s="42">
        <f>[2]Emissions!E1203</f>
        <v>0</v>
      </c>
      <c r="F396" s="42">
        <f>[2]Emissions!F1203</f>
        <v>0</v>
      </c>
      <c r="G396" s="42">
        <f>[2]Emissions!G1203</f>
        <v>0</v>
      </c>
      <c r="H396" s="42">
        <f>[2]Emissions!H1203</f>
        <v>0</v>
      </c>
      <c r="I396" s="42">
        <f>[2]Emissions!I1203</f>
        <v>0</v>
      </c>
      <c r="J396" s="42">
        <f>[2]Emissions!J1203</f>
        <v>0</v>
      </c>
      <c r="K396" s="42">
        <f>[2]Emissions!K1203</f>
        <v>0</v>
      </c>
      <c r="L396" s="42">
        <f>[2]Emissions!L1203</f>
        <v>0</v>
      </c>
      <c r="M396" s="42">
        <f>[2]Emissions!M1203</f>
        <v>0</v>
      </c>
    </row>
    <row r="397" spans="1:13">
      <c r="A397" s="10" t="str">
        <f>[2]Emissions!A887</f>
        <v>EUR</v>
      </c>
      <c r="B397" s="10" t="str">
        <f>[2]Emissions!B887</f>
        <v>IND_CH_MTH_NGASR_NEW</v>
      </c>
      <c r="C397" s="10" t="str">
        <f>[2]Emissions!C887</f>
        <v>TOT_CO2_EQ_GWP_100</v>
      </c>
      <c r="D397" s="10" t="str">
        <f>[2]Emissions!D887</f>
        <v>IND</v>
      </c>
      <c r="E397" s="42">
        <f>[2]Emissions!E887</f>
        <v>67.551419906395566</v>
      </c>
      <c r="F397" s="42">
        <f>[2]Emissions!F887</f>
        <v>663.95066673641202</v>
      </c>
      <c r="G397" s="42">
        <f>[2]Emissions!G887</f>
        <v>1081.675641367319</v>
      </c>
      <c r="H397" s="42">
        <f>[2]Emissions!H887</f>
        <v>0</v>
      </c>
      <c r="I397" s="42">
        <f>[2]Emissions!I887</f>
        <v>0</v>
      </c>
      <c r="J397" s="42">
        <f>[2]Emissions!J887</f>
        <v>0</v>
      </c>
      <c r="K397" s="42">
        <f>[2]Emissions!K887</f>
        <v>0</v>
      </c>
      <c r="L397" s="42">
        <f>[2]Emissions!L887</f>
        <v>0</v>
      </c>
      <c r="M397" s="42">
        <f>[2]Emissions!M887</f>
        <v>0</v>
      </c>
    </row>
    <row r="398" spans="1:13">
      <c r="A398" s="10" t="str">
        <f>[2]Emissions!A571</f>
        <v>EUR</v>
      </c>
      <c r="B398" s="10" t="str">
        <f>[2]Emissions!B571</f>
        <v>HH2_BIO_ETH_D_NEW</v>
      </c>
      <c r="C398" s="10" t="str">
        <f>[2]Emissions!C571</f>
        <v>TOT_CO2_EQ_GWP_100</v>
      </c>
      <c r="D398" s="10" t="str">
        <f>[2]Emissions!D571</f>
        <v>HH2</v>
      </c>
      <c r="E398" s="42">
        <f>[2]Emissions!E571</f>
        <v>0</v>
      </c>
      <c r="F398" s="42">
        <f>[2]Emissions!F571</f>
        <v>0</v>
      </c>
      <c r="G398" s="42">
        <f>[2]Emissions!G571</f>
        <v>0</v>
      </c>
      <c r="H398" s="42">
        <f>[2]Emissions!H571</f>
        <v>0</v>
      </c>
      <c r="I398" s="42">
        <f>[2]Emissions!I571</f>
        <v>0</v>
      </c>
      <c r="J398" s="42">
        <f>[2]Emissions!J571</f>
        <v>0</v>
      </c>
      <c r="K398" s="42">
        <f>[2]Emissions!K571</f>
        <v>0</v>
      </c>
      <c r="L398" s="42">
        <f>[2]Emissions!L571</f>
        <v>0</v>
      </c>
      <c r="M398" s="42">
        <f>[2]Emissions!M571</f>
        <v>0</v>
      </c>
    </row>
    <row r="399" spans="1:13">
      <c r="A399" s="10" t="str">
        <f>[2]Emissions!A909</f>
        <v>EUR</v>
      </c>
      <c r="B399" s="10" t="str">
        <f>[2]Emissions!B909</f>
        <v>IND_CH_OLF_PDH_NEW</v>
      </c>
      <c r="C399" s="10" t="str">
        <f>[2]Emissions!C909</f>
        <v>TOT_CO2_EQ_GWP_100</v>
      </c>
      <c r="D399" s="10" t="str">
        <f>[2]Emissions!D909</f>
        <v>IND</v>
      </c>
      <c r="E399" s="42">
        <f>[2]Emissions!E909</f>
        <v>0</v>
      </c>
      <c r="F399" s="42">
        <f>[2]Emissions!F909</f>
        <v>0</v>
      </c>
      <c r="G399" s="42">
        <f>[2]Emissions!G909</f>
        <v>0</v>
      </c>
      <c r="H399" s="42">
        <f>[2]Emissions!H909</f>
        <v>7522.2928274072619</v>
      </c>
      <c r="I399" s="42">
        <f>[2]Emissions!I909</f>
        <v>7400.8211601280354</v>
      </c>
      <c r="J399" s="42">
        <f>[2]Emissions!J909</f>
        <v>0</v>
      </c>
      <c r="K399" s="42">
        <f>[2]Emissions!K909</f>
        <v>0</v>
      </c>
      <c r="L399" s="42">
        <f>[2]Emissions!L909</f>
        <v>0</v>
      </c>
      <c r="M399" s="42">
        <f>[2]Emissions!M909</f>
        <v>0</v>
      </c>
    </row>
    <row r="400" spans="1:13">
      <c r="A400" s="10" t="str">
        <f>[2]Emissions!A381</f>
        <v>EUR</v>
      </c>
      <c r="B400" s="10" t="str">
        <f>[2]Emissions!B381</f>
        <v>ELC_CHP_BIO_EXS</v>
      </c>
      <c r="C400" s="10" t="str">
        <f>[2]Emissions!C381</f>
        <v>TOT_CO2_EQ_GWP_100</v>
      </c>
      <c r="D400" s="10" t="str">
        <f>[2]Emissions!D381</f>
        <v>ELC</v>
      </c>
      <c r="E400" s="42">
        <f>[2]Emissions!E381</f>
        <v>695.93255151869755</v>
      </c>
      <c r="F400" s="42">
        <f>[2]Emissions!F381</f>
        <v>556.74604121495815</v>
      </c>
      <c r="G400" s="42">
        <f>[2]Emissions!G381</f>
        <v>417.55953091121847</v>
      </c>
      <c r="H400" s="42">
        <f>[2]Emissions!H381</f>
        <v>278.37302060747891</v>
      </c>
      <c r="I400" s="42">
        <f>[2]Emissions!I381</f>
        <v>139.18651030373951</v>
      </c>
      <c r="J400" s="42">
        <f>[2]Emissions!J381</f>
        <v>0</v>
      </c>
      <c r="K400" s="42">
        <f>[2]Emissions!K381</f>
        <v>0</v>
      </c>
      <c r="L400" s="42">
        <f>[2]Emissions!L381</f>
        <v>0</v>
      </c>
      <c r="M400" s="42">
        <f>[2]Emissions!M381</f>
        <v>0</v>
      </c>
    </row>
    <row r="401" spans="1:13">
      <c r="A401" s="10" t="str">
        <f>[2]Emissions!A828</f>
        <v>EUR</v>
      </c>
      <c r="B401" s="10" t="str">
        <f>[2]Emissions!B828</f>
        <v>IND_CH_MD_LPG_NEW</v>
      </c>
      <c r="C401" s="10" t="str">
        <f>[2]Emissions!C828</f>
        <v>TOT_CO2_EQ_GWP_100</v>
      </c>
      <c r="D401" s="10" t="str">
        <f>[2]Emissions!D828</f>
        <v>IND</v>
      </c>
      <c r="E401" s="42">
        <f>[2]Emissions!E828</f>
        <v>0</v>
      </c>
      <c r="F401" s="42">
        <f>[2]Emissions!F828</f>
        <v>0</v>
      </c>
      <c r="G401" s="42">
        <f>[2]Emissions!G828</f>
        <v>0</v>
      </c>
      <c r="H401" s="42">
        <f>[2]Emissions!H828</f>
        <v>0</v>
      </c>
      <c r="I401" s="42">
        <f>[2]Emissions!I828</f>
        <v>0</v>
      </c>
      <c r="J401" s="42">
        <f>[2]Emissions!J828</f>
        <v>0</v>
      </c>
      <c r="K401" s="42">
        <f>[2]Emissions!K828</f>
        <v>0</v>
      </c>
      <c r="L401" s="42">
        <f>[2]Emissions!L828</f>
        <v>0</v>
      </c>
      <c r="M401" s="42">
        <f>[2]Emissions!M828</f>
        <v>0</v>
      </c>
    </row>
    <row r="402" spans="1:13">
      <c r="A402" s="10" t="str">
        <f>[2]Emissions!A675</f>
        <v>EUR</v>
      </c>
      <c r="B402" s="10" t="str">
        <f>[2]Emissions!B675</f>
        <v>IND_CH_AMM_NGASR_CCS_NEW</v>
      </c>
      <c r="C402" s="10" t="str">
        <f>[2]Emissions!C675</f>
        <v>TOT_CO2_EQ_GWP_100</v>
      </c>
      <c r="D402" s="10" t="str">
        <f>[2]Emissions!D675</f>
        <v>IND</v>
      </c>
      <c r="E402" s="42">
        <f>[2]Emissions!E675</f>
        <v>0</v>
      </c>
      <c r="F402" s="42">
        <f>[2]Emissions!F675</f>
        <v>0</v>
      </c>
      <c r="G402" s="42">
        <f>[2]Emissions!G675</f>
        <v>0</v>
      </c>
      <c r="H402" s="42">
        <f>[2]Emissions!H675</f>
        <v>0</v>
      </c>
      <c r="I402" s="42">
        <f>[2]Emissions!I675</f>
        <v>-238.2938354675147</v>
      </c>
      <c r="J402" s="42">
        <f>[2]Emissions!J675</f>
        <v>-242.34421808990959</v>
      </c>
      <c r="K402" s="42">
        <f>[2]Emissions!K675</f>
        <v>-245.45541019645901</v>
      </c>
      <c r="L402" s="42">
        <f>[2]Emissions!L675</f>
        <v>-248.85405412049019</v>
      </c>
      <c r="M402" s="42">
        <f>[2]Emissions!M675</f>
        <v>-251.68192341101971</v>
      </c>
    </row>
    <row r="403" spans="1:13">
      <c r="A403" s="10" t="str">
        <f>[2]Emissions!A65</f>
        <v>EUR</v>
      </c>
      <c r="B403" s="10" t="str">
        <f>[2]Emissions!B65</f>
        <v>COM_CK_KER_EXS</v>
      </c>
      <c r="C403" s="10" t="str">
        <f>[2]Emissions!C65</f>
        <v>TOT_CO2_EQ_GWP_100</v>
      </c>
      <c r="D403" s="10" t="str">
        <f>[2]Emissions!D65</f>
        <v>COM</v>
      </c>
      <c r="E403" s="42">
        <f>[2]Emissions!E65</f>
        <v>126.4688545559444</v>
      </c>
      <c r="F403" s="42">
        <f>[2]Emissions!F65</f>
        <v>94.851640916958303</v>
      </c>
      <c r="G403" s="42">
        <f>[2]Emissions!G65</f>
        <v>63.234427277972188</v>
      </c>
      <c r="H403" s="42">
        <f>[2]Emissions!H65</f>
        <v>31.617213638986101</v>
      </c>
      <c r="I403" s="42">
        <f>[2]Emissions!I65</f>
        <v>0</v>
      </c>
      <c r="J403" s="42">
        <f>[2]Emissions!J65</f>
        <v>0</v>
      </c>
      <c r="K403" s="42">
        <f>[2]Emissions!K65</f>
        <v>0</v>
      </c>
      <c r="L403" s="42">
        <f>[2]Emissions!L65</f>
        <v>0</v>
      </c>
      <c r="M403" s="42">
        <f>[2]Emissions!M65</f>
        <v>0</v>
      </c>
    </row>
    <row r="404" spans="1:13">
      <c r="A404" s="10" t="str">
        <f>[2]Emissions!A84</f>
        <v>EUR</v>
      </c>
      <c r="B404" s="10" t="str">
        <f>[2]Emissions!B84</f>
        <v>COM_FT_BIO</v>
      </c>
      <c r="C404" s="10" t="str">
        <f>[2]Emissions!C84</f>
        <v>TOT_CO2_EQ_GWP_100</v>
      </c>
      <c r="D404" s="10" t="str">
        <f>[2]Emissions!D84</f>
        <v>COM</v>
      </c>
      <c r="E404" s="42">
        <f>[2]Emissions!E84</f>
        <v>0</v>
      </c>
      <c r="F404" s="42">
        <f>[2]Emissions!F84</f>
        <v>0</v>
      </c>
      <c r="G404" s="42">
        <f>[2]Emissions!G84</f>
        <v>0</v>
      </c>
      <c r="H404" s="42">
        <f>[2]Emissions!H84</f>
        <v>0</v>
      </c>
      <c r="I404" s="42">
        <f>[2]Emissions!I84</f>
        <v>0</v>
      </c>
      <c r="J404" s="42">
        <f>[2]Emissions!J84</f>
        <v>0</v>
      </c>
      <c r="K404" s="42">
        <f>[2]Emissions!K84</f>
        <v>0</v>
      </c>
      <c r="L404" s="42">
        <f>[2]Emissions!L84</f>
        <v>0</v>
      </c>
      <c r="M404" s="42">
        <f>[2]Emissions!M84</f>
        <v>0</v>
      </c>
    </row>
    <row r="405" spans="1:13">
      <c r="A405" s="10" t="str">
        <f>[2]Emissions!A147</f>
        <v>EUR</v>
      </c>
      <c r="B405" s="10" t="str">
        <f>[2]Emissions!B147</f>
        <v>COM_SH_COA_EXS</v>
      </c>
      <c r="C405" s="10" t="str">
        <f>[2]Emissions!C147</f>
        <v>TOT_CO2_EQ_GWP_100</v>
      </c>
      <c r="D405" s="10" t="str">
        <f>[2]Emissions!D147</f>
        <v>COM</v>
      </c>
      <c r="E405" s="42">
        <f>[2]Emissions!E147</f>
        <v>3512.7265502434429</v>
      </c>
      <c r="F405" s="42">
        <f>[2]Emissions!F147</f>
        <v>2155.3408066669608</v>
      </c>
      <c r="G405" s="42">
        <f>[2]Emissions!G147</f>
        <v>1436.893871111308</v>
      </c>
      <c r="H405" s="42">
        <f>[2]Emissions!H147</f>
        <v>718.44693555565357</v>
      </c>
      <c r="I405" s="42">
        <f>[2]Emissions!I147</f>
        <v>0</v>
      </c>
      <c r="J405" s="42">
        <f>[2]Emissions!J147</f>
        <v>0</v>
      </c>
      <c r="K405" s="42">
        <f>[2]Emissions!K147</f>
        <v>0</v>
      </c>
      <c r="L405" s="42">
        <f>[2]Emissions!L147</f>
        <v>0</v>
      </c>
      <c r="M405" s="42">
        <f>[2]Emissions!M147</f>
        <v>0</v>
      </c>
    </row>
    <row r="406" spans="1:13">
      <c r="A406" s="10" t="str">
        <f>[2]Emissions!A133</f>
        <v>EUR</v>
      </c>
      <c r="B406" s="10" t="str">
        <f>[2]Emissions!B133</f>
        <v>COM_SH_BIO_EXS</v>
      </c>
      <c r="C406" s="10" t="str">
        <f>[2]Emissions!C133</f>
        <v>TOT_CO2_EQ_GWP_100</v>
      </c>
      <c r="D406" s="10" t="str">
        <f>[2]Emissions!D133</f>
        <v>COM</v>
      </c>
      <c r="E406" s="42">
        <f>[2]Emissions!E133</f>
        <v>74.872239296000004</v>
      </c>
      <c r="F406" s="42">
        <f>[2]Emissions!F133</f>
        <v>56.154179472000003</v>
      </c>
      <c r="G406" s="42">
        <f>[2]Emissions!G133</f>
        <v>37.436119647999988</v>
      </c>
      <c r="H406" s="42">
        <f>[2]Emissions!H133</f>
        <v>18.718059824000001</v>
      </c>
      <c r="I406" s="42">
        <f>[2]Emissions!I133</f>
        <v>0</v>
      </c>
      <c r="J406" s="42">
        <f>[2]Emissions!J133</f>
        <v>0</v>
      </c>
      <c r="K406" s="42">
        <f>[2]Emissions!K133</f>
        <v>0</v>
      </c>
      <c r="L406" s="42">
        <f>[2]Emissions!L133</f>
        <v>0</v>
      </c>
      <c r="M406" s="42">
        <f>[2]Emissions!M133</f>
        <v>0</v>
      </c>
    </row>
    <row r="407" spans="1:13">
      <c r="A407" s="10" t="str">
        <f>[2]Emissions!A597</f>
        <v>EUR</v>
      </c>
      <c r="B407" s="10" t="str">
        <f>[2]Emissions!B597</f>
        <v>HH2_DEL_TRA_GH2_C_2_NEW</v>
      </c>
      <c r="C407" s="10" t="str">
        <f>[2]Emissions!C597</f>
        <v>TOT_CO2_EQ_GWP_100</v>
      </c>
      <c r="D407" s="10" t="str">
        <f>[2]Emissions!D597</f>
        <v>HH2</v>
      </c>
      <c r="E407" s="42">
        <f>[2]Emissions!E597</f>
        <v>0</v>
      </c>
      <c r="F407" s="42">
        <f>[2]Emissions!F597</f>
        <v>0</v>
      </c>
      <c r="G407" s="42">
        <f>[2]Emissions!G597</f>
        <v>2.1724498389876801</v>
      </c>
      <c r="H407" s="42">
        <f>[2]Emissions!H597</f>
        <v>2.1724498389876801</v>
      </c>
      <c r="I407" s="42">
        <f>[2]Emissions!I597</f>
        <v>2.671248425084399E-2</v>
      </c>
      <c r="J407" s="42">
        <f>[2]Emissions!J597</f>
        <v>0</v>
      </c>
      <c r="K407" s="42">
        <f>[2]Emissions!K597</f>
        <v>0</v>
      </c>
      <c r="L407" s="42">
        <f>[2]Emissions!L597</f>
        <v>0</v>
      </c>
      <c r="M407" s="42">
        <f>[2]Emissions!M597</f>
        <v>0</v>
      </c>
    </row>
    <row r="408" spans="1:13">
      <c r="A408" s="10" t="str">
        <f>[2]Emissions!A590</f>
        <v>EUR</v>
      </c>
      <c r="B408" s="10" t="str">
        <f>[2]Emissions!B590</f>
        <v>HH2_COA_CM_CCS_NEW</v>
      </c>
      <c r="C408" s="10" t="str">
        <f>[2]Emissions!C590</f>
        <v>TOT_CO2_EQ_GWP_100</v>
      </c>
      <c r="D408" s="10" t="str">
        <f>[2]Emissions!D590</f>
        <v>HH2</v>
      </c>
      <c r="E408" s="42">
        <f>[2]Emissions!E590</f>
        <v>0</v>
      </c>
      <c r="F408" s="42">
        <f>[2]Emissions!F590</f>
        <v>0</v>
      </c>
      <c r="G408" s="42">
        <f>[2]Emissions!G590</f>
        <v>0</v>
      </c>
      <c r="H408" s="42">
        <f>[2]Emissions!H590</f>
        <v>0</v>
      </c>
      <c r="I408" s="42">
        <f>[2]Emissions!I590</f>
        <v>0</v>
      </c>
      <c r="J408" s="42">
        <f>[2]Emissions!J590</f>
        <v>0</v>
      </c>
      <c r="K408" s="42">
        <f>[2]Emissions!K590</f>
        <v>0</v>
      </c>
      <c r="L408" s="42">
        <f>[2]Emissions!L590</f>
        <v>0</v>
      </c>
      <c r="M408" s="42">
        <f>[2]Emissions!M590</f>
        <v>0</v>
      </c>
    </row>
    <row r="409" spans="1:13">
      <c r="A409" s="10" t="str">
        <f>[2]Emissions!A2161</f>
        <v>EUR</v>
      </c>
      <c r="B409" s="10" t="str">
        <f>[2]Emissions!B2161</f>
        <v>TRA_NAV_INT_DUAL_NEW</v>
      </c>
      <c r="C409" s="10" t="str">
        <f>[2]Emissions!C2161</f>
        <v>TOT_CH4</v>
      </c>
      <c r="D409" s="10" t="str">
        <f>[2]Emissions!D2161</f>
        <v>TRA</v>
      </c>
      <c r="E409" s="42">
        <f>[2]Emissions!E2161</f>
        <v>0</v>
      </c>
      <c r="F409" s="42">
        <f>[2]Emissions!F2161</f>
        <v>0</v>
      </c>
      <c r="G409" s="42">
        <f>[2]Emissions!G2161</f>
        <v>2.2743948562783671E-4</v>
      </c>
      <c r="H409" s="42">
        <f>[2]Emissions!H2161</f>
        <v>0</v>
      </c>
      <c r="I409" s="42">
        <f>[2]Emissions!I2161</f>
        <v>0</v>
      </c>
      <c r="J409" s="42">
        <f>[2]Emissions!J2161</f>
        <v>5.4665279878971268E-2</v>
      </c>
      <c r="K409" s="42">
        <f>[2]Emissions!K2161</f>
        <v>0.32160741301059009</v>
      </c>
      <c r="L409" s="42">
        <f>[2]Emissions!L2161</f>
        <v>0</v>
      </c>
      <c r="M409" s="42">
        <f>[2]Emissions!M2161</f>
        <v>1.181089258698941</v>
      </c>
    </row>
    <row r="410" spans="1:13">
      <c r="A410" s="10" t="str">
        <f>[2]Emissions!A2154</f>
        <v>EUR</v>
      </c>
      <c r="B410" s="10" t="str">
        <f>[2]Emissions!B2154</f>
        <v>TRA_NAV_INT_DST_NEW</v>
      </c>
      <c r="C410" s="10" t="str">
        <f>[2]Emissions!C2154</f>
        <v>TOT_CH4</v>
      </c>
      <c r="D410" s="10" t="str">
        <f>[2]Emissions!D2154</f>
        <v>TRA</v>
      </c>
      <c r="E410" s="42">
        <f>[2]Emissions!E2154</f>
        <v>1.373534616889547</v>
      </c>
      <c r="F410" s="42">
        <f>[2]Emissions!F2154</f>
        <v>0.6483396206902996</v>
      </c>
      <c r="G410" s="42">
        <f>[2]Emissions!G2154</f>
        <v>0</v>
      </c>
      <c r="H410" s="42">
        <f>[2]Emissions!H2154</f>
        <v>5.4060460036443967</v>
      </c>
      <c r="I410" s="42">
        <f>[2]Emissions!I2154</f>
        <v>6.1790857870850147</v>
      </c>
      <c r="J410" s="42">
        <f>[2]Emissions!J2154</f>
        <v>6.7337267388844086</v>
      </c>
      <c r="K410" s="42">
        <f>[2]Emissions!K2154</f>
        <v>5.7515802032115699</v>
      </c>
      <c r="L410" s="42">
        <f>[2]Emissions!L2154</f>
        <v>5.3726143033662073</v>
      </c>
      <c r="M410" s="42">
        <f>[2]Emissions!M2154</f>
        <v>0.65178428227162832</v>
      </c>
    </row>
    <row r="411" spans="1:13">
      <c r="A411" s="10" t="str">
        <f>[2]Emissions!A2147</f>
        <v>EUR</v>
      </c>
      <c r="B411" s="10" t="str">
        <f>[2]Emissions!B2147</f>
        <v>TRA_NAV_INT_DST_EXS</v>
      </c>
      <c r="C411" s="10" t="str">
        <f>[2]Emissions!C2147</f>
        <v>TOT_CH4</v>
      </c>
      <c r="D411" s="10" t="str">
        <f>[2]Emissions!D2147</f>
        <v>TRA</v>
      </c>
      <c r="E411" s="42">
        <f>[2]Emissions!E2147</f>
        <v>0.50369487179487182</v>
      </c>
      <c r="F411" s="42">
        <f>[2]Emissions!F2147</f>
        <v>0.40295589743589738</v>
      </c>
      <c r="G411" s="42">
        <f>[2]Emissions!G2147</f>
        <v>0.30221692307692311</v>
      </c>
      <c r="H411" s="42">
        <f>[2]Emissions!H2147</f>
        <v>0.2014779487179488</v>
      </c>
      <c r="I411" s="42">
        <f>[2]Emissions!I2147</f>
        <v>0.1007389743589744</v>
      </c>
      <c r="J411" s="42">
        <f>[2]Emissions!J2147</f>
        <v>0</v>
      </c>
      <c r="K411" s="42">
        <f>[2]Emissions!K2147</f>
        <v>0</v>
      </c>
      <c r="L411" s="42">
        <f>[2]Emissions!L2147</f>
        <v>0</v>
      </c>
      <c r="M411" s="42">
        <f>[2]Emissions!M2147</f>
        <v>0</v>
      </c>
    </row>
    <row r="412" spans="1:13">
      <c r="A412" s="10" t="str">
        <f>[2]Emissions!A1958</f>
        <v>EUR</v>
      </c>
      <c r="B412" s="10" t="str">
        <f>[2]Emissions!B1958</f>
        <v>RES_WH_BIO_PLT_NEW</v>
      </c>
      <c r="C412" s="10" t="str">
        <f>[2]Emissions!C1958</f>
        <v>TOT_CO2_EQ_GWP_100</v>
      </c>
      <c r="D412" s="10" t="str">
        <f>[2]Emissions!D1958</f>
        <v>RES</v>
      </c>
      <c r="E412" s="42">
        <f>[2]Emissions!E1958</f>
        <v>0</v>
      </c>
      <c r="F412" s="42">
        <f>[2]Emissions!F1958</f>
        <v>51.719149282276057</v>
      </c>
      <c r="G412" s="42">
        <f>[2]Emissions!G1958</f>
        <v>0</v>
      </c>
      <c r="H412" s="42">
        <f>[2]Emissions!H1958</f>
        <v>575.82991217334791</v>
      </c>
      <c r="I412" s="42">
        <f>[2]Emissions!I1958</f>
        <v>575.82991217334802</v>
      </c>
      <c r="J412" s="42">
        <f>[2]Emissions!J1958</f>
        <v>524.11076289107189</v>
      </c>
      <c r="K412" s="42">
        <f>[2]Emissions!K1958</f>
        <v>0</v>
      </c>
      <c r="L412" s="42">
        <f>[2]Emissions!L1958</f>
        <v>0</v>
      </c>
      <c r="M412" s="42">
        <f>[2]Emissions!M1958</f>
        <v>0</v>
      </c>
    </row>
    <row r="413" spans="1:13">
      <c r="A413" s="10" t="str">
        <f>[2]Emissions!A1513</f>
        <v>EUR</v>
      </c>
      <c r="B413" s="10" t="str">
        <f>[2]Emissions!B1513</f>
        <v>IND_OTH_PH_COA_NEW</v>
      </c>
      <c r="C413" s="10" t="str">
        <f>[2]Emissions!C1513</f>
        <v>TOT_CO2_EQ_GWP_100</v>
      </c>
      <c r="D413" s="10" t="str">
        <f>[2]Emissions!D1513</f>
        <v>IND</v>
      </c>
      <c r="E413" s="42">
        <f>[2]Emissions!E1513</f>
        <v>0</v>
      </c>
      <c r="F413" s="42">
        <f>[2]Emissions!F1513</f>
        <v>0</v>
      </c>
      <c r="G413" s="42">
        <f>[2]Emissions!G1513</f>
        <v>0</v>
      </c>
      <c r="H413" s="42">
        <f>[2]Emissions!H1513</f>
        <v>86438.804187410788</v>
      </c>
      <c r="I413" s="42">
        <f>[2]Emissions!I1513</f>
        <v>86438.804187410788</v>
      </c>
      <c r="J413" s="42">
        <f>[2]Emissions!J1513</f>
        <v>0</v>
      </c>
      <c r="K413" s="42">
        <f>[2]Emissions!K1513</f>
        <v>0</v>
      </c>
      <c r="L413" s="42">
        <f>[2]Emissions!L1513</f>
        <v>0</v>
      </c>
      <c r="M413" s="42">
        <f>[2]Emissions!M1513</f>
        <v>0</v>
      </c>
    </row>
    <row r="414" spans="1:13">
      <c r="A414" s="10" t="str">
        <f>[2]Emissions!A1777</f>
        <v>EUR</v>
      </c>
      <c r="B414" s="10" t="str">
        <f>[2]Emissions!B1777</f>
        <v>RES_FT_BIO</v>
      </c>
      <c r="C414" s="10" t="str">
        <f>[2]Emissions!C1777</f>
        <v>TOT_CO2_EQ_GWP_100</v>
      </c>
      <c r="D414" s="10" t="str">
        <f>[2]Emissions!D1777</f>
        <v>RES</v>
      </c>
      <c r="E414" s="42">
        <f>[2]Emissions!E1777</f>
        <v>0</v>
      </c>
      <c r="F414" s="42">
        <f>[2]Emissions!F1777</f>
        <v>0</v>
      </c>
      <c r="G414" s="42">
        <f>[2]Emissions!G1777</f>
        <v>0</v>
      </c>
      <c r="H414" s="42">
        <f>[2]Emissions!H1777</f>
        <v>0</v>
      </c>
      <c r="I414" s="42">
        <f>[2]Emissions!I1777</f>
        <v>0</v>
      </c>
      <c r="J414" s="42">
        <f>[2]Emissions!J1777</f>
        <v>0</v>
      </c>
      <c r="K414" s="42">
        <f>[2]Emissions!K1777</f>
        <v>0</v>
      </c>
      <c r="L414" s="42">
        <f>[2]Emissions!L1777</f>
        <v>0</v>
      </c>
      <c r="M414" s="42">
        <f>[2]Emissions!M1777</f>
        <v>0</v>
      </c>
    </row>
    <row r="415" spans="1:13">
      <c r="A415" s="10" t="str">
        <f>[2]Emissions!A1707</f>
        <v>EUR</v>
      </c>
      <c r="B415" s="10" t="str">
        <f>[2]Emissions!B1707</f>
        <v>IND_PP_PH_BIO_NEW</v>
      </c>
      <c r="C415" s="10" t="str">
        <f>[2]Emissions!C1707</f>
        <v>TOT_CO2_EQ_GWP_100</v>
      </c>
      <c r="D415" s="10" t="str">
        <f>[2]Emissions!D1707</f>
        <v>IND</v>
      </c>
      <c r="E415" s="42">
        <f>[2]Emissions!E1707</f>
        <v>0</v>
      </c>
      <c r="F415" s="42">
        <f>[2]Emissions!F1707</f>
        <v>0</v>
      </c>
      <c r="G415" s="42">
        <f>[2]Emissions!G1707</f>
        <v>0</v>
      </c>
      <c r="H415" s="42">
        <f>[2]Emissions!H1707</f>
        <v>0</v>
      </c>
      <c r="I415" s="42">
        <f>[2]Emissions!I1707</f>
        <v>0</v>
      </c>
      <c r="J415" s="42">
        <f>[2]Emissions!J1707</f>
        <v>0</v>
      </c>
      <c r="K415" s="42">
        <f>[2]Emissions!K1707</f>
        <v>0</v>
      </c>
      <c r="L415" s="42">
        <f>[2]Emissions!L1707</f>
        <v>0</v>
      </c>
      <c r="M415" s="42">
        <f>[2]Emissions!M1707</f>
        <v>0</v>
      </c>
    </row>
    <row r="416" spans="1:13">
      <c r="A416" s="10" t="str">
        <f>[2]Emissions!A1357</f>
        <v>EUR</v>
      </c>
      <c r="B416" s="10" t="str">
        <f>[2]Emissions!B1357</f>
        <v>IND_NM_GLS_FOSS_NEW</v>
      </c>
      <c r="C416" s="10" t="str">
        <f>[2]Emissions!C1357</f>
        <v>TOT_CO2_EQ_GWP_100</v>
      </c>
      <c r="D416" s="10" t="str">
        <f>[2]Emissions!D1357</f>
        <v>IND</v>
      </c>
      <c r="E416" s="42">
        <f>[2]Emissions!E1357</f>
        <v>0</v>
      </c>
      <c r="F416" s="42">
        <f>[2]Emissions!F1357</f>
        <v>0</v>
      </c>
      <c r="G416" s="42">
        <f>[2]Emissions!G1357</f>
        <v>0</v>
      </c>
      <c r="H416" s="42">
        <f>[2]Emissions!H1357</f>
        <v>0</v>
      </c>
      <c r="I416" s="42">
        <f>[2]Emissions!I1357</f>
        <v>0</v>
      </c>
      <c r="J416" s="42">
        <f>[2]Emissions!J1357</f>
        <v>0</v>
      </c>
      <c r="K416" s="42">
        <f>[2]Emissions!K1357</f>
        <v>0</v>
      </c>
      <c r="L416" s="42">
        <f>[2]Emissions!L1357</f>
        <v>0</v>
      </c>
      <c r="M416" s="42">
        <f>[2]Emissions!M1357</f>
        <v>0</v>
      </c>
    </row>
    <row r="417" spans="1:13">
      <c r="A417" s="10" t="str">
        <f>[2]Emissions!A1350</f>
        <v>EUR</v>
      </c>
      <c r="B417" s="10" t="str">
        <f>[2]Emissions!B1350</f>
        <v>IND_NM_GLS_EXS</v>
      </c>
      <c r="C417" s="10" t="str">
        <f>[2]Emissions!C1350</f>
        <v>TOT_CO2_EQ_GWP_100</v>
      </c>
      <c r="D417" s="10" t="str">
        <f>[2]Emissions!D1350</f>
        <v>IND</v>
      </c>
      <c r="E417" s="42">
        <f>[2]Emissions!E1350</f>
        <v>5671.2485056850364</v>
      </c>
      <c r="F417" s="42">
        <f>[2]Emissions!F1350</f>
        <v>4536.9988045480286</v>
      </c>
      <c r="G417" s="42">
        <f>[2]Emissions!G1350</f>
        <v>3402.7491034110221</v>
      </c>
      <c r="H417" s="42">
        <f>[2]Emissions!H1350</f>
        <v>2268.4994022740138</v>
      </c>
      <c r="I417" s="42">
        <f>[2]Emissions!I1350</f>
        <v>1134.2497011370069</v>
      </c>
      <c r="J417" s="42">
        <f>[2]Emissions!J1350</f>
        <v>0</v>
      </c>
      <c r="K417" s="42">
        <f>[2]Emissions!K1350</f>
        <v>0</v>
      </c>
      <c r="L417" s="42">
        <f>[2]Emissions!L1350</f>
        <v>0</v>
      </c>
      <c r="M417" s="42">
        <f>[2]Emissions!M1350</f>
        <v>0</v>
      </c>
    </row>
    <row r="418" spans="1:13">
      <c r="A418" s="10" t="str">
        <f>[2]Emissions!A1336</f>
        <v>EUR</v>
      </c>
      <c r="B418" s="10" t="str">
        <f>[2]Emissions!B1336</f>
        <v>IND_NM_CRM_NEW</v>
      </c>
      <c r="C418" s="10" t="str">
        <f>[2]Emissions!C1336</f>
        <v>TOT_CO2_EQ_GWP_100</v>
      </c>
      <c r="D418" s="10" t="str">
        <f>[2]Emissions!D1336</f>
        <v>IND</v>
      </c>
      <c r="E418" s="42">
        <f>[2]Emissions!E1336</f>
        <v>1692.7023569845071</v>
      </c>
      <c r="F418" s="42">
        <f>[2]Emissions!F1336</f>
        <v>15764.390974624739</v>
      </c>
      <c r="G418" s="42">
        <f>[2]Emissions!G1336</f>
        <v>17681.34195365732</v>
      </c>
      <c r="H418" s="42">
        <f>[2]Emissions!H1336</f>
        <v>21603.084178702811</v>
      </c>
      <c r="I418" s="42">
        <f>[2]Emissions!I1336</f>
        <v>24030.923821053169</v>
      </c>
      <c r="J418" s="42">
        <f>[2]Emissions!J1336</f>
        <v>25439.225470060552</v>
      </c>
      <c r="K418" s="42">
        <f>[2]Emissions!K1336</f>
        <v>25519.39162999592</v>
      </c>
      <c r="L418" s="42">
        <f>[2]Emissions!L1336</f>
        <v>25847.027690277799</v>
      </c>
      <c r="M418" s="42">
        <f>[2]Emissions!M1336</f>
        <v>26120.03692025636</v>
      </c>
    </row>
    <row r="419" spans="1:13">
      <c r="A419" s="10" t="str">
        <f>[2]Emissions!A2208</f>
        <v>EUR</v>
      </c>
      <c r="B419" s="10" t="str">
        <f>[2]Emissions!B2208</f>
        <v>TRA_RAIL_FRG_DST_NEW</v>
      </c>
      <c r="C419" s="10" t="str">
        <f>[2]Emissions!C2208</f>
        <v>TOT_CH4</v>
      </c>
      <c r="D419" s="10" t="str">
        <f>[2]Emissions!D2208</f>
        <v>TRA</v>
      </c>
      <c r="E419" s="42">
        <f>[2]Emissions!E2208</f>
        <v>0</v>
      </c>
      <c r="F419" s="42">
        <f>[2]Emissions!F2208</f>
        <v>0</v>
      </c>
      <c r="G419" s="42">
        <f>[2]Emissions!G2208</f>
        <v>0</v>
      </c>
      <c r="H419" s="42">
        <f>[2]Emissions!H2208</f>
        <v>0</v>
      </c>
      <c r="I419" s="42">
        <f>[2]Emissions!I2208</f>
        <v>0</v>
      </c>
      <c r="J419" s="42">
        <f>[2]Emissions!J2208</f>
        <v>0</v>
      </c>
      <c r="K419" s="42">
        <f>[2]Emissions!K2208</f>
        <v>0</v>
      </c>
      <c r="L419" s="42">
        <f>[2]Emissions!L2208</f>
        <v>0</v>
      </c>
      <c r="M419" s="42">
        <f>[2]Emissions!M2208</f>
        <v>0</v>
      </c>
    </row>
    <row r="420" spans="1:13">
      <c r="A420" s="10" t="str">
        <f>[2]Emissions!A2201</f>
        <v>EUR</v>
      </c>
      <c r="B420" s="10" t="str">
        <f>[2]Emissions!B2201</f>
        <v>TRA_RAIL_FRG_DST_EXS</v>
      </c>
      <c r="C420" s="10" t="str">
        <f>[2]Emissions!C2201</f>
        <v>TOT_CH4</v>
      </c>
      <c r="D420" s="10" t="str">
        <f>[2]Emissions!D2201</f>
        <v>TRA</v>
      </c>
      <c r="E420" s="42">
        <f>[2]Emissions!E2201</f>
        <v>0.1657695988290068</v>
      </c>
      <c r="F420" s="42">
        <f>[2]Emissions!F2201</f>
        <v>0.1326156790632054</v>
      </c>
      <c r="G420" s="42">
        <f>[2]Emissions!G2201</f>
        <v>9.9461759297404057E-2</v>
      </c>
      <c r="H420" s="42">
        <f>[2]Emissions!H2201</f>
        <v>6.6307839531602714E-2</v>
      </c>
      <c r="I420" s="42">
        <f>[2]Emissions!I2201</f>
        <v>3.3153919765801343E-2</v>
      </c>
      <c r="J420" s="42">
        <f>[2]Emissions!J2201</f>
        <v>0</v>
      </c>
      <c r="K420" s="42">
        <f>[2]Emissions!K2201</f>
        <v>0</v>
      </c>
      <c r="L420" s="42">
        <f>[2]Emissions!L2201</f>
        <v>0</v>
      </c>
      <c r="M420" s="42">
        <f>[2]Emissions!M2201</f>
        <v>0</v>
      </c>
    </row>
    <row r="421" spans="1:13">
      <c r="A421" s="10" t="str">
        <f>[2]Emissions!A2194</f>
        <v>EUR</v>
      </c>
      <c r="B421" s="10" t="str">
        <f>[2]Emissions!B2194</f>
        <v>TRA_RAIL_FRG_COA_EXS</v>
      </c>
      <c r="C421" s="10" t="str">
        <f>[2]Emissions!C2194</f>
        <v>TOT_CH4</v>
      </c>
      <c r="D421" s="10" t="str">
        <f>[2]Emissions!D2194</f>
        <v>TRA</v>
      </c>
      <c r="E421" s="42">
        <f>[2]Emissions!E2194</f>
        <v>2.395332251693003E-4</v>
      </c>
      <c r="F421" s="42">
        <f>[2]Emissions!F2194</f>
        <v>1.916265801354402E-4</v>
      </c>
      <c r="G421" s="42">
        <f>[2]Emissions!G2194</f>
        <v>1.437199351015802E-4</v>
      </c>
      <c r="H421" s="42">
        <f>[2]Emissions!H2194</f>
        <v>9.5813290067720087E-5</v>
      </c>
      <c r="I421" s="42">
        <f>[2]Emissions!I2194</f>
        <v>4.790664503386005E-5</v>
      </c>
      <c r="J421" s="42">
        <f>[2]Emissions!J2194</f>
        <v>0</v>
      </c>
      <c r="K421" s="42">
        <f>[2]Emissions!K2194</f>
        <v>0</v>
      </c>
      <c r="L421" s="42">
        <f>[2]Emissions!L2194</f>
        <v>0</v>
      </c>
      <c r="M421" s="42">
        <f>[2]Emissions!M2194</f>
        <v>0</v>
      </c>
    </row>
    <row r="422" spans="1:13">
      <c r="A422" s="10" t="str">
        <f>[2]Emissions!A1869</f>
        <v>EUR</v>
      </c>
      <c r="B422" s="10" t="str">
        <f>[2]Emissions!B1869</f>
        <v>RES_SH_INS_DST_SOL_NEW</v>
      </c>
      <c r="C422" s="10" t="str">
        <f>[2]Emissions!C1869</f>
        <v>TOT_CO2_EQ_GWP_100</v>
      </c>
      <c r="D422" s="10" t="str">
        <f>[2]Emissions!D1869</f>
        <v>RES</v>
      </c>
      <c r="E422" s="42">
        <f>[2]Emissions!E1869</f>
        <v>0</v>
      </c>
      <c r="F422" s="42">
        <f>[2]Emissions!F1869</f>
        <v>0</v>
      </c>
      <c r="G422" s="42">
        <f>[2]Emissions!G1869</f>
        <v>0</v>
      </c>
      <c r="H422" s="42">
        <f>[2]Emissions!H1869</f>
        <v>0</v>
      </c>
      <c r="I422" s="42">
        <f>[2]Emissions!I1869</f>
        <v>0</v>
      </c>
      <c r="J422" s="42">
        <f>[2]Emissions!J1869</f>
        <v>0</v>
      </c>
      <c r="K422" s="42">
        <f>[2]Emissions!K1869</f>
        <v>0</v>
      </c>
      <c r="L422" s="42">
        <f>[2]Emissions!L1869</f>
        <v>0</v>
      </c>
      <c r="M422" s="42">
        <f>[2]Emissions!M1869</f>
        <v>0</v>
      </c>
    </row>
    <row r="423" spans="1:13">
      <c r="A423" s="10" t="str">
        <f>[2]Emissions!A1451</f>
        <v>EUR</v>
      </c>
      <c r="B423" s="10" t="str">
        <f>[2]Emissions!B1451</f>
        <v>IND_OTH_OTH_COK_NEW</v>
      </c>
      <c r="C423" s="10" t="str">
        <f>[2]Emissions!C1451</f>
        <v>TOT_CO2_EQ_GWP_100</v>
      </c>
      <c r="D423" s="10" t="str">
        <f>[2]Emissions!D1451</f>
        <v>IND</v>
      </c>
      <c r="E423" s="42">
        <f>[2]Emissions!E1451</f>
        <v>0</v>
      </c>
      <c r="F423" s="42">
        <f>[2]Emissions!F1451</f>
        <v>0</v>
      </c>
      <c r="G423" s="42">
        <f>[2]Emissions!G1451</f>
        <v>0</v>
      </c>
      <c r="H423" s="42">
        <f>[2]Emissions!H1451</f>
        <v>0</v>
      </c>
      <c r="I423" s="42">
        <f>[2]Emissions!I1451</f>
        <v>0</v>
      </c>
      <c r="J423" s="42">
        <f>[2]Emissions!J1451</f>
        <v>0</v>
      </c>
      <c r="K423" s="42">
        <f>[2]Emissions!K1451</f>
        <v>0</v>
      </c>
      <c r="L423" s="42">
        <f>[2]Emissions!L1451</f>
        <v>0</v>
      </c>
      <c r="M423" s="42">
        <f>[2]Emissions!M1451</f>
        <v>0</v>
      </c>
    </row>
    <row r="424" spans="1:13">
      <c r="A424" s="10" t="str">
        <f>[2]Emissions!A2393</f>
        <v>EUR</v>
      </c>
      <c r="B424" s="10" t="str">
        <f>[2]Emissions!B2393</f>
        <v>TRA_ROA_HTR_GSL_EXS</v>
      </c>
      <c r="C424" s="10" t="str">
        <f>[2]Emissions!C2393</f>
        <v>TOT_CH4</v>
      </c>
      <c r="D424" s="10" t="str">
        <f>[2]Emissions!D2393</f>
        <v>TRA</v>
      </c>
      <c r="E424" s="42">
        <f>[2]Emissions!E2393</f>
        <v>6.1596614583333334E-3</v>
      </c>
      <c r="F424" s="42">
        <f>[2]Emissions!F2393</f>
        <v>3.0798307291666658E-3</v>
      </c>
      <c r="G424" s="42">
        <f>[2]Emissions!G2393</f>
        <v>0</v>
      </c>
      <c r="H424" s="42">
        <f>[2]Emissions!H2393</f>
        <v>0</v>
      </c>
      <c r="I424" s="42">
        <f>[2]Emissions!I2393</f>
        <v>0</v>
      </c>
      <c r="J424" s="42">
        <f>[2]Emissions!J2393</f>
        <v>0</v>
      </c>
      <c r="K424" s="42">
        <f>[2]Emissions!K2393</f>
        <v>0</v>
      </c>
      <c r="L424" s="42">
        <f>[2]Emissions!L2393</f>
        <v>0</v>
      </c>
      <c r="M424" s="42">
        <f>[2]Emissions!M2393</f>
        <v>0</v>
      </c>
    </row>
    <row r="425" spans="1:13">
      <c r="A425" s="10" t="str">
        <f>[2]Emissions!A2302</f>
        <v>EUR</v>
      </c>
      <c r="B425" s="10" t="str">
        <f>[2]Emissions!B2302</f>
        <v>TRA_ROA_BUS_LPG_NEW</v>
      </c>
      <c r="C425" s="10" t="str">
        <f>[2]Emissions!C2302</f>
        <v>TOT_CO2_EQ_GWP_100</v>
      </c>
      <c r="D425" s="10" t="str">
        <f>[2]Emissions!D2302</f>
        <v>TRA</v>
      </c>
      <c r="E425" s="42">
        <f>[2]Emissions!E2302</f>
        <v>0</v>
      </c>
      <c r="F425" s="42">
        <f>[2]Emissions!F2302</f>
        <v>0</v>
      </c>
      <c r="G425" s="42">
        <f>[2]Emissions!G2302</f>
        <v>0</v>
      </c>
      <c r="H425" s="42">
        <f>[2]Emissions!H2302</f>
        <v>0</v>
      </c>
      <c r="I425" s="42">
        <f>[2]Emissions!I2302</f>
        <v>0</v>
      </c>
      <c r="J425" s="42">
        <f>[2]Emissions!J2302</f>
        <v>0</v>
      </c>
      <c r="K425" s="42">
        <f>[2]Emissions!K2302</f>
        <v>0</v>
      </c>
      <c r="L425" s="42">
        <f>[2]Emissions!L2302</f>
        <v>0</v>
      </c>
      <c r="M425" s="42">
        <f>[2]Emissions!M2302</f>
        <v>0</v>
      </c>
    </row>
    <row r="426" spans="1:13">
      <c r="A426" s="10" t="str">
        <f>[2]Emissions!A1444</f>
        <v>EUR</v>
      </c>
      <c r="B426" s="10" t="str">
        <f>[2]Emissions!B1444</f>
        <v>IND_OTH_OTH_COK_EXS</v>
      </c>
      <c r="C426" s="10" t="str">
        <f>[2]Emissions!C1444</f>
        <v>TOT_CO2_EQ_GWP_100</v>
      </c>
      <c r="D426" s="10" t="str">
        <f>[2]Emissions!D1444</f>
        <v>IND</v>
      </c>
      <c r="E426" s="42">
        <f>[2]Emissions!E1444</f>
        <v>242.1751523148148</v>
      </c>
      <c r="F426" s="42">
        <f>[2]Emissions!F1444</f>
        <v>201.81262692901231</v>
      </c>
      <c r="G426" s="42">
        <f>[2]Emissions!G1444</f>
        <v>161.45010154320991</v>
      </c>
      <c r="H426" s="42">
        <f>[2]Emissions!H1444</f>
        <v>121.0875761574074</v>
      </c>
      <c r="I426" s="42">
        <f>[2]Emissions!I1444</f>
        <v>80.725050771604941</v>
      </c>
      <c r="J426" s="42">
        <f>[2]Emissions!J1444</f>
        <v>40.362525385802449</v>
      </c>
      <c r="K426" s="42">
        <f>[2]Emissions!K1444</f>
        <v>0</v>
      </c>
      <c r="L426" s="42">
        <f>[2]Emissions!L1444</f>
        <v>0</v>
      </c>
      <c r="M426" s="42">
        <f>[2]Emissions!M1444</f>
        <v>0</v>
      </c>
    </row>
    <row r="427" spans="1:13">
      <c r="A427" s="10" t="str">
        <f>[2]Emissions!A2326</f>
        <v>EUR</v>
      </c>
      <c r="B427" s="10" t="str">
        <f>[2]Emissions!B2326</f>
        <v>TRA_ROA_CAR_DST_NEW</v>
      </c>
      <c r="C427" s="10" t="str">
        <f>[2]Emissions!C2326</f>
        <v>TOT_CO2_EQ_GWP_100</v>
      </c>
      <c r="D427" s="10" t="str">
        <f>[2]Emissions!D2326</f>
        <v>TRA</v>
      </c>
      <c r="E427" s="42">
        <f>[2]Emissions!E2326</f>
        <v>6407.2051342465802</v>
      </c>
      <c r="F427" s="42">
        <f>[2]Emissions!F2326</f>
        <v>57111.289555133153</v>
      </c>
      <c r="G427" s="42">
        <f>[2]Emissions!G2326</f>
        <v>71897.310494510763</v>
      </c>
      <c r="H427" s="42">
        <f>[2]Emissions!H2326</f>
        <v>71897.310494510763</v>
      </c>
      <c r="I427" s="42">
        <f>[2]Emissions!I2326</f>
        <v>21193.226073624191</v>
      </c>
      <c r="J427" s="42">
        <f>[2]Emissions!J2326</f>
        <v>0</v>
      </c>
      <c r="K427" s="42">
        <f>[2]Emissions!K2326</f>
        <v>0</v>
      </c>
      <c r="L427" s="42">
        <f>[2]Emissions!L2326</f>
        <v>0</v>
      </c>
      <c r="M427" s="42">
        <f>[2]Emissions!M2326</f>
        <v>0</v>
      </c>
    </row>
    <row r="428" spans="1:13">
      <c r="A428" s="10" t="str">
        <f>[2]Emissions!A1058</f>
        <v>EUR</v>
      </c>
      <c r="B428" s="10" t="str">
        <f>[2]Emissions!B1058</f>
        <v>IND_IS_BOF_EXS</v>
      </c>
      <c r="C428" s="10" t="str">
        <f>[2]Emissions!C1058</f>
        <v>TOT_CO2_EQ_GWP_100</v>
      </c>
      <c r="D428" s="10" t="str">
        <f>[2]Emissions!D1058</f>
        <v>IND</v>
      </c>
      <c r="E428" s="42">
        <f>[2]Emissions!E1058</f>
        <v>53004.518892628606</v>
      </c>
      <c r="F428" s="42">
        <f>[2]Emissions!F1058</f>
        <v>42402.487202839911</v>
      </c>
      <c r="G428" s="42">
        <f>[2]Emissions!G1058</f>
        <v>31802.711335577151</v>
      </c>
      <c r="H428" s="42">
        <f>[2]Emissions!H1058</f>
        <v>21202.325213047869</v>
      </c>
      <c r="I428" s="42">
        <f>[2]Emissions!I1058</f>
        <v>10601.16260652394</v>
      </c>
      <c r="J428" s="42">
        <f>[2]Emissions!J1058</f>
        <v>0</v>
      </c>
      <c r="K428" s="42">
        <f>[2]Emissions!K1058</f>
        <v>0</v>
      </c>
      <c r="L428" s="42">
        <f>[2]Emissions!L1058</f>
        <v>0</v>
      </c>
      <c r="M428" s="42">
        <f>[2]Emissions!M1058</f>
        <v>0</v>
      </c>
    </row>
    <row r="429" spans="1:13">
      <c r="A429" s="10" t="str">
        <f>[2]Emissions!A1044</f>
        <v>EUR</v>
      </c>
      <c r="B429" s="10" t="str">
        <f>[2]Emissions!B1044</f>
        <v>IND_IS_BOF_BFBOF_CCS_NEW</v>
      </c>
      <c r="C429" s="10" t="str">
        <f>[2]Emissions!C1044</f>
        <v>TOT_CO2_EQ_GWP_100</v>
      </c>
      <c r="D429" s="10" t="str">
        <f>[2]Emissions!D1044</f>
        <v>IND</v>
      </c>
      <c r="E429" s="42">
        <f>[2]Emissions!E1044</f>
        <v>0</v>
      </c>
      <c r="F429" s="42">
        <f>[2]Emissions!F1044</f>
        <v>0</v>
      </c>
      <c r="G429" s="42">
        <f>[2]Emissions!G1044</f>
        <v>0</v>
      </c>
      <c r="H429" s="42">
        <f>[2]Emissions!H1044</f>
        <v>0</v>
      </c>
      <c r="I429" s="42">
        <f>[2]Emissions!I1044</f>
        <v>200.0998919811282</v>
      </c>
      <c r="J429" s="42">
        <f>[2]Emissions!J1044</f>
        <v>14986.18513447551</v>
      </c>
      <c r="K429" s="42">
        <f>[2]Emissions!K1044</f>
        <v>14817.250759629969</v>
      </c>
      <c r="L429" s="42">
        <f>[2]Emissions!L1044</f>
        <v>14820.14955195021</v>
      </c>
      <c r="M429" s="42">
        <f>[2]Emissions!M1044</f>
        <v>14814.95683404605</v>
      </c>
    </row>
    <row r="430" spans="1:13">
      <c r="A430" s="10" t="str">
        <f>[2]Emissions!A1430</f>
        <v>EUR</v>
      </c>
      <c r="B430" s="10" t="str">
        <f>[2]Emissions!B1430</f>
        <v>IND_OTH_OTH_BIO_NEW</v>
      </c>
      <c r="C430" s="10" t="str">
        <f>[2]Emissions!C1430</f>
        <v>TOT_CO2_EQ_GWP_100</v>
      </c>
      <c r="D430" s="10" t="str">
        <f>[2]Emissions!D1430</f>
        <v>IND</v>
      </c>
      <c r="E430" s="42">
        <f>[2]Emissions!E1430</f>
        <v>0</v>
      </c>
      <c r="F430" s="42">
        <f>[2]Emissions!F1430</f>
        <v>0</v>
      </c>
      <c r="G430" s="42">
        <f>[2]Emissions!G1430</f>
        <v>0</v>
      </c>
      <c r="H430" s="42">
        <f>[2]Emissions!H1430</f>
        <v>662.81261803591315</v>
      </c>
      <c r="I430" s="42">
        <f>[2]Emissions!I1430</f>
        <v>790.90997639563534</v>
      </c>
      <c r="J430" s="42">
        <f>[2]Emissions!J1430</f>
        <v>917.55432836217608</v>
      </c>
      <c r="K430" s="42">
        <f>[2]Emissions!K1430</f>
        <v>816.76482017545607</v>
      </c>
      <c r="L430" s="42">
        <f>[2]Emissions!L1430</f>
        <v>960.30214021729125</v>
      </c>
      <c r="M430" s="42">
        <f>[2]Emissions!M1430</f>
        <v>896.25346103743027</v>
      </c>
    </row>
    <row r="431" spans="1:13">
      <c r="A431" s="10" t="str">
        <f>[2]Emissions!A1379</f>
        <v>EUR</v>
      </c>
      <c r="B431" s="10" t="str">
        <f>[2]Emissions!B1379</f>
        <v>IND_NM_MD_LPG_NEW</v>
      </c>
      <c r="C431" s="10" t="str">
        <f>[2]Emissions!C1379</f>
        <v>TOT_CO2_EQ_GWP_100</v>
      </c>
      <c r="D431" s="10" t="str">
        <f>[2]Emissions!D1379</f>
        <v>IND</v>
      </c>
      <c r="E431" s="42">
        <f>[2]Emissions!E1379</f>
        <v>0</v>
      </c>
      <c r="F431" s="42">
        <f>[2]Emissions!F1379</f>
        <v>0</v>
      </c>
      <c r="G431" s="42">
        <f>[2]Emissions!G1379</f>
        <v>0</v>
      </c>
      <c r="H431" s="42">
        <f>[2]Emissions!H1379</f>
        <v>0</v>
      </c>
      <c r="I431" s="42">
        <f>[2]Emissions!I1379</f>
        <v>0</v>
      </c>
      <c r="J431" s="42">
        <f>[2]Emissions!J1379</f>
        <v>0</v>
      </c>
      <c r="K431" s="42">
        <f>[2]Emissions!K1379</f>
        <v>0</v>
      </c>
      <c r="L431" s="42">
        <f>[2]Emissions!L1379</f>
        <v>0</v>
      </c>
      <c r="M431" s="42">
        <f>[2]Emissions!M1379</f>
        <v>0</v>
      </c>
    </row>
    <row r="432" spans="1:13">
      <c r="A432" s="10" t="str">
        <f>[2]Emissions!A1188</f>
        <v>EUR</v>
      </c>
      <c r="B432" s="10" t="str">
        <f>[2]Emissions!B1188</f>
        <v>IND_NF_ALU_EXS</v>
      </c>
      <c r="C432" s="10" t="str">
        <f>[2]Emissions!C1188</f>
        <v>TOT_CO2_EQ_GWP_100</v>
      </c>
      <c r="D432" s="10" t="str">
        <f>[2]Emissions!D1188</f>
        <v>IND</v>
      </c>
      <c r="E432" s="42">
        <f>[2]Emissions!E1188</f>
        <v>169.32938735569579</v>
      </c>
      <c r="F432" s="42">
        <f>[2]Emissions!F1188</f>
        <v>135.46350988455751</v>
      </c>
      <c r="G432" s="42">
        <f>[2]Emissions!G1188</f>
        <v>101.597632413418</v>
      </c>
      <c r="H432" s="42">
        <f>[2]Emissions!H1188</f>
        <v>67.731754942278542</v>
      </c>
      <c r="I432" s="42">
        <f>[2]Emissions!I1188</f>
        <v>33.865877471139306</v>
      </c>
      <c r="J432" s="42">
        <f>[2]Emissions!J1188</f>
        <v>0</v>
      </c>
      <c r="K432" s="42">
        <f>[2]Emissions!K1188</f>
        <v>0</v>
      </c>
      <c r="L432" s="42">
        <f>[2]Emissions!L1188</f>
        <v>0</v>
      </c>
      <c r="M432" s="42">
        <f>[2]Emissions!M1188</f>
        <v>0</v>
      </c>
    </row>
    <row r="433" spans="1:13">
      <c r="A433" s="10" t="str">
        <f>[2]Emissions!A938</f>
        <v>EUR</v>
      </c>
      <c r="B433" s="10" t="str">
        <f>[2]Emissions!B938</f>
        <v>IND_CH_OTH_COK_NEW</v>
      </c>
      <c r="C433" s="10" t="str">
        <f>[2]Emissions!C938</f>
        <v>TOT_CO2_EQ_GWP_100</v>
      </c>
      <c r="D433" s="10" t="str">
        <f>[2]Emissions!D938</f>
        <v>IND</v>
      </c>
      <c r="E433" s="42">
        <f>[2]Emissions!E938</f>
        <v>0</v>
      </c>
      <c r="F433" s="42">
        <f>[2]Emissions!F938</f>
        <v>0</v>
      </c>
      <c r="G433" s="42">
        <f>[2]Emissions!G938</f>
        <v>0</v>
      </c>
      <c r="H433" s="42">
        <f>[2]Emissions!H938</f>
        <v>0</v>
      </c>
      <c r="I433" s="42">
        <f>[2]Emissions!I938</f>
        <v>0</v>
      </c>
      <c r="J433" s="42">
        <f>[2]Emissions!J938</f>
        <v>0</v>
      </c>
      <c r="K433" s="42">
        <f>[2]Emissions!K938</f>
        <v>0</v>
      </c>
      <c r="L433" s="42">
        <f>[2]Emissions!L938</f>
        <v>0</v>
      </c>
      <c r="M433" s="42">
        <f>[2]Emissions!M938</f>
        <v>0</v>
      </c>
    </row>
    <row r="434" spans="1:13">
      <c r="A434" s="10" t="str">
        <f>[2]Emissions!A931</f>
        <v>EUR</v>
      </c>
      <c r="B434" s="10" t="str">
        <f>[2]Emissions!B931</f>
        <v>IND_CH_OTH_COK_EXS</v>
      </c>
      <c r="C434" s="10" t="str">
        <f>[2]Emissions!C931</f>
        <v>TOT_CO2_EQ_GWP_100</v>
      </c>
      <c r="D434" s="10" t="str">
        <f>[2]Emissions!D931</f>
        <v>IND</v>
      </c>
      <c r="E434" s="42">
        <f>[2]Emissions!E931</f>
        <v>0</v>
      </c>
      <c r="F434" s="42">
        <f>[2]Emissions!F931</f>
        <v>0</v>
      </c>
      <c r="G434" s="42">
        <f>[2]Emissions!G931</f>
        <v>0</v>
      </c>
      <c r="H434" s="42">
        <f>[2]Emissions!H931</f>
        <v>0</v>
      </c>
      <c r="I434" s="42">
        <f>[2]Emissions!I931</f>
        <v>0</v>
      </c>
      <c r="J434" s="42">
        <f>[2]Emissions!J931</f>
        <v>0</v>
      </c>
      <c r="K434" s="42">
        <f>[2]Emissions!K931</f>
        <v>0</v>
      </c>
      <c r="L434" s="42">
        <f>[2]Emissions!L931</f>
        <v>0</v>
      </c>
      <c r="M434" s="42">
        <f>[2]Emissions!M931</f>
        <v>0</v>
      </c>
    </row>
    <row r="435" spans="1:13">
      <c r="A435" s="10" t="str">
        <f>[2]Emissions!A872</f>
        <v>EUR</v>
      </c>
      <c r="B435" s="10" t="str">
        <f>[2]Emissions!B872</f>
        <v>IND_CH_MTH_EXS</v>
      </c>
      <c r="C435" s="10" t="str">
        <f>[2]Emissions!C872</f>
        <v>TOT_CO2_EQ_GWP_100</v>
      </c>
      <c r="D435" s="10" t="str">
        <f>[2]Emissions!D872</f>
        <v>IND</v>
      </c>
      <c r="E435" s="42">
        <f>[2]Emissions!E872</f>
        <v>825.30619983725319</v>
      </c>
      <c r="F435" s="42">
        <f>[2]Emissions!F872</f>
        <v>445.26213292135822</v>
      </c>
      <c r="G435" s="42">
        <f>[2]Emissions!G872</f>
        <v>333.94659969101872</v>
      </c>
      <c r="H435" s="42">
        <f>[2]Emissions!H872</f>
        <v>0</v>
      </c>
      <c r="I435" s="42">
        <f>[2]Emissions!I872</f>
        <v>0</v>
      </c>
      <c r="J435" s="42">
        <f>[2]Emissions!J872</f>
        <v>0</v>
      </c>
      <c r="K435" s="42">
        <f>[2]Emissions!K872</f>
        <v>0</v>
      </c>
      <c r="L435" s="42">
        <f>[2]Emissions!L872</f>
        <v>0</v>
      </c>
      <c r="M435" s="42">
        <f>[2]Emissions!M872</f>
        <v>0</v>
      </c>
    </row>
    <row r="436" spans="1:13">
      <c r="A436" s="10" t="str">
        <f>[2]Emissions!A519</f>
        <v>EUR</v>
      </c>
      <c r="B436" s="10" t="str">
        <f>[2]Emissions!B519</f>
        <v>HET_BIO_EXS</v>
      </c>
      <c r="C436" s="10" t="str">
        <f>[2]Emissions!C519</f>
        <v>TOT_CO2_EQ_GWP_100</v>
      </c>
      <c r="D436" s="10" t="str">
        <f>[2]Emissions!D519</f>
        <v>HET</v>
      </c>
      <c r="E436" s="42">
        <f>[2]Emissions!E519</f>
        <v>268.51561829867973</v>
      </c>
      <c r="F436" s="42">
        <f>[2]Emissions!F519</f>
        <v>223.76301524889979</v>
      </c>
      <c r="G436" s="42">
        <f>[2]Emissions!G519</f>
        <v>169.58881155706081</v>
      </c>
      <c r="H436" s="42">
        <f>[2]Emissions!H519</f>
        <v>134.25780914933981</v>
      </c>
      <c r="I436" s="42">
        <f>[2]Emissions!I519</f>
        <v>89.505206099559871</v>
      </c>
      <c r="J436" s="42">
        <f>[2]Emissions!J519</f>
        <v>44.752603049779957</v>
      </c>
      <c r="K436" s="42">
        <f>[2]Emissions!K519</f>
        <v>0</v>
      </c>
      <c r="L436" s="42">
        <f>[2]Emissions!L519</f>
        <v>0</v>
      </c>
      <c r="M436" s="42">
        <f>[2]Emissions!M519</f>
        <v>0</v>
      </c>
    </row>
    <row r="437" spans="1:13">
      <c r="A437" s="10" t="str">
        <f>[2]Emissions!A11</f>
        <v>EUR</v>
      </c>
      <c r="B437" s="10" t="str">
        <f>[2]Emissions!B11</f>
        <v>AGR_FT_BIO</v>
      </c>
      <c r="C437" s="10" t="str">
        <f>[2]Emissions!C11</f>
        <v>TOT_CO2_EQ_GWP_100</v>
      </c>
      <c r="D437" s="10" t="str">
        <f>[2]Emissions!D11</f>
        <v>AGR</v>
      </c>
      <c r="E437" s="42">
        <f>[2]Emissions!E11</f>
        <v>0</v>
      </c>
      <c r="F437" s="42">
        <f>[2]Emissions!F11</f>
        <v>0</v>
      </c>
      <c r="G437" s="42">
        <f>[2]Emissions!G11</f>
        <v>0</v>
      </c>
      <c r="H437" s="42">
        <f>[2]Emissions!H11</f>
        <v>0</v>
      </c>
      <c r="I437" s="42">
        <f>[2]Emissions!I11</f>
        <v>0</v>
      </c>
      <c r="J437" s="42">
        <f>[2]Emissions!J11</f>
        <v>0</v>
      </c>
      <c r="K437" s="42">
        <f>[2]Emissions!K11</f>
        <v>0</v>
      </c>
      <c r="L437" s="42">
        <f>[2]Emissions!L11</f>
        <v>0</v>
      </c>
      <c r="M437" s="42">
        <f>[2]Emissions!M11</f>
        <v>0</v>
      </c>
    </row>
    <row r="438" spans="1:13">
      <c r="A438" s="10" t="str">
        <f>[2]Emissions!A1850</f>
        <v>EUR</v>
      </c>
      <c r="B438" s="10" t="str">
        <f>[2]Emissions!B1850</f>
        <v>RES_SH_INS_BIO_PLT_NEW</v>
      </c>
      <c r="C438" s="10" t="str">
        <f>[2]Emissions!C1850</f>
        <v>TOT_CO2_EQ_GWP_100</v>
      </c>
      <c r="D438" s="10" t="str">
        <f>[2]Emissions!D1850</f>
        <v>RES</v>
      </c>
      <c r="E438" s="42">
        <f>[2]Emissions!E1850</f>
        <v>0</v>
      </c>
      <c r="F438" s="42">
        <f>[2]Emissions!F1850</f>
        <v>0</v>
      </c>
      <c r="G438" s="42">
        <f>[2]Emissions!G1850</f>
        <v>0</v>
      </c>
      <c r="H438" s="42">
        <f>[2]Emissions!H1850</f>
        <v>0</v>
      </c>
      <c r="I438" s="42">
        <f>[2]Emissions!I1850</f>
        <v>0</v>
      </c>
      <c r="J438" s="42">
        <f>[2]Emissions!J1850</f>
        <v>0</v>
      </c>
      <c r="K438" s="42">
        <f>[2]Emissions!K1850</f>
        <v>0</v>
      </c>
      <c r="L438" s="42">
        <f>[2]Emissions!L1850</f>
        <v>0</v>
      </c>
      <c r="M438" s="42">
        <f>[2]Emissions!M1850</f>
        <v>0</v>
      </c>
    </row>
    <row r="439" spans="1:13">
      <c r="A439" s="10" t="str">
        <f>[2]Emissions!A1801</f>
        <v>EUR</v>
      </c>
      <c r="B439" s="10" t="str">
        <f>[2]Emissions!B1801</f>
        <v>RES_SH_BIO_EXS</v>
      </c>
      <c r="C439" s="10" t="str">
        <f>[2]Emissions!C1801</f>
        <v>TOT_CO2_EQ_GWP_100</v>
      </c>
      <c r="D439" s="10" t="str">
        <f>[2]Emissions!D1801</f>
        <v>RES</v>
      </c>
      <c r="E439" s="42">
        <f>[2]Emissions!E1801</f>
        <v>2897.3779395406332</v>
      </c>
      <c r="F439" s="42">
        <f>[2]Emissions!F1801</f>
        <v>925.51882934025002</v>
      </c>
      <c r="G439" s="42">
        <f>[2]Emissions!G1801</f>
        <v>617.0125528934999</v>
      </c>
      <c r="H439" s="42">
        <f>[2]Emissions!H1801</f>
        <v>564.50446582565496</v>
      </c>
      <c r="I439" s="42">
        <f>[2]Emissions!I1801</f>
        <v>0</v>
      </c>
      <c r="J439" s="42">
        <f>[2]Emissions!J1801</f>
        <v>0</v>
      </c>
      <c r="K439" s="42">
        <f>[2]Emissions!K1801</f>
        <v>0</v>
      </c>
      <c r="L439" s="42">
        <f>[2]Emissions!L1801</f>
        <v>0</v>
      </c>
      <c r="M439" s="42">
        <f>[2]Emissions!M1801</f>
        <v>0</v>
      </c>
    </row>
    <row r="440" spans="1:13">
      <c r="A440" s="10" t="str">
        <f>[2]Emissions!A1787</f>
        <v>EUR</v>
      </c>
      <c r="B440" s="10" t="str">
        <f>[2]Emissions!B1787</f>
        <v>RES_LG_KER_EXS</v>
      </c>
      <c r="C440" s="10" t="str">
        <f>[2]Emissions!C1787</f>
        <v>TOT_CO2_EQ_GWP_100</v>
      </c>
      <c r="D440" s="10" t="str">
        <f>[2]Emissions!D1787</f>
        <v>RES</v>
      </c>
      <c r="E440" s="42">
        <f>[2]Emissions!E1787</f>
        <v>93.121356818785358</v>
      </c>
      <c r="F440" s="42">
        <f>[2]Emissions!F1787</f>
        <v>93.121356818785344</v>
      </c>
      <c r="G440" s="42">
        <f>[2]Emissions!G1787</f>
        <v>100.6327351370158</v>
      </c>
      <c r="H440" s="42">
        <f>[2]Emissions!H1787</f>
        <v>5.3652702273075006</v>
      </c>
      <c r="I440" s="42">
        <f>[2]Emissions!I1787</f>
        <v>0</v>
      </c>
      <c r="J440" s="42">
        <f>[2]Emissions!J1787</f>
        <v>0</v>
      </c>
      <c r="K440" s="42">
        <f>[2]Emissions!K1787</f>
        <v>0</v>
      </c>
      <c r="L440" s="42">
        <f>[2]Emissions!L1787</f>
        <v>0</v>
      </c>
      <c r="M440" s="42">
        <f>[2]Emissions!M1787</f>
        <v>0</v>
      </c>
    </row>
    <row r="441" spans="1:13">
      <c r="A441" s="10" t="str">
        <f>[2]Emissions!A1128</f>
        <v>EUR</v>
      </c>
      <c r="B441" s="10" t="str">
        <f>[2]Emissions!B1128</f>
        <v>IND_IS_DRI_EXS</v>
      </c>
      <c r="C441" s="10" t="str">
        <f>[2]Emissions!C1128</f>
        <v>TOT_CO2_EQ_GWP_100</v>
      </c>
      <c r="D441" s="10" t="str">
        <f>[2]Emissions!D1128</f>
        <v>IND</v>
      </c>
      <c r="E441" s="42">
        <f>[2]Emissions!E1128</f>
        <v>457.20017605359169</v>
      </c>
      <c r="F441" s="42">
        <f>[2]Emissions!F1128</f>
        <v>192.50533728572279</v>
      </c>
      <c r="G441" s="42">
        <f>[2]Emissions!G1128</f>
        <v>144.37900296429211</v>
      </c>
      <c r="H441" s="42">
        <f>[2]Emissions!H1128</f>
        <v>96.252668642863583</v>
      </c>
      <c r="I441" s="42">
        <f>[2]Emissions!I1128</f>
        <v>48.126334321432978</v>
      </c>
      <c r="J441" s="42">
        <f>[2]Emissions!J1128</f>
        <v>0</v>
      </c>
      <c r="K441" s="42">
        <f>[2]Emissions!K1128</f>
        <v>0</v>
      </c>
      <c r="L441" s="42">
        <f>[2]Emissions!L1128</f>
        <v>0</v>
      </c>
      <c r="M441" s="42">
        <f>[2]Emissions!M1128</f>
        <v>0</v>
      </c>
    </row>
    <row r="442" spans="1:13">
      <c r="A442" s="10" t="str">
        <f>[2]Emissions!A1217</f>
        <v>EUR</v>
      </c>
      <c r="B442" s="10" t="str">
        <f>[2]Emissions!B1217</f>
        <v>IND_NF_AMN_BAY_NEW</v>
      </c>
      <c r="C442" s="10" t="str">
        <f>[2]Emissions!C1217</f>
        <v>TOT_CO2_EQ_GWP_100</v>
      </c>
      <c r="D442" s="10" t="str">
        <f>[2]Emissions!D1217</f>
        <v>IND</v>
      </c>
      <c r="E442" s="42">
        <f>[2]Emissions!E1217</f>
        <v>402.5756667712688</v>
      </c>
      <c r="F442" s="42">
        <f>[2]Emissions!F1217</f>
        <v>1477.0712400382729</v>
      </c>
      <c r="G442" s="42">
        <f>[2]Emissions!G1217</f>
        <v>2306.2499646104952</v>
      </c>
      <c r="H442" s="42">
        <f>[2]Emissions!H1217</f>
        <v>3843.26444348214</v>
      </c>
      <c r="I442" s="42">
        <f>[2]Emissions!I1217</f>
        <v>4659.1972681038442</v>
      </c>
      <c r="J442" s="42">
        <f>[2]Emissions!J1217</f>
        <v>5396.9806528779354</v>
      </c>
      <c r="K442" s="42">
        <f>[2]Emissions!K1217</f>
        <v>5049.003808078106</v>
      </c>
      <c r="L442" s="42">
        <f>[2]Emissions!L1217</f>
        <v>5040.4799331444256</v>
      </c>
      <c r="M442" s="42">
        <f>[2]Emissions!M1217</f>
        <v>5029.5937847904133</v>
      </c>
    </row>
    <row r="443" spans="1:13">
      <c r="A443" s="10" t="str">
        <f>[2]Emissions!A1210</f>
        <v>EUR</v>
      </c>
      <c r="B443" s="10" t="str">
        <f>[2]Emissions!B1210</f>
        <v>IND_NF_ALU_SEC_NEW</v>
      </c>
      <c r="C443" s="10" t="str">
        <f>[2]Emissions!C1210</f>
        <v>TOT_CO2_EQ_GWP_100</v>
      </c>
      <c r="D443" s="10" t="str">
        <f>[2]Emissions!D1210</f>
        <v>IND</v>
      </c>
      <c r="E443" s="42">
        <f>[2]Emissions!E1210</f>
        <v>39.315049558533332</v>
      </c>
      <c r="F443" s="42">
        <f>[2]Emissions!F1210</f>
        <v>268.74732016607629</v>
      </c>
      <c r="G443" s="42">
        <f>[2]Emissions!G1210</f>
        <v>406.56694491795213</v>
      </c>
      <c r="H443" s="42">
        <f>[2]Emissions!H1210</f>
        <v>653.41218806079985</v>
      </c>
      <c r="I443" s="42">
        <f>[2]Emissions!I1210</f>
        <v>817.64062417756918</v>
      </c>
      <c r="J443" s="42">
        <f>[2]Emissions!J1210</f>
        <v>979.20738079302566</v>
      </c>
      <c r="K443" s="42">
        <f>[2]Emissions!K1210</f>
        <v>966.2187140194776</v>
      </c>
      <c r="L443" s="42">
        <f>[2]Emissions!L1210</f>
        <v>957.87143447659605</v>
      </c>
      <c r="M443" s="42">
        <f>[2]Emissions!M1210</f>
        <v>955.8026770014967</v>
      </c>
    </row>
    <row r="444" spans="1:13">
      <c r="A444" s="10" t="str">
        <f>[2]Emissions!A894</f>
        <v>EUR</v>
      </c>
      <c r="B444" s="10" t="str">
        <f>[2]Emissions!B894</f>
        <v>IND_CH_OLF_EXS</v>
      </c>
      <c r="C444" s="10" t="str">
        <f>[2]Emissions!C894</f>
        <v>TOT_CO2_EQ_GWP_100</v>
      </c>
      <c r="D444" s="10" t="str">
        <f>[2]Emissions!D894</f>
        <v>IND</v>
      </c>
      <c r="E444" s="42">
        <f>[2]Emissions!E894</f>
        <v>7144.1909432053444</v>
      </c>
      <c r="F444" s="42">
        <f>[2]Emissions!F894</f>
        <v>7213.2429091054046</v>
      </c>
      <c r="G444" s="42">
        <f>[2]Emissions!G894</f>
        <v>6728.7335062327375</v>
      </c>
      <c r="H444" s="42">
        <f>[2]Emissions!H894</f>
        <v>4485.8223374884947</v>
      </c>
      <c r="I444" s="42">
        <f>[2]Emissions!I894</f>
        <v>2200.3242214466509</v>
      </c>
      <c r="J444" s="42">
        <f>[2]Emissions!J894</f>
        <v>0</v>
      </c>
      <c r="K444" s="42">
        <f>[2]Emissions!K894</f>
        <v>0</v>
      </c>
      <c r="L444" s="42">
        <f>[2]Emissions!L894</f>
        <v>0</v>
      </c>
      <c r="M444" s="42">
        <f>[2]Emissions!M894</f>
        <v>0</v>
      </c>
    </row>
    <row r="445" spans="1:13">
      <c r="A445" s="10" t="str">
        <f>[2]Emissions!A428</f>
        <v>EUR</v>
      </c>
      <c r="B445" s="10" t="str">
        <f>[2]Emissions!B428</f>
        <v>ELC_COA_CCO_IG_CCS_NEW</v>
      </c>
      <c r="C445" s="10" t="str">
        <f>[2]Emissions!C428</f>
        <v>TOT_CO2_EQ_GWP_100</v>
      </c>
      <c r="D445" s="10" t="str">
        <f>[2]Emissions!D428</f>
        <v>ELC</v>
      </c>
      <c r="E445" s="42">
        <f>[2]Emissions!E428</f>
        <v>0</v>
      </c>
      <c r="F445" s="42">
        <f>[2]Emissions!F428</f>
        <v>0</v>
      </c>
      <c r="G445" s="42">
        <f>[2]Emissions!G428</f>
        <v>0</v>
      </c>
      <c r="H445" s="42">
        <f>[2]Emissions!H428</f>
        <v>0</v>
      </c>
      <c r="I445" s="42">
        <f>[2]Emissions!I428</f>
        <v>0</v>
      </c>
      <c r="J445" s="42">
        <f>[2]Emissions!J428</f>
        <v>0</v>
      </c>
      <c r="K445" s="42">
        <f>[2]Emissions!K428</f>
        <v>0</v>
      </c>
      <c r="L445" s="42">
        <f>[2]Emissions!L428</f>
        <v>0</v>
      </c>
      <c r="M445" s="42">
        <f>[2]Emissions!M428</f>
        <v>0</v>
      </c>
    </row>
    <row r="446" spans="1:13">
      <c r="A446" s="10" t="str">
        <f>[2]Emissions!A226</f>
        <v>EUR</v>
      </c>
      <c r="B446" s="10" t="str">
        <f>[2]Emissions!B226</f>
        <v>COM_WH_BIO_PLT_NEW</v>
      </c>
      <c r="C446" s="10" t="str">
        <f>[2]Emissions!C226</f>
        <v>TOT_CO2_EQ_GWP_100</v>
      </c>
      <c r="D446" s="10" t="str">
        <f>[2]Emissions!D226</f>
        <v>COM</v>
      </c>
      <c r="E446" s="42">
        <f>[2]Emissions!E226</f>
        <v>0</v>
      </c>
      <c r="F446" s="42">
        <f>[2]Emissions!F226</f>
        <v>0</v>
      </c>
      <c r="G446" s="42">
        <f>[2]Emissions!G226</f>
        <v>0</v>
      </c>
      <c r="H446" s="42">
        <f>[2]Emissions!H226</f>
        <v>1550.2315065829489</v>
      </c>
      <c r="I446" s="42">
        <f>[2]Emissions!I226</f>
        <v>1550.2315065829489</v>
      </c>
      <c r="J446" s="42">
        <f>[2]Emissions!J226</f>
        <v>1190.42058229401</v>
      </c>
      <c r="K446" s="42">
        <f>[2]Emissions!K226</f>
        <v>0</v>
      </c>
      <c r="L446" s="42">
        <f>[2]Emissions!L226</f>
        <v>0</v>
      </c>
      <c r="M446" s="42">
        <f>[2]Emissions!M226</f>
        <v>0</v>
      </c>
    </row>
    <row r="447" spans="1:13">
      <c r="A447" s="10" t="str">
        <f>[2]Emissions!A25</f>
        <v>EUR</v>
      </c>
      <c r="B447" s="10" t="str">
        <f>[2]Emissions!B25</f>
        <v>AGR_LTH_DST_EXS</v>
      </c>
      <c r="C447" s="10" t="str">
        <f>[2]Emissions!C25</f>
        <v>TOT_CO2_EQ_GWP_100</v>
      </c>
      <c r="D447" s="10" t="str">
        <f>[2]Emissions!D25</f>
        <v>AGR</v>
      </c>
      <c r="E447" s="42">
        <f>[2]Emissions!E25</f>
        <v>10330.089368537139</v>
      </c>
      <c r="F447" s="42">
        <f>[2]Emissions!F25</f>
        <v>5411.1108750937483</v>
      </c>
      <c r="G447" s="42">
        <f>[2]Emissions!G25</f>
        <v>3800.2372645956721</v>
      </c>
      <c r="H447" s="42">
        <f>[2]Emissions!H25</f>
        <v>2582.5223421342839</v>
      </c>
      <c r="I447" s="42">
        <f>[2]Emissions!I25</f>
        <v>0</v>
      </c>
      <c r="J447" s="42">
        <f>[2]Emissions!J25</f>
        <v>0</v>
      </c>
      <c r="K447" s="42">
        <f>[2]Emissions!K25</f>
        <v>0</v>
      </c>
      <c r="L447" s="42">
        <f>[2]Emissions!L25</f>
        <v>0</v>
      </c>
      <c r="M447" s="42">
        <f>[2]Emissions!M25</f>
        <v>0</v>
      </c>
    </row>
    <row r="448" spans="1:13">
      <c r="A448" s="10" t="str">
        <f>[2]Emissions!A2419</f>
        <v>EUR</v>
      </c>
      <c r="B448" s="10" t="str">
        <f>[2]Emissions!B2419</f>
        <v>TRA_ROA_LCV_DHE_NEW</v>
      </c>
      <c r="C448" s="10" t="str">
        <f>[2]Emissions!C2419</f>
        <v>TOT_CO2</v>
      </c>
      <c r="D448" s="10" t="str">
        <f>[2]Emissions!D2419</f>
        <v>TRA</v>
      </c>
      <c r="E448" s="42">
        <f>[2]Emissions!E2419</f>
        <v>0</v>
      </c>
      <c r="F448" s="42">
        <f>[2]Emissions!F2419</f>
        <v>7.0041163141993961</v>
      </c>
      <c r="G448" s="42">
        <f>[2]Emissions!G2419</f>
        <v>7.0041163141993961</v>
      </c>
      <c r="H448" s="42">
        <f>[2]Emissions!H2419</f>
        <v>7.0041163141993961</v>
      </c>
      <c r="I448" s="42">
        <f>[2]Emissions!I2419</f>
        <v>7.0041163141993961</v>
      </c>
      <c r="J448" s="42">
        <f>[2]Emissions!J2419</f>
        <v>0</v>
      </c>
      <c r="K448" s="42">
        <f>[2]Emissions!K2419</f>
        <v>0</v>
      </c>
      <c r="L448" s="42">
        <f>[2]Emissions!L2419</f>
        <v>0</v>
      </c>
      <c r="M448" s="42">
        <f>[2]Emissions!M2419</f>
        <v>0</v>
      </c>
    </row>
    <row r="449" spans="1:13">
      <c r="A449" s="10" t="str">
        <f>[2]Emissions!A2412</f>
        <v>EUR</v>
      </c>
      <c r="B449" s="10" t="str">
        <f>[2]Emissions!B2412</f>
        <v>TRA_ROA_HTR_NGA_NEW</v>
      </c>
      <c r="C449" s="10" t="str">
        <f>[2]Emissions!C2412</f>
        <v>TOT_CH4</v>
      </c>
      <c r="D449" s="10" t="str">
        <f>[2]Emissions!D2412</f>
        <v>TRA</v>
      </c>
      <c r="E449" s="42">
        <f>[2]Emissions!E2412</f>
        <v>0</v>
      </c>
      <c r="F449" s="42">
        <f>[2]Emissions!F2412</f>
        <v>0</v>
      </c>
      <c r="G449" s="42">
        <f>[2]Emissions!G2412</f>
        <v>1.1193608456496289E-2</v>
      </c>
      <c r="H449" s="42">
        <f>[2]Emissions!H2412</f>
        <v>0.47514110190692649</v>
      </c>
      <c r="I449" s="42">
        <f>[2]Emissions!I2412</f>
        <v>1.457520546169687</v>
      </c>
      <c r="J449" s="42">
        <f>[2]Emissions!J2412</f>
        <v>4.2831972755459002</v>
      </c>
      <c r="K449" s="42">
        <f>[2]Emissions!K2412</f>
        <v>4.9195535756993749</v>
      </c>
      <c r="L449" s="42">
        <f>[2]Emissions!L2412</f>
        <v>2.01371042870842</v>
      </c>
      <c r="M449" s="42">
        <f>[2]Emissions!M2412</f>
        <v>0</v>
      </c>
    </row>
    <row r="450" spans="1:13">
      <c r="A450" s="10" t="str">
        <f>[2]Emissions!A2054</f>
        <v>EUR</v>
      </c>
      <c r="B450" s="10" t="str">
        <f>[2]Emissions!B2054</f>
        <v>TRA_AVI_DOM_AVG_EXS</v>
      </c>
      <c r="C450" s="10" t="str">
        <f>[2]Emissions!C2054</f>
        <v>TOT_CO2_EQ_GWP_100</v>
      </c>
      <c r="D450" s="10" t="str">
        <f>[2]Emissions!D2054</f>
        <v>TRA</v>
      </c>
      <c r="E450" s="42">
        <f>[2]Emissions!E2054</f>
        <v>260.1960842758927</v>
      </c>
      <c r="F450" s="42">
        <f>[2]Emissions!F2054</f>
        <v>208.15686742071409</v>
      </c>
      <c r="G450" s="42">
        <f>[2]Emissions!G2054</f>
        <v>156.1176505655356</v>
      </c>
      <c r="H450" s="42">
        <f>[2]Emissions!H2054</f>
        <v>104.0784337103571</v>
      </c>
      <c r="I450" s="42">
        <f>[2]Emissions!I2054</f>
        <v>52.039216855178509</v>
      </c>
      <c r="J450" s="42">
        <f>[2]Emissions!J2054</f>
        <v>0</v>
      </c>
      <c r="K450" s="42">
        <f>[2]Emissions!K2054</f>
        <v>0</v>
      </c>
      <c r="L450" s="42">
        <f>[2]Emissions!L2054</f>
        <v>0</v>
      </c>
      <c r="M450" s="42">
        <f>[2]Emissions!M2054</f>
        <v>0</v>
      </c>
    </row>
    <row r="451" spans="1:13">
      <c r="A451" s="10" t="str">
        <f>[2]Emissions!A1105</f>
        <v>EUR</v>
      </c>
      <c r="B451" s="10" t="str">
        <f>[2]Emissions!B1105</f>
        <v>IND_IS_BOF_ULCOWIN_NEW</v>
      </c>
      <c r="C451" s="10" t="str">
        <f>[2]Emissions!C1105</f>
        <v>TOT_CO2_EQ_GWP_100</v>
      </c>
      <c r="D451" s="10" t="str">
        <f>[2]Emissions!D1105</f>
        <v>IND</v>
      </c>
      <c r="E451" s="42">
        <f>[2]Emissions!E1105</f>
        <v>0</v>
      </c>
      <c r="F451" s="42">
        <f>[2]Emissions!F1105</f>
        <v>0</v>
      </c>
      <c r="G451" s="42">
        <f>[2]Emissions!G1105</f>
        <v>0</v>
      </c>
      <c r="H451" s="42">
        <f>[2]Emissions!H1105</f>
        <v>0</v>
      </c>
      <c r="I451" s="42">
        <f>[2]Emissions!I1105</f>
        <v>0</v>
      </c>
      <c r="J451" s="42">
        <f>[2]Emissions!J1105</f>
        <v>0</v>
      </c>
      <c r="K451" s="42">
        <f>[2]Emissions!K1105</f>
        <v>0</v>
      </c>
      <c r="L451" s="42">
        <f>[2]Emissions!L1105</f>
        <v>0</v>
      </c>
      <c r="M451" s="42">
        <f>[2]Emissions!M1105</f>
        <v>0</v>
      </c>
    </row>
    <row r="452" spans="1:13">
      <c r="A452" s="10" t="str">
        <f>[2]Emissions!A639</f>
        <v>EUR</v>
      </c>
      <c r="B452" s="10" t="str">
        <f>[2]Emissions!B639</f>
        <v>IMP_WOD_DMY_TECH</v>
      </c>
      <c r="C452" s="10" t="str">
        <f>[2]Emissions!C639</f>
        <v>TOT_CO2_EQ_GWP_100</v>
      </c>
      <c r="D452" s="10" t="str">
        <f>[2]Emissions!D639</f>
        <v>IMP</v>
      </c>
      <c r="E452" s="42">
        <f>[2]Emissions!E639</f>
        <v>27921.380808999998</v>
      </c>
      <c r="F452" s="42">
        <f>[2]Emissions!F639</f>
        <v>27906.437999999998</v>
      </c>
      <c r="G452" s="42">
        <f>[2]Emissions!G639</f>
        <v>27925.537087000001</v>
      </c>
      <c r="H452" s="42">
        <f>[2]Emissions!H639</f>
        <v>39583.599999999999</v>
      </c>
      <c r="I452" s="42">
        <f>[2]Emissions!I639</f>
        <v>51161.802999999993</v>
      </c>
      <c r="J452" s="42">
        <f>[2]Emissions!J639</f>
        <v>0</v>
      </c>
      <c r="K452" s="42">
        <f>[2]Emissions!K639</f>
        <v>0</v>
      </c>
      <c r="L452" s="42">
        <f>[2]Emissions!L639</f>
        <v>0</v>
      </c>
      <c r="M452" s="42">
        <f>[2]Emissions!M639</f>
        <v>0</v>
      </c>
    </row>
    <row r="453" spans="1:13">
      <c r="A453" s="10" t="str">
        <f>[2]Emissions!A473</f>
        <v>EUR</v>
      </c>
      <c r="B453" s="10" t="str">
        <f>[2]Emissions!B473</f>
        <v>ELC_NGA_EXS</v>
      </c>
      <c r="C453" s="10" t="str">
        <f>[2]Emissions!C473</f>
        <v>TOT_CO2_EQ_GWP_100</v>
      </c>
      <c r="D453" s="10" t="str">
        <f>[2]Emissions!D473</f>
        <v>ELC</v>
      </c>
      <c r="E453" s="42">
        <f>[2]Emissions!E473</f>
        <v>216055.19110270991</v>
      </c>
      <c r="F453" s="42">
        <f>[2]Emissions!F473</f>
        <v>172844.15288216789</v>
      </c>
      <c r="G453" s="42">
        <f>[2]Emissions!G473</f>
        <v>129633.11466162591</v>
      </c>
      <c r="H453" s="42">
        <f>[2]Emissions!H473</f>
        <v>86422.076441083918</v>
      </c>
      <c r="I453" s="42">
        <f>[2]Emissions!I473</f>
        <v>43211.038220541966</v>
      </c>
      <c r="J453" s="42">
        <f>[2]Emissions!J473</f>
        <v>0</v>
      </c>
      <c r="K453" s="42">
        <f>[2]Emissions!K473</f>
        <v>0</v>
      </c>
      <c r="L453" s="42">
        <f>[2]Emissions!L473</f>
        <v>0</v>
      </c>
      <c r="M453" s="42">
        <f>[2]Emissions!M473</f>
        <v>0</v>
      </c>
    </row>
    <row r="454" spans="1:13">
      <c r="A454" s="10" t="str">
        <f>[2]Emissions!A89</f>
        <v>EUR</v>
      </c>
      <c r="B454" s="10" t="str">
        <f>[2]Emissions!B89</f>
        <v>COM_FT_NGA</v>
      </c>
      <c r="C454" s="10" t="str">
        <f>[2]Emissions!C89</f>
        <v>TOT_CO2_EQ_GWP_100</v>
      </c>
      <c r="D454" s="10" t="str">
        <f>[2]Emissions!D89</f>
        <v>COM</v>
      </c>
      <c r="E454" s="42">
        <f>[2]Emissions!E89</f>
        <v>-3341.9060455330191</v>
      </c>
      <c r="F454" s="42">
        <f>[2]Emissions!F89</f>
        <v>0</v>
      </c>
      <c r="G454" s="42">
        <f>[2]Emissions!G89</f>
        <v>0</v>
      </c>
      <c r="H454" s="42">
        <f>[2]Emissions!H89</f>
        <v>-1265.4268089390159</v>
      </c>
      <c r="I454" s="42">
        <f>[2]Emissions!I89</f>
        <v>-1472.5966997694661</v>
      </c>
      <c r="J454" s="42">
        <f>[2]Emissions!J89</f>
        <v>-1305.400160731007</v>
      </c>
      <c r="K454" s="42">
        <f>[2]Emissions!K89</f>
        <v>-1660.2419219945709</v>
      </c>
      <c r="L454" s="42">
        <f>[2]Emissions!L89</f>
        <v>-1578.428366802566</v>
      </c>
      <c r="M454" s="42">
        <f>[2]Emissions!M89</f>
        <v>-2602.222968137005</v>
      </c>
    </row>
    <row r="455" spans="1:13">
      <c r="A455" s="10" t="str">
        <f>[2]Emissions!A7</f>
        <v>EUR</v>
      </c>
      <c r="B455" s="10" t="str">
        <f>[2]Emissions!B7</f>
        <v>AGR_APP_EXS</v>
      </c>
      <c r="C455" s="10" t="str">
        <f>[2]Emissions!C7</f>
        <v>TOT_CO2_EQ_GWP_100</v>
      </c>
      <c r="D455" s="10" t="str">
        <f>[2]Emissions!D7</f>
        <v>AGR</v>
      </c>
      <c r="E455" s="42">
        <f>[2]Emissions!E7</f>
        <v>4436.0240295153026</v>
      </c>
      <c r="F455" s="42">
        <f>[2]Emissions!F7</f>
        <v>5228.2404080108035</v>
      </c>
      <c r="G455" s="42">
        <f>[2]Emissions!G7</f>
        <v>9258.8021044131983</v>
      </c>
      <c r="H455" s="42">
        <f>[2]Emissions!H7</f>
        <v>2308.7129266521488</v>
      </c>
      <c r="I455" s="42">
        <f>[2]Emissions!I7</f>
        <v>2013.2159756448959</v>
      </c>
      <c r="J455" s="42">
        <f>[2]Emissions!J7</f>
        <v>2147.525346377427</v>
      </c>
      <c r="K455" s="42">
        <f>[2]Emissions!K7</f>
        <v>1659.9656849635089</v>
      </c>
      <c r="L455" s="42">
        <f>[2]Emissions!L7</f>
        <v>1478.766819936636</v>
      </c>
      <c r="M455" s="42">
        <f>[2]Emissions!M7</f>
        <v>1297.4729312713221</v>
      </c>
    </row>
    <row r="456" spans="1:13">
      <c r="A456" s="10" t="str">
        <f>[2]Emissions!A2296</f>
        <v>EUR</v>
      </c>
      <c r="B456" s="10" t="str">
        <f>[2]Emissions!B2296</f>
        <v>TRA_ROA_BUS_LNG_NEW</v>
      </c>
      <c r="C456" s="10" t="str">
        <f>[2]Emissions!C2296</f>
        <v>TOT_CO2</v>
      </c>
      <c r="D456" s="10" t="str">
        <f>[2]Emissions!D2296</f>
        <v>TRA</v>
      </c>
      <c r="E456" s="42">
        <f>[2]Emissions!E2296</f>
        <v>0</v>
      </c>
      <c r="F456" s="42">
        <f>[2]Emissions!F2296</f>
        <v>0</v>
      </c>
      <c r="G456" s="42">
        <f>[2]Emissions!G2296</f>
        <v>0</v>
      </c>
      <c r="H456" s="42">
        <f>[2]Emissions!H2296</f>
        <v>0</v>
      </c>
      <c r="I456" s="42">
        <f>[2]Emissions!I2296</f>
        <v>0</v>
      </c>
      <c r="J456" s="42">
        <f>[2]Emissions!J2296</f>
        <v>0</v>
      </c>
      <c r="K456" s="42">
        <f>[2]Emissions!K2296</f>
        <v>0</v>
      </c>
      <c r="L456" s="42">
        <f>[2]Emissions!L2296</f>
        <v>0</v>
      </c>
      <c r="M456" s="42">
        <f>[2]Emissions!M2296</f>
        <v>0</v>
      </c>
    </row>
    <row r="457" spans="1:13">
      <c r="A457" s="10" t="str">
        <f>[2]Emissions!A1782</f>
        <v>EUR</v>
      </c>
      <c r="B457" s="10" t="str">
        <f>[2]Emissions!B1782</f>
        <v>RES_FT_NGA</v>
      </c>
      <c r="C457" s="10" t="str">
        <f>[2]Emissions!C1782</f>
        <v>TOT_CO2_EQ_GWP_100</v>
      </c>
      <c r="D457" s="10" t="str">
        <f>[2]Emissions!D1782</f>
        <v>RES</v>
      </c>
      <c r="E457" s="42">
        <f>[2]Emissions!E1782</f>
        <v>-9653.8602842488235</v>
      </c>
      <c r="F457" s="42">
        <f>[2]Emissions!F1782</f>
        <v>-22305.959689806019</v>
      </c>
      <c r="G457" s="42">
        <f>[2]Emissions!G1782</f>
        <v>-412.6470279778211</v>
      </c>
      <c r="H457" s="42">
        <f>[2]Emissions!H1782</f>
        <v>-5413.407236916205</v>
      </c>
      <c r="I457" s="42">
        <f>[2]Emissions!I1782</f>
        <v>-5621.8653008067513</v>
      </c>
      <c r="J457" s="42">
        <f>[2]Emissions!J1782</f>
        <v>-4360.716651119109</v>
      </c>
      <c r="K457" s="42">
        <f>[2]Emissions!K1782</f>
        <v>-2920.799149206598</v>
      </c>
      <c r="L457" s="42">
        <f>[2]Emissions!L1782</f>
        <v>-3447.4263973078241</v>
      </c>
      <c r="M457" s="42">
        <f>[2]Emissions!M1782</f>
        <v>-58530.573850807647</v>
      </c>
    </row>
    <row r="458" spans="1:13">
      <c r="A458" s="10" t="str">
        <f>[2]Emissions!A1603</f>
        <v>EUR</v>
      </c>
      <c r="B458" s="10" t="str">
        <f>[2]Emissions!B1603</f>
        <v>IND_OTH_SB_COA_NEW</v>
      </c>
      <c r="C458" s="10" t="str">
        <f>[2]Emissions!C1603</f>
        <v>TOT_CO2_EQ_GWP_100</v>
      </c>
      <c r="D458" s="10" t="str">
        <f>[2]Emissions!D1603</f>
        <v>IND</v>
      </c>
      <c r="E458" s="42">
        <f>[2]Emissions!E1603</f>
        <v>0</v>
      </c>
      <c r="F458" s="42">
        <f>[2]Emissions!F1603</f>
        <v>0</v>
      </c>
      <c r="G458" s="42">
        <f>[2]Emissions!G1603</f>
        <v>0</v>
      </c>
      <c r="H458" s="42">
        <f>[2]Emissions!H1603</f>
        <v>0</v>
      </c>
      <c r="I458" s="42">
        <f>[2]Emissions!I1603</f>
        <v>0</v>
      </c>
      <c r="J458" s="42">
        <f>[2]Emissions!J1603</f>
        <v>0</v>
      </c>
      <c r="K458" s="42">
        <f>[2]Emissions!K1603</f>
        <v>0</v>
      </c>
      <c r="L458" s="42">
        <f>[2]Emissions!L1603</f>
        <v>0</v>
      </c>
      <c r="M458" s="42">
        <f>[2]Emissions!M1603</f>
        <v>0</v>
      </c>
    </row>
    <row r="459" spans="1:13">
      <c r="A459" s="10" t="str">
        <f>[2]Emissions!A1589</f>
        <v>EUR</v>
      </c>
      <c r="B459" s="10" t="str">
        <f>[2]Emissions!B1589</f>
        <v>IND_OTH_SB_BIO_NEW</v>
      </c>
      <c r="C459" s="10" t="str">
        <f>[2]Emissions!C1589</f>
        <v>TOT_CO2_EQ_GWP_100</v>
      </c>
      <c r="D459" s="10" t="str">
        <f>[2]Emissions!D1589</f>
        <v>IND</v>
      </c>
      <c r="E459" s="42">
        <f>[2]Emissions!E1589</f>
        <v>0</v>
      </c>
      <c r="F459" s="42">
        <f>[2]Emissions!F1589</f>
        <v>0</v>
      </c>
      <c r="G459" s="42">
        <f>[2]Emissions!G1589</f>
        <v>0</v>
      </c>
      <c r="H459" s="42">
        <f>[2]Emissions!H1589</f>
        <v>1086.2581735589911</v>
      </c>
      <c r="I459" s="42">
        <f>[2]Emissions!I1589</f>
        <v>1476.8292364919489</v>
      </c>
      <c r="J459" s="42">
        <f>[2]Emissions!J1589</f>
        <v>2413.4215025866811</v>
      </c>
      <c r="K459" s="42">
        <f>[2]Emissions!K1589</f>
        <v>1524.1292461323869</v>
      </c>
      <c r="L459" s="42">
        <f>[2]Emissions!L1589</f>
        <v>2012.7843093253371</v>
      </c>
      <c r="M459" s="42">
        <f>[2]Emissions!M1589</f>
        <v>1505.087995285581</v>
      </c>
    </row>
    <row r="460" spans="1:13">
      <c r="A460" s="10" t="str">
        <f>[2]Emissions!A1533</f>
        <v>EUR</v>
      </c>
      <c r="B460" s="10" t="str">
        <f>[2]Emissions!B1533</f>
        <v>IND_OTH_PH_COK_NEW</v>
      </c>
      <c r="C460" s="10" t="str">
        <f>[2]Emissions!C1533</f>
        <v>TOT_CO2_EQ_GWP_100</v>
      </c>
      <c r="D460" s="10" t="str">
        <f>[2]Emissions!D1533</f>
        <v>IND</v>
      </c>
      <c r="E460" s="42">
        <f>[2]Emissions!E1533</f>
        <v>0</v>
      </c>
      <c r="F460" s="42">
        <f>[2]Emissions!F1533</f>
        <v>0</v>
      </c>
      <c r="G460" s="42">
        <f>[2]Emissions!G1533</f>
        <v>0</v>
      </c>
      <c r="H460" s="42">
        <f>[2]Emissions!H1533</f>
        <v>0</v>
      </c>
      <c r="I460" s="42">
        <f>[2]Emissions!I1533</f>
        <v>0</v>
      </c>
      <c r="J460" s="42">
        <f>[2]Emissions!J1533</f>
        <v>0</v>
      </c>
      <c r="K460" s="42">
        <f>[2]Emissions!K1533</f>
        <v>0</v>
      </c>
      <c r="L460" s="42">
        <f>[2]Emissions!L1533</f>
        <v>0</v>
      </c>
      <c r="M460" s="42">
        <f>[2]Emissions!M1533</f>
        <v>0</v>
      </c>
    </row>
    <row r="461" spans="1:13">
      <c r="A461" s="10" t="str">
        <f>[2]Emissions!A1135</f>
        <v>EUR</v>
      </c>
      <c r="B461" s="10" t="str">
        <f>[2]Emissions!B1135</f>
        <v>IND_IS_DRI_HDREAF_NEW</v>
      </c>
      <c r="C461" s="10" t="str">
        <f>[2]Emissions!C1135</f>
        <v>TOT_CO2_EQ_GWP_100</v>
      </c>
      <c r="D461" s="10" t="str">
        <f>[2]Emissions!D1135</f>
        <v>IND</v>
      </c>
      <c r="E461" s="42">
        <f>[2]Emissions!E1135</f>
        <v>0</v>
      </c>
      <c r="F461" s="42">
        <f>[2]Emissions!F1135</f>
        <v>0</v>
      </c>
      <c r="G461" s="42">
        <f>[2]Emissions!G1135</f>
        <v>0</v>
      </c>
      <c r="H461" s="42">
        <f>[2]Emissions!H1135</f>
        <v>0</v>
      </c>
      <c r="I461" s="42">
        <f>[2]Emissions!I1135</f>
        <v>0</v>
      </c>
      <c r="J461" s="42">
        <f>[2]Emissions!J1135</f>
        <v>0</v>
      </c>
      <c r="K461" s="42">
        <f>[2]Emissions!K1135</f>
        <v>0</v>
      </c>
      <c r="L461" s="42">
        <f>[2]Emissions!L1135</f>
        <v>0</v>
      </c>
      <c r="M461" s="42">
        <f>[2]Emissions!M1135</f>
        <v>0</v>
      </c>
    </row>
    <row r="462" spans="1:13">
      <c r="A462" s="10" t="str">
        <f>[2]Emissions!A1149</f>
        <v>EUR</v>
      </c>
      <c r="B462" s="10" t="str">
        <f>[2]Emissions!B1149</f>
        <v>IND_IS_MD_LPG_NEW</v>
      </c>
      <c r="C462" s="10" t="str">
        <f>[2]Emissions!C1149</f>
        <v>TOT_CO2_EQ_GWP_100</v>
      </c>
      <c r="D462" s="10" t="str">
        <f>[2]Emissions!D1149</f>
        <v>IND</v>
      </c>
      <c r="E462" s="42">
        <f>[2]Emissions!E1149</f>
        <v>0</v>
      </c>
      <c r="F462" s="42">
        <f>[2]Emissions!F1149</f>
        <v>0</v>
      </c>
      <c r="G462" s="42">
        <f>[2]Emissions!G1149</f>
        <v>0</v>
      </c>
      <c r="H462" s="42">
        <f>[2]Emissions!H1149</f>
        <v>0</v>
      </c>
      <c r="I462" s="42">
        <f>[2]Emissions!I1149</f>
        <v>0</v>
      </c>
      <c r="J462" s="42">
        <f>[2]Emissions!J1149</f>
        <v>0</v>
      </c>
      <c r="K462" s="42">
        <f>[2]Emissions!K1149</f>
        <v>0</v>
      </c>
      <c r="L462" s="42">
        <f>[2]Emissions!L1149</f>
        <v>0</v>
      </c>
      <c r="M462" s="42">
        <f>[2]Emissions!M1149</f>
        <v>0</v>
      </c>
    </row>
    <row r="463" spans="1:13">
      <c r="A463" s="10" t="str">
        <f>[2]Emissions!A633</f>
        <v>EUR</v>
      </c>
      <c r="B463" s="10" t="str">
        <f>[2]Emissions!B633</f>
        <v>IMP_EMHV_DMY_TECH</v>
      </c>
      <c r="C463" s="10" t="str">
        <f>[2]Emissions!C633</f>
        <v>TOT_CO2_EQ_GWP_100</v>
      </c>
      <c r="D463" s="10" t="str">
        <f>[2]Emissions!D633</f>
        <v>IMP</v>
      </c>
      <c r="E463" s="42">
        <f>[2]Emissions!E633</f>
        <v>23226.248160499999</v>
      </c>
      <c r="F463" s="42">
        <f>[2]Emissions!F633</f>
        <v>23226.248160499988</v>
      </c>
      <c r="G463" s="42">
        <f>[2]Emissions!G633</f>
        <v>23226.248160499988</v>
      </c>
      <c r="H463" s="42">
        <f>[2]Emissions!H633</f>
        <v>31790.016271475</v>
      </c>
      <c r="I463" s="42">
        <f>[2]Emissions!I633</f>
        <v>40350.472025324991</v>
      </c>
      <c r="J463" s="42">
        <f>[2]Emissions!J633</f>
        <v>47782.076470974993</v>
      </c>
      <c r="K463" s="42">
        <f>[2]Emissions!K633</f>
        <v>0</v>
      </c>
      <c r="L463" s="42">
        <f>[2]Emissions!L633</f>
        <v>0</v>
      </c>
      <c r="M463" s="42">
        <f>[2]Emissions!M633</f>
        <v>0</v>
      </c>
    </row>
    <row r="464" spans="1:13">
      <c r="A464" s="10" t="str">
        <f>[2]Emissions!A529</f>
        <v>EUR</v>
      </c>
      <c r="B464" s="10" t="str">
        <f>[2]Emissions!B529</f>
        <v>HET_COA_EXS</v>
      </c>
      <c r="C464" s="10" t="str">
        <f>[2]Emissions!C529</f>
        <v>TOT_CO2_EQ_GWP_100</v>
      </c>
      <c r="D464" s="10" t="str">
        <f>[2]Emissions!D529</f>
        <v>HET</v>
      </c>
      <c r="E464" s="42">
        <f>[2]Emissions!E529</f>
        <v>16728.1048264973</v>
      </c>
      <c r="F464" s="42">
        <f>[2]Emissions!F529</f>
        <v>14714.53665293745</v>
      </c>
      <c r="G464" s="42">
        <f>[2]Emissions!G529</f>
        <v>11152.06988433154</v>
      </c>
      <c r="H464" s="42">
        <f>[2]Emissions!H529</f>
        <v>8828.721991762468</v>
      </c>
      <c r="I464" s="42">
        <f>[2]Emissions!I529</f>
        <v>5885.8146611749798</v>
      </c>
      <c r="J464" s="42">
        <f>[2]Emissions!J529</f>
        <v>2788.0174710828851</v>
      </c>
      <c r="K464" s="42">
        <f>[2]Emissions!K529</f>
        <v>0</v>
      </c>
      <c r="L464" s="42">
        <f>[2]Emissions!L529</f>
        <v>0</v>
      </c>
      <c r="M464" s="42">
        <f>[2]Emissions!M529</f>
        <v>0</v>
      </c>
    </row>
    <row r="465" spans="1:13">
      <c r="A465" s="10" t="str">
        <f>[2]Emissions!A354</f>
        <v>EUR</v>
      </c>
      <c r="B465" s="10" t="str">
        <f>[2]Emissions!B354</f>
        <v>ELC_BIO_GAS_NEW</v>
      </c>
      <c r="C465" s="10" t="str">
        <f>[2]Emissions!C354</f>
        <v>TOT_CO2_EQ_GWP_100</v>
      </c>
      <c r="D465" s="10" t="str">
        <f>[2]Emissions!D354</f>
        <v>ELC</v>
      </c>
      <c r="E465" s="42">
        <f>[2]Emissions!E354</f>
        <v>0</v>
      </c>
      <c r="F465" s="42">
        <f>[2]Emissions!F354</f>
        <v>0</v>
      </c>
      <c r="G465" s="42">
        <f>[2]Emissions!G354</f>
        <v>0</v>
      </c>
      <c r="H465" s="42">
        <f>[2]Emissions!H354</f>
        <v>0</v>
      </c>
      <c r="I465" s="42">
        <f>[2]Emissions!I354</f>
        <v>0</v>
      </c>
      <c r="J465" s="42">
        <f>[2]Emissions!J354</f>
        <v>0</v>
      </c>
      <c r="K465" s="42">
        <f>[2]Emissions!K354</f>
        <v>0</v>
      </c>
      <c r="L465" s="42">
        <f>[2]Emissions!L354</f>
        <v>0</v>
      </c>
      <c r="M465" s="42">
        <f>[2]Emissions!M354</f>
        <v>0</v>
      </c>
    </row>
    <row r="466" spans="1:13">
      <c r="A466" s="10" t="str">
        <f>[2]Emissions!A20</f>
        <v>EUR</v>
      </c>
      <c r="B466" s="10" t="str">
        <f>[2]Emissions!B20</f>
        <v>AGR_LTH_BIO_NEW</v>
      </c>
      <c r="C466" s="10" t="str">
        <f>[2]Emissions!C20</f>
        <v>TOT_CO2_EQ_GWP_100</v>
      </c>
      <c r="D466" s="10" t="str">
        <f>[2]Emissions!D20</f>
        <v>AGR</v>
      </c>
      <c r="E466" s="42">
        <f>[2]Emissions!E20</f>
        <v>25.142952067241779</v>
      </c>
      <c r="F466" s="42">
        <f>[2]Emissions!F20</f>
        <v>31.791106809490731</v>
      </c>
      <c r="G466" s="42">
        <f>[2]Emissions!G20</f>
        <v>32.561361244846132</v>
      </c>
      <c r="H466" s="42">
        <f>[2]Emissions!H20</f>
        <v>32.561361244846132</v>
      </c>
      <c r="I466" s="42">
        <f>[2]Emissions!I20</f>
        <v>75.648097979703294</v>
      </c>
      <c r="J466" s="42">
        <f>[2]Emissions!J20</f>
        <v>68.999943237454332</v>
      </c>
      <c r="K466" s="42">
        <f>[2]Emissions!K20</f>
        <v>78.161840417513346</v>
      </c>
      <c r="L466" s="42">
        <f>[2]Emissions!L20</f>
        <v>79.960314541121008</v>
      </c>
      <c r="M466" s="42">
        <f>[2]Emissions!M20</f>
        <v>80.221149517987755</v>
      </c>
    </row>
    <row r="467" spans="1:13">
      <c r="A467" s="10" t="str">
        <f>[2]Emissions!A230</f>
        <v>EUR</v>
      </c>
      <c r="B467" s="10" t="str">
        <f>[2]Emissions!B230</f>
        <v>COM_WH_BIO_WDS_NEW</v>
      </c>
      <c r="C467" s="10" t="str">
        <f>[2]Emissions!C230</f>
        <v>TOT_CO2_EQ_GWP_100</v>
      </c>
      <c r="D467" s="10" t="str">
        <f>[2]Emissions!D230</f>
        <v>COM</v>
      </c>
      <c r="E467" s="42">
        <f>[2]Emissions!E230</f>
        <v>0</v>
      </c>
      <c r="F467" s="42">
        <f>[2]Emissions!F230</f>
        <v>0</v>
      </c>
      <c r="G467" s="42">
        <f>[2]Emissions!G230</f>
        <v>0</v>
      </c>
      <c r="H467" s="42">
        <f>[2]Emissions!H230</f>
        <v>0</v>
      </c>
      <c r="I467" s="42">
        <f>[2]Emissions!I230</f>
        <v>0</v>
      </c>
      <c r="J467" s="42">
        <f>[2]Emissions!J230</f>
        <v>0</v>
      </c>
      <c r="K467" s="42">
        <f>[2]Emissions!K230</f>
        <v>0</v>
      </c>
      <c r="L467" s="42">
        <f>[2]Emissions!L230</f>
        <v>0</v>
      </c>
      <c r="M467" s="42">
        <f>[2]Emissions!M230</f>
        <v>0</v>
      </c>
    </row>
    <row r="468" spans="1:13">
      <c r="A468" s="10" t="str">
        <f>[2]Emissions!A523</f>
        <v>EUR</v>
      </c>
      <c r="B468" s="10" t="str">
        <f>[2]Emissions!B523</f>
        <v>HET_BIO_NEW</v>
      </c>
      <c r="C468" s="10" t="str">
        <f>[2]Emissions!C523</f>
        <v>TOT_CO2_EQ_GWP_100</v>
      </c>
      <c r="D468" s="10" t="str">
        <f>[2]Emissions!D523</f>
        <v>HET</v>
      </c>
      <c r="E468" s="42">
        <f>[2]Emissions!E523</f>
        <v>0</v>
      </c>
      <c r="F468" s="42">
        <f>[2]Emissions!F523</f>
        <v>0</v>
      </c>
      <c r="G468" s="42">
        <f>[2]Emissions!G523</f>
        <v>0</v>
      </c>
      <c r="H468" s="42">
        <f>[2]Emissions!H523</f>
        <v>0</v>
      </c>
      <c r="I468" s="42">
        <f>[2]Emissions!I523</f>
        <v>0</v>
      </c>
      <c r="J468" s="42">
        <f>[2]Emissions!J523</f>
        <v>0</v>
      </c>
      <c r="K468" s="42">
        <f>[2]Emissions!K523</f>
        <v>0</v>
      </c>
      <c r="L468" s="42">
        <f>[2]Emissions!L523</f>
        <v>0</v>
      </c>
      <c r="M468" s="42">
        <f>[2]Emissions!M523</f>
        <v>0</v>
      </c>
    </row>
    <row r="469" spans="1:13">
      <c r="A469" s="10" t="str">
        <f>[2]Emissions!A453</f>
        <v>EUR</v>
      </c>
      <c r="B469" s="10" t="str">
        <f>[2]Emissions!B453</f>
        <v>ELC_COA_PUL_FG_CCS_NEW</v>
      </c>
      <c r="C469" s="10" t="str">
        <f>[2]Emissions!C453</f>
        <v>TOT_CO2_EQ_GWP_100</v>
      </c>
      <c r="D469" s="10" t="str">
        <f>[2]Emissions!D453</f>
        <v>ELC</v>
      </c>
      <c r="E469" s="42">
        <f>[2]Emissions!E453</f>
        <v>0</v>
      </c>
      <c r="F469" s="42">
        <f>[2]Emissions!F453</f>
        <v>0</v>
      </c>
      <c r="G469" s="42">
        <f>[2]Emissions!G453</f>
        <v>0</v>
      </c>
      <c r="H469" s="42">
        <f>[2]Emissions!H453</f>
        <v>0</v>
      </c>
      <c r="I469" s="42">
        <f>[2]Emissions!I453</f>
        <v>0</v>
      </c>
      <c r="J469" s="42">
        <f>[2]Emissions!J453</f>
        <v>0</v>
      </c>
      <c r="K469" s="42">
        <f>[2]Emissions!K453</f>
        <v>0</v>
      </c>
      <c r="L469" s="42">
        <f>[2]Emissions!L453</f>
        <v>0</v>
      </c>
      <c r="M469" s="42">
        <f>[2]Emissions!M453</f>
        <v>0</v>
      </c>
    </row>
    <row r="470" spans="1:13">
      <c r="A470" s="10" t="str">
        <f>[2]Emissions!A1506</f>
        <v>EUR</v>
      </c>
      <c r="B470" s="10" t="str">
        <f>[2]Emissions!B1506</f>
        <v>IND_OTH_PH_COA_EXS</v>
      </c>
      <c r="C470" s="10" t="str">
        <f>[2]Emissions!C1506</f>
        <v>TOT_CO2_EQ_GWP_100</v>
      </c>
      <c r="D470" s="10" t="str">
        <f>[2]Emissions!D1506</f>
        <v>IND</v>
      </c>
      <c r="E470" s="42">
        <f>[2]Emissions!E1506</f>
        <v>3808.6816288333321</v>
      </c>
      <c r="F470" s="42">
        <f>[2]Emissions!F1506</f>
        <v>3173.901357361111</v>
      </c>
      <c r="G470" s="42">
        <f>[2]Emissions!G1506</f>
        <v>2539.121085888889</v>
      </c>
      <c r="H470" s="42">
        <f>[2]Emissions!H1506</f>
        <v>3618.2475473916661</v>
      </c>
      <c r="I470" s="42">
        <f>[2]Emissions!I1506</f>
        <v>2412.1650315944439</v>
      </c>
      <c r="J470" s="42">
        <f>[2]Emissions!J1506</f>
        <v>634.7802714722219</v>
      </c>
      <c r="K470" s="42">
        <f>[2]Emissions!K1506</f>
        <v>0</v>
      </c>
      <c r="L470" s="42">
        <f>[2]Emissions!L1506</f>
        <v>0</v>
      </c>
      <c r="M470" s="42">
        <f>[2]Emissions!M1506</f>
        <v>0</v>
      </c>
    </row>
    <row r="471" spans="1:13">
      <c r="A471" s="10" t="str">
        <f>[2]Emissions!A1854</f>
        <v>EUR</v>
      </c>
      <c r="B471" s="10" t="str">
        <f>[2]Emissions!B1854</f>
        <v>RES_SH_INS_BIO_WDS_NEW</v>
      </c>
      <c r="C471" s="10" t="str">
        <f>[2]Emissions!C1854</f>
        <v>TOT_CO2_EQ_GWP_100</v>
      </c>
      <c r="D471" s="10" t="str">
        <f>[2]Emissions!D1854</f>
        <v>RES</v>
      </c>
      <c r="E471" s="42">
        <f>[2]Emissions!E1854</f>
        <v>0</v>
      </c>
      <c r="F471" s="42">
        <f>[2]Emissions!F1854</f>
        <v>0</v>
      </c>
      <c r="G471" s="42">
        <f>[2]Emissions!G1854</f>
        <v>0</v>
      </c>
      <c r="H471" s="42">
        <f>[2]Emissions!H1854</f>
        <v>0</v>
      </c>
      <c r="I471" s="42">
        <f>[2]Emissions!I1854</f>
        <v>0</v>
      </c>
      <c r="J471" s="42">
        <f>[2]Emissions!J1854</f>
        <v>0</v>
      </c>
      <c r="K471" s="42">
        <f>[2]Emissions!K1854</f>
        <v>0</v>
      </c>
      <c r="L471" s="42">
        <f>[2]Emissions!L1854</f>
        <v>0</v>
      </c>
      <c r="M471" s="42">
        <f>[2]Emissions!M1854</f>
        <v>0</v>
      </c>
    </row>
    <row r="472" spans="1:13">
      <c r="A472" s="10" t="str">
        <f>[2]Emissions!A1805</f>
        <v>EUR</v>
      </c>
      <c r="B472" s="10" t="str">
        <f>[2]Emissions!B1805</f>
        <v>RES_SH_BIO_PLT_NEW</v>
      </c>
      <c r="C472" s="10" t="str">
        <f>[2]Emissions!C1805</f>
        <v>TOT_CO2_EQ_GWP_100</v>
      </c>
      <c r="D472" s="10" t="str">
        <f>[2]Emissions!D1805</f>
        <v>RES</v>
      </c>
      <c r="E472" s="42">
        <f>[2]Emissions!E1805</f>
        <v>0</v>
      </c>
      <c r="F472" s="42">
        <f>[2]Emissions!F1805</f>
        <v>2481.504092129107</v>
      </c>
      <c r="G472" s="42">
        <f>[2]Emissions!G1805</f>
        <v>360.14484543794441</v>
      </c>
      <c r="H472" s="42">
        <f>[2]Emissions!H1805</f>
        <v>2481.504092129107</v>
      </c>
      <c r="I472" s="42">
        <f>[2]Emissions!I1805</f>
        <v>2870.5078648124099</v>
      </c>
      <c r="J472" s="42">
        <f>[2]Emissions!J1805</f>
        <v>953.31860626486423</v>
      </c>
      <c r="K472" s="42">
        <f>[2]Emissions!K1805</f>
        <v>953.31860626486423</v>
      </c>
      <c r="L472" s="42">
        <f>[2]Emissions!L1805</f>
        <v>0</v>
      </c>
      <c r="M472" s="42">
        <f>[2]Emissions!M1805</f>
        <v>0</v>
      </c>
    </row>
    <row r="473" spans="1:13">
      <c r="A473" s="10" t="str">
        <f>[2]Emissions!A1457</f>
        <v>EUR</v>
      </c>
      <c r="B473" s="10" t="str">
        <f>[2]Emissions!B1457</f>
        <v>IND_OTH_OTH_HFO_EXS</v>
      </c>
      <c r="C473" s="10" t="str">
        <f>[2]Emissions!C1457</f>
        <v>TOT_CO2_EQ_GWP_100</v>
      </c>
      <c r="D473" s="10" t="str">
        <f>[2]Emissions!D1457</f>
        <v>IND</v>
      </c>
      <c r="E473" s="42">
        <f>[2]Emissions!E1457</f>
        <v>2892.7968724135799</v>
      </c>
      <c r="F473" s="42">
        <f>[2]Emissions!F1457</f>
        <v>1268.7705580761319</v>
      </c>
      <c r="G473" s="42">
        <f>[2]Emissions!G1457</f>
        <v>1015.0164464609049</v>
      </c>
      <c r="H473" s="42">
        <f>[2]Emissions!H1457</f>
        <v>761.26233484567899</v>
      </c>
      <c r="I473" s="42">
        <f>[2]Emissions!I1457</f>
        <v>507.50822323045259</v>
      </c>
      <c r="J473" s="42">
        <f>[2]Emissions!J1457</f>
        <v>253.75411161522629</v>
      </c>
      <c r="K473" s="42">
        <f>[2]Emissions!K1457</f>
        <v>0</v>
      </c>
      <c r="L473" s="42">
        <f>[2]Emissions!L1457</f>
        <v>0</v>
      </c>
      <c r="M473" s="42">
        <f>[2]Emissions!M1457</f>
        <v>0</v>
      </c>
    </row>
    <row r="474" spans="1:13">
      <c r="A474" s="10" t="str">
        <f>[2]Emissions!A1343</f>
        <v>EUR</v>
      </c>
      <c r="B474" s="10" t="str">
        <f>[2]Emissions!B1343</f>
        <v>IND_NM_GLS_ELEC_NEW</v>
      </c>
      <c r="C474" s="10" t="str">
        <f>[2]Emissions!C1343</f>
        <v>TOT_CO2_EQ_GWP_100</v>
      </c>
      <c r="D474" s="10" t="str">
        <f>[2]Emissions!D1343</f>
        <v>IND</v>
      </c>
      <c r="E474" s="42">
        <f>[2]Emissions!E1343</f>
        <v>1200.4786719680369</v>
      </c>
      <c r="F474" s="42">
        <f>[2]Emissions!F1343</f>
        <v>5483.5672588694051</v>
      </c>
      <c r="G474" s="42">
        <f>[2]Emissions!G1343</f>
        <v>8697.7185157294261</v>
      </c>
      <c r="H474" s="42">
        <f>[2]Emissions!H1343</f>
        <v>13623.72760257761</v>
      </c>
      <c r="I474" s="42">
        <f>[2]Emissions!I1343</f>
        <v>16899.44459953062</v>
      </c>
      <c r="J474" s="42">
        <f>[2]Emissions!J1343</f>
        <v>20661.530843346231</v>
      </c>
      <c r="K474" s="42">
        <f>[2]Emissions!K1343</f>
        <v>20558.83108584653</v>
      </c>
      <c r="L474" s="42">
        <f>[2]Emissions!L1343</f>
        <v>20822.779949464821</v>
      </c>
      <c r="M474" s="42">
        <f>[2]Emissions!M1343</f>
        <v>21042.72056268105</v>
      </c>
    </row>
    <row r="475" spans="1:13">
      <c r="A475" s="10" t="str">
        <f>[2]Emissions!A2107</f>
        <v>EUR</v>
      </c>
      <c r="B475" s="10" t="str">
        <f>[2]Emissions!B2107</f>
        <v>TRA_NAV_DOM_DUAL_NEW</v>
      </c>
      <c r="C475" s="10" t="str">
        <f>[2]Emissions!C2107</f>
        <v>TOT_CH4</v>
      </c>
      <c r="D475" s="10" t="str">
        <f>[2]Emissions!D2107</f>
        <v>TRA</v>
      </c>
      <c r="E475" s="42">
        <f>[2]Emissions!E2107</f>
        <v>0</v>
      </c>
      <c r="F475" s="42">
        <f>[2]Emissions!F2107</f>
        <v>0</v>
      </c>
      <c r="G475" s="42">
        <f>[2]Emissions!G2107</f>
        <v>2.4807315480077902E-5</v>
      </c>
      <c r="H475" s="42">
        <f>[2]Emissions!H2107</f>
        <v>0</v>
      </c>
      <c r="I475" s="42">
        <f>[2]Emissions!I2107</f>
        <v>0</v>
      </c>
      <c r="J475" s="42">
        <f>[2]Emissions!J2107</f>
        <v>5.9640920966688464E-3</v>
      </c>
      <c r="K475" s="42">
        <f>[2]Emissions!K2107</f>
        <v>3.5143696930111053E-2</v>
      </c>
      <c r="L475" s="42">
        <f>[2]Emissions!L2107</f>
        <v>0</v>
      </c>
      <c r="M475" s="42">
        <f>[2]Emissions!M2107</f>
        <v>0.12920476812540829</v>
      </c>
    </row>
    <row r="476" spans="1:13">
      <c r="A476" s="10" t="str">
        <f>[2]Emissions!A2079</f>
        <v>EUR</v>
      </c>
      <c r="B476" s="10" t="str">
        <f>[2]Emissions!B2079</f>
        <v>TRA_FT_GSL</v>
      </c>
      <c r="C476" s="10" t="str">
        <f>[2]Emissions!C2079</f>
        <v>TOT_CO2_EQ_GWP_100</v>
      </c>
      <c r="D476" s="10" t="str">
        <f>[2]Emissions!D2079</f>
        <v>TRA</v>
      </c>
      <c r="E476" s="42">
        <f>[2]Emissions!E2079</f>
        <v>-33163.182969731803</v>
      </c>
      <c r="F476" s="42">
        <f>[2]Emissions!F2079</f>
        <v>-40582.334937660467</v>
      </c>
      <c r="G476" s="42">
        <f>[2]Emissions!G2079</f>
        <v>-35840.604953720736</v>
      </c>
      <c r="H476" s="42">
        <f>[2]Emissions!H2079</f>
        <v>-28340.066782137299</v>
      </c>
      <c r="I476" s="42">
        <f>[2]Emissions!I2079</f>
        <v>-17783.71021618558</v>
      </c>
      <c r="J476" s="42">
        <f>[2]Emissions!J2079</f>
        <v>-3149.0552663415951</v>
      </c>
      <c r="K476" s="42">
        <f>[2]Emissions!K2079</f>
        <v>-1924.8651846483219</v>
      </c>
      <c r="L476" s="42">
        <f>[2]Emissions!L2079</f>
        <v>-48.558224488328143</v>
      </c>
      <c r="M476" s="42">
        <f>[2]Emissions!M2079</f>
        <v>-3936.284011443473</v>
      </c>
    </row>
    <row r="477" spans="1:13">
      <c r="A477" s="10" t="str">
        <f>[2]Emissions!A1385</f>
        <v>EUR</v>
      </c>
      <c r="B477" s="10" t="str">
        <f>[2]Emissions!B1385</f>
        <v>IND_NM_MD_NGA_NEW</v>
      </c>
      <c r="C477" s="10" t="str">
        <f>[2]Emissions!C1385</f>
        <v>TOT_CO2_EQ_GWP_100</v>
      </c>
      <c r="D477" s="10" t="str">
        <f>[2]Emissions!D1385</f>
        <v>IND</v>
      </c>
      <c r="E477" s="42">
        <f>[2]Emissions!E1385</f>
        <v>0</v>
      </c>
      <c r="F477" s="42">
        <f>[2]Emissions!F1385</f>
        <v>0</v>
      </c>
      <c r="G477" s="42">
        <f>[2]Emissions!G1385</f>
        <v>0</v>
      </c>
      <c r="H477" s="42">
        <f>[2]Emissions!H1385</f>
        <v>0</v>
      </c>
      <c r="I477" s="42">
        <f>[2]Emissions!I1385</f>
        <v>0</v>
      </c>
      <c r="J477" s="42">
        <f>[2]Emissions!J1385</f>
        <v>0</v>
      </c>
      <c r="K477" s="42">
        <f>[2]Emissions!K1385</f>
        <v>0</v>
      </c>
      <c r="L477" s="42">
        <f>[2]Emissions!L1385</f>
        <v>0</v>
      </c>
      <c r="M477" s="42">
        <f>[2]Emissions!M1385</f>
        <v>0</v>
      </c>
    </row>
    <row r="478" spans="1:13">
      <c r="A478" s="10" t="str">
        <f>[2]Emissions!A944</f>
        <v>EUR</v>
      </c>
      <c r="B478" s="10" t="str">
        <f>[2]Emissions!B944</f>
        <v>IND_CH_OTH_DST_EXS</v>
      </c>
      <c r="C478" s="10" t="str">
        <f>[2]Emissions!C944</f>
        <v>TOT_CO2_EQ_GWP_100</v>
      </c>
      <c r="D478" s="10" t="str">
        <f>[2]Emissions!D944</f>
        <v>IND</v>
      </c>
      <c r="E478" s="42">
        <f>[2]Emissions!E944</f>
        <v>0</v>
      </c>
      <c r="F478" s="42">
        <f>[2]Emissions!F944</f>
        <v>0</v>
      </c>
      <c r="G478" s="42">
        <f>[2]Emissions!G944</f>
        <v>0</v>
      </c>
      <c r="H478" s="42">
        <f>[2]Emissions!H944</f>
        <v>0</v>
      </c>
      <c r="I478" s="42">
        <f>[2]Emissions!I944</f>
        <v>0</v>
      </c>
      <c r="J478" s="42">
        <f>[2]Emissions!J944</f>
        <v>0</v>
      </c>
      <c r="K478" s="42">
        <f>[2]Emissions!K944</f>
        <v>0</v>
      </c>
      <c r="L478" s="42">
        <f>[2]Emissions!L944</f>
        <v>0</v>
      </c>
      <c r="M478" s="42">
        <f>[2]Emissions!M944</f>
        <v>0</v>
      </c>
    </row>
    <row r="479" spans="1:13">
      <c r="A479" s="10" t="str">
        <f>[2]Emissions!A2505</f>
        <v>EUR</v>
      </c>
      <c r="B479" s="10" t="str">
        <f>[2]Emissions!B2505</f>
        <v>TRA_ROA_MTR_LPG_EXS</v>
      </c>
      <c r="C479" s="10" t="str">
        <f>[2]Emissions!C2505</f>
        <v>TOT_CO2_EQ_GWP_100</v>
      </c>
      <c r="D479" s="10" t="str">
        <f>[2]Emissions!D2505</f>
        <v>TRA</v>
      </c>
      <c r="E479" s="42">
        <f>[2]Emissions!E2505</f>
        <v>1090.6149635692641</v>
      </c>
      <c r="F479" s="42">
        <f>[2]Emissions!F2505</f>
        <v>287.00393778138528</v>
      </c>
      <c r="G479" s="42">
        <f>[2]Emissions!G2505</f>
        <v>0</v>
      </c>
      <c r="H479" s="42">
        <f>[2]Emissions!H2505</f>
        <v>0</v>
      </c>
      <c r="I479" s="42">
        <f>[2]Emissions!I2505</f>
        <v>0</v>
      </c>
      <c r="J479" s="42">
        <f>[2]Emissions!J2505</f>
        <v>0</v>
      </c>
      <c r="K479" s="42">
        <f>[2]Emissions!K2505</f>
        <v>0</v>
      </c>
      <c r="L479" s="42">
        <f>[2]Emissions!L2505</f>
        <v>0</v>
      </c>
      <c r="M479" s="42">
        <f>[2]Emissions!M2505</f>
        <v>0</v>
      </c>
    </row>
    <row r="480" spans="1:13">
      <c r="A480" s="10" t="str">
        <f>[2]Emissions!A2499</f>
        <v>EUR</v>
      </c>
      <c r="B480" s="10" t="str">
        <f>[2]Emissions!B2499</f>
        <v>TRA_ROA_MTR_LNG_NEW</v>
      </c>
      <c r="C480" s="10" t="str">
        <f>[2]Emissions!C2499</f>
        <v>TOT_CO2</v>
      </c>
      <c r="D480" s="10" t="str">
        <f>[2]Emissions!D2499</f>
        <v>TRA</v>
      </c>
      <c r="E480" s="42">
        <f>[2]Emissions!E2499</f>
        <v>0</v>
      </c>
      <c r="F480" s="42">
        <f>[2]Emissions!F2499</f>
        <v>0</v>
      </c>
      <c r="G480" s="42">
        <f>[2]Emissions!G2499</f>
        <v>0</v>
      </c>
      <c r="H480" s="42">
        <f>[2]Emissions!H2499</f>
        <v>0</v>
      </c>
      <c r="I480" s="42">
        <f>[2]Emissions!I2499</f>
        <v>0</v>
      </c>
      <c r="J480" s="42">
        <f>[2]Emissions!J2499</f>
        <v>0</v>
      </c>
      <c r="K480" s="42">
        <f>[2]Emissions!K2499</f>
        <v>0</v>
      </c>
      <c r="L480" s="42">
        <f>[2]Emissions!L2499</f>
        <v>0</v>
      </c>
      <c r="M480" s="42">
        <f>[2]Emissions!M2499</f>
        <v>0</v>
      </c>
    </row>
    <row r="481" spans="1:13">
      <c r="A481" s="10" t="str">
        <f>[2]Emissions!A2359</f>
        <v>EUR</v>
      </c>
      <c r="B481" s="10" t="str">
        <f>[2]Emissions!B2359</f>
        <v>TRA_ROA_CAR_LPG_NEW</v>
      </c>
      <c r="C481" s="10" t="str">
        <f>[2]Emissions!C2359</f>
        <v>TOT_CO2_EQ_GWP_100</v>
      </c>
      <c r="D481" s="10" t="str">
        <f>[2]Emissions!D2359</f>
        <v>TRA</v>
      </c>
      <c r="E481" s="42">
        <f>[2]Emissions!E2359</f>
        <v>0</v>
      </c>
      <c r="F481" s="42">
        <f>[2]Emissions!F2359</f>
        <v>0</v>
      </c>
      <c r="G481" s="42">
        <f>[2]Emissions!G2359</f>
        <v>0</v>
      </c>
      <c r="H481" s="42">
        <f>[2]Emissions!H2359</f>
        <v>0</v>
      </c>
      <c r="I481" s="42">
        <f>[2]Emissions!I2359</f>
        <v>0</v>
      </c>
      <c r="J481" s="42">
        <f>[2]Emissions!J2359</f>
        <v>0</v>
      </c>
      <c r="K481" s="42">
        <f>[2]Emissions!K2359</f>
        <v>0</v>
      </c>
      <c r="L481" s="42">
        <f>[2]Emissions!L2359</f>
        <v>0</v>
      </c>
      <c r="M481" s="42">
        <f>[2]Emissions!M2359</f>
        <v>0</v>
      </c>
    </row>
    <row r="482" spans="1:13">
      <c r="A482" s="10" t="str">
        <f>[2]Emissions!A2528</f>
        <v>EUR</v>
      </c>
      <c r="B482" s="10" t="str">
        <f>[2]Emissions!B2528</f>
        <v>UPS_BIO_REF_GEN2_FT_LGC_DST_CCS_NEW</v>
      </c>
      <c r="C482" s="10" t="str">
        <f>[2]Emissions!C2528</f>
        <v>TOT_CO2_EQ_GWP_100</v>
      </c>
      <c r="D482" s="10" t="str">
        <f>[2]Emissions!D2528</f>
        <v>UPS</v>
      </c>
      <c r="E482" s="42">
        <f>[2]Emissions!E2528</f>
        <v>0</v>
      </c>
      <c r="F482" s="42">
        <f>[2]Emissions!F2528</f>
        <v>0</v>
      </c>
      <c r="G482" s="42">
        <f>[2]Emissions!G2528</f>
        <v>0</v>
      </c>
      <c r="H482" s="42">
        <f>[2]Emissions!H2528</f>
        <v>0</v>
      </c>
      <c r="I482" s="42">
        <f>[2]Emissions!I2528</f>
        <v>0</v>
      </c>
      <c r="J482" s="42">
        <f>[2]Emissions!J2528</f>
        <v>0</v>
      </c>
      <c r="K482" s="42">
        <f>[2]Emissions!K2528</f>
        <v>600.9846713252399</v>
      </c>
      <c r="L482" s="42">
        <f>[2]Emissions!L2528</f>
        <v>600.98467132523979</v>
      </c>
      <c r="M482" s="42">
        <f>[2]Emissions!M2528</f>
        <v>0</v>
      </c>
    </row>
    <row r="483" spans="1:13">
      <c r="A483" s="10" t="str">
        <f>[2]Emissions!A2493</f>
        <v>EUR</v>
      </c>
      <c r="B483" s="10" t="str">
        <f>[2]Emissions!B2493</f>
        <v>TRA_ROA_MTR_GSL_EXS</v>
      </c>
      <c r="C483" s="10" t="str">
        <f>[2]Emissions!C2493</f>
        <v>TOT_CO2</v>
      </c>
      <c r="D483" s="10" t="str">
        <f>[2]Emissions!D2493</f>
        <v>TRA</v>
      </c>
      <c r="E483" s="42">
        <f>[2]Emissions!E2493</f>
        <v>1456.1292876184029</v>
      </c>
      <c r="F483" s="42">
        <f>[2]Emissions!F2493</f>
        <v>728.06464380920158</v>
      </c>
      <c r="G483" s="42">
        <f>[2]Emissions!G2493</f>
        <v>0</v>
      </c>
      <c r="H483" s="42">
        <f>[2]Emissions!H2493</f>
        <v>0</v>
      </c>
      <c r="I483" s="42">
        <f>[2]Emissions!I2493</f>
        <v>0</v>
      </c>
      <c r="J483" s="42">
        <f>[2]Emissions!J2493</f>
        <v>0</v>
      </c>
      <c r="K483" s="42">
        <f>[2]Emissions!K2493</f>
        <v>0</v>
      </c>
      <c r="L483" s="42">
        <f>[2]Emissions!L2493</f>
        <v>0</v>
      </c>
      <c r="M483" s="42">
        <f>[2]Emissions!M2493</f>
        <v>0</v>
      </c>
    </row>
    <row r="484" spans="1:13">
      <c r="A484" s="10" t="str">
        <f>[2]Emissions!A2430</f>
        <v>EUR</v>
      </c>
      <c r="B484" s="10" t="str">
        <f>[2]Emissions!B2430</f>
        <v>TRA_ROA_LCV_DST_EXS</v>
      </c>
      <c r="C484" s="10" t="str">
        <f>[2]Emissions!C2430</f>
        <v>TOT_CO2</v>
      </c>
      <c r="D484" s="10" t="str">
        <f>[2]Emissions!D2430</f>
        <v>TRA</v>
      </c>
      <c r="E484" s="42">
        <f>[2]Emissions!E2430</f>
        <v>66495.321904527562</v>
      </c>
      <c r="F484" s="42">
        <f>[2]Emissions!F2430</f>
        <v>17498.768922244089</v>
      </c>
      <c r="G484" s="42">
        <f>[2]Emissions!G2430</f>
        <v>0</v>
      </c>
      <c r="H484" s="42">
        <f>[2]Emissions!H2430</f>
        <v>0</v>
      </c>
      <c r="I484" s="42">
        <f>[2]Emissions!I2430</f>
        <v>0</v>
      </c>
      <c r="J484" s="42">
        <f>[2]Emissions!J2430</f>
        <v>0</v>
      </c>
      <c r="K484" s="42">
        <f>[2]Emissions!K2430</f>
        <v>0</v>
      </c>
      <c r="L484" s="42">
        <f>[2]Emissions!L2430</f>
        <v>0</v>
      </c>
      <c r="M484" s="42">
        <f>[2]Emissions!M2430</f>
        <v>0</v>
      </c>
    </row>
    <row r="485" spans="1:13">
      <c r="A485" s="10" t="str">
        <f>[2]Emissions!A644</f>
        <v>EUR</v>
      </c>
      <c r="B485" s="10" t="str">
        <f>[2]Emissions!B644</f>
        <v>IND_CH_AMM_BIOGSF_NEW</v>
      </c>
      <c r="C485" s="10" t="str">
        <f>[2]Emissions!C644</f>
        <v>TOT_CO2_EQ_GWP_100</v>
      </c>
      <c r="D485" s="10" t="str">
        <f>[2]Emissions!D644</f>
        <v>IND</v>
      </c>
      <c r="E485" s="42">
        <f>[2]Emissions!E644</f>
        <v>0</v>
      </c>
      <c r="F485" s="42">
        <f>[2]Emissions!F644</f>
        <v>0</v>
      </c>
      <c r="G485" s="42">
        <f>[2]Emissions!G644</f>
        <v>0</v>
      </c>
      <c r="H485" s="42">
        <f>[2]Emissions!H644</f>
        <v>0</v>
      </c>
      <c r="I485" s="42">
        <f>[2]Emissions!I644</f>
        <v>0</v>
      </c>
      <c r="J485" s="42">
        <f>[2]Emissions!J644</f>
        <v>0</v>
      </c>
      <c r="K485" s="42">
        <f>[2]Emissions!K644</f>
        <v>0</v>
      </c>
      <c r="L485" s="42">
        <f>[2]Emissions!L644</f>
        <v>0</v>
      </c>
      <c r="M485" s="42">
        <f>[2]Emissions!M644</f>
        <v>0</v>
      </c>
    </row>
    <row r="486" spans="1:13">
      <c r="A486" s="10" t="str">
        <f>[2]Emissions!A1181</f>
        <v>EUR</v>
      </c>
      <c r="B486" s="10" t="str">
        <f>[2]Emissions!B1181</f>
        <v>IND_NF_ALU_CBT_NEW</v>
      </c>
      <c r="C486" s="10" t="str">
        <f>[2]Emissions!C1181</f>
        <v>TOT_CO2_EQ_GWP_100</v>
      </c>
      <c r="D486" s="10" t="str">
        <f>[2]Emissions!D1181</f>
        <v>IND</v>
      </c>
      <c r="E486" s="42">
        <f>[2]Emissions!E1181</f>
        <v>0</v>
      </c>
      <c r="F486" s="42">
        <f>[2]Emissions!F1181</f>
        <v>0</v>
      </c>
      <c r="G486" s="42">
        <f>[2]Emissions!G1181</f>
        <v>0</v>
      </c>
      <c r="H486" s="42">
        <f>[2]Emissions!H1181</f>
        <v>0</v>
      </c>
      <c r="I486" s="42">
        <f>[2]Emissions!I1181</f>
        <v>0</v>
      </c>
      <c r="J486" s="42">
        <f>[2]Emissions!J1181</f>
        <v>0</v>
      </c>
      <c r="K486" s="42">
        <f>[2]Emissions!K1181</f>
        <v>0</v>
      </c>
      <c r="L486" s="42">
        <f>[2]Emissions!L1181</f>
        <v>0</v>
      </c>
      <c r="M486" s="42">
        <f>[2]Emissions!M1181</f>
        <v>0</v>
      </c>
    </row>
    <row r="487" spans="1:13">
      <c r="A487" s="10" t="str">
        <f>[2]Emissions!A1174</f>
        <v>EUR</v>
      </c>
      <c r="B487" s="10" t="str">
        <f>[2]Emissions!B1174</f>
        <v>IND_IS_SCR_NEW</v>
      </c>
      <c r="C487" s="10" t="str">
        <f>[2]Emissions!C1174</f>
        <v>TOT_CO2_EQ_GWP_100</v>
      </c>
      <c r="D487" s="10" t="str">
        <f>[2]Emissions!D1174</f>
        <v>IND</v>
      </c>
      <c r="E487" s="42">
        <f>[2]Emissions!E1174</f>
        <v>1030.8436882504609</v>
      </c>
      <c r="F487" s="42">
        <f>[2]Emissions!F1174</f>
        <v>0</v>
      </c>
      <c r="G487" s="42">
        <f>[2]Emissions!G1174</f>
        <v>0</v>
      </c>
      <c r="H487" s="42">
        <f>[2]Emissions!H1174</f>
        <v>0</v>
      </c>
      <c r="I487" s="42">
        <f>[2]Emissions!I1174</f>
        <v>2193.6975730392801</v>
      </c>
      <c r="J487" s="42">
        <f>[2]Emissions!J1174</f>
        <v>1897.808119253172</v>
      </c>
      <c r="K487" s="42">
        <f>[2]Emissions!K1174</f>
        <v>0</v>
      </c>
      <c r="L487" s="42">
        <f>[2]Emissions!L1174</f>
        <v>0</v>
      </c>
      <c r="M487" s="42">
        <f>[2]Emissions!M1174</f>
        <v>0</v>
      </c>
    </row>
    <row r="488" spans="1:13">
      <c r="A488" s="10" t="str">
        <f>[2]Emissions!A652</f>
        <v>EUR</v>
      </c>
      <c r="B488" s="10" t="str">
        <f>[2]Emissions!B652</f>
        <v>IND_CH_AMM_COAGSF_NEW</v>
      </c>
      <c r="C488" s="10" t="str">
        <f>[2]Emissions!C652</f>
        <v>TOT_CO2_EQ_GWP_100</v>
      </c>
      <c r="D488" s="10" t="str">
        <f>[2]Emissions!D652</f>
        <v>IND</v>
      </c>
      <c r="E488" s="42">
        <f>[2]Emissions!E652</f>
        <v>16087.67503915763</v>
      </c>
      <c r="F488" s="42">
        <f>[2]Emissions!F652</f>
        <v>15721.337477703941</v>
      </c>
      <c r="G488" s="42">
        <f>[2]Emissions!G652</f>
        <v>3129.1228669381612</v>
      </c>
      <c r="H488" s="42">
        <f>[2]Emissions!H652</f>
        <v>10269.875741902089</v>
      </c>
      <c r="I488" s="42">
        <f>[2]Emissions!I652</f>
        <v>0</v>
      </c>
      <c r="J488" s="42">
        <f>[2]Emissions!J652</f>
        <v>0</v>
      </c>
      <c r="K488" s="42">
        <f>[2]Emissions!K652</f>
        <v>0</v>
      </c>
      <c r="L488" s="42">
        <f>[2]Emissions!L652</f>
        <v>0</v>
      </c>
      <c r="M488" s="42">
        <f>[2]Emissions!M652</f>
        <v>0</v>
      </c>
    </row>
    <row r="489" spans="1:13">
      <c r="A489" s="10" t="str">
        <f>[2]Emissions!A434</f>
        <v>EUR</v>
      </c>
      <c r="B489" s="10" t="str">
        <f>[2]Emissions!B434</f>
        <v>ELC_COA_CCO_NEW</v>
      </c>
      <c r="C489" s="10" t="str">
        <f>[2]Emissions!C434</f>
        <v>TOT_CO2_EQ_GWP_100</v>
      </c>
      <c r="D489" s="10" t="str">
        <f>[2]Emissions!D434</f>
        <v>ELC</v>
      </c>
      <c r="E489" s="42">
        <f>[2]Emissions!E434</f>
        <v>244277.80728241679</v>
      </c>
      <c r="F489" s="42">
        <f>[2]Emissions!F434</f>
        <v>301773.28711729741</v>
      </c>
      <c r="G489" s="42">
        <f>[2]Emissions!G434</f>
        <v>168159.13340539101</v>
      </c>
      <c r="H489" s="42">
        <f>[2]Emissions!H434</f>
        <v>15671.73475713386</v>
      </c>
      <c r="I489" s="42">
        <f>[2]Emissions!I434</f>
        <v>0</v>
      </c>
      <c r="J489" s="42">
        <f>[2]Emissions!J434</f>
        <v>0</v>
      </c>
      <c r="K489" s="42">
        <f>[2]Emissions!K434</f>
        <v>0</v>
      </c>
      <c r="L489" s="42">
        <f>[2]Emissions!L434</f>
        <v>0</v>
      </c>
      <c r="M489" s="42">
        <f>[2]Emissions!M434</f>
        <v>0</v>
      </c>
    </row>
    <row r="490" spans="1:13">
      <c r="A490" s="10" t="str">
        <f>[2]Emissions!A2460</f>
        <v>EUR</v>
      </c>
      <c r="B490" s="10" t="str">
        <f>[2]Emissions!B2460</f>
        <v>TRA_ROA_LCV_NGA_NEW</v>
      </c>
      <c r="C490" s="10" t="str">
        <f>[2]Emissions!C2460</f>
        <v>TOT_CO2_EQ_GWP_100</v>
      </c>
      <c r="D490" s="10" t="str">
        <f>[2]Emissions!D2460</f>
        <v>TRA</v>
      </c>
      <c r="E490" s="42">
        <f>[2]Emissions!E2460</f>
        <v>0</v>
      </c>
      <c r="F490" s="42">
        <f>[2]Emissions!F2460</f>
        <v>0</v>
      </c>
      <c r="G490" s="42">
        <f>[2]Emissions!G2460</f>
        <v>0</v>
      </c>
      <c r="H490" s="42">
        <f>[2]Emissions!H2460</f>
        <v>0</v>
      </c>
      <c r="I490" s="42">
        <f>[2]Emissions!I2460</f>
        <v>0</v>
      </c>
      <c r="J490" s="42">
        <f>[2]Emissions!J2460</f>
        <v>0</v>
      </c>
      <c r="K490" s="42">
        <f>[2]Emissions!K2460</f>
        <v>0</v>
      </c>
      <c r="L490" s="42">
        <f>[2]Emissions!L2460</f>
        <v>0</v>
      </c>
      <c r="M490" s="42">
        <f>[2]Emissions!M2460</f>
        <v>0</v>
      </c>
    </row>
    <row r="491" spans="1:13">
      <c r="A491" s="10" t="str">
        <f>[2]Emissions!A2425</f>
        <v>EUR</v>
      </c>
      <c r="B491" s="10" t="str">
        <f>[2]Emissions!B2425</f>
        <v>TRA_ROA_LCV_DPH_NEW</v>
      </c>
      <c r="C491" s="10" t="str">
        <f>[2]Emissions!C2425</f>
        <v>TOT_CO2_EQ_GWP_100</v>
      </c>
      <c r="D491" s="10" t="str">
        <f>[2]Emissions!D2425</f>
        <v>TRA</v>
      </c>
      <c r="E491" s="42">
        <f>[2]Emissions!E2425</f>
        <v>0</v>
      </c>
      <c r="F491" s="42">
        <f>[2]Emissions!F2425</f>
        <v>0</v>
      </c>
      <c r="G491" s="42">
        <f>[2]Emissions!G2425</f>
        <v>1.7382123149433959</v>
      </c>
      <c r="H491" s="42">
        <f>[2]Emissions!H2425</f>
        <v>1.738212314943397</v>
      </c>
      <c r="I491" s="42">
        <f>[2]Emissions!I2425</f>
        <v>61.905178294150438</v>
      </c>
      <c r="J491" s="42">
        <f>[2]Emissions!J2425</f>
        <v>367.05554882643838</v>
      </c>
      <c r="K491" s="42">
        <f>[2]Emissions!K2425</f>
        <v>2060.413279435204</v>
      </c>
      <c r="L491" s="42">
        <f>[2]Emissions!L2425</f>
        <v>2000.2463134559971</v>
      </c>
      <c r="M491" s="42">
        <f>[2]Emissions!M2425</f>
        <v>846.67886530438273</v>
      </c>
    </row>
    <row r="492" spans="1:13">
      <c r="A492" s="10" t="str">
        <f>[2]Emissions!A2320</f>
        <v>EUR</v>
      </c>
      <c r="B492" s="10" t="str">
        <f>[2]Emissions!B2320</f>
        <v>TRA_ROA_CAR_DST_EXS</v>
      </c>
      <c r="C492" s="10" t="str">
        <f>[2]Emissions!C2320</f>
        <v>TOT_CO2</v>
      </c>
      <c r="D492" s="10" t="str">
        <f>[2]Emissions!D2320</f>
        <v>TRA</v>
      </c>
      <c r="E492" s="42">
        <f>[2]Emissions!E2320</f>
        <v>83185.303043046355</v>
      </c>
      <c r="F492" s="42">
        <f>[2]Emissions!F2320</f>
        <v>41592.651521523178</v>
      </c>
      <c r="G492" s="42">
        <f>[2]Emissions!G2320</f>
        <v>0</v>
      </c>
      <c r="H492" s="42">
        <f>[2]Emissions!H2320</f>
        <v>0</v>
      </c>
      <c r="I492" s="42">
        <f>[2]Emissions!I2320</f>
        <v>0</v>
      </c>
      <c r="J492" s="42">
        <f>[2]Emissions!J2320</f>
        <v>0</v>
      </c>
      <c r="K492" s="42">
        <f>[2]Emissions!K2320</f>
        <v>0</v>
      </c>
      <c r="L492" s="42">
        <f>[2]Emissions!L2320</f>
        <v>0</v>
      </c>
      <c r="M492" s="42">
        <f>[2]Emissions!M2320</f>
        <v>0</v>
      </c>
    </row>
    <row r="493" spans="1:13">
      <c r="A493" s="10" t="str">
        <f>[2]Emissions!A1962</f>
        <v>EUR</v>
      </c>
      <c r="B493" s="10" t="str">
        <f>[2]Emissions!B1962</f>
        <v>RES_WH_BIO_WDS_NEW</v>
      </c>
      <c r="C493" s="10" t="str">
        <f>[2]Emissions!C1962</f>
        <v>TOT_CO2_EQ_GWP_100</v>
      </c>
      <c r="D493" s="10" t="str">
        <f>[2]Emissions!D1962</f>
        <v>RES</v>
      </c>
      <c r="E493" s="42">
        <f>[2]Emissions!E1962</f>
        <v>0</v>
      </c>
      <c r="F493" s="42">
        <f>[2]Emissions!F1962</f>
        <v>0</v>
      </c>
      <c r="G493" s="42">
        <f>[2]Emissions!G1962</f>
        <v>0</v>
      </c>
      <c r="H493" s="42">
        <f>[2]Emissions!H1962</f>
        <v>0</v>
      </c>
      <c r="I493" s="42">
        <f>[2]Emissions!I1962</f>
        <v>0</v>
      </c>
      <c r="J493" s="42">
        <f>[2]Emissions!J1962</f>
        <v>0</v>
      </c>
      <c r="K493" s="42">
        <f>[2]Emissions!K1962</f>
        <v>0</v>
      </c>
      <c r="L493" s="42">
        <f>[2]Emissions!L1962</f>
        <v>0</v>
      </c>
      <c r="M493" s="42">
        <f>[2]Emissions!M1962</f>
        <v>0</v>
      </c>
    </row>
    <row r="494" spans="1:13">
      <c r="A494" s="10" t="str">
        <f>[2]Emissions!A1864</f>
        <v>EUR</v>
      </c>
      <c r="B494" s="10" t="str">
        <f>[2]Emissions!B1864</f>
        <v>RES_SH_INS_DST_CND_NEW</v>
      </c>
      <c r="C494" s="10" t="str">
        <f>[2]Emissions!C1864</f>
        <v>TOT_CO2_EQ_GWP_100</v>
      </c>
      <c r="D494" s="10" t="str">
        <f>[2]Emissions!D1864</f>
        <v>RES</v>
      </c>
      <c r="E494" s="42">
        <f>[2]Emissions!E1864</f>
        <v>0</v>
      </c>
      <c r="F494" s="42">
        <f>[2]Emissions!F1864</f>
        <v>0</v>
      </c>
      <c r="G494" s="42">
        <f>[2]Emissions!G1864</f>
        <v>0</v>
      </c>
      <c r="H494" s="42">
        <f>[2]Emissions!H1864</f>
        <v>0</v>
      </c>
      <c r="I494" s="42">
        <f>[2]Emissions!I1864</f>
        <v>0</v>
      </c>
      <c r="J494" s="42">
        <f>[2]Emissions!J1864</f>
        <v>0</v>
      </c>
      <c r="K494" s="42">
        <f>[2]Emissions!K1864</f>
        <v>0</v>
      </c>
      <c r="L494" s="42">
        <f>[2]Emissions!L1864</f>
        <v>0</v>
      </c>
      <c r="M494" s="42">
        <f>[2]Emissions!M1864</f>
        <v>0</v>
      </c>
    </row>
    <row r="495" spans="1:13">
      <c r="A495" s="10" t="str">
        <f>[2]Emissions!A1815</f>
        <v>EUR</v>
      </c>
      <c r="B495" s="10" t="str">
        <f>[2]Emissions!B1815</f>
        <v>RES_SH_COA_EXS</v>
      </c>
      <c r="C495" s="10" t="str">
        <f>[2]Emissions!C1815</f>
        <v>TOT_CO2_EQ_GWP_100</v>
      </c>
      <c r="D495" s="10" t="str">
        <f>[2]Emissions!D1815</f>
        <v>RES</v>
      </c>
      <c r="E495" s="42">
        <f>[2]Emissions!E1815</f>
        <v>62637.303622200488</v>
      </c>
      <c r="F495" s="42">
        <f>[2]Emissions!F1815</f>
        <v>34997.522869582957</v>
      </c>
      <c r="G495" s="42">
        <f>[2]Emissions!G1815</f>
        <v>33673.923779694203</v>
      </c>
      <c r="H495" s="42">
        <f>[2]Emissions!H1815</f>
        <v>4014.1101194337461</v>
      </c>
      <c r="I495" s="42">
        <f>[2]Emissions!I1815</f>
        <v>0</v>
      </c>
      <c r="J495" s="42">
        <f>[2]Emissions!J1815</f>
        <v>0</v>
      </c>
      <c r="K495" s="42">
        <f>[2]Emissions!K1815</f>
        <v>0</v>
      </c>
      <c r="L495" s="42">
        <f>[2]Emissions!L1815</f>
        <v>0</v>
      </c>
      <c r="M495" s="42">
        <f>[2]Emissions!M1815</f>
        <v>0</v>
      </c>
    </row>
    <row r="496" spans="1:13">
      <c r="A496" s="10" t="str">
        <f>[2]Emissions!A1024</f>
        <v>EUR</v>
      </c>
      <c r="B496" s="10" t="str">
        <f>[2]Emissions!B1024</f>
        <v>IND_FT_BIO</v>
      </c>
      <c r="C496" s="10" t="str">
        <f>[2]Emissions!C1024</f>
        <v>TOT_CO2_EQ_GWP_100</v>
      </c>
      <c r="D496" s="10" t="str">
        <f>[2]Emissions!D1024</f>
        <v>IND</v>
      </c>
      <c r="E496" s="42">
        <f>[2]Emissions!E1024</f>
        <v>0</v>
      </c>
      <c r="F496" s="42">
        <f>[2]Emissions!F1024</f>
        <v>0</v>
      </c>
      <c r="G496" s="42">
        <f>[2]Emissions!G1024</f>
        <v>0</v>
      </c>
      <c r="H496" s="42">
        <f>[2]Emissions!H1024</f>
        <v>0</v>
      </c>
      <c r="I496" s="42">
        <f>[2]Emissions!I1024</f>
        <v>0</v>
      </c>
      <c r="J496" s="42">
        <f>[2]Emissions!J1024</f>
        <v>0</v>
      </c>
      <c r="K496" s="42">
        <f>[2]Emissions!K1024</f>
        <v>0</v>
      </c>
      <c r="L496" s="42">
        <f>[2]Emissions!L1024</f>
        <v>0</v>
      </c>
      <c r="M496" s="42">
        <f>[2]Emissions!M1024</f>
        <v>0</v>
      </c>
    </row>
    <row r="497" spans="1:13">
      <c r="A497" s="10" t="str">
        <f>[2]Emissions!A1273</f>
        <v>EUR</v>
      </c>
      <c r="B497" s="10" t="str">
        <f>[2]Emissions!B1273</f>
        <v>IND_NF_ZNC_EXS</v>
      </c>
      <c r="C497" s="10" t="str">
        <f>[2]Emissions!C1273</f>
        <v>TOT_CO2_EQ_GWP_100</v>
      </c>
      <c r="D497" s="10" t="str">
        <f>[2]Emissions!D1273</f>
        <v>IND</v>
      </c>
      <c r="E497" s="42">
        <f>[2]Emissions!E1273</f>
        <v>27.2077655521888</v>
      </c>
      <c r="F497" s="42">
        <f>[2]Emissions!F1273</f>
        <v>21.766212441751041</v>
      </c>
      <c r="G497" s="42">
        <f>[2]Emissions!G1273</f>
        <v>16.324659331313281</v>
      </c>
      <c r="H497" s="42">
        <f>[2]Emissions!H1273</f>
        <v>10.88310622087552</v>
      </c>
      <c r="I497" s="42">
        <f>[2]Emissions!I1273</f>
        <v>5.4415531104377601</v>
      </c>
      <c r="J497" s="42">
        <f>[2]Emissions!J1273</f>
        <v>0</v>
      </c>
      <c r="K497" s="42">
        <f>[2]Emissions!K1273</f>
        <v>0</v>
      </c>
      <c r="L497" s="42">
        <f>[2]Emissions!L1273</f>
        <v>0</v>
      </c>
      <c r="M497" s="42">
        <f>[2]Emissions!M1273</f>
        <v>0</v>
      </c>
    </row>
    <row r="498" spans="1:13">
      <c r="A498" s="10" t="str">
        <f>[2]Emissions!A1168</f>
        <v>EUR</v>
      </c>
      <c r="B498" s="10" t="str">
        <f>[2]Emissions!B1168</f>
        <v>IND_IS_SCR_EXS</v>
      </c>
      <c r="C498" s="10" t="str">
        <f>[2]Emissions!C1168</f>
        <v>TOT_CO2_EQ_GWP_100</v>
      </c>
      <c r="D498" s="10" t="str">
        <f>[2]Emissions!D1168</f>
        <v>IND</v>
      </c>
      <c r="E498" s="42">
        <f>[2]Emissions!E1168</f>
        <v>8919.6955327300257</v>
      </c>
      <c r="F498" s="42">
        <f>[2]Emissions!F1168</f>
        <v>7135.7564261840198</v>
      </c>
      <c r="G498" s="42">
        <f>[2]Emissions!G1168</f>
        <v>4248.1904003443788</v>
      </c>
      <c r="H498" s="42">
        <f>[2]Emissions!H1168</f>
        <v>3377.316054115448</v>
      </c>
      <c r="I498" s="42">
        <f>[2]Emissions!I1168</f>
        <v>939.26889142329003</v>
      </c>
      <c r="J498" s="42">
        <f>[2]Emissions!J1168</f>
        <v>0</v>
      </c>
      <c r="K498" s="42">
        <f>[2]Emissions!K1168</f>
        <v>0</v>
      </c>
      <c r="L498" s="42">
        <f>[2]Emissions!L1168</f>
        <v>0</v>
      </c>
      <c r="M498" s="42">
        <f>[2]Emissions!M1168</f>
        <v>0</v>
      </c>
    </row>
    <row r="499" spans="1:13">
      <c r="A499" s="10" t="str">
        <f>[2]Emissions!A625</f>
        <v>EUR</v>
      </c>
      <c r="B499" s="10" t="str">
        <f>[2]Emissions!B625</f>
        <v>HH2_NGA_CL_CCS_NEW</v>
      </c>
      <c r="C499" s="10" t="str">
        <f>[2]Emissions!C625</f>
        <v>TOT_CO2_EQ_GWP_100</v>
      </c>
      <c r="D499" s="10" t="str">
        <f>[2]Emissions!D625</f>
        <v>HH2</v>
      </c>
      <c r="E499" s="42">
        <f>[2]Emissions!E625</f>
        <v>0</v>
      </c>
      <c r="F499" s="42">
        <f>[2]Emissions!F625</f>
        <v>0</v>
      </c>
      <c r="G499" s="42">
        <f>[2]Emissions!G625</f>
        <v>0</v>
      </c>
      <c r="H499" s="42">
        <f>[2]Emissions!H625</f>
        <v>0</v>
      </c>
      <c r="I499" s="42">
        <f>[2]Emissions!I625</f>
        <v>0</v>
      </c>
      <c r="J499" s="42">
        <f>[2]Emissions!J625</f>
        <v>0</v>
      </c>
      <c r="K499" s="42">
        <f>[2]Emissions!K625</f>
        <v>4.6031631609848214</v>
      </c>
      <c r="L499" s="42">
        <f>[2]Emissions!L625</f>
        <v>96.405321967914006</v>
      </c>
      <c r="M499" s="42">
        <f>[2]Emissions!M625</f>
        <v>158.2768434743904</v>
      </c>
    </row>
    <row r="500" spans="1:13">
      <c r="A500" s="10" t="str">
        <f>[2]Emissions!A2454</f>
        <v>EUR</v>
      </c>
      <c r="B500" s="10" t="str">
        <f>[2]Emissions!B2454</f>
        <v>TRA_ROA_LCV_LPG_NEW</v>
      </c>
      <c r="C500" s="10" t="str">
        <f>[2]Emissions!C2454</f>
        <v>TOT_CO2</v>
      </c>
      <c r="D500" s="10" t="str">
        <f>[2]Emissions!D2454</f>
        <v>TRA</v>
      </c>
      <c r="E500" s="42">
        <f>[2]Emissions!E2454</f>
        <v>566.3339531934306</v>
      </c>
      <c r="F500" s="42">
        <f>[2]Emissions!F2454</f>
        <v>566.3339531934306</v>
      </c>
      <c r="G500" s="42">
        <f>[2]Emissions!G2454</f>
        <v>566.3339531934306</v>
      </c>
      <c r="H500" s="42">
        <f>[2]Emissions!H2454</f>
        <v>566.3339531934306</v>
      </c>
      <c r="I500" s="42">
        <f>[2]Emissions!I2454</f>
        <v>0</v>
      </c>
      <c r="J500" s="42">
        <f>[2]Emissions!J2454</f>
        <v>0</v>
      </c>
      <c r="K500" s="42">
        <f>[2]Emissions!K2454</f>
        <v>0</v>
      </c>
      <c r="L500" s="42">
        <f>[2]Emissions!L2454</f>
        <v>0</v>
      </c>
      <c r="M500" s="42">
        <f>[2]Emissions!M2454</f>
        <v>0</v>
      </c>
    </row>
    <row r="501" spans="1:13">
      <c r="A501" s="10" t="str">
        <f>[2]Emissions!A2314</f>
        <v>EUR</v>
      </c>
      <c r="B501" s="10" t="str">
        <f>[2]Emissions!B2314</f>
        <v>TRA_ROA_BUS_NGA_NEW</v>
      </c>
      <c r="C501" s="10" t="str">
        <f>[2]Emissions!C2314</f>
        <v>TOT_CO2</v>
      </c>
      <c r="D501" s="10" t="str">
        <f>[2]Emissions!D2314</f>
        <v>TRA</v>
      </c>
      <c r="E501" s="42">
        <f>[2]Emissions!E2314</f>
        <v>0</v>
      </c>
      <c r="F501" s="42">
        <f>[2]Emissions!F2314</f>
        <v>0</v>
      </c>
      <c r="G501" s="42">
        <f>[2]Emissions!G2314</f>
        <v>1460.8598509728599</v>
      </c>
      <c r="H501" s="42">
        <f>[2]Emissions!H2314</f>
        <v>1460.8598509728599</v>
      </c>
      <c r="I501" s="42">
        <f>[2]Emissions!I2314</f>
        <v>1460.8598509728599</v>
      </c>
      <c r="J501" s="42">
        <f>[2]Emissions!J2314</f>
        <v>1460.8598509728599</v>
      </c>
      <c r="K501" s="42">
        <f>[2]Emissions!K2314</f>
        <v>0</v>
      </c>
      <c r="L501" s="42">
        <f>[2]Emissions!L2314</f>
        <v>0</v>
      </c>
      <c r="M501" s="42">
        <f>[2]Emissions!M2314</f>
        <v>0</v>
      </c>
    </row>
    <row r="502" spans="1:13">
      <c r="A502" s="10" t="str">
        <f>[2]Emissions!A2307</f>
        <v>EUR</v>
      </c>
      <c r="B502" s="10" t="str">
        <f>[2]Emissions!B2307</f>
        <v>TRA_ROA_BUS_NGA_EXS</v>
      </c>
      <c r="C502" s="10" t="str">
        <f>[2]Emissions!C2307</f>
        <v>TOT_CH4</v>
      </c>
      <c r="D502" s="10" t="str">
        <f>[2]Emissions!D2307</f>
        <v>TRA</v>
      </c>
      <c r="E502" s="42">
        <f>[2]Emissions!E2307</f>
        <v>4.6604368932038828E-3</v>
      </c>
      <c r="F502" s="42">
        <f>[2]Emissions!F2307</f>
        <v>4.4274150485436887E-3</v>
      </c>
      <c r="G502" s="42">
        <f>[2]Emissions!G2307</f>
        <v>0</v>
      </c>
      <c r="H502" s="42">
        <f>[2]Emissions!H2307</f>
        <v>0</v>
      </c>
      <c r="I502" s="42">
        <f>[2]Emissions!I2307</f>
        <v>0</v>
      </c>
      <c r="J502" s="42">
        <f>[2]Emissions!J2307</f>
        <v>0</v>
      </c>
      <c r="K502" s="42">
        <f>[2]Emissions!K2307</f>
        <v>0</v>
      </c>
      <c r="L502" s="42">
        <f>[2]Emissions!L2307</f>
        <v>0</v>
      </c>
      <c r="M502" s="42">
        <f>[2]Emissions!M2307</f>
        <v>0</v>
      </c>
    </row>
    <row r="503" spans="1:13">
      <c r="A503" s="10" t="str">
        <f>[2]Emissions!A2068</f>
        <v>EUR</v>
      </c>
      <c r="B503" s="10" t="str">
        <f>[2]Emissions!B2068</f>
        <v>TRA_AVI_DOM_JTK_NEW</v>
      </c>
      <c r="C503" s="10" t="str">
        <f>[2]Emissions!C2068</f>
        <v>TOT_CO2_EQ_GWP_100</v>
      </c>
      <c r="D503" s="10" t="str">
        <f>[2]Emissions!D2068</f>
        <v>TRA</v>
      </c>
      <c r="E503" s="42">
        <f>[2]Emissions!E2068</f>
        <v>11968.89791342868</v>
      </c>
      <c r="F503" s="42">
        <f>[2]Emissions!F2068</f>
        <v>16593.505399287609</v>
      </c>
      <c r="G503" s="42">
        <f>[2]Emissions!G2068</f>
        <v>8184.1802593510074</v>
      </c>
      <c r="H503" s="42">
        <f>[2]Emissions!H2068</f>
        <v>22714.139146405239</v>
      </c>
      <c r="I503" s="42">
        <f>[2]Emissions!I2068</f>
        <v>26697.095579293818</v>
      </c>
      <c r="J503" s="42">
        <f>[2]Emissions!J2068</f>
        <v>30500.979392907779</v>
      </c>
      <c r="K503" s="42">
        <f>[2]Emissions!K2068</f>
        <v>31825.432622540029</v>
      </c>
      <c r="L503" s="42">
        <f>[2]Emissions!L2068</f>
        <v>33017.951664991822</v>
      </c>
      <c r="M503" s="42">
        <f>[2]Emissions!M2068</f>
        <v>34013.969288944543</v>
      </c>
    </row>
    <row r="504" spans="1:13">
      <c r="A504" s="10" t="str">
        <f>[2]Emissions!A1609</f>
        <v>EUR</v>
      </c>
      <c r="B504" s="10" t="str">
        <f>[2]Emissions!B1609</f>
        <v>IND_OTH_SB_COG_EXS</v>
      </c>
      <c r="C504" s="10" t="str">
        <f>[2]Emissions!C1609</f>
        <v>TOT_CO2_EQ_GWP_100</v>
      </c>
      <c r="D504" s="10" t="str">
        <f>[2]Emissions!D1609</f>
        <v>IND</v>
      </c>
      <c r="E504" s="42">
        <f>[2]Emissions!E1609</f>
        <v>262.92840116666667</v>
      </c>
      <c r="F504" s="42">
        <f>[2]Emissions!F1609</f>
        <v>219.10700097222221</v>
      </c>
      <c r="G504" s="42">
        <f>[2]Emissions!G1609</f>
        <v>175.2856007777778</v>
      </c>
      <c r="H504" s="42">
        <f>[2]Emissions!H1609</f>
        <v>131.46420058333331</v>
      </c>
      <c r="I504" s="42">
        <f>[2]Emissions!I1609</f>
        <v>87.642800388888872</v>
      </c>
      <c r="J504" s="42">
        <f>[2]Emissions!J1609</f>
        <v>43.821400194444429</v>
      </c>
      <c r="K504" s="42">
        <f>[2]Emissions!K1609</f>
        <v>0</v>
      </c>
      <c r="L504" s="42">
        <f>[2]Emissions!L1609</f>
        <v>0</v>
      </c>
      <c r="M504" s="42">
        <f>[2]Emissions!M1609</f>
        <v>0</v>
      </c>
    </row>
    <row r="505" spans="1:13">
      <c r="A505" s="10" t="str">
        <f>[2]Emissions!A1539</f>
        <v>EUR</v>
      </c>
      <c r="B505" s="10" t="str">
        <f>[2]Emissions!B1539</f>
        <v>IND_OTH_PH_HFO_EXS</v>
      </c>
      <c r="C505" s="10" t="str">
        <f>[2]Emissions!C1539</f>
        <v>TOT_CO2_EQ_GWP_100</v>
      </c>
      <c r="D505" s="10" t="str">
        <f>[2]Emissions!D1539</f>
        <v>IND</v>
      </c>
      <c r="E505" s="42">
        <f>[2]Emissions!E1539</f>
        <v>7231.0847080914637</v>
      </c>
      <c r="F505" s="42">
        <f>[2]Emissions!F1539</f>
        <v>3171.52838074187</v>
      </c>
      <c r="G505" s="42">
        <f>[2]Emissions!G1539</f>
        <v>2537.222704593496</v>
      </c>
      <c r="H505" s="42">
        <f>[2]Emissions!H1539</f>
        <v>1902.917028445122</v>
      </c>
      <c r="I505" s="42">
        <f>[2]Emissions!I1539</f>
        <v>1268.611352296748</v>
      </c>
      <c r="J505" s="42">
        <f>[2]Emissions!J1539</f>
        <v>634.30567614837435</v>
      </c>
      <c r="K505" s="42">
        <f>[2]Emissions!K1539</f>
        <v>0</v>
      </c>
      <c r="L505" s="42">
        <f>[2]Emissions!L1539</f>
        <v>0</v>
      </c>
      <c r="M505" s="42">
        <f>[2]Emissions!M1539</f>
        <v>0</v>
      </c>
    </row>
    <row r="506" spans="1:13">
      <c r="A506" s="10" t="str">
        <f>[2]Emissions!A1410</f>
        <v>EUR</v>
      </c>
      <c r="B506" s="10" t="str">
        <f>[2]Emissions!B1410</f>
        <v>IND_OTH_MD_DST_NEW</v>
      </c>
      <c r="C506" s="10" t="str">
        <f>[2]Emissions!C1410</f>
        <v>TOT_CO2_EQ_GWP_100</v>
      </c>
      <c r="D506" s="10" t="str">
        <f>[2]Emissions!D1410</f>
        <v>IND</v>
      </c>
      <c r="E506" s="42">
        <f>[2]Emissions!E1410</f>
        <v>0</v>
      </c>
      <c r="F506" s="42">
        <f>[2]Emissions!F1410</f>
        <v>0</v>
      </c>
      <c r="G506" s="42">
        <f>[2]Emissions!G1410</f>
        <v>0</v>
      </c>
      <c r="H506" s="42">
        <f>[2]Emissions!H1410</f>
        <v>0</v>
      </c>
      <c r="I506" s="42">
        <f>[2]Emissions!I1410</f>
        <v>0</v>
      </c>
      <c r="J506" s="42">
        <f>[2]Emissions!J1410</f>
        <v>0</v>
      </c>
      <c r="K506" s="42">
        <f>[2]Emissions!K1410</f>
        <v>0</v>
      </c>
      <c r="L506" s="42">
        <f>[2]Emissions!L1410</f>
        <v>0</v>
      </c>
      <c r="M506" s="42">
        <f>[2]Emissions!M1410</f>
        <v>0</v>
      </c>
    </row>
    <row r="507" spans="1:13">
      <c r="A507" s="10" t="str">
        <f>[2]Emissions!A1011</f>
        <v>EUR</v>
      </c>
      <c r="B507" s="10" t="str">
        <f>[2]Emissions!B1011</f>
        <v>IND_FEA_EXS</v>
      </c>
      <c r="C507" s="10" t="str">
        <f>[2]Emissions!C1011</f>
        <v>TOT_CO2_EQ_GWP_100</v>
      </c>
      <c r="D507" s="10" t="str">
        <f>[2]Emissions!D1011</f>
        <v>IND</v>
      </c>
      <c r="E507" s="42">
        <f>[2]Emissions!E1011</f>
        <v>33615.69992398355</v>
      </c>
      <c r="F507" s="42">
        <f>[2]Emissions!F1011</f>
        <v>14088.61394587983</v>
      </c>
      <c r="G507" s="42">
        <f>[2]Emissions!G1011</f>
        <v>10615.48418652112</v>
      </c>
      <c r="H507" s="42">
        <f>[2]Emissions!H1011</f>
        <v>7076.6813552822014</v>
      </c>
      <c r="I507" s="42">
        <f>[2]Emissions!I1011</f>
        <v>3538.4947288409462</v>
      </c>
      <c r="J507" s="42">
        <f>[2]Emissions!J1011</f>
        <v>0</v>
      </c>
      <c r="K507" s="42">
        <f>[2]Emissions!K1011</f>
        <v>0</v>
      </c>
      <c r="L507" s="42">
        <f>[2]Emissions!L1011</f>
        <v>0</v>
      </c>
      <c r="M507" s="42">
        <f>[2]Emissions!M1011</f>
        <v>0</v>
      </c>
    </row>
    <row r="508" spans="1:13">
      <c r="A508" s="10" t="str">
        <f>[2]Emissions!A834</f>
        <v>EUR</v>
      </c>
      <c r="B508" s="10" t="str">
        <f>[2]Emissions!B834</f>
        <v>IND_CH_MD_NGA_NEW</v>
      </c>
      <c r="C508" s="10" t="str">
        <f>[2]Emissions!C834</f>
        <v>TOT_CO2_EQ_GWP_100</v>
      </c>
      <c r="D508" s="10" t="str">
        <f>[2]Emissions!D834</f>
        <v>IND</v>
      </c>
      <c r="E508" s="42">
        <f>[2]Emissions!E834</f>
        <v>0</v>
      </c>
      <c r="F508" s="42">
        <f>[2]Emissions!F834</f>
        <v>0</v>
      </c>
      <c r="G508" s="42">
        <f>[2]Emissions!G834</f>
        <v>0</v>
      </c>
      <c r="H508" s="42">
        <f>[2]Emissions!H834</f>
        <v>0</v>
      </c>
      <c r="I508" s="42">
        <f>[2]Emissions!I834</f>
        <v>0</v>
      </c>
      <c r="J508" s="42">
        <f>[2]Emissions!J834</f>
        <v>0</v>
      </c>
      <c r="K508" s="42">
        <f>[2]Emissions!K834</f>
        <v>0</v>
      </c>
      <c r="L508" s="42">
        <f>[2]Emissions!L834</f>
        <v>0</v>
      </c>
      <c r="M508" s="42">
        <f>[2]Emissions!M834</f>
        <v>0</v>
      </c>
    </row>
    <row r="509" spans="1:13">
      <c r="A509" s="10" t="str">
        <f>[2]Emissions!A2448</f>
        <v>EUR</v>
      </c>
      <c r="B509" s="10" t="str">
        <f>[2]Emissions!B2448</f>
        <v>TRA_ROA_LCV_LPG_EXS</v>
      </c>
      <c r="C509" s="10" t="str">
        <f>[2]Emissions!C2448</f>
        <v>TOT_CO2</v>
      </c>
      <c r="D509" s="10" t="str">
        <f>[2]Emissions!D2448</f>
        <v>TRA</v>
      </c>
      <c r="E509" s="42">
        <f>[2]Emissions!E2448</f>
        <v>2219.9318477678571</v>
      </c>
      <c r="F509" s="42">
        <f>[2]Emissions!F2448</f>
        <v>584.19259151785707</v>
      </c>
      <c r="G509" s="42">
        <f>[2]Emissions!G2448</f>
        <v>0</v>
      </c>
      <c r="H509" s="42">
        <f>[2]Emissions!H2448</f>
        <v>0</v>
      </c>
      <c r="I509" s="42">
        <f>[2]Emissions!I2448</f>
        <v>0</v>
      </c>
      <c r="J509" s="42">
        <f>[2]Emissions!J2448</f>
        <v>0</v>
      </c>
      <c r="K509" s="42">
        <f>[2]Emissions!K2448</f>
        <v>0</v>
      </c>
      <c r="L509" s="42">
        <f>[2]Emissions!L2448</f>
        <v>0</v>
      </c>
      <c r="M509" s="42">
        <f>[2]Emissions!M2448</f>
        <v>0</v>
      </c>
    </row>
    <row r="510" spans="1:13">
      <c r="A510" s="10" t="str">
        <f>[2]Emissions!A2247</f>
        <v>EUR</v>
      </c>
      <c r="B510" s="10" t="str">
        <f>[2]Emissions!B2247</f>
        <v>TRA_ROA_2WH_GSL_NEW</v>
      </c>
      <c r="C510" s="10" t="str">
        <f>[2]Emissions!C2247</f>
        <v>TOT_CO2_EQ_GWP_100</v>
      </c>
      <c r="D510" s="10" t="str">
        <f>[2]Emissions!D2247</f>
        <v>TRA</v>
      </c>
      <c r="E510" s="42">
        <f>[2]Emissions!E2247</f>
        <v>185.76455780925451</v>
      </c>
      <c r="F510" s="42">
        <f>[2]Emissions!F2247</f>
        <v>970.08838675001186</v>
      </c>
      <c r="G510" s="42">
        <f>[2]Emissions!G2247</f>
        <v>1635.505617387018</v>
      </c>
      <c r="H510" s="42">
        <f>[2]Emissions!H2247</f>
        <v>1665.3837808370711</v>
      </c>
      <c r="I510" s="42">
        <f>[2]Emissions!I2247</f>
        <v>814.20199239081103</v>
      </c>
      <c r="J510" s="42">
        <f>[2]Emissions!J2247</f>
        <v>0</v>
      </c>
      <c r="K510" s="42">
        <f>[2]Emissions!K2247</f>
        <v>0</v>
      </c>
      <c r="L510" s="42">
        <f>[2]Emissions!L2247</f>
        <v>0</v>
      </c>
      <c r="M510" s="42">
        <f>[2]Emissions!M2247</f>
        <v>0</v>
      </c>
    </row>
    <row r="511" spans="1:13">
      <c r="A511" s="10" t="str">
        <f>[2]Emissions!A1859</f>
        <v>EUR</v>
      </c>
      <c r="B511" s="10" t="str">
        <f>[2]Emissions!B1859</f>
        <v>RES_SH_INS_COA_NEW</v>
      </c>
      <c r="C511" s="10" t="str">
        <f>[2]Emissions!C1859</f>
        <v>TOT_CO2_EQ_GWP_100</v>
      </c>
      <c r="D511" s="10" t="str">
        <f>[2]Emissions!D1859</f>
        <v>RES</v>
      </c>
      <c r="E511" s="42">
        <f>[2]Emissions!E1859</f>
        <v>0</v>
      </c>
      <c r="F511" s="42">
        <f>[2]Emissions!F1859</f>
        <v>0</v>
      </c>
      <c r="G511" s="42">
        <f>[2]Emissions!G1859</f>
        <v>0</v>
      </c>
      <c r="H511" s="42">
        <f>[2]Emissions!H1859</f>
        <v>0</v>
      </c>
      <c r="I511" s="42">
        <f>[2]Emissions!I1859</f>
        <v>0</v>
      </c>
      <c r="J511" s="42">
        <f>[2]Emissions!J1859</f>
        <v>0</v>
      </c>
      <c r="K511" s="42">
        <f>[2]Emissions!K1859</f>
        <v>0</v>
      </c>
      <c r="L511" s="42">
        <f>[2]Emissions!L1859</f>
        <v>0</v>
      </c>
      <c r="M511" s="42">
        <f>[2]Emissions!M1859</f>
        <v>0</v>
      </c>
    </row>
    <row r="512" spans="1:13">
      <c r="A512" s="10" t="str">
        <f>[2]Emissions!A1526</f>
        <v>EUR</v>
      </c>
      <c r="B512" s="10" t="str">
        <f>[2]Emissions!B1526</f>
        <v>IND_OTH_PH_COK_EXS</v>
      </c>
      <c r="C512" s="10" t="str">
        <f>[2]Emissions!C1526</f>
        <v>TOT_CO2_EQ_GWP_100</v>
      </c>
      <c r="D512" s="10" t="str">
        <f>[2]Emissions!D1526</f>
        <v>IND</v>
      </c>
      <c r="E512" s="42">
        <f>[2]Emissions!E1526</f>
        <v>565.57212494444423</v>
      </c>
      <c r="F512" s="42">
        <f>[2]Emissions!F1526</f>
        <v>471.31010412037023</v>
      </c>
      <c r="G512" s="42">
        <f>[2]Emissions!G1526</f>
        <v>377.04808329629623</v>
      </c>
      <c r="H512" s="42">
        <f>[2]Emissions!H1526</f>
        <v>282.78606247222211</v>
      </c>
      <c r="I512" s="42">
        <f>[2]Emissions!I1526</f>
        <v>188.52404164814811</v>
      </c>
      <c r="J512" s="42">
        <f>[2]Emissions!J1526</f>
        <v>94.262020824074042</v>
      </c>
      <c r="K512" s="42">
        <f>[2]Emissions!K1526</f>
        <v>0</v>
      </c>
      <c r="L512" s="42">
        <f>[2]Emissions!L1526</f>
        <v>0</v>
      </c>
      <c r="M512" s="42">
        <f>[2]Emissions!M1526</f>
        <v>0</v>
      </c>
    </row>
    <row r="513" spans="1:13">
      <c r="A513" s="10" t="str">
        <f>[2]Emissions!A1519</f>
        <v>EUR</v>
      </c>
      <c r="B513" s="10" t="str">
        <f>[2]Emissions!B1519</f>
        <v>IND_OTH_PH_COG_NEW</v>
      </c>
      <c r="C513" s="10" t="str">
        <f>[2]Emissions!C1519</f>
        <v>TOT_CO2_EQ_GWP_100</v>
      </c>
      <c r="D513" s="10" t="str">
        <f>[2]Emissions!D1519</f>
        <v>IND</v>
      </c>
      <c r="E513" s="42">
        <f>[2]Emissions!E1519</f>
        <v>0</v>
      </c>
      <c r="F513" s="42">
        <f>[2]Emissions!F1519</f>
        <v>0</v>
      </c>
      <c r="G513" s="42">
        <f>[2]Emissions!G1519</f>
        <v>0</v>
      </c>
      <c r="H513" s="42">
        <f>[2]Emissions!H1519</f>
        <v>0</v>
      </c>
      <c r="I513" s="42">
        <f>[2]Emissions!I1519</f>
        <v>0</v>
      </c>
      <c r="J513" s="42">
        <f>[2]Emissions!J1519</f>
        <v>4748.7317136821293</v>
      </c>
      <c r="K513" s="42">
        <f>[2]Emissions!K1519</f>
        <v>5120.4434367673921</v>
      </c>
      <c r="L513" s="42">
        <f>[2]Emissions!L1519</f>
        <v>3315.4142292433662</v>
      </c>
      <c r="M513" s="42">
        <f>[2]Emissions!M1519</f>
        <v>0</v>
      </c>
    </row>
    <row r="514" spans="1:13">
      <c r="A514" s="10" t="str">
        <f>[2]Emissions!A1404</f>
        <v>EUR</v>
      </c>
      <c r="B514" s="10" t="str">
        <f>[2]Emissions!B1404</f>
        <v>IND_NSP_TECH_EXS</v>
      </c>
      <c r="C514" s="10" t="str">
        <f>[2]Emissions!C1404</f>
        <v>TOT_CO2_EQ_GWP_100</v>
      </c>
      <c r="D514" s="10" t="str">
        <f>[2]Emissions!D1404</f>
        <v>IND</v>
      </c>
      <c r="E514" s="42">
        <f>[2]Emissions!E1404</f>
        <v>6740.5035049144653</v>
      </c>
      <c r="F514" s="42">
        <f>[2]Emissions!F1404</f>
        <v>7086.7083541941101</v>
      </c>
      <c r="G514" s="42">
        <f>[2]Emissions!G1404</f>
        <v>7204.8201600973507</v>
      </c>
      <c r="H514" s="42">
        <f>[2]Emissions!H1404</f>
        <v>7798.4169387627389</v>
      </c>
      <c r="I514" s="42">
        <f>[2]Emissions!I1404</f>
        <v>8049.3545413063921</v>
      </c>
      <c r="J514" s="42">
        <f>[2]Emissions!J1404</f>
        <v>8277.3416028034189</v>
      </c>
      <c r="K514" s="42">
        <f>[2]Emissions!K1404</f>
        <v>8466.1620515314808</v>
      </c>
      <c r="L514" s="42">
        <f>[2]Emissions!L1404</f>
        <v>8633.6688961970194</v>
      </c>
      <c r="M514" s="42">
        <f>[2]Emissions!M1404</f>
        <v>8779.9522541710903</v>
      </c>
    </row>
    <row r="515" spans="1:13">
      <c r="A515" s="10" t="str">
        <f>[2]Emissions!A1254</f>
        <v>EUR</v>
      </c>
      <c r="B515" s="10" t="str">
        <f>[2]Emissions!B1254</f>
        <v>IND_NF_MD_NGA_NEW</v>
      </c>
      <c r="C515" s="10" t="str">
        <f>[2]Emissions!C1254</f>
        <v>TOT_CO2_EQ_GWP_100</v>
      </c>
      <c r="D515" s="10" t="str">
        <f>[2]Emissions!D1254</f>
        <v>IND</v>
      </c>
      <c r="E515" s="42">
        <f>[2]Emissions!E1254</f>
        <v>0</v>
      </c>
      <c r="F515" s="42">
        <f>[2]Emissions!F1254</f>
        <v>0</v>
      </c>
      <c r="G515" s="42">
        <f>[2]Emissions!G1254</f>
        <v>0</v>
      </c>
      <c r="H515" s="42">
        <f>[2]Emissions!H1254</f>
        <v>0</v>
      </c>
      <c r="I515" s="42">
        <f>[2]Emissions!I1254</f>
        <v>0</v>
      </c>
      <c r="J515" s="42">
        <f>[2]Emissions!J1254</f>
        <v>0</v>
      </c>
      <c r="K515" s="42">
        <f>[2]Emissions!K1254</f>
        <v>0</v>
      </c>
      <c r="L515" s="42">
        <f>[2]Emissions!L1254</f>
        <v>0</v>
      </c>
      <c r="M515" s="42">
        <f>[2]Emissions!M1254</f>
        <v>0</v>
      </c>
    </row>
    <row r="516" spans="1:13">
      <c r="A516" s="10" t="str">
        <f>[2]Emissions!A459</f>
        <v>EUR</v>
      </c>
      <c r="B516" s="10" t="str">
        <f>[2]Emissions!B459</f>
        <v>ELC_COA_PUL_NEW</v>
      </c>
      <c r="C516" s="10" t="str">
        <f>[2]Emissions!C459</f>
        <v>TOT_CO2_EQ_GWP_100</v>
      </c>
      <c r="D516" s="10" t="str">
        <f>[2]Emissions!D459</f>
        <v>ELC</v>
      </c>
      <c r="E516" s="42">
        <f>[2]Emissions!E459</f>
        <v>0</v>
      </c>
      <c r="F516" s="42">
        <f>[2]Emissions!F459</f>
        <v>0</v>
      </c>
      <c r="G516" s="42">
        <f>[2]Emissions!G459</f>
        <v>0</v>
      </c>
      <c r="H516" s="42">
        <f>[2]Emissions!H459</f>
        <v>0</v>
      </c>
      <c r="I516" s="42">
        <f>[2]Emissions!I459</f>
        <v>0</v>
      </c>
      <c r="J516" s="42">
        <f>[2]Emissions!J459</f>
        <v>0</v>
      </c>
      <c r="K516" s="42">
        <f>[2]Emissions!K459</f>
        <v>0</v>
      </c>
      <c r="L516" s="42">
        <f>[2]Emissions!L459</f>
        <v>0</v>
      </c>
      <c r="M516" s="42">
        <f>[2]Emissions!M459</f>
        <v>0</v>
      </c>
    </row>
    <row r="517" spans="1:13">
      <c r="A517" s="10" t="str">
        <f>[2]Emissions!A340</f>
        <v>EUR</v>
      </c>
      <c r="B517" s="10" t="str">
        <f>[2]Emissions!B340</f>
        <v>ELC_BIO_CRP_GSF_CCS_NEW</v>
      </c>
      <c r="C517" s="10" t="str">
        <f>[2]Emissions!C340</f>
        <v>TOT_CO2_EQ_GWP_100</v>
      </c>
      <c r="D517" s="10" t="str">
        <f>[2]Emissions!D340</f>
        <v>ELC</v>
      </c>
      <c r="E517" s="42">
        <f>[2]Emissions!E340</f>
        <v>0</v>
      </c>
      <c r="F517" s="42">
        <f>[2]Emissions!F340</f>
        <v>0</v>
      </c>
      <c r="G517" s="42">
        <f>[2]Emissions!G340</f>
        <v>0</v>
      </c>
      <c r="H517" s="42">
        <f>[2]Emissions!H340</f>
        <v>0</v>
      </c>
      <c r="I517" s="42">
        <f>[2]Emissions!I340</f>
        <v>0</v>
      </c>
      <c r="J517" s="42">
        <f>[2]Emissions!J340</f>
        <v>0</v>
      </c>
      <c r="K517" s="42">
        <f>[2]Emissions!K340</f>
        <v>0</v>
      </c>
      <c r="L517" s="42">
        <f>[2]Emissions!L340</f>
        <v>0</v>
      </c>
      <c r="M517" s="42">
        <f>[2]Emissions!M340</f>
        <v>0</v>
      </c>
    </row>
    <row r="518" spans="1:13">
      <c r="A518" s="10" t="str">
        <f>[2]Emissions!A137</f>
        <v>EUR</v>
      </c>
      <c r="B518" s="10" t="str">
        <f>[2]Emissions!B137</f>
        <v>COM_SH_BIO_PLT_NEW</v>
      </c>
      <c r="C518" s="10" t="str">
        <f>[2]Emissions!C137</f>
        <v>TOT_CO2_EQ_GWP_100</v>
      </c>
      <c r="D518" s="10" t="str">
        <f>[2]Emissions!D137</f>
        <v>COM</v>
      </c>
      <c r="E518" s="42">
        <f>[2]Emissions!E137</f>
        <v>0</v>
      </c>
      <c r="F518" s="42">
        <f>[2]Emissions!F137</f>
        <v>0</v>
      </c>
      <c r="G518" s="42">
        <f>[2]Emissions!G137</f>
        <v>0</v>
      </c>
      <c r="H518" s="42">
        <f>[2]Emissions!H137</f>
        <v>1824.440142525646</v>
      </c>
      <c r="I518" s="42">
        <f>[2]Emissions!I137</f>
        <v>1367.9576526441299</v>
      </c>
      <c r="J518" s="42">
        <f>[2]Emissions!J137</f>
        <v>657.35886659687617</v>
      </c>
      <c r="K518" s="42">
        <f>[2]Emissions!K137</f>
        <v>0</v>
      </c>
      <c r="L518" s="42">
        <f>[2]Emissions!L137</f>
        <v>0</v>
      </c>
      <c r="M518" s="42">
        <f>[2]Emissions!M137</f>
        <v>0</v>
      </c>
    </row>
    <row r="519" spans="1:13">
      <c r="A519" s="10" t="str">
        <f>[2]Emissions!A688</f>
        <v>EUR</v>
      </c>
      <c r="B519" s="10" t="str">
        <f>[2]Emissions!B688</f>
        <v>IND_CH_BTX_EXS</v>
      </c>
      <c r="C519" s="10" t="str">
        <f>[2]Emissions!C688</f>
        <v>TOT_CO2_EQ_GWP_100</v>
      </c>
      <c r="D519" s="10" t="str">
        <f>[2]Emissions!D688</f>
        <v>IND</v>
      </c>
      <c r="E519" s="42">
        <f>[2]Emissions!E688</f>
        <v>2164.756541546918</v>
      </c>
      <c r="F519" s="42">
        <f>[2]Emissions!F688</f>
        <v>1731.8052332375339</v>
      </c>
      <c r="G519" s="42">
        <f>[2]Emissions!G688</f>
        <v>1298.85392492815</v>
      </c>
      <c r="H519" s="42">
        <f>[2]Emissions!H688</f>
        <v>865.9026166187673</v>
      </c>
      <c r="I519" s="42">
        <f>[2]Emissions!I688</f>
        <v>432.95130830938342</v>
      </c>
      <c r="J519" s="42">
        <f>[2]Emissions!J688</f>
        <v>0</v>
      </c>
      <c r="K519" s="42">
        <f>[2]Emissions!K688</f>
        <v>0</v>
      </c>
      <c r="L519" s="42">
        <f>[2]Emissions!L688</f>
        <v>0</v>
      </c>
      <c r="M519" s="42">
        <f>[2]Emissions!M688</f>
        <v>0</v>
      </c>
    </row>
    <row r="520" spans="1:13">
      <c r="A520" s="10" t="str">
        <f>[2]Emissions!A681</f>
        <v>EUR</v>
      </c>
      <c r="B520" s="10" t="str">
        <f>[2]Emissions!B681</f>
        <v>IND_CH_AMM_NGASR_NEW</v>
      </c>
      <c r="C520" s="10" t="str">
        <f>[2]Emissions!C681</f>
        <v>TOT_CO2_EQ_GWP_100</v>
      </c>
      <c r="D520" s="10" t="str">
        <f>[2]Emissions!D681</f>
        <v>IND</v>
      </c>
      <c r="E520" s="42">
        <f>[2]Emissions!E681</f>
        <v>0</v>
      </c>
      <c r="F520" s="42">
        <f>[2]Emissions!F681</f>
        <v>5726.5827219879793</v>
      </c>
      <c r="G520" s="42">
        <f>[2]Emissions!G681</f>
        <v>18789.23392029645</v>
      </c>
      <c r="H520" s="42">
        <f>[2]Emissions!H681</f>
        <v>17583.7957219698</v>
      </c>
      <c r="I520" s="42">
        <f>[2]Emissions!I681</f>
        <v>0</v>
      </c>
      <c r="J520" s="42">
        <f>[2]Emissions!J681</f>
        <v>0</v>
      </c>
      <c r="K520" s="42">
        <f>[2]Emissions!K681</f>
        <v>0</v>
      </c>
      <c r="L520" s="42">
        <f>[2]Emissions!L681</f>
        <v>0</v>
      </c>
      <c r="M520" s="42">
        <f>[2]Emissions!M681</f>
        <v>0</v>
      </c>
    </row>
    <row r="521" spans="1:13">
      <c r="A521" s="10" t="str">
        <f>[2]Emissions!A327</f>
        <v>EUR</v>
      </c>
      <c r="B521" s="10" t="str">
        <f>[2]Emissions!B327</f>
        <v>ELC_BIO_CRP_COM_CCS_NEW</v>
      </c>
      <c r="C521" s="10" t="str">
        <f>[2]Emissions!C327</f>
        <v>TOT_CO2_EQ_GWP_100</v>
      </c>
      <c r="D521" s="10" t="str">
        <f>[2]Emissions!D327</f>
        <v>ELC</v>
      </c>
      <c r="E521" s="42">
        <f>[2]Emissions!E327</f>
        <v>0</v>
      </c>
      <c r="F521" s="42">
        <f>[2]Emissions!F327</f>
        <v>0</v>
      </c>
      <c r="G521" s="42">
        <f>[2]Emissions!G327</f>
        <v>0</v>
      </c>
      <c r="H521" s="42">
        <f>[2]Emissions!H327</f>
        <v>0</v>
      </c>
      <c r="I521" s="42">
        <f>[2]Emissions!I327</f>
        <v>0</v>
      </c>
      <c r="J521" s="42">
        <f>[2]Emissions!J327</f>
        <v>-1869.0278430775611</v>
      </c>
      <c r="K521" s="42">
        <f>[2]Emissions!K327</f>
        <v>-11587.972627080881</v>
      </c>
      <c r="L521" s="42">
        <f>[2]Emissions!L327</f>
        <v>-72191.200438870801</v>
      </c>
      <c r="M521" s="42">
        <f>[2]Emissions!M327</f>
        <v>-286497.97727102012</v>
      </c>
    </row>
    <row r="522" spans="1:13">
      <c r="A522" s="10" t="str">
        <f>[2]Emissions!A602</f>
        <v>EUR</v>
      </c>
      <c r="B522" s="10" t="str">
        <f>[2]Emissions!B602</f>
        <v>HH2_DEL_TRA_GH2_C_4_NEW</v>
      </c>
      <c r="C522" s="10" t="str">
        <f>[2]Emissions!C602</f>
        <v>TOT_CO2_EQ_GWP_100</v>
      </c>
      <c r="D522" s="10" t="str">
        <f>[2]Emissions!D602</f>
        <v>HH2</v>
      </c>
      <c r="E522" s="42">
        <f>[2]Emissions!E602</f>
        <v>0</v>
      </c>
      <c r="F522" s="42">
        <f>[2]Emissions!F602</f>
        <v>0</v>
      </c>
      <c r="G522" s="42">
        <f>[2]Emissions!G602</f>
        <v>0</v>
      </c>
      <c r="H522" s="42">
        <f>[2]Emissions!H602</f>
        <v>0</v>
      </c>
      <c r="I522" s="42">
        <f>[2]Emissions!I602</f>
        <v>0.77916820892466432</v>
      </c>
      <c r="J522" s="42">
        <f>[2]Emissions!J602</f>
        <v>14.870424427493811</v>
      </c>
      <c r="K522" s="42">
        <f>[2]Emissions!K602</f>
        <v>157.96803352277561</v>
      </c>
      <c r="L522" s="42">
        <f>[2]Emissions!L602</f>
        <v>282.39566264498052</v>
      </c>
      <c r="M522" s="42">
        <f>[2]Emissions!M602</f>
        <v>319.98131972472248</v>
      </c>
    </row>
    <row r="523" spans="1:13">
      <c r="A523" s="10" t="str">
        <f>[2]Emissions!A446</f>
        <v>EUR</v>
      </c>
      <c r="B523" s="10" t="str">
        <f>[2]Emissions!B446</f>
        <v>ELC_COA_PFB_NEW</v>
      </c>
      <c r="C523" s="10" t="str">
        <f>[2]Emissions!C446</f>
        <v>TOT_CO2_EQ_GWP_100</v>
      </c>
      <c r="D523" s="10" t="str">
        <f>[2]Emissions!D446</f>
        <v>ELC</v>
      </c>
      <c r="E523" s="42">
        <f>[2]Emissions!E446</f>
        <v>0</v>
      </c>
      <c r="F523" s="42">
        <f>[2]Emissions!F446</f>
        <v>0</v>
      </c>
      <c r="G523" s="42">
        <f>[2]Emissions!G446</f>
        <v>0</v>
      </c>
      <c r="H523" s="42">
        <f>[2]Emissions!H446</f>
        <v>0</v>
      </c>
      <c r="I523" s="42">
        <f>[2]Emissions!I446</f>
        <v>0</v>
      </c>
      <c r="J523" s="42">
        <f>[2]Emissions!J446</f>
        <v>0</v>
      </c>
      <c r="K523" s="42">
        <f>[2]Emissions!K446</f>
        <v>0</v>
      </c>
      <c r="L523" s="42">
        <f>[2]Emissions!L446</f>
        <v>0</v>
      </c>
      <c r="M523" s="42">
        <f>[2]Emissions!M446</f>
        <v>0</v>
      </c>
    </row>
    <row r="524" spans="1:13">
      <c r="A524" s="10" t="str">
        <f>[2]Emissions!A440</f>
        <v>EUR</v>
      </c>
      <c r="B524" s="10" t="str">
        <f>[2]Emissions!B440</f>
        <v>ELC_COA_EXS</v>
      </c>
      <c r="C524" s="10" t="str">
        <f>[2]Emissions!C440</f>
        <v>TOT_CO2_EQ_GWP_100</v>
      </c>
      <c r="D524" s="10" t="str">
        <f>[2]Emissions!D440</f>
        <v>ELC</v>
      </c>
      <c r="E524" s="42">
        <f>[2]Emissions!E440</f>
        <v>469639.01755954261</v>
      </c>
      <c r="F524" s="42">
        <f>[2]Emissions!F440</f>
        <v>397242.62975864479</v>
      </c>
      <c r="G524" s="42">
        <f>[2]Emissions!G440</f>
        <v>202622.071341075</v>
      </c>
      <c r="H524" s="42">
        <f>[2]Emissions!H440</f>
        <v>135081.38089405009</v>
      </c>
      <c r="I524" s="42">
        <f>[2]Emissions!I440</f>
        <v>67540.690447025016</v>
      </c>
      <c r="J524" s="42">
        <f>[2]Emissions!J440</f>
        <v>0</v>
      </c>
      <c r="K524" s="42">
        <f>[2]Emissions!K440</f>
        <v>0</v>
      </c>
      <c r="L524" s="42">
        <f>[2]Emissions!L440</f>
        <v>0</v>
      </c>
      <c r="M524" s="42">
        <f>[2]Emissions!M440</f>
        <v>0</v>
      </c>
    </row>
    <row r="525" spans="1:13">
      <c r="A525" s="10" t="str">
        <f>[2]Emissions!A1720</f>
        <v>EUR</v>
      </c>
      <c r="B525" s="10" t="str">
        <f>[2]Emissions!B1720</f>
        <v>IND_PP_PH_HFO_EXS</v>
      </c>
      <c r="C525" s="10" t="str">
        <f>[2]Emissions!C1720</f>
        <v>TOT_CO2_EQ_GWP_100</v>
      </c>
      <c r="D525" s="10" t="str">
        <f>[2]Emissions!D1720</f>
        <v>IND</v>
      </c>
      <c r="E525" s="42">
        <f>[2]Emissions!E1720</f>
        <v>0</v>
      </c>
      <c r="F525" s="42">
        <f>[2]Emissions!F1720</f>
        <v>0</v>
      </c>
      <c r="G525" s="42">
        <f>[2]Emissions!G1720</f>
        <v>0</v>
      </c>
      <c r="H525" s="42">
        <f>[2]Emissions!H1720</f>
        <v>0</v>
      </c>
      <c r="I525" s="42">
        <f>[2]Emissions!I1720</f>
        <v>0</v>
      </c>
      <c r="J525" s="42">
        <f>[2]Emissions!J1720</f>
        <v>0</v>
      </c>
      <c r="K525" s="42">
        <f>[2]Emissions!K1720</f>
        <v>0</v>
      </c>
      <c r="L525" s="42">
        <f>[2]Emissions!L1720</f>
        <v>0</v>
      </c>
      <c r="M525" s="42">
        <f>[2]Emissions!M1720</f>
        <v>0</v>
      </c>
    </row>
    <row r="526" spans="1:13">
      <c r="A526" s="10" t="str">
        <f>[2]Emissions!A1463</f>
        <v>EUR</v>
      </c>
      <c r="B526" s="10" t="str">
        <f>[2]Emissions!B1463</f>
        <v>IND_OTH_OTH_HFO_NEW</v>
      </c>
      <c r="C526" s="10" t="str">
        <f>[2]Emissions!C1463</f>
        <v>TOT_CO2_EQ_GWP_100</v>
      </c>
      <c r="D526" s="10" t="str">
        <f>[2]Emissions!D1463</f>
        <v>IND</v>
      </c>
      <c r="E526" s="42">
        <f>[2]Emissions!E1463</f>
        <v>0</v>
      </c>
      <c r="F526" s="42">
        <f>[2]Emissions!F1463</f>
        <v>0</v>
      </c>
      <c r="G526" s="42">
        <f>[2]Emissions!G1463</f>
        <v>19271.23233655484</v>
      </c>
      <c r="H526" s="42">
        <f>[2]Emissions!H1463</f>
        <v>0</v>
      </c>
      <c r="I526" s="42">
        <f>[2]Emissions!I1463</f>
        <v>0</v>
      </c>
      <c r="J526" s="42">
        <f>[2]Emissions!J1463</f>
        <v>0</v>
      </c>
      <c r="K526" s="42">
        <f>[2]Emissions!K1463</f>
        <v>0</v>
      </c>
      <c r="L526" s="42">
        <f>[2]Emissions!L1463</f>
        <v>0</v>
      </c>
      <c r="M526" s="42">
        <f>[2]Emissions!M1463</f>
        <v>0</v>
      </c>
    </row>
    <row r="527" spans="1:13">
      <c r="A527" s="10" t="str">
        <f>[2]Emissions!A1980</f>
        <v>EUR</v>
      </c>
      <c r="B527" s="10" t="str">
        <f>[2]Emissions!B1980</f>
        <v>RES_WH_DST_CND_NEW</v>
      </c>
      <c r="C527" s="10" t="str">
        <f>[2]Emissions!C1980</f>
        <v>TOT_CO2_EQ_GWP_100</v>
      </c>
      <c r="D527" s="10" t="str">
        <f>[2]Emissions!D1980</f>
        <v>RES</v>
      </c>
      <c r="E527" s="42">
        <f>[2]Emissions!E1980</f>
        <v>0</v>
      </c>
      <c r="F527" s="42">
        <f>[2]Emissions!F1980</f>
        <v>0</v>
      </c>
      <c r="G527" s="42">
        <f>[2]Emissions!G1980</f>
        <v>0</v>
      </c>
      <c r="H527" s="42">
        <f>[2]Emissions!H1980</f>
        <v>0</v>
      </c>
      <c r="I527" s="42">
        <f>[2]Emissions!I1980</f>
        <v>0</v>
      </c>
      <c r="J527" s="42">
        <f>[2]Emissions!J1980</f>
        <v>0</v>
      </c>
      <c r="K527" s="42">
        <f>[2]Emissions!K1980</f>
        <v>0</v>
      </c>
      <c r="L527" s="42">
        <f>[2]Emissions!L1980</f>
        <v>0</v>
      </c>
      <c r="M527" s="42">
        <f>[2]Emissions!M1980</f>
        <v>0</v>
      </c>
    </row>
    <row r="528" spans="1:13">
      <c r="A528" s="10" t="str">
        <f>[2]Emissions!A950</f>
        <v>EUR</v>
      </c>
      <c r="B528" s="10" t="str">
        <f>[2]Emissions!B950</f>
        <v>IND_CH_OTH_DST_NEW</v>
      </c>
      <c r="C528" s="10" t="str">
        <f>[2]Emissions!C950</f>
        <v>TOT_CO2_EQ_GWP_100</v>
      </c>
      <c r="D528" s="10" t="str">
        <f>[2]Emissions!D950</f>
        <v>IND</v>
      </c>
      <c r="E528" s="42">
        <f>[2]Emissions!E950</f>
        <v>0</v>
      </c>
      <c r="F528" s="42">
        <f>[2]Emissions!F950</f>
        <v>0</v>
      </c>
      <c r="G528" s="42">
        <f>[2]Emissions!G950</f>
        <v>0</v>
      </c>
      <c r="H528" s="42">
        <f>[2]Emissions!H950</f>
        <v>0</v>
      </c>
      <c r="I528" s="42">
        <f>[2]Emissions!I950</f>
        <v>0</v>
      </c>
      <c r="J528" s="42">
        <f>[2]Emissions!J950</f>
        <v>0</v>
      </c>
      <c r="K528" s="42">
        <f>[2]Emissions!K950</f>
        <v>0</v>
      </c>
      <c r="L528" s="42">
        <f>[2]Emissions!L950</f>
        <v>0</v>
      </c>
      <c r="M528" s="42">
        <f>[2]Emissions!M950</f>
        <v>0</v>
      </c>
    </row>
    <row r="529" spans="1:13">
      <c r="A529" s="10" t="str">
        <f>[2]Emissions!A2533</f>
        <v>EUR</v>
      </c>
      <c r="B529" s="10" t="str">
        <f>[2]Emissions!B2533</f>
        <v>UPS_BIO_REF_GEN2_FT_LGC_KER_CCS_NEW</v>
      </c>
      <c r="C529" s="10" t="str">
        <f>[2]Emissions!C2533</f>
        <v>TOT_CO2</v>
      </c>
      <c r="D529" s="10" t="str">
        <f>[2]Emissions!D2533</f>
        <v>UPS</v>
      </c>
      <c r="E529" s="42">
        <f>[2]Emissions!E2533</f>
        <v>0</v>
      </c>
      <c r="F529" s="42">
        <f>[2]Emissions!F2533</f>
        <v>0</v>
      </c>
      <c r="G529" s="42">
        <f>[2]Emissions!G2533</f>
        <v>0</v>
      </c>
      <c r="H529" s="42">
        <f>[2]Emissions!H2533</f>
        <v>0</v>
      </c>
      <c r="I529" s="42">
        <f>[2]Emissions!I2533</f>
        <v>0</v>
      </c>
      <c r="J529" s="42">
        <f>[2]Emissions!J2533</f>
        <v>0</v>
      </c>
      <c r="K529" s="42">
        <f>[2]Emissions!K2533</f>
        <v>79.955313819770623</v>
      </c>
      <c r="L529" s="42">
        <f>[2]Emissions!L2533</f>
        <v>124.200956868356</v>
      </c>
      <c r="M529" s="42">
        <f>[2]Emissions!M2533</f>
        <v>0</v>
      </c>
    </row>
    <row r="530" spans="1:13">
      <c r="A530" s="10" t="str">
        <f>[2]Emissions!A2442</f>
        <v>EUR</v>
      </c>
      <c r="B530" s="10" t="str">
        <f>[2]Emissions!B2442</f>
        <v>TRA_ROA_LCV_GSL_EXS</v>
      </c>
      <c r="C530" s="10" t="str">
        <f>[2]Emissions!C2442</f>
        <v>TOT_CO2</v>
      </c>
      <c r="D530" s="10" t="str">
        <f>[2]Emissions!D2442</f>
        <v>TRA</v>
      </c>
      <c r="E530" s="42">
        <f>[2]Emissions!E2442</f>
        <v>9249.7675358333345</v>
      </c>
      <c r="F530" s="42">
        <f>[2]Emissions!F2442</f>
        <v>4624.8837679166672</v>
      </c>
      <c r="G530" s="42">
        <f>[2]Emissions!G2442</f>
        <v>0</v>
      </c>
      <c r="H530" s="42">
        <f>[2]Emissions!H2442</f>
        <v>0</v>
      </c>
      <c r="I530" s="42">
        <f>[2]Emissions!I2442</f>
        <v>0</v>
      </c>
      <c r="J530" s="42">
        <f>[2]Emissions!J2442</f>
        <v>0</v>
      </c>
      <c r="K530" s="42">
        <f>[2]Emissions!K2442</f>
        <v>0</v>
      </c>
      <c r="L530" s="42">
        <f>[2]Emissions!L2442</f>
        <v>0</v>
      </c>
      <c r="M530" s="42">
        <f>[2]Emissions!M2442</f>
        <v>0</v>
      </c>
    </row>
    <row r="531" spans="1:13">
      <c r="A531" s="10" t="str">
        <f>[2]Emissions!A2436</f>
        <v>EUR</v>
      </c>
      <c r="B531" s="10" t="str">
        <f>[2]Emissions!B2436</f>
        <v>TRA_ROA_LCV_DST_NEW</v>
      </c>
      <c r="C531" s="10" t="str">
        <f>[2]Emissions!C2436</f>
        <v>TOT_CO2</v>
      </c>
      <c r="D531" s="10" t="str">
        <f>[2]Emissions!D2436</f>
        <v>TRA</v>
      </c>
      <c r="E531" s="42">
        <f>[2]Emissions!E2436</f>
        <v>8916.3710534454349</v>
      </c>
      <c r="F531" s="42">
        <f>[2]Emissions!F2436</f>
        <v>35400.246045268468</v>
      </c>
      <c r="G531" s="42">
        <f>[2]Emissions!G2436</f>
        <v>44784.177516493277</v>
      </c>
      <c r="H531" s="42">
        <f>[2]Emissions!H2436</f>
        <v>48842.970609350472</v>
      </c>
      <c r="I531" s="42">
        <f>[2]Emissions!I2436</f>
        <v>46863.307830425307</v>
      </c>
      <c r="J531" s="42">
        <f>[2]Emissions!J2436</f>
        <v>31996.872275531408</v>
      </c>
      <c r="K531" s="42">
        <f>[2]Emissions!K2436</f>
        <v>5380.3054384498491</v>
      </c>
      <c r="L531" s="42">
        <f>[2]Emissions!L2436</f>
        <v>0</v>
      </c>
      <c r="M531" s="42">
        <f>[2]Emissions!M2436</f>
        <v>0</v>
      </c>
    </row>
    <row r="532" spans="1:13">
      <c r="A532" s="10" t="str">
        <f>[2]Emissions!A2331</f>
        <v>EUR</v>
      </c>
      <c r="B532" s="10" t="str">
        <f>[2]Emissions!B2331</f>
        <v>TRA_ROA_CAR_GHE_NEW</v>
      </c>
      <c r="C532" s="10" t="str">
        <f>[2]Emissions!C2331</f>
        <v>TOT_CO2_EQ_GWP_100</v>
      </c>
      <c r="D532" s="10" t="str">
        <f>[2]Emissions!D2331</f>
        <v>TRA</v>
      </c>
      <c r="E532" s="42">
        <f>[2]Emissions!E2331</f>
        <v>0</v>
      </c>
      <c r="F532" s="42">
        <f>[2]Emissions!F2331</f>
        <v>193.29127933193291</v>
      </c>
      <c r="G532" s="42">
        <f>[2]Emissions!G2331</f>
        <v>1100.6793434717169</v>
      </c>
      <c r="H532" s="42">
        <f>[2]Emissions!H2331</f>
        <v>6555.7734316596507</v>
      </c>
      <c r="I532" s="42">
        <f>[2]Emissions!I2331</f>
        <v>6362.4821523277187</v>
      </c>
      <c r="J532" s="42">
        <f>[2]Emissions!J2331</f>
        <v>5455.0940881879314</v>
      </c>
      <c r="K532" s="42">
        <f>[2]Emissions!K2331</f>
        <v>0</v>
      </c>
      <c r="L532" s="42">
        <f>[2]Emissions!L2331</f>
        <v>0</v>
      </c>
      <c r="M532" s="42">
        <f>[2]Emissions!M2331</f>
        <v>0</v>
      </c>
    </row>
    <row r="533" spans="1:13">
      <c r="A533" s="10" t="str">
        <f>[2]Emissions!A2465</f>
        <v>EUR</v>
      </c>
      <c r="B533" s="10" t="str">
        <f>[2]Emissions!B2465</f>
        <v>TRA_ROA_MCY_GSL_EXS</v>
      </c>
      <c r="C533" s="10" t="str">
        <f>[2]Emissions!C2465</f>
        <v>TOT_CO2_EQ_GWP_100</v>
      </c>
      <c r="D533" s="10" t="str">
        <f>[2]Emissions!D2465</f>
        <v>TRA</v>
      </c>
      <c r="E533" s="42">
        <f>[2]Emissions!E2465</f>
        <v>1950.1423992341461</v>
      </c>
      <c r="F533" s="42">
        <f>[2]Emissions!F2465</f>
        <v>975.07119961707303</v>
      </c>
      <c r="G533" s="42">
        <f>[2]Emissions!G2465</f>
        <v>0</v>
      </c>
      <c r="H533" s="42">
        <f>[2]Emissions!H2465</f>
        <v>0</v>
      </c>
      <c r="I533" s="42">
        <f>[2]Emissions!I2465</f>
        <v>0</v>
      </c>
      <c r="J533" s="42">
        <f>[2]Emissions!J2465</f>
        <v>0</v>
      </c>
      <c r="K533" s="42">
        <f>[2]Emissions!K2465</f>
        <v>0</v>
      </c>
      <c r="L533" s="42">
        <f>[2]Emissions!L2465</f>
        <v>0</v>
      </c>
      <c r="M533" s="42">
        <f>[2]Emissions!M2465</f>
        <v>0</v>
      </c>
    </row>
    <row r="534" spans="1:13">
      <c r="A534" s="10" t="str">
        <f>[2]Emissions!A2522</f>
        <v>EUR</v>
      </c>
      <c r="B534" s="10" t="str">
        <f>[2]Emissions!B2522</f>
        <v>TRA_ROA_MTR_NGA_NEW</v>
      </c>
      <c r="C534" s="10" t="str">
        <f>[2]Emissions!C2522</f>
        <v>TOT_CO2</v>
      </c>
      <c r="D534" s="10" t="str">
        <f>[2]Emissions!D2522</f>
        <v>TRA</v>
      </c>
      <c r="E534" s="42">
        <f>[2]Emissions!E2522</f>
        <v>0</v>
      </c>
      <c r="F534" s="42">
        <f>[2]Emissions!F2522</f>
        <v>0</v>
      </c>
      <c r="G534" s="42">
        <f>[2]Emissions!G2522</f>
        <v>4.4106125000000294</v>
      </c>
      <c r="H534" s="42">
        <f>[2]Emissions!H2522</f>
        <v>4.4106125000000294</v>
      </c>
      <c r="I534" s="42">
        <f>[2]Emissions!I2522</f>
        <v>16954.578421351111</v>
      </c>
      <c r="J534" s="42">
        <f>[2]Emissions!J2522</f>
        <v>16954.578421351111</v>
      </c>
      <c r="K534" s="42">
        <f>[2]Emissions!K2522</f>
        <v>16950.167808851111</v>
      </c>
      <c r="L534" s="42">
        <f>[2]Emissions!L2522</f>
        <v>0</v>
      </c>
      <c r="M534" s="42">
        <f>[2]Emissions!M2522</f>
        <v>0</v>
      </c>
    </row>
    <row r="535" spans="1:13">
      <c r="A535" s="10" t="str">
        <f>[2]Emissions!A2516</f>
        <v>EUR</v>
      </c>
      <c r="B535" s="10" t="str">
        <f>[2]Emissions!B2516</f>
        <v>TRA_ROA_MTR_NGA_EXS</v>
      </c>
      <c r="C535" s="10" t="str">
        <f>[2]Emissions!C2516</f>
        <v>TOT_CO2</v>
      </c>
      <c r="D535" s="10" t="str">
        <f>[2]Emissions!D2516</f>
        <v>TRA</v>
      </c>
      <c r="E535" s="42">
        <f>[2]Emissions!E2516</f>
        <v>6.2473583333333336</v>
      </c>
      <c r="F535" s="42">
        <f>[2]Emissions!F2516</f>
        <v>1.644041666666666</v>
      </c>
      <c r="G535" s="42">
        <f>[2]Emissions!G2516</f>
        <v>0</v>
      </c>
      <c r="H535" s="42">
        <f>[2]Emissions!H2516</f>
        <v>0</v>
      </c>
      <c r="I535" s="42">
        <f>[2]Emissions!I2516</f>
        <v>0</v>
      </c>
      <c r="J535" s="42">
        <f>[2]Emissions!J2516</f>
        <v>0</v>
      </c>
      <c r="K535" s="42">
        <f>[2]Emissions!K2516</f>
        <v>0</v>
      </c>
      <c r="L535" s="42">
        <f>[2]Emissions!L2516</f>
        <v>0</v>
      </c>
      <c r="M535" s="42">
        <f>[2]Emissions!M2516</f>
        <v>0</v>
      </c>
    </row>
    <row r="536" spans="1:13">
      <c r="A536" s="10" t="str">
        <f>[2]Emissions!A1615</f>
        <v>EUR</v>
      </c>
      <c r="B536" s="10" t="str">
        <f>[2]Emissions!B1615</f>
        <v>IND_OTH_SB_DST_NEW</v>
      </c>
      <c r="C536" s="10" t="str">
        <f>[2]Emissions!C1615</f>
        <v>TOT_CO2_EQ_GWP_100</v>
      </c>
      <c r="D536" s="10" t="str">
        <f>[2]Emissions!D1615</f>
        <v>IND</v>
      </c>
      <c r="E536" s="42">
        <f>[2]Emissions!E1615</f>
        <v>0</v>
      </c>
      <c r="F536" s="42">
        <f>[2]Emissions!F1615</f>
        <v>0</v>
      </c>
      <c r="G536" s="42">
        <f>[2]Emissions!G1615</f>
        <v>0</v>
      </c>
      <c r="H536" s="42">
        <f>[2]Emissions!H1615</f>
        <v>0</v>
      </c>
      <c r="I536" s="42">
        <f>[2]Emissions!I1615</f>
        <v>0</v>
      </c>
      <c r="J536" s="42">
        <f>[2]Emissions!J1615</f>
        <v>0</v>
      </c>
      <c r="K536" s="42">
        <f>[2]Emissions!K1615</f>
        <v>0</v>
      </c>
      <c r="L536" s="42">
        <f>[2]Emissions!L1615</f>
        <v>0</v>
      </c>
      <c r="M536" s="42">
        <f>[2]Emissions!M1615</f>
        <v>0</v>
      </c>
    </row>
    <row r="537" spans="1:13">
      <c r="A537" s="10" t="str">
        <f>[2]Emissions!A1545</f>
        <v>EUR</v>
      </c>
      <c r="B537" s="10" t="str">
        <f>[2]Emissions!B1545</f>
        <v>IND_OTH_PH_HFO_NEW</v>
      </c>
      <c r="C537" s="10" t="str">
        <f>[2]Emissions!C1545</f>
        <v>TOT_CO2_EQ_GWP_100</v>
      </c>
      <c r="D537" s="10" t="str">
        <f>[2]Emissions!D1545</f>
        <v>IND</v>
      </c>
      <c r="E537" s="42">
        <f>[2]Emissions!E1545</f>
        <v>0</v>
      </c>
      <c r="F537" s="42">
        <f>[2]Emissions!F1545</f>
        <v>0</v>
      </c>
      <c r="G537" s="42">
        <f>[2]Emissions!G1545</f>
        <v>19306.36716057696</v>
      </c>
      <c r="H537" s="42">
        <f>[2]Emissions!H1545</f>
        <v>0</v>
      </c>
      <c r="I537" s="42">
        <f>[2]Emissions!I1545</f>
        <v>0</v>
      </c>
      <c r="J537" s="42">
        <f>[2]Emissions!J1545</f>
        <v>0</v>
      </c>
      <c r="K537" s="42">
        <f>[2]Emissions!K1545</f>
        <v>0</v>
      </c>
      <c r="L537" s="42">
        <f>[2]Emissions!L1545</f>
        <v>0</v>
      </c>
      <c r="M537" s="42">
        <f>[2]Emissions!M1545</f>
        <v>0</v>
      </c>
    </row>
    <row r="538" spans="1:13">
      <c r="A538" s="10" t="str">
        <f>[2]Emissions!A1416</f>
        <v>EUR</v>
      </c>
      <c r="B538" s="10" t="str">
        <f>[2]Emissions!B1416</f>
        <v>IND_OTH_MD_LPG_NEW</v>
      </c>
      <c r="C538" s="10" t="str">
        <f>[2]Emissions!C1416</f>
        <v>TOT_CO2_EQ_GWP_100</v>
      </c>
      <c r="D538" s="10" t="str">
        <f>[2]Emissions!D1416</f>
        <v>IND</v>
      </c>
      <c r="E538" s="42">
        <f>[2]Emissions!E1416</f>
        <v>0</v>
      </c>
      <c r="F538" s="42">
        <f>[2]Emissions!F1416</f>
        <v>0</v>
      </c>
      <c r="G538" s="42">
        <f>[2]Emissions!G1416</f>
        <v>0</v>
      </c>
      <c r="H538" s="42">
        <f>[2]Emissions!H1416</f>
        <v>0</v>
      </c>
      <c r="I538" s="42">
        <f>[2]Emissions!I1416</f>
        <v>0</v>
      </c>
      <c r="J538" s="42">
        <f>[2]Emissions!J1416</f>
        <v>0</v>
      </c>
      <c r="K538" s="42">
        <f>[2]Emissions!K1416</f>
        <v>0</v>
      </c>
      <c r="L538" s="42">
        <f>[2]Emissions!L1416</f>
        <v>0</v>
      </c>
      <c r="M538" s="42">
        <f>[2]Emissions!M1416</f>
        <v>0</v>
      </c>
    </row>
    <row r="539" spans="1:13">
      <c r="A539" s="10" t="str">
        <f>[2]Emissions!A345</f>
        <v>EUR</v>
      </c>
      <c r="B539" s="10" t="str">
        <f>[2]Emissions!B345</f>
        <v>ELC_BIO_CRP_GSF_NEW</v>
      </c>
      <c r="C539" s="10" t="str">
        <f>[2]Emissions!C345</f>
        <v>TOT_CO2_EQ_GWP_100</v>
      </c>
      <c r="D539" s="10" t="str">
        <f>[2]Emissions!D345</f>
        <v>ELC</v>
      </c>
      <c r="E539" s="42">
        <f>[2]Emissions!E345</f>
        <v>305.80306765960222</v>
      </c>
      <c r="F539" s="42">
        <f>[2]Emissions!F345</f>
        <v>1136.811319186892</v>
      </c>
      <c r="G539" s="42">
        <f>[2]Emissions!G345</f>
        <v>1498.3456674446711</v>
      </c>
      <c r="H539" s="42">
        <f>[2]Emissions!H345</f>
        <v>1609.4468404569509</v>
      </c>
      <c r="I539" s="42">
        <f>[2]Emissions!I345</f>
        <v>2536.5990397165069</v>
      </c>
      <c r="J539" s="42">
        <f>[2]Emissions!J345</f>
        <v>2563.0066191268411</v>
      </c>
      <c r="K539" s="42">
        <f>[2]Emissions!K345</f>
        <v>2366.3682840255692</v>
      </c>
      <c r="L539" s="42">
        <f>[2]Emissions!L345</f>
        <v>1112.652760465169</v>
      </c>
      <c r="M539" s="42">
        <f>[2]Emissions!M345</f>
        <v>0</v>
      </c>
    </row>
    <row r="540" spans="1:13">
      <c r="A540" s="10">
        <f>[2]Emissions!A2545</f>
        <v>0</v>
      </c>
      <c r="B540" s="10">
        <f>[2]Emissions!B2545</f>
        <v>0</v>
      </c>
      <c r="C540" s="10">
        <f>[2]Emissions!C2545</f>
        <v>0</v>
      </c>
      <c r="D540" s="10">
        <f>[2]Emissions!D2545</f>
        <v>0</v>
      </c>
      <c r="E540" s="42">
        <f>[2]Emissions!E2545</f>
        <v>0</v>
      </c>
      <c r="F540" s="42">
        <f>[2]Emissions!F2545</f>
        <v>0</v>
      </c>
      <c r="G540" s="42">
        <f>[2]Emissions!G2545</f>
        <v>0</v>
      </c>
      <c r="H540" s="42">
        <f>[2]Emissions!H2545</f>
        <v>0</v>
      </c>
      <c r="I540" s="42">
        <f>[2]Emissions!I2545</f>
        <v>0</v>
      </c>
      <c r="J540" s="42">
        <f>[2]Emissions!J2545</f>
        <v>0</v>
      </c>
      <c r="K540" s="42">
        <f>[2]Emissions!K2545</f>
        <v>0</v>
      </c>
      <c r="L540" s="42">
        <f>[2]Emissions!L2545</f>
        <v>0</v>
      </c>
      <c r="M540" s="42">
        <f>[2]Emissions!M2545</f>
        <v>0</v>
      </c>
    </row>
    <row r="541" spans="1:13">
      <c r="A541" s="10" t="str">
        <f>[2]Emissions!A2510</f>
        <v>EUR</v>
      </c>
      <c r="B541" s="10" t="str">
        <f>[2]Emissions!B2510</f>
        <v>TRA_ROA_MTR_LPG_NEW</v>
      </c>
      <c r="C541" s="10" t="str">
        <f>[2]Emissions!C2510</f>
        <v>TOT_CO2</v>
      </c>
      <c r="D541" s="10" t="str">
        <f>[2]Emissions!D2510</f>
        <v>TRA</v>
      </c>
      <c r="E541" s="42">
        <f>[2]Emissions!E2510</f>
        <v>1116.5874207446809</v>
      </c>
      <c r="F541" s="42">
        <f>[2]Emissions!F2510</f>
        <v>1116.5874207446809</v>
      </c>
      <c r="G541" s="42">
        <f>[2]Emissions!G2510</f>
        <v>1116.5874207446809</v>
      </c>
      <c r="H541" s="42">
        <f>[2]Emissions!H2510</f>
        <v>1116.5874207446809</v>
      </c>
      <c r="I541" s="42">
        <f>[2]Emissions!I2510</f>
        <v>0</v>
      </c>
      <c r="J541" s="42">
        <f>[2]Emissions!J2510</f>
        <v>0</v>
      </c>
      <c r="K541" s="42">
        <f>[2]Emissions!K2510</f>
        <v>0</v>
      </c>
      <c r="L541" s="42">
        <f>[2]Emissions!L2510</f>
        <v>0</v>
      </c>
      <c r="M541" s="42">
        <f>[2]Emissions!M2510</f>
        <v>0</v>
      </c>
    </row>
    <row r="542" spans="1:13">
      <c r="A542" s="10" t="str">
        <f>[2]Emissions!A1155</f>
        <v>EUR</v>
      </c>
      <c r="B542" s="10" t="str">
        <f>[2]Emissions!B1155</f>
        <v>IND_IS_MD_OIL_EXS</v>
      </c>
      <c r="C542" s="10" t="str">
        <f>[2]Emissions!C1155</f>
        <v>TOT_CO2_EQ_GWP_100</v>
      </c>
      <c r="D542" s="10" t="str">
        <f>[2]Emissions!D1155</f>
        <v>IND</v>
      </c>
      <c r="E542" s="42">
        <f>[2]Emissions!E1155</f>
        <v>1275.2937477179109</v>
      </c>
      <c r="F542" s="42">
        <f>[2]Emissions!F1155</f>
        <v>0</v>
      </c>
      <c r="G542" s="42">
        <f>[2]Emissions!G1155</f>
        <v>0</v>
      </c>
      <c r="H542" s="42">
        <f>[2]Emissions!H1155</f>
        <v>0</v>
      </c>
      <c r="I542" s="42">
        <f>[2]Emissions!I1155</f>
        <v>0</v>
      </c>
      <c r="J542" s="42">
        <f>[2]Emissions!J1155</f>
        <v>0</v>
      </c>
      <c r="K542" s="42">
        <f>[2]Emissions!K1155</f>
        <v>0</v>
      </c>
      <c r="L542" s="42">
        <f>[2]Emissions!L1155</f>
        <v>0</v>
      </c>
      <c r="M542" s="42">
        <f>[2]Emissions!M1155</f>
        <v>0</v>
      </c>
    </row>
    <row r="543" spans="1:13">
      <c r="A543" s="10" t="str">
        <f>[2]Emissions!A332</f>
        <v>EUR</v>
      </c>
      <c r="B543" s="10" t="str">
        <f>[2]Emissions!B332</f>
        <v>ELC_BIO_CRP_COM_NEW</v>
      </c>
      <c r="C543" s="10" t="str">
        <f>[2]Emissions!C332</f>
        <v>TOT_CO2_EQ_GWP_100</v>
      </c>
      <c r="D543" s="10" t="str">
        <f>[2]Emissions!D332</f>
        <v>ELC</v>
      </c>
      <c r="E543" s="42">
        <f>[2]Emissions!E332</f>
        <v>0</v>
      </c>
      <c r="F543" s="42">
        <f>[2]Emissions!F332</f>
        <v>0</v>
      </c>
      <c r="G543" s="42">
        <f>[2]Emissions!G332</f>
        <v>0</v>
      </c>
      <c r="H543" s="42">
        <f>[2]Emissions!H332</f>
        <v>0</v>
      </c>
      <c r="I543" s="42">
        <f>[2]Emissions!I332</f>
        <v>0</v>
      </c>
      <c r="J543" s="42">
        <f>[2]Emissions!J332</f>
        <v>0</v>
      </c>
      <c r="K543" s="42">
        <f>[2]Emissions!K332</f>
        <v>0</v>
      </c>
      <c r="L543" s="42">
        <f>[2]Emissions!L332</f>
        <v>0</v>
      </c>
      <c r="M543" s="42">
        <f>[2]Emissions!M332</f>
        <v>0</v>
      </c>
    </row>
    <row r="544" spans="1:13">
      <c r="A544" s="10" t="str">
        <f>[2]Emissions!A2539</f>
        <v>EUR</v>
      </c>
      <c r="B544" s="10" t="str">
        <f>[2]Emissions!B2539</f>
        <v>UPS_BIO_REF_GEN2_LGC_ETH_NEW</v>
      </c>
      <c r="C544" s="10" t="str">
        <f>[2]Emissions!C2539</f>
        <v>TOT_CO2</v>
      </c>
      <c r="D544" s="10" t="str">
        <f>[2]Emissions!D2539</f>
        <v>UPS</v>
      </c>
      <c r="E544" s="42">
        <f>[2]Emissions!E2539</f>
        <v>0</v>
      </c>
      <c r="F544" s="42">
        <f>[2]Emissions!F2539</f>
        <v>0</v>
      </c>
      <c r="G544" s="42">
        <f>[2]Emissions!G2539</f>
        <v>0</v>
      </c>
      <c r="H544" s="42">
        <f>[2]Emissions!H2539</f>
        <v>0</v>
      </c>
      <c r="I544" s="42">
        <f>[2]Emissions!I2539</f>
        <v>0</v>
      </c>
      <c r="J544" s="42">
        <f>[2]Emissions!J2539</f>
        <v>0</v>
      </c>
      <c r="K544" s="42">
        <f>[2]Emissions!K2539</f>
        <v>0</v>
      </c>
      <c r="L544" s="42">
        <f>[2]Emissions!L2539</f>
        <v>0</v>
      </c>
      <c r="M544" s="42">
        <f>[2]Emissions!M2539</f>
        <v>0</v>
      </c>
    </row>
    <row r="545" spans="1:13">
      <c r="A545" s="10" t="str">
        <f>[2]Emissions!A2364</f>
        <v>EUR</v>
      </c>
      <c r="B545" s="10" t="str">
        <f>[2]Emissions!B2364</f>
        <v>TRA_ROA_CAR_NGA_EXS</v>
      </c>
      <c r="C545" s="10" t="str">
        <f>[2]Emissions!C2364</f>
        <v>TOT_CO2_EQ_GWP_100</v>
      </c>
      <c r="D545" s="10" t="str">
        <f>[2]Emissions!D2364</f>
        <v>TRA</v>
      </c>
      <c r="E545" s="42">
        <f>[2]Emissions!E2364</f>
        <v>329.55504806993002</v>
      </c>
      <c r="F545" s="42">
        <f>[2]Emissions!F2364</f>
        <v>313.0772956664336</v>
      </c>
      <c r="G545" s="42">
        <f>[2]Emissions!G2364</f>
        <v>0</v>
      </c>
      <c r="H545" s="42">
        <f>[2]Emissions!H2364</f>
        <v>0</v>
      </c>
      <c r="I545" s="42">
        <f>[2]Emissions!I2364</f>
        <v>0</v>
      </c>
      <c r="J545" s="42">
        <f>[2]Emissions!J2364</f>
        <v>0</v>
      </c>
      <c r="K545" s="42">
        <f>[2]Emissions!K2364</f>
        <v>0</v>
      </c>
      <c r="L545" s="42">
        <f>[2]Emissions!L2364</f>
        <v>0</v>
      </c>
      <c r="M545" s="42">
        <f>[2]Emissions!M2364</f>
        <v>0</v>
      </c>
    </row>
    <row r="546" spans="1:13">
      <c r="A546" s="10" t="str">
        <f>[2]Emissions!A1726</f>
        <v>EUR</v>
      </c>
      <c r="B546" s="10" t="str">
        <f>[2]Emissions!B1726</f>
        <v>IND_PP_PH_HFO_NEW</v>
      </c>
      <c r="C546" s="10" t="str">
        <f>[2]Emissions!C1726</f>
        <v>TOT_CO2_EQ_GWP_100</v>
      </c>
      <c r="D546" s="10" t="str">
        <f>[2]Emissions!D1726</f>
        <v>IND</v>
      </c>
      <c r="E546" s="42">
        <f>[2]Emissions!E1726</f>
        <v>0</v>
      </c>
      <c r="F546" s="42">
        <f>[2]Emissions!F1726</f>
        <v>0</v>
      </c>
      <c r="G546" s="42">
        <f>[2]Emissions!G1726</f>
        <v>0</v>
      </c>
      <c r="H546" s="42">
        <f>[2]Emissions!H1726</f>
        <v>0</v>
      </c>
      <c r="I546" s="42">
        <f>[2]Emissions!I1726</f>
        <v>0</v>
      </c>
      <c r="J546" s="42">
        <f>[2]Emissions!J1726</f>
        <v>0</v>
      </c>
      <c r="K546" s="42">
        <f>[2]Emissions!K1726</f>
        <v>0</v>
      </c>
      <c r="L546" s="42">
        <f>[2]Emissions!L1726</f>
        <v>0</v>
      </c>
      <c r="M546" s="42">
        <f>[2]Emissions!M1726</f>
        <v>0</v>
      </c>
    </row>
    <row r="547" spans="1:13">
      <c r="A547" s="10" t="str">
        <f>[2]Emissions!A399</f>
        <v>EUR</v>
      </c>
      <c r="B547" s="10" t="str">
        <f>[2]Emissions!B399</f>
        <v>ELC_CHP_COA_NEW</v>
      </c>
      <c r="C547" s="10" t="str">
        <f>[2]Emissions!C399</f>
        <v>TOT_CO2_EQ_GWP_100</v>
      </c>
      <c r="D547" s="10" t="str">
        <f>[2]Emissions!D399</f>
        <v>ELC</v>
      </c>
      <c r="E547" s="42">
        <f>[2]Emissions!E399</f>
        <v>0</v>
      </c>
      <c r="F547" s="42">
        <f>[2]Emissions!F399</f>
        <v>0</v>
      </c>
      <c r="G547" s="42">
        <f>[2]Emissions!G399</f>
        <v>0</v>
      </c>
      <c r="H547" s="42">
        <f>[2]Emissions!H399</f>
        <v>0</v>
      </c>
      <c r="I547" s="42">
        <f>[2]Emissions!I399</f>
        <v>0</v>
      </c>
      <c r="J547" s="42">
        <f>[2]Emissions!J399</f>
        <v>0</v>
      </c>
      <c r="K547" s="42">
        <f>[2]Emissions!K399</f>
        <v>0</v>
      </c>
      <c r="L547" s="42">
        <f>[2]Emissions!L399</f>
        <v>0</v>
      </c>
      <c r="M547" s="42">
        <f>[2]Emissions!M399</f>
        <v>0</v>
      </c>
    </row>
    <row r="548" spans="1:13">
      <c r="A548" s="10" t="str">
        <f>[2]Emissions!A1826</f>
        <v>EUR</v>
      </c>
      <c r="B548" s="10" t="str">
        <f>[2]Emissions!B1826</f>
        <v>RES_SH_DST_CND_NEW</v>
      </c>
      <c r="C548" s="10" t="str">
        <f>[2]Emissions!C1826</f>
        <v>TOT_CO2_EQ_GWP_100</v>
      </c>
      <c r="D548" s="10" t="str">
        <f>[2]Emissions!D1826</f>
        <v>RES</v>
      </c>
      <c r="E548" s="42">
        <f>[2]Emissions!E1826</f>
        <v>0</v>
      </c>
      <c r="F548" s="42">
        <f>[2]Emissions!F1826</f>
        <v>5512.4306348071514</v>
      </c>
      <c r="G548" s="42">
        <f>[2]Emissions!G1826</f>
        <v>0</v>
      </c>
      <c r="H548" s="42">
        <f>[2]Emissions!H1826</f>
        <v>0</v>
      </c>
      <c r="I548" s="42">
        <f>[2]Emissions!I1826</f>
        <v>0</v>
      </c>
      <c r="J548" s="42">
        <f>[2]Emissions!J1826</f>
        <v>0</v>
      </c>
      <c r="K548" s="42">
        <f>[2]Emissions!K1826</f>
        <v>0</v>
      </c>
      <c r="L548" s="42">
        <f>[2]Emissions!L1826</f>
        <v>0</v>
      </c>
      <c r="M548" s="42">
        <f>[2]Emissions!M1826</f>
        <v>0</v>
      </c>
    </row>
    <row r="549" spans="1:13">
      <c r="A549" s="10" t="str">
        <f>[2]Emissions!A1975</f>
        <v>EUR</v>
      </c>
      <c r="B549" s="10" t="str">
        <f>[2]Emissions!B1975</f>
        <v>RES_WH_COA_NEW</v>
      </c>
      <c r="C549" s="10" t="str">
        <f>[2]Emissions!C1975</f>
        <v>TOT_CO2_EQ_GWP_100</v>
      </c>
      <c r="D549" s="10" t="str">
        <f>[2]Emissions!D1975</f>
        <v>RES</v>
      </c>
      <c r="E549" s="42">
        <f>[2]Emissions!E1975</f>
        <v>0</v>
      </c>
      <c r="F549" s="42">
        <f>[2]Emissions!F1975</f>
        <v>0</v>
      </c>
      <c r="G549" s="42">
        <f>[2]Emissions!G1975</f>
        <v>0</v>
      </c>
      <c r="H549" s="42">
        <f>[2]Emissions!H1975</f>
        <v>0</v>
      </c>
      <c r="I549" s="42">
        <f>[2]Emissions!I1975</f>
        <v>0</v>
      </c>
      <c r="J549" s="42">
        <f>[2]Emissions!J1975</f>
        <v>0</v>
      </c>
      <c r="K549" s="42">
        <f>[2]Emissions!K1975</f>
        <v>0</v>
      </c>
      <c r="L549" s="42">
        <f>[2]Emissions!L1975</f>
        <v>0</v>
      </c>
      <c r="M549" s="42">
        <f>[2]Emissions!M1975</f>
        <v>0</v>
      </c>
    </row>
    <row r="550" spans="1:13">
      <c r="A550" s="10" t="str">
        <f>[2]Emissions!A1809</f>
        <v>EUR</v>
      </c>
      <c r="B550" s="10" t="str">
        <f>[2]Emissions!B1809</f>
        <v>RES_SH_BIO_WDS_NEW</v>
      </c>
      <c r="C550" s="10" t="str">
        <f>[2]Emissions!C1809</f>
        <v>TOT_CO2_EQ_GWP_100</v>
      </c>
      <c r="D550" s="10" t="str">
        <f>[2]Emissions!D1809</f>
        <v>RES</v>
      </c>
      <c r="E550" s="42">
        <f>[2]Emissions!E1809</f>
        <v>0</v>
      </c>
      <c r="F550" s="42">
        <f>[2]Emissions!F1809</f>
        <v>0</v>
      </c>
      <c r="G550" s="42">
        <f>[2]Emissions!G1809</f>
        <v>0</v>
      </c>
      <c r="H550" s="42">
        <f>[2]Emissions!H1809</f>
        <v>0</v>
      </c>
      <c r="I550" s="42">
        <f>[2]Emissions!I1809</f>
        <v>0</v>
      </c>
      <c r="J550" s="42">
        <f>[2]Emissions!J1809</f>
        <v>1006.991877961956</v>
      </c>
      <c r="K550" s="42">
        <f>[2]Emissions!K1809</f>
        <v>0</v>
      </c>
      <c r="L550" s="42">
        <f>[2]Emissions!L1809</f>
        <v>0</v>
      </c>
      <c r="M550" s="42">
        <f>[2]Emissions!M1809</f>
        <v>0</v>
      </c>
    </row>
    <row r="551" spans="1:13">
      <c r="A551" s="10" t="str">
        <f>[2]Emissions!A1985</f>
        <v>EUR</v>
      </c>
      <c r="B551" s="10" t="str">
        <f>[2]Emissions!B1985</f>
        <v>RES_WH_DST_EXS</v>
      </c>
      <c r="C551" s="10" t="str">
        <f>[2]Emissions!C1985</f>
        <v>TOT_CO2_EQ_GWP_100</v>
      </c>
      <c r="D551" s="10" t="str">
        <f>[2]Emissions!D1985</f>
        <v>RES</v>
      </c>
      <c r="E551" s="42">
        <f>[2]Emissions!E1985</f>
        <v>15001.444173522639</v>
      </c>
      <c r="F551" s="42">
        <f>[2]Emissions!F1985</f>
        <v>11251.08313014198</v>
      </c>
      <c r="G551" s="42">
        <f>[2]Emissions!G1985</f>
        <v>7500.7220867613214</v>
      </c>
      <c r="H551" s="42">
        <f>[2]Emissions!H1985</f>
        <v>3750.3610433806589</v>
      </c>
      <c r="I551" s="42">
        <f>[2]Emissions!I1985</f>
        <v>0</v>
      </c>
      <c r="J551" s="42">
        <f>[2]Emissions!J1985</f>
        <v>0</v>
      </c>
      <c r="K551" s="42">
        <f>[2]Emissions!K1985</f>
        <v>0</v>
      </c>
      <c r="L551" s="42">
        <f>[2]Emissions!L1985</f>
        <v>0</v>
      </c>
      <c r="M551" s="42">
        <f>[2]Emissions!M1985</f>
        <v>0</v>
      </c>
    </row>
    <row r="552" spans="1:13">
      <c r="A552" s="10" t="str">
        <f>[2]Emissions!A1831</f>
        <v>EUR</v>
      </c>
      <c r="B552" s="10" t="str">
        <f>[2]Emissions!B1831</f>
        <v>RES_SH_DST_EXS</v>
      </c>
      <c r="C552" s="10" t="str">
        <f>[2]Emissions!C1831</f>
        <v>TOT_CO2_EQ_GWP_100</v>
      </c>
      <c r="D552" s="10" t="str">
        <f>[2]Emissions!D1831</f>
        <v>RES</v>
      </c>
      <c r="E552" s="42">
        <f>[2]Emissions!E1831</f>
        <v>57364.422068119449</v>
      </c>
      <c r="F552" s="42">
        <f>[2]Emissions!F1831</f>
        <v>43023.316551089592</v>
      </c>
      <c r="G552" s="42">
        <f>[2]Emissions!G1831</f>
        <v>28682.211034059721</v>
      </c>
      <c r="H552" s="42">
        <f>[2]Emissions!H1831</f>
        <v>14341.10551702986</v>
      </c>
      <c r="I552" s="42">
        <f>[2]Emissions!I1831</f>
        <v>0</v>
      </c>
      <c r="J552" s="42">
        <f>[2]Emissions!J1831</f>
        <v>0</v>
      </c>
      <c r="K552" s="42">
        <f>[2]Emissions!K1831</f>
        <v>0</v>
      </c>
      <c r="L552" s="42">
        <f>[2]Emissions!L1831</f>
        <v>0</v>
      </c>
      <c r="M552" s="42">
        <f>[2]Emissions!M1831</f>
        <v>0</v>
      </c>
    </row>
    <row r="553" spans="1:13">
      <c r="A553" s="10" t="str">
        <f>[2]Emissions!A1763</f>
        <v>EUR</v>
      </c>
      <c r="B553" s="10" t="str">
        <f>[2]Emissions!B1763</f>
        <v>RES_CK_LPG_EXS</v>
      </c>
      <c r="C553" s="10" t="str">
        <f>[2]Emissions!C1763</f>
        <v>TOT_CO2_EQ_GWP_100</v>
      </c>
      <c r="D553" s="10" t="str">
        <f>[2]Emissions!D1763</f>
        <v>RES</v>
      </c>
      <c r="E553" s="42">
        <f>[2]Emissions!E1763</f>
        <v>7739.8260701729996</v>
      </c>
      <c r="F553" s="42">
        <f>[2]Emissions!F1763</f>
        <v>5804.8695526297506</v>
      </c>
      <c r="G553" s="42">
        <f>[2]Emissions!G1763</f>
        <v>3869.9130350865012</v>
      </c>
      <c r="H553" s="42">
        <f>[2]Emissions!H1763</f>
        <v>1934.9565175432499</v>
      </c>
      <c r="I553" s="42">
        <f>[2]Emissions!I1763</f>
        <v>0</v>
      </c>
      <c r="J553" s="42">
        <f>[2]Emissions!J1763</f>
        <v>0</v>
      </c>
      <c r="K553" s="42">
        <f>[2]Emissions!K1763</f>
        <v>0</v>
      </c>
      <c r="L553" s="42">
        <f>[2]Emissions!L1763</f>
        <v>0</v>
      </c>
      <c r="M553" s="42">
        <f>[2]Emissions!M1763</f>
        <v>0</v>
      </c>
    </row>
    <row r="554" spans="1:13">
      <c r="A554" s="10" t="str">
        <f>[2]Emissions!A1990</f>
        <v>EUR</v>
      </c>
      <c r="B554" s="10" t="str">
        <f>[2]Emissions!B1990</f>
        <v>RES_WH_DST_SOL_NEW</v>
      </c>
      <c r="C554" s="10" t="str">
        <f>[2]Emissions!C1990</f>
        <v>TOT_CO2_EQ_GWP_100</v>
      </c>
      <c r="D554" s="10" t="str">
        <f>[2]Emissions!D1990</f>
        <v>RES</v>
      </c>
      <c r="E554" s="42">
        <f>[2]Emissions!E1990</f>
        <v>0</v>
      </c>
      <c r="F554" s="42">
        <f>[2]Emissions!F1990</f>
        <v>0</v>
      </c>
      <c r="G554" s="42">
        <f>[2]Emissions!G1990</f>
        <v>0</v>
      </c>
      <c r="H554" s="42">
        <f>[2]Emissions!H1990</f>
        <v>0</v>
      </c>
      <c r="I554" s="42">
        <f>[2]Emissions!I1990</f>
        <v>0</v>
      </c>
      <c r="J554" s="42">
        <f>[2]Emissions!J1990</f>
        <v>0</v>
      </c>
      <c r="K554" s="42">
        <f>[2]Emissions!K1990</f>
        <v>0</v>
      </c>
      <c r="L554" s="42">
        <f>[2]Emissions!L1990</f>
        <v>0</v>
      </c>
      <c r="M554" s="42">
        <f>[2]Emissions!M1990</f>
        <v>0</v>
      </c>
    </row>
    <row r="555" spans="1:13">
      <c r="A555" s="10" t="str">
        <f>[2]Emissions!A1836</f>
        <v>EUR</v>
      </c>
      <c r="B555" s="10" t="str">
        <f>[2]Emissions!B1836</f>
        <v>RES_SH_DST_SOL_NEW</v>
      </c>
      <c r="C555" s="10" t="str">
        <f>[2]Emissions!C1836</f>
        <v>TOT_CO2_EQ_GWP_100</v>
      </c>
      <c r="D555" s="10" t="str">
        <f>[2]Emissions!D1836</f>
        <v>RES</v>
      </c>
      <c r="E555" s="42">
        <f>[2]Emissions!E1836</f>
        <v>0</v>
      </c>
      <c r="F555" s="42">
        <f>[2]Emissions!F1836</f>
        <v>0</v>
      </c>
      <c r="G555" s="42">
        <f>[2]Emissions!G1836</f>
        <v>0</v>
      </c>
      <c r="H555" s="42">
        <f>[2]Emissions!H1836</f>
        <v>0</v>
      </c>
      <c r="I555" s="42">
        <f>[2]Emissions!I1836</f>
        <v>0</v>
      </c>
      <c r="J555" s="42">
        <f>[2]Emissions!J1836</f>
        <v>0</v>
      </c>
      <c r="K555" s="42">
        <f>[2]Emissions!K1836</f>
        <v>0</v>
      </c>
      <c r="L555" s="42">
        <f>[2]Emissions!L1836</f>
        <v>0</v>
      </c>
      <c r="M555" s="42">
        <f>[2]Emissions!M1836</f>
        <v>0</v>
      </c>
    </row>
    <row r="556" spans="1:13">
      <c r="A556" s="10" t="str">
        <f>[2]Emissions!A2061</f>
        <v>EUR</v>
      </c>
      <c r="B556" s="10" t="str">
        <f>[2]Emissions!B2061</f>
        <v>TRA_AVI_DOM_JTK_EXS</v>
      </c>
      <c r="C556" s="10" t="str">
        <f>[2]Emissions!C2061</f>
        <v>TOT_CO2_EQ_GWP_100</v>
      </c>
      <c r="D556" s="10" t="str">
        <f>[2]Emissions!D2061</f>
        <v>TRA</v>
      </c>
      <c r="E556" s="42">
        <f>[2]Emissions!E2061</f>
        <v>12309.646028108389</v>
      </c>
      <c r="F556" s="42">
        <f>[2]Emissions!F2061</f>
        <v>9847.7168224867128</v>
      </c>
      <c r="G556" s="42">
        <f>[2]Emissions!G2061</f>
        <v>7385.7876168650346</v>
      </c>
      <c r="H556" s="42">
        <f>[2]Emissions!H2061</f>
        <v>4923.8584112433573</v>
      </c>
      <c r="I556" s="42">
        <f>[2]Emissions!I2061</f>
        <v>2461.9292056216791</v>
      </c>
      <c r="J556" s="42">
        <f>[2]Emissions!J2061</f>
        <v>0</v>
      </c>
      <c r="K556" s="42">
        <f>[2]Emissions!K2061</f>
        <v>0</v>
      </c>
      <c r="L556" s="42">
        <f>[2]Emissions!L2061</f>
        <v>0</v>
      </c>
      <c r="M556" s="42">
        <f>[2]Emissions!M2061</f>
        <v>0</v>
      </c>
    </row>
    <row r="557" spans="1:13">
      <c r="A557" s="10" t="str">
        <f>[2]Emissions!A2035</f>
        <v>EUR</v>
      </c>
      <c r="B557" s="10" t="str">
        <f>[2]Emissions!B2035</f>
        <v>RES_WH_NGA_EXS</v>
      </c>
      <c r="C557" s="10" t="str">
        <f>[2]Emissions!C2035</f>
        <v>TOT_CO2_EQ_GWP_100</v>
      </c>
      <c r="D557" s="10" t="str">
        <f>[2]Emissions!D2035</f>
        <v>RES</v>
      </c>
      <c r="E557" s="42">
        <f>[2]Emissions!E2035</f>
        <v>73719.667991724607</v>
      </c>
      <c r="F557" s="42">
        <f>[2]Emissions!F2035</f>
        <v>20303.391473666601</v>
      </c>
      <c r="G557" s="42">
        <f>[2]Emissions!G2035</f>
        <v>13535.594315777729</v>
      </c>
      <c r="H557" s="42">
        <f>[2]Emissions!H2035</f>
        <v>6767.7971578888646</v>
      </c>
      <c r="I557" s="42">
        <f>[2]Emissions!I2035</f>
        <v>0</v>
      </c>
      <c r="J557" s="42">
        <f>[2]Emissions!J2035</f>
        <v>0</v>
      </c>
      <c r="K557" s="42">
        <f>[2]Emissions!K2035</f>
        <v>0</v>
      </c>
      <c r="L557" s="42">
        <f>[2]Emissions!L2035</f>
        <v>0</v>
      </c>
      <c r="M557" s="42">
        <f>[2]Emissions!M2035</f>
        <v>0</v>
      </c>
    </row>
    <row r="558" spans="1:13">
      <c r="A558" s="10" t="str">
        <f>[2]Emissions!A2000</f>
        <v>EUR</v>
      </c>
      <c r="B558" s="10" t="str">
        <f>[2]Emissions!B2000</f>
        <v>RES_WH_HFO_EXS</v>
      </c>
      <c r="C558" s="10" t="str">
        <f>[2]Emissions!C2000</f>
        <v>TOT_CO2_EQ_GWP_100</v>
      </c>
      <c r="D558" s="10" t="str">
        <f>[2]Emissions!D2000</f>
        <v>RES</v>
      </c>
      <c r="E558" s="42">
        <f>[2]Emissions!E2000</f>
        <v>17.93185322977941</v>
      </c>
      <c r="F558" s="42">
        <f>[2]Emissions!F2000</f>
        <v>13.44888992233456</v>
      </c>
      <c r="G558" s="42">
        <f>[2]Emissions!G2000</f>
        <v>8.965926614889705</v>
      </c>
      <c r="H558" s="42">
        <f>[2]Emissions!H2000</f>
        <v>4.4829633074448534</v>
      </c>
      <c r="I558" s="42">
        <f>[2]Emissions!I2000</f>
        <v>0</v>
      </c>
      <c r="J558" s="42">
        <f>[2]Emissions!J2000</f>
        <v>0</v>
      </c>
      <c r="K558" s="42">
        <f>[2]Emissions!K2000</f>
        <v>0</v>
      </c>
      <c r="L558" s="42">
        <f>[2]Emissions!L2000</f>
        <v>0</v>
      </c>
      <c r="M558" s="42">
        <f>[2]Emissions!M2000</f>
        <v>0</v>
      </c>
    </row>
    <row r="559" spans="1:13">
      <c r="A559" s="10" t="str">
        <f>[2]Emissions!A1944</f>
        <v>EUR</v>
      </c>
      <c r="B559" s="10" t="str">
        <f>[2]Emissions!B1944</f>
        <v>RES_SH_NGA_HP_EXS</v>
      </c>
      <c r="C559" s="10" t="str">
        <f>[2]Emissions!C1944</f>
        <v>TOT_CO2_EQ_GWP_100</v>
      </c>
      <c r="D559" s="10" t="str">
        <f>[2]Emissions!D1944</f>
        <v>RES</v>
      </c>
      <c r="E559" s="42">
        <f>[2]Emissions!E1944</f>
        <v>3723.9325675548098</v>
      </c>
      <c r="F559" s="42">
        <f>[2]Emissions!F1944</f>
        <v>2792.9494256661069</v>
      </c>
      <c r="G559" s="42">
        <f>[2]Emissions!G1944</f>
        <v>1861.9662837774049</v>
      </c>
      <c r="H559" s="42">
        <f>[2]Emissions!H1944</f>
        <v>930.98314188870245</v>
      </c>
      <c r="I559" s="42">
        <f>[2]Emissions!I1944</f>
        <v>0</v>
      </c>
      <c r="J559" s="42">
        <f>[2]Emissions!J1944</f>
        <v>0</v>
      </c>
      <c r="K559" s="42">
        <f>[2]Emissions!K1944</f>
        <v>0</v>
      </c>
      <c r="L559" s="42">
        <f>[2]Emissions!L1944</f>
        <v>0</v>
      </c>
      <c r="M559" s="42">
        <f>[2]Emissions!M1944</f>
        <v>0</v>
      </c>
    </row>
    <row r="560" spans="1:13">
      <c r="A560" s="10" t="str">
        <f>[2]Emissions!A1909</f>
        <v>EUR</v>
      </c>
      <c r="B560" s="10" t="str">
        <f>[2]Emissions!B1909</f>
        <v>RES_SH_KER_EXS</v>
      </c>
      <c r="C560" s="10" t="str">
        <f>[2]Emissions!C1909</f>
        <v>TOT_CO2_EQ_GWP_100</v>
      </c>
      <c r="D560" s="10" t="str">
        <f>[2]Emissions!D1909</f>
        <v>RES</v>
      </c>
      <c r="E560" s="42">
        <f>[2]Emissions!E1909</f>
        <v>5708.6055086760052</v>
      </c>
      <c r="F560" s="42">
        <f>[2]Emissions!F1909</f>
        <v>1544.1833123639999</v>
      </c>
      <c r="G560" s="42">
        <f>[2]Emissions!G1909</f>
        <v>4774.3860339313596</v>
      </c>
      <c r="H560" s="42">
        <f>[2]Emissions!H1909</f>
        <v>514.72777078800004</v>
      </c>
      <c r="I560" s="42">
        <f>[2]Emissions!I1909</f>
        <v>0</v>
      </c>
      <c r="J560" s="42">
        <f>[2]Emissions!J1909</f>
        <v>0</v>
      </c>
      <c r="K560" s="42">
        <f>[2]Emissions!K1909</f>
        <v>0</v>
      </c>
      <c r="L560" s="42">
        <f>[2]Emissions!L1909</f>
        <v>0</v>
      </c>
      <c r="M560" s="42">
        <f>[2]Emissions!M1909</f>
        <v>0</v>
      </c>
    </row>
    <row r="561" spans="1:13">
      <c r="A561" s="10" t="str">
        <f>[2]Emissions!A1874</f>
        <v>EUR</v>
      </c>
      <c r="B561" s="10" t="str">
        <f>[2]Emissions!B1874</f>
        <v>RES_SH_INS_DST_STD_NEW</v>
      </c>
      <c r="C561" s="10" t="str">
        <f>[2]Emissions!C1874</f>
        <v>TOT_CO2_EQ_GWP_100</v>
      </c>
      <c r="D561" s="10" t="str">
        <f>[2]Emissions!D1874</f>
        <v>RES</v>
      </c>
      <c r="E561" s="42">
        <f>[2]Emissions!E1874</f>
        <v>0</v>
      </c>
      <c r="F561" s="42">
        <f>[2]Emissions!F1874</f>
        <v>0</v>
      </c>
      <c r="G561" s="42">
        <f>[2]Emissions!G1874</f>
        <v>0</v>
      </c>
      <c r="H561" s="42">
        <f>[2]Emissions!H1874</f>
        <v>0</v>
      </c>
      <c r="I561" s="42">
        <f>[2]Emissions!I1874</f>
        <v>0</v>
      </c>
      <c r="J561" s="42">
        <f>[2]Emissions!J1874</f>
        <v>0</v>
      </c>
      <c r="K561" s="42">
        <f>[2]Emissions!K1874</f>
        <v>0</v>
      </c>
      <c r="L561" s="42">
        <f>[2]Emissions!L1874</f>
        <v>0</v>
      </c>
      <c r="M561" s="42">
        <f>[2]Emissions!M1874</f>
        <v>0</v>
      </c>
    </row>
    <row r="562" spans="1:13">
      <c r="A562" s="10" t="str">
        <f>[2]Emissions!A1846</f>
        <v>EUR</v>
      </c>
      <c r="B562" s="10" t="str">
        <f>[2]Emissions!B1846</f>
        <v>RES_SH_HFO_EXS</v>
      </c>
      <c r="C562" s="10" t="str">
        <f>[2]Emissions!C1846</f>
        <v>TOT_CO2_EQ_GWP_100</v>
      </c>
      <c r="D562" s="10" t="str">
        <f>[2]Emissions!D1846</f>
        <v>RES</v>
      </c>
      <c r="E562" s="42">
        <f>[2]Emissions!E1846</f>
        <v>1201.83569995164</v>
      </c>
      <c r="F562" s="42">
        <f>[2]Emissions!F1846</f>
        <v>901.37677496373021</v>
      </c>
      <c r="G562" s="42">
        <f>[2]Emissions!G1846</f>
        <v>600.91784997582022</v>
      </c>
      <c r="H562" s="42">
        <f>[2]Emissions!H1846</f>
        <v>300.45892498790988</v>
      </c>
      <c r="I562" s="42">
        <f>[2]Emissions!I1846</f>
        <v>0</v>
      </c>
      <c r="J562" s="42">
        <f>[2]Emissions!J1846</f>
        <v>0</v>
      </c>
      <c r="K562" s="42">
        <f>[2]Emissions!K1846</f>
        <v>0</v>
      </c>
      <c r="L562" s="42">
        <f>[2]Emissions!L1846</f>
        <v>0</v>
      </c>
      <c r="M562" s="42">
        <f>[2]Emissions!M1846</f>
        <v>0</v>
      </c>
    </row>
    <row r="563" spans="1:13">
      <c r="A563" s="10" t="str">
        <f>[2]Emissions!A1797</f>
        <v>EUR</v>
      </c>
      <c r="B563" s="10" t="str">
        <f>[2]Emissions!B1797</f>
        <v>RES_SC_NGA_HP_AIR_STD_NEW</v>
      </c>
      <c r="C563" s="10" t="str">
        <f>[2]Emissions!C1797</f>
        <v>TOT_CO2_EQ_GWP_100</v>
      </c>
      <c r="D563" s="10" t="str">
        <f>[2]Emissions!D1797</f>
        <v>RES</v>
      </c>
      <c r="E563" s="42">
        <f>[2]Emissions!E1797</f>
        <v>0</v>
      </c>
      <c r="F563" s="42">
        <f>[2]Emissions!F1797</f>
        <v>0</v>
      </c>
      <c r="G563" s="42">
        <f>[2]Emissions!G1797</f>
        <v>0</v>
      </c>
      <c r="H563" s="42">
        <f>[2]Emissions!H1797</f>
        <v>0</v>
      </c>
      <c r="I563" s="42">
        <f>[2]Emissions!I1797</f>
        <v>0</v>
      </c>
      <c r="J563" s="42">
        <f>[2]Emissions!J1797</f>
        <v>0</v>
      </c>
      <c r="K563" s="42">
        <f>[2]Emissions!K1797</f>
        <v>0</v>
      </c>
      <c r="L563" s="42">
        <f>[2]Emissions!L1797</f>
        <v>0</v>
      </c>
      <c r="M563" s="42">
        <f>[2]Emissions!M1797</f>
        <v>0</v>
      </c>
    </row>
    <row r="564" spans="1:13">
      <c r="A564" s="10" t="str">
        <f>[2]Emissions!A2015</f>
        <v>EUR</v>
      </c>
      <c r="B564" s="10" t="str">
        <f>[2]Emissions!B2015</f>
        <v>RES_WH_LPG_EXS</v>
      </c>
      <c r="C564" s="10" t="str">
        <f>[2]Emissions!C2015</f>
        <v>TOT_CO2_EQ_GWP_100</v>
      </c>
      <c r="D564" s="10" t="str">
        <f>[2]Emissions!D2015</f>
        <v>RES</v>
      </c>
      <c r="E564" s="42">
        <f>[2]Emissions!E2015</f>
        <v>2473.3423935149999</v>
      </c>
      <c r="F564" s="42">
        <f>[2]Emissions!F2015</f>
        <v>1855.006795136251</v>
      </c>
      <c r="G564" s="42">
        <f>[2]Emissions!G2015</f>
        <v>1236.6711967575</v>
      </c>
      <c r="H564" s="42">
        <f>[2]Emissions!H2015</f>
        <v>618.33559837874998</v>
      </c>
      <c r="I564" s="42">
        <f>[2]Emissions!I2015</f>
        <v>0</v>
      </c>
      <c r="J564" s="42">
        <f>[2]Emissions!J2015</f>
        <v>0</v>
      </c>
      <c r="K564" s="42">
        <f>[2]Emissions!K2015</f>
        <v>0</v>
      </c>
      <c r="L564" s="42">
        <f>[2]Emissions!L2015</f>
        <v>0</v>
      </c>
      <c r="M564" s="42">
        <f>[2]Emissions!M2015</f>
        <v>0</v>
      </c>
    </row>
    <row r="565" spans="1:13">
      <c r="A565" s="10" t="str">
        <f>[2]Emissions!A1924</f>
        <v>EUR</v>
      </c>
      <c r="B565" s="10" t="str">
        <f>[2]Emissions!B1924</f>
        <v>RES_SH_LPG_SOL_NEW</v>
      </c>
      <c r="C565" s="10" t="str">
        <f>[2]Emissions!C1924</f>
        <v>TOT_CO2_EQ_GWP_100</v>
      </c>
      <c r="D565" s="10" t="str">
        <f>[2]Emissions!D1924</f>
        <v>RES</v>
      </c>
      <c r="E565" s="42">
        <f>[2]Emissions!E1924</f>
        <v>0</v>
      </c>
      <c r="F565" s="42">
        <f>[2]Emissions!F1924</f>
        <v>0</v>
      </c>
      <c r="G565" s="42">
        <f>[2]Emissions!G1924</f>
        <v>0</v>
      </c>
      <c r="H565" s="42">
        <f>[2]Emissions!H1924</f>
        <v>0</v>
      </c>
      <c r="I565" s="42">
        <f>[2]Emissions!I1924</f>
        <v>0</v>
      </c>
      <c r="J565" s="42">
        <f>[2]Emissions!J1924</f>
        <v>0</v>
      </c>
      <c r="K565" s="42">
        <f>[2]Emissions!K1924</f>
        <v>0</v>
      </c>
      <c r="L565" s="42">
        <f>[2]Emissions!L1924</f>
        <v>0</v>
      </c>
      <c r="M565" s="42">
        <f>[2]Emissions!M1924</f>
        <v>0</v>
      </c>
    </row>
    <row r="566" spans="1:13">
      <c r="A566" s="10" t="str">
        <f>[2]Emissions!A1889</f>
        <v>EUR</v>
      </c>
      <c r="B566" s="10" t="str">
        <f>[2]Emissions!B1889</f>
        <v>RES_SH_INS_LPG_STD_NEW</v>
      </c>
      <c r="C566" s="10" t="str">
        <f>[2]Emissions!C1889</f>
        <v>TOT_CO2_EQ_GWP_100</v>
      </c>
      <c r="D566" s="10" t="str">
        <f>[2]Emissions!D1889</f>
        <v>RES</v>
      </c>
      <c r="E566" s="42">
        <f>[2]Emissions!E1889</f>
        <v>0</v>
      </c>
      <c r="F566" s="42">
        <f>[2]Emissions!F1889</f>
        <v>0</v>
      </c>
      <c r="G566" s="42">
        <f>[2]Emissions!G1889</f>
        <v>0</v>
      </c>
      <c r="H566" s="42">
        <f>[2]Emissions!H1889</f>
        <v>0</v>
      </c>
      <c r="I566" s="42">
        <f>[2]Emissions!I1889</f>
        <v>0</v>
      </c>
      <c r="J566" s="42">
        <f>[2]Emissions!J1889</f>
        <v>0</v>
      </c>
      <c r="K566" s="42">
        <f>[2]Emissions!K1889</f>
        <v>0</v>
      </c>
      <c r="L566" s="42">
        <f>[2]Emissions!L1889</f>
        <v>0</v>
      </c>
      <c r="M566" s="42">
        <f>[2]Emissions!M1889</f>
        <v>0</v>
      </c>
    </row>
    <row r="567" spans="1:13">
      <c r="A567" s="10" t="str">
        <f>[2]Emissions!A2030</f>
        <v>EUR</v>
      </c>
      <c r="B567" s="10" t="str">
        <f>[2]Emissions!B2030</f>
        <v>RES_WH_NGA_CND_NEW</v>
      </c>
      <c r="C567" s="10" t="str">
        <f>[2]Emissions!C2030</f>
        <v>TOT_CO2_EQ_GWP_100</v>
      </c>
      <c r="D567" s="10" t="str">
        <f>[2]Emissions!D2030</f>
        <v>RES</v>
      </c>
      <c r="E567" s="42">
        <f>[2]Emissions!E2030</f>
        <v>0</v>
      </c>
      <c r="F567" s="42">
        <f>[2]Emissions!F2030</f>
        <v>0</v>
      </c>
      <c r="G567" s="42">
        <f>[2]Emissions!G2030</f>
        <v>0</v>
      </c>
      <c r="H567" s="42">
        <f>[2]Emissions!H2030</f>
        <v>0</v>
      </c>
      <c r="I567" s="42">
        <f>[2]Emissions!I2030</f>
        <v>0</v>
      </c>
      <c r="J567" s="42">
        <f>[2]Emissions!J2030</f>
        <v>0</v>
      </c>
      <c r="K567" s="42">
        <f>[2]Emissions!K2030</f>
        <v>0</v>
      </c>
      <c r="L567" s="42">
        <f>[2]Emissions!L2030</f>
        <v>0</v>
      </c>
      <c r="M567" s="42">
        <f>[2]Emissions!M2030</f>
        <v>0</v>
      </c>
    </row>
    <row r="568" spans="1:13">
      <c r="A568" s="10" t="str">
        <f>[2]Emissions!A1995</f>
        <v>EUR</v>
      </c>
      <c r="B568" s="10" t="str">
        <f>[2]Emissions!B1995</f>
        <v>RES_WH_DST_STD_NEW</v>
      </c>
      <c r="C568" s="10" t="str">
        <f>[2]Emissions!C1995</f>
        <v>TOT_CO2_EQ_GWP_100</v>
      </c>
      <c r="D568" s="10" t="str">
        <f>[2]Emissions!D1995</f>
        <v>RES</v>
      </c>
      <c r="E568" s="42">
        <f>[2]Emissions!E1995</f>
        <v>0</v>
      </c>
      <c r="F568" s="42">
        <f>[2]Emissions!F1995</f>
        <v>0</v>
      </c>
      <c r="G568" s="42">
        <f>[2]Emissions!G1995</f>
        <v>0</v>
      </c>
      <c r="H568" s="42">
        <f>[2]Emissions!H1995</f>
        <v>0</v>
      </c>
      <c r="I568" s="42">
        <f>[2]Emissions!I1995</f>
        <v>0</v>
      </c>
      <c r="J568" s="42">
        <f>[2]Emissions!J1995</f>
        <v>0</v>
      </c>
      <c r="K568" s="42">
        <f>[2]Emissions!K1995</f>
        <v>0</v>
      </c>
      <c r="L568" s="42">
        <f>[2]Emissions!L1995</f>
        <v>0</v>
      </c>
      <c r="M568" s="42">
        <f>[2]Emissions!M1995</f>
        <v>0</v>
      </c>
    </row>
    <row r="569" spans="1:13">
      <c r="A569" s="10" t="str">
        <f>[2]Emissions!A1939</f>
        <v>EUR</v>
      </c>
      <c r="B569" s="10" t="str">
        <f>[2]Emissions!B1939</f>
        <v>RES_SH_NGA_CND_NEW</v>
      </c>
      <c r="C569" s="10" t="str">
        <f>[2]Emissions!C1939</f>
        <v>TOT_CO2_EQ_GWP_100</v>
      </c>
      <c r="D569" s="10" t="str">
        <f>[2]Emissions!D1939</f>
        <v>RES</v>
      </c>
      <c r="E569" s="42">
        <f>[2]Emissions!E1939</f>
        <v>42343.653928934</v>
      </c>
      <c r="F569" s="42">
        <f>[2]Emissions!F1939</f>
        <v>135951.25453465511</v>
      </c>
      <c r="G569" s="42">
        <f>[2]Emissions!G1939</f>
        <v>172881.87303479909</v>
      </c>
      <c r="H569" s="42">
        <f>[2]Emissions!H1939</f>
        <v>185018.9948716152</v>
      </c>
      <c r="I569" s="42">
        <f>[2]Emissions!I1939</f>
        <v>142675.34094268121</v>
      </c>
      <c r="J569" s="42">
        <f>[2]Emissions!J1939</f>
        <v>56139.886246425769</v>
      </c>
      <c r="K569" s="42">
        <f>[2]Emissions!K1939</f>
        <v>0</v>
      </c>
      <c r="L569" s="42">
        <f>[2]Emissions!L1939</f>
        <v>0</v>
      </c>
      <c r="M569" s="42">
        <f>[2]Emissions!M1939</f>
        <v>0</v>
      </c>
    </row>
    <row r="570" spans="1:13">
      <c r="A570" s="10" t="str">
        <f>[2]Emissions!A1904</f>
        <v>EUR</v>
      </c>
      <c r="B570" s="10" t="str">
        <f>[2]Emissions!B1904</f>
        <v>RES_SH_INS_NGA_STD_NEW</v>
      </c>
      <c r="C570" s="10" t="str">
        <f>[2]Emissions!C1904</f>
        <v>TOT_CO2_EQ_GWP_100</v>
      </c>
      <c r="D570" s="10" t="str">
        <f>[2]Emissions!D1904</f>
        <v>RES</v>
      </c>
      <c r="E570" s="42">
        <f>[2]Emissions!E1904</f>
        <v>0</v>
      </c>
      <c r="F570" s="42">
        <f>[2]Emissions!F1904</f>
        <v>0</v>
      </c>
      <c r="G570" s="42">
        <f>[2]Emissions!G1904</f>
        <v>0</v>
      </c>
      <c r="H570" s="42">
        <f>[2]Emissions!H1904</f>
        <v>0</v>
      </c>
      <c r="I570" s="42">
        <f>[2]Emissions!I1904</f>
        <v>0</v>
      </c>
      <c r="J570" s="42">
        <f>[2]Emissions!J1904</f>
        <v>0</v>
      </c>
      <c r="K570" s="42">
        <f>[2]Emissions!K1904</f>
        <v>0</v>
      </c>
      <c r="L570" s="42">
        <f>[2]Emissions!L1904</f>
        <v>0</v>
      </c>
      <c r="M570" s="42">
        <f>[2]Emissions!M1904</f>
        <v>0</v>
      </c>
    </row>
    <row r="571" spans="1:13">
      <c r="A571" s="10" t="str">
        <f>[2]Emissions!A1841</f>
        <v>EUR</v>
      </c>
      <c r="B571" s="10" t="str">
        <f>[2]Emissions!B1841</f>
        <v>RES_SH_DST_STD_NEW</v>
      </c>
      <c r="C571" s="10" t="str">
        <f>[2]Emissions!C1841</f>
        <v>TOT_CO2_EQ_GWP_100</v>
      </c>
      <c r="D571" s="10" t="str">
        <f>[2]Emissions!D1841</f>
        <v>RES</v>
      </c>
      <c r="E571" s="42">
        <f>[2]Emissions!E1841</f>
        <v>0</v>
      </c>
      <c r="F571" s="42">
        <f>[2]Emissions!F1841</f>
        <v>0</v>
      </c>
      <c r="G571" s="42">
        <f>[2]Emissions!G1841</f>
        <v>0</v>
      </c>
      <c r="H571" s="42">
        <f>[2]Emissions!H1841</f>
        <v>0</v>
      </c>
      <c r="I571" s="42">
        <f>[2]Emissions!I1841</f>
        <v>0</v>
      </c>
      <c r="J571" s="42">
        <f>[2]Emissions!J1841</f>
        <v>0</v>
      </c>
      <c r="K571" s="42">
        <f>[2]Emissions!K1841</f>
        <v>0</v>
      </c>
      <c r="L571" s="42">
        <f>[2]Emissions!L1841</f>
        <v>0</v>
      </c>
      <c r="M571" s="42">
        <f>[2]Emissions!M1841</f>
        <v>0</v>
      </c>
    </row>
    <row r="572" spans="1:13">
      <c r="A572" s="10" t="str">
        <f>[2]Emissions!A1792</f>
        <v>EUR</v>
      </c>
      <c r="B572" s="10" t="str">
        <f>[2]Emissions!B1792</f>
        <v>RES_SC_NGA_CEN_NEW</v>
      </c>
      <c r="C572" s="10" t="str">
        <f>[2]Emissions!C1792</f>
        <v>TOT_CO2_EQ_GWP_100</v>
      </c>
      <c r="D572" s="10" t="str">
        <f>[2]Emissions!D1792</f>
        <v>RES</v>
      </c>
      <c r="E572" s="42">
        <f>[2]Emissions!E1792</f>
        <v>0</v>
      </c>
      <c r="F572" s="42">
        <f>[2]Emissions!F1792</f>
        <v>1303.5545945280519</v>
      </c>
      <c r="G572" s="42">
        <f>[2]Emissions!G1792</f>
        <v>2069.767485647069</v>
      </c>
      <c r="H572" s="42">
        <f>[2]Emissions!H1792</f>
        <v>3532.7136196369379</v>
      </c>
      <c r="I572" s="42">
        <f>[2]Emissions!I1792</f>
        <v>4008.0082675756221</v>
      </c>
      <c r="J572" s="42">
        <f>[2]Emissions!J1792</f>
        <v>4008.0082675756221</v>
      </c>
      <c r="K572" s="42">
        <f>[2]Emissions!K1792</f>
        <v>2704.4536730475702</v>
      </c>
      <c r="L572" s="42">
        <f>[2]Emissions!L1792</f>
        <v>1938.240781928552</v>
      </c>
      <c r="M572" s="42">
        <f>[2]Emissions!M1792</f>
        <v>237.64732396934181</v>
      </c>
    </row>
    <row r="573" spans="1:13">
      <c r="A573" s="10" t="str">
        <f>[2]Emissions!A2045</f>
        <v>EUR</v>
      </c>
      <c r="B573" s="10" t="str">
        <f>[2]Emissions!B2045</f>
        <v>RES_WH_NGA_STD_NEW</v>
      </c>
      <c r="C573" s="10" t="str">
        <f>[2]Emissions!C2045</f>
        <v>TOT_CO2_EQ_GWP_100</v>
      </c>
      <c r="D573" s="10" t="str">
        <f>[2]Emissions!D2045</f>
        <v>RES</v>
      </c>
      <c r="E573" s="42">
        <f>[2]Emissions!E2045</f>
        <v>0</v>
      </c>
      <c r="F573" s="42">
        <f>[2]Emissions!F2045</f>
        <v>0</v>
      </c>
      <c r="G573" s="42">
        <f>[2]Emissions!G2045</f>
        <v>0</v>
      </c>
      <c r="H573" s="42">
        <f>[2]Emissions!H2045</f>
        <v>0</v>
      </c>
      <c r="I573" s="42">
        <f>[2]Emissions!I2045</f>
        <v>0</v>
      </c>
      <c r="J573" s="42">
        <f>[2]Emissions!J2045</f>
        <v>0</v>
      </c>
      <c r="K573" s="42">
        <f>[2]Emissions!K2045</f>
        <v>0</v>
      </c>
      <c r="L573" s="42">
        <f>[2]Emissions!L2045</f>
        <v>0</v>
      </c>
      <c r="M573" s="42">
        <f>[2]Emissions!M2045</f>
        <v>0</v>
      </c>
    </row>
    <row r="574" spans="1:13">
      <c r="A574" s="10" t="str">
        <f>[2]Emissions!A2010</f>
        <v>EUR</v>
      </c>
      <c r="B574" s="10" t="str">
        <f>[2]Emissions!B2010</f>
        <v>RES_WH_LPG_CND_NEW</v>
      </c>
      <c r="C574" s="10" t="str">
        <f>[2]Emissions!C2010</f>
        <v>TOT_CO2_EQ_GWP_100</v>
      </c>
      <c r="D574" s="10" t="str">
        <f>[2]Emissions!D2010</f>
        <v>RES</v>
      </c>
      <c r="E574" s="42">
        <f>[2]Emissions!E2010</f>
        <v>0</v>
      </c>
      <c r="F574" s="42">
        <f>[2]Emissions!F2010</f>
        <v>0</v>
      </c>
      <c r="G574" s="42">
        <f>[2]Emissions!G2010</f>
        <v>0</v>
      </c>
      <c r="H574" s="42">
        <f>[2]Emissions!H2010</f>
        <v>0</v>
      </c>
      <c r="I574" s="42">
        <f>[2]Emissions!I2010</f>
        <v>0</v>
      </c>
      <c r="J574" s="42">
        <f>[2]Emissions!J2010</f>
        <v>0</v>
      </c>
      <c r="K574" s="42">
        <f>[2]Emissions!K2010</f>
        <v>0</v>
      </c>
      <c r="L574" s="42">
        <f>[2]Emissions!L2010</f>
        <v>0</v>
      </c>
      <c r="M574" s="42">
        <f>[2]Emissions!M2010</f>
        <v>0</v>
      </c>
    </row>
    <row r="575" spans="1:13">
      <c r="A575" s="10" t="str">
        <f>[2]Emissions!A1954</f>
        <v>EUR</v>
      </c>
      <c r="B575" s="10" t="str">
        <f>[2]Emissions!B1954</f>
        <v>RES_SH_NGA_STD_NEW</v>
      </c>
      <c r="C575" s="10" t="str">
        <f>[2]Emissions!C1954</f>
        <v>TOT_CO2_EQ_GWP_100</v>
      </c>
      <c r="D575" s="10" t="str">
        <f>[2]Emissions!D1954</f>
        <v>RES</v>
      </c>
      <c r="E575" s="42">
        <f>[2]Emissions!E1954</f>
        <v>0</v>
      </c>
      <c r="F575" s="42">
        <f>[2]Emissions!F1954</f>
        <v>0</v>
      </c>
      <c r="G575" s="42">
        <f>[2]Emissions!G1954</f>
        <v>0</v>
      </c>
      <c r="H575" s="42">
        <f>[2]Emissions!H1954</f>
        <v>0</v>
      </c>
      <c r="I575" s="42">
        <f>[2]Emissions!I1954</f>
        <v>0</v>
      </c>
      <c r="J575" s="42">
        <f>[2]Emissions!J1954</f>
        <v>0</v>
      </c>
      <c r="K575" s="42">
        <f>[2]Emissions!K1954</f>
        <v>0</v>
      </c>
      <c r="L575" s="42">
        <f>[2]Emissions!L1954</f>
        <v>0</v>
      </c>
      <c r="M575" s="42">
        <f>[2]Emissions!M1954</f>
        <v>0</v>
      </c>
    </row>
    <row r="576" spans="1:13">
      <c r="A576" s="10" t="str">
        <f>[2]Emissions!A1919</f>
        <v>EUR</v>
      </c>
      <c r="B576" s="10" t="str">
        <f>[2]Emissions!B1919</f>
        <v>RES_SH_LPG_EXS</v>
      </c>
      <c r="C576" s="10" t="str">
        <f>[2]Emissions!C1919</f>
        <v>TOT_CO2_EQ_GWP_100</v>
      </c>
      <c r="D576" s="10" t="str">
        <f>[2]Emissions!D1919</f>
        <v>RES</v>
      </c>
      <c r="E576" s="42">
        <f>[2]Emissions!E1919</f>
        <v>5819.7701226083154</v>
      </c>
      <c r="F576" s="42">
        <f>[2]Emissions!F1919</f>
        <v>4364.8275919562366</v>
      </c>
      <c r="G576" s="42">
        <f>[2]Emissions!G1919</f>
        <v>2909.8850613041568</v>
      </c>
      <c r="H576" s="42">
        <f>[2]Emissions!H1919</f>
        <v>1454.9425306520791</v>
      </c>
      <c r="I576" s="42">
        <f>[2]Emissions!I1919</f>
        <v>0</v>
      </c>
      <c r="J576" s="42">
        <f>[2]Emissions!J1919</f>
        <v>0</v>
      </c>
      <c r="K576" s="42">
        <f>[2]Emissions!K1919</f>
        <v>0</v>
      </c>
      <c r="L576" s="42">
        <f>[2]Emissions!L1919</f>
        <v>0</v>
      </c>
      <c r="M576" s="42">
        <f>[2]Emissions!M1919</f>
        <v>0</v>
      </c>
    </row>
    <row r="577" spans="1:13">
      <c r="A577" s="10" t="str">
        <f>[2]Emissions!A1884</f>
        <v>EUR</v>
      </c>
      <c r="B577" s="10" t="str">
        <f>[2]Emissions!B1884</f>
        <v>RES_SH_INS_LPG_SOL_NEW</v>
      </c>
      <c r="C577" s="10" t="str">
        <f>[2]Emissions!C1884</f>
        <v>TOT_CO2_EQ_GWP_100</v>
      </c>
      <c r="D577" s="10" t="str">
        <f>[2]Emissions!D1884</f>
        <v>RES</v>
      </c>
      <c r="E577" s="42">
        <f>[2]Emissions!E1884</f>
        <v>0</v>
      </c>
      <c r="F577" s="42">
        <f>[2]Emissions!F1884</f>
        <v>0</v>
      </c>
      <c r="G577" s="42">
        <f>[2]Emissions!G1884</f>
        <v>0</v>
      </c>
      <c r="H577" s="42">
        <f>[2]Emissions!H1884</f>
        <v>0</v>
      </c>
      <c r="I577" s="42">
        <f>[2]Emissions!I1884</f>
        <v>0</v>
      </c>
      <c r="J577" s="42">
        <f>[2]Emissions!J1884</f>
        <v>0</v>
      </c>
      <c r="K577" s="42">
        <f>[2]Emissions!K1884</f>
        <v>0</v>
      </c>
      <c r="L577" s="42">
        <f>[2]Emissions!L1884</f>
        <v>0</v>
      </c>
      <c r="M577" s="42">
        <f>[2]Emissions!M1884</f>
        <v>0</v>
      </c>
    </row>
    <row r="578" spans="1:13">
      <c r="A578" s="10" t="str">
        <f>[2]Emissions!A1821</f>
        <v>EUR</v>
      </c>
      <c r="B578" s="10" t="str">
        <f>[2]Emissions!B1821</f>
        <v>RES_SH_COA_NEW</v>
      </c>
      <c r="C578" s="10" t="str">
        <f>[2]Emissions!C1821</f>
        <v>TOT_CO2_EQ_GWP_100</v>
      </c>
      <c r="D578" s="10" t="str">
        <f>[2]Emissions!D1821</f>
        <v>RES</v>
      </c>
      <c r="E578" s="42">
        <f>[2]Emissions!E1821</f>
        <v>0</v>
      </c>
      <c r="F578" s="42">
        <f>[2]Emissions!F1821</f>
        <v>0</v>
      </c>
      <c r="G578" s="42">
        <f>[2]Emissions!G1821</f>
        <v>0</v>
      </c>
      <c r="H578" s="42">
        <f>[2]Emissions!H1821</f>
        <v>0</v>
      </c>
      <c r="I578" s="42">
        <f>[2]Emissions!I1821</f>
        <v>0</v>
      </c>
      <c r="J578" s="42">
        <f>[2]Emissions!J1821</f>
        <v>0</v>
      </c>
      <c r="K578" s="42">
        <f>[2]Emissions!K1821</f>
        <v>0</v>
      </c>
      <c r="L578" s="42">
        <f>[2]Emissions!L1821</f>
        <v>0</v>
      </c>
      <c r="M578" s="42">
        <f>[2]Emissions!M1821</f>
        <v>0</v>
      </c>
    </row>
    <row r="579" spans="1:13">
      <c r="A579" s="10" t="str">
        <f>[2]Emissions!A1758</f>
        <v>EUR</v>
      </c>
      <c r="B579" s="10" t="str">
        <f>[2]Emissions!B1758</f>
        <v>RES_CK_KER_EXS</v>
      </c>
      <c r="C579" s="10" t="str">
        <f>[2]Emissions!C1758</f>
        <v>TOT_CO2_EQ_GWP_100</v>
      </c>
      <c r="D579" s="10" t="str">
        <f>[2]Emissions!D1758</f>
        <v>RES</v>
      </c>
      <c r="E579" s="42">
        <f>[2]Emissions!E1758</f>
        <v>4044.582116921888</v>
      </c>
      <c r="F579" s="42">
        <f>[2]Emissions!F1758</f>
        <v>3033.4365876914162</v>
      </c>
      <c r="G579" s="42">
        <f>[2]Emissions!G1758</f>
        <v>2022.291058460944</v>
      </c>
      <c r="H579" s="42">
        <f>[2]Emissions!H1758</f>
        <v>1011.145529230472</v>
      </c>
      <c r="I579" s="42">
        <f>[2]Emissions!I1758</f>
        <v>0</v>
      </c>
      <c r="J579" s="42">
        <f>[2]Emissions!J1758</f>
        <v>0</v>
      </c>
      <c r="K579" s="42">
        <f>[2]Emissions!K1758</f>
        <v>0</v>
      </c>
      <c r="L579" s="42">
        <f>[2]Emissions!L1758</f>
        <v>0</v>
      </c>
      <c r="M579" s="42">
        <f>[2]Emissions!M1758</f>
        <v>0</v>
      </c>
    </row>
    <row r="580" spans="1:13">
      <c r="A580" s="10" t="str">
        <f>[2]Emissions!A2025</f>
        <v>EUR</v>
      </c>
      <c r="B580" s="10" t="str">
        <f>[2]Emissions!B2025</f>
        <v>RES_WH_LPG_STD_NEW</v>
      </c>
      <c r="C580" s="10" t="str">
        <f>[2]Emissions!C2025</f>
        <v>TOT_CO2_EQ_GWP_100</v>
      </c>
      <c r="D580" s="10" t="str">
        <f>[2]Emissions!D2025</f>
        <v>RES</v>
      </c>
      <c r="E580" s="42">
        <f>[2]Emissions!E2025</f>
        <v>0</v>
      </c>
      <c r="F580" s="42">
        <f>[2]Emissions!F2025</f>
        <v>0</v>
      </c>
      <c r="G580" s="42">
        <f>[2]Emissions!G2025</f>
        <v>0</v>
      </c>
      <c r="H580" s="42">
        <f>[2]Emissions!H2025</f>
        <v>0</v>
      </c>
      <c r="I580" s="42">
        <f>[2]Emissions!I2025</f>
        <v>0</v>
      </c>
      <c r="J580" s="42">
        <f>[2]Emissions!J2025</f>
        <v>0</v>
      </c>
      <c r="K580" s="42">
        <f>[2]Emissions!K2025</f>
        <v>0</v>
      </c>
      <c r="L580" s="42">
        <f>[2]Emissions!L2025</f>
        <v>0</v>
      </c>
      <c r="M580" s="42">
        <f>[2]Emissions!M2025</f>
        <v>0</v>
      </c>
    </row>
    <row r="581" spans="1:13">
      <c r="A581" s="10" t="str">
        <f>[2]Emissions!A1969</f>
        <v>EUR</v>
      </c>
      <c r="B581" s="10" t="str">
        <f>[2]Emissions!B1969</f>
        <v>RES_WH_COA_EXS</v>
      </c>
      <c r="C581" s="10" t="str">
        <f>[2]Emissions!C1969</f>
        <v>TOT_CO2_EQ_GWP_100</v>
      </c>
      <c r="D581" s="10" t="str">
        <f>[2]Emissions!D1969</f>
        <v>RES</v>
      </c>
      <c r="E581" s="42">
        <f>[2]Emissions!E1969</f>
        <v>1603.6814732365831</v>
      </c>
      <c r="F581" s="42">
        <f>[2]Emissions!F1969</f>
        <v>11131.36003237683</v>
      </c>
      <c r="G581" s="42">
        <f>[2]Emissions!G1969</f>
        <v>1017.982552481327</v>
      </c>
      <c r="H581" s="42">
        <f>[2]Emissions!H1969</f>
        <v>400.92036830914577</v>
      </c>
      <c r="I581" s="42">
        <f>[2]Emissions!I1969</f>
        <v>0</v>
      </c>
      <c r="J581" s="42">
        <f>[2]Emissions!J1969</f>
        <v>0</v>
      </c>
      <c r="K581" s="42">
        <f>[2]Emissions!K1969</f>
        <v>0</v>
      </c>
      <c r="L581" s="42">
        <f>[2]Emissions!L1969</f>
        <v>0</v>
      </c>
      <c r="M581" s="42">
        <f>[2]Emissions!M1969</f>
        <v>0</v>
      </c>
    </row>
    <row r="582" spans="1:13">
      <c r="A582" s="10" t="str">
        <f>[2]Emissions!A1934</f>
        <v>EUR</v>
      </c>
      <c r="B582" s="10" t="str">
        <f>[2]Emissions!B1934</f>
        <v>RES_SH_NGA_BUR_EXS</v>
      </c>
      <c r="C582" s="10" t="str">
        <f>[2]Emissions!C1934</f>
        <v>TOT_CO2_EQ_GWP_100</v>
      </c>
      <c r="D582" s="10" t="str">
        <f>[2]Emissions!D1934</f>
        <v>RES</v>
      </c>
      <c r="E582" s="42">
        <f>[2]Emissions!E1934</f>
        <v>171212.50503317069</v>
      </c>
      <c r="F582" s="42">
        <f>[2]Emissions!F1934</f>
        <v>75870.705404230976</v>
      </c>
      <c r="G582" s="42">
        <f>[2]Emissions!G1934</f>
        <v>50580.470269487298</v>
      </c>
      <c r="H582" s="42">
        <f>[2]Emissions!H1934</f>
        <v>25290.235134743642</v>
      </c>
      <c r="I582" s="42">
        <f>[2]Emissions!I1934</f>
        <v>0</v>
      </c>
      <c r="J582" s="42">
        <f>[2]Emissions!J1934</f>
        <v>0</v>
      </c>
      <c r="K582" s="42">
        <f>[2]Emissions!K1934</f>
        <v>0</v>
      </c>
      <c r="L582" s="42">
        <f>[2]Emissions!L1934</f>
        <v>0</v>
      </c>
      <c r="M582" s="42">
        <f>[2]Emissions!M1934</f>
        <v>0</v>
      </c>
    </row>
    <row r="583" spans="1:13">
      <c r="A583" s="10" t="str">
        <f>[2]Emissions!A1899</f>
        <v>EUR</v>
      </c>
      <c r="B583" s="10" t="str">
        <f>[2]Emissions!B1899</f>
        <v>RES_SH_INS_NGA_SOL_NEW</v>
      </c>
      <c r="C583" s="10" t="str">
        <f>[2]Emissions!C1899</f>
        <v>TOT_CO2_EQ_GWP_100</v>
      </c>
      <c r="D583" s="10" t="str">
        <f>[2]Emissions!D1899</f>
        <v>RES</v>
      </c>
      <c r="E583" s="42">
        <f>[2]Emissions!E1899</f>
        <v>0</v>
      </c>
      <c r="F583" s="42">
        <f>[2]Emissions!F1899</f>
        <v>0</v>
      </c>
      <c r="G583" s="42">
        <f>[2]Emissions!G1899</f>
        <v>0</v>
      </c>
      <c r="H583" s="42">
        <f>[2]Emissions!H1899</f>
        <v>0</v>
      </c>
      <c r="I583" s="42">
        <f>[2]Emissions!I1899</f>
        <v>0</v>
      </c>
      <c r="J583" s="42">
        <f>[2]Emissions!J1899</f>
        <v>0</v>
      </c>
      <c r="K583" s="42">
        <f>[2]Emissions!K1899</f>
        <v>0</v>
      </c>
      <c r="L583" s="42">
        <f>[2]Emissions!L1899</f>
        <v>0</v>
      </c>
      <c r="M583" s="42">
        <f>[2]Emissions!M1899</f>
        <v>0</v>
      </c>
    </row>
    <row r="584" spans="1:13">
      <c r="A584" s="10" t="str">
        <f>[2]Emissions!A1773</f>
        <v>EUR</v>
      </c>
      <c r="B584" s="10" t="str">
        <f>[2]Emissions!B1773</f>
        <v>RES_CK_NGA_NEW</v>
      </c>
      <c r="C584" s="10" t="str">
        <f>[2]Emissions!C1773</f>
        <v>TOT_CO2_EQ_GWP_100</v>
      </c>
      <c r="D584" s="10" t="str">
        <f>[2]Emissions!D1773</f>
        <v>RES</v>
      </c>
      <c r="E584" s="42">
        <f>[2]Emissions!E1773</f>
        <v>4499.5766747491971</v>
      </c>
      <c r="F584" s="42">
        <f>[2]Emissions!F1773</f>
        <v>19820.889712263921</v>
      </c>
      <c r="G584" s="42">
        <f>[2]Emissions!G1773</f>
        <v>36367.45199502851</v>
      </c>
      <c r="H584" s="42">
        <f>[2]Emissions!H1773</f>
        <v>49609.467132374768</v>
      </c>
      <c r="I584" s="42">
        <f>[2]Emissions!I1773</f>
        <v>63831.148547642617</v>
      </c>
      <c r="J584" s="42">
        <f>[2]Emissions!J1773</f>
        <v>64252.642273106678</v>
      </c>
      <c r="K584" s="42">
        <f>[2]Emissions!K1773</f>
        <v>64579.967054497967</v>
      </c>
      <c r="L584" s="42">
        <f>[2]Emissions!L1773</f>
        <v>64673.377363987507</v>
      </c>
      <c r="M584" s="42">
        <f>[2]Emissions!M1773</f>
        <v>64115.085891259463</v>
      </c>
    </row>
    <row r="585" spans="1:13">
      <c r="A585" s="10" t="str">
        <f>[2]Emissions!A2040</f>
        <v>EUR</v>
      </c>
      <c r="B585" s="10" t="str">
        <f>[2]Emissions!B2040</f>
        <v>RES_WH_NGA_SOL_NEW</v>
      </c>
      <c r="C585" s="10" t="str">
        <f>[2]Emissions!C2040</f>
        <v>TOT_CO2_EQ_GWP_100</v>
      </c>
      <c r="D585" s="10" t="str">
        <f>[2]Emissions!D2040</f>
        <v>RES</v>
      </c>
      <c r="E585" s="42">
        <f>[2]Emissions!E2040</f>
        <v>0</v>
      </c>
      <c r="F585" s="42">
        <f>[2]Emissions!F2040</f>
        <v>0</v>
      </c>
      <c r="G585" s="42">
        <f>[2]Emissions!G2040</f>
        <v>0</v>
      </c>
      <c r="H585" s="42">
        <f>[2]Emissions!H2040</f>
        <v>0</v>
      </c>
      <c r="I585" s="42">
        <f>[2]Emissions!I2040</f>
        <v>0</v>
      </c>
      <c r="J585" s="42">
        <f>[2]Emissions!J2040</f>
        <v>0</v>
      </c>
      <c r="K585" s="42">
        <f>[2]Emissions!K2040</f>
        <v>0</v>
      </c>
      <c r="L585" s="42">
        <f>[2]Emissions!L2040</f>
        <v>0</v>
      </c>
      <c r="M585" s="42">
        <f>[2]Emissions!M2040</f>
        <v>0</v>
      </c>
    </row>
    <row r="586" spans="1:13">
      <c r="A586" s="10" t="str">
        <f>[2]Emissions!A2005</f>
        <v>EUR</v>
      </c>
      <c r="B586" s="10" t="str">
        <f>[2]Emissions!B2005</f>
        <v>RES_WH_KER_EXS</v>
      </c>
      <c r="C586" s="10" t="str">
        <f>[2]Emissions!C2005</f>
        <v>TOT_CO2_EQ_GWP_100</v>
      </c>
      <c r="D586" s="10" t="str">
        <f>[2]Emissions!D2005</f>
        <v>RES</v>
      </c>
      <c r="E586" s="42">
        <f>[2]Emissions!E2005</f>
        <v>8288.8740976829322</v>
      </c>
      <c r="F586" s="42">
        <f>[2]Emissions!F2005</f>
        <v>8288.8740976829322</v>
      </c>
      <c r="G586" s="42">
        <f>[2]Emissions!G2005</f>
        <v>6767.9222657667005</v>
      </c>
      <c r="H586" s="42">
        <f>[2]Emissions!H2005</f>
        <v>336.61747001130749</v>
      </c>
      <c r="I586" s="42">
        <f>[2]Emissions!I2005</f>
        <v>0</v>
      </c>
      <c r="J586" s="42">
        <f>[2]Emissions!J2005</f>
        <v>0</v>
      </c>
      <c r="K586" s="42">
        <f>[2]Emissions!K2005</f>
        <v>0</v>
      </c>
      <c r="L586" s="42">
        <f>[2]Emissions!L2005</f>
        <v>0</v>
      </c>
      <c r="M586" s="42">
        <f>[2]Emissions!M2005</f>
        <v>0</v>
      </c>
    </row>
    <row r="587" spans="1:13">
      <c r="A587" s="10" t="str">
        <f>[2]Emissions!A1949</f>
        <v>EUR</v>
      </c>
      <c r="B587" s="10" t="str">
        <f>[2]Emissions!B1949</f>
        <v>RES_SH_NGA_SOL_NEW</v>
      </c>
      <c r="C587" s="10" t="str">
        <f>[2]Emissions!C1949</f>
        <v>TOT_CO2_EQ_GWP_100</v>
      </c>
      <c r="D587" s="10" t="str">
        <f>[2]Emissions!D1949</f>
        <v>RES</v>
      </c>
      <c r="E587" s="42">
        <f>[2]Emissions!E1949</f>
        <v>0</v>
      </c>
      <c r="F587" s="42">
        <f>[2]Emissions!F1949</f>
        <v>0</v>
      </c>
      <c r="G587" s="42">
        <f>[2]Emissions!G1949</f>
        <v>0</v>
      </c>
      <c r="H587" s="42">
        <f>[2]Emissions!H1949</f>
        <v>0</v>
      </c>
      <c r="I587" s="42">
        <f>[2]Emissions!I1949</f>
        <v>0</v>
      </c>
      <c r="J587" s="42">
        <f>[2]Emissions!J1949</f>
        <v>0</v>
      </c>
      <c r="K587" s="42">
        <f>[2]Emissions!K1949</f>
        <v>0</v>
      </c>
      <c r="L587" s="42">
        <f>[2]Emissions!L1949</f>
        <v>0</v>
      </c>
      <c r="M587" s="42">
        <f>[2]Emissions!M1949</f>
        <v>0</v>
      </c>
    </row>
    <row r="588" spans="1:13">
      <c r="A588" s="10" t="str">
        <f>[2]Emissions!A1914</f>
        <v>EUR</v>
      </c>
      <c r="B588" s="10" t="str">
        <f>[2]Emissions!B1914</f>
        <v>RES_SH_LPG_CND_NEW</v>
      </c>
      <c r="C588" s="10" t="str">
        <f>[2]Emissions!C1914</f>
        <v>TOT_CO2_EQ_GWP_100</v>
      </c>
      <c r="D588" s="10" t="str">
        <f>[2]Emissions!D1914</f>
        <v>RES</v>
      </c>
      <c r="E588" s="42">
        <f>[2]Emissions!E1914</f>
        <v>12565.37345422235</v>
      </c>
      <c r="F588" s="42">
        <f>[2]Emissions!F1914</f>
        <v>16575.128432628189</v>
      </c>
      <c r="G588" s="42">
        <f>[2]Emissions!G1914</f>
        <v>13850.812897920219</v>
      </c>
      <c r="H588" s="42">
        <f>[2]Emissions!H1914</f>
        <v>0</v>
      </c>
      <c r="I588" s="42">
        <f>[2]Emissions!I1914</f>
        <v>0</v>
      </c>
      <c r="J588" s="42">
        <f>[2]Emissions!J1914</f>
        <v>0</v>
      </c>
      <c r="K588" s="42">
        <f>[2]Emissions!K1914</f>
        <v>0</v>
      </c>
      <c r="L588" s="42">
        <f>[2]Emissions!L1914</f>
        <v>0</v>
      </c>
      <c r="M588" s="42">
        <f>[2]Emissions!M1914</f>
        <v>0</v>
      </c>
    </row>
    <row r="589" spans="1:13">
      <c r="A589" s="10" t="str">
        <f>[2]Emissions!A1879</f>
        <v>EUR</v>
      </c>
      <c r="B589" s="10" t="str">
        <f>[2]Emissions!B1879</f>
        <v>RES_SH_INS_LPG_CND_NEW</v>
      </c>
      <c r="C589" s="10" t="str">
        <f>[2]Emissions!C1879</f>
        <v>TOT_CO2_EQ_GWP_100</v>
      </c>
      <c r="D589" s="10" t="str">
        <f>[2]Emissions!D1879</f>
        <v>RES</v>
      </c>
      <c r="E589" s="42">
        <f>[2]Emissions!E1879</f>
        <v>0</v>
      </c>
      <c r="F589" s="42">
        <f>[2]Emissions!F1879</f>
        <v>0</v>
      </c>
      <c r="G589" s="42">
        <f>[2]Emissions!G1879</f>
        <v>0</v>
      </c>
      <c r="H589" s="42">
        <f>[2]Emissions!H1879</f>
        <v>0</v>
      </c>
      <c r="I589" s="42">
        <f>[2]Emissions!I1879</f>
        <v>0</v>
      </c>
      <c r="J589" s="42">
        <f>[2]Emissions!J1879</f>
        <v>0</v>
      </c>
      <c r="K589" s="42">
        <f>[2]Emissions!K1879</f>
        <v>0</v>
      </c>
      <c r="L589" s="42">
        <f>[2]Emissions!L1879</f>
        <v>0</v>
      </c>
      <c r="M589" s="42">
        <f>[2]Emissions!M1879</f>
        <v>0</v>
      </c>
    </row>
    <row r="590" spans="1:13">
      <c r="A590" s="10" t="str">
        <f>[2]Emissions!A1753</f>
        <v>EUR</v>
      </c>
      <c r="B590" s="10" t="str">
        <f>[2]Emissions!B1753</f>
        <v>RES_CK_COA_EXS</v>
      </c>
      <c r="C590" s="10" t="str">
        <f>[2]Emissions!C1753</f>
        <v>TOT_CO2_EQ_GWP_100</v>
      </c>
      <c r="D590" s="10" t="str">
        <f>[2]Emissions!D1753</f>
        <v>RES</v>
      </c>
      <c r="E590" s="42">
        <f>[2]Emissions!E1753</f>
        <v>376.67118268692838</v>
      </c>
      <c r="F590" s="42">
        <f>[2]Emissions!F1753</f>
        <v>282.50338701519638</v>
      </c>
      <c r="G590" s="42">
        <f>[2]Emissions!G1753</f>
        <v>188.33559134346419</v>
      </c>
      <c r="H590" s="42">
        <f>[2]Emissions!H1753</f>
        <v>94.167795671732094</v>
      </c>
      <c r="I590" s="42">
        <f>[2]Emissions!I1753</f>
        <v>0</v>
      </c>
      <c r="J590" s="42">
        <f>[2]Emissions!J1753</f>
        <v>0</v>
      </c>
      <c r="K590" s="42">
        <f>[2]Emissions!K1753</f>
        <v>0</v>
      </c>
      <c r="L590" s="42">
        <f>[2]Emissions!L1753</f>
        <v>0</v>
      </c>
      <c r="M590" s="42">
        <f>[2]Emissions!M1753</f>
        <v>0</v>
      </c>
    </row>
    <row r="591" spans="1:13">
      <c r="A591" s="10" t="str">
        <f>[2]Emissions!A2020</f>
        <v>EUR</v>
      </c>
      <c r="B591" s="10" t="str">
        <f>[2]Emissions!B2020</f>
        <v>RES_WH_LPG_SOL_NEW</v>
      </c>
      <c r="C591" s="10" t="str">
        <f>[2]Emissions!C2020</f>
        <v>TOT_CO2_EQ_GWP_100</v>
      </c>
      <c r="D591" s="10" t="str">
        <f>[2]Emissions!D2020</f>
        <v>RES</v>
      </c>
      <c r="E591" s="42">
        <f>[2]Emissions!E2020</f>
        <v>0</v>
      </c>
      <c r="F591" s="42">
        <f>[2]Emissions!F2020</f>
        <v>0</v>
      </c>
      <c r="G591" s="42">
        <f>[2]Emissions!G2020</f>
        <v>0</v>
      </c>
      <c r="H591" s="42">
        <f>[2]Emissions!H2020</f>
        <v>0</v>
      </c>
      <c r="I591" s="42">
        <f>[2]Emissions!I2020</f>
        <v>0</v>
      </c>
      <c r="J591" s="42">
        <f>[2]Emissions!J2020</f>
        <v>0</v>
      </c>
      <c r="K591" s="42">
        <f>[2]Emissions!K2020</f>
        <v>0</v>
      </c>
      <c r="L591" s="42">
        <f>[2]Emissions!L2020</f>
        <v>0</v>
      </c>
      <c r="M591" s="42">
        <f>[2]Emissions!M2020</f>
        <v>0</v>
      </c>
    </row>
    <row r="592" spans="1:13">
      <c r="A592" s="10" t="str">
        <f>[2]Emissions!A1929</f>
        <v>EUR</v>
      </c>
      <c r="B592" s="10" t="str">
        <f>[2]Emissions!B1929</f>
        <v>RES_SH_LPG_STD_NEW</v>
      </c>
      <c r="C592" s="10" t="str">
        <f>[2]Emissions!C1929</f>
        <v>TOT_CO2_EQ_GWP_100</v>
      </c>
      <c r="D592" s="10" t="str">
        <f>[2]Emissions!D1929</f>
        <v>RES</v>
      </c>
      <c r="E592" s="42">
        <f>[2]Emissions!E1929</f>
        <v>0</v>
      </c>
      <c r="F592" s="42">
        <f>[2]Emissions!F1929</f>
        <v>0</v>
      </c>
      <c r="G592" s="42">
        <f>[2]Emissions!G1929</f>
        <v>0</v>
      </c>
      <c r="H592" s="42">
        <f>[2]Emissions!H1929</f>
        <v>0</v>
      </c>
      <c r="I592" s="42">
        <f>[2]Emissions!I1929</f>
        <v>0</v>
      </c>
      <c r="J592" s="42">
        <f>[2]Emissions!J1929</f>
        <v>0</v>
      </c>
      <c r="K592" s="42">
        <f>[2]Emissions!K1929</f>
        <v>0</v>
      </c>
      <c r="L592" s="42">
        <f>[2]Emissions!L1929</f>
        <v>0</v>
      </c>
      <c r="M592" s="42">
        <f>[2]Emissions!M1929</f>
        <v>0</v>
      </c>
    </row>
    <row r="593" spans="1:13">
      <c r="A593" s="10" t="str">
        <f>[2]Emissions!A1894</f>
        <v>EUR</v>
      </c>
      <c r="B593" s="10" t="str">
        <f>[2]Emissions!B1894</f>
        <v>RES_SH_INS_NGA_CND_NEW</v>
      </c>
      <c r="C593" s="10" t="str">
        <f>[2]Emissions!C1894</f>
        <v>TOT_CO2_EQ_GWP_100</v>
      </c>
      <c r="D593" s="10" t="str">
        <f>[2]Emissions!D1894</f>
        <v>RES</v>
      </c>
      <c r="E593" s="42">
        <f>[2]Emissions!E1894</f>
        <v>0</v>
      </c>
      <c r="F593" s="42">
        <f>[2]Emissions!F1894</f>
        <v>0</v>
      </c>
      <c r="G593" s="42">
        <f>[2]Emissions!G1894</f>
        <v>0</v>
      </c>
      <c r="H593" s="42">
        <f>[2]Emissions!H1894</f>
        <v>0</v>
      </c>
      <c r="I593" s="42">
        <f>[2]Emissions!I1894</f>
        <v>0</v>
      </c>
      <c r="J593" s="42">
        <f>[2]Emissions!J1894</f>
        <v>0</v>
      </c>
      <c r="K593" s="42">
        <f>[2]Emissions!K1894</f>
        <v>0</v>
      </c>
      <c r="L593" s="42">
        <f>[2]Emissions!L1894</f>
        <v>0</v>
      </c>
      <c r="M593" s="42">
        <f>[2]Emissions!M1894</f>
        <v>0</v>
      </c>
    </row>
    <row r="594" spans="1:13">
      <c r="A594" s="10" t="str">
        <f>[2]Emissions!A1768</f>
        <v>EUR</v>
      </c>
      <c r="B594" s="10" t="str">
        <f>[2]Emissions!B1768</f>
        <v>RES_CK_NGA_EXS</v>
      </c>
      <c r="C594" s="10" t="str">
        <f>[2]Emissions!C1768</f>
        <v>TOT_CO2_EQ_GWP_100</v>
      </c>
      <c r="D594" s="10" t="str">
        <f>[2]Emissions!D1768</f>
        <v>RES</v>
      </c>
      <c r="E594" s="42">
        <f>[2]Emissions!E1768</f>
        <v>29537.924520021999</v>
      </c>
      <c r="F594" s="42">
        <f>[2]Emissions!F1768</f>
        <v>22153.443390016499</v>
      </c>
      <c r="G594" s="42">
        <f>[2]Emissions!G1768</f>
        <v>14768.962260011</v>
      </c>
      <c r="H594" s="42">
        <f>[2]Emissions!H1768</f>
        <v>7384.4811300054998</v>
      </c>
      <c r="I594" s="42">
        <f>[2]Emissions!I1768</f>
        <v>0</v>
      </c>
      <c r="J594" s="42">
        <f>[2]Emissions!J1768</f>
        <v>0</v>
      </c>
      <c r="K594" s="42">
        <f>[2]Emissions!K1768</f>
        <v>0</v>
      </c>
      <c r="L594" s="42">
        <f>[2]Emissions!L1768</f>
        <v>0</v>
      </c>
      <c r="M594" s="42">
        <f>[2]Emissions!M1768</f>
        <v>0</v>
      </c>
    </row>
    <row r="595" spans="1:13">
      <c r="A595" s="10" t="str">
        <f>[2]Emissions!A747</f>
        <v>EUR</v>
      </c>
      <c r="B595" s="10" t="str">
        <f>[2]Emissions!B747</f>
        <v>IND_CH_FS_LPG_EXS</v>
      </c>
      <c r="C595" s="10" t="str">
        <f>[2]Emissions!C747</f>
        <v>TOT_CO2_EQ_GWP_100</v>
      </c>
      <c r="D595" s="10" t="str">
        <f>[2]Emissions!D747</f>
        <v>IND</v>
      </c>
      <c r="E595" s="42">
        <f>[2]Emissions!E747</f>
        <v>6447.7816504914799</v>
      </c>
      <c r="F595" s="42">
        <f>[2]Emissions!F747</f>
        <v>5973.3977032602716</v>
      </c>
      <c r="G595" s="42">
        <f>[2]Emissions!G747</f>
        <v>5170.6987454709724</v>
      </c>
      <c r="H595" s="42">
        <f>[2]Emissions!H747</f>
        <v>3482.0620771647709</v>
      </c>
      <c r="I595" s="42">
        <f>[2]Emissions!I747</f>
        <v>2015.219001968346</v>
      </c>
      <c r="J595" s="42">
        <f>[2]Emissions!J747</f>
        <v>752.39276125455626</v>
      </c>
      <c r="K595" s="42">
        <f>[2]Emissions!K747</f>
        <v>0</v>
      </c>
      <c r="L595" s="42">
        <f>[2]Emissions!L747</f>
        <v>0</v>
      </c>
      <c r="M595" s="42">
        <f>[2]Emissions!M747</f>
        <v>0</v>
      </c>
    </row>
    <row r="596" spans="1:13">
      <c r="A596" s="10" t="str">
        <f>[2]Emissions!A711</f>
        <v>EUR</v>
      </c>
      <c r="B596" s="10" t="str">
        <f>[2]Emissions!B711</f>
        <v>IND_CH_FS_DST_EXS</v>
      </c>
      <c r="C596" s="10" t="str">
        <f>[2]Emissions!C711</f>
        <v>TOT_CO2_EQ_GWP_100</v>
      </c>
      <c r="D596" s="10" t="str">
        <f>[2]Emissions!D711</f>
        <v>IND</v>
      </c>
      <c r="E596" s="42">
        <f>[2]Emissions!E711</f>
        <v>4091.1127690954499</v>
      </c>
      <c r="F596" s="42">
        <f>[2]Emissions!F711</f>
        <v>3796.0017735663728</v>
      </c>
      <c r="G596" s="42">
        <f>[2]Emissions!G711</f>
        <v>3291.241936712885</v>
      </c>
      <c r="H596" s="42">
        <f>[2]Emissions!H711</f>
        <v>2207.7096598816761</v>
      </c>
      <c r="I596" s="42">
        <f>[2]Emissions!I711</f>
        <v>1272.0245507741249</v>
      </c>
      <c r="J596" s="42">
        <f>[2]Emissions!J711</f>
        <v>472.50884757791579</v>
      </c>
      <c r="K596" s="42">
        <f>[2]Emissions!K711</f>
        <v>0</v>
      </c>
      <c r="L596" s="42">
        <f>[2]Emissions!L711</f>
        <v>0</v>
      </c>
      <c r="M596" s="42">
        <f>[2]Emissions!M711</f>
        <v>0</v>
      </c>
    </row>
    <row r="597" spans="1:13">
      <c r="A597" s="10" t="str">
        <f>[2]Emissions!A741</f>
        <v>EUR</v>
      </c>
      <c r="B597" s="10" t="str">
        <f>[2]Emissions!B741</f>
        <v>IND_CH_FS_LNG_EXS</v>
      </c>
      <c r="C597" s="10" t="str">
        <f>[2]Emissions!C741</f>
        <v>TOT_CO2_EQ_GWP_100</v>
      </c>
      <c r="D597" s="10" t="str">
        <f>[2]Emissions!D741</f>
        <v>IND</v>
      </c>
      <c r="E597" s="42">
        <f>[2]Emissions!E741</f>
        <v>28.018056999999999</v>
      </c>
      <c r="F597" s="42">
        <f>[2]Emissions!F741</f>
        <v>0</v>
      </c>
      <c r="G597" s="42">
        <f>[2]Emissions!G741</f>
        <v>0</v>
      </c>
      <c r="H597" s="42">
        <f>[2]Emissions!H741</f>
        <v>0</v>
      </c>
      <c r="I597" s="42">
        <f>[2]Emissions!I741</f>
        <v>0</v>
      </c>
      <c r="J597" s="42">
        <f>[2]Emissions!J741</f>
        <v>0</v>
      </c>
      <c r="K597" s="42">
        <f>[2]Emissions!K741</f>
        <v>0</v>
      </c>
      <c r="L597" s="42">
        <f>[2]Emissions!L741</f>
        <v>0</v>
      </c>
      <c r="M597" s="42">
        <f>[2]Emissions!M741</f>
        <v>0</v>
      </c>
    </row>
    <row r="598" spans="1:13">
      <c r="A598" s="10" t="str">
        <f>[2]Emissions!A735</f>
        <v>EUR</v>
      </c>
      <c r="B598" s="10" t="str">
        <f>[2]Emissions!B735</f>
        <v>IND_CH_FS_HFO_EXS</v>
      </c>
      <c r="C598" s="10" t="str">
        <f>[2]Emissions!C735</f>
        <v>TOT_CO2_EQ_GWP_100</v>
      </c>
      <c r="D598" s="10" t="str">
        <f>[2]Emissions!D735</f>
        <v>IND</v>
      </c>
      <c r="E598" s="42">
        <f>[2]Emissions!E735</f>
        <v>9732.4932031649914</v>
      </c>
      <c r="F598" s="42">
        <f>[2]Emissions!F735</f>
        <v>9015.4393421045024</v>
      </c>
      <c r="G598" s="42">
        <f>[2]Emissions!G735</f>
        <v>7803.0432800168264</v>
      </c>
      <c r="H598" s="42">
        <f>[2]Emissions!H735</f>
        <v>5262.2906044482106</v>
      </c>
      <c r="I598" s="42">
        <f>[2]Emissions!I735</f>
        <v>3050.4444498806138</v>
      </c>
      <c r="J598" s="42">
        <f>[2]Emissions!J735</f>
        <v>1140.9932685696681</v>
      </c>
      <c r="K598" s="42">
        <f>[2]Emissions!K735</f>
        <v>0</v>
      </c>
      <c r="L598" s="42">
        <f>[2]Emissions!L735</f>
        <v>0</v>
      </c>
      <c r="M598" s="42">
        <f>[2]Emissions!M735</f>
        <v>0</v>
      </c>
    </row>
    <row r="599" spans="1:13">
      <c r="A599" s="10" t="str">
        <f>[2]Emissions!A705</f>
        <v>EUR</v>
      </c>
      <c r="B599" s="10" t="str">
        <f>[2]Emissions!B705</f>
        <v>IND_CH_FS_COA_NEW</v>
      </c>
      <c r="C599" s="10" t="str">
        <f>[2]Emissions!C705</f>
        <v>TOT_CO2_EQ_GWP_100</v>
      </c>
      <c r="D599" s="10" t="str">
        <f>[2]Emissions!D705</f>
        <v>IND</v>
      </c>
      <c r="E599" s="42">
        <f>[2]Emissions!E705</f>
        <v>6283.0134266446848</v>
      </c>
      <c r="F599" s="42">
        <f>[2]Emissions!F705</f>
        <v>6437.018619713338</v>
      </c>
      <c r="G599" s="42">
        <f>[2]Emissions!G705</f>
        <v>1342.9814131960479</v>
      </c>
      <c r="H599" s="42">
        <f>[2]Emissions!H705</f>
        <v>4619.0610083214633</v>
      </c>
      <c r="I599" s="42">
        <f>[2]Emissions!I705</f>
        <v>0</v>
      </c>
      <c r="J599" s="42">
        <f>[2]Emissions!J705</f>
        <v>0</v>
      </c>
      <c r="K599" s="42">
        <f>[2]Emissions!K705</f>
        <v>0</v>
      </c>
      <c r="L599" s="42">
        <f>[2]Emissions!L705</f>
        <v>0</v>
      </c>
      <c r="M599" s="42">
        <f>[2]Emissions!M705</f>
        <v>0</v>
      </c>
    </row>
    <row r="600" spans="1:13">
      <c r="A600" s="10" t="str">
        <f>[2]Emissions!A699</f>
        <v>EUR</v>
      </c>
      <c r="B600" s="10" t="str">
        <f>[2]Emissions!B699</f>
        <v>IND_CH_FS_COA_EXS</v>
      </c>
      <c r="C600" s="10" t="str">
        <f>[2]Emissions!C699</f>
        <v>TOT_CO2_EQ_GWP_100</v>
      </c>
      <c r="D600" s="10" t="str">
        <f>[2]Emissions!D699</f>
        <v>IND</v>
      </c>
      <c r="E600" s="42">
        <f>[2]Emissions!E699</f>
        <v>4884.5982963364804</v>
      </c>
      <c r="F600" s="42">
        <f>[2]Emissions!F699</f>
        <v>8322.7202689759924</v>
      </c>
      <c r="G600" s="42">
        <f>[2]Emissions!G699</f>
        <v>9710.5749460519273</v>
      </c>
      <c r="H600" s="42">
        <f>[2]Emissions!H699</f>
        <v>10424.0053948612</v>
      </c>
      <c r="I600" s="42">
        <f>[2]Emissions!I699</f>
        <v>8569.8221363353787</v>
      </c>
      <c r="J600" s="42">
        <f>[2]Emissions!J699</f>
        <v>4276.8003652359921</v>
      </c>
      <c r="K600" s="42">
        <f>[2]Emissions!K699</f>
        <v>0</v>
      </c>
      <c r="L600" s="42">
        <f>[2]Emissions!L699</f>
        <v>0</v>
      </c>
      <c r="M600" s="42">
        <f>[2]Emissions!M699</f>
        <v>0</v>
      </c>
    </row>
    <row r="601" spans="1:13">
      <c r="A601" s="10" t="str">
        <f>[2]Emissions!A693</f>
        <v>EUR</v>
      </c>
      <c r="B601" s="10" t="str">
        <f>[2]Emissions!B693</f>
        <v>IND_CH_FS_BIO_NEW</v>
      </c>
      <c r="C601" s="10" t="str">
        <f>[2]Emissions!C693</f>
        <v>TOT_CO2_EQ_GWP_100</v>
      </c>
      <c r="D601" s="10" t="str">
        <f>[2]Emissions!D693</f>
        <v>IND</v>
      </c>
      <c r="E601" s="42">
        <f>[2]Emissions!E693</f>
        <v>0</v>
      </c>
      <c r="F601" s="42">
        <f>[2]Emissions!F693</f>
        <v>0</v>
      </c>
      <c r="G601" s="42">
        <f>[2]Emissions!G693</f>
        <v>0</v>
      </c>
      <c r="H601" s="42">
        <f>[2]Emissions!H693</f>
        <v>0</v>
      </c>
      <c r="I601" s="42">
        <f>[2]Emissions!I693</f>
        <v>0</v>
      </c>
      <c r="J601" s="42">
        <f>[2]Emissions!J693</f>
        <v>0</v>
      </c>
      <c r="K601" s="42">
        <f>[2]Emissions!K693</f>
        <v>316.46287899503437</v>
      </c>
      <c r="L601" s="42">
        <f>[2]Emissions!L693</f>
        <v>621.4695453492468</v>
      </c>
      <c r="M601" s="42">
        <f>[2]Emissions!M693</f>
        <v>426.84866087459591</v>
      </c>
    </row>
    <row r="602" spans="1:13">
      <c r="A602" s="10" t="str">
        <f>[2]Emissions!A1699</f>
        <v>EUR</v>
      </c>
      <c r="B602" s="10" t="str">
        <f>[2]Emissions!B1699</f>
        <v>IND_PP_MD_OIL_NEW</v>
      </c>
      <c r="C602" s="10" t="str">
        <f>[2]Emissions!C1699</f>
        <v>TOT_CO2_EQ_GWP_100</v>
      </c>
      <c r="D602" s="10" t="str">
        <f>[2]Emissions!D1699</f>
        <v>IND</v>
      </c>
      <c r="E602" s="42">
        <f>[2]Emissions!E1699</f>
        <v>0</v>
      </c>
      <c r="F602" s="42">
        <f>[2]Emissions!F1699</f>
        <v>0</v>
      </c>
      <c r="G602" s="42">
        <f>[2]Emissions!G1699</f>
        <v>0</v>
      </c>
      <c r="H602" s="42">
        <f>[2]Emissions!H1699</f>
        <v>0</v>
      </c>
      <c r="I602" s="42">
        <f>[2]Emissions!I1699</f>
        <v>0</v>
      </c>
      <c r="J602" s="42">
        <f>[2]Emissions!J1699</f>
        <v>0</v>
      </c>
      <c r="K602" s="42">
        <f>[2]Emissions!K1699</f>
        <v>0</v>
      </c>
      <c r="L602" s="42">
        <f>[2]Emissions!L1699</f>
        <v>0</v>
      </c>
      <c r="M602" s="42">
        <f>[2]Emissions!M1699</f>
        <v>0</v>
      </c>
    </row>
    <row r="603" spans="1:13">
      <c r="A603" s="10" t="str">
        <f>[2]Emissions!A1663</f>
        <v>EUR</v>
      </c>
      <c r="B603" s="10" t="str">
        <f>[2]Emissions!B1663</f>
        <v>IND_PP_DH_LPG_NEW</v>
      </c>
      <c r="C603" s="10" t="str">
        <f>[2]Emissions!C1663</f>
        <v>TOT_CO2_EQ_GWP_100</v>
      </c>
      <c r="D603" s="10" t="str">
        <f>[2]Emissions!D1663</f>
        <v>IND</v>
      </c>
      <c r="E603" s="42">
        <f>[2]Emissions!E1663</f>
        <v>0</v>
      </c>
      <c r="F603" s="42">
        <f>[2]Emissions!F1663</f>
        <v>0</v>
      </c>
      <c r="G603" s="42">
        <f>[2]Emissions!G1663</f>
        <v>0</v>
      </c>
      <c r="H603" s="42">
        <f>[2]Emissions!H1663</f>
        <v>0</v>
      </c>
      <c r="I603" s="42">
        <f>[2]Emissions!I1663</f>
        <v>0</v>
      </c>
      <c r="J603" s="42">
        <f>[2]Emissions!J1663</f>
        <v>0</v>
      </c>
      <c r="K603" s="42">
        <f>[2]Emissions!K1663</f>
        <v>0</v>
      </c>
      <c r="L603" s="42">
        <f>[2]Emissions!L1663</f>
        <v>0</v>
      </c>
      <c r="M603" s="42">
        <f>[2]Emissions!M1663</f>
        <v>0</v>
      </c>
    </row>
    <row r="604" spans="1:13">
      <c r="A604" s="10" t="str">
        <f>[2]Emissions!A1569</f>
        <v>EUR</v>
      </c>
      <c r="B604" s="10" t="str">
        <f>[2]Emissions!B1569</f>
        <v>IND_OTH_PH_NGA_NEW</v>
      </c>
      <c r="C604" s="10" t="str">
        <f>[2]Emissions!C1569</f>
        <v>TOT_CO2_EQ_GWP_100</v>
      </c>
      <c r="D604" s="10" t="str">
        <f>[2]Emissions!D1569</f>
        <v>IND</v>
      </c>
      <c r="E604" s="42">
        <f>[2]Emissions!E1569</f>
        <v>19733.9970476497</v>
      </c>
      <c r="F604" s="42">
        <f>[2]Emissions!F1569</f>
        <v>55483.202346874248</v>
      </c>
      <c r="G604" s="42">
        <f>[2]Emissions!G1569</f>
        <v>62654.817370367513</v>
      </c>
      <c r="H604" s="42">
        <f>[2]Emissions!H1569</f>
        <v>64749.935097091533</v>
      </c>
      <c r="I604" s="42">
        <f>[2]Emissions!I1569</f>
        <v>75568.456316267053</v>
      </c>
      <c r="J604" s="42">
        <f>[2]Emissions!J1569</f>
        <v>116096.623847072</v>
      </c>
      <c r="K604" s="42">
        <f>[2]Emissions!K1569</f>
        <v>28815.753116693711</v>
      </c>
      <c r="L604" s="42">
        <f>[2]Emissions!L1569</f>
        <v>0</v>
      </c>
      <c r="M604" s="42">
        <f>[2]Emissions!M1569</f>
        <v>0</v>
      </c>
    </row>
    <row r="605" spans="1:13">
      <c r="A605" s="10" t="str">
        <f>[2]Emissions!A1499</f>
        <v>EUR</v>
      </c>
      <c r="B605" s="10" t="str">
        <f>[2]Emissions!B1499</f>
        <v>IND_OTH_OTH_PTC_EXS</v>
      </c>
      <c r="C605" s="10" t="str">
        <f>[2]Emissions!C1499</f>
        <v>TOT_CO2_EQ_GWP_100</v>
      </c>
      <c r="D605" s="10" t="str">
        <f>[2]Emissions!D1499</f>
        <v>IND</v>
      </c>
      <c r="E605" s="42">
        <f>[2]Emissions!E1499</f>
        <v>953.39815206172841</v>
      </c>
      <c r="F605" s="42">
        <f>[2]Emissions!F1499</f>
        <v>794.49846005144036</v>
      </c>
      <c r="G605" s="42">
        <f>[2]Emissions!G1499</f>
        <v>635.59876804115231</v>
      </c>
      <c r="H605" s="42">
        <f>[2]Emissions!H1499</f>
        <v>476.69907603086409</v>
      </c>
      <c r="I605" s="42">
        <f>[2]Emissions!I1499</f>
        <v>317.79938402057621</v>
      </c>
      <c r="J605" s="42">
        <f>[2]Emissions!J1499</f>
        <v>158.89969201028811</v>
      </c>
      <c r="K605" s="42">
        <f>[2]Emissions!K1499</f>
        <v>0</v>
      </c>
      <c r="L605" s="42">
        <f>[2]Emissions!L1499</f>
        <v>0</v>
      </c>
      <c r="M605" s="42">
        <f>[2]Emissions!M1499</f>
        <v>0</v>
      </c>
    </row>
    <row r="606" spans="1:13">
      <c r="A606" s="10" t="str">
        <f>[2]Emissions!A1397</f>
        <v>EUR</v>
      </c>
      <c r="B606" s="10" t="str">
        <f>[2]Emissions!B1397</f>
        <v>IND_NM_MD_OIL_EXS</v>
      </c>
      <c r="C606" s="10" t="str">
        <f>[2]Emissions!C1397</f>
        <v>TOT_CO2_EQ_GWP_100</v>
      </c>
      <c r="D606" s="10" t="str">
        <f>[2]Emissions!D1397</f>
        <v>IND</v>
      </c>
      <c r="E606" s="42">
        <f>[2]Emissions!E1397</f>
        <v>0</v>
      </c>
      <c r="F606" s="42">
        <f>[2]Emissions!F1397</f>
        <v>0</v>
      </c>
      <c r="G606" s="42">
        <f>[2]Emissions!G1397</f>
        <v>0</v>
      </c>
      <c r="H606" s="42">
        <f>[2]Emissions!H1397</f>
        <v>0</v>
      </c>
      <c r="I606" s="42">
        <f>[2]Emissions!I1397</f>
        <v>0</v>
      </c>
      <c r="J606" s="42">
        <f>[2]Emissions!J1397</f>
        <v>0</v>
      </c>
      <c r="K606" s="42">
        <f>[2]Emissions!K1397</f>
        <v>0</v>
      </c>
      <c r="L606" s="42">
        <f>[2]Emissions!L1397</f>
        <v>0</v>
      </c>
      <c r="M606" s="42">
        <f>[2]Emissions!M1397</f>
        <v>0</v>
      </c>
    </row>
    <row r="607" spans="1:13">
      <c r="A607" s="10" t="str">
        <f>[2]Emissions!A998</f>
        <v>EUR</v>
      </c>
      <c r="B607" s="10" t="str">
        <f>[2]Emissions!B998</f>
        <v>IND_CH_OTH_NGA_EXS</v>
      </c>
      <c r="C607" s="10" t="str">
        <f>[2]Emissions!C998</f>
        <v>TOT_CO2_EQ_GWP_100</v>
      </c>
      <c r="D607" s="10" t="str">
        <f>[2]Emissions!D998</f>
        <v>IND</v>
      </c>
      <c r="E607" s="42">
        <f>[2]Emissions!E998</f>
        <v>6584.1445077399994</v>
      </c>
      <c r="F607" s="42">
        <f>[2]Emissions!F998</f>
        <v>0</v>
      </c>
      <c r="G607" s="42">
        <f>[2]Emissions!G998</f>
        <v>0</v>
      </c>
      <c r="H607" s="42">
        <f>[2]Emissions!H998</f>
        <v>0</v>
      </c>
      <c r="I607" s="42">
        <f>[2]Emissions!I998</f>
        <v>0</v>
      </c>
      <c r="J607" s="42">
        <f>[2]Emissions!J998</f>
        <v>0</v>
      </c>
      <c r="K607" s="42">
        <f>[2]Emissions!K998</f>
        <v>0</v>
      </c>
      <c r="L607" s="42">
        <f>[2]Emissions!L998</f>
        <v>0</v>
      </c>
      <c r="M607" s="42">
        <f>[2]Emissions!M998</f>
        <v>0</v>
      </c>
    </row>
    <row r="608" spans="1:13">
      <c r="A608" s="10" t="str">
        <f>[2]Emissions!A956</f>
        <v>EUR</v>
      </c>
      <c r="B608" s="10" t="str">
        <f>[2]Emissions!B956</f>
        <v>IND_CH_OTH_ETH_EXS</v>
      </c>
      <c r="C608" s="10" t="str">
        <f>[2]Emissions!C956</f>
        <v>TOT_CO2_EQ_GWP_100</v>
      </c>
      <c r="D608" s="10" t="str">
        <f>[2]Emissions!D956</f>
        <v>IND</v>
      </c>
      <c r="E608" s="42">
        <f>[2]Emissions!E956</f>
        <v>0</v>
      </c>
      <c r="F608" s="42">
        <f>[2]Emissions!F956</f>
        <v>0</v>
      </c>
      <c r="G608" s="42">
        <f>[2]Emissions!G956</f>
        <v>0</v>
      </c>
      <c r="H608" s="42">
        <f>[2]Emissions!H956</f>
        <v>0</v>
      </c>
      <c r="I608" s="42">
        <f>[2]Emissions!I956</f>
        <v>0</v>
      </c>
      <c r="J608" s="42">
        <f>[2]Emissions!J956</f>
        <v>0</v>
      </c>
      <c r="K608" s="42">
        <f>[2]Emissions!K956</f>
        <v>0</v>
      </c>
      <c r="L608" s="42">
        <f>[2]Emissions!L956</f>
        <v>0</v>
      </c>
      <c r="M608" s="42">
        <f>[2]Emissions!M956</f>
        <v>0</v>
      </c>
    </row>
    <row r="609" spans="1:13">
      <c r="A609" s="10" t="str">
        <f>[2]Emissions!A789</f>
        <v>EUR</v>
      </c>
      <c r="B609" s="10" t="str">
        <f>[2]Emissions!B789</f>
        <v>IND_CH_HVC_ETHSC_NEW</v>
      </c>
      <c r="C609" s="10" t="str">
        <f>[2]Emissions!C789</f>
        <v>TOT_CO2_EQ_GWP_100</v>
      </c>
      <c r="D609" s="10" t="str">
        <f>[2]Emissions!D789</f>
        <v>IND</v>
      </c>
      <c r="E609" s="42">
        <f>[2]Emissions!E789</f>
        <v>1541.7711645962279</v>
      </c>
      <c r="F609" s="42">
        <f>[2]Emissions!F789</f>
        <v>5505.0357159113082</v>
      </c>
      <c r="G609" s="42">
        <f>[2]Emissions!G789</f>
        <v>7859.9356778709316</v>
      </c>
      <c r="H609" s="42">
        <f>[2]Emissions!H789</f>
        <v>21159.451514117191</v>
      </c>
      <c r="I609" s="42">
        <f>[2]Emissions!I789</f>
        <v>32297.65679674318</v>
      </c>
      <c r="J609" s="42">
        <f>[2]Emissions!J789</f>
        <v>32152.632255462351</v>
      </c>
      <c r="K609" s="42">
        <f>[2]Emissions!K789</f>
        <v>10562.70667747589</v>
      </c>
      <c r="L609" s="42">
        <f>[2]Emissions!L789</f>
        <v>6056.4882195294585</v>
      </c>
      <c r="M609" s="42">
        <f>[2]Emissions!M789</f>
        <v>9245.7898031941568</v>
      </c>
    </row>
    <row r="610" spans="1:13">
      <c r="A610" s="10" t="str">
        <f>[2]Emissions!A1693</f>
        <v>EUR</v>
      </c>
      <c r="B610" s="10" t="str">
        <f>[2]Emissions!B1693</f>
        <v>IND_PP_MD_NGA_NEW</v>
      </c>
      <c r="C610" s="10" t="str">
        <f>[2]Emissions!C1693</f>
        <v>TOT_CO2_EQ_GWP_100</v>
      </c>
      <c r="D610" s="10" t="str">
        <f>[2]Emissions!D1693</f>
        <v>IND</v>
      </c>
      <c r="E610" s="42">
        <f>[2]Emissions!E1693</f>
        <v>0</v>
      </c>
      <c r="F610" s="42">
        <f>[2]Emissions!F1693</f>
        <v>0</v>
      </c>
      <c r="G610" s="42">
        <f>[2]Emissions!G1693</f>
        <v>0</v>
      </c>
      <c r="H610" s="42">
        <f>[2]Emissions!H1693</f>
        <v>0</v>
      </c>
      <c r="I610" s="42">
        <f>[2]Emissions!I1693</f>
        <v>0</v>
      </c>
      <c r="J610" s="42">
        <f>[2]Emissions!J1693</f>
        <v>0</v>
      </c>
      <c r="K610" s="42">
        <f>[2]Emissions!K1693</f>
        <v>0</v>
      </c>
      <c r="L610" s="42">
        <f>[2]Emissions!L1693</f>
        <v>0</v>
      </c>
      <c r="M610" s="42">
        <f>[2]Emissions!M1693</f>
        <v>0</v>
      </c>
    </row>
    <row r="611" spans="1:13">
      <c r="A611" s="10" t="str">
        <f>[2]Emissions!A1657</f>
        <v>EUR</v>
      </c>
      <c r="B611" s="10" t="str">
        <f>[2]Emissions!B1657</f>
        <v>IND_PP_DH_LPG_EXS</v>
      </c>
      <c r="C611" s="10" t="str">
        <f>[2]Emissions!C1657</f>
        <v>TOT_CO2_EQ_GWP_100</v>
      </c>
      <c r="D611" s="10" t="str">
        <f>[2]Emissions!D1657</f>
        <v>IND</v>
      </c>
      <c r="E611" s="42">
        <f>[2]Emissions!E1657</f>
        <v>0</v>
      </c>
      <c r="F611" s="42">
        <f>[2]Emissions!F1657</f>
        <v>0</v>
      </c>
      <c r="G611" s="42">
        <f>[2]Emissions!G1657</f>
        <v>0</v>
      </c>
      <c r="H611" s="42">
        <f>[2]Emissions!H1657</f>
        <v>0</v>
      </c>
      <c r="I611" s="42">
        <f>[2]Emissions!I1657</f>
        <v>0</v>
      </c>
      <c r="J611" s="42">
        <f>[2]Emissions!J1657</f>
        <v>0</v>
      </c>
      <c r="K611" s="42">
        <f>[2]Emissions!K1657</f>
        <v>0</v>
      </c>
      <c r="L611" s="42">
        <f>[2]Emissions!L1657</f>
        <v>0</v>
      </c>
      <c r="M611" s="42">
        <f>[2]Emissions!M1657</f>
        <v>0</v>
      </c>
    </row>
    <row r="612" spans="1:13">
      <c r="A612" s="10" t="str">
        <f>[2]Emissions!A1633</f>
        <v>EUR</v>
      </c>
      <c r="B612" s="10" t="str">
        <f>[2]Emissions!B1633</f>
        <v>IND_OTH_SB_LPG_EXS</v>
      </c>
      <c r="C612" s="10" t="str">
        <f>[2]Emissions!C1633</f>
        <v>TOT_CO2_EQ_GWP_100</v>
      </c>
      <c r="D612" s="10" t="str">
        <f>[2]Emissions!D1633</f>
        <v>IND</v>
      </c>
      <c r="E612" s="42">
        <f>[2]Emissions!E1633</f>
        <v>391.02026494444442</v>
      </c>
      <c r="F612" s="42">
        <f>[2]Emissions!F1633</f>
        <v>325.85022078703702</v>
      </c>
      <c r="G612" s="42">
        <f>[2]Emissions!G1633</f>
        <v>260.68017662962961</v>
      </c>
      <c r="H612" s="42">
        <f>[2]Emissions!H1633</f>
        <v>195.51013247222221</v>
      </c>
      <c r="I612" s="42">
        <f>[2]Emissions!I1633</f>
        <v>130.34008831481481</v>
      </c>
      <c r="J612" s="42">
        <f>[2]Emissions!J1633</f>
        <v>65.170044157407418</v>
      </c>
      <c r="K612" s="42">
        <f>[2]Emissions!K1633</f>
        <v>0</v>
      </c>
      <c r="L612" s="42">
        <f>[2]Emissions!L1633</f>
        <v>0</v>
      </c>
      <c r="M612" s="42">
        <f>[2]Emissions!M1633</f>
        <v>0</v>
      </c>
    </row>
    <row r="613" spans="1:13">
      <c r="A613" s="10" t="str">
        <f>[2]Emissions!A1563</f>
        <v>EUR</v>
      </c>
      <c r="B613" s="10" t="str">
        <f>[2]Emissions!B1563</f>
        <v>IND_OTH_PH_NGA_EXS</v>
      </c>
      <c r="C613" s="10" t="str">
        <f>[2]Emissions!C1563</f>
        <v>TOT_CO2_EQ_GWP_100</v>
      </c>
      <c r="D613" s="10" t="str">
        <f>[2]Emissions!D1563</f>
        <v>IND</v>
      </c>
      <c r="E613" s="42">
        <f>[2]Emissions!E1563</f>
        <v>55855.315126300004</v>
      </c>
      <c r="F613" s="42">
        <f>[2]Emissions!F1563</f>
        <v>24497.945230833331</v>
      </c>
      <c r="G613" s="42">
        <f>[2]Emissions!G1563</f>
        <v>19598.35618466666</v>
      </c>
      <c r="H613" s="42">
        <f>[2]Emissions!H1563</f>
        <v>14698.767138499999</v>
      </c>
      <c r="I613" s="42">
        <f>[2]Emissions!I1563</f>
        <v>9799.1780923333317</v>
      </c>
      <c r="J613" s="42">
        <f>[2]Emissions!J1563</f>
        <v>4899.5890461666659</v>
      </c>
      <c r="K613" s="42">
        <f>[2]Emissions!K1563</f>
        <v>0</v>
      </c>
      <c r="L613" s="42">
        <f>[2]Emissions!L1563</f>
        <v>0</v>
      </c>
      <c r="M613" s="42">
        <f>[2]Emissions!M1563</f>
        <v>0</v>
      </c>
    </row>
    <row r="614" spans="1:13">
      <c r="A614" s="10" t="str">
        <f>[2]Emissions!A1493</f>
        <v>EUR</v>
      </c>
      <c r="B614" s="10" t="str">
        <f>[2]Emissions!B1493</f>
        <v>IND_OTH_OTH_OIL_NEW</v>
      </c>
      <c r="C614" s="10" t="str">
        <f>[2]Emissions!C1493</f>
        <v>TOT_CO2_EQ_GWP_100</v>
      </c>
      <c r="D614" s="10" t="str">
        <f>[2]Emissions!D1493</f>
        <v>IND</v>
      </c>
      <c r="E614" s="42">
        <f>[2]Emissions!E1493</f>
        <v>0</v>
      </c>
      <c r="F614" s="42">
        <f>[2]Emissions!F1493</f>
        <v>0</v>
      </c>
      <c r="G614" s="42">
        <f>[2]Emissions!G1493</f>
        <v>0</v>
      </c>
      <c r="H614" s="42">
        <f>[2]Emissions!H1493</f>
        <v>0</v>
      </c>
      <c r="I614" s="42">
        <f>[2]Emissions!I1493</f>
        <v>0</v>
      </c>
      <c r="J614" s="42">
        <f>[2]Emissions!J1493</f>
        <v>0</v>
      </c>
      <c r="K614" s="42">
        <f>[2]Emissions!K1493</f>
        <v>0</v>
      </c>
      <c r="L614" s="42">
        <f>[2]Emissions!L1493</f>
        <v>0</v>
      </c>
      <c r="M614" s="42">
        <f>[2]Emissions!M1493</f>
        <v>0</v>
      </c>
    </row>
    <row r="615" spans="1:13">
      <c r="A615" s="10" t="str">
        <f>[2]Emissions!A1391</f>
        <v>EUR</v>
      </c>
      <c r="B615" s="10" t="str">
        <f>[2]Emissions!B1391</f>
        <v>IND_NM_MD_OIL</v>
      </c>
      <c r="C615" s="10" t="str">
        <f>[2]Emissions!C1391</f>
        <v>TOT_CO2_EQ_GWP_100</v>
      </c>
      <c r="D615" s="10" t="str">
        <f>[2]Emissions!D1391</f>
        <v>IND</v>
      </c>
      <c r="E615" s="42">
        <f>[2]Emissions!E1391</f>
        <v>0</v>
      </c>
      <c r="F615" s="42">
        <f>[2]Emissions!F1391</f>
        <v>0</v>
      </c>
      <c r="G615" s="42">
        <f>[2]Emissions!G1391</f>
        <v>0</v>
      </c>
      <c r="H615" s="42">
        <f>[2]Emissions!H1391</f>
        <v>0</v>
      </c>
      <c r="I615" s="42">
        <f>[2]Emissions!I1391</f>
        <v>0</v>
      </c>
      <c r="J615" s="42">
        <f>[2]Emissions!J1391</f>
        <v>0</v>
      </c>
      <c r="K615" s="42">
        <f>[2]Emissions!K1391</f>
        <v>0</v>
      </c>
      <c r="L615" s="42">
        <f>[2]Emissions!L1391</f>
        <v>0</v>
      </c>
      <c r="M615" s="42">
        <f>[2]Emissions!M1391</f>
        <v>0</v>
      </c>
    </row>
    <row r="616" spans="1:13">
      <c r="A616" s="10" t="str">
        <f>[2]Emissions!A992</f>
        <v>EUR</v>
      </c>
      <c r="B616" s="10" t="str">
        <f>[2]Emissions!B992</f>
        <v>IND_CH_OTH_NAP_EXS</v>
      </c>
      <c r="C616" s="10" t="str">
        <f>[2]Emissions!C992</f>
        <v>TOT_CO2_EQ_GWP_100</v>
      </c>
      <c r="D616" s="10" t="str">
        <f>[2]Emissions!D992</f>
        <v>IND</v>
      </c>
      <c r="E616" s="42">
        <f>[2]Emissions!E992</f>
        <v>0</v>
      </c>
      <c r="F616" s="42">
        <f>[2]Emissions!F992</f>
        <v>0</v>
      </c>
      <c r="G616" s="42">
        <f>[2]Emissions!G992</f>
        <v>0</v>
      </c>
      <c r="H616" s="42">
        <f>[2]Emissions!H992</f>
        <v>0</v>
      </c>
      <c r="I616" s="42">
        <f>[2]Emissions!I992</f>
        <v>0</v>
      </c>
      <c r="J616" s="42">
        <f>[2]Emissions!J992</f>
        <v>0</v>
      </c>
      <c r="K616" s="42">
        <f>[2]Emissions!K992</f>
        <v>0</v>
      </c>
      <c r="L616" s="42">
        <f>[2]Emissions!L992</f>
        <v>0</v>
      </c>
      <c r="M616" s="42">
        <f>[2]Emissions!M992</f>
        <v>0</v>
      </c>
    </row>
    <row r="617" spans="1:13">
      <c r="A617" s="10" t="str">
        <f>[2]Emissions!A1687</f>
        <v>EUR</v>
      </c>
      <c r="B617" s="10" t="str">
        <f>[2]Emissions!B1687</f>
        <v>IND_PP_MD_LPG_NEW</v>
      </c>
      <c r="C617" s="10" t="str">
        <f>[2]Emissions!C1687</f>
        <v>TOT_CO2_EQ_GWP_100</v>
      </c>
      <c r="D617" s="10" t="str">
        <f>[2]Emissions!D1687</f>
        <v>IND</v>
      </c>
      <c r="E617" s="42">
        <f>[2]Emissions!E1687</f>
        <v>0</v>
      </c>
      <c r="F617" s="42">
        <f>[2]Emissions!F1687</f>
        <v>0</v>
      </c>
      <c r="G617" s="42">
        <f>[2]Emissions!G1687</f>
        <v>0</v>
      </c>
      <c r="H617" s="42">
        <f>[2]Emissions!H1687</f>
        <v>0</v>
      </c>
      <c r="I617" s="42">
        <f>[2]Emissions!I1687</f>
        <v>0</v>
      </c>
      <c r="J617" s="42">
        <f>[2]Emissions!J1687</f>
        <v>0</v>
      </c>
      <c r="K617" s="42">
        <f>[2]Emissions!K1687</f>
        <v>0</v>
      </c>
      <c r="L617" s="42">
        <f>[2]Emissions!L1687</f>
        <v>0</v>
      </c>
      <c r="M617" s="42">
        <f>[2]Emissions!M1687</f>
        <v>0</v>
      </c>
    </row>
    <row r="618" spans="1:13">
      <c r="A618" s="10" t="str">
        <f>[2]Emissions!A1627</f>
        <v>EUR</v>
      </c>
      <c r="B618" s="10" t="str">
        <f>[2]Emissions!B1627</f>
        <v>IND_OTH_SB_HFO_NEW</v>
      </c>
      <c r="C618" s="10" t="str">
        <f>[2]Emissions!C1627</f>
        <v>TOT_CO2_EQ_GWP_100</v>
      </c>
      <c r="D618" s="10" t="str">
        <f>[2]Emissions!D1627</f>
        <v>IND</v>
      </c>
      <c r="E618" s="42">
        <f>[2]Emissions!E1627</f>
        <v>1687.671134786473</v>
      </c>
      <c r="F618" s="42">
        <f>[2]Emissions!F1627</f>
        <v>1518.3911035799481</v>
      </c>
      <c r="G618" s="42">
        <f>[2]Emissions!G1627</f>
        <v>21026.084410675219</v>
      </c>
      <c r="H618" s="42">
        <f>[2]Emissions!H1627</f>
        <v>0</v>
      </c>
      <c r="I618" s="42">
        <f>[2]Emissions!I1627</f>
        <v>0</v>
      </c>
      <c r="J618" s="42">
        <f>[2]Emissions!J1627</f>
        <v>0</v>
      </c>
      <c r="K618" s="42">
        <f>[2]Emissions!K1627</f>
        <v>0</v>
      </c>
      <c r="L618" s="42">
        <f>[2]Emissions!L1627</f>
        <v>0</v>
      </c>
      <c r="M618" s="42">
        <f>[2]Emissions!M1627</f>
        <v>0</v>
      </c>
    </row>
    <row r="619" spans="1:13">
      <c r="A619" s="10" t="str">
        <f>[2]Emissions!A1557</f>
        <v>EUR</v>
      </c>
      <c r="B619" s="10" t="str">
        <f>[2]Emissions!B1557</f>
        <v>IND_OTH_PH_LPG_NEW</v>
      </c>
      <c r="C619" s="10" t="str">
        <f>[2]Emissions!C1557</f>
        <v>TOT_CO2_EQ_GWP_100</v>
      </c>
      <c r="D619" s="10" t="str">
        <f>[2]Emissions!D1557</f>
        <v>IND</v>
      </c>
      <c r="E619" s="42">
        <f>[2]Emissions!E1557</f>
        <v>0</v>
      </c>
      <c r="F619" s="42">
        <f>[2]Emissions!F1557</f>
        <v>0</v>
      </c>
      <c r="G619" s="42">
        <f>[2]Emissions!G1557</f>
        <v>0</v>
      </c>
      <c r="H619" s="42">
        <f>[2]Emissions!H1557</f>
        <v>0</v>
      </c>
      <c r="I619" s="42">
        <f>[2]Emissions!I1557</f>
        <v>0</v>
      </c>
      <c r="J619" s="42">
        <f>[2]Emissions!J1557</f>
        <v>13763.55171767765</v>
      </c>
      <c r="K619" s="42">
        <f>[2]Emissions!K1557</f>
        <v>0</v>
      </c>
      <c r="L619" s="42">
        <f>[2]Emissions!L1557</f>
        <v>0</v>
      </c>
      <c r="M619" s="42">
        <f>[2]Emissions!M1557</f>
        <v>0</v>
      </c>
    </row>
    <row r="620" spans="1:13">
      <c r="A620" s="10" t="str">
        <f>[2]Emissions!A1036</f>
        <v>EUR</v>
      </c>
      <c r="B620" s="10" t="str">
        <f>[2]Emissions!B1036</f>
        <v>IND_FT_NGA</v>
      </c>
      <c r="C620" s="10" t="str">
        <f>[2]Emissions!C1036</f>
        <v>TOT_CO2_EQ_GWP_100</v>
      </c>
      <c r="D620" s="10" t="str">
        <f>[2]Emissions!D1036</f>
        <v>IND</v>
      </c>
      <c r="E620" s="42">
        <f>[2]Emissions!E1036</f>
        <v>-5794.8098638005195</v>
      </c>
      <c r="F620" s="42">
        <f>[2]Emissions!F1036</f>
        <v>0</v>
      </c>
      <c r="G620" s="42">
        <f>[2]Emissions!G1036</f>
        <v>-25582.73400948185</v>
      </c>
      <c r="H620" s="42">
        <f>[2]Emissions!H1036</f>
        <v>-2806.3634521650019</v>
      </c>
      <c r="I620" s="42">
        <f>[2]Emissions!I1036</f>
        <v>-3694.7068080669342</v>
      </c>
      <c r="J620" s="42">
        <f>[2]Emissions!J1036</f>
        <v>-6624.5268747764821</v>
      </c>
      <c r="K620" s="42">
        <f>[2]Emissions!K1036</f>
        <v>-4416.0786308913939</v>
      </c>
      <c r="L620" s="42">
        <f>[2]Emissions!L1036</f>
        <v>-2926.1721593334519</v>
      </c>
      <c r="M620" s="42">
        <f>[2]Emissions!M1036</f>
        <v>-12719.2393165169</v>
      </c>
    </row>
    <row r="621" spans="1:13">
      <c r="A621" s="10" t="str">
        <f>[2]Emissions!A1487</f>
        <v>EUR</v>
      </c>
      <c r="B621" s="10" t="str">
        <f>[2]Emissions!B1487</f>
        <v>IND_OTH_OTH_OIL_EXS</v>
      </c>
      <c r="C621" s="10" t="str">
        <f>[2]Emissions!C1487</f>
        <v>TOT_CO2_EQ_GWP_100</v>
      </c>
      <c r="D621" s="10" t="str">
        <f>[2]Emissions!D1487</f>
        <v>IND</v>
      </c>
      <c r="E621" s="42">
        <f>[2]Emissions!E1487</f>
        <v>8320.7915515500008</v>
      </c>
      <c r="F621" s="42">
        <f>[2]Emissions!F1487</f>
        <v>3649.4699787499999</v>
      </c>
      <c r="G621" s="42">
        <f>[2]Emissions!G1487</f>
        <v>2919.5759830000002</v>
      </c>
      <c r="H621" s="42">
        <f>[2]Emissions!H1487</f>
        <v>2189.68198725</v>
      </c>
      <c r="I621" s="42">
        <f>[2]Emissions!I1487</f>
        <v>1459.7879915000001</v>
      </c>
      <c r="J621" s="42">
        <f>[2]Emissions!J1487</f>
        <v>729.89399574999993</v>
      </c>
      <c r="K621" s="42">
        <f>[2]Emissions!K1487</f>
        <v>0</v>
      </c>
      <c r="L621" s="42">
        <f>[2]Emissions!L1487</f>
        <v>0</v>
      </c>
      <c r="M621" s="42">
        <f>[2]Emissions!M1487</f>
        <v>0</v>
      </c>
    </row>
    <row r="622" spans="1:13">
      <c r="A622" s="10" t="str">
        <f>[2]Emissions!A986</f>
        <v>EUR</v>
      </c>
      <c r="B622" s="10" t="str">
        <f>[2]Emissions!B986</f>
        <v>IND_CH_OTH_LPG_NEW</v>
      </c>
      <c r="C622" s="10" t="str">
        <f>[2]Emissions!C986</f>
        <v>TOT_CO2_EQ_GWP_100</v>
      </c>
      <c r="D622" s="10" t="str">
        <f>[2]Emissions!D986</f>
        <v>IND</v>
      </c>
      <c r="E622" s="42">
        <f>[2]Emissions!E986</f>
        <v>0</v>
      </c>
      <c r="F622" s="42">
        <f>[2]Emissions!F986</f>
        <v>0</v>
      </c>
      <c r="G622" s="42">
        <f>[2]Emissions!G986</f>
        <v>0</v>
      </c>
      <c r="H622" s="42">
        <f>[2]Emissions!H986</f>
        <v>0</v>
      </c>
      <c r="I622" s="42">
        <f>[2]Emissions!I986</f>
        <v>0</v>
      </c>
      <c r="J622" s="42">
        <f>[2]Emissions!J986</f>
        <v>0</v>
      </c>
      <c r="K622" s="42">
        <f>[2]Emissions!K986</f>
        <v>0</v>
      </c>
      <c r="L622" s="42">
        <f>[2]Emissions!L986</f>
        <v>0</v>
      </c>
      <c r="M622" s="42">
        <f>[2]Emissions!M986</f>
        <v>0</v>
      </c>
    </row>
    <row r="623" spans="1:13">
      <c r="A623" s="10" t="str">
        <f>[2]Emissions!A777</f>
        <v>EUR</v>
      </c>
      <c r="B623" s="10" t="str">
        <f>[2]Emissions!B777</f>
        <v>IND_CH_FS_NGA_NEW</v>
      </c>
      <c r="C623" s="10" t="str">
        <f>[2]Emissions!C777</f>
        <v>TOT_CO2_EQ_GWP_100</v>
      </c>
      <c r="D623" s="10" t="str">
        <f>[2]Emissions!D777</f>
        <v>IND</v>
      </c>
      <c r="E623" s="42">
        <f>[2]Emissions!E777</f>
        <v>47.161986496968041</v>
      </c>
      <c r="F623" s="42">
        <f>[2]Emissions!F777</f>
        <v>2823.7182149397868</v>
      </c>
      <c r="G623" s="42">
        <f>[2]Emissions!G777</f>
        <v>9492.5801794230338</v>
      </c>
      <c r="H623" s="42">
        <f>[2]Emissions!H777</f>
        <v>9200.7986907034792</v>
      </c>
      <c r="I623" s="42">
        <f>[2]Emissions!I777</f>
        <v>1038.598053016121</v>
      </c>
      <c r="J623" s="42">
        <f>[2]Emissions!J777</f>
        <v>1056.251549999525</v>
      </c>
      <c r="K623" s="42">
        <f>[2]Emissions!K777</f>
        <v>1069.8116073047499</v>
      </c>
      <c r="L623" s="42">
        <f>[2]Emissions!L777</f>
        <v>1084.6245165664141</v>
      </c>
      <c r="M623" s="42">
        <f>[2]Emissions!M777</f>
        <v>1096.9497180705389</v>
      </c>
    </row>
    <row r="624" spans="1:13">
      <c r="A624" s="10" t="str">
        <f>[2]Emissions!A1651</f>
        <v>EUR</v>
      </c>
      <c r="B624" s="10" t="str">
        <f>[2]Emissions!B1651</f>
        <v>IND_OTH_SB_OIL_EXS</v>
      </c>
      <c r="C624" s="10" t="str">
        <f>[2]Emissions!C1651</f>
        <v>TOT_CO2_EQ_GWP_100</v>
      </c>
      <c r="D624" s="10" t="str">
        <f>[2]Emissions!D1651</f>
        <v>IND</v>
      </c>
      <c r="E624" s="42">
        <f>[2]Emissions!E1651</f>
        <v>8758.2408659197536</v>
      </c>
      <c r="F624" s="42">
        <f>[2]Emissions!F1651</f>
        <v>7298.5340549331286</v>
      </c>
      <c r="G624" s="42">
        <f>[2]Emissions!G1651</f>
        <v>5838.8272439465027</v>
      </c>
      <c r="H624" s="42">
        <f>[2]Emissions!H1651</f>
        <v>4379.1204329598768</v>
      </c>
      <c r="I624" s="42">
        <f>[2]Emissions!I1651</f>
        <v>2919.4136219732518</v>
      </c>
      <c r="J624" s="42">
        <f>[2]Emissions!J1651</f>
        <v>1459.7068109866259</v>
      </c>
      <c r="K624" s="42">
        <f>[2]Emissions!K1651</f>
        <v>0</v>
      </c>
      <c r="L624" s="42">
        <f>[2]Emissions!L1651</f>
        <v>0</v>
      </c>
      <c r="M624" s="42">
        <f>[2]Emissions!M1651</f>
        <v>0</v>
      </c>
    </row>
    <row r="625" spans="1:13">
      <c r="A625" s="10" t="str">
        <f>[2]Emissions!A1422</f>
        <v>EUR</v>
      </c>
      <c r="B625" s="10" t="str">
        <f>[2]Emissions!B1422</f>
        <v>IND_OTH_MD_NGA_NEW</v>
      </c>
      <c r="C625" s="10" t="str">
        <f>[2]Emissions!C1422</f>
        <v>TOT_CO2_EQ_GWP_100</v>
      </c>
      <c r="D625" s="10" t="str">
        <f>[2]Emissions!D1422</f>
        <v>IND</v>
      </c>
      <c r="E625" s="42">
        <f>[2]Emissions!E1422</f>
        <v>0</v>
      </c>
      <c r="F625" s="42">
        <f>[2]Emissions!F1422</f>
        <v>0</v>
      </c>
      <c r="G625" s="42">
        <f>[2]Emissions!G1422</f>
        <v>0</v>
      </c>
      <c r="H625" s="42">
        <f>[2]Emissions!H1422</f>
        <v>0</v>
      </c>
      <c r="I625" s="42">
        <f>[2]Emissions!I1422</f>
        <v>0</v>
      </c>
      <c r="J625" s="42">
        <f>[2]Emissions!J1422</f>
        <v>0</v>
      </c>
      <c r="K625" s="42">
        <f>[2]Emissions!K1422</f>
        <v>0</v>
      </c>
      <c r="L625" s="42">
        <f>[2]Emissions!L1422</f>
        <v>0</v>
      </c>
      <c r="M625" s="42">
        <f>[2]Emissions!M1422</f>
        <v>0</v>
      </c>
    </row>
    <row r="626" spans="1:13">
      <c r="A626" s="10" t="str">
        <f>[2]Emissions!A1681</f>
        <v>EUR</v>
      </c>
      <c r="B626" s="10" t="str">
        <f>[2]Emissions!B1681</f>
        <v>IND_PP_DH_OIL_EXS</v>
      </c>
      <c r="C626" s="10" t="str">
        <f>[2]Emissions!C1681</f>
        <v>TOT_CO2_EQ_GWP_100</v>
      </c>
      <c r="D626" s="10" t="str">
        <f>[2]Emissions!D1681</f>
        <v>IND</v>
      </c>
      <c r="E626" s="42">
        <f>[2]Emissions!E1681</f>
        <v>0</v>
      </c>
      <c r="F626" s="42">
        <f>[2]Emissions!F1681</f>
        <v>0</v>
      </c>
      <c r="G626" s="42">
        <f>[2]Emissions!G1681</f>
        <v>0</v>
      </c>
      <c r="H626" s="42">
        <f>[2]Emissions!H1681</f>
        <v>0</v>
      </c>
      <c r="I626" s="42">
        <f>[2]Emissions!I1681</f>
        <v>0</v>
      </c>
      <c r="J626" s="42">
        <f>[2]Emissions!J1681</f>
        <v>0</v>
      </c>
      <c r="K626" s="42">
        <f>[2]Emissions!K1681</f>
        <v>0</v>
      </c>
      <c r="L626" s="42">
        <f>[2]Emissions!L1681</f>
        <v>0</v>
      </c>
      <c r="M626" s="42">
        <f>[2]Emissions!M1681</f>
        <v>0</v>
      </c>
    </row>
    <row r="627" spans="1:13">
      <c r="A627" s="10" t="str">
        <f>[2]Emissions!A1621</f>
        <v>EUR</v>
      </c>
      <c r="B627" s="10" t="str">
        <f>[2]Emissions!B1621</f>
        <v>IND_OTH_SB_HFO_EXS</v>
      </c>
      <c r="C627" s="10" t="str">
        <f>[2]Emissions!C1621</f>
        <v>TOT_CO2_EQ_GWP_100</v>
      </c>
      <c r="D627" s="10" t="str">
        <f>[2]Emissions!D1621</f>
        <v>IND</v>
      </c>
      <c r="E627" s="42">
        <f>[2]Emissions!E1621</f>
        <v>3044.5597816111108</v>
      </c>
      <c r="F627" s="42">
        <f>[2]Emissions!F1621</f>
        <v>2537.1331513425921</v>
      </c>
      <c r="G627" s="42">
        <f>[2]Emissions!G1621</f>
        <v>2029.7065210740741</v>
      </c>
      <c r="H627" s="42">
        <f>[2]Emissions!H1621</f>
        <v>1522.2798908055561</v>
      </c>
      <c r="I627" s="42">
        <f>[2]Emissions!I1621</f>
        <v>1014.853260537037</v>
      </c>
      <c r="J627" s="42">
        <f>[2]Emissions!J1621</f>
        <v>507.42663026851818</v>
      </c>
      <c r="K627" s="42">
        <f>[2]Emissions!K1621</f>
        <v>0</v>
      </c>
      <c r="L627" s="42">
        <f>[2]Emissions!L1621</f>
        <v>0</v>
      </c>
      <c r="M627" s="42">
        <f>[2]Emissions!M1621</f>
        <v>0</v>
      </c>
    </row>
    <row r="628" spans="1:13">
      <c r="A628" s="10" t="str">
        <f>[2]Emissions!A1551</f>
        <v>EUR</v>
      </c>
      <c r="B628" s="10" t="str">
        <f>[2]Emissions!B1551</f>
        <v>IND_OTH_PH_LPG_EXS</v>
      </c>
      <c r="C628" s="10" t="str">
        <f>[2]Emissions!C1551</f>
        <v>TOT_CO2_EQ_GWP_100</v>
      </c>
      <c r="D628" s="10" t="str">
        <f>[2]Emissions!D1551</f>
        <v>IND</v>
      </c>
      <c r="E628" s="42">
        <f>[2]Emissions!E1551</f>
        <v>5013.5563022364713</v>
      </c>
      <c r="F628" s="42">
        <f>[2]Emissions!F1551</f>
        <v>2198.9282027352951</v>
      </c>
      <c r="G628" s="42">
        <f>[2]Emissions!G1551</f>
        <v>1759.1425621882361</v>
      </c>
      <c r="H628" s="42">
        <f>[2]Emissions!H1551</f>
        <v>1319.3569216411761</v>
      </c>
      <c r="I628" s="42">
        <f>[2]Emissions!I1551</f>
        <v>879.57128109411781</v>
      </c>
      <c r="J628" s="42">
        <f>[2]Emissions!J1551</f>
        <v>439.78564054705907</v>
      </c>
      <c r="K628" s="42">
        <f>[2]Emissions!K1551</f>
        <v>0</v>
      </c>
      <c r="L628" s="42">
        <f>[2]Emissions!L1551</f>
        <v>0</v>
      </c>
      <c r="M628" s="42">
        <f>[2]Emissions!M1551</f>
        <v>0</v>
      </c>
    </row>
    <row r="629" spans="1:13">
      <c r="A629" s="10" t="str">
        <f>[2]Emissions!A1030</f>
        <v>EUR</v>
      </c>
      <c r="B629" s="10" t="str">
        <f>[2]Emissions!B1030</f>
        <v>IND_FT_FS_NGA</v>
      </c>
      <c r="C629" s="10" t="str">
        <f>[2]Emissions!C1030</f>
        <v>TOT_CO2_EQ_GWP_100</v>
      </c>
      <c r="D629" s="10" t="str">
        <f>[2]Emissions!D1030</f>
        <v>IND</v>
      </c>
      <c r="E629" s="42">
        <f>[2]Emissions!E1030</f>
        <v>-704.24164858238282</v>
      </c>
      <c r="F629" s="42">
        <f>[2]Emissions!F1030</f>
        <v>-1061.943215340764</v>
      </c>
      <c r="G629" s="42">
        <f>[2]Emissions!G1030</f>
        <v>-5523.2940743637864</v>
      </c>
      <c r="H629" s="42">
        <f>[2]Emissions!H1030</f>
        <v>-565.1005809503929</v>
      </c>
      <c r="I629" s="42">
        <f>[2]Emissions!I1030</f>
        <v>-247.28550795498211</v>
      </c>
      <c r="J629" s="42">
        <f>[2]Emissions!J1030</f>
        <v>-168.23194660478191</v>
      </c>
      <c r="K629" s="42">
        <f>[2]Emissions!K1030</f>
        <v>-922.56780774932622</v>
      </c>
      <c r="L629" s="42">
        <f>[2]Emissions!L1030</f>
        <v>-1116.8750491875251</v>
      </c>
      <c r="M629" s="42">
        <f>[2]Emissions!M1030</f>
        <v>-1269.027005770007</v>
      </c>
    </row>
    <row r="630" spans="1:13">
      <c r="A630" s="10" t="str">
        <f>[2]Emissions!A1481</f>
        <v>EUR</v>
      </c>
      <c r="B630" s="10" t="str">
        <f>[2]Emissions!B1481</f>
        <v>IND_OTH_OTH_NGA_NEW</v>
      </c>
      <c r="C630" s="10" t="str">
        <f>[2]Emissions!C1481</f>
        <v>TOT_CO2_EQ_GWP_100</v>
      </c>
      <c r="D630" s="10" t="str">
        <f>[2]Emissions!D1481</f>
        <v>IND</v>
      </c>
      <c r="E630" s="42">
        <f>[2]Emissions!E1481</f>
        <v>14686.32316015003</v>
      </c>
      <c r="F630" s="42">
        <f>[2]Emissions!F1481</f>
        <v>9249.4329416095352</v>
      </c>
      <c r="G630" s="42">
        <f>[2]Emissions!G1481</f>
        <v>0</v>
      </c>
      <c r="H630" s="42">
        <f>[2]Emissions!H1481</f>
        <v>0</v>
      </c>
      <c r="I630" s="42">
        <f>[2]Emissions!I1481</f>
        <v>0</v>
      </c>
      <c r="J630" s="42">
        <f>[2]Emissions!J1481</f>
        <v>0</v>
      </c>
      <c r="K630" s="42">
        <f>[2]Emissions!K1481</f>
        <v>0</v>
      </c>
      <c r="L630" s="42">
        <f>[2]Emissions!L1481</f>
        <v>0</v>
      </c>
      <c r="M630" s="42">
        <f>[2]Emissions!M1481</f>
        <v>0</v>
      </c>
    </row>
    <row r="631" spans="1:13">
      <c r="A631" s="10" t="str">
        <f>[2]Emissions!A980</f>
        <v>EUR</v>
      </c>
      <c r="B631" s="10" t="str">
        <f>[2]Emissions!B980</f>
        <v>IND_CH_OTH_LPG_EXS</v>
      </c>
      <c r="C631" s="10" t="str">
        <f>[2]Emissions!C980</f>
        <v>TOT_CO2_EQ_GWP_100</v>
      </c>
      <c r="D631" s="10" t="str">
        <f>[2]Emissions!D980</f>
        <v>IND</v>
      </c>
      <c r="E631" s="42">
        <f>[2]Emissions!E980</f>
        <v>0</v>
      </c>
      <c r="F631" s="42">
        <f>[2]Emissions!F980</f>
        <v>0</v>
      </c>
      <c r="G631" s="42">
        <f>[2]Emissions!G980</f>
        <v>0</v>
      </c>
      <c r="H631" s="42">
        <f>[2]Emissions!H980</f>
        <v>0</v>
      </c>
      <c r="I631" s="42">
        <f>[2]Emissions!I980</f>
        <v>0</v>
      </c>
      <c r="J631" s="42">
        <f>[2]Emissions!J980</f>
        <v>0</v>
      </c>
      <c r="K631" s="42">
        <f>[2]Emissions!K980</f>
        <v>0</v>
      </c>
      <c r="L631" s="42">
        <f>[2]Emissions!L980</f>
        <v>0</v>
      </c>
      <c r="M631" s="42">
        <f>[2]Emissions!M980</f>
        <v>0</v>
      </c>
    </row>
    <row r="632" spans="1:13">
      <c r="A632" s="10" t="str">
        <f>[2]Emissions!A858</f>
        <v>EUR</v>
      </c>
      <c r="B632" s="10" t="str">
        <f>[2]Emissions!B858</f>
        <v>IND_CH_MTH_COAGSF_NEW</v>
      </c>
      <c r="C632" s="10" t="str">
        <f>[2]Emissions!C858</f>
        <v>TOT_CO2_EQ_GWP_100</v>
      </c>
      <c r="D632" s="10" t="str">
        <f>[2]Emissions!D858</f>
        <v>IND</v>
      </c>
      <c r="E632" s="42">
        <f>[2]Emissions!E858</f>
        <v>0</v>
      </c>
      <c r="F632" s="42">
        <f>[2]Emissions!F858</f>
        <v>0</v>
      </c>
      <c r="G632" s="42">
        <f>[2]Emissions!G858</f>
        <v>0</v>
      </c>
      <c r="H632" s="42">
        <f>[2]Emissions!H858</f>
        <v>0</v>
      </c>
      <c r="I632" s="42">
        <f>[2]Emissions!I858</f>
        <v>0</v>
      </c>
      <c r="J632" s="42">
        <f>[2]Emissions!J858</f>
        <v>0</v>
      </c>
      <c r="K632" s="42">
        <f>[2]Emissions!K858</f>
        <v>0</v>
      </c>
      <c r="L632" s="42">
        <f>[2]Emissions!L858</f>
        <v>0</v>
      </c>
      <c r="M632" s="42">
        <f>[2]Emissions!M858</f>
        <v>0</v>
      </c>
    </row>
    <row r="633" spans="1:13">
      <c r="A633" s="10" t="str">
        <f>[2]Emissions!A846</f>
        <v>EUR</v>
      </c>
      <c r="B633" s="10" t="str">
        <f>[2]Emissions!B846</f>
        <v>IND_CH_MD_OIL_NEW</v>
      </c>
      <c r="C633" s="10" t="str">
        <f>[2]Emissions!C846</f>
        <v>TOT_CO2_EQ_GWP_100</v>
      </c>
      <c r="D633" s="10" t="str">
        <f>[2]Emissions!D846</f>
        <v>IND</v>
      </c>
      <c r="E633" s="42">
        <f>[2]Emissions!E846</f>
        <v>0</v>
      </c>
      <c r="F633" s="42">
        <f>[2]Emissions!F846</f>
        <v>0</v>
      </c>
      <c r="G633" s="42">
        <f>[2]Emissions!G846</f>
        <v>0</v>
      </c>
      <c r="H633" s="42">
        <f>[2]Emissions!H846</f>
        <v>0</v>
      </c>
      <c r="I633" s="42">
        <f>[2]Emissions!I846</f>
        <v>0</v>
      </c>
      <c r="J633" s="42">
        <f>[2]Emissions!J846</f>
        <v>0</v>
      </c>
      <c r="K633" s="42">
        <f>[2]Emissions!K846</f>
        <v>0</v>
      </c>
      <c r="L633" s="42">
        <f>[2]Emissions!L846</f>
        <v>0</v>
      </c>
      <c r="M633" s="42">
        <f>[2]Emissions!M846</f>
        <v>0</v>
      </c>
    </row>
    <row r="634" spans="1:13">
      <c r="A634" s="10" t="str">
        <f>[2]Emissions!A729</f>
        <v>EUR</v>
      </c>
      <c r="B634" s="10" t="str">
        <f>[2]Emissions!B729</f>
        <v>IND_CH_FS_ETH_NEW</v>
      </c>
      <c r="C634" s="10" t="str">
        <f>[2]Emissions!C729</f>
        <v>TOT_CO2_EQ_GWP_100</v>
      </c>
      <c r="D634" s="10" t="str">
        <f>[2]Emissions!D729</f>
        <v>IND</v>
      </c>
      <c r="E634" s="42">
        <f>[2]Emissions!E729</f>
        <v>3214.8250244124888</v>
      </c>
      <c r="F634" s="42">
        <f>[2]Emissions!F729</f>
        <v>10691.73544770789</v>
      </c>
      <c r="G634" s="42">
        <f>[2]Emissions!G729</f>
        <v>14924.2461242506</v>
      </c>
      <c r="H634" s="42">
        <f>[2]Emissions!H729</f>
        <v>40751.754135623363</v>
      </c>
      <c r="I634" s="42">
        <f>[2]Emissions!I729</f>
        <v>67316.360292647383</v>
      </c>
      <c r="J634" s="42">
        <f>[2]Emissions!J729</f>
        <v>67043.079510870622</v>
      </c>
      <c r="K634" s="42">
        <f>[2]Emissions!K729</f>
        <v>22024.833861237421</v>
      </c>
      <c r="L634" s="42">
        <f>[2]Emissions!L729</f>
        <v>12628.689870005341</v>
      </c>
      <c r="M634" s="42">
        <f>[2]Emissions!M729</f>
        <v>19278.863888695611</v>
      </c>
    </row>
    <row r="635" spans="1:13">
      <c r="A635" s="10" t="str">
        <f>[2]Emissions!A1738</f>
        <v>EUR</v>
      </c>
      <c r="B635" s="10" t="str">
        <f>[2]Emissions!B1738</f>
        <v>IND_PP_PH_NGA_NEW</v>
      </c>
      <c r="C635" s="10" t="str">
        <f>[2]Emissions!C1738</f>
        <v>TOT_CO2_EQ_GWP_100</v>
      </c>
      <c r="D635" s="10" t="str">
        <f>[2]Emissions!D1738</f>
        <v>IND</v>
      </c>
      <c r="E635" s="42">
        <f>[2]Emissions!E1738</f>
        <v>0</v>
      </c>
      <c r="F635" s="42">
        <f>[2]Emissions!F1738</f>
        <v>0</v>
      </c>
      <c r="G635" s="42">
        <f>[2]Emissions!G1738</f>
        <v>0</v>
      </c>
      <c r="H635" s="42">
        <f>[2]Emissions!H1738</f>
        <v>0</v>
      </c>
      <c r="I635" s="42">
        <f>[2]Emissions!I1738</f>
        <v>0</v>
      </c>
      <c r="J635" s="42">
        <f>[2]Emissions!J1738</f>
        <v>0</v>
      </c>
      <c r="K635" s="42">
        <f>[2]Emissions!K1738</f>
        <v>0</v>
      </c>
      <c r="L635" s="42">
        <f>[2]Emissions!L1738</f>
        <v>0</v>
      </c>
      <c r="M635" s="42">
        <f>[2]Emissions!M1738</f>
        <v>0</v>
      </c>
    </row>
    <row r="636" spans="1:13">
      <c r="A636" s="10" t="str">
        <f>[2]Emissions!A1675</f>
        <v>EUR</v>
      </c>
      <c r="B636" s="10" t="str">
        <f>[2]Emissions!B1675</f>
        <v>IND_PP_DH_NGA_NEW</v>
      </c>
      <c r="C636" s="10" t="str">
        <f>[2]Emissions!C1675</f>
        <v>TOT_CO2_EQ_GWP_100</v>
      </c>
      <c r="D636" s="10" t="str">
        <f>[2]Emissions!D1675</f>
        <v>IND</v>
      </c>
      <c r="E636" s="42">
        <f>[2]Emissions!E1675</f>
        <v>0</v>
      </c>
      <c r="F636" s="42">
        <f>[2]Emissions!F1675</f>
        <v>0</v>
      </c>
      <c r="G636" s="42">
        <f>[2]Emissions!G1675</f>
        <v>0</v>
      </c>
      <c r="H636" s="42">
        <f>[2]Emissions!H1675</f>
        <v>0</v>
      </c>
      <c r="I636" s="42">
        <f>[2]Emissions!I1675</f>
        <v>0</v>
      </c>
      <c r="J636" s="42">
        <f>[2]Emissions!J1675</f>
        <v>0</v>
      </c>
      <c r="K636" s="42">
        <f>[2]Emissions!K1675</f>
        <v>0</v>
      </c>
      <c r="L636" s="42">
        <f>[2]Emissions!L1675</f>
        <v>0</v>
      </c>
      <c r="M636" s="42">
        <f>[2]Emissions!M1675</f>
        <v>0</v>
      </c>
    </row>
    <row r="637" spans="1:13">
      <c r="A637" s="10" t="str">
        <f>[2]Emissions!A1645</f>
        <v>EUR</v>
      </c>
      <c r="B637" s="10" t="str">
        <f>[2]Emissions!B1645</f>
        <v>IND_OTH_SB_NGA_NEW</v>
      </c>
      <c r="C637" s="10" t="str">
        <f>[2]Emissions!C1645</f>
        <v>TOT_CO2_EQ_GWP_100</v>
      </c>
      <c r="D637" s="10" t="str">
        <f>[2]Emissions!D1645</f>
        <v>IND</v>
      </c>
      <c r="E637" s="42">
        <f>[2]Emissions!E1645</f>
        <v>345.39038058126943</v>
      </c>
      <c r="F637" s="42">
        <f>[2]Emissions!F1645</f>
        <v>345.39038058126943</v>
      </c>
      <c r="G637" s="42">
        <f>[2]Emissions!G1645</f>
        <v>196.80734893498749</v>
      </c>
      <c r="H637" s="42">
        <f>[2]Emissions!H1645</f>
        <v>0</v>
      </c>
      <c r="I637" s="42">
        <f>[2]Emissions!I1645</f>
        <v>0</v>
      </c>
      <c r="J637" s="42">
        <f>[2]Emissions!J1645</f>
        <v>0</v>
      </c>
      <c r="K637" s="42">
        <f>[2]Emissions!K1645</f>
        <v>0</v>
      </c>
      <c r="L637" s="42">
        <f>[2]Emissions!L1645</f>
        <v>0</v>
      </c>
      <c r="M637" s="42">
        <f>[2]Emissions!M1645</f>
        <v>0</v>
      </c>
    </row>
    <row r="638" spans="1:13">
      <c r="A638" s="10" t="str">
        <f>[2]Emissions!A1475</f>
        <v>EUR</v>
      </c>
      <c r="B638" s="10" t="str">
        <f>[2]Emissions!B1475</f>
        <v>IND_OTH_OTH_NGA_EXS</v>
      </c>
      <c r="C638" s="10" t="str">
        <f>[2]Emissions!C1475</f>
        <v>TOT_CO2_EQ_GWP_100</v>
      </c>
      <c r="D638" s="10" t="str">
        <f>[2]Emissions!D1475</f>
        <v>IND</v>
      </c>
      <c r="E638" s="42">
        <f>[2]Emissions!E1475</f>
        <v>11171.3181788074</v>
      </c>
      <c r="F638" s="42">
        <f>[2]Emissions!F1475</f>
        <v>4899.7009556172816</v>
      </c>
      <c r="G638" s="42">
        <f>[2]Emissions!G1475</f>
        <v>3919.7607644938262</v>
      </c>
      <c r="H638" s="42">
        <f>[2]Emissions!H1475</f>
        <v>2939.8205733703699</v>
      </c>
      <c r="I638" s="42">
        <f>[2]Emissions!I1475</f>
        <v>1959.8803822469131</v>
      </c>
      <c r="J638" s="42">
        <f>[2]Emissions!J1475</f>
        <v>979.9401911234562</v>
      </c>
      <c r="K638" s="42">
        <f>[2]Emissions!K1475</f>
        <v>0</v>
      </c>
      <c r="L638" s="42">
        <f>[2]Emissions!L1475</f>
        <v>0</v>
      </c>
      <c r="M638" s="42">
        <f>[2]Emissions!M1475</f>
        <v>0</v>
      </c>
    </row>
    <row r="639" spans="1:13">
      <c r="A639" s="10" t="str">
        <f>[2]Emissions!A1266</f>
        <v>EUR</v>
      </c>
      <c r="B639" s="10" t="str">
        <f>[2]Emissions!B1266</f>
        <v>IND_NF_MD_OIL_NEW</v>
      </c>
      <c r="C639" s="10" t="str">
        <f>[2]Emissions!C1266</f>
        <v>TOT_CO2_EQ_GWP_100</v>
      </c>
      <c r="D639" s="10" t="str">
        <f>[2]Emissions!D1266</f>
        <v>IND</v>
      </c>
      <c r="E639" s="42">
        <f>[2]Emissions!E1266</f>
        <v>0</v>
      </c>
      <c r="F639" s="42">
        <f>[2]Emissions!F1266</f>
        <v>0</v>
      </c>
      <c r="G639" s="42">
        <f>[2]Emissions!G1266</f>
        <v>0</v>
      </c>
      <c r="H639" s="42">
        <f>[2]Emissions!H1266</f>
        <v>0</v>
      </c>
      <c r="I639" s="42">
        <f>[2]Emissions!I1266</f>
        <v>0</v>
      </c>
      <c r="J639" s="42">
        <f>[2]Emissions!J1266</f>
        <v>0</v>
      </c>
      <c r="K639" s="42">
        <f>[2]Emissions!K1266</f>
        <v>0</v>
      </c>
      <c r="L639" s="42">
        <f>[2]Emissions!L1266</f>
        <v>0</v>
      </c>
      <c r="M639" s="42">
        <f>[2]Emissions!M1266</f>
        <v>0</v>
      </c>
    </row>
    <row r="640" spans="1:13">
      <c r="A640" s="10" t="str">
        <f>[2]Emissions!A1161</f>
        <v>EUR</v>
      </c>
      <c r="B640" s="10" t="str">
        <f>[2]Emissions!B1161</f>
        <v>IND_IS_MD_OIL_NEW</v>
      </c>
      <c r="C640" s="10" t="str">
        <f>[2]Emissions!C1161</f>
        <v>TOT_CO2_EQ_GWP_100</v>
      </c>
      <c r="D640" s="10" t="str">
        <f>[2]Emissions!D1161</f>
        <v>IND</v>
      </c>
      <c r="E640" s="42">
        <f>[2]Emissions!E1161</f>
        <v>0</v>
      </c>
      <c r="F640" s="42">
        <f>[2]Emissions!F1161</f>
        <v>0</v>
      </c>
      <c r="G640" s="42">
        <f>[2]Emissions!G1161</f>
        <v>0</v>
      </c>
      <c r="H640" s="42">
        <f>[2]Emissions!H1161</f>
        <v>0</v>
      </c>
      <c r="I640" s="42">
        <f>[2]Emissions!I1161</f>
        <v>0</v>
      </c>
      <c r="J640" s="42">
        <f>[2]Emissions!J1161</f>
        <v>0</v>
      </c>
      <c r="K640" s="42">
        <f>[2]Emissions!K1161</f>
        <v>0</v>
      </c>
      <c r="L640" s="42">
        <f>[2]Emissions!L1161</f>
        <v>0</v>
      </c>
      <c r="M640" s="42">
        <f>[2]Emissions!M1161</f>
        <v>0</v>
      </c>
    </row>
    <row r="641" spans="1:13">
      <c r="A641" s="10" t="str">
        <f>[2]Emissions!A974</f>
        <v>EUR</v>
      </c>
      <c r="B641" s="10" t="str">
        <f>[2]Emissions!B974</f>
        <v>IND_CH_OTH_HFO_NEW</v>
      </c>
      <c r="C641" s="10" t="str">
        <f>[2]Emissions!C974</f>
        <v>TOT_CO2_EQ_GWP_100</v>
      </c>
      <c r="D641" s="10" t="str">
        <f>[2]Emissions!D974</f>
        <v>IND</v>
      </c>
      <c r="E641" s="42">
        <f>[2]Emissions!E974</f>
        <v>0</v>
      </c>
      <c r="F641" s="42">
        <f>[2]Emissions!F974</f>
        <v>0</v>
      </c>
      <c r="G641" s="42">
        <f>[2]Emissions!G974</f>
        <v>0</v>
      </c>
      <c r="H641" s="42">
        <f>[2]Emissions!H974</f>
        <v>0</v>
      </c>
      <c r="I641" s="42">
        <f>[2]Emissions!I974</f>
        <v>0</v>
      </c>
      <c r="J641" s="42">
        <f>[2]Emissions!J974</f>
        <v>0</v>
      </c>
      <c r="K641" s="42">
        <f>[2]Emissions!K974</f>
        <v>0</v>
      </c>
      <c r="L641" s="42">
        <f>[2]Emissions!L974</f>
        <v>0</v>
      </c>
      <c r="M641" s="42">
        <f>[2]Emissions!M974</f>
        <v>0</v>
      </c>
    </row>
    <row r="642" spans="1:13">
      <c r="A642" s="10" t="str">
        <f>[2]Emissions!A840</f>
        <v>EUR</v>
      </c>
      <c r="B642" s="10" t="str">
        <f>[2]Emissions!B840</f>
        <v>IND_CH_MD_OIL_EXS</v>
      </c>
      <c r="C642" s="10" t="str">
        <f>[2]Emissions!C840</f>
        <v>TOT_CO2_EQ_GWP_100</v>
      </c>
      <c r="D642" s="10" t="str">
        <f>[2]Emissions!D840</f>
        <v>IND</v>
      </c>
      <c r="E642" s="42">
        <f>[2]Emissions!E840</f>
        <v>1223.5005169389999</v>
      </c>
      <c r="F642" s="42">
        <f>[2]Emissions!F840</f>
        <v>0</v>
      </c>
      <c r="G642" s="42">
        <f>[2]Emissions!G840</f>
        <v>0</v>
      </c>
      <c r="H642" s="42">
        <f>[2]Emissions!H840</f>
        <v>0</v>
      </c>
      <c r="I642" s="42">
        <f>[2]Emissions!I840</f>
        <v>0</v>
      </c>
      <c r="J642" s="42">
        <f>[2]Emissions!J840</f>
        <v>0</v>
      </c>
      <c r="K642" s="42">
        <f>[2]Emissions!K840</f>
        <v>0</v>
      </c>
      <c r="L642" s="42">
        <f>[2]Emissions!L840</f>
        <v>0</v>
      </c>
      <c r="M642" s="42">
        <f>[2]Emissions!M840</f>
        <v>0</v>
      </c>
    </row>
    <row r="643" spans="1:13">
      <c r="A643" s="10" t="str">
        <f>[2]Emissions!A723</f>
        <v>EUR</v>
      </c>
      <c r="B643" s="10" t="str">
        <f>[2]Emissions!B723</f>
        <v>IND_CH_FS_ETH_EXS</v>
      </c>
      <c r="C643" s="10" t="str">
        <f>[2]Emissions!C723</f>
        <v>TOT_CO2_EQ_GWP_100</v>
      </c>
      <c r="D643" s="10" t="str">
        <f>[2]Emissions!D723</f>
        <v>IND</v>
      </c>
      <c r="E643" s="42">
        <f>[2]Emissions!E723</f>
        <v>2920.5880513089242</v>
      </c>
      <c r="F643" s="42">
        <f>[2]Emissions!F723</f>
        <v>2472.8531690028221</v>
      </c>
      <c r="G643" s="42">
        <f>[2]Emissions!G723</f>
        <v>2131.852299444166</v>
      </c>
      <c r="H643" s="42">
        <f>[2]Emissions!H723</f>
        <v>1435.2825462460139</v>
      </c>
      <c r="I643" s="42">
        <f>[2]Emissions!I723</f>
        <v>830.42877449082425</v>
      </c>
      <c r="J643" s="42">
        <f>[2]Emissions!J723</f>
        <v>309.94695806112998</v>
      </c>
      <c r="K643" s="42">
        <f>[2]Emissions!K723</f>
        <v>0</v>
      </c>
      <c r="L643" s="42">
        <f>[2]Emissions!L723</f>
        <v>0</v>
      </c>
      <c r="M643" s="42">
        <f>[2]Emissions!M723</f>
        <v>11012.08775183477</v>
      </c>
    </row>
    <row r="644" spans="1:13">
      <c r="A644" s="10" t="str">
        <f>[2]Emissions!A1732</f>
        <v>EUR</v>
      </c>
      <c r="B644" s="10" t="str">
        <f>[2]Emissions!B1732</f>
        <v>IND_PP_PH_NGA_EXS</v>
      </c>
      <c r="C644" s="10" t="str">
        <f>[2]Emissions!C1732</f>
        <v>TOT_CO2_EQ_GWP_100</v>
      </c>
      <c r="D644" s="10" t="str">
        <f>[2]Emissions!D1732</f>
        <v>IND</v>
      </c>
      <c r="E644" s="42">
        <f>[2]Emissions!E1732</f>
        <v>0</v>
      </c>
      <c r="F644" s="42">
        <f>[2]Emissions!F1732</f>
        <v>0</v>
      </c>
      <c r="G644" s="42">
        <f>[2]Emissions!G1732</f>
        <v>0</v>
      </c>
      <c r="H644" s="42">
        <f>[2]Emissions!H1732</f>
        <v>0</v>
      </c>
      <c r="I644" s="42">
        <f>[2]Emissions!I1732</f>
        <v>0</v>
      </c>
      <c r="J644" s="42">
        <f>[2]Emissions!J1732</f>
        <v>0</v>
      </c>
      <c r="K644" s="42">
        <f>[2]Emissions!K1732</f>
        <v>0</v>
      </c>
      <c r="L644" s="42">
        <f>[2]Emissions!L1732</f>
        <v>0</v>
      </c>
      <c r="M644" s="42">
        <f>[2]Emissions!M1732</f>
        <v>0</v>
      </c>
    </row>
    <row r="645" spans="1:13">
      <c r="A645" s="10" t="str">
        <f>[2]Emissions!A1669</f>
        <v>EUR</v>
      </c>
      <c r="B645" s="10" t="str">
        <f>[2]Emissions!B1669</f>
        <v>IND_PP_DH_NGA_EXS</v>
      </c>
      <c r="C645" s="10" t="str">
        <f>[2]Emissions!C1669</f>
        <v>TOT_CO2_EQ_GWP_100</v>
      </c>
      <c r="D645" s="10" t="str">
        <f>[2]Emissions!D1669</f>
        <v>IND</v>
      </c>
      <c r="E645" s="42">
        <f>[2]Emissions!E1669</f>
        <v>474.95403143118131</v>
      </c>
      <c r="F645" s="42">
        <f>[2]Emissions!F1669</f>
        <v>0</v>
      </c>
      <c r="G645" s="42">
        <f>[2]Emissions!G1669</f>
        <v>0</v>
      </c>
      <c r="H645" s="42">
        <f>[2]Emissions!H1669</f>
        <v>0</v>
      </c>
      <c r="I645" s="42">
        <f>[2]Emissions!I1669</f>
        <v>0</v>
      </c>
      <c r="J645" s="42">
        <f>[2]Emissions!J1669</f>
        <v>0</v>
      </c>
      <c r="K645" s="42">
        <f>[2]Emissions!K1669</f>
        <v>0</v>
      </c>
      <c r="L645" s="42">
        <f>[2]Emissions!L1669</f>
        <v>0</v>
      </c>
      <c r="M645" s="42">
        <f>[2]Emissions!M1669</f>
        <v>0</v>
      </c>
    </row>
    <row r="646" spans="1:13">
      <c r="A646" s="10" t="str">
        <f>[2]Emissions!A1581</f>
        <v>EUR</v>
      </c>
      <c r="B646" s="10" t="str">
        <f>[2]Emissions!B1581</f>
        <v>IND_OTH_PH_OIL_NEW</v>
      </c>
      <c r="C646" s="10" t="str">
        <f>[2]Emissions!C1581</f>
        <v>TOT_CO2_EQ_GWP_100</v>
      </c>
      <c r="D646" s="10" t="str">
        <f>[2]Emissions!D1581</f>
        <v>IND</v>
      </c>
      <c r="E646" s="42">
        <f>[2]Emissions!E1581</f>
        <v>0</v>
      </c>
      <c r="F646" s="42">
        <f>[2]Emissions!F1581</f>
        <v>0</v>
      </c>
      <c r="G646" s="42">
        <f>[2]Emissions!G1581</f>
        <v>0</v>
      </c>
      <c r="H646" s="42">
        <f>[2]Emissions!H1581</f>
        <v>0</v>
      </c>
      <c r="I646" s="42">
        <f>[2]Emissions!I1581</f>
        <v>0</v>
      </c>
      <c r="J646" s="42">
        <f>[2]Emissions!J1581</f>
        <v>0</v>
      </c>
      <c r="K646" s="42">
        <f>[2]Emissions!K1581</f>
        <v>0</v>
      </c>
      <c r="L646" s="42">
        <f>[2]Emissions!L1581</f>
        <v>0</v>
      </c>
      <c r="M646" s="42">
        <f>[2]Emissions!M1581</f>
        <v>0</v>
      </c>
    </row>
    <row r="647" spans="1:13">
      <c r="A647" s="10" t="str">
        <f>[2]Emissions!A1260</f>
        <v>EUR</v>
      </c>
      <c r="B647" s="10" t="str">
        <f>[2]Emissions!B1260</f>
        <v>IND_NF_MD_OIL_EXS</v>
      </c>
      <c r="C647" s="10" t="str">
        <f>[2]Emissions!C1260</f>
        <v>TOT_CO2_EQ_GWP_100</v>
      </c>
      <c r="D647" s="10" t="str">
        <f>[2]Emissions!D1260</f>
        <v>IND</v>
      </c>
      <c r="E647" s="42">
        <f>[2]Emissions!E1260</f>
        <v>446.2877948786001</v>
      </c>
      <c r="F647" s="42">
        <f>[2]Emissions!F1260</f>
        <v>0</v>
      </c>
      <c r="G647" s="42">
        <f>[2]Emissions!G1260</f>
        <v>0</v>
      </c>
      <c r="H647" s="42">
        <f>[2]Emissions!H1260</f>
        <v>0</v>
      </c>
      <c r="I647" s="42">
        <f>[2]Emissions!I1260</f>
        <v>0</v>
      </c>
      <c r="J647" s="42">
        <f>[2]Emissions!J1260</f>
        <v>0</v>
      </c>
      <c r="K647" s="42">
        <f>[2]Emissions!K1260</f>
        <v>0</v>
      </c>
      <c r="L647" s="42">
        <f>[2]Emissions!L1260</f>
        <v>0</v>
      </c>
      <c r="M647" s="42">
        <f>[2]Emissions!M1260</f>
        <v>0</v>
      </c>
    </row>
    <row r="648" spans="1:13">
      <c r="A648" s="10" t="str">
        <f>[2]Emissions!A968</f>
        <v>EUR</v>
      </c>
      <c r="B648" s="10" t="str">
        <f>[2]Emissions!B968</f>
        <v>IND_CH_OTH_HFO_EXS</v>
      </c>
      <c r="C648" s="10" t="str">
        <f>[2]Emissions!C968</f>
        <v>TOT_CO2_EQ_GWP_100</v>
      </c>
      <c r="D648" s="10" t="str">
        <f>[2]Emissions!D968</f>
        <v>IND</v>
      </c>
      <c r="E648" s="42">
        <f>[2]Emissions!E968</f>
        <v>1024.9062065211419</v>
      </c>
      <c r="F648" s="42">
        <f>[2]Emissions!F968</f>
        <v>0</v>
      </c>
      <c r="G648" s="42">
        <f>[2]Emissions!G968</f>
        <v>0</v>
      </c>
      <c r="H648" s="42">
        <f>[2]Emissions!H968</f>
        <v>0</v>
      </c>
      <c r="I648" s="42">
        <f>[2]Emissions!I968</f>
        <v>0</v>
      </c>
      <c r="J648" s="42">
        <f>[2]Emissions!J968</f>
        <v>0</v>
      </c>
      <c r="K648" s="42">
        <f>[2]Emissions!K968</f>
        <v>0</v>
      </c>
      <c r="L648" s="42">
        <f>[2]Emissions!L968</f>
        <v>0</v>
      </c>
      <c r="M648" s="42">
        <f>[2]Emissions!M968</f>
        <v>0</v>
      </c>
    </row>
    <row r="649" spans="1:13">
      <c r="A649" s="10" t="str">
        <f>[2]Emissions!A1639</f>
        <v>EUR</v>
      </c>
      <c r="B649" s="10" t="str">
        <f>[2]Emissions!B1639</f>
        <v>IND_OTH_SB_NGA_EXS</v>
      </c>
      <c r="C649" s="10" t="str">
        <f>[2]Emissions!C1639</f>
        <v>TOT_CO2_EQ_GWP_100</v>
      </c>
      <c r="D649" s="10" t="str">
        <f>[2]Emissions!D1639</f>
        <v>IND</v>
      </c>
      <c r="E649" s="42">
        <f>[2]Emissions!E1639</f>
        <v>5226.2323853456783</v>
      </c>
      <c r="F649" s="42">
        <f>[2]Emissions!F1639</f>
        <v>4355.1936544547316</v>
      </c>
      <c r="G649" s="42">
        <f>[2]Emissions!G1639</f>
        <v>3484.1549235637849</v>
      </c>
      <c r="H649" s="42">
        <f>[2]Emissions!H1639</f>
        <v>2613.1161926728391</v>
      </c>
      <c r="I649" s="42">
        <f>[2]Emissions!I1639</f>
        <v>1742.077461781892</v>
      </c>
      <c r="J649" s="42">
        <f>[2]Emissions!J1639</f>
        <v>871.03873089094645</v>
      </c>
      <c r="K649" s="42">
        <f>[2]Emissions!K1639</f>
        <v>0</v>
      </c>
      <c r="L649" s="42">
        <f>[2]Emissions!L1639</f>
        <v>0</v>
      </c>
      <c r="M649" s="42">
        <f>[2]Emissions!M1639</f>
        <v>0</v>
      </c>
    </row>
    <row r="650" spans="1:13">
      <c r="A650" s="10" t="str">
        <f>[2]Emissions!A1575</f>
        <v>EUR</v>
      </c>
      <c r="B650" s="10" t="str">
        <f>[2]Emissions!B1575</f>
        <v>IND_OTH_PH_OIL_EXS</v>
      </c>
      <c r="C650" s="10" t="str">
        <f>[2]Emissions!C1575</f>
        <v>TOT_CO2_EQ_GWP_100</v>
      </c>
      <c r="D650" s="10" t="str">
        <f>[2]Emissions!D1575</f>
        <v>IND</v>
      </c>
      <c r="E650" s="42">
        <f>[2]Emissions!E1575</f>
        <v>20800.624142380118</v>
      </c>
      <c r="F650" s="42">
        <f>[2]Emissions!F1575</f>
        <v>9123.0807642018081</v>
      </c>
      <c r="G650" s="42">
        <f>[2]Emissions!G1575</f>
        <v>7298.4646113614472</v>
      </c>
      <c r="H650" s="42">
        <f>[2]Emissions!H1575</f>
        <v>5473.8484585210836</v>
      </c>
      <c r="I650" s="42">
        <f>[2]Emissions!I1575</f>
        <v>3649.2323056807231</v>
      </c>
      <c r="J650" s="42">
        <f>[2]Emissions!J1575</f>
        <v>1824.6161528403611</v>
      </c>
      <c r="K650" s="42">
        <f>[2]Emissions!K1575</f>
        <v>0</v>
      </c>
      <c r="L650" s="42">
        <f>[2]Emissions!L1575</f>
        <v>0</v>
      </c>
      <c r="M650" s="42">
        <f>[2]Emissions!M1575</f>
        <v>0</v>
      </c>
    </row>
    <row r="651" spans="1:13">
      <c r="A651" s="10" t="str">
        <f>[2]Emissions!A1469</f>
        <v>EUR</v>
      </c>
      <c r="B651" s="10" t="str">
        <f>[2]Emissions!B1469</f>
        <v>IND_OTH_OTH_LPG_NEW</v>
      </c>
      <c r="C651" s="10" t="str">
        <f>[2]Emissions!C1469</f>
        <v>TOT_CO2_EQ_GWP_100</v>
      </c>
      <c r="D651" s="10" t="str">
        <f>[2]Emissions!D1469</f>
        <v>IND</v>
      </c>
      <c r="E651" s="42">
        <f>[2]Emissions!E1469</f>
        <v>0</v>
      </c>
      <c r="F651" s="42">
        <f>[2]Emissions!F1469</f>
        <v>0</v>
      </c>
      <c r="G651" s="42">
        <f>[2]Emissions!G1469</f>
        <v>0</v>
      </c>
      <c r="H651" s="42">
        <f>[2]Emissions!H1469</f>
        <v>0</v>
      </c>
      <c r="I651" s="42">
        <f>[2]Emissions!I1469</f>
        <v>0</v>
      </c>
      <c r="J651" s="42">
        <f>[2]Emissions!J1469</f>
        <v>0</v>
      </c>
      <c r="K651" s="42">
        <f>[2]Emissions!K1469</f>
        <v>0</v>
      </c>
      <c r="L651" s="42">
        <f>[2]Emissions!L1469</f>
        <v>0</v>
      </c>
      <c r="M651" s="42">
        <f>[2]Emissions!M1469</f>
        <v>0</v>
      </c>
    </row>
    <row r="652" spans="1:13">
      <c r="A652" s="10" t="str">
        <f>[2]Emissions!A1004</f>
        <v>EUR</v>
      </c>
      <c r="B652" s="10" t="str">
        <f>[2]Emissions!B1004</f>
        <v>IND_CH_OTH_NGA_NEW</v>
      </c>
      <c r="C652" s="10" t="str">
        <f>[2]Emissions!C1004</f>
        <v>TOT_CO2_EQ_GWP_100</v>
      </c>
      <c r="D652" s="10" t="str">
        <f>[2]Emissions!D1004</f>
        <v>IND</v>
      </c>
      <c r="E652" s="42">
        <f>[2]Emissions!E1004</f>
        <v>8266.1323280732086</v>
      </c>
      <c r="F652" s="42">
        <f>[2]Emissions!F1004</f>
        <v>15512.50945514605</v>
      </c>
      <c r="G652" s="42">
        <f>[2]Emissions!G1004</f>
        <v>15262.40373648342</v>
      </c>
      <c r="H652" s="42">
        <f>[2]Emissions!H1004</f>
        <v>0</v>
      </c>
      <c r="I652" s="42">
        <f>[2]Emissions!I1004</f>
        <v>185.54448763423301</v>
      </c>
      <c r="J652" s="42">
        <f>[2]Emissions!J1004</f>
        <v>16535.73314530473</v>
      </c>
      <c r="K652" s="42">
        <f>[2]Emissions!K1004</f>
        <v>17208.809288291231</v>
      </c>
      <c r="L652" s="42">
        <f>[2]Emissions!L1004</f>
        <v>0</v>
      </c>
      <c r="M652" s="42">
        <f>[2]Emissions!M1004</f>
        <v>0</v>
      </c>
    </row>
    <row r="653" spans="1:13">
      <c r="A653" s="10" t="str">
        <f>[2]Emissions!A962</f>
        <v>EUR</v>
      </c>
      <c r="B653" s="10" t="str">
        <f>[2]Emissions!B962</f>
        <v>IND_CH_OTH_ETH_NEW</v>
      </c>
      <c r="C653" s="10" t="str">
        <f>[2]Emissions!C962</f>
        <v>TOT_CO2_EQ_GWP_100</v>
      </c>
      <c r="D653" s="10" t="str">
        <f>[2]Emissions!D962</f>
        <v>IND</v>
      </c>
      <c r="E653" s="42">
        <f>[2]Emissions!E962</f>
        <v>0</v>
      </c>
      <c r="F653" s="42">
        <f>[2]Emissions!F962</f>
        <v>0</v>
      </c>
      <c r="G653" s="42">
        <f>[2]Emissions!G962</f>
        <v>0</v>
      </c>
      <c r="H653" s="42">
        <f>[2]Emissions!H962</f>
        <v>0</v>
      </c>
      <c r="I653" s="42">
        <f>[2]Emissions!I962</f>
        <v>0</v>
      </c>
      <c r="J653" s="42">
        <f>[2]Emissions!J962</f>
        <v>512.67380933775894</v>
      </c>
      <c r="K653" s="42">
        <f>[2]Emissions!K962</f>
        <v>0</v>
      </c>
      <c r="L653" s="42">
        <f>[2]Emissions!L962</f>
        <v>0</v>
      </c>
      <c r="M653" s="42">
        <f>[2]Emissions!M962</f>
        <v>0</v>
      </c>
    </row>
    <row r="654" spans="1:13">
      <c r="A654" s="10" t="str">
        <f>[2]Emissions!A771</f>
        <v>EUR</v>
      </c>
      <c r="B654" s="10" t="str">
        <f>[2]Emissions!B771</f>
        <v>IND_CH_FS_NGA_EXS</v>
      </c>
      <c r="C654" s="10" t="str">
        <f>[2]Emissions!C771</f>
        <v>TOT_CO2_EQ_GWP_100</v>
      </c>
      <c r="D654" s="10" t="str">
        <f>[2]Emissions!D771</f>
        <v>IND</v>
      </c>
      <c r="E654" s="42">
        <f>[2]Emissions!E771</f>
        <v>11884.91309533051</v>
      </c>
      <c r="F654" s="42">
        <f>[2]Emissions!F771</f>
        <v>10636.90015964639</v>
      </c>
      <c r="G654" s="42">
        <f>[2]Emissions!G771</f>
        <v>9188.8637444038086</v>
      </c>
      <c r="H654" s="42">
        <f>[2]Emissions!H771</f>
        <v>6201.1618945675473</v>
      </c>
      <c r="I654" s="42">
        <f>[2]Emissions!I771</f>
        <v>3597.4860275454789</v>
      </c>
      <c r="J654" s="42">
        <f>[2]Emissions!J771</f>
        <v>1346.7951608174869</v>
      </c>
      <c r="K654" s="42">
        <f>[2]Emissions!K771</f>
        <v>9570.0100542109049</v>
      </c>
      <c r="L654" s="42">
        <f>[2]Emissions!L771</f>
        <v>9702.5190769193905</v>
      </c>
      <c r="M654" s="42">
        <f>[2]Emissions!M771</f>
        <v>0</v>
      </c>
    </row>
    <row r="655" spans="1:13">
      <c r="A655" s="10" t="str">
        <f>[2]Emissions!A753</f>
        <v>EUR</v>
      </c>
      <c r="B655" s="10" t="str">
        <f>[2]Emissions!B753</f>
        <v>IND_CH_FS_LPG_NEW</v>
      </c>
      <c r="C655" s="10" t="str">
        <f>[2]Emissions!C753</f>
        <v>TOT_CO2_EQ_GWP_100</v>
      </c>
      <c r="D655" s="10" t="str">
        <f>[2]Emissions!D753</f>
        <v>IND</v>
      </c>
      <c r="E655" s="42">
        <f>[2]Emissions!E753</f>
        <v>0</v>
      </c>
      <c r="F655" s="42">
        <f>[2]Emissions!F753</f>
        <v>0</v>
      </c>
      <c r="G655" s="42">
        <f>[2]Emissions!G753</f>
        <v>0</v>
      </c>
      <c r="H655" s="42">
        <f>[2]Emissions!H753</f>
        <v>20778.863031535031</v>
      </c>
      <c r="I655" s="42">
        <f>[2]Emissions!I753</f>
        <v>20858.548807848601</v>
      </c>
      <c r="J655" s="42">
        <f>[2]Emissions!J753</f>
        <v>0</v>
      </c>
      <c r="K655" s="42">
        <f>[2]Emissions!K753</f>
        <v>0</v>
      </c>
      <c r="L655" s="42">
        <f>[2]Emissions!L753</f>
        <v>0</v>
      </c>
      <c r="M655" s="42">
        <f>[2]Emissions!M753</f>
        <v>0</v>
      </c>
    </row>
    <row r="656" spans="1:13">
      <c r="A656" s="10" t="str">
        <f>[2]Emissions!A717</f>
        <v>EUR</v>
      </c>
      <c r="B656" s="10" t="str">
        <f>[2]Emissions!B717</f>
        <v>IND_CH_FS_DST_NEW</v>
      </c>
      <c r="C656" s="10" t="str">
        <f>[2]Emissions!C717</f>
        <v>TOT_CO2_EQ_GWP_100</v>
      </c>
      <c r="D656" s="10" t="str">
        <f>[2]Emissions!D717</f>
        <v>IND</v>
      </c>
      <c r="E656" s="42">
        <f>[2]Emissions!E717</f>
        <v>55887.835981762611</v>
      </c>
      <c r="F656" s="42">
        <f>[2]Emissions!F717</f>
        <v>56182.946977291693</v>
      </c>
      <c r="G656" s="42">
        <f>[2]Emissions!G717</f>
        <v>38782.152339482418</v>
      </c>
      <c r="H656" s="42">
        <f>[2]Emissions!H717</f>
        <v>0</v>
      </c>
      <c r="I656" s="42">
        <f>[2]Emissions!I717</f>
        <v>0</v>
      </c>
      <c r="J656" s="42">
        <f>[2]Emissions!J717</f>
        <v>0</v>
      </c>
      <c r="K656" s="42">
        <f>[2]Emissions!K717</f>
        <v>0</v>
      </c>
      <c r="L656" s="42">
        <f>[2]Emissions!L717</f>
        <v>0</v>
      </c>
      <c r="M656" s="42">
        <f>[2]Emissions!M717</f>
        <v>0</v>
      </c>
    </row>
    <row r="657" spans="1:13">
      <c r="A657" s="10" t="str">
        <f>[2]Emissions!A765</f>
        <v>EUR</v>
      </c>
      <c r="B657" s="10" t="str">
        <f>[2]Emissions!B765</f>
        <v>IND_CH_FS_NAP_NEW</v>
      </c>
      <c r="C657" s="10" t="str">
        <f>[2]Emissions!C765</f>
        <v>TOT_CO2_EQ_GWP_100</v>
      </c>
      <c r="D657" s="10" t="str">
        <f>[2]Emissions!D765</f>
        <v>IND</v>
      </c>
      <c r="E657" s="42">
        <f>[2]Emissions!E765</f>
        <v>6831.5397767472759</v>
      </c>
      <c r="F657" s="42">
        <f>[2]Emissions!F765</f>
        <v>4889.8420203833984</v>
      </c>
      <c r="G657" s="42">
        <f>[2]Emissions!G765</f>
        <v>14220.79868192922</v>
      </c>
      <c r="H657" s="42">
        <f>[2]Emissions!H765</f>
        <v>13818.73914806673</v>
      </c>
      <c r="I657" s="42">
        <f>[2]Emissions!I765</f>
        <v>0</v>
      </c>
      <c r="J657" s="42">
        <f>[2]Emissions!J765</f>
        <v>0</v>
      </c>
      <c r="K657" s="42">
        <f>[2]Emissions!K765</f>
        <v>0</v>
      </c>
      <c r="L657" s="42">
        <f>[2]Emissions!L765</f>
        <v>0</v>
      </c>
      <c r="M657" s="42">
        <f>[2]Emissions!M765</f>
        <v>0</v>
      </c>
    </row>
    <row r="658" spans="1:13">
      <c r="A658" s="10" t="str">
        <f>[2]Emissions!A759</f>
        <v>EUR</v>
      </c>
      <c r="B658" s="10" t="str">
        <f>[2]Emissions!B759</f>
        <v>IND_CH_FS_NAP_EXS</v>
      </c>
      <c r="C658" s="10" t="str">
        <f>[2]Emissions!C759</f>
        <v>TOT_CO2_EQ_GWP_100</v>
      </c>
      <c r="D658" s="10" t="str">
        <f>[2]Emissions!D759</f>
        <v>IND</v>
      </c>
      <c r="E658" s="42">
        <f>[2]Emissions!E759</f>
        <v>40726.287437878636</v>
      </c>
      <c r="F658" s="42">
        <f>[2]Emissions!F759</f>
        <v>37609.660581809847</v>
      </c>
      <c r="G658" s="42">
        <f>[2]Emissions!G759</f>
        <v>32446.532843445872</v>
      </c>
      <c r="H658" s="42">
        <f>[2]Emissions!H759</f>
        <v>21878.845461571651</v>
      </c>
      <c r="I658" s="42">
        <f>[2]Emissions!I759</f>
        <v>12680.931001060821</v>
      </c>
      <c r="J658" s="42">
        <f>[2]Emissions!J759</f>
        <v>4742.4343680835491</v>
      </c>
      <c r="K658" s="42">
        <f>[2]Emissions!K759</f>
        <v>0</v>
      </c>
      <c r="L658" s="42">
        <f>[2]Emissions!L759</f>
        <v>0</v>
      </c>
      <c r="M658" s="42">
        <f>[2]Emissions!M759</f>
        <v>0</v>
      </c>
    </row>
    <row r="659" spans="1:13">
      <c r="A659" s="10" t="str">
        <f>[2]Emissions!A1743</f>
        <v>EUR</v>
      </c>
      <c r="B659" s="10" t="str">
        <f>[2]Emissions!B1743</f>
        <v>RES_CD_NGA_EXS</v>
      </c>
      <c r="C659" s="10" t="str">
        <f>[2]Emissions!C1743</f>
        <v>TOT_CO2_EQ_GWP_100</v>
      </c>
      <c r="D659" s="10" t="str">
        <f>[2]Emissions!D1743</f>
        <v>RES</v>
      </c>
      <c r="E659" s="42">
        <f>[2]Emissions!E1743</f>
        <v>1965.5171310526</v>
      </c>
      <c r="F659" s="42">
        <f>[2]Emissions!F1743</f>
        <v>1474.1378482894499</v>
      </c>
      <c r="G659" s="42">
        <f>[2]Emissions!G1743</f>
        <v>982.7585655263</v>
      </c>
      <c r="H659" s="42">
        <f>[2]Emissions!H1743</f>
        <v>491.37928276315</v>
      </c>
      <c r="I659" s="42">
        <f>[2]Emissions!I1743</f>
        <v>0</v>
      </c>
      <c r="J659" s="42">
        <f>[2]Emissions!J1743</f>
        <v>0</v>
      </c>
      <c r="K659" s="42">
        <f>[2]Emissions!K1743</f>
        <v>0</v>
      </c>
      <c r="L659" s="42">
        <f>[2]Emissions!L1743</f>
        <v>0</v>
      </c>
      <c r="M659" s="42">
        <f>[2]Emissions!M1743</f>
        <v>0</v>
      </c>
    </row>
    <row r="660" spans="1:13">
      <c r="A660" s="10" t="str">
        <f>[2]Emissions!A850</f>
        <v>EUR</v>
      </c>
      <c r="B660" s="10" t="str">
        <f>[2]Emissions!B850</f>
        <v>IND_CH_MTH_BIOGSF_NEW</v>
      </c>
      <c r="C660" s="10" t="str">
        <f>[2]Emissions!C850</f>
        <v>TOT_CO2_EQ_GWP_100</v>
      </c>
      <c r="D660" s="10" t="str">
        <f>[2]Emissions!D850</f>
        <v>IND</v>
      </c>
      <c r="E660" s="42">
        <f>[2]Emissions!E850</f>
        <v>0</v>
      </c>
      <c r="F660" s="42">
        <f>[2]Emissions!F850</f>
        <v>0</v>
      </c>
      <c r="G660" s="42">
        <f>[2]Emissions!G850</f>
        <v>0</v>
      </c>
      <c r="H660" s="42">
        <f>[2]Emissions!H850</f>
        <v>0</v>
      </c>
      <c r="I660" s="42">
        <f>[2]Emissions!I850</f>
        <v>0</v>
      </c>
      <c r="J660" s="42">
        <f>[2]Emissions!J850</f>
        <v>0</v>
      </c>
      <c r="K660" s="42">
        <f>[2]Emissions!K850</f>
        <v>0</v>
      </c>
      <c r="L660" s="42">
        <f>[2]Emissions!L850</f>
        <v>0</v>
      </c>
      <c r="M660" s="42">
        <f>[2]Emissions!M850</f>
        <v>0</v>
      </c>
    </row>
    <row r="661" spans="1:13">
      <c r="A661" s="10" t="str">
        <f>[2]Emissions!A1322</f>
        <v>EUR</v>
      </c>
      <c r="B661" s="10" t="str">
        <f>[2]Emissions!B1322</f>
        <v>IND_NM_CLK_WET_NEW</v>
      </c>
      <c r="C661" s="10" t="str">
        <f>[2]Emissions!C1322</f>
        <v>TOT_CO2_EQ_GWP_100</v>
      </c>
      <c r="D661" s="10" t="str">
        <f>[2]Emissions!D1322</f>
        <v>IND</v>
      </c>
      <c r="E661" s="42">
        <f>[2]Emissions!E1322</f>
        <v>0</v>
      </c>
      <c r="F661" s="42">
        <f>[2]Emissions!F1322</f>
        <v>0</v>
      </c>
      <c r="G661" s="42">
        <f>[2]Emissions!G1322</f>
        <v>0</v>
      </c>
      <c r="H661" s="42">
        <f>[2]Emissions!H1322</f>
        <v>0</v>
      </c>
      <c r="I661" s="42">
        <f>[2]Emissions!I1322</f>
        <v>0</v>
      </c>
      <c r="J661" s="42">
        <f>[2]Emissions!J1322</f>
        <v>0</v>
      </c>
      <c r="K661" s="42">
        <f>[2]Emissions!K1322</f>
        <v>0</v>
      </c>
      <c r="L661" s="42">
        <f>[2]Emissions!L1322</f>
        <v>0</v>
      </c>
      <c r="M661" s="42">
        <f>[2]Emissions!M1322</f>
        <v>0</v>
      </c>
    </row>
    <row r="662" spans="1:13">
      <c r="A662" s="10" t="str">
        <f>[2]Emissions!A1585</f>
        <v>EUR</v>
      </c>
      <c r="B662" s="10" t="str">
        <f>[2]Emissions!B1585</f>
        <v>IND_OTH_SB_BIO_EXS</v>
      </c>
      <c r="C662" s="10" t="str">
        <f>[2]Emissions!C1585</f>
        <v>TOT_CO2_EQ_GWP_100</v>
      </c>
      <c r="D662" s="10" t="str">
        <f>[2]Emissions!D1585</f>
        <v>IND</v>
      </c>
      <c r="E662" s="42">
        <f>[2]Emissions!E1585</f>
        <v>284.12925004938268</v>
      </c>
      <c r="F662" s="42">
        <f>[2]Emissions!F1585</f>
        <v>236.77437504115221</v>
      </c>
      <c r="G662" s="42">
        <f>[2]Emissions!G1585</f>
        <v>189.41950003292169</v>
      </c>
      <c r="H662" s="42">
        <f>[2]Emissions!H1585</f>
        <v>175.56662095530629</v>
      </c>
      <c r="I662" s="42">
        <f>[2]Emissions!I1585</f>
        <v>94.709750016460873</v>
      </c>
      <c r="J662" s="42">
        <f>[2]Emissions!J1585</f>
        <v>86.195343489981056</v>
      </c>
      <c r="K662" s="42">
        <f>[2]Emissions!K1585</f>
        <v>0</v>
      </c>
      <c r="L662" s="42">
        <f>[2]Emissions!L1585</f>
        <v>0</v>
      </c>
      <c r="M662" s="42">
        <f>[2]Emissions!M1585</f>
        <v>0</v>
      </c>
    </row>
    <row r="663" spans="1:13">
      <c r="A663" s="10" t="str">
        <f>[2]Emissions!A1330</f>
        <v>EUR</v>
      </c>
      <c r="B663" s="10" t="str">
        <f>[2]Emissions!B1330</f>
        <v>IND_NM_CRM_EXS</v>
      </c>
      <c r="C663" s="10" t="str">
        <f>[2]Emissions!C1330</f>
        <v>TOT_CO2_EQ_GWP_100</v>
      </c>
      <c r="D663" s="10" t="str">
        <f>[2]Emissions!D1330</f>
        <v>IND</v>
      </c>
      <c r="E663" s="42">
        <f>[2]Emissions!E1330</f>
        <v>31296.902874335261</v>
      </c>
      <c r="F663" s="42">
        <f>[2]Emissions!F1330</f>
        <v>13177.64331550958</v>
      </c>
      <c r="G663" s="42">
        <f>[2]Emissions!G1330</f>
        <v>9883.2324866321796</v>
      </c>
      <c r="H663" s="42">
        <f>[2]Emissions!H1330</f>
        <v>6588.8216577547882</v>
      </c>
      <c r="I663" s="42">
        <f>[2]Emissions!I1330</f>
        <v>3294.4108288773919</v>
      </c>
      <c r="J663" s="42">
        <f>[2]Emissions!J1330</f>
        <v>0</v>
      </c>
      <c r="K663" s="42">
        <f>[2]Emissions!K1330</f>
        <v>0</v>
      </c>
      <c r="L663" s="42">
        <f>[2]Emissions!L1330</f>
        <v>0</v>
      </c>
      <c r="M663" s="42">
        <f>[2]Emissions!M1330</f>
        <v>0</v>
      </c>
    </row>
    <row r="664" spans="1:13">
      <c r="A664" s="10" t="str">
        <f>[2]Emissions!A1114</f>
        <v>EUR</v>
      </c>
      <c r="B664" s="10" t="str">
        <f>[2]Emissions!B1114</f>
        <v>IND_IS_DRI_DRIEAF_CCS_NEW</v>
      </c>
      <c r="C664" s="10" t="str">
        <f>[2]Emissions!C1114</f>
        <v>TOT_CO2_EQ_GWP_100</v>
      </c>
      <c r="D664" s="10" t="str">
        <f>[2]Emissions!D1114</f>
        <v>IND</v>
      </c>
      <c r="E664" s="42">
        <f>[2]Emissions!E1114</f>
        <v>0</v>
      </c>
      <c r="F664" s="42">
        <f>[2]Emissions!F1114</f>
        <v>0</v>
      </c>
      <c r="G664" s="42">
        <f>[2]Emissions!G1114</f>
        <v>0</v>
      </c>
      <c r="H664" s="42">
        <f>[2]Emissions!H1114</f>
        <v>0</v>
      </c>
      <c r="I664" s="42">
        <f>[2]Emissions!I1114</f>
        <v>0</v>
      </c>
      <c r="J664" s="42">
        <f>[2]Emissions!J1114</f>
        <v>0</v>
      </c>
      <c r="K664" s="42">
        <f>[2]Emissions!K1114</f>
        <v>0</v>
      </c>
      <c r="L664" s="42">
        <f>[2]Emissions!L1114</f>
        <v>0</v>
      </c>
      <c r="M664" s="42">
        <f>[2]Emissions!M1114</f>
        <v>0</v>
      </c>
    </row>
    <row r="665" spans="1:13">
      <c r="A665" s="10" t="str">
        <f>[2]Emissions!A1297</f>
        <v>EUR</v>
      </c>
      <c r="B665" s="10" t="str">
        <f>[2]Emissions!B1297</f>
        <v>IND_NM_CLK_DRY_OCCS_NEW</v>
      </c>
      <c r="C665" s="10" t="str">
        <f>[2]Emissions!C1297</f>
        <v>TOT_CO2_EQ_GWP_100</v>
      </c>
      <c r="D665" s="10" t="str">
        <f>[2]Emissions!D1297</f>
        <v>IND</v>
      </c>
      <c r="E665" s="42">
        <f>[2]Emissions!E1297</f>
        <v>0</v>
      </c>
      <c r="F665" s="42">
        <f>[2]Emissions!F1297</f>
        <v>0</v>
      </c>
      <c r="G665" s="42">
        <f>[2]Emissions!G1297</f>
        <v>0</v>
      </c>
      <c r="H665" s="42">
        <f>[2]Emissions!H1297</f>
        <v>0</v>
      </c>
      <c r="I665" s="42">
        <f>[2]Emissions!I1297</f>
        <v>1151.1505653396889</v>
      </c>
      <c r="J665" s="42">
        <f>[2]Emissions!J1297</f>
        <v>11239.1016688083</v>
      </c>
      <c r="K665" s="42">
        <f>[2]Emissions!K1297</f>
        <v>11368.37038732445</v>
      </c>
      <c r="L665" s="42">
        <f>[2]Emissions!L1297</f>
        <v>11514.32559423268</v>
      </c>
      <c r="M665" s="42">
        <f>[2]Emissions!M1297</f>
        <v>11635.945658321771</v>
      </c>
    </row>
    <row r="666" spans="1:13">
      <c r="A666" s="10" t="str">
        <f>[2]Emissions!A1703</f>
        <v>EUR</v>
      </c>
      <c r="B666" s="10" t="str">
        <f>[2]Emissions!B1703</f>
        <v>IND_PP_PH_BIO_EXS</v>
      </c>
      <c r="C666" s="10" t="str">
        <f>[2]Emissions!C1703</f>
        <v>TOT_CO2_EQ_GWP_100</v>
      </c>
      <c r="D666" s="10" t="str">
        <f>[2]Emissions!D1703</f>
        <v>IND</v>
      </c>
      <c r="E666" s="42">
        <f>[2]Emissions!E1703</f>
        <v>0</v>
      </c>
      <c r="F666" s="42">
        <f>[2]Emissions!F1703</f>
        <v>0</v>
      </c>
      <c r="G666" s="42">
        <f>[2]Emissions!G1703</f>
        <v>0</v>
      </c>
      <c r="H666" s="42">
        <f>[2]Emissions!H1703</f>
        <v>0</v>
      </c>
      <c r="I666" s="42">
        <f>[2]Emissions!I1703</f>
        <v>0</v>
      </c>
      <c r="J666" s="42">
        <f>[2]Emissions!J1703</f>
        <v>0</v>
      </c>
      <c r="K666" s="42">
        <f>[2]Emissions!K1703</f>
        <v>0</v>
      </c>
      <c r="L666" s="42">
        <f>[2]Emissions!L1703</f>
        <v>0</v>
      </c>
      <c r="M666" s="42">
        <f>[2]Emissions!M1703</f>
        <v>0</v>
      </c>
    </row>
    <row r="667" spans="1:13">
      <c r="A667" s="10" t="str">
        <f>[2]Emissions!A1067</f>
        <v>EUR</v>
      </c>
      <c r="B667" s="10" t="str">
        <f>[2]Emissions!B1067</f>
        <v>IND_IS_BOF_HISBOF_CCS_NEW</v>
      </c>
      <c r="C667" s="10" t="str">
        <f>[2]Emissions!C1067</f>
        <v>TOT_CO2_EQ_GWP_100</v>
      </c>
      <c r="D667" s="10" t="str">
        <f>[2]Emissions!D1067</f>
        <v>IND</v>
      </c>
      <c r="E667" s="42">
        <f>[2]Emissions!E1067</f>
        <v>0</v>
      </c>
      <c r="F667" s="42">
        <f>[2]Emissions!F1067</f>
        <v>0</v>
      </c>
      <c r="G667" s="42">
        <f>[2]Emissions!G1067</f>
        <v>0</v>
      </c>
      <c r="H667" s="42">
        <f>[2]Emissions!H1067</f>
        <v>0</v>
      </c>
      <c r="I667" s="42">
        <f>[2]Emissions!I1067</f>
        <v>0</v>
      </c>
      <c r="J667" s="42">
        <f>[2]Emissions!J1067</f>
        <v>0</v>
      </c>
      <c r="K667" s="42">
        <f>[2]Emissions!K1067</f>
        <v>0</v>
      </c>
      <c r="L667" s="42">
        <f>[2]Emissions!L1067</f>
        <v>0</v>
      </c>
      <c r="M667" s="42">
        <f>[2]Emissions!M1067</f>
        <v>0</v>
      </c>
    </row>
    <row r="668" spans="1:13">
      <c r="A668" s="10" t="str">
        <f>[2]Emissions!A1305</f>
        <v>EUR</v>
      </c>
      <c r="B668" s="10" t="str">
        <f>[2]Emissions!B1305</f>
        <v>IND_NM_CLK_DRY_PCCS_NEW</v>
      </c>
      <c r="C668" s="10" t="str">
        <f>[2]Emissions!C1305</f>
        <v>TOT_CO2_EQ_GWP_100</v>
      </c>
      <c r="D668" s="10" t="str">
        <f>[2]Emissions!D1305</f>
        <v>IND</v>
      </c>
      <c r="E668" s="42">
        <f>[2]Emissions!E1305</f>
        <v>0</v>
      </c>
      <c r="F668" s="42">
        <f>[2]Emissions!F1305</f>
        <v>0</v>
      </c>
      <c r="G668" s="42">
        <f>[2]Emissions!G1305</f>
        <v>0</v>
      </c>
      <c r="H668" s="42">
        <f>[2]Emissions!H1305</f>
        <v>0</v>
      </c>
      <c r="I668" s="42">
        <f>[2]Emissions!I1305</f>
        <v>0</v>
      </c>
      <c r="J668" s="42">
        <f>[2]Emissions!J1305</f>
        <v>0</v>
      </c>
      <c r="K668" s="42">
        <f>[2]Emissions!K1305</f>
        <v>0</v>
      </c>
      <c r="L668" s="42">
        <f>[2]Emissions!L1305</f>
        <v>0</v>
      </c>
      <c r="M668" s="42">
        <f>[2]Emissions!M1305</f>
        <v>0</v>
      </c>
    </row>
    <row r="669" spans="1:13">
      <c r="A669" s="10" t="str">
        <f>[2]Emissions!A1075</f>
        <v>EUR</v>
      </c>
      <c r="B669" s="10" t="str">
        <f>[2]Emissions!B1075</f>
        <v>IND_IS_BOF_HISBOF_NEW</v>
      </c>
      <c r="C669" s="10" t="str">
        <f>[2]Emissions!C1075</f>
        <v>TOT_CO2_EQ_GWP_100</v>
      </c>
      <c r="D669" s="10" t="str">
        <f>[2]Emissions!D1075</f>
        <v>IND</v>
      </c>
      <c r="E669" s="42">
        <f>[2]Emissions!E1075</f>
        <v>0</v>
      </c>
      <c r="F669" s="42">
        <f>[2]Emissions!F1075</f>
        <v>0</v>
      </c>
      <c r="G669" s="42">
        <f>[2]Emissions!G1075</f>
        <v>0</v>
      </c>
      <c r="H669" s="42">
        <f>[2]Emissions!H1075</f>
        <v>0</v>
      </c>
      <c r="I669" s="42">
        <f>[2]Emissions!I1075</f>
        <v>0</v>
      </c>
      <c r="J669" s="42">
        <f>[2]Emissions!J1075</f>
        <v>0</v>
      </c>
      <c r="K669" s="42">
        <f>[2]Emissions!K1075</f>
        <v>0</v>
      </c>
      <c r="L669" s="42">
        <f>[2]Emissions!L1075</f>
        <v>0</v>
      </c>
      <c r="M669" s="42">
        <f>[2]Emissions!M1075</f>
        <v>0</v>
      </c>
    </row>
    <row r="670" spans="1:13">
      <c r="A670" s="10" t="str">
        <f>[2]Emissions!A1426</f>
        <v>EUR</v>
      </c>
      <c r="B670" s="10" t="str">
        <f>[2]Emissions!B1426</f>
        <v>IND_OTH_OTH_BIO_EXS</v>
      </c>
      <c r="C670" s="10" t="str">
        <f>[2]Emissions!C1426</f>
        <v>TOT_CO2_EQ_GWP_100</v>
      </c>
      <c r="D670" s="10" t="str">
        <f>[2]Emissions!D1426</f>
        <v>IND</v>
      </c>
      <c r="E670" s="42">
        <f>[2]Emissions!E1426</f>
        <v>53.282584839506171</v>
      </c>
      <c r="F670" s="42">
        <f>[2]Emissions!F1426</f>
        <v>44.402154032921807</v>
      </c>
      <c r="G670" s="42">
        <f>[2]Emissions!G1426</f>
        <v>35.521723226337457</v>
      </c>
      <c r="H670" s="42">
        <f>[2]Emissions!H1426</f>
        <v>44.402154032921807</v>
      </c>
      <c r="I670" s="42">
        <f>[2]Emissions!I1426</f>
        <v>33.745637065020567</v>
      </c>
      <c r="J670" s="42">
        <f>[2]Emissions!J1426</f>
        <v>16.87281853251028</v>
      </c>
      <c r="K670" s="42">
        <f>[2]Emissions!K1426</f>
        <v>0</v>
      </c>
      <c r="L670" s="42">
        <f>[2]Emissions!L1426</f>
        <v>0</v>
      </c>
      <c r="M670" s="42">
        <f>[2]Emissions!M1426</f>
        <v>0</v>
      </c>
    </row>
    <row r="671" spans="1:13">
      <c r="A671" s="10" t="str">
        <f>[2]Emissions!A1313</f>
        <v>EUR</v>
      </c>
      <c r="B671" s="10" t="str">
        <f>[2]Emissions!B1313</f>
        <v>IND_NM_CLK_WET_EXS</v>
      </c>
      <c r="C671" s="10" t="str">
        <f>[2]Emissions!C1313</f>
        <v>TOT_CO2_EQ_GWP_100</v>
      </c>
      <c r="D671" s="10" t="str">
        <f>[2]Emissions!D1313</f>
        <v>IND</v>
      </c>
      <c r="E671" s="42">
        <f>[2]Emissions!E1313</f>
        <v>45873.935344033263</v>
      </c>
      <c r="F671" s="42">
        <f>[2]Emissions!F1313</f>
        <v>35549.733757585833</v>
      </c>
      <c r="G671" s="42">
        <f>[2]Emissions!G1313</f>
        <v>27524.361206419959</v>
      </c>
      <c r="H671" s="42">
        <f>[2]Emissions!H1313</f>
        <v>8655.0040866646123</v>
      </c>
      <c r="I671" s="42">
        <f>[2]Emissions!I1313</f>
        <v>4327.5020433323089</v>
      </c>
      <c r="J671" s="42">
        <f>[2]Emissions!J1313</f>
        <v>0</v>
      </c>
      <c r="K671" s="42">
        <f>[2]Emissions!K1313</f>
        <v>0</v>
      </c>
      <c r="L671" s="42">
        <f>[2]Emissions!L1313</f>
        <v>0</v>
      </c>
      <c r="M671" s="42">
        <f>[2]Emissions!M1313</f>
        <v>0</v>
      </c>
    </row>
    <row r="672" spans="1:13">
      <c r="A672" s="10" t="str">
        <f>[2]Emissions!A781</f>
        <v>EUR</v>
      </c>
      <c r="B672" s="10" t="str">
        <f>[2]Emissions!B781</f>
        <v>IND_CH_HVC_BDH_NEW</v>
      </c>
      <c r="C672" s="10" t="str">
        <f>[2]Emissions!C781</f>
        <v>TOT_CO2_EQ_GWP_100</v>
      </c>
      <c r="D672" s="10" t="str">
        <f>[2]Emissions!D781</f>
        <v>IND</v>
      </c>
      <c r="E672" s="42">
        <f>[2]Emissions!E781</f>
        <v>0</v>
      </c>
      <c r="F672" s="42">
        <f>[2]Emissions!F781</f>
        <v>0</v>
      </c>
      <c r="G672" s="42">
        <f>[2]Emissions!G781</f>
        <v>0</v>
      </c>
      <c r="H672" s="42">
        <f>[2]Emissions!H781</f>
        <v>0</v>
      </c>
      <c r="I672" s="42">
        <f>[2]Emissions!I781</f>
        <v>0</v>
      </c>
      <c r="J672" s="42">
        <f>[2]Emissions!J781</f>
        <v>0</v>
      </c>
      <c r="K672" s="42">
        <f>[2]Emissions!K781</f>
        <v>22.097170980185989</v>
      </c>
      <c r="L672" s="42">
        <f>[2]Emissions!L781</f>
        <v>43.392846114999649</v>
      </c>
      <c r="M672" s="42">
        <f>[2]Emissions!M781</f>
        <v>29.807851268938698</v>
      </c>
    </row>
    <row r="673" spans="1:13">
      <c r="A673" s="10" t="str">
        <f>[2]Emissions!A1083</f>
        <v>EUR</v>
      </c>
      <c r="B673" s="10" t="str">
        <f>[2]Emissions!B1083</f>
        <v>IND_IS_BOF_SRD_NEW</v>
      </c>
      <c r="C673" s="10" t="str">
        <f>[2]Emissions!C1083</f>
        <v>TOT_CO2_EQ_GWP_100</v>
      </c>
      <c r="D673" s="10" t="str">
        <f>[2]Emissions!D1083</f>
        <v>IND</v>
      </c>
      <c r="E673" s="42">
        <f>[2]Emissions!E1083</f>
        <v>14331.21574475029</v>
      </c>
      <c r="F673" s="42">
        <f>[2]Emissions!F1083</f>
        <v>0</v>
      </c>
      <c r="G673" s="42">
        <f>[2]Emissions!G1083</f>
        <v>0</v>
      </c>
      <c r="H673" s="42">
        <f>[2]Emissions!H1083</f>
        <v>0</v>
      </c>
      <c r="I673" s="42">
        <f>[2]Emissions!I1083</f>
        <v>4916.2646440985154</v>
      </c>
      <c r="J673" s="42">
        <f>[2]Emissions!J1083</f>
        <v>4173.9086828396394</v>
      </c>
      <c r="K673" s="42">
        <f>[2]Emissions!K1083</f>
        <v>0</v>
      </c>
      <c r="L673" s="42">
        <f>[2]Emissions!L1083</f>
        <v>0</v>
      </c>
      <c r="M673" s="42">
        <f>[2]Emissions!M1083</f>
        <v>0</v>
      </c>
    </row>
    <row r="674" spans="1:13">
      <c r="A674" s="10" t="str">
        <f>[2]Emissions!A1241</f>
        <v>EUR</v>
      </c>
      <c r="B674" s="10" t="str">
        <f>[2]Emissions!B1241</f>
        <v>IND_NF_COP_NEW</v>
      </c>
      <c r="C674" s="10" t="str">
        <f>[2]Emissions!C1241</f>
        <v>TOT_CO2_EQ_GWP_100</v>
      </c>
      <c r="D674" s="10" t="str">
        <f>[2]Emissions!D1241</f>
        <v>IND</v>
      </c>
      <c r="E674" s="42">
        <f>[2]Emissions!E1241</f>
        <v>16.279285335401681</v>
      </c>
      <c r="F674" s="42">
        <f>[2]Emissions!F1241</f>
        <v>125.6165889805234</v>
      </c>
      <c r="G674" s="42">
        <f>[2]Emissions!G1241</f>
        <v>206.15314659372959</v>
      </c>
      <c r="H674" s="42">
        <f>[2]Emissions!H1241</f>
        <v>346.21627766479611</v>
      </c>
      <c r="I674" s="42">
        <f>[2]Emissions!I1241</f>
        <v>443.14117211705872</v>
      </c>
      <c r="J674" s="42">
        <f>[2]Emissions!J1241</f>
        <v>546.17574460470473</v>
      </c>
      <c r="K674" s="42">
        <f>[2]Emissions!K1241</f>
        <v>533.04651262489506</v>
      </c>
      <c r="L674" s="42">
        <f>[2]Emissions!L1241</f>
        <v>527.92791881799053</v>
      </c>
      <c r="M674" s="42">
        <f>[2]Emissions!M1241</f>
        <v>524.90615150332712</v>
      </c>
    </row>
    <row r="675" spans="1:13">
      <c r="A675" s="10" t="str">
        <f>[2]Emissions!A1714</f>
        <v>EUR</v>
      </c>
      <c r="B675" s="10" t="str">
        <f>[2]Emissions!B1714</f>
        <v>IND_PP_PH_COA_EXS</v>
      </c>
      <c r="C675" s="10" t="str">
        <f>[2]Emissions!C1714</f>
        <v>TOT_CO2_EQ_GWP_100</v>
      </c>
      <c r="D675" s="10" t="str">
        <f>[2]Emissions!D1714</f>
        <v>IND</v>
      </c>
      <c r="E675" s="42">
        <f>[2]Emissions!E1714</f>
        <v>0</v>
      </c>
      <c r="F675" s="42">
        <f>[2]Emissions!F1714</f>
        <v>0</v>
      </c>
      <c r="G675" s="42">
        <f>[2]Emissions!G1714</f>
        <v>0</v>
      </c>
      <c r="H675" s="42">
        <f>[2]Emissions!H1714</f>
        <v>0</v>
      </c>
      <c r="I675" s="42">
        <f>[2]Emissions!I1714</f>
        <v>0</v>
      </c>
      <c r="J675" s="42">
        <f>[2]Emissions!J1714</f>
        <v>0</v>
      </c>
      <c r="K675" s="42">
        <f>[2]Emissions!K1714</f>
        <v>0</v>
      </c>
      <c r="L675" s="42">
        <f>[2]Emissions!L1714</f>
        <v>0</v>
      </c>
      <c r="M675" s="42">
        <f>[2]Emissions!M1714</f>
        <v>0</v>
      </c>
    </row>
    <row r="676" spans="1:13">
      <c r="A676" s="10" t="str">
        <f>[2]Emissions!A1091</f>
        <v>EUR</v>
      </c>
      <c r="B676" s="10" t="str">
        <f>[2]Emissions!B1091</f>
        <v>IND_IS_BOF_TGR_CCS_NEW</v>
      </c>
      <c r="C676" s="10" t="str">
        <f>[2]Emissions!C1091</f>
        <v>TOT_CO2_EQ_GWP_100</v>
      </c>
      <c r="D676" s="10" t="str">
        <f>[2]Emissions!D1091</f>
        <v>IND</v>
      </c>
      <c r="E676" s="42">
        <f>[2]Emissions!E1091</f>
        <v>0</v>
      </c>
      <c r="F676" s="42">
        <f>[2]Emissions!F1091</f>
        <v>0</v>
      </c>
      <c r="G676" s="42">
        <f>[2]Emissions!G1091</f>
        <v>0</v>
      </c>
      <c r="H676" s="42">
        <f>[2]Emissions!H1091</f>
        <v>0</v>
      </c>
      <c r="I676" s="42">
        <f>[2]Emissions!I1091</f>
        <v>0</v>
      </c>
      <c r="J676" s="42">
        <f>[2]Emissions!J1091</f>
        <v>0</v>
      </c>
      <c r="K676" s="42">
        <f>[2]Emissions!K1091</f>
        <v>1946.8576681782399</v>
      </c>
      <c r="L676" s="42">
        <f>[2]Emissions!L1091</f>
        <v>1946.8576681782399</v>
      </c>
      <c r="M676" s="42">
        <f>[2]Emissions!M1091</f>
        <v>1946.8576681782411</v>
      </c>
    </row>
    <row r="677" spans="1:13">
      <c r="A677" s="10" t="str">
        <f>[2]Emissions!A1051</f>
        <v>EUR</v>
      </c>
      <c r="B677" s="10" t="str">
        <f>[2]Emissions!B1051</f>
        <v>IND_IS_BOF_BFBOF_NEW</v>
      </c>
      <c r="C677" s="10" t="str">
        <f>[2]Emissions!C1051</f>
        <v>TOT_CO2_EQ_GWP_100</v>
      </c>
      <c r="D677" s="10" t="str">
        <f>[2]Emissions!D1051</f>
        <v>IND</v>
      </c>
      <c r="E677" s="42">
        <f>[2]Emissions!E1051</f>
        <v>28886.018000097731</v>
      </c>
      <c r="F677" s="42">
        <f>[2]Emissions!F1051</f>
        <v>39126.436563680603</v>
      </c>
      <c r="G677" s="42">
        <f>[2]Emissions!G1051</f>
        <v>47794.794492076027</v>
      </c>
      <c r="H677" s="42">
        <f>[2]Emissions!H1051</f>
        <v>58086.31003461693</v>
      </c>
      <c r="I677" s="42">
        <f>[2]Emissions!I1051</f>
        <v>58086.310034616923</v>
      </c>
      <c r="J677" s="42">
        <f>[2]Emissions!J1051</f>
        <v>772.76610677636108</v>
      </c>
      <c r="K677" s="42">
        <f>[2]Emissions!K1051</f>
        <v>0</v>
      </c>
      <c r="L677" s="42">
        <f>[2]Emissions!L1051</f>
        <v>0</v>
      </c>
      <c r="M677" s="42">
        <f>[2]Emissions!M1051</f>
        <v>0</v>
      </c>
    </row>
    <row r="678" spans="1:13">
      <c r="A678" s="10" t="str">
        <f>[2]Emissions!A1437</f>
        <v>EUR</v>
      </c>
      <c r="B678" s="10" t="str">
        <f>[2]Emissions!B1437</f>
        <v>IND_OTH_OTH_COA_NEW</v>
      </c>
      <c r="C678" s="10" t="str">
        <f>[2]Emissions!C1437</f>
        <v>TOT_CO2_EQ_GWP_100</v>
      </c>
      <c r="D678" s="10" t="str">
        <f>[2]Emissions!D1437</f>
        <v>IND</v>
      </c>
      <c r="E678" s="42">
        <f>[2]Emissions!E1437</f>
        <v>0</v>
      </c>
      <c r="F678" s="42">
        <f>[2]Emissions!F1437</f>
        <v>0</v>
      </c>
      <c r="G678" s="42">
        <f>[2]Emissions!G1437</f>
        <v>0</v>
      </c>
      <c r="H678" s="42">
        <f>[2]Emissions!H1437</f>
        <v>0</v>
      </c>
      <c r="I678" s="42">
        <f>[2]Emissions!I1437</f>
        <v>0</v>
      </c>
      <c r="J678" s="42">
        <f>[2]Emissions!J1437</f>
        <v>0</v>
      </c>
      <c r="K678" s="42">
        <f>[2]Emissions!K1437</f>
        <v>0</v>
      </c>
      <c r="L678" s="42">
        <f>[2]Emissions!L1437</f>
        <v>0</v>
      </c>
      <c r="M678" s="42">
        <f>[2]Emissions!M1437</f>
        <v>0</v>
      </c>
    </row>
    <row r="679" spans="1:13">
      <c r="A679" s="10" t="str">
        <f>[2]Emissions!A1365</f>
        <v>EUR</v>
      </c>
      <c r="B679" s="10" t="str">
        <f>[2]Emissions!B1365</f>
        <v>IND_NM_LIM_EXS</v>
      </c>
      <c r="C679" s="10" t="str">
        <f>[2]Emissions!C1365</f>
        <v>TOT_CO2_EQ_GWP_100</v>
      </c>
      <c r="D679" s="10" t="str">
        <f>[2]Emissions!D1365</f>
        <v>IND</v>
      </c>
      <c r="E679" s="42">
        <f>[2]Emissions!E1365</f>
        <v>9948.7576328528085</v>
      </c>
      <c r="F679" s="42">
        <f>[2]Emissions!F1365</f>
        <v>7958.7081407554233</v>
      </c>
      <c r="G679" s="42">
        <f>[2]Emissions!G1365</f>
        <v>5969.2545797116827</v>
      </c>
      <c r="H679" s="42">
        <f>[2]Emissions!H1365</f>
        <v>3979.6398047161501</v>
      </c>
      <c r="I679" s="42">
        <f>[2]Emissions!I1365</f>
        <v>1989.8199023580751</v>
      </c>
      <c r="J679" s="42">
        <f>[2]Emissions!J1365</f>
        <v>0</v>
      </c>
      <c r="K679" s="42">
        <f>[2]Emissions!K1365</f>
        <v>0</v>
      </c>
      <c r="L679" s="42">
        <f>[2]Emissions!L1365</f>
        <v>0</v>
      </c>
      <c r="M679" s="42">
        <f>[2]Emissions!M1365</f>
        <v>0</v>
      </c>
    </row>
    <row r="680" spans="1:13">
      <c r="A680" s="10" t="str">
        <f>[2]Emissions!A797</f>
        <v>EUR</v>
      </c>
      <c r="B680" s="10" t="str">
        <f>[2]Emissions!B797</f>
        <v>IND_CH_HVC_GSOSC_NEW</v>
      </c>
      <c r="C680" s="10" t="str">
        <f>[2]Emissions!C797</f>
        <v>TOT_CO2_EQ_GWP_100</v>
      </c>
      <c r="D680" s="10" t="str">
        <f>[2]Emissions!D797</f>
        <v>IND</v>
      </c>
      <c r="E680" s="42">
        <f>[2]Emissions!E797</f>
        <v>15120.866388961151</v>
      </c>
      <c r="F680" s="42">
        <f>[2]Emissions!F797</f>
        <v>15200.87584641773</v>
      </c>
      <c r="G680" s="42">
        <f>[2]Emissions!G797</f>
        <v>10492.962466734791</v>
      </c>
      <c r="H680" s="42">
        <f>[2]Emissions!H797</f>
        <v>0</v>
      </c>
      <c r="I680" s="42">
        <f>[2]Emissions!I797</f>
        <v>0</v>
      </c>
      <c r="J680" s="42">
        <f>[2]Emissions!J797</f>
        <v>0</v>
      </c>
      <c r="K680" s="42">
        <f>[2]Emissions!K797</f>
        <v>0</v>
      </c>
      <c r="L680" s="42">
        <f>[2]Emissions!L797</f>
        <v>0</v>
      </c>
      <c r="M680" s="42">
        <f>[2]Emissions!M797</f>
        <v>0</v>
      </c>
    </row>
    <row r="681" spans="1:13">
      <c r="A681" s="10" t="str">
        <f>[2]Emissions!A1121</f>
        <v>EUR</v>
      </c>
      <c r="B681" s="10" t="str">
        <f>[2]Emissions!B1121</f>
        <v>IND_IS_DRI_DRIEAF_NEW</v>
      </c>
      <c r="C681" s="10" t="str">
        <f>[2]Emissions!C1121</f>
        <v>TOT_CO2_EQ_GWP_100</v>
      </c>
      <c r="D681" s="10" t="str">
        <f>[2]Emissions!D1121</f>
        <v>IND</v>
      </c>
      <c r="E681" s="42">
        <f>[2]Emissions!E1121</f>
        <v>11.63537374121702</v>
      </c>
      <c r="F681" s="42">
        <f>[2]Emissions!F1121</f>
        <v>1.5631598438366749</v>
      </c>
      <c r="G681" s="42">
        <f>[2]Emissions!G1121</f>
        <v>0</v>
      </c>
      <c r="H681" s="42">
        <f>[2]Emissions!H1121</f>
        <v>4.3768475627426886</v>
      </c>
      <c r="I681" s="42">
        <f>[2]Emissions!I1121</f>
        <v>0</v>
      </c>
      <c r="J681" s="42">
        <f>[2]Emissions!J1121</f>
        <v>0</v>
      </c>
      <c r="K681" s="42">
        <f>[2]Emissions!K1121</f>
        <v>0</v>
      </c>
      <c r="L681" s="42">
        <f>[2]Emissions!L1121</f>
        <v>0</v>
      </c>
      <c r="M681" s="42">
        <f>[2]Emissions!M1121</f>
        <v>0</v>
      </c>
    </row>
    <row r="682" spans="1:13">
      <c r="A682" s="10" t="str">
        <f>[2]Emissions!A1098</f>
        <v>EUR</v>
      </c>
      <c r="B682" s="10" t="str">
        <f>[2]Emissions!B1098</f>
        <v>IND_IS_BOF_ULCOLYSIS_NEW</v>
      </c>
      <c r="C682" s="10" t="str">
        <f>[2]Emissions!C1098</f>
        <v>TOT_CO2_EQ_GWP_100</v>
      </c>
      <c r="D682" s="10" t="str">
        <f>[2]Emissions!D1098</f>
        <v>IND</v>
      </c>
      <c r="E682" s="42">
        <f>[2]Emissions!E1098</f>
        <v>0</v>
      </c>
      <c r="F682" s="42">
        <f>[2]Emissions!F1098</f>
        <v>0</v>
      </c>
      <c r="G682" s="42">
        <f>[2]Emissions!G1098</f>
        <v>0</v>
      </c>
      <c r="H682" s="42">
        <f>[2]Emissions!H1098</f>
        <v>0</v>
      </c>
      <c r="I682" s="42">
        <f>[2]Emissions!I1098</f>
        <v>0</v>
      </c>
      <c r="J682" s="42">
        <f>[2]Emissions!J1098</f>
        <v>0</v>
      </c>
      <c r="K682" s="42">
        <f>[2]Emissions!K1098</f>
        <v>0</v>
      </c>
      <c r="L682" s="42">
        <f>[2]Emissions!L1098</f>
        <v>0</v>
      </c>
      <c r="M682" s="42">
        <f>[2]Emissions!M1098</f>
        <v>0</v>
      </c>
    </row>
    <row r="683" spans="1:13">
      <c r="A683" s="10" t="str">
        <f>[2]Emissions!A1196</f>
        <v>EUR</v>
      </c>
      <c r="B683" s="10" t="str">
        <f>[2]Emissions!B1196</f>
        <v>IND_NF_ALU_HLHIA_NEW</v>
      </c>
      <c r="C683" s="10" t="str">
        <f>[2]Emissions!C1196</f>
        <v>TOT_CO2_EQ_GWP_100</v>
      </c>
      <c r="D683" s="10" t="str">
        <f>[2]Emissions!D1196</f>
        <v>IND</v>
      </c>
      <c r="E683" s="42">
        <f>[2]Emissions!E1196</f>
        <v>0</v>
      </c>
      <c r="F683" s="42">
        <f>[2]Emissions!F1196</f>
        <v>0</v>
      </c>
      <c r="G683" s="42">
        <f>[2]Emissions!G1196</f>
        <v>0</v>
      </c>
      <c r="H683" s="42">
        <f>[2]Emissions!H1196</f>
        <v>0</v>
      </c>
      <c r="I683" s="42">
        <f>[2]Emissions!I1196</f>
        <v>0</v>
      </c>
      <c r="J683" s="42">
        <f>[2]Emissions!J1196</f>
        <v>0</v>
      </c>
      <c r="K683" s="42">
        <f>[2]Emissions!K1196</f>
        <v>0</v>
      </c>
      <c r="L683" s="42">
        <f>[2]Emissions!L1196</f>
        <v>0</v>
      </c>
      <c r="M683" s="42">
        <f>[2]Emissions!M1196</f>
        <v>0</v>
      </c>
    </row>
    <row r="684" spans="1:13">
      <c r="A684" s="10" t="str">
        <f>[2]Emissions!A880</f>
        <v>EUR</v>
      </c>
      <c r="B684" s="10" t="str">
        <f>[2]Emissions!B880</f>
        <v>IND_CH_MTH_LPGPOX_NEW</v>
      </c>
      <c r="C684" s="10" t="str">
        <f>[2]Emissions!C880</f>
        <v>TOT_CO2_EQ_GWP_100</v>
      </c>
      <c r="D684" s="10" t="str">
        <f>[2]Emissions!D880</f>
        <v>IND</v>
      </c>
      <c r="E684" s="42">
        <f>[2]Emissions!E880</f>
        <v>0</v>
      </c>
      <c r="F684" s="42">
        <f>[2]Emissions!F880</f>
        <v>0</v>
      </c>
      <c r="G684" s="42">
        <f>[2]Emissions!G880</f>
        <v>0</v>
      </c>
      <c r="H684" s="42">
        <f>[2]Emissions!H880</f>
        <v>0</v>
      </c>
      <c r="I684" s="42">
        <f>[2]Emissions!I880</f>
        <v>0</v>
      </c>
      <c r="J684" s="42">
        <f>[2]Emissions!J880</f>
        <v>0</v>
      </c>
      <c r="K684" s="42">
        <f>[2]Emissions!K880</f>
        <v>0</v>
      </c>
      <c r="L684" s="42">
        <f>[2]Emissions!L880</f>
        <v>0</v>
      </c>
      <c r="M684" s="42">
        <f>[2]Emissions!M880</f>
        <v>0</v>
      </c>
    </row>
    <row r="685" spans="1:13">
      <c r="A685" s="10" t="str">
        <f>[2]Emissions!A805</f>
        <v>EUR</v>
      </c>
      <c r="B685" s="10" t="str">
        <f>[2]Emissions!B805</f>
        <v>IND_CH_HVC_LPGSC_NEW</v>
      </c>
      <c r="C685" s="10" t="str">
        <f>[2]Emissions!C805</f>
        <v>TOT_CO2_EQ_GWP_100</v>
      </c>
      <c r="D685" s="10" t="str">
        <f>[2]Emissions!D805</f>
        <v>IND</v>
      </c>
      <c r="E685" s="42">
        <f>[2]Emissions!E805</f>
        <v>0</v>
      </c>
      <c r="F685" s="42">
        <f>[2]Emissions!F805</f>
        <v>0</v>
      </c>
      <c r="G685" s="42">
        <f>[2]Emissions!G805</f>
        <v>0</v>
      </c>
      <c r="H685" s="42">
        <f>[2]Emissions!H805</f>
        <v>0</v>
      </c>
      <c r="I685" s="42">
        <f>[2]Emissions!I805</f>
        <v>0</v>
      </c>
      <c r="J685" s="42">
        <f>[2]Emissions!J805</f>
        <v>0</v>
      </c>
      <c r="K685" s="42">
        <f>[2]Emissions!K805</f>
        <v>0</v>
      </c>
      <c r="L685" s="42">
        <f>[2]Emissions!L805</f>
        <v>0</v>
      </c>
      <c r="M685" s="42">
        <f>[2]Emissions!M805</f>
        <v>0</v>
      </c>
    </row>
    <row r="686" spans="1:13">
      <c r="A686" s="10" t="str">
        <f>[2]Emissions!A1281</f>
        <v>EUR</v>
      </c>
      <c r="B686" s="10" t="str">
        <f>[2]Emissions!B1281</f>
        <v>IND_NM_CLK_DRY_EXS</v>
      </c>
      <c r="C686" s="10" t="str">
        <f>[2]Emissions!C1281</f>
        <v>TOT_CO2_EQ_GWP_100</v>
      </c>
      <c r="D686" s="10" t="str">
        <f>[2]Emissions!D1281</f>
        <v>IND</v>
      </c>
      <c r="E686" s="42">
        <f>[2]Emissions!E1281</f>
        <v>25582.392486994191</v>
      </c>
      <c r="F686" s="42">
        <f>[2]Emissions!F1281</f>
        <v>10771.20667246335</v>
      </c>
      <c r="G686" s="42">
        <f>[2]Emissions!G1281</f>
        <v>8078.6502590508026</v>
      </c>
      <c r="H686" s="42">
        <f>[2]Emissions!H1281</f>
        <v>5385.9169192206909</v>
      </c>
      <c r="I686" s="42">
        <f>[2]Emissions!I1281</f>
        <v>2692.958459610345</v>
      </c>
      <c r="J686" s="42">
        <f>[2]Emissions!J1281</f>
        <v>0</v>
      </c>
      <c r="K686" s="42">
        <f>[2]Emissions!K1281</f>
        <v>0</v>
      </c>
      <c r="L686" s="42">
        <f>[2]Emissions!L1281</f>
        <v>0</v>
      </c>
      <c r="M686" s="42">
        <f>[2]Emissions!M1281</f>
        <v>0</v>
      </c>
    </row>
    <row r="687" spans="1:13">
      <c r="A687" s="10" t="str">
        <f>[2]Emissions!A1225</f>
        <v>EUR</v>
      </c>
      <c r="B687" s="10" t="str">
        <f>[2]Emissions!B1225</f>
        <v>IND_NF_AMN_EXS</v>
      </c>
      <c r="C687" s="10" t="str">
        <f>[2]Emissions!C1225</f>
        <v>TOT_CO2_EQ_GWP_100</v>
      </c>
      <c r="D687" s="10" t="str">
        <f>[2]Emissions!D1225</f>
        <v>IND</v>
      </c>
      <c r="E687" s="42">
        <f>[2]Emissions!E1225</f>
        <v>96.448397326486301</v>
      </c>
      <c r="F687" s="42">
        <f>[2]Emissions!F1225</f>
        <v>77.158717861189004</v>
      </c>
      <c r="G687" s="42">
        <f>[2]Emissions!G1225</f>
        <v>57.869038395891778</v>
      </c>
      <c r="H687" s="42">
        <f>[2]Emissions!H1225</f>
        <v>38.579358930594502</v>
      </c>
      <c r="I687" s="42">
        <f>[2]Emissions!I1225</f>
        <v>19.289679465297251</v>
      </c>
      <c r="J687" s="42">
        <f>[2]Emissions!J1225</f>
        <v>0</v>
      </c>
      <c r="K687" s="42">
        <f>[2]Emissions!K1225</f>
        <v>0</v>
      </c>
      <c r="L687" s="42">
        <f>[2]Emissions!L1225</f>
        <v>0</v>
      </c>
      <c r="M687" s="42">
        <f>[2]Emissions!M1225</f>
        <v>0</v>
      </c>
    </row>
    <row r="688" spans="1:13">
      <c r="A688" s="10" t="str">
        <f>[2]Emissions!A902</f>
        <v>EUR</v>
      </c>
      <c r="B688" s="10" t="str">
        <f>[2]Emissions!B902</f>
        <v>IND_CH_OLF_MTO_NEW</v>
      </c>
      <c r="C688" s="10" t="str">
        <f>[2]Emissions!C902</f>
        <v>TOT_CO2_EQ_GWP_100</v>
      </c>
      <c r="D688" s="10" t="str">
        <f>[2]Emissions!D902</f>
        <v>IND</v>
      </c>
      <c r="E688" s="42">
        <f>[2]Emissions!E902</f>
        <v>0</v>
      </c>
      <c r="F688" s="42">
        <f>[2]Emissions!F902</f>
        <v>0</v>
      </c>
      <c r="G688" s="42">
        <f>[2]Emissions!G902</f>
        <v>0</v>
      </c>
      <c r="H688" s="42">
        <f>[2]Emissions!H902</f>
        <v>0</v>
      </c>
      <c r="I688" s="42">
        <f>[2]Emissions!I902</f>
        <v>586.82374271978301</v>
      </c>
      <c r="J688" s="42">
        <f>[2]Emissions!J902</f>
        <v>7946.7466673738136</v>
      </c>
      <c r="K688" s="42">
        <f>[2]Emissions!K902</f>
        <v>14582.895502629841</v>
      </c>
      <c r="L688" s="42">
        <f>[2]Emissions!L902</f>
        <v>14784.8143324292</v>
      </c>
      <c r="M688" s="42">
        <f>[2]Emissions!M902</f>
        <v>14952.82253532797</v>
      </c>
    </row>
    <row r="689" spans="1:13">
      <c r="A689" s="10" t="str">
        <f>[2]Emissions!A813</f>
        <v>EUR</v>
      </c>
      <c r="B689" s="10" t="str">
        <f>[2]Emissions!B813</f>
        <v>IND_CH_HVC_NAPSC_NEW</v>
      </c>
      <c r="C689" s="10" t="str">
        <f>[2]Emissions!C813</f>
        <v>TOT_CO2_EQ_GWP_100</v>
      </c>
      <c r="D689" s="10" t="str">
        <f>[2]Emissions!D813</f>
        <v>IND</v>
      </c>
      <c r="E689" s="42">
        <f>[2]Emissions!E813</f>
        <v>0</v>
      </c>
      <c r="F689" s="42">
        <f>[2]Emissions!F813</f>
        <v>0</v>
      </c>
      <c r="G689" s="42">
        <f>[2]Emissions!G813</f>
        <v>0</v>
      </c>
      <c r="H689" s="42">
        <f>[2]Emissions!H813</f>
        <v>0</v>
      </c>
      <c r="I689" s="42">
        <f>[2]Emissions!I813</f>
        <v>0</v>
      </c>
      <c r="J689" s="42">
        <f>[2]Emissions!J813</f>
        <v>0</v>
      </c>
      <c r="K689" s="42">
        <f>[2]Emissions!K813</f>
        <v>0</v>
      </c>
      <c r="L689" s="42">
        <f>[2]Emissions!L813</f>
        <v>0</v>
      </c>
      <c r="M689" s="42">
        <f>[2]Emissions!M813</f>
        <v>0</v>
      </c>
    </row>
    <row r="690" spans="1:13">
      <c r="A690" s="10" t="str">
        <f>[2]Emissions!A1747</f>
        <v>EUR</v>
      </c>
      <c r="B690" s="10" t="str">
        <f>[2]Emissions!B1747</f>
        <v>RES_CK_BIO_EXS</v>
      </c>
      <c r="C690" s="10" t="str">
        <f>[2]Emissions!C1747</f>
        <v>TOT_CO2_EQ_GWP_100</v>
      </c>
      <c r="D690" s="10" t="str">
        <f>[2]Emissions!D1747</f>
        <v>RES</v>
      </c>
      <c r="E690" s="42">
        <f>[2]Emissions!E1747</f>
        <v>325.79275378714277</v>
      </c>
      <c r="F690" s="42">
        <f>[2]Emissions!F1747</f>
        <v>244.34456534035709</v>
      </c>
      <c r="G690" s="42">
        <f>[2]Emissions!G1747</f>
        <v>85.73493520714274</v>
      </c>
      <c r="H690" s="42">
        <f>[2]Emissions!H1747</f>
        <v>81.448188446785679</v>
      </c>
      <c r="I690" s="42">
        <f>[2]Emissions!I1747</f>
        <v>0</v>
      </c>
      <c r="J690" s="42">
        <f>[2]Emissions!J1747</f>
        <v>0</v>
      </c>
      <c r="K690" s="42">
        <f>[2]Emissions!K1747</f>
        <v>0</v>
      </c>
      <c r="L690" s="42">
        <f>[2]Emissions!L1747</f>
        <v>0</v>
      </c>
      <c r="M690" s="42">
        <f>[2]Emissions!M1747</f>
        <v>0</v>
      </c>
    </row>
    <row r="691" spans="1:13">
      <c r="A691" s="10" t="str">
        <f>[2]Emissions!A1596</f>
        <v>EUR</v>
      </c>
      <c r="B691" s="10" t="str">
        <f>[2]Emissions!B1596</f>
        <v>IND_OTH_SB_COA_EXS</v>
      </c>
      <c r="C691" s="10" t="str">
        <f>[2]Emissions!C1596</f>
        <v>TOT_CO2_EQ_GWP_100</v>
      </c>
      <c r="D691" s="10" t="str">
        <f>[2]Emissions!D1596</f>
        <v>IND</v>
      </c>
      <c r="E691" s="42">
        <f>[2]Emissions!E1596</f>
        <v>2734.2468864197531</v>
      </c>
      <c r="F691" s="42">
        <f>[2]Emissions!F1596</f>
        <v>2278.539072016461</v>
      </c>
      <c r="G691" s="42">
        <f>[2]Emissions!G1596</f>
        <v>1822.8312576131691</v>
      </c>
      <c r="H691" s="42">
        <f>[2]Emissions!H1596</f>
        <v>1367.1234432098761</v>
      </c>
      <c r="I691" s="42">
        <f>[2]Emissions!I1596</f>
        <v>911.41562880658421</v>
      </c>
      <c r="J691" s="42">
        <f>[2]Emissions!J1596</f>
        <v>455.70781440329222</v>
      </c>
      <c r="K691" s="42">
        <f>[2]Emissions!K1596</f>
        <v>0</v>
      </c>
      <c r="L691" s="42">
        <f>[2]Emissions!L1596</f>
        <v>0</v>
      </c>
      <c r="M691" s="42">
        <f>[2]Emissions!M1596</f>
        <v>0</v>
      </c>
    </row>
    <row r="692" spans="1:13">
      <c r="A692" s="10" t="str">
        <f>[2]Emissions!A1019</f>
        <v>EUR</v>
      </c>
      <c r="B692" s="10" t="str">
        <f>[2]Emissions!B1019</f>
        <v>IND_FEA_NEW</v>
      </c>
      <c r="C692" s="10" t="str">
        <f>[2]Emissions!C1019</f>
        <v>TOT_CO2_EQ_GWP_100</v>
      </c>
      <c r="D692" s="10" t="str">
        <f>[2]Emissions!D1019</f>
        <v>IND</v>
      </c>
      <c r="E692" s="42">
        <f>[2]Emissions!E1019</f>
        <v>88.387600909494125</v>
      </c>
      <c r="F692" s="42">
        <f>[2]Emissions!F1019</f>
        <v>3154.8996645319312</v>
      </c>
      <c r="G692" s="42">
        <f>[2]Emissions!G1019</f>
        <v>3424.813921857678</v>
      </c>
      <c r="H692" s="42">
        <f>[2]Emissions!H1019</f>
        <v>4298.2914441401008</v>
      </c>
      <c r="I692" s="42">
        <f>[2]Emissions!I1019</f>
        <v>4775.7073899064853</v>
      </c>
      <c r="J692" s="42">
        <f>[2]Emissions!J1019</f>
        <v>5314.6041598503052</v>
      </c>
      <c r="K692" s="42">
        <f>[2]Emissions!K1019</f>
        <v>5283.3509483720654</v>
      </c>
      <c r="L692" s="42">
        <f>[2]Emissions!L1019</f>
        <v>5274.4314417868554</v>
      </c>
      <c r="M692" s="42">
        <f>[2]Emissions!M1019</f>
        <v>5263.040017970121</v>
      </c>
    </row>
    <row r="693" spans="1:13">
      <c r="A693" s="10" t="str">
        <f>[2]Emissions!A1289</f>
        <v>EUR</v>
      </c>
      <c r="B693" s="10" t="str">
        <f>[2]Emissions!B1289</f>
        <v>IND_NM_CLK_DRY_NEW</v>
      </c>
      <c r="C693" s="10" t="str">
        <f>[2]Emissions!C1289</f>
        <v>TOT_CO2_EQ_GWP_100</v>
      </c>
      <c r="D693" s="10" t="str">
        <f>[2]Emissions!D1289</f>
        <v>IND</v>
      </c>
      <c r="E693" s="42">
        <f>[2]Emissions!E1289</f>
        <v>8823.3319297877078</v>
      </c>
      <c r="F693" s="42">
        <f>[2]Emissions!F1289</f>
        <v>44973.391749073788</v>
      </c>
      <c r="G693" s="42">
        <f>[2]Emissions!G1289</f>
        <v>50857.776913204078</v>
      </c>
      <c r="H693" s="42">
        <f>[2]Emissions!H1289</f>
        <v>96185.166500155654</v>
      </c>
      <c r="I693" s="42">
        <f>[2]Emissions!I1289</f>
        <v>96185.166500155639</v>
      </c>
      <c r="J693" s="42">
        <f>[2]Emissions!J1289</f>
        <v>0</v>
      </c>
      <c r="K693" s="42">
        <f>[2]Emissions!K1289</f>
        <v>0</v>
      </c>
      <c r="L693" s="42">
        <f>[2]Emissions!L1289</f>
        <v>0</v>
      </c>
      <c r="M693" s="42">
        <f>[2]Emissions!M1289</f>
        <v>0</v>
      </c>
    </row>
    <row r="694" spans="1:13">
      <c r="A694" s="10" t="str">
        <f>[2]Emissions!A1233</f>
        <v>EUR</v>
      </c>
      <c r="B694" s="10" t="str">
        <f>[2]Emissions!B1233</f>
        <v>IND_NF_COP_EXS</v>
      </c>
      <c r="C694" s="10" t="str">
        <f>[2]Emissions!C1233</f>
        <v>TOT_CO2_EQ_GWP_100</v>
      </c>
      <c r="D694" s="10" t="str">
        <f>[2]Emissions!D1233</f>
        <v>IND</v>
      </c>
      <c r="E694" s="42">
        <f>[2]Emissions!E1233</f>
        <v>78.542631887454277</v>
      </c>
      <c r="F694" s="42">
        <f>[2]Emissions!F1233</f>
        <v>62.834105509963571</v>
      </c>
      <c r="G694" s="42">
        <f>[2]Emissions!G1233</f>
        <v>47.125579132472581</v>
      </c>
      <c r="H694" s="42">
        <f>[2]Emissions!H1233</f>
        <v>31.41705275498175</v>
      </c>
      <c r="I694" s="42">
        <f>[2]Emissions!I1233</f>
        <v>15.708526377490861</v>
      </c>
      <c r="J694" s="42">
        <f>[2]Emissions!J1233</f>
        <v>0</v>
      </c>
      <c r="K694" s="42">
        <f>[2]Emissions!K1233</f>
        <v>0</v>
      </c>
      <c r="L694" s="42">
        <f>[2]Emissions!L1233</f>
        <v>0</v>
      </c>
      <c r="M694" s="42">
        <f>[2]Emissions!M1233</f>
        <v>0</v>
      </c>
    </row>
    <row r="695" spans="1:13">
      <c r="A695" s="10" t="str">
        <f>[2]Emissions!A917</f>
        <v>EUR</v>
      </c>
      <c r="B695" s="10" t="str">
        <f>[2]Emissions!B917</f>
        <v>IND_CH_OTH_COA_EXS</v>
      </c>
      <c r="C695" s="10" t="str">
        <f>[2]Emissions!C917</f>
        <v>TOT_CO2_EQ_GWP_100</v>
      </c>
      <c r="D695" s="10" t="str">
        <f>[2]Emissions!D917</f>
        <v>IND</v>
      </c>
      <c r="E695" s="42">
        <f>[2]Emissions!E917</f>
        <v>0</v>
      </c>
      <c r="F695" s="42">
        <f>[2]Emissions!F917</f>
        <v>0</v>
      </c>
      <c r="G695" s="42">
        <f>[2]Emissions!G917</f>
        <v>0</v>
      </c>
      <c r="H695" s="42">
        <f>[2]Emissions!H917</f>
        <v>0</v>
      </c>
      <c r="I695" s="42">
        <f>[2]Emissions!I917</f>
        <v>0</v>
      </c>
      <c r="J695" s="42">
        <f>[2]Emissions!J917</f>
        <v>0</v>
      </c>
      <c r="K695" s="42">
        <f>[2]Emissions!K917</f>
        <v>0</v>
      </c>
      <c r="L695" s="42">
        <f>[2]Emissions!L917</f>
        <v>0</v>
      </c>
      <c r="M695" s="42">
        <f>[2]Emissions!M917</f>
        <v>0</v>
      </c>
    </row>
    <row r="696" spans="1:13">
      <c r="A696" s="10" t="str">
        <f>[2]Emissions!A821</f>
        <v>EUR</v>
      </c>
      <c r="B696" s="10" t="str">
        <f>[2]Emissions!B821</f>
        <v>IND_CH_HVC_NCC_NEW</v>
      </c>
      <c r="C696" s="10" t="str">
        <f>[2]Emissions!C821</f>
        <v>TOT_CO2_EQ_GWP_100</v>
      </c>
      <c r="D696" s="10" t="str">
        <f>[2]Emissions!D821</f>
        <v>IND</v>
      </c>
      <c r="E696" s="42">
        <f>[2]Emissions!E821</f>
        <v>0</v>
      </c>
      <c r="F696" s="42">
        <f>[2]Emissions!F821</f>
        <v>0</v>
      </c>
      <c r="G696" s="42">
        <f>[2]Emissions!G821</f>
        <v>4786.9047343962784</v>
      </c>
      <c r="H696" s="42">
        <f>[2]Emissions!H821</f>
        <v>4786.9047343962784</v>
      </c>
      <c r="I696" s="42">
        <f>[2]Emissions!I821</f>
        <v>0</v>
      </c>
      <c r="J696" s="42">
        <f>[2]Emissions!J821</f>
        <v>0</v>
      </c>
      <c r="K696" s="42">
        <f>[2]Emissions!K821</f>
        <v>0</v>
      </c>
      <c r="L696" s="42">
        <f>[2]Emissions!L821</f>
        <v>0</v>
      </c>
      <c r="M696" s="42">
        <f>[2]Emissions!M821</f>
        <v>0</v>
      </c>
    </row>
    <row r="697" spans="1:13">
      <c r="A697" s="10" t="str">
        <f>[2]Emissions!A660</f>
        <v>EUR</v>
      </c>
      <c r="B697" s="10" t="str">
        <f>[2]Emissions!B660</f>
        <v>IND_CH_AMM_EXS</v>
      </c>
      <c r="C697" s="10" t="str">
        <f>[2]Emissions!C660</f>
        <v>TOT_CO2_EQ_GWP_100</v>
      </c>
      <c r="D697" s="10" t="str">
        <f>[2]Emissions!D660</f>
        <v>IND</v>
      </c>
      <c r="E697" s="42">
        <f>[2]Emissions!E660</f>
        <v>0</v>
      </c>
      <c r="F697" s="42">
        <f>[2]Emissions!F660</f>
        <v>0</v>
      </c>
      <c r="G697" s="42">
        <f>[2]Emissions!G660</f>
        <v>0</v>
      </c>
      <c r="H697" s="42">
        <f>[2]Emissions!H660</f>
        <v>0</v>
      </c>
      <c r="I697" s="42">
        <f>[2]Emissions!I660</f>
        <v>0</v>
      </c>
      <c r="J697" s="42">
        <f>[2]Emissions!J660</f>
        <v>0</v>
      </c>
      <c r="K697" s="42">
        <f>[2]Emissions!K660</f>
        <v>0</v>
      </c>
      <c r="L697" s="42">
        <f>[2]Emissions!L660</f>
        <v>0</v>
      </c>
      <c r="M697" s="42">
        <f>[2]Emissions!M660</f>
        <v>0</v>
      </c>
    </row>
    <row r="698" spans="1:13">
      <c r="A698" s="10" t="str">
        <f>[2]Emissions!A668</f>
        <v>EUR</v>
      </c>
      <c r="B698" s="10" t="str">
        <f>[2]Emissions!B668</f>
        <v>IND_CH_AMM_NAPPOX_NEW</v>
      </c>
      <c r="C698" s="10" t="str">
        <f>[2]Emissions!C668</f>
        <v>TOT_CO2_EQ_GWP_100</v>
      </c>
      <c r="D698" s="10" t="str">
        <f>[2]Emissions!D668</f>
        <v>IND</v>
      </c>
      <c r="E698" s="42">
        <f>[2]Emissions!E668</f>
        <v>20704.351724332319</v>
      </c>
      <c r="F698" s="42">
        <f>[2]Emissions!F668</f>
        <v>13722.49575917045</v>
      </c>
      <c r="G698" s="42">
        <f>[2]Emissions!G668</f>
        <v>1064.9662896022651</v>
      </c>
      <c r="H698" s="42">
        <f>[2]Emissions!H668</f>
        <v>15.656218244684011</v>
      </c>
      <c r="I698" s="42">
        <f>[2]Emissions!I668</f>
        <v>0</v>
      </c>
      <c r="J698" s="42">
        <f>[2]Emissions!J668</f>
        <v>0</v>
      </c>
      <c r="K698" s="42">
        <f>[2]Emissions!K668</f>
        <v>0</v>
      </c>
      <c r="L698" s="42">
        <f>[2]Emissions!L668</f>
        <v>0</v>
      </c>
      <c r="M698" s="42">
        <f>[2]Emissions!M668</f>
        <v>0</v>
      </c>
    </row>
    <row r="699" spans="1:13">
      <c r="A699" s="10" t="str">
        <f>[2]Emissions!A583</f>
        <v>EUR</v>
      </c>
      <c r="B699" s="10" t="str">
        <f>[2]Emissions!B583</f>
        <v>HH2_COA_CL_CCS_NEW</v>
      </c>
      <c r="C699" s="10" t="str">
        <f>[2]Emissions!C583</f>
        <v>TOT_CO2_EQ_GWP_100</v>
      </c>
      <c r="D699" s="10" t="str">
        <f>[2]Emissions!D583</f>
        <v>HH2</v>
      </c>
      <c r="E699" s="42">
        <f>[2]Emissions!E583</f>
        <v>0</v>
      </c>
      <c r="F699" s="42">
        <f>[2]Emissions!F583</f>
        <v>0</v>
      </c>
      <c r="G699" s="42">
        <f>[2]Emissions!G583</f>
        <v>0</v>
      </c>
      <c r="H699" s="42">
        <f>[2]Emissions!H583</f>
        <v>0</v>
      </c>
      <c r="I699" s="42">
        <f>[2]Emissions!I583</f>
        <v>0</v>
      </c>
      <c r="J699" s="42">
        <f>[2]Emissions!J583</f>
        <v>50.777756791578938</v>
      </c>
      <c r="K699" s="42">
        <f>[2]Emissions!K583</f>
        <v>239.3573767088568</v>
      </c>
      <c r="L699" s="42">
        <f>[2]Emissions!L583</f>
        <v>239.9519777096213</v>
      </c>
      <c r="M699" s="42">
        <f>[2]Emissions!M583</f>
        <v>1180.7840107850759</v>
      </c>
    </row>
    <row r="700" spans="1:13">
      <c r="A700" s="10" t="str">
        <f>[2]Emissions!A636</f>
        <v>EUR</v>
      </c>
      <c r="B700" s="10" t="str">
        <f>[2]Emissions!B636</f>
        <v>IMP_ETH_DMY_ANNUAL_TECH</v>
      </c>
      <c r="C700" s="10" t="str">
        <f>[2]Emissions!C636</f>
        <v>TOT_CO2_EQ_GWP_100</v>
      </c>
      <c r="D700" s="10" t="str">
        <f>[2]Emissions!D636</f>
        <v>IMP</v>
      </c>
      <c r="E700" s="42">
        <f>[2]Emissions!E636</f>
        <v>5084.6401085447142</v>
      </c>
      <c r="F700" s="42">
        <f>[2]Emissions!F636</f>
        <v>11913.683613454001</v>
      </c>
      <c r="G700" s="42">
        <f>[2]Emissions!G636</f>
        <v>11913.683613454001</v>
      </c>
      <c r="H700" s="42">
        <f>[2]Emissions!H636</f>
        <v>12032.285257366981</v>
      </c>
      <c r="I700" s="42">
        <f>[2]Emissions!I636</f>
        <v>7550.3941434028911</v>
      </c>
      <c r="J700" s="42">
        <f>[2]Emissions!J636</f>
        <v>1335.1757468776291</v>
      </c>
      <c r="K700" s="42">
        <f>[2]Emissions!K636</f>
        <v>0</v>
      </c>
      <c r="L700" s="42">
        <f>[2]Emissions!L636</f>
        <v>0</v>
      </c>
      <c r="M700" s="42">
        <f>[2]Emissions!M636</f>
        <v>1669.4078747226879</v>
      </c>
    </row>
    <row r="701" spans="1:13">
      <c r="A701" s="10" t="str">
        <f>[2]Emissions!A631</f>
        <v>EUR</v>
      </c>
      <c r="B701" s="10" t="str">
        <f>[2]Emissions!B631</f>
        <v>HH2_NGA_CS_CCS_NEW</v>
      </c>
      <c r="C701" s="10" t="str">
        <f>[2]Emissions!C631</f>
        <v>TOT_CO2_EQ_GWP_100</v>
      </c>
      <c r="D701" s="10" t="str">
        <f>[2]Emissions!D631</f>
        <v>HH2</v>
      </c>
      <c r="E701" s="42">
        <f>[2]Emissions!E631</f>
        <v>0</v>
      </c>
      <c r="F701" s="42">
        <f>[2]Emissions!F631</f>
        <v>0</v>
      </c>
      <c r="G701" s="42">
        <f>[2]Emissions!G631</f>
        <v>0</v>
      </c>
      <c r="H701" s="42">
        <f>[2]Emissions!H631</f>
        <v>0</v>
      </c>
      <c r="I701" s="42">
        <f>[2]Emissions!I631</f>
        <v>0</v>
      </c>
      <c r="J701" s="42">
        <f>[2]Emissions!J631</f>
        <v>0</v>
      </c>
      <c r="K701" s="42">
        <f>[2]Emissions!K631</f>
        <v>0</v>
      </c>
      <c r="L701" s="42">
        <f>[2]Emissions!L631</f>
        <v>0</v>
      </c>
      <c r="M701" s="42">
        <f>[2]Emissions!M631</f>
        <v>0</v>
      </c>
    </row>
    <row r="702" spans="1:13">
      <c r="A702" s="10" t="str">
        <f>[2]Emissions!A566</f>
        <v>EUR</v>
      </c>
      <c r="B702" s="10" t="str">
        <f>[2]Emissions!B566</f>
        <v>HH2_BIO_DS_NEW</v>
      </c>
      <c r="C702" s="10" t="str">
        <f>[2]Emissions!C566</f>
        <v>TOT_CO2_EQ_GWP_100</v>
      </c>
      <c r="D702" s="10" t="str">
        <f>[2]Emissions!D566</f>
        <v>HH2</v>
      </c>
      <c r="E702" s="42">
        <f>[2]Emissions!E566</f>
        <v>0</v>
      </c>
      <c r="F702" s="42">
        <f>[2]Emissions!F566</f>
        <v>0</v>
      </c>
      <c r="G702" s="42">
        <f>[2]Emissions!G566</f>
        <v>0</v>
      </c>
      <c r="H702" s="42">
        <f>[2]Emissions!H566</f>
        <v>0</v>
      </c>
      <c r="I702" s="42">
        <f>[2]Emissions!I566</f>
        <v>0</v>
      </c>
      <c r="J702" s="42">
        <f>[2]Emissions!J566</f>
        <v>0</v>
      </c>
      <c r="K702" s="42">
        <f>[2]Emissions!K566</f>
        <v>0</v>
      </c>
      <c r="L702" s="42">
        <f>[2]Emissions!L566</f>
        <v>0</v>
      </c>
      <c r="M702" s="42">
        <f>[2]Emissions!M566</f>
        <v>0</v>
      </c>
    </row>
    <row r="703" spans="1:13">
      <c r="A703" s="10" t="str">
        <f>[2]Emissions!A592</f>
        <v>EUR</v>
      </c>
      <c r="B703" s="10" t="str">
        <f>[2]Emissions!B592</f>
        <v>HH2_DEL_TRA_GH2_C_1_NEW</v>
      </c>
      <c r="C703" s="10" t="str">
        <f>[2]Emissions!C592</f>
        <v>TOT_CO2_EQ_GWP_100</v>
      </c>
      <c r="D703" s="10" t="str">
        <f>[2]Emissions!D592</f>
        <v>HH2</v>
      </c>
      <c r="E703" s="42">
        <f>[2]Emissions!E592</f>
        <v>0</v>
      </c>
      <c r="F703" s="42">
        <f>[2]Emissions!F592</f>
        <v>0</v>
      </c>
      <c r="G703" s="42">
        <f>[2]Emissions!G592</f>
        <v>0</v>
      </c>
      <c r="H703" s="42">
        <f>[2]Emissions!H592</f>
        <v>0</v>
      </c>
      <c r="I703" s="42">
        <f>[2]Emissions!I592</f>
        <v>0</v>
      </c>
      <c r="J703" s="42">
        <f>[2]Emissions!J592</f>
        <v>0</v>
      </c>
      <c r="K703" s="42">
        <f>[2]Emissions!K592</f>
        <v>0</v>
      </c>
      <c r="L703" s="42">
        <f>[2]Emissions!L592</f>
        <v>0</v>
      </c>
      <c r="M703" s="42">
        <f>[2]Emissions!M592</f>
        <v>0</v>
      </c>
    </row>
    <row r="704" spans="1:13">
      <c r="A704" s="10" t="str">
        <f>[2]Emissions!A371</f>
        <v>EUR</v>
      </c>
      <c r="B704" s="10" t="str">
        <f>[2]Emissions!B371</f>
        <v>ELC_BIO_GSF_DEC_NEW</v>
      </c>
      <c r="C704" s="10" t="str">
        <f>[2]Emissions!C371</f>
        <v>TOT_CO2_EQ_GWP_100</v>
      </c>
      <c r="D704" s="10" t="str">
        <f>[2]Emissions!D371</f>
        <v>ELC</v>
      </c>
      <c r="E704" s="42">
        <f>[2]Emissions!E371</f>
        <v>0</v>
      </c>
      <c r="F704" s="42">
        <f>[2]Emissions!F371</f>
        <v>0</v>
      </c>
      <c r="G704" s="42">
        <f>[2]Emissions!G371</f>
        <v>0</v>
      </c>
      <c r="H704" s="42">
        <f>[2]Emissions!H371</f>
        <v>0</v>
      </c>
      <c r="I704" s="42">
        <f>[2]Emissions!I371</f>
        <v>0</v>
      </c>
      <c r="J704" s="42">
        <f>[2]Emissions!J371</f>
        <v>0</v>
      </c>
      <c r="K704" s="42">
        <f>[2]Emissions!K371</f>
        <v>0</v>
      </c>
      <c r="L704" s="42">
        <f>[2]Emissions!L371</f>
        <v>0</v>
      </c>
      <c r="M704" s="42">
        <f>[2]Emissions!M371</f>
        <v>0</v>
      </c>
    </row>
    <row r="705" spans="1:13">
      <c r="A705" s="10" t="str">
        <f>[2]Emissions!A350</f>
        <v>EUR</v>
      </c>
      <c r="B705" s="10" t="str">
        <f>[2]Emissions!B350</f>
        <v>ELC_BIO_EXS</v>
      </c>
      <c r="C705" s="10" t="str">
        <f>[2]Emissions!C350</f>
        <v>TOT_CO2_EQ_GWP_100</v>
      </c>
      <c r="D705" s="10" t="str">
        <f>[2]Emissions!D350</f>
        <v>ELC</v>
      </c>
      <c r="E705" s="42">
        <f>[2]Emissions!E350</f>
        <v>1692.7658111584719</v>
      </c>
      <c r="F705" s="42">
        <f>[2]Emissions!F350</f>
        <v>1282.9382989832629</v>
      </c>
      <c r="G705" s="42">
        <f>[2]Emissions!G350</f>
        <v>962.20372423744698</v>
      </c>
      <c r="H705" s="42">
        <f>[2]Emissions!H350</f>
        <v>641.46914949163124</v>
      </c>
      <c r="I705" s="42">
        <f>[2]Emissions!I350</f>
        <v>320.73457474581568</v>
      </c>
      <c r="J705" s="42">
        <f>[2]Emissions!J350</f>
        <v>0</v>
      </c>
      <c r="K705" s="42">
        <f>[2]Emissions!K350</f>
        <v>0</v>
      </c>
      <c r="L705" s="42">
        <f>[2]Emissions!L350</f>
        <v>0</v>
      </c>
      <c r="M705" s="42">
        <f>[2]Emissions!M350</f>
        <v>0</v>
      </c>
    </row>
    <row r="706" spans="1:13">
      <c r="A706" s="10" t="str">
        <f>[2]Emissions!A561</f>
        <v>EUR</v>
      </c>
      <c r="B706" s="10" t="str">
        <f>[2]Emissions!B561</f>
        <v>HH2_BIO_CM_NEW</v>
      </c>
      <c r="C706" s="10" t="str">
        <f>[2]Emissions!C561</f>
        <v>TOT_CO2_EQ_GWP_100</v>
      </c>
      <c r="D706" s="10" t="str">
        <f>[2]Emissions!D561</f>
        <v>HH2</v>
      </c>
      <c r="E706" s="42">
        <f>[2]Emissions!E561</f>
        <v>0</v>
      </c>
      <c r="F706" s="42">
        <f>[2]Emissions!F561</f>
        <v>0</v>
      </c>
      <c r="G706" s="42">
        <f>[2]Emissions!G561</f>
        <v>0</v>
      </c>
      <c r="H706" s="42">
        <f>[2]Emissions!H561</f>
        <v>0</v>
      </c>
      <c r="I706" s="42">
        <f>[2]Emissions!I561</f>
        <v>0</v>
      </c>
      <c r="J706" s="42">
        <f>[2]Emissions!J561</f>
        <v>0</v>
      </c>
      <c r="K706" s="42">
        <f>[2]Emissions!K561</f>
        <v>0</v>
      </c>
      <c r="L706" s="42">
        <f>[2]Emissions!L561</f>
        <v>0</v>
      </c>
      <c r="M706" s="42">
        <f>[2]Emissions!M561</f>
        <v>0</v>
      </c>
    </row>
    <row r="707" spans="1:13">
      <c r="A707" s="10" t="str">
        <f>[2]Emissions!A490</f>
        <v>EUR</v>
      </c>
      <c r="B707" s="10" t="str">
        <f>[2]Emissions!B490</f>
        <v>ELC_NGA_SOFC_CCS_NEW</v>
      </c>
      <c r="C707" s="10" t="str">
        <f>[2]Emissions!C490</f>
        <v>TOT_CO2_EQ_GWP_100</v>
      </c>
      <c r="D707" s="10" t="str">
        <f>[2]Emissions!D490</f>
        <v>ELC</v>
      </c>
      <c r="E707" s="42">
        <f>[2]Emissions!E490</f>
        <v>0</v>
      </c>
      <c r="F707" s="42">
        <f>[2]Emissions!F490</f>
        <v>0</v>
      </c>
      <c r="G707" s="42">
        <f>[2]Emissions!G490</f>
        <v>0</v>
      </c>
      <c r="H707" s="42">
        <f>[2]Emissions!H490</f>
        <v>0</v>
      </c>
      <c r="I707" s="42">
        <f>[2]Emissions!I490</f>
        <v>0</v>
      </c>
      <c r="J707" s="42">
        <f>[2]Emissions!J490</f>
        <v>0</v>
      </c>
      <c r="K707" s="42">
        <f>[2]Emissions!K490</f>
        <v>510.89148636125333</v>
      </c>
      <c r="L707" s="42">
        <f>[2]Emissions!L490</f>
        <v>3182.771558177968</v>
      </c>
      <c r="M707" s="42">
        <f>[2]Emissions!M490</f>
        <v>2927.3258149973431</v>
      </c>
    </row>
    <row r="708" spans="1:13">
      <c r="A708" s="10" t="str">
        <f>[2]Emissions!A463</f>
        <v>EUR</v>
      </c>
      <c r="B708" s="10" t="str">
        <f>[2]Emissions!B463</f>
        <v>ELC_FT_BIO</v>
      </c>
      <c r="C708" s="10" t="str">
        <f>[2]Emissions!C463</f>
        <v>TOT_CO2_EQ_GWP_100</v>
      </c>
      <c r="D708" s="10" t="str">
        <f>[2]Emissions!D463</f>
        <v>ELC</v>
      </c>
      <c r="E708" s="42">
        <f>[2]Emissions!E463</f>
        <v>0</v>
      </c>
      <c r="F708" s="42">
        <f>[2]Emissions!F463</f>
        <v>0</v>
      </c>
      <c r="G708" s="42">
        <f>[2]Emissions!G463</f>
        <v>0</v>
      </c>
      <c r="H708" s="42">
        <f>[2]Emissions!H463</f>
        <v>0</v>
      </c>
      <c r="I708" s="42">
        <f>[2]Emissions!I463</f>
        <v>0</v>
      </c>
      <c r="J708" s="42">
        <f>[2]Emissions!J463</f>
        <v>0</v>
      </c>
      <c r="K708" s="42">
        <f>[2]Emissions!K463</f>
        <v>0</v>
      </c>
      <c r="L708" s="42">
        <f>[2]Emissions!L463</f>
        <v>0</v>
      </c>
      <c r="M708" s="42">
        <f>[2]Emissions!M463</f>
        <v>0</v>
      </c>
    </row>
    <row r="709" spans="1:13">
      <c r="A709" s="10" t="str">
        <f>[2]Emissions!A556</f>
        <v>EUR</v>
      </c>
      <c r="B709" s="10" t="str">
        <f>[2]Emissions!B556</f>
        <v>HH2_BIO_CM_CCS_NEW</v>
      </c>
      <c r="C709" s="10" t="str">
        <f>[2]Emissions!C556</f>
        <v>TOT_CO2_EQ_GWP_100</v>
      </c>
      <c r="D709" s="10" t="str">
        <f>[2]Emissions!D556</f>
        <v>HH2</v>
      </c>
      <c r="E709" s="42">
        <f>[2]Emissions!E556</f>
        <v>0</v>
      </c>
      <c r="F709" s="42">
        <f>[2]Emissions!F556</f>
        <v>0</v>
      </c>
      <c r="G709" s="42">
        <f>[2]Emissions!G556</f>
        <v>0</v>
      </c>
      <c r="H709" s="42">
        <f>[2]Emissions!H556</f>
        <v>0</v>
      </c>
      <c r="I709" s="42">
        <f>[2]Emissions!I556</f>
        <v>0</v>
      </c>
      <c r="J709" s="42">
        <f>[2]Emissions!J556</f>
        <v>0</v>
      </c>
      <c r="K709" s="42">
        <f>[2]Emissions!K556</f>
        <v>0</v>
      </c>
      <c r="L709" s="42">
        <f>[2]Emissions!L556</f>
        <v>0</v>
      </c>
      <c r="M709" s="42">
        <f>[2]Emissions!M556</f>
        <v>0</v>
      </c>
    </row>
    <row r="710" spans="1:13">
      <c r="A710" s="10" t="str">
        <f>[2]Emissions!A393</f>
        <v>EUR</v>
      </c>
      <c r="B710" s="10" t="str">
        <f>[2]Emissions!B393</f>
        <v>ELC_CHP_COA_EXS</v>
      </c>
      <c r="C710" s="10" t="str">
        <f>[2]Emissions!C393</f>
        <v>TOT_CO2_EQ_GWP_100</v>
      </c>
      <c r="D710" s="10" t="str">
        <f>[2]Emissions!D393</f>
        <v>ELC</v>
      </c>
      <c r="E710" s="42">
        <f>[2]Emissions!E393</f>
        <v>126732.2990941297</v>
      </c>
      <c r="F710" s="42">
        <f>[2]Emissions!F393</f>
        <v>101385.83927530381</v>
      </c>
      <c r="G710" s="42">
        <f>[2]Emissions!G393</f>
        <v>76039.379456477865</v>
      </c>
      <c r="H710" s="42">
        <f>[2]Emissions!H393</f>
        <v>50692.919637651888</v>
      </c>
      <c r="I710" s="42">
        <f>[2]Emissions!I393</f>
        <v>25346.459818825952</v>
      </c>
      <c r="J710" s="42">
        <f>[2]Emissions!J393</f>
        <v>0</v>
      </c>
      <c r="K710" s="42">
        <f>[2]Emissions!K393</f>
        <v>0</v>
      </c>
      <c r="L710" s="42">
        <f>[2]Emissions!L393</f>
        <v>0</v>
      </c>
      <c r="M710" s="42">
        <f>[2]Emissions!M393</f>
        <v>0</v>
      </c>
    </row>
    <row r="711" spans="1:13">
      <c r="A711" s="10" t="str">
        <f>[2]Emissions!A421</f>
        <v>EUR</v>
      </c>
      <c r="B711" s="10" t="str">
        <f>[2]Emissions!B421</f>
        <v>ELC_COA_CCO_FG_CCS_NEW</v>
      </c>
      <c r="C711" s="10" t="str">
        <f>[2]Emissions!C421</f>
        <v>TOT_CO2_EQ_GWP_100</v>
      </c>
      <c r="D711" s="10" t="str">
        <f>[2]Emissions!D421</f>
        <v>ELC</v>
      </c>
      <c r="E711" s="42">
        <f>[2]Emissions!E421</f>
        <v>0</v>
      </c>
      <c r="F711" s="42">
        <f>[2]Emissions!F421</f>
        <v>0</v>
      </c>
      <c r="G711" s="42">
        <f>[2]Emissions!G421</f>
        <v>0</v>
      </c>
      <c r="H711" s="42">
        <f>[2]Emissions!H421</f>
        <v>0</v>
      </c>
      <c r="I711" s="42">
        <f>[2]Emissions!I421</f>
        <v>0</v>
      </c>
      <c r="J711" s="42">
        <f>[2]Emissions!J421</f>
        <v>0</v>
      </c>
      <c r="K711" s="42">
        <f>[2]Emissions!K421</f>
        <v>0</v>
      </c>
      <c r="L711" s="42">
        <f>[2]Emissions!L421</f>
        <v>0</v>
      </c>
      <c r="M711" s="42">
        <f>[2]Emissions!M421</f>
        <v>0</v>
      </c>
    </row>
    <row r="712" spans="1:13">
      <c r="A712" s="10" t="str">
        <f>[2]Emissions!A495</f>
        <v>EUR</v>
      </c>
      <c r="B712" s="10" t="str">
        <f>[2]Emissions!B495</f>
        <v>ELC_OIL_EXS</v>
      </c>
      <c r="C712" s="10" t="str">
        <f>[2]Emissions!C495</f>
        <v>TOT_CO2_EQ_GWP_100</v>
      </c>
      <c r="D712" s="10" t="str">
        <f>[2]Emissions!D495</f>
        <v>ELC</v>
      </c>
      <c r="E712" s="42">
        <f>[2]Emissions!E495</f>
        <v>53947.70766463867</v>
      </c>
      <c r="F712" s="42">
        <f>[2]Emissions!F495</f>
        <v>34496.515319455561</v>
      </c>
      <c r="G712" s="42">
        <f>[2]Emissions!G495</f>
        <v>27597.212255564449</v>
      </c>
      <c r="H712" s="42">
        <f>[2]Emissions!H495</f>
        <v>20697.909191673341</v>
      </c>
      <c r="I712" s="42">
        <f>[2]Emissions!I495</f>
        <v>13798.606127782219</v>
      </c>
      <c r="J712" s="42">
        <f>[2]Emissions!J495</f>
        <v>6899.3030638911141</v>
      </c>
      <c r="K712" s="42">
        <f>[2]Emissions!K495</f>
        <v>0</v>
      </c>
      <c r="L712" s="42">
        <f>[2]Emissions!L495</f>
        <v>0</v>
      </c>
      <c r="M712" s="42">
        <f>[2]Emissions!M495</f>
        <v>0</v>
      </c>
    </row>
    <row r="713" spans="1:13">
      <c r="A713" s="10" t="str">
        <f>[2]Emissions!A404</f>
        <v>EUR</v>
      </c>
      <c r="B713" s="10" t="str">
        <f>[2]Emissions!B404</f>
        <v>ELC_CHP_NGA_EXS</v>
      </c>
      <c r="C713" s="10" t="str">
        <f>[2]Emissions!C404</f>
        <v>TOT_CO2_EQ_GWP_100</v>
      </c>
      <c r="D713" s="10" t="str">
        <f>[2]Emissions!D404</f>
        <v>ELC</v>
      </c>
      <c r="E713" s="42">
        <f>[2]Emissions!E404</f>
        <v>49965.663239755093</v>
      </c>
      <c r="F713" s="42">
        <f>[2]Emissions!F404</f>
        <v>39972.53059180409</v>
      </c>
      <c r="G713" s="42">
        <f>[2]Emissions!G404</f>
        <v>29979.397943853059</v>
      </c>
      <c r="H713" s="42">
        <f>[2]Emissions!H404</f>
        <v>19986.265295902042</v>
      </c>
      <c r="I713" s="42">
        <f>[2]Emissions!I404</f>
        <v>9993.1326479510153</v>
      </c>
      <c r="J713" s="42">
        <f>[2]Emissions!J404</f>
        <v>0</v>
      </c>
      <c r="K713" s="42">
        <f>[2]Emissions!K404</f>
        <v>0</v>
      </c>
      <c r="L713" s="42">
        <f>[2]Emissions!L404</f>
        <v>0</v>
      </c>
      <c r="M713" s="42">
        <f>[2]Emissions!M404</f>
        <v>0</v>
      </c>
    </row>
    <row r="714" spans="1:13">
      <c r="A714" s="10" t="str">
        <f>[2]Emissions!A319</f>
        <v>EUR</v>
      </c>
      <c r="B714" s="10" t="str">
        <f>[2]Emissions!B319</f>
        <v>ELC_BIO_COM_DEC_NEW</v>
      </c>
      <c r="C714" s="10" t="str">
        <f>[2]Emissions!C319</f>
        <v>TOT_CO2_EQ_GWP_100</v>
      </c>
      <c r="D714" s="10" t="str">
        <f>[2]Emissions!D319</f>
        <v>ELC</v>
      </c>
      <c r="E714" s="42">
        <f>[2]Emissions!E319</f>
        <v>0</v>
      </c>
      <c r="F714" s="42">
        <f>[2]Emissions!F319</f>
        <v>0</v>
      </c>
      <c r="G714" s="42">
        <f>[2]Emissions!G319</f>
        <v>0</v>
      </c>
      <c r="H714" s="42">
        <f>[2]Emissions!H319</f>
        <v>0</v>
      </c>
      <c r="I714" s="42">
        <f>[2]Emissions!I319</f>
        <v>0</v>
      </c>
      <c r="J714" s="42">
        <f>[2]Emissions!J319</f>
        <v>0</v>
      </c>
      <c r="K714" s="42">
        <f>[2]Emissions!K319</f>
        <v>0</v>
      </c>
      <c r="L714" s="42">
        <f>[2]Emissions!L319</f>
        <v>0</v>
      </c>
      <c r="M714" s="42">
        <f>[2]Emissions!M319</f>
        <v>0</v>
      </c>
    </row>
    <row r="715" spans="1:13">
      <c r="A715" s="10" t="str">
        <f>[2]Emissions!A409</f>
        <v>EUR</v>
      </c>
      <c r="B715" s="10" t="str">
        <f>[2]Emissions!B409</f>
        <v>ELC_CHP_NGA_NEW</v>
      </c>
      <c r="C715" s="10" t="str">
        <f>[2]Emissions!C409</f>
        <v>TOT_CO2_EQ_GWP_100</v>
      </c>
      <c r="D715" s="10" t="str">
        <f>[2]Emissions!D409</f>
        <v>ELC</v>
      </c>
      <c r="E715" s="42">
        <f>[2]Emissions!E409</f>
        <v>0</v>
      </c>
      <c r="F715" s="42">
        <f>[2]Emissions!F409</f>
        <v>0</v>
      </c>
      <c r="G715" s="42">
        <f>[2]Emissions!G409</f>
        <v>0</v>
      </c>
      <c r="H715" s="42">
        <f>[2]Emissions!H409</f>
        <v>0</v>
      </c>
      <c r="I715" s="42">
        <f>[2]Emissions!I409</f>
        <v>0</v>
      </c>
      <c r="J715" s="42">
        <f>[2]Emissions!J409</f>
        <v>0</v>
      </c>
      <c r="K715" s="42">
        <f>[2]Emissions!K409</f>
        <v>0</v>
      </c>
      <c r="L715" s="42">
        <f>[2]Emissions!L409</f>
        <v>0</v>
      </c>
      <c r="M715" s="42">
        <f>[2]Emissions!M409</f>
        <v>0</v>
      </c>
    </row>
    <row r="716" spans="1:13">
      <c r="A716" s="10" t="str">
        <f>[2]Emissions!A539</f>
        <v>EUR</v>
      </c>
      <c r="B716" s="10" t="str">
        <f>[2]Emissions!B539</f>
        <v>HET_NGA_NEW</v>
      </c>
      <c r="C716" s="10" t="str">
        <f>[2]Emissions!C539</f>
        <v>TOT_CO2_EQ_GWP_100</v>
      </c>
      <c r="D716" s="10" t="str">
        <f>[2]Emissions!D539</f>
        <v>HET</v>
      </c>
      <c r="E716" s="42">
        <f>[2]Emissions!E539</f>
        <v>0</v>
      </c>
      <c r="F716" s="42">
        <f>[2]Emissions!F539</f>
        <v>0</v>
      </c>
      <c r="G716" s="42">
        <f>[2]Emissions!G539</f>
        <v>0</v>
      </c>
      <c r="H716" s="42">
        <f>[2]Emissions!H539</f>
        <v>0</v>
      </c>
      <c r="I716" s="42">
        <f>[2]Emissions!I539</f>
        <v>0</v>
      </c>
      <c r="J716" s="42">
        <f>[2]Emissions!J539</f>
        <v>0</v>
      </c>
      <c r="K716" s="42">
        <f>[2]Emissions!K539</f>
        <v>0</v>
      </c>
      <c r="L716" s="42">
        <f>[2]Emissions!L539</f>
        <v>0</v>
      </c>
      <c r="M716" s="42">
        <f>[2]Emissions!M539</f>
        <v>0</v>
      </c>
    </row>
    <row r="717" spans="1:13">
      <c r="A717" s="10" t="str">
        <f>[2]Emissions!A484</f>
        <v>EUR</v>
      </c>
      <c r="B717" s="10" t="str">
        <f>[2]Emissions!B484</f>
        <v>ELC_NGA_FG_CCS_NEW</v>
      </c>
      <c r="C717" s="10" t="str">
        <f>[2]Emissions!C484</f>
        <v>TOT_CO2_EQ_GWP_100</v>
      </c>
      <c r="D717" s="10" t="str">
        <f>[2]Emissions!D484</f>
        <v>ELC</v>
      </c>
      <c r="E717" s="42">
        <f>[2]Emissions!E484</f>
        <v>0</v>
      </c>
      <c r="F717" s="42">
        <f>[2]Emissions!F484</f>
        <v>0</v>
      </c>
      <c r="G717" s="42">
        <f>[2]Emissions!G484</f>
        <v>0</v>
      </c>
      <c r="H717" s="42">
        <f>[2]Emissions!H484</f>
        <v>0</v>
      </c>
      <c r="I717" s="42">
        <f>[2]Emissions!I484</f>
        <v>0</v>
      </c>
      <c r="J717" s="42">
        <f>[2]Emissions!J484</f>
        <v>0</v>
      </c>
      <c r="K717" s="42">
        <f>[2]Emissions!K484</f>
        <v>0</v>
      </c>
      <c r="L717" s="42">
        <f>[2]Emissions!L484</f>
        <v>0</v>
      </c>
      <c r="M717" s="42">
        <f>[2]Emissions!M484</f>
        <v>0</v>
      </c>
    </row>
    <row r="718" spans="1:13">
      <c r="A718" s="10" t="str">
        <f>[2]Emissions!A500</f>
        <v>EUR</v>
      </c>
      <c r="B718" s="10" t="str">
        <f>[2]Emissions!B500</f>
        <v>ELC_OIL_GBL_NEW</v>
      </c>
      <c r="C718" s="10" t="str">
        <f>[2]Emissions!C500</f>
        <v>TOT_CO2_EQ_GWP_100</v>
      </c>
      <c r="D718" s="10" t="str">
        <f>[2]Emissions!D500</f>
        <v>ELC</v>
      </c>
      <c r="E718" s="42">
        <f>[2]Emissions!E500</f>
        <v>0</v>
      </c>
      <c r="F718" s="42">
        <f>[2]Emissions!F500</f>
        <v>0</v>
      </c>
      <c r="G718" s="42">
        <f>[2]Emissions!G500</f>
        <v>0</v>
      </c>
      <c r="H718" s="42">
        <f>[2]Emissions!H500</f>
        <v>0</v>
      </c>
      <c r="I718" s="42">
        <f>[2]Emissions!I500</f>
        <v>0</v>
      </c>
      <c r="J718" s="42">
        <f>[2]Emissions!J500</f>
        <v>0</v>
      </c>
      <c r="K718" s="42">
        <f>[2]Emissions!K500</f>
        <v>0</v>
      </c>
      <c r="L718" s="42">
        <f>[2]Emissions!L500</f>
        <v>0</v>
      </c>
      <c r="M718" s="42">
        <f>[2]Emissions!M500</f>
        <v>0</v>
      </c>
    </row>
    <row r="719" spans="1:13">
      <c r="A719" s="10" t="str">
        <f>[2]Emissions!A468</f>
        <v>EUR</v>
      </c>
      <c r="B719" s="10" t="str">
        <f>[2]Emissions!B468</f>
        <v>ELC_NGA_CCY_ADV_NEW</v>
      </c>
      <c r="C719" s="10" t="str">
        <f>[2]Emissions!C468</f>
        <v>TOT_CO2_EQ_GWP_100</v>
      </c>
      <c r="D719" s="10" t="str">
        <f>[2]Emissions!D468</f>
        <v>ELC</v>
      </c>
      <c r="E719" s="42">
        <f>[2]Emissions!E468</f>
        <v>104941.7087462536</v>
      </c>
      <c r="F719" s="42">
        <f>[2]Emissions!F468</f>
        <v>48387.288812408129</v>
      </c>
      <c r="G719" s="42">
        <f>[2]Emissions!G468</f>
        <v>132463.74857796539</v>
      </c>
      <c r="H719" s="42">
        <f>[2]Emissions!H468</f>
        <v>14279.88256719534</v>
      </c>
      <c r="I719" s="42">
        <f>[2]Emissions!I468</f>
        <v>0</v>
      </c>
      <c r="J719" s="42">
        <f>[2]Emissions!J468</f>
        <v>3807.0334989524222</v>
      </c>
      <c r="K719" s="42">
        <f>[2]Emissions!K468</f>
        <v>0</v>
      </c>
      <c r="L719" s="42">
        <f>[2]Emissions!L468</f>
        <v>0</v>
      </c>
      <c r="M719" s="42">
        <f>[2]Emissions!M468</f>
        <v>0</v>
      </c>
    </row>
    <row r="720" spans="1:13">
      <c r="A720" s="10" t="str">
        <f>[2]Emissions!A510</f>
        <v>EUR</v>
      </c>
      <c r="B720" s="10" t="str">
        <f>[2]Emissions!B510</f>
        <v>ELC_OIL_MIX_CCY_NEW</v>
      </c>
      <c r="C720" s="10" t="str">
        <f>[2]Emissions!C510</f>
        <v>TOT_CO2_EQ_GWP_100</v>
      </c>
      <c r="D720" s="10" t="str">
        <f>[2]Emissions!D510</f>
        <v>ELC</v>
      </c>
      <c r="E720" s="42">
        <f>[2]Emissions!E510</f>
        <v>0</v>
      </c>
      <c r="F720" s="42">
        <f>[2]Emissions!F510</f>
        <v>8258.0976804171241</v>
      </c>
      <c r="G720" s="42">
        <f>[2]Emissions!G510</f>
        <v>4200.8961314357648</v>
      </c>
      <c r="H720" s="42">
        <f>[2]Emissions!H510</f>
        <v>0</v>
      </c>
      <c r="I720" s="42">
        <f>[2]Emissions!I510</f>
        <v>0</v>
      </c>
      <c r="J720" s="42">
        <f>[2]Emissions!J510</f>
        <v>0</v>
      </c>
      <c r="K720" s="42">
        <f>[2]Emissions!K510</f>
        <v>0</v>
      </c>
      <c r="L720" s="42">
        <f>[2]Emissions!L510</f>
        <v>0</v>
      </c>
      <c r="M720" s="42">
        <f>[2]Emissions!M510</f>
        <v>0</v>
      </c>
    </row>
    <row r="721" spans="1:13">
      <c r="A721" s="10" t="str">
        <f>[2]Emissions!A505</f>
        <v>EUR</v>
      </c>
      <c r="B721" s="10" t="str">
        <f>[2]Emissions!B505</f>
        <v>ELC_OIL_GPL_NEW</v>
      </c>
      <c r="C721" s="10" t="str">
        <f>[2]Emissions!C505</f>
        <v>TOT_CO2_EQ_GWP_100</v>
      </c>
      <c r="D721" s="10" t="str">
        <f>[2]Emissions!D505</f>
        <v>ELC</v>
      </c>
      <c r="E721" s="42">
        <f>[2]Emissions!E505</f>
        <v>8639.1799558783914</v>
      </c>
      <c r="F721" s="42">
        <f>[2]Emissions!F505</f>
        <v>0</v>
      </c>
      <c r="G721" s="42">
        <f>[2]Emissions!G505</f>
        <v>0</v>
      </c>
      <c r="H721" s="42">
        <f>[2]Emissions!H505</f>
        <v>0</v>
      </c>
      <c r="I721" s="42">
        <f>[2]Emissions!I505</f>
        <v>0</v>
      </c>
      <c r="J721" s="42">
        <f>[2]Emissions!J505</f>
        <v>0</v>
      </c>
      <c r="K721" s="42">
        <f>[2]Emissions!K505</f>
        <v>0</v>
      </c>
      <c r="L721" s="42">
        <f>[2]Emissions!L505</f>
        <v>0</v>
      </c>
      <c r="M721" s="42">
        <f>[2]Emissions!M505</f>
        <v>0</v>
      </c>
    </row>
    <row r="722" spans="1:13">
      <c r="A722" s="10" t="str">
        <f>[2]Emissions!A414</f>
        <v>EUR</v>
      </c>
      <c r="B722" s="10" t="str">
        <f>[2]Emissions!B414</f>
        <v>ELC_CHP_OIL_EXS</v>
      </c>
      <c r="C722" s="10" t="str">
        <f>[2]Emissions!C414</f>
        <v>TOT_CO2_EQ_GWP_100</v>
      </c>
      <c r="D722" s="10" t="str">
        <f>[2]Emissions!D414</f>
        <v>ELC</v>
      </c>
      <c r="E722" s="42">
        <f>[2]Emissions!E414</f>
        <v>5626.8801111537487</v>
      </c>
      <c r="F722" s="42">
        <f>[2]Emissions!F414</f>
        <v>4501.5040889229967</v>
      </c>
      <c r="G722" s="42">
        <f>[2]Emissions!G414</f>
        <v>3198.4371158137092</v>
      </c>
      <c r="H722" s="42">
        <f>[2]Emissions!H414</f>
        <v>2132.291410542472</v>
      </c>
      <c r="I722" s="42">
        <f>[2]Emissions!I414</f>
        <v>1066.145705271236</v>
      </c>
      <c r="J722" s="42">
        <f>[2]Emissions!J414</f>
        <v>0</v>
      </c>
      <c r="K722" s="42">
        <f>[2]Emissions!K414</f>
        <v>0</v>
      </c>
      <c r="L722" s="42">
        <f>[2]Emissions!L414</f>
        <v>0</v>
      </c>
      <c r="M722" s="42">
        <f>[2]Emissions!M414</f>
        <v>0</v>
      </c>
    </row>
    <row r="723" spans="1:13">
      <c r="A723" s="10" t="str">
        <f>[2]Emissions!A549</f>
        <v>EUR</v>
      </c>
      <c r="B723" s="10" t="str">
        <f>[2]Emissions!B549</f>
        <v>HET_OIL_NEW</v>
      </c>
      <c r="C723" s="10" t="str">
        <f>[2]Emissions!C549</f>
        <v>TOT_CO2_EQ_GWP_100</v>
      </c>
      <c r="D723" s="10" t="str">
        <f>[2]Emissions!D549</f>
        <v>HET</v>
      </c>
      <c r="E723" s="42">
        <f>[2]Emissions!E549</f>
        <v>95786.454585899846</v>
      </c>
      <c r="F723" s="42">
        <f>[2]Emissions!F549</f>
        <v>98302.707178905141</v>
      </c>
      <c r="G723" s="42">
        <f>[2]Emissions!G549</f>
        <v>97227.951083912601</v>
      </c>
      <c r="H723" s="42">
        <f>[2]Emissions!H549</f>
        <v>73128.82281694423</v>
      </c>
      <c r="I723" s="42">
        <f>[2]Emissions!I549</f>
        <v>2516.252593005278</v>
      </c>
      <c r="J723" s="42">
        <f>[2]Emissions!J549</f>
        <v>0</v>
      </c>
      <c r="K723" s="42">
        <f>[2]Emissions!K549</f>
        <v>0</v>
      </c>
      <c r="L723" s="42">
        <f>[2]Emissions!L549</f>
        <v>0</v>
      </c>
      <c r="M723" s="42">
        <f>[2]Emissions!M549</f>
        <v>0</v>
      </c>
    </row>
    <row r="724" spans="1:13">
      <c r="A724" s="10" t="str">
        <f>[2]Emissions!A534</f>
        <v>EUR</v>
      </c>
      <c r="B724" s="10" t="str">
        <f>[2]Emissions!B534</f>
        <v>HET_NGA_EXS</v>
      </c>
      <c r="C724" s="10" t="str">
        <f>[2]Emissions!C534</f>
        <v>TOT_CO2_EQ_GWP_100</v>
      </c>
      <c r="D724" s="10" t="str">
        <f>[2]Emissions!D534</f>
        <v>HET</v>
      </c>
      <c r="E724" s="42">
        <f>[2]Emissions!E534</f>
        <v>11053.013404455851</v>
      </c>
      <c r="F724" s="42">
        <f>[2]Emissions!F534</f>
        <v>9722.5580872528299</v>
      </c>
      <c r="G724" s="42">
        <f>[2]Emissions!G534</f>
        <v>7368.6756029705657</v>
      </c>
      <c r="H724" s="42">
        <f>[2]Emissions!H534</f>
        <v>5526.5067022279254</v>
      </c>
      <c r="I724" s="42">
        <f>[2]Emissions!I534</f>
        <v>3889.0232349011321</v>
      </c>
      <c r="J724" s="42">
        <f>[2]Emissions!J534</f>
        <v>1842.1689007426421</v>
      </c>
      <c r="K724" s="42">
        <f>[2]Emissions!K534</f>
        <v>0</v>
      </c>
      <c r="L724" s="42">
        <f>[2]Emissions!L534</f>
        <v>0</v>
      </c>
      <c r="M724" s="42">
        <f>[2]Emissions!M534</f>
        <v>0</v>
      </c>
    </row>
    <row r="725" spans="1:13">
      <c r="A725" s="10" t="str">
        <f>[2]Emissions!A478</f>
        <v>EUR</v>
      </c>
      <c r="B725" s="10" t="str">
        <f>[2]Emissions!B478</f>
        <v>ELC_NGA_FCE_NEW</v>
      </c>
      <c r="C725" s="10" t="str">
        <f>[2]Emissions!C478</f>
        <v>TOT_CO2_EQ_GWP_100</v>
      </c>
      <c r="D725" s="10" t="str">
        <f>[2]Emissions!D478</f>
        <v>ELC</v>
      </c>
      <c r="E725" s="42">
        <f>[2]Emissions!E478</f>
        <v>0</v>
      </c>
      <c r="F725" s="42">
        <f>[2]Emissions!F478</f>
        <v>0</v>
      </c>
      <c r="G725" s="42">
        <f>[2]Emissions!G478</f>
        <v>0</v>
      </c>
      <c r="H725" s="42">
        <f>[2]Emissions!H478</f>
        <v>0</v>
      </c>
      <c r="I725" s="42">
        <f>[2]Emissions!I478</f>
        <v>0</v>
      </c>
      <c r="J725" s="42">
        <f>[2]Emissions!J478</f>
        <v>0</v>
      </c>
      <c r="K725" s="42">
        <f>[2]Emissions!K478</f>
        <v>0</v>
      </c>
      <c r="L725" s="42">
        <f>[2]Emissions!L478</f>
        <v>0</v>
      </c>
      <c r="M725" s="42">
        <f>[2]Emissions!M478</f>
        <v>0</v>
      </c>
    </row>
    <row r="726" spans="1:13">
      <c r="A726" s="10" t="str">
        <f>[2]Emissions!A366</f>
        <v>EUR</v>
      </c>
      <c r="B726" s="10" t="str">
        <f>[2]Emissions!B366</f>
        <v>ELC_BIO_GSF_CEN_NEW</v>
      </c>
      <c r="C726" s="10" t="str">
        <f>[2]Emissions!C366</f>
        <v>TOT_CO2_EQ_GWP_100</v>
      </c>
      <c r="D726" s="10" t="str">
        <f>[2]Emissions!D366</f>
        <v>ELC</v>
      </c>
      <c r="E726" s="42">
        <f>[2]Emissions!E366</f>
        <v>1459.2413920141721</v>
      </c>
      <c r="F726" s="42">
        <f>[2]Emissions!F366</f>
        <v>2300.6020741514981</v>
      </c>
      <c r="G726" s="42">
        <f>[2]Emissions!G366</f>
        <v>2815.349645449096</v>
      </c>
      <c r="H726" s="42">
        <f>[2]Emissions!H366</f>
        <v>320.9498595811969</v>
      </c>
      <c r="I726" s="42">
        <f>[2]Emissions!I366</f>
        <v>1.8578035643280291</v>
      </c>
      <c r="J726" s="42">
        <f>[2]Emissions!J366</f>
        <v>173.29442481236771</v>
      </c>
      <c r="K726" s="42">
        <f>[2]Emissions!K366</f>
        <v>465.83741591849542</v>
      </c>
      <c r="L726" s="42">
        <f>[2]Emissions!L366</f>
        <v>781.63506754185357</v>
      </c>
      <c r="M726" s="42">
        <f>[2]Emissions!M366</f>
        <v>0</v>
      </c>
    </row>
    <row r="727" spans="1:13">
      <c r="A727" s="10" t="str">
        <f>[2]Emissions!A544</f>
        <v>EUR</v>
      </c>
      <c r="B727" s="10" t="str">
        <f>[2]Emissions!B544</f>
        <v>HET_OIL_EXS</v>
      </c>
      <c r="C727" s="10" t="str">
        <f>[2]Emissions!C544</f>
        <v>TOT_CO2_EQ_GWP_100</v>
      </c>
      <c r="D727" s="10" t="str">
        <f>[2]Emissions!D544</f>
        <v>HET</v>
      </c>
      <c r="E727" s="42">
        <f>[2]Emissions!E544</f>
        <v>4327.3195466240441</v>
      </c>
      <c r="F727" s="42">
        <f>[2]Emissions!F544</f>
        <v>3606.0996221867031</v>
      </c>
      <c r="G727" s="42">
        <f>[2]Emissions!G544</f>
        <v>2733.043924183607</v>
      </c>
      <c r="H727" s="42">
        <f>[2]Emissions!H544</f>
        <v>2049.7829431377049</v>
      </c>
      <c r="I727" s="42">
        <f>[2]Emissions!I544</f>
        <v>1442.439848874681</v>
      </c>
      <c r="J727" s="42">
        <f>[2]Emissions!J544</f>
        <v>683.26098104590153</v>
      </c>
      <c r="K727" s="42">
        <f>[2]Emissions!K544</f>
        <v>0</v>
      </c>
      <c r="L727" s="42">
        <f>[2]Emissions!L544</f>
        <v>0</v>
      </c>
      <c r="M727" s="42">
        <f>[2]Emissions!M544</f>
        <v>0</v>
      </c>
    </row>
    <row r="728" spans="1:13">
      <c r="A728" s="10" t="str">
        <f>[2]Emissions!A515</f>
        <v>EUR</v>
      </c>
      <c r="B728" s="10" t="str">
        <f>[2]Emissions!B515</f>
        <v>ELC_OIL_MIX_TUR_NEW</v>
      </c>
      <c r="C728" s="10" t="str">
        <f>[2]Emissions!C515</f>
        <v>TOT_CO2_EQ_GWP_100</v>
      </c>
      <c r="D728" s="10" t="str">
        <f>[2]Emissions!D515</f>
        <v>ELC</v>
      </c>
      <c r="E728" s="42">
        <f>[2]Emissions!E515</f>
        <v>0</v>
      </c>
      <c r="F728" s="42">
        <f>[2]Emissions!F515</f>
        <v>0</v>
      </c>
      <c r="G728" s="42">
        <f>[2]Emissions!G515</f>
        <v>0</v>
      </c>
      <c r="H728" s="42">
        <f>[2]Emissions!H515</f>
        <v>0</v>
      </c>
      <c r="I728" s="42">
        <f>[2]Emissions!I515</f>
        <v>0</v>
      </c>
      <c r="J728" s="42">
        <f>[2]Emissions!J515</f>
        <v>0</v>
      </c>
      <c r="K728" s="42">
        <f>[2]Emissions!K515</f>
        <v>0</v>
      </c>
      <c r="L728" s="42">
        <f>[2]Emissions!L515</f>
        <v>0</v>
      </c>
      <c r="M728" s="42">
        <f>[2]Emissions!M515</f>
        <v>0</v>
      </c>
    </row>
    <row r="729" spans="1:13">
      <c r="A729" s="10" t="str">
        <f>[2]Emissions!A361</f>
        <v>EUR</v>
      </c>
      <c r="B729" s="10" t="str">
        <f>[2]Emissions!B361</f>
        <v>ELC_BIO_GSF_CCS_NEW</v>
      </c>
      <c r="C729" s="10" t="str">
        <f>[2]Emissions!C361</f>
        <v>TOT_CO2_EQ_GWP_100</v>
      </c>
      <c r="D729" s="10" t="str">
        <f>[2]Emissions!D361</f>
        <v>ELC</v>
      </c>
      <c r="E729" s="42">
        <f>[2]Emissions!E361</f>
        <v>0</v>
      </c>
      <c r="F729" s="42">
        <f>[2]Emissions!F361</f>
        <v>0</v>
      </c>
      <c r="G729" s="42">
        <f>[2]Emissions!G361</f>
        <v>0</v>
      </c>
      <c r="H729" s="42">
        <f>[2]Emissions!H361</f>
        <v>0</v>
      </c>
      <c r="I729" s="42">
        <f>[2]Emissions!I361</f>
        <v>0</v>
      </c>
      <c r="J729" s="42">
        <f>[2]Emissions!J361</f>
        <v>0</v>
      </c>
      <c r="K729" s="42">
        <f>[2]Emissions!K361</f>
        <v>0</v>
      </c>
      <c r="L729" s="42">
        <f>[2]Emissions!L361</f>
        <v>0</v>
      </c>
      <c r="M729" s="42">
        <f>[2]Emissions!M361</f>
        <v>0</v>
      </c>
    </row>
    <row r="730" spans="1:13">
      <c r="A730" s="10" t="str">
        <f>[2]Emissions!A314</f>
        <v>EUR</v>
      </c>
      <c r="B730" s="10" t="str">
        <f>[2]Emissions!B314</f>
        <v>ELC_BIO_COM_CEN_NEW</v>
      </c>
      <c r="C730" s="10" t="str">
        <f>[2]Emissions!C314</f>
        <v>TOT_CO2_EQ_GWP_100</v>
      </c>
      <c r="D730" s="10" t="str">
        <f>[2]Emissions!D314</f>
        <v>ELC</v>
      </c>
      <c r="E730" s="42">
        <f>[2]Emissions!E314</f>
        <v>0</v>
      </c>
      <c r="F730" s="42">
        <f>[2]Emissions!F314</f>
        <v>0</v>
      </c>
      <c r="G730" s="42">
        <f>[2]Emissions!G314</f>
        <v>0</v>
      </c>
      <c r="H730" s="42">
        <f>[2]Emissions!H314</f>
        <v>0</v>
      </c>
      <c r="I730" s="42">
        <f>[2]Emissions!I314</f>
        <v>0</v>
      </c>
      <c r="J730" s="42">
        <f>[2]Emissions!J314</f>
        <v>0</v>
      </c>
      <c r="K730" s="42">
        <f>[2]Emissions!K314</f>
        <v>0</v>
      </c>
      <c r="L730" s="42">
        <f>[2]Emissions!L314</f>
        <v>0</v>
      </c>
      <c r="M730" s="42">
        <f>[2]Emissions!M314</f>
        <v>0</v>
      </c>
    </row>
    <row r="731" spans="1:13">
      <c r="A731" s="10" t="str">
        <f>[2]Emissions!A309</f>
        <v>EUR</v>
      </c>
      <c r="B731" s="10" t="str">
        <f>[2]Emissions!B309</f>
        <v>ELC_BIO_COM_CCS_NEW</v>
      </c>
      <c r="C731" s="10" t="str">
        <f>[2]Emissions!C309</f>
        <v>TOT_CO2_EQ_GWP_100</v>
      </c>
      <c r="D731" s="10" t="str">
        <f>[2]Emissions!D309</f>
        <v>ELC</v>
      </c>
      <c r="E731" s="42">
        <f>[2]Emissions!E309</f>
        <v>0</v>
      </c>
      <c r="F731" s="42">
        <f>[2]Emissions!F309</f>
        <v>0</v>
      </c>
      <c r="G731" s="42">
        <f>[2]Emissions!G309</f>
        <v>0</v>
      </c>
      <c r="H731" s="42">
        <f>[2]Emissions!H309</f>
        <v>0</v>
      </c>
      <c r="I731" s="42">
        <f>[2]Emissions!I309</f>
        <v>0</v>
      </c>
      <c r="J731" s="42">
        <f>[2]Emissions!J309</f>
        <v>0</v>
      </c>
      <c r="K731" s="42">
        <f>[2]Emissions!K309</f>
        <v>0</v>
      </c>
      <c r="L731" s="42">
        <f>[2]Emissions!L309</f>
        <v>0</v>
      </c>
      <c r="M731" s="42">
        <f>[2]Emissions!M309</f>
        <v>-109611.2877998146</v>
      </c>
    </row>
    <row r="732" spans="1:13">
      <c r="A732" s="10" t="str">
        <f>[2]Emissions!A141</f>
        <v>EUR</v>
      </c>
      <c r="B732" s="10" t="str">
        <f>[2]Emissions!B141</f>
        <v>COM_SH_BIO_WDS_NEW</v>
      </c>
      <c r="C732" s="10" t="str">
        <f>[2]Emissions!C141</f>
        <v>TOT_CO2_EQ_GWP_100</v>
      </c>
      <c r="D732" s="10" t="str">
        <f>[2]Emissions!D141</f>
        <v>COM</v>
      </c>
      <c r="E732" s="42">
        <f>[2]Emissions!E141</f>
        <v>0</v>
      </c>
      <c r="F732" s="42">
        <f>[2]Emissions!F141</f>
        <v>0</v>
      </c>
      <c r="G732" s="42">
        <f>[2]Emissions!G141</f>
        <v>0</v>
      </c>
      <c r="H732" s="42">
        <f>[2]Emissions!H141</f>
        <v>0</v>
      </c>
      <c r="I732" s="42">
        <f>[2]Emissions!I141</f>
        <v>0</v>
      </c>
      <c r="J732" s="42">
        <f>[2]Emissions!J141</f>
        <v>0</v>
      </c>
      <c r="K732" s="42">
        <f>[2]Emissions!K141</f>
        <v>0</v>
      </c>
      <c r="L732" s="42">
        <f>[2]Emissions!L141</f>
        <v>0</v>
      </c>
      <c r="M732" s="42">
        <f>[2]Emissions!M141</f>
        <v>0</v>
      </c>
    </row>
    <row r="733" spans="1:13">
      <c r="A733" s="10" t="str">
        <f>[2]Emissions!A242</f>
        <v>EUR</v>
      </c>
      <c r="B733" s="10" t="str">
        <f>[2]Emissions!B242</f>
        <v>COM_WH_DST_CND_NEW</v>
      </c>
      <c r="C733" s="10" t="str">
        <f>[2]Emissions!C242</f>
        <v>TOT_CO2_EQ_GWP_100</v>
      </c>
      <c r="D733" s="10" t="str">
        <f>[2]Emissions!D242</f>
        <v>COM</v>
      </c>
      <c r="E733" s="42">
        <f>[2]Emissions!E242</f>
        <v>0</v>
      </c>
      <c r="F733" s="42">
        <f>[2]Emissions!F242</f>
        <v>0</v>
      </c>
      <c r="G733" s="42">
        <f>[2]Emissions!G242</f>
        <v>0</v>
      </c>
      <c r="H733" s="42">
        <f>[2]Emissions!H242</f>
        <v>0</v>
      </c>
      <c r="I733" s="42">
        <f>[2]Emissions!I242</f>
        <v>0</v>
      </c>
      <c r="J733" s="42">
        <f>[2]Emissions!J242</f>
        <v>0</v>
      </c>
      <c r="K733" s="42">
        <f>[2]Emissions!K242</f>
        <v>0</v>
      </c>
      <c r="L733" s="42">
        <f>[2]Emissions!L242</f>
        <v>0</v>
      </c>
      <c r="M733" s="42">
        <f>[2]Emissions!M242</f>
        <v>0</v>
      </c>
    </row>
    <row r="734" spans="1:13">
      <c r="A734" s="10" t="str">
        <f>[2]Emissions!A247</f>
        <v>EUR</v>
      </c>
      <c r="B734" s="10" t="str">
        <f>[2]Emissions!B247</f>
        <v>COM_WH_DST_EXS</v>
      </c>
      <c r="C734" s="10" t="str">
        <f>[2]Emissions!C247</f>
        <v>TOT_CO2_EQ_GWP_100</v>
      </c>
      <c r="D734" s="10" t="str">
        <f>[2]Emissions!D247</f>
        <v>COM</v>
      </c>
      <c r="E734" s="42">
        <f>[2]Emissions!E247</f>
        <v>12512.681151335981</v>
      </c>
      <c r="F734" s="42">
        <f>[2]Emissions!F247</f>
        <v>7369.1012892283534</v>
      </c>
      <c r="G734" s="42">
        <f>[2]Emissions!G247</f>
        <v>4912.7341928189016</v>
      </c>
      <c r="H734" s="42">
        <f>[2]Emissions!H247</f>
        <v>2456.3670964094508</v>
      </c>
      <c r="I734" s="42">
        <f>[2]Emissions!I247</f>
        <v>0</v>
      </c>
      <c r="J734" s="42">
        <f>[2]Emissions!J247</f>
        <v>0</v>
      </c>
      <c r="K734" s="42">
        <f>[2]Emissions!K247</f>
        <v>0</v>
      </c>
      <c r="L734" s="42">
        <f>[2]Emissions!L247</f>
        <v>0</v>
      </c>
      <c r="M734" s="42">
        <f>[2]Emissions!M247</f>
        <v>0</v>
      </c>
    </row>
    <row r="735" spans="1:13">
      <c r="A735" s="10" t="str">
        <f>[2]Emissions!A157</f>
        <v>EUR</v>
      </c>
      <c r="B735" s="10" t="str">
        <f>[2]Emissions!B157</f>
        <v>COM_SH_DST_EXS</v>
      </c>
      <c r="C735" s="10" t="str">
        <f>[2]Emissions!C157</f>
        <v>TOT_CO2_EQ_GWP_100</v>
      </c>
      <c r="D735" s="10" t="str">
        <f>[2]Emissions!D157</f>
        <v>COM</v>
      </c>
      <c r="E735" s="42">
        <f>[2]Emissions!E157</f>
        <v>29454.472285004889</v>
      </c>
      <c r="F735" s="42">
        <f>[2]Emissions!F157</f>
        <v>18072.69229377175</v>
      </c>
      <c r="G735" s="42">
        <f>[2]Emissions!G157</f>
        <v>12048.46152918117</v>
      </c>
      <c r="H735" s="42">
        <f>[2]Emissions!H157</f>
        <v>6024.2307645905857</v>
      </c>
      <c r="I735" s="42">
        <f>[2]Emissions!I157</f>
        <v>0</v>
      </c>
      <c r="J735" s="42">
        <f>[2]Emissions!J157</f>
        <v>0</v>
      </c>
      <c r="K735" s="42">
        <f>[2]Emissions!K157</f>
        <v>0</v>
      </c>
      <c r="L735" s="42">
        <f>[2]Emissions!L157</f>
        <v>0</v>
      </c>
      <c r="M735" s="42">
        <f>[2]Emissions!M157</f>
        <v>0</v>
      </c>
    </row>
    <row r="736" spans="1:13">
      <c r="A736" s="10" t="str">
        <f>[2]Emissions!A292</f>
        <v>EUR</v>
      </c>
      <c r="B736" s="10" t="str">
        <f>[2]Emissions!B292</f>
        <v>COM_WH_NGA_CND_NEW</v>
      </c>
      <c r="C736" s="10" t="str">
        <f>[2]Emissions!C292</f>
        <v>TOT_CO2_EQ_GWP_100</v>
      </c>
      <c r="D736" s="10" t="str">
        <f>[2]Emissions!D292</f>
        <v>COM</v>
      </c>
      <c r="E736" s="42">
        <f>[2]Emissions!E292</f>
        <v>0</v>
      </c>
      <c r="F736" s="42">
        <f>[2]Emissions!F292</f>
        <v>0</v>
      </c>
      <c r="G736" s="42">
        <f>[2]Emissions!G292</f>
        <v>0</v>
      </c>
      <c r="H736" s="42">
        <f>[2]Emissions!H292</f>
        <v>0</v>
      </c>
      <c r="I736" s="42">
        <f>[2]Emissions!I292</f>
        <v>0</v>
      </c>
      <c r="J736" s="42">
        <f>[2]Emissions!J292</f>
        <v>0</v>
      </c>
      <c r="K736" s="42">
        <f>[2]Emissions!K292</f>
        <v>0</v>
      </c>
      <c r="L736" s="42">
        <f>[2]Emissions!L292</f>
        <v>0</v>
      </c>
      <c r="M736" s="42">
        <f>[2]Emissions!M292</f>
        <v>0</v>
      </c>
    </row>
    <row r="737" spans="1:13">
      <c r="A737" s="10" t="str">
        <f>[2]Emissions!A257</f>
        <v>EUR</v>
      </c>
      <c r="B737" s="10" t="str">
        <f>[2]Emissions!B257</f>
        <v>COM_WH_DST_STD_NEW</v>
      </c>
      <c r="C737" s="10" t="str">
        <f>[2]Emissions!C257</f>
        <v>TOT_CO2_EQ_GWP_100</v>
      </c>
      <c r="D737" s="10" t="str">
        <f>[2]Emissions!D257</f>
        <v>COM</v>
      </c>
      <c r="E737" s="42">
        <f>[2]Emissions!E257</f>
        <v>0</v>
      </c>
      <c r="F737" s="42">
        <f>[2]Emissions!F257</f>
        <v>0</v>
      </c>
      <c r="G737" s="42">
        <f>[2]Emissions!G257</f>
        <v>0</v>
      </c>
      <c r="H737" s="42">
        <f>[2]Emissions!H257</f>
        <v>0</v>
      </c>
      <c r="I737" s="42">
        <f>[2]Emissions!I257</f>
        <v>0</v>
      </c>
      <c r="J737" s="42">
        <f>[2]Emissions!J257</f>
        <v>0</v>
      </c>
      <c r="K737" s="42">
        <f>[2]Emissions!K257</f>
        <v>0</v>
      </c>
      <c r="L737" s="42">
        <f>[2]Emissions!L257</f>
        <v>0</v>
      </c>
      <c r="M737" s="42">
        <f>[2]Emissions!M257</f>
        <v>0</v>
      </c>
    </row>
    <row r="738" spans="1:13">
      <c r="A738" s="10" t="str">
        <f>[2]Emissions!A222</f>
        <v>EUR</v>
      </c>
      <c r="B738" s="10" t="str">
        <f>[2]Emissions!B222</f>
        <v>COM_SH_NGA_STD_NEW</v>
      </c>
      <c r="C738" s="10" t="str">
        <f>[2]Emissions!C222</f>
        <v>TOT_CO2_EQ_GWP_100</v>
      </c>
      <c r="D738" s="10" t="str">
        <f>[2]Emissions!D222</f>
        <v>COM</v>
      </c>
      <c r="E738" s="42">
        <f>[2]Emissions!E222</f>
        <v>0</v>
      </c>
      <c r="F738" s="42">
        <f>[2]Emissions!F222</f>
        <v>0</v>
      </c>
      <c r="G738" s="42">
        <f>[2]Emissions!G222</f>
        <v>0</v>
      </c>
      <c r="H738" s="42">
        <f>[2]Emissions!H222</f>
        <v>0</v>
      </c>
      <c r="I738" s="42">
        <f>[2]Emissions!I222</f>
        <v>0</v>
      </c>
      <c r="J738" s="42">
        <f>[2]Emissions!J222</f>
        <v>0</v>
      </c>
      <c r="K738" s="42">
        <f>[2]Emissions!K222</f>
        <v>0</v>
      </c>
      <c r="L738" s="42">
        <f>[2]Emissions!L222</f>
        <v>0</v>
      </c>
      <c r="M738" s="42">
        <f>[2]Emissions!M222</f>
        <v>0</v>
      </c>
    </row>
    <row r="739" spans="1:13">
      <c r="A739" s="10" t="str">
        <f>[2]Emissions!A187</f>
        <v>EUR</v>
      </c>
      <c r="B739" s="10" t="str">
        <f>[2]Emissions!B187</f>
        <v>COM_SH_LPG_EXS</v>
      </c>
      <c r="C739" s="10" t="str">
        <f>[2]Emissions!C187</f>
        <v>TOT_CO2_EQ_GWP_100</v>
      </c>
      <c r="D739" s="10" t="str">
        <f>[2]Emissions!D187</f>
        <v>COM</v>
      </c>
      <c r="E739" s="42">
        <f>[2]Emissions!E187</f>
        <v>690.38905997664006</v>
      </c>
      <c r="F739" s="42">
        <f>[2]Emissions!F187</f>
        <v>423.6093223200001</v>
      </c>
      <c r="G739" s="42">
        <f>[2]Emissions!G187</f>
        <v>282.40621488000011</v>
      </c>
      <c r="H739" s="42">
        <f>[2]Emissions!H187</f>
        <v>141.20310744000011</v>
      </c>
      <c r="I739" s="42">
        <f>[2]Emissions!I187</f>
        <v>0</v>
      </c>
      <c r="J739" s="42">
        <f>[2]Emissions!J187</f>
        <v>0</v>
      </c>
      <c r="K739" s="42">
        <f>[2]Emissions!K187</f>
        <v>0</v>
      </c>
      <c r="L739" s="42">
        <f>[2]Emissions!L187</f>
        <v>0</v>
      </c>
      <c r="M739" s="42">
        <f>[2]Emissions!M187</f>
        <v>0</v>
      </c>
    </row>
    <row r="740" spans="1:13">
      <c r="A740" s="10" t="str">
        <f>[2]Emissions!A152</f>
        <v>EUR</v>
      </c>
      <c r="B740" s="10" t="str">
        <f>[2]Emissions!B152</f>
        <v>COM_SH_DST_CND_NEW</v>
      </c>
      <c r="C740" s="10" t="str">
        <f>[2]Emissions!C152</f>
        <v>TOT_CO2_EQ_GWP_100</v>
      </c>
      <c r="D740" s="10" t="str">
        <f>[2]Emissions!D152</f>
        <v>COM</v>
      </c>
      <c r="E740" s="42">
        <f>[2]Emissions!E152</f>
        <v>0</v>
      </c>
      <c r="F740" s="42">
        <f>[2]Emissions!F152</f>
        <v>0</v>
      </c>
      <c r="G740" s="42">
        <f>[2]Emissions!G152</f>
        <v>0</v>
      </c>
      <c r="H740" s="42">
        <f>[2]Emissions!H152</f>
        <v>0</v>
      </c>
      <c r="I740" s="42">
        <f>[2]Emissions!I152</f>
        <v>0</v>
      </c>
      <c r="J740" s="42">
        <f>[2]Emissions!J152</f>
        <v>0</v>
      </c>
      <c r="K740" s="42">
        <f>[2]Emissions!K152</f>
        <v>0</v>
      </c>
      <c r="L740" s="42">
        <f>[2]Emissions!L152</f>
        <v>0</v>
      </c>
      <c r="M740" s="42">
        <f>[2]Emissions!M152</f>
        <v>0</v>
      </c>
    </row>
    <row r="741" spans="1:13">
      <c r="A741" s="10" t="str">
        <f>[2]Emissions!A124</f>
        <v>EUR</v>
      </c>
      <c r="B741" s="10" t="str">
        <f>[2]Emissions!B124</f>
        <v>COM_SC_NGA_IMP_NEW</v>
      </c>
      <c r="C741" s="10" t="str">
        <f>[2]Emissions!C124</f>
        <v>TOT_CO2_EQ_GWP_100</v>
      </c>
      <c r="D741" s="10" t="str">
        <f>[2]Emissions!D124</f>
        <v>COM</v>
      </c>
      <c r="E741" s="42">
        <f>[2]Emissions!E124</f>
        <v>0</v>
      </c>
      <c r="F741" s="42">
        <f>[2]Emissions!F124</f>
        <v>0</v>
      </c>
      <c r="G741" s="42">
        <f>[2]Emissions!G124</f>
        <v>0</v>
      </c>
      <c r="H741" s="42">
        <f>[2]Emissions!H124</f>
        <v>0</v>
      </c>
      <c r="I741" s="42">
        <f>[2]Emissions!I124</f>
        <v>0</v>
      </c>
      <c r="J741" s="42">
        <f>[2]Emissions!J124</f>
        <v>0</v>
      </c>
      <c r="K741" s="42">
        <f>[2]Emissions!K124</f>
        <v>0</v>
      </c>
      <c r="L741" s="42">
        <f>[2]Emissions!L124</f>
        <v>0</v>
      </c>
      <c r="M741" s="42">
        <f>[2]Emissions!M124</f>
        <v>0</v>
      </c>
    </row>
    <row r="742" spans="1:13">
      <c r="A742" s="10" t="str">
        <f>[2]Emissions!A119</f>
        <v>EUR</v>
      </c>
      <c r="B742" s="10" t="str">
        <f>[2]Emissions!B119</f>
        <v>COM_SC_NGA_EXS</v>
      </c>
      <c r="C742" s="10" t="str">
        <f>[2]Emissions!C119</f>
        <v>TOT_CO2_EQ_GWP_100</v>
      </c>
      <c r="D742" s="10" t="str">
        <f>[2]Emissions!D119</f>
        <v>COM</v>
      </c>
      <c r="E742" s="42">
        <f>[2]Emissions!E119</f>
        <v>838.56199684870251</v>
      </c>
      <c r="F742" s="42">
        <f>[2]Emissions!F119</f>
        <v>495.62457300265493</v>
      </c>
      <c r="G742" s="42">
        <f>[2]Emissions!G119</f>
        <v>330.41638200176988</v>
      </c>
      <c r="H742" s="42">
        <f>[2]Emissions!H119</f>
        <v>165.20819100088511</v>
      </c>
      <c r="I742" s="42">
        <f>[2]Emissions!I119</f>
        <v>0</v>
      </c>
      <c r="J742" s="42">
        <f>[2]Emissions!J119</f>
        <v>0</v>
      </c>
      <c r="K742" s="42">
        <f>[2]Emissions!K119</f>
        <v>0</v>
      </c>
      <c r="L742" s="42">
        <f>[2]Emissions!L119</f>
        <v>0</v>
      </c>
      <c r="M742" s="42">
        <f>[2]Emissions!M119</f>
        <v>0</v>
      </c>
    </row>
    <row r="743" spans="1:13">
      <c r="A743" s="10" t="str">
        <f>[2]Emissions!A70</f>
        <v>EUR</v>
      </c>
      <c r="B743" s="10" t="str">
        <f>[2]Emissions!B70</f>
        <v>COM_CK_LPG_EXS</v>
      </c>
      <c r="C743" s="10" t="str">
        <f>[2]Emissions!C70</f>
        <v>TOT_CO2_EQ_GWP_100</v>
      </c>
      <c r="D743" s="10" t="str">
        <f>[2]Emissions!D70</f>
        <v>COM</v>
      </c>
      <c r="E743" s="42">
        <f>[2]Emissions!E70</f>
        <v>1706.9328381878131</v>
      </c>
      <c r="F743" s="42">
        <f>[2]Emissions!F70</f>
        <v>1280.1996286408589</v>
      </c>
      <c r="G743" s="42">
        <f>[2]Emissions!G70</f>
        <v>449.19285215468739</v>
      </c>
      <c r="H743" s="42">
        <f>[2]Emissions!H70</f>
        <v>426.73320954695311</v>
      </c>
      <c r="I743" s="42">
        <f>[2]Emissions!I70</f>
        <v>0</v>
      </c>
      <c r="J743" s="42">
        <f>[2]Emissions!J70</f>
        <v>0</v>
      </c>
      <c r="K743" s="42">
        <f>[2]Emissions!K70</f>
        <v>0</v>
      </c>
      <c r="L743" s="42">
        <f>[2]Emissions!L70</f>
        <v>0</v>
      </c>
      <c r="M743" s="42">
        <f>[2]Emissions!M70</f>
        <v>0</v>
      </c>
    </row>
    <row r="744" spans="1:13">
      <c r="A744" s="10" t="str">
        <f>[2]Emissions!A272</f>
        <v>EUR</v>
      </c>
      <c r="B744" s="10" t="str">
        <f>[2]Emissions!B272</f>
        <v>COM_WH_KER_EXS</v>
      </c>
      <c r="C744" s="10" t="str">
        <f>[2]Emissions!C272</f>
        <v>TOT_CO2_EQ_GWP_100</v>
      </c>
      <c r="D744" s="10" t="str">
        <f>[2]Emissions!D272</f>
        <v>COM</v>
      </c>
      <c r="E744" s="42">
        <f>[2]Emissions!E272</f>
        <v>324.09713953263781</v>
      </c>
      <c r="F744" s="42">
        <f>[2]Emissions!F272</f>
        <v>243.07285464947839</v>
      </c>
      <c r="G744" s="42">
        <f>[2]Emissions!G272</f>
        <v>162.04856976631891</v>
      </c>
      <c r="H744" s="42">
        <f>[2]Emissions!H272</f>
        <v>9.0075595429615376</v>
      </c>
      <c r="I744" s="42">
        <f>[2]Emissions!I272</f>
        <v>0</v>
      </c>
      <c r="J744" s="42">
        <f>[2]Emissions!J272</f>
        <v>0</v>
      </c>
      <c r="K744" s="42">
        <f>[2]Emissions!K272</f>
        <v>0</v>
      </c>
      <c r="L744" s="42">
        <f>[2]Emissions!L272</f>
        <v>0</v>
      </c>
      <c r="M744" s="42">
        <f>[2]Emissions!M272</f>
        <v>0</v>
      </c>
    </row>
    <row r="745" spans="1:13">
      <c r="A745" s="10" t="str">
        <f>[2]Emissions!A237</f>
        <v>EUR</v>
      </c>
      <c r="B745" s="10" t="str">
        <f>[2]Emissions!B237</f>
        <v>COM_WH_COA_NEW</v>
      </c>
      <c r="C745" s="10" t="str">
        <f>[2]Emissions!C237</f>
        <v>TOT_CO2_EQ_GWP_100</v>
      </c>
      <c r="D745" s="10" t="str">
        <f>[2]Emissions!D237</f>
        <v>COM</v>
      </c>
      <c r="E745" s="42">
        <f>[2]Emissions!E237</f>
        <v>20381.197042407552</v>
      </c>
      <c r="F745" s="42">
        <f>[2]Emissions!F237</f>
        <v>18410.935969039041</v>
      </c>
      <c r="G745" s="42">
        <f>[2]Emissions!G237</f>
        <v>17978.62414602569</v>
      </c>
      <c r="H745" s="42">
        <f>[2]Emissions!H237</f>
        <v>0</v>
      </c>
      <c r="I745" s="42">
        <f>[2]Emissions!I237</f>
        <v>0</v>
      </c>
      <c r="J745" s="42">
        <f>[2]Emissions!J237</f>
        <v>0</v>
      </c>
      <c r="K745" s="42">
        <f>[2]Emissions!K237</f>
        <v>0</v>
      </c>
      <c r="L745" s="42">
        <f>[2]Emissions!L237</f>
        <v>0</v>
      </c>
      <c r="M745" s="42">
        <f>[2]Emissions!M237</f>
        <v>0</v>
      </c>
    </row>
    <row r="746" spans="1:13">
      <c r="A746" s="10" t="str">
        <f>[2]Emissions!A202</f>
        <v>EUR</v>
      </c>
      <c r="B746" s="10" t="str">
        <f>[2]Emissions!B202</f>
        <v>COM_SH_NGA_BUR_EXS</v>
      </c>
      <c r="C746" s="10" t="str">
        <f>[2]Emissions!C202</f>
        <v>TOT_CO2_EQ_GWP_100</v>
      </c>
      <c r="D746" s="10" t="str">
        <f>[2]Emissions!D202</f>
        <v>COM</v>
      </c>
      <c r="E746" s="42">
        <f>[2]Emissions!E202</f>
        <v>50927.157413471687</v>
      </c>
      <c r="F746" s="42">
        <f>[2]Emissions!F202</f>
        <v>20981.528617620359</v>
      </c>
      <c r="G746" s="42">
        <f>[2]Emissions!G202</f>
        <v>13987.68574508024</v>
      </c>
      <c r="H746" s="42">
        <f>[2]Emissions!H202</f>
        <v>6993.8428725401227</v>
      </c>
      <c r="I746" s="42">
        <f>[2]Emissions!I202</f>
        <v>0</v>
      </c>
      <c r="J746" s="42">
        <f>[2]Emissions!J202</f>
        <v>0</v>
      </c>
      <c r="K746" s="42">
        <f>[2]Emissions!K202</f>
        <v>0</v>
      </c>
      <c r="L746" s="42">
        <f>[2]Emissions!L202</f>
        <v>0</v>
      </c>
      <c r="M746" s="42">
        <f>[2]Emissions!M202</f>
        <v>0</v>
      </c>
    </row>
    <row r="747" spans="1:13">
      <c r="A747" s="10" t="str">
        <f>[2]Emissions!A167</f>
        <v>EUR</v>
      </c>
      <c r="B747" s="10" t="str">
        <f>[2]Emissions!B167</f>
        <v>COM_SH_DST_STD_NEW</v>
      </c>
      <c r="C747" s="10" t="str">
        <f>[2]Emissions!C167</f>
        <v>TOT_CO2_EQ_GWP_100</v>
      </c>
      <c r="D747" s="10" t="str">
        <f>[2]Emissions!D167</f>
        <v>COM</v>
      </c>
      <c r="E747" s="42">
        <f>[2]Emissions!E167</f>
        <v>14586.43606111587</v>
      </c>
      <c r="F747" s="42">
        <f>[2]Emissions!F167</f>
        <v>11412.185726572519</v>
      </c>
      <c r="G747" s="42">
        <f>[2]Emissions!G167</f>
        <v>0</v>
      </c>
      <c r="H747" s="42">
        <f>[2]Emissions!H167</f>
        <v>0</v>
      </c>
      <c r="I747" s="42">
        <f>[2]Emissions!I167</f>
        <v>0</v>
      </c>
      <c r="J747" s="42">
        <f>[2]Emissions!J167</f>
        <v>0</v>
      </c>
      <c r="K747" s="42">
        <f>[2]Emissions!K167</f>
        <v>0</v>
      </c>
      <c r="L747" s="42">
        <f>[2]Emissions!L167</f>
        <v>0</v>
      </c>
      <c r="M747" s="42">
        <f>[2]Emissions!M167</f>
        <v>0</v>
      </c>
    </row>
    <row r="748" spans="1:13">
      <c r="A748" s="10" t="str">
        <f>[2]Emissions!A99</f>
        <v>EUR</v>
      </c>
      <c r="B748" s="10" t="str">
        <f>[2]Emissions!B99</f>
        <v>COM_SC_DST_EXS</v>
      </c>
      <c r="C748" s="10" t="str">
        <f>[2]Emissions!C99</f>
        <v>TOT_CO2_EQ_GWP_100</v>
      </c>
      <c r="D748" s="10" t="str">
        <f>[2]Emissions!D99</f>
        <v>COM</v>
      </c>
      <c r="E748" s="42">
        <f>[2]Emissions!E99</f>
        <v>424.29812398966408</v>
      </c>
      <c r="F748" s="42">
        <f>[2]Emissions!F99</f>
        <v>250.7776137226343</v>
      </c>
      <c r="G748" s="42">
        <f>[2]Emissions!G99</f>
        <v>73.249601545945396</v>
      </c>
      <c r="H748" s="42">
        <f>[2]Emissions!H99</f>
        <v>36.624800772972023</v>
      </c>
      <c r="I748" s="42">
        <f>[2]Emissions!I99</f>
        <v>0</v>
      </c>
      <c r="J748" s="42">
        <f>[2]Emissions!J99</f>
        <v>0</v>
      </c>
      <c r="K748" s="42">
        <f>[2]Emissions!K99</f>
        <v>0</v>
      </c>
      <c r="L748" s="42">
        <f>[2]Emissions!L99</f>
        <v>0</v>
      </c>
      <c r="M748" s="42">
        <f>[2]Emissions!M99</f>
        <v>0</v>
      </c>
    </row>
    <row r="749" spans="1:13">
      <c r="A749" s="10" t="str">
        <f>[2]Emissions!A287</f>
        <v>EUR</v>
      </c>
      <c r="B749" s="10" t="str">
        <f>[2]Emissions!B287</f>
        <v>COM_WH_LPG_STD_NEW</v>
      </c>
      <c r="C749" s="10" t="str">
        <f>[2]Emissions!C287</f>
        <v>TOT_CO2_EQ_GWP_100</v>
      </c>
      <c r="D749" s="10" t="str">
        <f>[2]Emissions!D287</f>
        <v>COM</v>
      </c>
      <c r="E749" s="42">
        <f>[2]Emissions!E287</f>
        <v>0</v>
      </c>
      <c r="F749" s="42">
        <f>[2]Emissions!F287</f>
        <v>0</v>
      </c>
      <c r="G749" s="42">
        <f>[2]Emissions!G287</f>
        <v>0</v>
      </c>
      <c r="H749" s="42">
        <f>[2]Emissions!H287</f>
        <v>0</v>
      </c>
      <c r="I749" s="42">
        <f>[2]Emissions!I287</f>
        <v>0</v>
      </c>
      <c r="J749" s="42">
        <f>[2]Emissions!J287</f>
        <v>0</v>
      </c>
      <c r="K749" s="42">
        <f>[2]Emissions!K287</f>
        <v>0</v>
      </c>
      <c r="L749" s="42">
        <f>[2]Emissions!L287</f>
        <v>0</v>
      </c>
      <c r="M749" s="42">
        <f>[2]Emissions!M287</f>
        <v>0</v>
      </c>
    </row>
    <row r="750" spans="1:13">
      <c r="A750" s="10" t="str">
        <f>[2]Emissions!A252</f>
        <v>EUR</v>
      </c>
      <c r="B750" s="10" t="str">
        <f>[2]Emissions!B252</f>
        <v>COM_WH_DST_SOL_NEW</v>
      </c>
      <c r="C750" s="10" t="str">
        <f>[2]Emissions!C252</f>
        <v>TOT_CO2_EQ_GWP_100</v>
      </c>
      <c r="D750" s="10" t="str">
        <f>[2]Emissions!D252</f>
        <v>COM</v>
      </c>
      <c r="E750" s="42">
        <f>[2]Emissions!E252</f>
        <v>0</v>
      </c>
      <c r="F750" s="42">
        <f>[2]Emissions!F252</f>
        <v>0</v>
      </c>
      <c r="G750" s="42">
        <f>[2]Emissions!G252</f>
        <v>0</v>
      </c>
      <c r="H750" s="42">
        <f>[2]Emissions!H252</f>
        <v>0</v>
      </c>
      <c r="I750" s="42">
        <f>[2]Emissions!I252</f>
        <v>0</v>
      </c>
      <c r="J750" s="42">
        <f>[2]Emissions!J252</f>
        <v>0</v>
      </c>
      <c r="K750" s="42">
        <f>[2]Emissions!K252</f>
        <v>0</v>
      </c>
      <c r="L750" s="42">
        <f>[2]Emissions!L252</f>
        <v>0</v>
      </c>
      <c r="M750" s="42">
        <f>[2]Emissions!M252</f>
        <v>0</v>
      </c>
    </row>
    <row r="751" spans="1:13">
      <c r="A751" s="10" t="str">
        <f>[2]Emissions!A217</f>
        <v>EUR</v>
      </c>
      <c r="B751" s="10" t="str">
        <f>[2]Emissions!B217</f>
        <v>COM_SH_NGA_SOL_NEW</v>
      </c>
      <c r="C751" s="10" t="str">
        <f>[2]Emissions!C217</f>
        <v>TOT_CO2_EQ_GWP_100</v>
      </c>
      <c r="D751" s="10" t="str">
        <f>[2]Emissions!D217</f>
        <v>COM</v>
      </c>
      <c r="E751" s="42">
        <f>[2]Emissions!E217</f>
        <v>0</v>
      </c>
      <c r="F751" s="42">
        <f>[2]Emissions!F217</f>
        <v>0</v>
      </c>
      <c r="G751" s="42">
        <f>[2]Emissions!G217</f>
        <v>0</v>
      </c>
      <c r="H751" s="42">
        <f>[2]Emissions!H217</f>
        <v>0</v>
      </c>
      <c r="I751" s="42">
        <f>[2]Emissions!I217</f>
        <v>0</v>
      </c>
      <c r="J751" s="42">
        <f>[2]Emissions!J217</f>
        <v>0</v>
      </c>
      <c r="K751" s="42">
        <f>[2]Emissions!K217</f>
        <v>0</v>
      </c>
      <c r="L751" s="42">
        <f>[2]Emissions!L217</f>
        <v>0</v>
      </c>
      <c r="M751" s="42">
        <f>[2]Emissions!M217</f>
        <v>0</v>
      </c>
    </row>
    <row r="752" spans="1:13">
      <c r="A752" s="10" t="str">
        <f>[2]Emissions!A182</f>
        <v>EUR</v>
      </c>
      <c r="B752" s="10" t="str">
        <f>[2]Emissions!B182</f>
        <v>COM_SH_LPG_CND_NEW</v>
      </c>
      <c r="C752" s="10" t="str">
        <f>[2]Emissions!C182</f>
        <v>TOT_CO2_EQ_GWP_100</v>
      </c>
      <c r="D752" s="10" t="str">
        <f>[2]Emissions!D182</f>
        <v>COM</v>
      </c>
      <c r="E752" s="42">
        <f>[2]Emissions!E182</f>
        <v>0</v>
      </c>
      <c r="F752" s="42">
        <f>[2]Emissions!F182</f>
        <v>0</v>
      </c>
      <c r="G752" s="42">
        <f>[2]Emissions!G182</f>
        <v>0</v>
      </c>
      <c r="H752" s="42">
        <f>[2]Emissions!H182</f>
        <v>0</v>
      </c>
      <c r="I752" s="42">
        <f>[2]Emissions!I182</f>
        <v>0</v>
      </c>
      <c r="J752" s="42">
        <f>[2]Emissions!J182</f>
        <v>0</v>
      </c>
      <c r="K752" s="42">
        <f>[2]Emissions!K182</f>
        <v>0</v>
      </c>
      <c r="L752" s="42">
        <f>[2]Emissions!L182</f>
        <v>0</v>
      </c>
      <c r="M752" s="42">
        <f>[2]Emissions!M182</f>
        <v>0</v>
      </c>
    </row>
    <row r="753" spans="1:13">
      <c r="A753" s="10" t="str">
        <f>[2]Emissions!A114</f>
        <v>EUR</v>
      </c>
      <c r="B753" s="10" t="str">
        <f>[2]Emissions!B114</f>
        <v>COM_SC_NGA_ABS_NEW</v>
      </c>
      <c r="C753" s="10" t="str">
        <f>[2]Emissions!C114</f>
        <v>TOT_CO2_EQ_GWP_100</v>
      </c>
      <c r="D753" s="10" t="str">
        <f>[2]Emissions!D114</f>
        <v>COM</v>
      </c>
      <c r="E753" s="42">
        <f>[2]Emissions!E114</f>
        <v>0</v>
      </c>
      <c r="F753" s="42">
        <f>[2]Emissions!F114</f>
        <v>0</v>
      </c>
      <c r="G753" s="42">
        <f>[2]Emissions!G114</f>
        <v>0</v>
      </c>
      <c r="H753" s="42">
        <f>[2]Emissions!H114</f>
        <v>0</v>
      </c>
      <c r="I753" s="42">
        <f>[2]Emissions!I114</f>
        <v>0</v>
      </c>
      <c r="J753" s="42">
        <f>[2]Emissions!J114</f>
        <v>0</v>
      </c>
      <c r="K753" s="42">
        <f>[2]Emissions!K114</f>
        <v>0</v>
      </c>
      <c r="L753" s="42">
        <f>[2]Emissions!L114</f>
        <v>0</v>
      </c>
      <c r="M753" s="42">
        <f>[2]Emissions!M114</f>
        <v>0</v>
      </c>
    </row>
    <row r="754" spans="1:13">
      <c r="A754" s="10" t="str">
        <f>[2]Emissions!A302</f>
        <v>EUR</v>
      </c>
      <c r="B754" s="10" t="str">
        <f>[2]Emissions!B302</f>
        <v>COM_WH_NGA_STD_NEW</v>
      </c>
      <c r="C754" s="10" t="str">
        <f>[2]Emissions!C302</f>
        <v>TOT_CO2_EQ_GWP_100</v>
      </c>
      <c r="D754" s="10" t="str">
        <f>[2]Emissions!D302</f>
        <v>COM</v>
      </c>
      <c r="E754" s="42">
        <f>[2]Emissions!E302</f>
        <v>3411.1954381481391</v>
      </c>
      <c r="F754" s="42">
        <f>[2]Emissions!F302</f>
        <v>3355.8915259639102</v>
      </c>
      <c r="G754" s="42">
        <f>[2]Emissions!G302</f>
        <v>1744.4300700844319</v>
      </c>
      <c r="H754" s="42">
        <f>[2]Emissions!H302</f>
        <v>0</v>
      </c>
      <c r="I754" s="42">
        <f>[2]Emissions!I302</f>
        <v>0</v>
      </c>
      <c r="J754" s="42">
        <f>[2]Emissions!J302</f>
        <v>0</v>
      </c>
      <c r="K754" s="42">
        <f>[2]Emissions!K302</f>
        <v>0</v>
      </c>
      <c r="L754" s="42">
        <f>[2]Emissions!L302</f>
        <v>0</v>
      </c>
      <c r="M754" s="42">
        <f>[2]Emissions!M302</f>
        <v>0</v>
      </c>
    </row>
    <row r="755" spans="1:13">
      <c r="A755" s="10" t="str">
        <f>[2]Emissions!A267</f>
        <v>EUR</v>
      </c>
      <c r="B755" s="10" t="str">
        <f>[2]Emissions!B267</f>
        <v>COM_WH_HFO_NEW</v>
      </c>
      <c r="C755" s="10" t="str">
        <f>[2]Emissions!C267</f>
        <v>TOT_CO2_EQ_GWP_100</v>
      </c>
      <c r="D755" s="10" t="str">
        <f>[2]Emissions!D267</f>
        <v>COM</v>
      </c>
      <c r="E755" s="42">
        <f>[2]Emissions!E267</f>
        <v>1173.384167671896</v>
      </c>
      <c r="F755" s="42">
        <f>[2]Emissions!F267</f>
        <v>0</v>
      </c>
      <c r="G755" s="42">
        <f>[2]Emissions!G267</f>
        <v>8808.6773534162094</v>
      </c>
      <c r="H755" s="42">
        <f>[2]Emissions!H267</f>
        <v>0</v>
      </c>
      <c r="I755" s="42">
        <f>[2]Emissions!I267</f>
        <v>0</v>
      </c>
      <c r="J755" s="42">
        <f>[2]Emissions!J267</f>
        <v>0</v>
      </c>
      <c r="K755" s="42">
        <f>[2]Emissions!K267</f>
        <v>0</v>
      </c>
      <c r="L755" s="42">
        <f>[2]Emissions!L267</f>
        <v>0</v>
      </c>
      <c r="M755" s="42">
        <f>[2]Emissions!M267</f>
        <v>0</v>
      </c>
    </row>
    <row r="756" spans="1:13">
      <c r="A756" s="10" t="str">
        <f>[2]Emissions!A197</f>
        <v>EUR</v>
      </c>
      <c r="B756" s="10" t="str">
        <f>[2]Emissions!B197</f>
        <v>COM_SH_LPG_STD_NEW</v>
      </c>
      <c r="C756" s="10" t="str">
        <f>[2]Emissions!C197</f>
        <v>TOT_CO2_EQ_GWP_100</v>
      </c>
      <c r="D756" s="10" t="str">
        <f>[2]Emissions!D197</f>
        <v>COM</v>
      </c>
      <c r="E756" s="42">
        <f>[2]Emissions!E197</f>
        <v>0</v>
      </c>
      <c r="F756" s="42">
        <f>[2]Emissions!F197</f>
        <v>0</v>
      </c>
      <c r="G756" s="42">
        <f>[2]Emissions!G197</f>
        <v>0</v>
      </c>
      <c r="H756" s="42">
        <f>[2]Emissions!H197</f>
        <v>0</v>
      </c>
      <c r="I756" s="42">
        <f>[2]Emissions!I197</f>
        <v>0</v>
      </c>
      <c r="J756" s="42">
        <f>[2]Emissions!J197</f>
        <v>0</v>
      </c>
      <c r="K756" s="42">
        <f>[2]Emissions!K197</f>
        <v>0</v>
      </c>
      <c r="L756" s="42">
        <f>[2]Emissions!L197</f>
        <v>0</v>
      </c>
      <c r="M756" s="42">
        <f>[2]Emissions!M197</f>
        <v>0</v>
      </c>
    </row>
    <row r="757" spans="1:13">
      <c r="A757" s="10" t="str">
        <f>[2]Emissions!A162</f>
        <v>EUR</v>
      </c>
      <c r="B757" s="10" t="str">
        <f>[2]Emissions!B162</f>
        <v>COM_SH_DST_SOL_NEW</v>
      </c>
      <c r="C757" s="10" t="str">
        <f>[2]Emissions!C162</f>
        <v>TOT_CO2_EQ_GWP_100</v>
      </c>
      <c r="D757" s="10" t="str">
        <f>[2]Emissions!D162</f>
        <v>COM</v>
      </c>
      <c r="E757" s="42">
        <f>[2]Emissions!E162</f>
        <v>0</v>
      </c>
      <c r="F757" s="42">
        <f>[2]Emissions!F162</f>
        <v>0</v>
      </c>
      <c r="G757" s="42">
        <f>[2]Emissions!G162</f>
        <v>0</v>
      </c>
      <c r="H757" s="42">
        <f>[2]Emissions!H162</f>
        <v>0</v>
      </c>
      <c r="I757" s="42">
        <f>[2]Emissions!I162</f>
        <v>0</v>
      </c>
      <c r="J757" s="42">
        <f>[2]Emissions!J162</f>
        <v>0</v>
      </c>
      <c r="K757" s="42">
        <f>[2]Emissions!K162</f>
        <v>0</v>
      </c>
      <c r="L757" s="42">
        <f>[2]Emissions!L162</f>
        <v>0</v>
      </c>
      <c r="M757" s="42">
        <f>[2]Emissions!M162</f>
        <v>0</v>
      </c>
    </row>
    <row r="758" spans="1:13">
      <c r="A758" s="10" t="str">
        <f>[2]Emissions!A94</f>
        <v>EUR</v>
      </c>
      <c r="B758" s="10" t="str">
        <f>[2]Emissions!B94</f>
        <v>COM_LG_KER_EXS</v>
      </c>
      <c r="C758" s="10" t="str">
        <f>[2]Emissions!C94</f>
        <v>TOT_CO2_EQ_GWP_100</v>
      </c>
      <c r="D758" s="10" t="str">
        <f>[2]Emissions!D94</f>
        <v>COM</v>
      </c>
      <c r="E758" s="42">
        <f>[2]Emissions!E94</f>
        <v>1.734153293468</v>
      </c>
      <c r="F758" s="42">
        <f>[2]Emissions!F94</f>
        <v>1.3006149701009999</v>
      </c>
      <c r="G758" s="42">
        <f>[2]Emissions!G94</f>
        <v>0.86707664673399987</v>
      </c>
      <c r="H758" s="42">
        <f>[2]Emissions!H94</f>
        <v>0.16711940610000001</v>
      </c>
      <c r="I758" s="42">
        <f>[2]Emissions!I94</f>
        <v>0</v>
      </c>
      <c r="J758" s="42">
        <f>[2]Emissions!J94</f>
        <v>0</v>
      </c>
      <c r="K758" s="42">
        <f>[2]Emissions!K94</f>
        <v>0</v>
      </c>
      <c r="L758" s="42">
        <f>[2]Emissions!L94</f>
        <v>0</v>
      </c>
      <c r="M758" s="42">
        <f>[2]Emissions!M94</f>
        <v>0</v>
      </c>
    </row>
    <row r="759" spans="1:13">
      <c r="A759" s="10" t="str">
        <f>[2]Emissions!A80</f>
        <v>EUR</v>
      </c>
      <c r="B759" s="10" t="str">
        <f>[2]Emissions!B80</f>
        <v>COM_CK_NGA_NEW</v>
      </c>
      <c r="C759" s="10" t="str">
        <f>[2]Emissions!C80</f>
        <v>TOT_CO2_EQ_GWP_100</v>
      </c>
      <c r="D759" s="10" t="str">
        <f>[2]Emissions!D80</f>
        <v>COM</v>
      </c>
      <c r="E759" s="42">
        <f>[2]Emissions!E80</f>
        <v>198.7611162419293</v>
      </c>
      <c r="F759" s="42">
        <f>[2]Emissions!F80</f>
        <v>8738.6780198725519</v>
      </c>
      <c r="G759" s="42">
        <f>[2]Emissions!G80</f>
        <v>16543.375187109559</v>
      </c>
      <c r="H759" s="42">
        <f>[2]Emissions!H80</f>
        <v>26360.724838857179</v>
      </c>
      <c r="I759" s="42">
        <f>[2]Emissions!I80</f>
        <v>34557.633657883991</v>
      </c>
      <c r="J759" s="42">
        <f>[2]Emissions!J80</f>
        <v>37279.031314967331</v>
      </c>
      <c r="K759" s="42">
        <f>[2]Emissions!K80</f>
        <v>38294.644516628541</v>
      </c>
      <c r="L759" s="42">
        <f>[2]Emissions!L80</f>
        <v>30489.947349391528</v>
      </c>
      <c r="M759" s="42">
        <f>[2]Emissions!M80</f>
        <v>16574.143288130512</v>
      </c>
    </row>
    <row r="760" spans="1:13">
      <c r="A760" s="10" t="str">
        <f>[2]Emissions!A282</f>
        <v>EUR</v>
      </c>
      <c r="B760" s="10" t="str">
        <f>[2]Emissions!B282</f>
        <v>COM_WH_LPG_EXS</v>
      </c>
      <c r="C760" s="10" t="str">
        <f>[2]Emissions!C282</f>
        <v>TOT_CO2_EQ_GWP_100</v>
      </c>
      <c r="D760" s="10" t="str">
        <f>[2]Emissions!D282</f>
        <v>COM</v>
      </c>
      <c r="E760" s="42">
        <f>[2]Emissions!E282</f>
        <v>592.1465621632002</v>
      </c>
      <c r="F760" s="42">
        <f>[2]Emissions!F282</f>
        <v>444.10992162240018</v>
      </c>
      <c r="G760" s="42">
        <f>[2]Emissions!G282</f>
        <v>296.07328108160021</v>
      </c>
      <c r="H760" s="42">
        <f>[2]Emissions!H282</f>
        <v>148.03664054080011</v>
      </c>
      <c r="I760" s="42">
        <f>[2]Emissions!I282</f>
        <v>0</v>
      </c>
      <c r="J760" s="42">
        <f>[2]Emissions!J282</f>
        <v>0</v>
      </c>
      <c r="K760" s="42">
        <f>[2]Emissions!K282</f>
        <v>0</v>
      </c>
      <c r="L760" s="42">
        <f>[2]Emissions!L282</f>
        <v>0</v>
      </c>
      <c r="M760" s="42">
        <f>[2]Emissions!M282</f>
        <v>0</v>
      </c>
    </row>
    <row r="761" spans="1:13">
      <c r="A761" s="10" t="str">
        <f>[2]Emissions!A212</f>
        <v>EUR</v>
      </c>
      <c r="B761" s="10" t="str">
        <f>[2]Emissions!B212</f>
        <v>COM_SH_NGA_HP_EXS</v>
      </c>
      <c r="C761" s="10" t="str">
        <f>[2]Emissions!C212</f>
        <v>TOT_CO2_EQ_GWP_100</v>
      </c>
      <c r="D761" s="10" t="str">
        <f>[2]Emissions!D212</f>
        <v>COM</v>
      </c>
      <c r="E761" s="42">
        <f>[2]Emissions!E212</f>
        <v>2.7959071616842102</v>
      </c>
      <c r="F761" s="42">
        <f>[2]Emissions!F212</f>
        <v>6.7465239811439988</v>
      </c>
      <c r="G761" s="42">
        <f>[2]Emissions!G212</f>
        <v>6.3658146226279992</v>
      </c>
      <c r="H761" s="42">
        <f>[2]Emissions!H212</f>
        <v>3.182907311314001</v>
      </c>
      <c r="I761" s="42">
        <f>[2]Emissions!I212</f>
        <v>0</v>
      </c>
      <c r="J761" s="42">
        <f>[2]Emissions!J212</f>
        <v>0</v>
      </c>
      <c r="K761" s="42">
        <f>[2]Emissions!K212</f>
        <v>0</v>
      </c>
      <c r="L761" s="42">
        <f>[2]Emissions!L212</f>
        <v>0</v>
      </c>
      <c r="M761" s="42">
        <f>[2]Emissions!M212</f>
        <v>0</v>
      </c>
    </row>
    <row r="762" spans="1:13">
      <c r="A762" s="10" t="str">
        <f>[2]Emissions!A177</f>
        <v>EUR</v>
      </c>
      <c r="B762" s="10" t="str">
        <f>[2]Emissions!B177</f>
        <v>COM_SH_KER_EXS</v>
      </c>
      <c r="C762" s="10" t="str">
        <f>[2]Emissions!C177</f>
        <v>TOT_CO2_EQ_GWP_100</v>
      </c>
      <c r="D762" s="10" t="str">
        <f>[2]Emissions!D177</f>
        <v>COM</v>
      </c>
      <c r="E762" s="42">
        <f>[2]Emissions!E177</f>
        <v>99.568381000846145</v>
      </c>
      <c r="F762" s="42">
        <f>[2]Emissions!F177</f>
        <v>103.32482446587809</v>
      </c>
      <c r="G762" s="42">
        <f>[2]Emissions!G177</f>
        <v>68.883216310585382</v>
      </c>
      <c r="H762" s="42">
        <f>[2]Emissions!H177</f>
        <v>7.1460560526923071</v>
      </c>
      <c r="I762" s="42">
        <f>[2]Emissions!I177</f>
        <v>0</v>
      </c>
      <c r="J762" s="42">
        <f>[2]Emissions!J177</f>
        <v>0</v>
      </c>
      <c r="K762" s="42">
        <f>[2]Emissions!K177</f>
        <v>0</v>
      </c>
      <c r="L762" s="42">
        <f>[2]Emissions!L177</f>
        <v>0</v>
      </c>
      <c r="M762" s="42">
        <f>[2]Emissions!M177</f>
        <v>0</v>
      </c>
    </row>
    <row r="763" spans="1:13">
      <c r="A763" s="10" t="str">
        <f>[2]Emissions!A109</f>
        <v>EUR</v>
      </c>
      <c r="B763" s="10" t="str">
        <f>[2]Emissions!B109</f>
        <v>COM_SC_DST_STD_NEW</v>
      </c>
      <c r="C763" s="10" t="str">
        <f>[2]Emissions!C109</f>
        <v>TOT_CO2_EQ_GWP_100</v>
      </c>
      <c r="D763" s="10" t="str">
        <f>[2]Emissions!D109</f>
        <v>COM</v>
      </c>
      <c r="E763" s="42">
        <f>[2]Emissions!E109</f>
        <v>0</v>
      </c>
      <c r="F763" s="42">
        <f>[2]Emissions!F109</f>
        <v>0</v>
      </c>
      <c r="G763" s="42">
        <f>[2]Emissions!G109</f>
        <v>0</v>
      </c>
      <c r="H763" s="42">
        <f>[2]Emissions!H109</f>
        <v>0</v>
      </c>
      <c r="I763" s="42">
        <f>[2]Emissions!I109</f>
        <v>0</v>
      </c>
      <c r="J763" s="42">
        <f>[2]Emissions!J109</f>
        <v>0</v>
      </c>
      <c r="K763" s="42">
        <f>[2]Emissions!K109</f>
        <v>0</v>
      </c>
      <c r="L763" s="42">
        <f>[2]Emissions!L109</f>
        <v>0</v>
      </c>
      <c r="M763" s="42">
        <f>[2]Emissions!M109</f>
        <v>0</v>
      </c>
    </row>
    <row r="764" spans="1:13">
      <c r="A764" s="10" t="str">
        <f>[2]Emissions!A297</f>
        <v>EUR</v>
      </c>
      <c r="B764" s="10" t="str">
        <f>[2]Emissions!B297</f>
        <v>COM_WH_NGA_EXS</v>
      </c>
      <c r="C764" s="10" t="str">
        <f>[2]Emissions!C297</f>
        <v>TOT_CO2_EQ_GWP_100</v>
      </c>
      <c r="D764" s="10" t="str">
        <f>[2]Emissions!D297</f>
        <v>COM</v>
      </c>
      <c r="E764" s="42">
        <f>[2]Emissions!E297</f>
        <v>38693.539648320773</v>
      </c>
      <c r="F764" s="42">
        <f>[2]Emissions!F297</f>
        <v>36154.858855499711</v>
      </c>
      <c r="G764" s="42">
        <f>[2]Emissions!G297</f>
        <v>36154.858855499711</v>
      </c>
      <c r="H764" s="42">
        <f>[2]Emissions!H297</f>
        <v>5523.7787621378966</v>
      </c>
      <c r="I764" s="42">
        <f>[2]Emissions!I297</f>
        <v>0</v>
      </c>
      <c r="J764" s="42">
        <f>[2]Emissions!J297</f>
        <v>0</v>
      </c>
      <c r="K764" s="42">
        <f>[2]Emissions!K297</f>
        <v>0</v>
      </c>
      <c r="L764" s="42">
        <f>[2]Emissions!L297</f>
        <v>0</v>
      </c>
      <c r="M764" s="42">
        <f>[2]Emissions!M297</f>
        <v>0</v>
      </c>
    </row>
    <row r="765" spans="1:13">
      <c r="A765" s="10" t="str">
        <f>[2]Emissions!A262</f>
        <v>EUR</v>
      </c>
      <c r="B765" s="10" t="str">
        <f>[2]Emissions!B262</f>
        <v>COM_WH_HFO_EXS</v>
      </c>
      <c r="C765" s="10" t="str">
        <f>[2]Emissions!C262</f>
        <v>TOT_CO2_EQ_GWP_100</v>
      </c>
      <c r="D765" s="10" t="str">
        <f>[2]Emissions!D262</f>
        <v>COM</v>
      </c>
      <c r="E765" s="42">
        <f>[2]Emissions!E262</f>
        <v>203.21424254675989</v>
      </c>
      <c r="F765" s="42">
        <f>[2]Emissions!F262</f>
        <v>92.593091806157958</v>
      </c>
      <c r="G765" s="42">
        <f>[2]Emissions!G262</f>
        <v>92.593091806157958</v>
      </c>
      <c r="H765" s="42">
        <f>[2]Emissions!H262</f>
        <v>5.6478881373571443</v>
      </c>
      <c r="I765" s="42">
        <f>[2]Emissions!I262</f>
        <v>0</v>
      </c>
      <c r="J765" s="42">
        <f>[2]Emissions!J262</f>
        <v>0</v>
      </c>
      <c r="K765" s="42">
        <f>[2]Emissions!K262</f>
        <v>0</v>
      </c>
      <c r="L765" s="42">
        <f>[2]Emissions!L262</f>
        <v>0</v>
      </c>
      <c r="M765" s="42">
        <f>[2]Emissions!M262</f>
        <v>0</v>
      </c>
    </row>
    <row r="766" spans="1:13">
      <c r="A766" s="10" t="str">
        <f>[2]Emissions!A192</f>
        <v>EUR</v>
      </c>
      <c r="B766" s="10" t="str">
        <f>[2]Emissions!B192</f>
        <v>COM_SH_LPG_SOL_NEW</v>
      </c>
      <c r="C766" s="10" t="str">
        <f>[2]Emissions!C192</f>
        <v>TOT_CO2_EQ_GWP_100</v>
      </c>
      <c r="D766" s="10" t="str">
        <f>[2]Emissions!D192</f>
        <v>COM</v>
      </c>
      <c r="E766" s="42">
        <f>[2]Emissions!E192</f>
        <v>0</v>
      </c>
      <c r="F766" s="42">
        <f>[2]Emissions!F192</f>
        <v>0</v>
      </c>
      <c r="G766" s="42">
        <f>[2]Emissions!G192</f>
        <v>0</v>
      </c>
      <c r="H766" s="42">
        <f>[2]Emissions!H192</f>
        <v>0</v>
      </c>
      <c r="I766" s="42">
        <f>[2]Emissions!I192</f>
        <v>0</v>
      </c>
      <c r="J766" s="42">
        <f>[2]Emissions!J192</f>
        <v>0</v>
      </c>
      <c r="K766" s="42">
        <f>[2]Emissions!K192</f>
        <v>0</v>
      </c>
      <c r="L766" s="42">
        <f>[2]Emissions!L192</f>
        <v>0</v>
      </c>
      <c r="M766" s="42">
        <f>[2]Emissions!M192</f>
        <v>0</v>
      </c>
    </row>
    <row r="767" spans="1:13">
      <c r="A767" s="10" t="str">
        <f>[2]Emissions!A129</f>
        <v>EUR</v>
      </c>
      <c r="B767" s="10" t="str">
        <f>[2]Emissions!B129</f>
        <v>COM_SC_NGA_STD_NEW</v>
      </c>
      <c r="C767" s="10" t="str">
        <f>[2]Emissions!C129</f>
        <v>TOT_CO2_EQ_GWP_100</v>
      </c>
      <c r="D767" s="10" t="str">
        <f>[2]Emissions!D129</f>
        <v>COM</v>
      </c>
      <c r="E767" s="42">
        <f>[2]Emissions!E129</f>
        <v>0</v>
      </c>
      <c r="F767" s="42">
        <f>[2]Emissions!F129</f>
        <v>0</v>
      </c>
      <c r="G767" s="42">
        <f>[2]Emissions!G129</f>
        <v>0</v>
      </c>
      <c r="H767" s="42">
        <f>[2]Emissions!H129</f>
        <v>0</v>
      </c>
      <c r="I767" s="42">
        <f>[2]Emissions!I129</f>
        <v>0</v>
      </c>
      <c r="J767" s="42">
        <f>[2]Emissions!J129</f>
        <v>0</v>
      </c>
      <c r="K767" s="42">
        <f>[2]Emissions!K129</f>
        <v>0</v>
      </c>
      <c r="L767" s="42">
        <f>[2]Emissions!L129</f>
        <v>0</v>
      </c>
      <c r="M767" s="42">
        <f>[2]Emissions!M129</f>
        <v>0</v>
      </c>
    </row>
    <row r="768" spans="1:13">
      <c r="A768" s="10" t="str">
        <f>[2]Emissions!A75</f>
        <v>EUR</v>
      </c>
      <c r="B768" s="10" t="str">
        <f>[2]Emissions!B75</f>
        <v>COM_CK_NGA_EXS</v>
      </c>
      <c r="C768" s="10" t="str">
        <f>[2]Emissions!C75</f>
        <v>TOT_CO2_EQ_GWP_100</v>
      </c>
      <c r="D768" s="10" t="str">
        <f>[2]Emissions!D75</f>
        <v>COM</v>
      </c>
      <c r="E768" s="42">
        <f>[2]Emissions!E75</f>
        <v>19157.530342249051</v>
      </c>
      <c r="F768" s="42">
        <f>[2]Emissions!F75</f>
        <v>14368.147756686791</v>
      </c>
      <c r="G768" s="42">
        <f>[2]Emissions!G75</f>
        <v>9578.7651711245271</v>
      </c>
      <c r="H768" s="42">
        <f>[2]Emissions!H75</f>
        <v>4789.3825855622672</v>
      </c>
      <c r="I768" s="42">
        <f>[2]Emissions!I75</f>
        <v>0</v>
      </c>
      <c r="J768" s="42">
        <f>[2]Emissions!J75</f>
        <v>0</v>
      </c>
      <c r="K768" s="42">
        <f>[2]Emissions!K75</f>
        <v>0</v>
      </c>
      <c r="L768" s="42">
        <f>[2]Emissions!L75</f>
        <v>0</v>
      </c>
      <c r="M768" s="42">
        <f>[2]Emissions!M75</f>
        <v>0</v>
      </c>
    </row>
    <row r="769" spans="1:13">
      <c r="A769" s="10" t="str">
        <f>[2]Emissions!A277</f>
        <v>EUR</v>
      </c>
      <c r="B769" s="10" t="str">
        <f>[2]Emissions!B277</f>
        <v>COM_WH_LPG_CND_NEW</v>
      </c>
      <c r="C769" s="10" t="str">
        <f>[2]Emissions!C277</f>
        <v>TOT_CO2_EQ_GWP_100</v>
      </c>
      <c r="D769" s="10" t="str">
        <f>[2]Emissions!D277</f>
        <v>COM</v>
      </c>
      <c r="E769" s="42">
        <f>[2]Emissions!E277</f>
        <v>0</v>
      </c>
      <c r="F769" s="42">
        <f>[2]Emissions!F277</f>
        <v>0</v>
      </c>
      <c r="G769" s="42">
        <f>[2]Emissions!G277</f>
        <v>0</v>
      </c>
      <c r="H769" s="42">
        <f>[2]Emissions!H277</f>
        <v>0</v>
      </c>
      <c r="I769" s="42">
        <f>[2]Emissions!I277</f>
        <v>0</v>
      </c>
      <c r="J769" s="42">
        <f>[2]Emissions!J277</f>
        <v>0</v>
      </c>
      <c r="K769" s="42">
        <f>[2]Emissions!K277</f>
        <v>0</v>
      </c>
      <c r="L769" s="42">
        <f>[2]Emissions!L277</f>
        <v>0</v>
      </c>
      <c r="M769" s="42">
        <f>[2]Emissions!M277</f>
        <v>0</v>
      </c>
    </row>
    <row r="770" spans="1:13">
      <c r="A770" s="10" t="str">
        <f>[2]Emissions!A207</f>
        <v>EUR</v>
      </c>
      <c r="B770" s="10" t="str">
        <f>[2]Emissions!B207</f>
        <v>COM_SH_NGA_CND_NEW</v>
      </c>
      <c r="C770" s="10" t="str">
        <f>[2]Emissions!C207</f>
        <v>TOT_CO2_EQ_GWP_100</v>
      </c>
      <c r="D770" s="10" t="str">
        <f>[2]Emissions!D207</f>
        <v>COM</v>
      </c>
      <c r="E770" s="42">
        <f>[2]Emissions!E207</f>
        <v>0</v>
      </c>
      <c r="F770" s="42">
        <f>[2]Emissions!F207</f>
        <v>31832.895117976761</v>
      </c>
      <c r="G770" s="42">
        <f>[2]Emissions!G207</f>
        <v>35590.155954550653</v>
      </c>
      <c r="H770" s="42">
        <f>[2]Emissions!H207</f>
        <v>25145.692932812959</v>
      </c>
      <c r="I770" s="42">
        <f>[2]Emissions!I207</f>
        <v>20635.957552748481</v>
      </c>
      <c r="J770" s="42">
        <f>[2]Emissions!J207</f>
        <v>0</v>
      </c>
      <c r="K770" s="42">
        <f>[2]Emissions!K207</f>
        <v>0</v>
      </c>
      <c r="L770" s="42">
        <f>[2]Emissions!L207</f>
        <v>0</v>
      </c>
      <c r="M770" s="42">
        <f>[2]Emissions!M207</f>
        <v>0</v>
      </c>
    </row>
    <row r="771" spans="1:13">
      <c r="A771" s="10" t="str">
        <f>[2]Emissions!A172</f>
        <v>EUR</v>
      </c>
      <c r="B771" s="10" t="str">
        <f>[2]Emissions!B172</f>
        <v>COM_SH_HFO_EXS</v>
      </c>
      <c r="C771" s="10" t="str">
        <f>[2]Emissions!C172</f>
        <v>TOT_CO2_EQ_GWP_100</v>
      </c>
      <c r="D771" s="10" t="str">
        <f>[2]Emissions!D172</f>
        <v>COM</v>
      </c>
      <c r="E771" s="42">
        <f>[2]Emissions!E172</f>
        <v>1851.093184363345</v>
      </c>
      <c r="F771" s="42">
        <f>[2]Emissions!F172</f>
        <v>1135.7948363287501</v>
      </c>
      <c r="G771" s="42">
        <f>[2]Emissions!G172</f>
        <v>757.19655755249983</v>
      </c>
      <c r="H771" s="42">
        <f>[2]Emissions!H172</f>
        <v>378.59827877624991</v>
      </c>
      <c r="I771" s="42">
        <f>[2]Emissions!I172</f>
        <v>0</v>
      </c>
      <c r="J771" s="42">
        <f>[2]Emissions!J172</f>
        <v>0</v>
      </c>
      <c r="K771" s="42">
        <f>[2]Emissions!K172</f>
        <v>0</v>
      </c>
      <c r="L771" s="42">
        <f>[2]Emissions!L172</f>
        <v>0</v>
      </c>
      <c r="M771" s="42">
        <f>[2]Emissions!M172</f>
        <v>0</v>
      </c>
    </row>
    <row r="772" spans="1:13">
      <c r="A772" s="10" t="str">
        <f>[2]Emissions!A104</f>
        <v>EUR</v>
      </c>
      <c r="B772" s="10" t="str">
        <f>[2]Emissions!B104</f>
        <v>COM_SC_DST_IMP_NEW</v>
      </c>
      <c r="C772" s="10" t="str">
        <f>[2]Emissions!C104</f>
        <v>TOT_CO2_EQ_GWP_100</v>
      </c>
      <c r="D772" s="10" t="str">
        <f>[2]Emissions!D104</f>
        <v>COM</v>
      </c>
      <c r="E772" s="42">
        <f>[2]Emissions!E104</f>
        <v>0</v>
      </c>
      <c r="F772" s="42">
        <f>[2]Emissions!F104</f>
        <v>0</v>
      </c>
      <c r="G772" s="42">
        <f>[2]Emissions!G104</f>
        <v>0</v>
      </c>
      <c r="H772" s="42">
        <f>[2]Emissions!H104</f>
        <v>0</v>
      </c>
      <c r="I772" s="42">
        <f>[2]Emissions!I104</f>
        <v>0</v>
      </c>
      <c r="J772" s="42">
        <f>[2]Emissions!J104</f>
        <v>0</v>
      </c>
      <c r="K772" s="42">
        <f>[2]Emissions!K104</f>
        <v>0</v>
      </c>
      <c r="L772" s="42">
        <f>[2]Emissions!L104</f>
        <v>0</v>
      </c>
      <c r="M772" s="42">
        <f>[2]Emissions!M104</f>
        <v>0</v>
      </c>
    </row>
    <row r="773" spans="1:13">
      <c r="A773" s="10" t="str">
        <f>[2]Emissions!A18</f>
        <v>EUR</v>
      </c>
      <c r="B773" s="10" t="str">
        <f>[2]Emissions!B18</f>
        <v>AGR_LTH_BIO_EXS</v>
      </c>
      <c r="C773" s="10" t="str">
        <f>[2]Emissions!C18</f>
        <v>TOT_CO2_EQ_GWP_100</v>
      </c>
      <c r="D773" s="10" t="str">
        <f>[2]Emissions!D18</f>
        <v>AGR</v>
      </c>
      <c r="E773" s="42">
        <f>[2]Emissions!E18</f>
        <v>79.669106889272726</v>
      </c>
      <c r="F773" s="42">
        <f>[2]Emissions!F18</f>
        <v>59.751830166954562</v>
      </c>
      <c r="G773" s="42">
        <f>[2]Emissions!G18</f>
        <v>20.965554444545461</v>
      </c>
      <c r="H773" s="42">
        <f>[2]Emissions!H18</f>
        <v>19.917276722318181</v>
      </c>
      <c r="I773" s="42">
        <f>[2]Emissions!I18</f>
        <v>0</v>
      </c>
      <c r="J773" s="42">
        <f>[2]Emissions!J18</f>
        <v>0</v>
      </c>
      <c r="K773" s="42">
        <f>[2]Emissions!K18</f>
        <v>0</v>
      </c>
      <c r="L773" s="42">
        <f>[2]Emissions!L18</f>
        <v>0</v>
      </c>
      <c r="M773" s="42">
        <f>[2]Emissions!M18</f>
        <v>0</v>
      </c>
    </row>
    <row r="774" spans="1:13">
      <c r="A774" s="10" t="str">
        <f>[2]Emissions!A56</f>
        <v>EUR</v>
      </c>
      <c r="B774" s="10" t="str">
        <f>[2]Emissions!B56</f>
        <v>AGR_MAC_EXS</v>
      </c>
      <c r="C774" s="10" t="str">
        <f>[2]Emissions!C56</f>
        <v>TOT_CO2_EQ_GWP_100</v>
      </c>
      <c r="D774" s="10" t="str">
        <f>[2]Emissions!D56</f>
        <v>AGR</v>
      </c>
      <c r="E774" s="42">
        <f>[2]Emissions!E56</f>
        <v>42303.454138092027</v>
      </c>
      <c r="F774" s="42">
        <f>[2]Emissions!F56</f>
        <v>42515.112058131097</v>
      </c>
      <c r="G774" s="42">
        <f>[2]Emissions!G56</f>
        <v>48709.623786628094</v>
      </c>
      <c r="H774" s="42">
        <f>[2]Emissions!H56</f>
        <v>48387.254494474437</v>
      </c>
      <c r="I774" s="42">
        <f>[2]Emissions!I56</f>
        <v>50126.962099708973</v>
      </c>
      <c r="J774" s="42">
        <f>[2]Emissions!J56</f>
        <v>51564.510917049309</v>
      </c>
      <c r="K774" s="42">
        <f>[2]Emissions!K56</f>
        <v>52670.745289655912</v>
      </c>
      <c r="L774" s="42">
        <f>[2]Emissions!L56</f>
        <v>53594.331265621171</v>
      </c>
      <c r="M774" s="42">
        <f>[2]Emissions!M56</f>
        <v>54263.784693683949</v>
      </c>
    </row>
    <row r="775" spans="1:13">
      <c r="A775" s="10" t="str">
        <f>[2]Emissions!A35</f>
        <v>EUR</v>
      </c>
      <c r="B775" s="10" t="str">
        <f>[2]Emissions!B35</f>
        <v>AGR_LTH_KER_EXS</v>
      </c>
      <c r="C775" s="10" t="str">
        <f>[2]Emissions!C35</f>
        <v>TOT_CO2_EQ_GWP_100</v>
      </c>
      <c r="D775" s="10" t="str">
        <f>[2]Emissions!D35</f>
        <v>AGR</v>
      </c>
      <c r="E775" s="42">
        <f>[2]Emissions!E35</f>
        <v>57.504185622916673</v>
      </c>
      <c r="F775" s="42">
        <f>[2]Emissions!F35</f>
        <v>43.128139217187503</v>
      </c>
      <c r="G775" s="42">
        <f>[2]Emissions!G35</f>
        <v>28.75209281145834</v>
      </c>
      <c r="H775" s="42">
        <f>[2]Emissions!H35</f>
        <v>14.376046405729159</v>
      </c>
      <c r="I775" s="42">
        <f>[2]Emissions!I35</f>
        <v>0</v>
      </c>
      <c r="J775" s="42">
        <f>[2]Emissions!J35</f>
        <v>0</v>
      </c>
      <c r="K775" s="42">
        <f>[2]Emissions!K35</f>
        <v>0</v>
      </c>
      <c r="L775" s="42">
        <f>[2]Emissions!L35</f>
        <v>0</v>
      </c>
      <c r="M775" s="42">
        <f>[2]Emissions!M35</f>
        <v>0</v>
      </c>
    </row>
    <row r="776" spans="1:13">
      <c r="A776" s="10" t="str">
        <f>[2]Emissions!A50</f>
        <v>EUR</v>
      </c>
      <c r="B776" s="10" t="str">
        <f>[2]Emissions!B50</f>
        <v>AGR_LTH_NGA_NEW</v>
      </c>
      <c r="C776" s="10" t="str">
        <f>[2]Emissions!C50</f>
        <v>TOT_CO2_EQ_GWP_100</v>
      </c>
      <c r="D776" s="10" t="str">
        <f>[2]Emissions!D50</f>
        <v>AGR</v>
      </c>
      <c r="E776" s="42">
        <f>[2]Emissions!E50</f>
        <v>0</v>
      </c>
      <c r="F776" s="42">
        <f>[2]Emissions!F50</f>
        <v>0</v>
      </c>
      <c r="G776" s="42">
        <f>[2]Emissions!G50</f>
        <v>2731.4254281212538</v>
      </c>
      <c r="H776" s="42">
        <f>[2]Emissions!H50</f>
        <v>2731.4254281212538</v>
      </c>
      <c r="I776" s="42">
        <f>[2]Emissions!I50</f>
        <v>3179.7586730863832</v>
      </c>
      <c r="J776" s="42">
        <f>[2]Emissions!J50</f>
        <v>3179.7586730863832</v>
      </c>
      <c r="K776" s="42">
        <f>[2]Emissions!K50</f>
        <v>3284.6429457062918</v>
      </c>
      <c r="L776" s="42">
        <f>[2]Emissions!L50</f>
        <v>3360.6383918156598</v>
      </c>
      <c r="M776" s="42">
        <f>[2]Emissions!M50</f>
        <v>3404.159019660764</v>
      </c>
    </row>
    <row r="777" spans="1:13">
      <c r="A777" s="10" t="str">
        <f>[2]Emissions!A30</f>
        <v>EUR</v>
      </c>
      <c r="B777" s="10" t="str">
        <f>[2]Emissions!B30</f>
        <v>AGR_LTH_DST_NEW</v>
      </c>
      <c r="C777" s="10" t="str">
        <f>[2]Emissions!C30</f>
        <v>TOT_CO2_EQ_GWP_100</v>
      </c>
      <c r="D777" s="10" t="str">
        <f>[2]Emissions!D30</f>
        <v>AGR</v>
      </c>
      <c r="E777" s="42">
        <f>[2]Emissions!E30</f>
        <v>1476.5919783957549</v>
      </c>
      <c r="F777" s="42">
        <f>[2]Emissions!F30</f>
        <v>1865.3020943062349</v>
      </c>
      <c r="G777" s="42">
        <f>[2]Emissions!G30</f>
        <v>3777.319332931294</v>
      </c>
      <c r="H777" s="42">
        <f>[2]Emissions!H30</f>
        <v>3777.319332931294</v>
      </c>
      <c r="I777" s="42">
        <f>[2]Emissions!I30</f>
        <v>4399.7677653298433</v>
      </c>
      <c r="J777" s="42">
        <f>[2]Emissions!J30</f>
        <v>4011.0576494193629</v>
      </c>
      <c r="K777" s="42">
        <f>[2]Emissions!K30</f>
        <v>0</v>
      </c>
      <c r="L777" s="42">
        <f>[2]Emissions!L30</f>
        <v>0</v>
      </c>
      <c r="M777" s="42">
        <f>[2]Emissions!M30</f>
        <v>0</v>
      </c>
    </row>
    <row r="778" spans="1:13">
      <c r="A778" s="10" t="str">
        <f>[2]Emissions!A16</f>
        <v>EUR</v>
      </c>
      <c r="B778" s="10" t="str">
        <f>[2]Emissions!B16</f>
        <v>AGR_FT_NGA</v>
      </c>
      <c r="C778" s="10" t="str">
        <f>[2]Emissions!C16</f>
        <v>TOT_CO2_EQ_GWP_100</v>
      </c>
      <c r="D778" s="10" t="str">
        <f>[2]Emissions!D16</f>
        <v>AGR</v>
      </c>
      <c r="E778" s="42">
        <f>[2]Emissions!E16</f>
        <v>-165.40991844081009</v>
      </c>
      <c r="F778" s="42">
        <f>[2]Emissions!F16</f>
        <v>-255.75682059984621</v>
      </c>
      <c r="G778" s="42">
        <f>[2]Emissions!G16</f>
        <v>0</v>
      </c>
      <c r="H778" s="42">
        <f>[2]Emissions!H16</f>
        <v>-138.5821922795968</v>
      </c>
      <c r="I778" s="42">
        <f>[2]Emissions!I16</f>
        <v>-138.60074253736789</v>
      </c>
      <c r="J778" s="42">
        <f>[2]Emissions!J16</f>
        <v>-111.32314233308961</v>
      </c>
      <c r="K778" s="42">
        <f>[2]Emissions!K16</f>
        <v>-214.51977142567341</v>
      </c>
      <c r="L778" s="42">
        <f>[2]Emissions!L16</f>
        <v>-250.3451819594822</v>
      </c>
      <c r="M778" s="42">
        <f>[2]Emissions!M16</f>
        <v>-282.50060622240971</v>
      </c>
    </row>
    <row r="779" spans="1:13">
      <c r="A779" s="10" t="str">
        <f>[2]Emissions!A45</f>
        <v>EUR</v>
      </c>
      <c r="B779" s="10" t="str">
        <f>[2]Emissions!B45</f>
        <v>AGR_LTH_NGA_EXS</v>
      </c>
      <c r="C779" s="10" t="str">
        <f>[2]Emissions!C45</f>
        <v>TOT_CO2_EQ_GWP_100</v>
      </c>
      <c r="D779" s="10" t="str">
        <f>[2]Emissions!D45</f>
        <v>AGR</v>
      </c>
      <c r="E779" s="42">
        <f>[2]Emissions!E45</f>
        <v>6694.2263155013916</v>
      </c>
      <c r="F779" s="42">
        <f>[2]Emissions!F45</f>
        <v>3206.167552009686</v>
      </c>
      <c r="G779" s="42">
        <f>[2]Emissions!G45</f>
        <v>2137.4450346731251</v>
      </c>
      <c r="H779" s="42">
        <f>[2]Emissions!H45</f>
        <v>2030.572782939468</v>
      </c>
      <c r="I779" s="42">
        <f>[2]Emissions!I45</f>
        <v>0</v>
      </c>
      <c r="J779" s="42">
        <f>[2]Emissions!J45</f>
        <v>0</v>
      </c>
      <c r="K779" s="42">
        <f>[2]Emissions!K45</f>
        <v>0</v>
      </c>
      <c r="L779" s="42">
        <f>[2]Emissions!L45</f>
        <v>0</v>
      </c>
      <c r="M779" s="42">
        <f>[2]Emissions!M45</f>
        <v>0</v>
      </c>
    </row>
    <row r="780" spans="1:13">
      <c r="A780" s="10" t="str">
        <f>[2]Emissions!A60</f>
        <v>EUR</v>
      </c>
      <c r="B780" s="10" t="str">
        <f>[2]Emissions!B60</f>
        <v>COM_CK_BIO_EXS</v>
      </c>
      <c r="C780" s="10" t="str">
        <f>[2]Emissions!C60</f>
        <v>TOT_CO2_EQ_GWP_100</v>
      </c>
      <c r="D780" s="10" t="str">
        <f>[2]Emissions!D60</f>
        <v>COM</v>
      </c>
      <c r="E780" s="42">
        <f>[2]Emissions!E60</f>
        <v>29.259955102999999</v>
      </c>
      <c r="F780" s="42">
        <f>[2]Emissions!F60</f>
        <v>11.54998227750006</v>
      </c>
      <c r="G780" s="42">
        <f>[2]Emissions!G60</f>
        <v>7.6999881850000831</v>
      </c>
      <c r="H780" s="42">
        <f>[2]Emissions!H60</f>
        <v>7.3149887757499981</v>
      </c>
      <c r="I780" s="42">
        <f>[2]Emissions!I60</f>
        <v>0</v>
      </c>
      <c r="J780" s="42">
        <f>[2]Emissions!J60</f>
        <v>0</v>
      </c>
      <c r="K780" s="42">
        <f>[2]Emissions!K60</f>
        <v>0</v>
      </c>
      <c r="L780" s="42">
        <f>[2]Emissions!L60</f>
        <v>0</v>
      </c>
      <c r="M780" s="42">
        <f>[2]Emissions!M60</f>
        <v>0</v>
      </c>
    </row>
    <row r="781" spans="1:13">
      <c r="A781" s="10" t="str">
        <f>[2]Emissions!A40</f>
        <v>EUR</v>
      </c>
      <c r="B781" s="10" t="str">
        <f>[2]Emissions!B40</f>
        <v>AGR_LTH_LPG_EXS</v>
      </c>
      <c r="C781" s="10" t="str">
        <f>[2]Emissions!C40</f>
        <v>TOT_CO2_EQ_GWP_100</v>
      </c>
      <c r="D781" s="10" t="str">
        <f>[2]Emissions!D40</f>
        <v>AGR</v>
      </c>
      <c r="E781" s="42">
        <f>[2]Emissions!E40</f>
        <v>1581.4584603757501</v>
      </c>
      <c r="F781" s="42">
        <f>[2]Emissions!F40</f>
        <v>1186.093845281812</v>
      </c>
      <c r="G781" s="42">
        <f>[2]Emissions!G40</f>
        <v>790.72923018787492</v>
      </c>
      <c r="H781" s="42">
        <f>[2]Emissions!H40</f>
        <v>395.36461509393757</v>
      </c>
      <c r="I781" s="42">
        <f>[2]Emissions!I40</f>
        <v>0</v>
      </c>
      <c r="J781" s="42">
        <f>[2]Emissions!J40</f>
        <v>0</v>
      </c>
      <c r="K781" s="42">
        <f>[2]Emissions!K40</f>
        <v>0</v>
      </c>
      <c r="L781" s="42">
        <f>[2]Emissions!L40</f>
        <v>0</v>
      </c>
      <c r="M781" s="42">
        <f>[2]Emissions!M40</f>
        <v>0</v>
      </c>
    </row>
    <row r="782" spans="1:13">
      <c r="A782" s="10" t="str">
        <f>[2]Emissions!A651</f>
        <v>EUR</v>
      </c>
      <c r="B782" s="10" t="str">
        <f>[2]Emissions!B651</f>
        <v>IND_CH_AMM_COAGSF_NEW</v>
      </c>
      <c r="C782" s="10" t="str">
        <f>[2]Emissions!C651</f>
        <v>TOT_CO2</v>
      </c>
      <c r="D782" s="10" t="str">
        <f>[2]Emissions!D651</f>
        <v>IND</v>
      </c>
      <c r="E782" s="42">
        <f>[2]Emissions!E651</f>
        <v>15960.925029260119</v>
      </c>
      <c r="F782" s="42">
        <f>[2]Emissions!F651</f>
        <v>15597.47373256669</v>
      </c>
      <c r="G782" s="42">
        <f>[2]Emissions!G651</f>
        <v>3104.4694379380362</v>
      </c>
      <c r="H782" s="42">
        <f>[2]Emissions!H651</f>
        <v>10188.96244344447</v>
      </c>
      <c r="I782" s="42">
        <f>[2]Emissions!I651</f>
        <v>0</v>
      </c>
      <c r="J782" s="42">
        <f>[2]Emissions!J651</f>
        <v>0</v>
      </c>
      <c r="K782" s="42">
        <f>[2]Emissions!K651</f>
        <v>0</v>
      </c>
      <c r="L782" s="42">
        <f>[2]Emissions!L651</f>
        <v>0</v>
      </c>
      <c r="M782" s="42">
        <f>[2]Emissions!M651</f>
        <v>0</v>
      </c>
    </row>
    <row r="783" spans="1:13">
      <c r="A783" s="10" t="str">
        <f>[2]Emissions!A2106</f>
        <v>EUR</v>
      </c>
      <c r="B783" s="10" t="str">
        <f>[2]Emissions!B2106</f>
        <v>TRA_NAV_DOM_DST_NEW</v>
      </c>
      <c r="C783" s="10" t="str">
        <f>[2]Emissions!C2106</f>
        <v>TRA_N2O</v>
      </c>
      <c r="D783" s="10" t="str">
        <f>[2]Emissions!D2106</f>
        <v>TRA</v>
      </c>
      <c r="E783" s="42">
        <f>[2]Emissions!E2106</f>
        <v>0</v>
      </c>
      <c r="F783" s="42">
        <f>[2]Emissions!F2106</f>
        <v>0</v>
      </c>
      <c r="G783" s="42">
        <f>[2]Emissions!G2106</f>
        <v>0</v>
      </c>
      <c r="H783" s="42">
        <f>[2]Emissions!H2106</f>
        <v>117.92984238277749</v>
      </c>
      <c r="I783" s="42">
        <f>[2]Emissions!I2106</f>
        <v>134.78303826369651</v>
      </c>
      <c r="J783" s="42">
        <f>[2]Emissions!J2106</f>
        <v>146.8911808046509</v>
      </c>
      <c r="K783" s="42">
        <f>[2]Emissions!K2106</f>
        <v>125.4143781755968</v>
      </c>
      <c r="L783" s="42">
        <f>[2]Emissions!L2106</f>
        <v>135.97071957722829</v>
      </c>
      <c r="M783" s="42">
        <f>[2]Emissions!M2106</f>
        <v>13.83531349163886</v>
      </c>
    </row>
    <row r="784" spans="1:13">
      <c r="A784" s="10" t="str">
        <f>[2]Emissions!A2435</f>
        <v>EUR</v>
      </c>
      <c r="B784" s="10" t="str">
        <f>[2]Emissions!B2435</f>
        <v>TRA_ROA_LCV_DST_NEW</v>
      </c>
      <c r="C784" s="10" t="str">
        <f>[2]Emissions!C2435</f>
        <v>TOT_CH4</v>
      </c>
      <c r="D784" s="10" t="str">
        <f>[2]Emissions!D2435</f>
        <v>TRA</v>
      </c>
      <c r="E784" s="42">
        <f>[2]Emissions!E2435</f>
        <v>0.36517560628445461</v>
      </c>
      <c r="F784" s="42">
        <f>[2]Emissions!F2435</f>
        <v>1.449839428475159</v>
      </c>
      <c r="G784" s="42">
        <f>[2]Emissions!G2435</f>
        <v>1.834164266887097</v>
      </c>
      <c r="H784" s="42">
        <f>[2]Emissions!H2435</f>
        <v>2.0003947007242511</v>
      </c>
      <c r="I784" s="42">
        <f>[2]Emissions!I2435</f>
        <v>1.9333279149369189</v>
      </c>
      <c r="J784" s="42">
        <f>[2]Emissions!J2435</f>
        <v>1.360552954908939</v>
      </c>
      <c r="K784" s="42">
        <f>[2]Emissions!K2435</f>
        <v>0.23706759513815959</v>
      </c>
      <c r="L784" s="42">
        <f>[2]Emissions!L2435</f>
        <v>0</v>
      </c>
      <c r="M784" s="42">
        <f>[2]Emissions!M2435</f>
        <v>0</v>
      </c>
    </row>
    <row r="785" spans="1:13">
      <c r="A785" s="10" t="str">
        <f>[2]Emissions!A2358</f>
        <v>EUR</v>
      </c>
      <c r="B785" s="10" t="str">
        <f>[2]Emissions!B2358</f>
        <v>TRA_ROA_CAR_LPG_NEW</v>
      </c>
      <c r="C785" s="10" t="str">
        <f>[2]Emissions!C2358</f>
        <v>TOT_CO2</v>
      </c>
      <c r="D785" s="10" t="str">
        <f>[2]Emissions!D2358</f>
        <v>TRA</v>
      </c>
      <c r="E785" s="42">
        <f>[2]Emissions!E2358</f>
        <v>0</v>
      </c>
      <c r="F785" s="42">
        <f>[2]Emissions!F2358</f>
        <v>0</v>
      </c>
      <c r="G785" s="42">
        <f>[2]Emissions!G2358</f>
        <v>0</v>
      </c>
      <c r="H785" s="42">
        <f>[2]Emissions!H2358</f>
        <v>0</v>
      </c>
      <c r="I785" s="42">
        <f>[2]Emissions!I2358</f>
        <v>0</v>
      </c>
      <c r="J785" s="42">
        <f>[2]Emissions!J2358</f>
        <v>0</v>
      </c>
      <c r="K785" s="42">
        <f>[2]Emissions!K2358</f>
        <v>0</v>
      </c>
      <c r="L785" s="42">
        <f>[2]Emissions!L2358</f>
        <v>0</v>
      </c>
      <c r="M785" s="42">
        <f>[2]Emissions!M2358</f>
        <v>0</v>
      </c>
    </row>
    <row r="786" spans="1:13">
      <c r="A786" s="10" t="str">
        <f>[2]Emissions!A2330</f>
        <v>EUR</v>
      </c>
      <c r="B786" s="10" t="str">
        <f>[2]Emissions!B2330</f>
        <v>TRA_ROA_CAR_GHE_NEW</v>
      </c>
      <c r="C786" s="10" t="str">
        <f>[2]Emissions!C2330</f>
        <v>TOT_CO2</v>
      </c>
      <c r="D786" s="10" t="str">
        <f>[2]Emissions!D2330</f>
        <v>TRA</v>
      </c>
      <c r="E786" s="42">
        <f>[2]Emissions!E2330</f>
        <v>0</v>
      </c>
      <c r="F786" s="42">
        <f>[2]Emissions!F2330</f>
        <v>192.59517203114251</v>
      </c>
      <c r="G786" s="42">
        <f>[2]Emissions!G2330</f>
        <v>1096.7154247193139</v>
      </c>
      <c r="H786" s="42">
        <f>[2]Emissions!H2330</f>
        <v>6532.1638732570209</v>
      </c>
      <c r="I786" s="42">
        <f>[2]Emissions!I2330</f>
        <v>6339.5687012258786</v>
      </c>
      <c r="J786" s="42">
        <f>[2]Emissions!J2330</f>
        <v>5435.4484485377061</v>
      </c>
      <c r="K786" s="42">
        <f>[2]Emissions!K2330</f>
        <v>0</v>
      </c>
      <c r="L786" s="42">
        <f>[2]Emissions!L2330</f>
        <v>0</v>
      </c>
      <c r="M786" s="42">
        <f>[2]Emissions!M2330</f>
        <v>0</v>
      </c>
    </row>
    <row r="787" spans="1:13">
      <c r="A787" s="10" t="str">
        <f>[2]Emissions!A2492</f>
        <v>EUR</v>
      </c>
      <c r="B787" s="10" t="str">
        <f>[2]Emissions!B2492</f>
        <v>TRA_ROA_MTR_GSL_EXS</v>
      </c>
      <c r="C787" s="10" t="str">
        <f>[2]Emissions!C2492</f>
        <v>TOT_CH4</v>
      </c>
      <c r="D787" s="10" t="str">
        <f>[2]Emissions!D2492</f>
        <v>TRA</v>
      </c>
      <c r="E787" s="42">
        <f>[2]Emissions!E2492</f>
        <v>6.221002368064954E-2</v>
      </c>
      <c r="F787" s="42">
        <f>[2]Emissions!F2492</f>
        <v>3.110501184032477E-2</v>
      </c>
      <c r="G787" s="42">
        <f>[2]Emissions!G2492</f>
        <v>0</v>
      </c>
      <c r="H787" s="42">
        <f>[2]Emissions!H2492</f>
        <v>0</v>
      </c>
      <c r="I787" s="42">
        <f>[2]Emissions!I2492</f>
        <v>0</v>
      </c>
      <c r="J787" s="42">
        <f>[2]Emissions!J2492</f>
        <v>0</v>
      </c>
      <c r="K787" s="42">
        <f>[2]Emissions!K2492</f>
        <v>0</v>
      </c>
      <c r="L787" s="42">
        <f>[2]Emissions!L2492</f>
        <v>0</v>
      </c>
      <c r="M787" s="42">
        <f>[2]Emissions!M2492</f>
        <v>0</v>
      </c>
    </row>
    <row r="788" spans="1:13">
      <c r="A788" s="10" t="str">
        <f>[2]Emissions!A2464</f>
        <v>EUR</v>
      </c>
      <c r="B788" s="10" t="str">
        <f>[2]Emissions!B2464</f>
        <v>TRA_ROA_MCY_GSL_EXS</v>
      </c>
      <c r="C788" s="10" t="str">
        <f>[2]Emissions!C2464</f>
        <v>TOT_CO2</v>
      </c>
      <c r="D788" s="10" t="str">
        <f>[2]Emissions!D2464</f>
        <v>TRA</v>
      </c>
      <c r="E788" s="42">
        <f>[2]Emissions!E2464</f>
        <v>1943.1192765853659</v>
      </c>
      <c r="F788" s="42">
        <f>[2]Emissions!F2464</f>
        <v>971.55963829268285</v>
      </c>
      <c r="G788" s="42">
        <f>[2]Emissions!G2464</f>
        <v>0</v>
      </c>
      <c r="H788" s="42">
        <f>[2]Emissions!H2464</f>
        <v>0</v>
      </c>
      <c r="I788" s="42">
        <f>[2]Emissions!I2464</f>
        <v>0</v>
      </c>
      <c r="J788" s="42">
        <f>[2]Emissions!J2464</f>
        <v>0</v>
      </c>
      <c r="K788" s="42">
        <f>[2]Emissions!K2464</f>
        <v>0</v>
      </c>
      <c r="L788" s="42">
        <f>[2]Emissions!L2464</f>
        <v>0</v>
      </c>
      <c r="M788" s="42">
        <f>[2]Emissions!M2464</f>
        <v>0</v>
      </c>
    </row>
    <row r="789" spans="1:13">
      <c r="A789" s="10" t="str">
        <f>[2]Emissions!A2521</f>
        <v>EUR</v>
      </c>
      <c r="B789" s="10" t="str">
        <f>[2]Emissions!B2521</f>
        <v>TRA_ROA_MTR_NGA_NEW</v>
      </c>
      <c r="C789" s="10" t="str">
        <f>[2]Emissions!C2521</f>
        <v>TOT_CH4</v>
      </c>
      <c r="D789" s="10" t="str">
        <f>[2]Emissions!D2521</f>
        <v>TRA</v>
      </c>
      <c r="E789" s="42">
        <f>[2]Emissions!E2521</f>
        <v>0</v>
      </c>
      <c r="F789" s="42">
        <f>[2]Emissions!F2521</f>
        <v>0</v>
      </c>
      <c r="G789" s="42">
        <f>[2]Emissions!G2521</f>
        <v>8.3125000000000557E-5</v>
      </c>
      <c r="H789" s="42">
        <f>[2]Emissions!H2521</f>
        <v>8.3125000000000557E-5</v>
      </c>
      <c r="I789" s="42">
        <f>[2]Emissions!I2521</f>
        <v>0.31953596723239941</v>
      </c>
      <c r="J789" s="42">
        <f>[2]Emissions!J2521</f>
        <v>0.31953596723239941</v>
      </c>
      <c r="K789" s="42">
        <f>[2]Emissions!K2521</f>
        <v>0.31945284223239928</v>
      </c>
      <c r="L789" s="42">
        <f>[2]Emissions!L2521</f>
        <v>0</v>
      </c>
      <c r="M789" s="42">
        <f>[2]Emissions!M2521</f>
        <v>0</v>
      </c>
    </row>
    <row r="790" spans="1:13">
      <c r="A790" s="10" t="str">
        <f>[2]Emissions!A624</f>
        <v>EUR</v>
      </c>
      <c r="B790" s="10" t="str">
        <f>[2]Emissions!B624</f>
        <v>HH2_NGA_CL_CCS_NEW</v>
      </c>
      <c r="C790" s="10" t="str">
        <f>[2]Emissions!C624</f>
        <v>TOT_CO2</v>
      </c>
      <c r="D790" s="10" t="str">
        <f>[2]Emissions!D624</f>
        <v>HH2</v>
      </c>
      <c r="E790" s="42">
        <f>[2]Emissions!E624</f>
        <v>0</v>
      </c>
      <c r="F790" s="42">
        <f>[2]Emissions!F624</f>
        <v>0</v>
      </c>
      <c r="G790" s="42">
        <f>[2]Emissions!G624</f>
        <v>0</v>
      </c>
      <c r="H790" s="42">
        <f>[2]Emissions!H624</f>
        <v>0</v>
      </c>
      <c r="I790" s="42">
        <f>[2]Emissions!I624</f>
        <v>0</v>
      </c>
      <c r="J790" s="42">
        <f>[2]Emissions!J624</f>
        <v>0</v>
      </c>
      <c r="K790" s="42">
        <f>[2]Emissions!K624</f>
        <v>570.49655432842019</v>
      </c>
      <c r="L790" s="42">
        <f>[2]Emissions!L624</f>
        <v>18614.163050418101</v>
      </c>
      <c r="M790" s="42">
        <f>[2]Emissions!M624</f>
        <v>31110.00676814749</v>
      </c>
    </row>
    <row r="791" spans="1:13">
      <c r="A791" s="10" t="str">
        <f>[2]Emissions!A2515</f>
        <v>EUR</v>
      </c>
      <c r="B791" s="10" t="str">
        <f>[2]Emissions!B2515</f>
        <v>TRA_ROA_MTR_NGA_EXS</v>
      </c>
      <c r="C791" s="10" t="str">
        <f>[2]Emissions!C2515</f>
        <v>TOT_CH4</v>
      </c>
      <c r="D791" s="10" t="str">
        <f>[2]Emissions!D2515</f>
        <v>TRA</v>
      </c>
      <c r="E791" s="42">
        <f>[2]Emissions!E2515</f>
        <v>3.0371212121212121E-4</v>
      </c>
      <c r="F791" s="42">
        <f>[2]Emissions!F2515</f>
        <v>7.9924242424242413E-5</v>
      </c>
      <c r="G791" s="42">
        <f>[2]Emissions!G2515</f>
        <v>0</v>
      </c>
      <c r="H791" s="42">
        <f>[2]Emissions!H2515</f>
        <v>0</v>
      </c>
      <c r="I791" s="42">
        <f>[2]Emissions!I2515</f>
        <v>0</v>
      </c>
      <c r="J791" s="42">
        <f>[2]Emissions!J2515</f>
        <v>0</v>
      </c>
      <c r="K791" s="42">
        <f>[2]Emissions!K2515</f>
        <v>0</v>
      </c>
      <c r="L791" s="42">
        <f>[2]Emissions!L2515</f>
        <v>0</v>
      </c>
      <c r="M791" s="42">
        <f>[2]Emissions!M2515</f>
        <v>0</v>
      </c>
    </row>
    <row r="792" spans="1:13">
      <c r="A792" s="10" t="str">
        <f>[2]Emissions!A2544</f>
        <v>EUR</v>
      </c>
      <c r="B792" s="10" t="str">
        <f>[2]Emissions!B2544</f>
        <v>UPS_SCN_FREF_EXS</v>
      </c>
      <c r="C792" s="10" t="str">
        <f>[2]Emissions!C2544</f>
        <v>UPS_CO2_PRC</v>
      </c>
      <c r="D792" s="10" t="str">
        <f>[2]Emissions!D2544</f>
        <v>UPS</v>
      </c>
      <c r="E792" s="42">
        <f>[2]Emissions!E2544</f>
        <v>51199.216412788293</v>
      </c>
      <c r="F792" s="42">
        <f>[2]Emissions!F2544</f>
        <v>44773.159119672047</v>
      </c>
      <c r="G792" s="42">
        <f>[2]Emissions!G2544</f>
        <v>38250.092179520179</v>
      </c>
      <c r="H792" s="42">
        <f>[2]Emissions!H2544</f>
        <v>35281.292947522998</v>
      </c>
      <c r="I792" s="42">
        <f>[2]Emissions!I2544</f>
        <v>28561.268487609432</v>
      </c>
      <c r="J792" s="42">
        <f>[2]Emissions!J2544</f>
        <v>20251.748059291469</v>
      </c>
      <c r="K792" s="42">
        <f>[2]Emissions!K2544</f>
        <v>9054.2166206050697</v>
      </c>
      <c r="L792" s="42">
        <f>[2]Emissions!L2544</f>
        <v>6532.3281538969513</v>
      </c>
      <c r="M792" s="42">
        <f>[2]Emissions!M2544</f>
        <v>9492.8008539020775</v>
      </c>
    </row>
    <row r="793" spans="1:13">
      <c r="A793" s="10" t="str">
        <f>[2]Emissions!A2509</f>
        <v>EUR</v>
      </c>
      <c r="B793" s="10" t="str">
        <f>[2]Emissions!B2509</f>
        <v>TRA_ROA_MTR_LPG_NEW</v>
      </c>
      <c r="C793" s="10" t="str">
        <f>[2]Emissions!C2509</f>
        <v>TOT_CH4</v>
      </c>
      <c r="D793" s="10" t="str">
        <f>[2]Emissions!D2509</f>
        <v>TRA</v>
      </c>
      <c r="E793" s="42">
        <f>[2]Emissions!E2509</f>
        <v>5.4282324780976207E-2</v>
      </c>
      <c r="F793" s="42">
        <f>[2]Emissions!F2509</f>
        <v>5.4282324780976207E-2</v>
      </c>
      <c r="G793" s="42">
        <f>[2]Emissions!G2509</f>
        <v>5.4282324780976207E-2</v>
      </c>
      <c r="H793" s="42">
        <f>[2]Emissions!H2509</f>
        <v>5.4282324780976207E-2</v>
      </c>
      <c r="I793" s="42">
        <f>[2]Emissions!I2509</f>
        <v>0</v>
      </c>
      <c r="J793" s="42">
        <f>[2]Emissions!J2509</f>
        <v>0</v>
      </c>
      <c r="K793" s="42">
        <f>[2]Emissions!K2509</f>
        <v>0</v>
      </c>
      <c r="L793" s="42">
        <f>[2]Emissions!L2509</f>
        <v>0</v>
      </c>
      <c r="M793" s="42">
        <f>[2]Emissions!M2509</f>
        <v>0</v>
      </c>
    </row>
    <row r="794" spans="1:13">
      <c r="A794" s="10" t="str">
        <f>[2]Emissions!A2538</f>
        <v>EUR</v>
      </c>
      <c r="B794" s="10" t="str">
        <f>[2]Emissions!B2538</f>
        <v>UPS_BIO_REF_GEN2_FT_LGC_KER_NEW</v>
      </c>
      <c r="C794" s="10" t="str">
        <f>[2]Emissions!C2538</f>
        <v>UPS_CO2</v>
      </c>
      <c r="D794" s="10" t="str">
        <f>[2]Emissions!D2538</f>
        <v>UPS</v>
      </c>
      <c r="E794" s="42">
        <f>[2]Emissions!E2538</f>
        <v>0</v>
      </c>
      <c r="F794" s="42">
        <f>[2]Emissions!F2538</f>
        <v>0</v>
      </c>
      <c r="G794" s="42">
        <f>[2]Emissions!G2538</f>
        <v>0</v>
      </c>
      <c r="H794" s="42">
        <f>[2]Emissions!H2538</f>
        <v>0</v>
      </c>
      <c r="I794" s="42">
        <f>[2]Emissions!I2538</f>
        <v>14.86992562047512</v>
      </c>
      <c r="J794" s="42">
        <f>[2]Emissions!J2538</f>
        <v>0</v>
      </c>
      <c r="K794" s="42">
        <f>[2]Emissions!K2538</f>
        <v>14.86992562047512</v>
      </c>
      <c r="L794" s="42">
        <f>[2]Emissions!L2538</f>
        <v>14.86992562047512</v>
      </c>
      <c r="M794" s="42">
        <f>[2]Emissions!M2538</f>
        <v>0</v>
      </c>
    </row>
    <row r="795" spans="1:13">
      <c r="A795" s="10" t="str">
        <f>[2]Emissions!A2447</f>
        <v>EUR</v>
      </c>
      <c r="B795" s="10" t="str">
        <f>[2]Emissions!B2447</f>
        <v>TRA_ROA_LCV_LPG_EXS</v>
      </c>
      <c r="C795" s="10" t="str">
        <f>[2]Emissions!C2447</f>
        <v>TOT_CH4</v>
      </c>
      <c r="D795" s="10" t="str">
        <f>[2]Emissions!D2447</f>
        <v>TRA</v>
      </c>
      <c r="E795" s="42">
        <f>[2]Emissions!E2447</f>
        <v>0.1079208482142857</v>
      </c>
      <c r="F795" s="42">
        <f>[2]Emissions!F2447</f>
        <v>2.8400223214285709E-2</v>
      </c>
      <c r="G795" s="42">
        <f>[2]Emissions!G2447</f>
        <v>0</v>
      </c>
      <c r="H795" s="42">
        <f>[2]Emissions!H2447</f>
        <v>0</v>
      </c>
      <c r="I795" s="42">
        <f>[2]Emissions!I2447</f>
        <v>0</v>
      </c>
      <c r="J795" s="42">
        <f>[2]Emissions!J2447</f>
        <v>0</v>
      </c>
      <c r="K795" s="42">
        <f>[2]Emissions!K2447</f>
        <v>0</v>
      </c>
      <c r="L795" s="42">
        <f>[2]Emissions!L2447</f>
        <v>0</v>
      </c>
      <c r="M795" s="42">
        <f>[2]Emissions!M2447</f>
        <v>0</v>
      </c>
    </row>
    <row r="796" spans="1:13">
      <c r="A796" s="10" t="str">
        <f>[2]Emissions!A2363</f>
        <v>EUR</v>
      </c>
      <c r="B796" s="10" t="str">
        <f>[2]Emissions!B2363</f>
        <v>TRA_ROA_CAR_NGA_EXS</v>
      </c>
      <c r="C796" s="10" t="str">
        <f>[2]Emissions!C2363</f>
        <v>TOT_CO2</v>
      </c>
      <c r="D796" s="10" t="str">
        <f>[2]Emissions!D2363</f>
        <v>TRA</v>
      </c>
      <c r="E796" s="42">
        <f>[2]Emissions!E2363</f>
        <v>329.21503706293709</v>
      </c>
      <c r="F796" s="42">
        <f>[2]Emissions!F2363</f>
        <v>312.75428520979023</v>
      </c>
      <c r="G796" s="42">
        <f>[2]Emissions!G2363</f>
        <v>0</v>
      </c>
      <c r="H796" s="42">
        <f>[2]Emissions!H2363</f>
        <v>0</v>
      </c>
      <c r="I796" s="42">
        <f>[2]Emissions!I2363</f>
        <v>0</v>
      </c>
      <c r="J796" s="42">
        <f>[2]Emissions!J2363</f>
        <v>0</v>
      </c>
      <c r="K796" s="42">
        <f>[2]Emissions!K2363</f>
        <v>0</v>
      </c>
      <c r="L796" s="42">
        <f>[2]Emissions!L2363</f>
        <v>0</v>
      </c>
      <c r="M796" s="42">
        <f>[2]Emissions!M2363</f>
        <v>0</v>
      </c>
    </row>
    <row r="797" spans="1:13">
      <c r="A797" s="10" t="str">
        <f>[2]Emissions!A2532</f>
        <v>EUR</v>
      </c>
      <c r="B797" s="10" t="str">
        <f>[2]Emissions!B2532</f>
        <v>UPS_BIO_REF_GEN2_FT_LGC_DST_NEW</v>
      </c>
      <c r="C797" s="10" t="str">
        <f>[2]Emissions!C2532</f>
        <v>UPS_CO2</v>
      </c>
      <c r="D797" s="10" t="str">
        <f>[2]Emissions!D2532</f>
        <v>UPS</v>
      </c>
      <c r="E797" s="42">
        <f>[2]Emissions!E2532</f>
        <v>0</v>
      </c>
      <c r="F797" s="42">
        <f>[2]Emissions!F2532</f>
        <v>0</v>
      </c>
      <c r="G797" s="42">
        <f>[2]Emissions!G2532</f>
        <v>883.69017121211959</v>
      </c>
      <c r="H797" s="42">
        <f>[2]Emissions!H2532</f>
        <v>956.07257180050203</v>
      </c>
      <c r="I797" s="42">
        <f>[2]Emissions!I2532</f>
        <v>1013.585046768409</v>
      </c>
      <c r="J797" s="42">
        <f>[2]Emissions!J2532</f>
        <v>1013.585046768409</v>
      </c>
      <c r="K797" s="42">
        <f>[2]Emissions!K2532</f>
        <v>129.89487555628949</v>
      </c>
      <c r="L797" s="42">
        <f>[2]Emissions!L2532</f>
        <v>57.512474967907067</v>
      </c>
      <c r="M797" s="42">
        <f>[2]Emissions!M2532</f>
        <v>0</v>
      </c>
    </row>
    <row r="798" spans="1:13">
      <c r="A798" s="10" t="str">
        <f>[2]Emissions!A2441</f>
        <v>EUR</v>
      </c>
      <c r="B798" s="10" t="str">
        <f>[2]Emissions!B2441</f>
        <v>TRA_ROA_LCV_GSL_EXS</v>
      </c>
      <c r="C798" s="10" t="str">
        <f>[2]Emissions!C2441</f>
        <v>TOT_CH4</v>
      </c>
      <c r="D798" s="10" t="str">
        <f>[2]Emissions!D2441</f>
        <v>TRA</v>
      </c>
      <c r="E798" s="42">
        <f>[2]Emissions!E2441</f>
        <v>0.395176625</v>
      </c>
      <c r="F798" s="42">
        <f>[2]Emissions!F2441</f>
        <v>0.1975883125</v>
      </c>
      <c r="G798" s="42">
        <f>[2]Emissions!G2441</f>
        <v>0</v>
      </c>
      <c r="H798" s="42">
        <f>[2]Emissions!H2441</f>
        <v>0</v>
      </c>
      <c r="I798" s="42">
        <f>[2]Emissions!I2441</f>
        <v>0</v>
      </c>
      <c r="J798" s="42">
        <f>[2]Emissions!J2441</f>
        <v>0</v>
      </c>
      <c r="K798" s="42">
        <f>[2]Emissions!K2441</f>
        <v>0</v>
      </c>
      <c r="L798" s="42">
        <f>[2]Emissions!L2441</f>
        <v>0</v>
      </c>
      <c r="M798" s="42">
        <f>[2]Emissions!M2441</f>
        <v>0</v>
      </c>
    </row>
    <row r="799" spans="1:13">
      <c r="A799" s="10" t="str">
        <f>[2]Emissions!A2352</f>
        <v>EUR</v>
      </c>
      <c r="B799" s="10" t="str">
        <f>[2]Emissions!B2352</f>
        <v>TRA_ROA_CAR_LPG_EXS</v>
      </c>
      <c r="C799" s="10" t="str">
        <f>[2]Emissions!C2352</f>
        <v>TOT_CH4</v>
      </c>
      <c r="D799" s="10" t="str">
        <f>[2]Emissions!D2352</f>
        <v>TRA</v>
      </c>
      <c r="E799" s="42">
        <f>[2]Emissions!E2352</f>
        <v>0.26572941608391609</v>
      </c>
      <c r="F799" s="42">
        <f>[2]Emissions!F2352</f>
        <v>0.13286470804195799</v>
      </c>
      <c r="G799" s="42">
        <f>[2]Emissions!G2352</f>
        <v>0</v>
      </c>
      <c r="H799" s="42">
        <f>[2]Emissions!H2352</f>
        <v>0</v>
      </c>
      <c r="I799" s="42">
        <f>[2]Emissions!I2352</f>
        <v>0</v>
      </c>
      <c r="J799" s="42">
        <f>[2]Emissions!J2352</f>
        <v>0</v>
      </c>
      <c r="K799" s="42">
        <f>[2]Emissions!K2352</f>
        <v>0</v>
      </c>
      <c r="L799" s="42">
        <f>[2]Emissions!L2352</f>
        <v>0</v>
      </c>
      <c r="M799" s="42">
        <f>[2]Emissions!M2352</f>
        <v>0</v>
      </c>
    </row>
    <row r="800" spans="1:13">
      <c r="A800" s="10" t="str">
        <f>[2]Emissions!A2486</f>
        <v>EUR</v>
      </c>
      <c r="B800" s="10" t="str">
        <f>[2]Emissions!B2486</f>
        <v>TRA_ROA_MTR_DST_NEW</v>
      </c>
      <c r="C800" s="10" t="str">
        <f>[2]Emissions!C2486</f>
        <v>TOT_CH4</v>
      </c>
      <c r="D800" s="10" t="str">
        <f>[2]Emissions!D2486</f>
        <v>TRA</v>
      </c>
      <c r="E800" s="42">
        <f>[2]Emissions!E2486</f>
        <v>0.72073921147356501</v>
      </c>
      <c r="F800" s="42">
        <f>[2]Emissions!F2486</f>
        <v>3.2503328808892391</v>
      </c>
      <c r="G800" s="42">
        <f>[2]Emissions!G2486</f>
        <v>5.3524351450586618</v>
      </c>
      <c r="H800" s="42">
        <f>[2]Emissions!H2486</f>
        <v>5.8423322271638209</v>
      </c>
      <c r="I800" s="42">
        <f>[2]Emissions!I2486</f>
        <v>5.1215930156902552</v>
      </c>
      <c r="J800" s="42">
        <f>[2]Emissions!J2486</f>
        <v>4.6473113260064149</v>
      </c>
      <c r="K800" s="42">
        <f>[2]Emissions!K2486</f>
        <v>2.8981103096526222</v>
      </c>
      <c r="L800" s="42">
        <f>[2]Emissions!L2486</f>
        <v>0.58865477818699474</v>
      </c>
      <c r="M800" s="42">
        <f>[2]Emissions!M2486</f>
        <v>0</v>
      </c>
    </row>
    <row r="801" spans="1:13">
      <c r="A801" s="10" t="str">
        <f>[2]Emissions!A2368</f>
        <v>EUR</v>
      </c>
      <c r="B801" s="10" t="str">
        <f>[2]Emissions!B2368</f>
        <v>TRA_ROA_CAR_NGA_NEW</v>
      </c>
      <c r="C801" s="10" t="str">
        <f>[2]Emissions!C2368</f>
        <v>TOT_CO2</v>
      </c>
      <c r="D801" s="10" t="str">
        <f>[2]Emissions!D2368</f>
        <v>TRA</v>
      </c>
      <c r="E801" s="42">
        <f>[2]Emissions!E2368</f>
        <v>0</v>
      </c>
      <c r="F801" s="42">
        <f>[2]Emissions!F2368</f>
        <v>0</v>
      </c>
      <c r="G801" s="42">
        <f>[2]Emissions!G2368</f>
        <v>6789.9023141254456</v>
      </c>
      <c r="H801" s="42">
        <f>[2]Emissions!H2368</f>
        <v>32247.45309520674</v>
      </c>
      <c r="I801" s="42">
        <f>[2]Emissions!I2368</f>
        <v>32247.45309520674</v>
      </c>
      <c r="J801" s="42">
        <f>[2]Emissions!J2368</f>
        <v>25457.5507810813</v>
      </c>
      <c r="K801" s="42">
        <f>[2]Emissions!K2368</f>
        <v>0</v>
      </c>
      <c r="L801" s="42">
        <f>[2]Emissions!L2368</f>
        <v>0</v>
      </c>
      <c r="M801" s="42">
        <f>[2]Emissions!M2368</f>
        <v>0</v>
      </c>
    </row>
    <row r="802" spans="1:13">
      <c r="A802" s="10" t="str">
        <f>[2]Emissions!A2251</f>
        <v>EUR</v>
      </c>
      <c r="B802" s="10" t="str">
        <f>[2]Emissions!B2251</f>
        <v>TRA_ROA_3WH_DST_NEW</v>
      </c>
      <c r="C802" s="10" t="str">
        <f>[2]Emissions!C2251</f>
        <v>TOT_CO2</v>
      </c>
      <c r="D802" s="10" t="str">
        <f>[2]Emissions!D2251</f>
        <v>TRA</v>
      </c>
      <c r="E802" s="42">
        <f>[2]Emissions!E2251</f>
        <v>66.979718080149155</v>
      </c>
      <c r="F802" s="42">
        <f>[2]Emissions!F2251</f>
        <v>66.979718080149155</v>
      </c>
      <c r="G802" s="42">
        <f>[2]Emissions!G2251</f>
        <v>0</v>
      </c>
      <c r="H802" s="42">
        <f>[2]Emissions!H2251</f>
        <v>314.79629726630372</v>
      </c>
      <c r="I802" s="42">
        <f>[2]Emissions!I2251</f>
        <v>314.79629726630372</v>
      </c>
      <c r="J802" s="42">
        <f>[2]Emissions!J2251</f>
        <v>0</v>
      </c>
      <c r="K802" s="42">
        <f>[2]Emissions!K2251</f>
        <v>0</v>
      </c>
      <c r="L802" s="42">
        <f>[2]Emissions!L2251</f>
        <v>0</v>
      </c>
      <c r="M802" s="42">
        <f>[2]Emissions!M2251</f>
        <v>0</v>
      </c>
    </row>
    <row r="803" spans="1:13">
      <c r="A803" s="10" t="str">
        <f>[2]Emissions!A2335</f>
        <v>EUR</v>
      </c>
      <c r="B803" s="10" t="str">
        <f>[2]Emissions!B2335</f>
        <v>TRA_ROA_CAR_GPH_NEW</v>
      </c>
      <c r="C803" s="10" t="str">
        <f>[2]Emissions!C2335</f>
        <v>TOT_CO2</v>
      </c>
      <c r="D803" s="10" t="str">
        <f>[2]Emissions!D2335</f>
        <v>TRA</v>
      </c>
      <c r="E803" s="42">
        <f>[2]Emissions!E2335</f>
        <v>11.33158859753612</v>
      </c>
      <c r="F803" s="42">
        <f>[2]Emissions!F2335</f>
        <v>67.474781248386648</v>
      </c>
      <c r="G803" s="42">
        <f>[2]Emissions!G2335</f>
        <v>401.53992156863711</v>
      </c>
      <c r="H803" s="42">
        <f>[2]Emissions!H2335</f>
        <v>2408.5998564651418</v>
      </c>
      <c r="I803" s="42">
        <f>[2]Emissions!I2335</f>
        <v>13728.37384082049</v>
      </c>
      <c r="J803" s="42">
        <f>[2]Emissions!J2335</f>
        <v>13394.30870050024</v>
      </c>
      <c r="K803" s="42">
        <f>[2]Emissions!K2335</f>
        <v>11375.9171770062</v>
      </c>
      <c r="L803" s="42">
        <f>[2]Emissions!L2335</f>
        <v>0</v>
      </c>
      <c r="M803" s="42">
        <f>[2]Emissions!M2335</f>
        <v>22997.509654629361</v>
      </c>
    </row>
    <row r="804" spans="1:13">
      <c r="A804" s="10" t="str">
        <f>[2]Emissions!A2288</f>
        <v>EUR</v>
      </c>
      <c r="B804" s="10" t="str">
        <f>[2]Emissions!B2288</f>
        <v>TRA_ROA_BUS_DST_NEW</v>
      </c>
      <c r="C804" s="10" t="str">
        <f>[2]Emissions!C2288</f>
        <v>TRA_N2O</v>
      </c>
      <c r="D804" s="10" t="str">
        <f>[2]Emissions!D2288</f>
        <v>TRA</v>
      </c>
      <c r="E804" s="42">
        <f>[2]Emissions!E2288</f>
        <v>63.444250961538451</v>
      </c>
      <c r="F804" s="42">
        <f>[2]Emissions!F2288</f>
        <v>276.27639967332942</v>
      </c>
      <c r="G804" s="42">
        <f>[2]Emissions!G2288</f>
        <v>445.57719729853261</v>
      </c>
      <c r="H804" s="42">
        <f>[2]Emissions!H2288</f>
        <v>478.38297488004531</v>
      </c>
      <c r="I804" s="42">
        <f>[2]Emissions!I2288</f>
        <v>456.15220347402197</v>
      </c>
      <c r="J804" s="42">
        <f>[2]Emissions!J2288</f>
        <v>305.50949967412691</v>
      </c>
      <c r="K804" s="42">
        <f>[2]Emissions!K2288</f>
        <v>86.662087640985888</v>
      </c>
      <c r="L804" s="42">
        <f>[2]Emissions!L2288</f>
        <v>0</v>
      </c>
      <c r="M804" s="42">
        <f>[2]Emissions!M2288</f>
        <v>0</v>
      </c>
    </row>
    <row r="805" spans="1:13">
      <c r="A805" s="10" t="str">
        <f>[2]Emissions!A2469</f>
        <v>EUR</v>
      </c>
      <c r="B805" s="10" t="str">
        <f>[2]Emissions!B2469</f>
        <v>TRA_ROA_MOP_GSL_EXS</v>
      </c>
      <c r="C805" s="10" t="str">
        <f>[2]Emissions!C2469</f>
        <v>TOT_CO2</v>
      </c>
      <c r="D805" s="10" t="str">
        <f>[2]Emissions!D2469</f>
        <v>TRA</v>
      </c>
      <c r="E805" s="42">
        <f>[2]Emissions!E2469</f>
        <v>215.94101987726779</v>
      </c>
      <c r="F805" s="42">
        <f>[2]Emissions!F2469</f>
        <v>107.9705099386339</v>
      </c>
      <c r="G805" s="42">
        <f>[2]Emissions!G2469</f>
        <v>0</v>
      </c>
      <c r="H805" s="42">
        <f>[2]Emissions!H2469</f>
        <v>0</v>
      </c>
      <c r="I805" s="42">
        <f>[2]Emissions!I2469</f>
        <v>0</v>
      </c>
      <c r="J805" s="42">
        <f>[2]Emissions!J2469</f>
        <v>0</v>
      </c>
      <c r="K805" s="42">
        <f>[2]Emissions!K2469</f>
        <v>0</v>
      </c>
      <c r="L805" s="42">
        <f>[2]Emissions!L2469</f>
        <v>0</v>
      </c>
      <c r="M805" s="42">
        <f>[2]Emissions!M2469</f>
        <v>0</v>
      </c>
    </row>
    <row r="806" spans="1:13">
      <c r="A806" s="10" t="str">
        <f>[2]Emissions!A2385</f>
        <v>EUR</v>
      </c>
      <c r="B806" s="10" t="str">
        <f>[2]Emissions!B2385</f>
        <v>TRA_ROA_HTR_DST_EXS</v>
      </c>
      <c r="C806" s="10" t="str">
        <f>[2]Emissions!C2385</f>
        <v>TRA_N2O</v>
      </c>
      <c r="D806" s="10" t="str">
        <f>[2]Emissions!D2385</f>
        <v>TRA</v>
      </c>
      <c r="E806" s="42">
        <f>[2]Emissions!E2385</f>
        <v>1820.271289915966</v>
      </c>
      <c r="F806" s="42">
        <f>[2]Emissions!F2385</f>
        <v>910.13564495798323</v>
      </c>
      <c r="G806" s="42">
        <f>[2]Emissions!G2385</f>
        <v>0</v>
      </c>
      <c r="H806" s="42">
        <f>[2]Emissions!H2385</f>
        <v>0</v>
      </c>
      <c r="I806" s="42">
        <f>[2]Emissions!I2385</f>
        <v>0</v>
      </c>
      <c r="J806" s="42">
        <f>[2]Emissions!J2385</f>
        <v>0</v>
      </c>
      <c r="K806" s="42">
        <f>[2]Emissions!K2385</f>
        <v>0</v>
      </c>
      <c r="L806" s="42">
        <f>[2]Emissions!L2385</f>
        <v>0</v>
      </c>
      <c r="M806" s="42">
        <f>[2]Emissions!M2385</f>
        <v>0</v>
      </c>
    </row>
    <row r="807" spans="1:13">
      <c r="A807" s="10" t="str">
        <f>[2]Emissions!A2083</f>
        <v>EUR</v>
      </c>
      <c r="B807" s="10" t="str">
        <f>[2]Emissions!B2083</f>
        <v>TRA_FT_JTK_DOM</v>
      </c>
      <c r="C807" s="10" t="str">
        <f>[2]Emissions!C2083</f>
        <v>TOT_CO2</v>
      </c>
      <c r="D807" s="10" t="str">
        <f>[2]Emissions!D2083</f>
        <v>TRA</v>
      </c>
      <c r="E807" s="42">
        <f>[2]Emissions!E2083</f>
        <v>-11558.038644104579</v>
      </c>
      <c r="F807" s="42">
        <f>[2]Emissions!F2083</f>
        <v>-12587.602822168101</v>
      </c>
      <c r="G807" s="42">
        <f>[2]Emissions!G2083</f>
        <v>0</v>
      </c>
      <c r="H807" s="42">
        <f>[2]Emissions!H2083</f>
        <v>0</v>
      </c>
      <c r="I807" s="42">
        <f>[2]Emissions!I2083</f>
        <v>-957.40427109186339</v>
      </c>
      <c r="J807" s="42">
        <f>[2]Emissions!J2083</f>
        <v>0</v>
      </c>
      <c r="K807" s="42">
        <f>[2]Emissions!K2083</f>
        <v>-7413.3172128702263</v>
      </c>
      <c r="L807" s="42">
        <f>[2]Emissions!L2083</f>
        <v>-28720.628384654901</v>
      </c>
      <c r="M807" s="42">
        <f>[2]Emissions!M2083</f>
        <v>-5646.427788544579</v>
      </c>
    </row>
    <row r="808" spans="1:13">
      <c r="A808" s="10" t="str">
        <f>[2]Emissions!A2099</f>
        <v>EUR</v>
      </c>
      <c r="B808" s="10" t="str">
        <f>[2]Emissions!B2099</f>
        <v>TRA_NAV_DOM_DST_EXS</v>
      </c>
      <c r="C808" s="10" t="str">
        <f>[2]Emissions!C2099</f>
        <v>TRA_N2O</v>
      </c>
      <c r="D808" s="10" t="str">
        <f>[2]Emissions!D2099</f>
        <v>TRA</v>
      </c>
      <c r="E808" s="42">
        <f>[2]Emissions!E2099</f>
        <v>72.51290891283054</v>
      </c>
      <c r="F808" s="42">
        <f>[2]Emissions!F2099</f>
        <v>58.010327130264429</v>
      </c>
      <c r="G808" s="42">
        <f>[2]Emissions!G2099</f>
        <v>43.507745347698318</v>
      </c>
      <c r="H808" s="42">
        <f>[2]Emissions!H2099</f>
        <v>29.005163565132211</v>
      </c>
      <c r="I808" s="42">
        <f>[2]Emissions!I2099</f>
        <v>14.5025817825661</v>
      </c>
      <c r="J808" s="42">
        <f>[2]Emissions!J2099</f>
        <v>0</v>
      </c>
      <c r="K808" s="42">
        <f>[2]Emissions!K2099</f>
        <v>0</v>
      </c>
      <c r="L808" s="42">
        <f>[2]Emissions!L2099</f>
        <v>0</v>
      </c>
      <c r="M808" s="42">
        <f>[2]Emissions!M2099</f>
        <v>0</v>
      </c>
    </row>
    <row r="809" spans="1:13">
      <c r="A809" s="10" t="str">
        <f>[2]Emissions!A2379</f>
        <v>EUR</v>
      </c>
      <c r="B809" s="10" t="str">
        <f>[2]Emissions!B2379</f>
        <v>TRA_ROA_HTR_DST_EXS</v>
      </c>
      <c r="C809" s="10" t="str">
        <f>[2]Emissions!C2379</f>
        <v>TOT_CH4</v>
      </c>
      <c r="D809" s="10" t="str">
        <f>[2]Emissions!D2379</f>
        <v>TRA</v>
      </c>
      <c r="E809" s="42">
        <f>[2]Emissions!E2379</f>
        <v>9.101356449579832</v>
      </c>
      <c r="F809" s="42">
        <f>[2]Emissions!F2379</f>
        <v>4.550678224789916</v>
      </c>
      <c r="G809" s="42">
        <f>[2]Emissions!G2379</f>
        <v>0</v>
      </c>
      <c r="H809" s="42">
        <f>[2]Emissions!H2379</f>
        <v>0</v>
      </c>
      <c r="I809" s="42">
        <f>[2]Emissions!I2379</f>
        <v>0</v>
      </c>
      <c r="J809" s="42">
        <f>[2]Emissions!J2379</f>
        <v>0</v>
      </c>
      <c r="K809" s="42">
        <f>[2]Emissions!K2379</f>
        <v>0</v>
      </c>
      <c r="L809" s="42">
        <f>[2]Emissions!L2379</f>
        <v>0</v>
      </c>
      <c r="M809" s="42">
        <f>[2]Emissions!M2379</f>
        <v>0</v>
      </c>
    </row>
    <row r="810" spans="1:13">
      <c r="A810" s="10" t="str">
        <f>[2]Emissions!A2373</f>
        <v>EUR</v>
      </c>
      <c r="B810" s="10" t="str">
        <f>[2]Emissions!B2373</f>
        <v>TRA_ROA_HTR_DPH_NEW</v>
      </c>
      <c r="C810" s="10" t="str">
        <f>[2]Emissions!C2373</f>
        <v>TOT_CH4</v>
      </c>
      <c r="D810" s="10" t="str">
        <f>[2]Emissions!D2373</f>
        <v>TRA</v>
      </c>
      <c r="E810" s="42">
        <f>[2]Emissions!E2373</f>
        <v>0</v>
      </c>
      <c r="F810" s="42">
        <f>[2]Emissions!F2373</f>
        <v>0</v>
      </c>
      <c r="G810" s="42">
        <f>[2]Emissions!G2373</f>
        <v>0</v>
      </c>
      <c r="H810" s="42">
        <f>[2]Emissions!H2373</f>
        <v>0</v>
      </c>
      <c r="I810" s="42">
        <f>[2]Emissions!I2373</f>
        <v>2.707309948416363E-3</v>
      </c>
      <c r="J810" s="42">
        <f>[2]Emissions!J2373</f>
        <v>1.6047751279555211E-2</v>
      </c>
      <c r="K810" s="42">
        <f>[2]Emissions!K2373</f>
        <v>9.4239612440287432E-2</v>
      </c>
      <c r="L810" s="42">
        <f>[2]Emissions!L2373</f>
        <v>0.52167150615691882</v>
      </c>
      <c r="M810" s="42">
        <f>[2]Emissions!M2373</f>
        <v>0.55778912454539598</v>
      </c>
    </row>
    <row r="811" spans="1:13">
      <c r="A811" s="10" t="str">
        <f>[2]Emissions!A2346</f>
        <v>EUR</v>
      </c>
      <c r="B811" s="10" t="str">
        <f>[2]Emissions!B2346</f>
        <v>TRA_ROA_CAR_GSL_NEW</v>
      </c>
      <c r="C811" s="10" t="str">
        <f>[2]Emissions!C2346</f>
        <v>TOT_CH4</v>
      </c>
      <c r="D811" s="10" t="str">
        <f>[2]Emissions!D2346</f>
        <v>TRA</v>
      </c>
      <c r="E811" s="42">
        <f>[2]Emissions!E2346</f>
        <v>2.199525166789563</v>
      </c>
      <c r="F811" s="42">
        <f>[2]Emissions!F2346</f>
        <v>5.4216748656768976</v>
      </c>
      <c r="G811" s="42">
        <f>[2]Emissions!G2346</f>
        <v>9.3491703071820282</v>
      </c>
      <c r="H811" s="42">
        <f>[2]Emissions!H2346</f>
        <v>7.1496451403924652</v>
      </c>
      <c r="I811" s="42">
        <f>[2]Emissions!I2346</f>
        <v>3.9274954415051302</v>
      </c>
      <c r="J811" s="42">
        <f>[2]Emissions!J2346</f>
        <v>0</v>
      </c>
      <c r="K811" s="42">
        <f>[2]Emissions!K2346</f>
        <v>0</v>
      </c>
      <c r="L811" s="42">
        <f>[2]Emissions!L2346</f>
        <v>0</v>
      </c>
      <c r="M811" s="42">
        <f>[2]Emissions!M2346</f>
        <v>0</v>
      </c>
    </row>
    <row r="812" spans="1:13">
      <c r="A812" s="10" t="str">
        <f>[2]Emissions!A2480</f>
        <v>EUR</v>
      </c>
      <c r="B812" s="10" t="str">
        <f>[2]Emissions!B2480</f>
        <v>TRA_ROA_MTR_DST_EXS</v>
      </c>
      <c r="C812" s="10" t="str">
        <f>[2]Emissions!C2480</f>
        <v>TOT_CH4</v>
      </c>
      <c r="D812" s="10" t="str">
        <f>[2]Emissions!D2480</f>
        <v>TRA</v>
      </c>
      <c r="E812" s="42">
        <f>[2]Emissions!E2480</f>
        <v>5.3066647834394898</v>
      </c>
      <c r="F812" s="42">
        <f>[2]Emissions!F2480</f>
        <v>2.6533323917197449</v>
      </c>
      <c r="G812" s="42">
        <f>[2]Emissions!G2480</f>
        <v>0</v>
      </c>
      <c r="H812" s="42">
        <f>[2]Emissions!H2480</f>
        <v>0</v>
      </c>
      <c r="I812" s="42">
        <f>[2]Emissions!I2480</f>
        <v>0</v>
      </c>
      <c r="J812" s="42">
        <f>[2]Emissions!J2480</f>
        <v>0</v>
      </c>
      <c r="K812" s="42">
        <f>[2]Emissions!K2480</f>
        <v>0</v>
      </c>
      <c r="L812" s="42">
        <f>[2]Emissions!L2480</f>
        <v>0</v>
      </c>
      <c r="M812" s="42">
        <f>[2]Emissions!M2480</f>
        <v>0</v>
      </c>
    </row>
    <row r="813" spans="1:13">
      <c r="A813" s="10" t="str">
        <f>[2]Emissions!A2340</f>
        <v>EUR</v>
      </c>
      <c r="B813" s="10" t="str">
        <f>[2]Emissions!B2340</f>
        <v>TRA_ROA_CAR_GSL_EXS</v>
      </c>
      <c r="C813" s="10" t="str">
        <f>[2]Emissions!C2340</f>
        <v>TOT_CH4</v>
      </c>
      <c r="D813" s="10" t="str">
        <f>[2]Emissions!D2340</f>
        <v>TRA</v>
      </c>
      <c r="E813" s="42">
        <f>[2]Emissions!E2340</f>
        <v>9.2117949511494235</v>
      </c>
      <c r="F813" s="42">
        <f>[2]Emissions!F2340</f>
        <v>4.6058974755747144</v>
      </c>
      <c r="G813" s="42">
        <f>[2]Emissions!G2340</f>
        <v>0</v>
      </c>
      <c r="H813" s="42">
        <f>[2]Emissions!H2340</f>
        <v>0</v>
      </c>
      <c r="I813" s="42">
        <f>[2]Emissions!I2340</f>
        <v>0</v>
      </c>
      <c r="J813" s="42">
        <f>[2]Emissions!J2340</f>
        <v>0</v>
      </c>
      <c r="K813" s="42">
        <f>[2]Emissions!K2340</f>
        <v>0</v>
      </c>
      <c r="L813" s="42">
        <f>[2]Emissions!L2340</f>
        <v>0</v>
      </c>
      <c r="M813" s="42">
        <f>[2]Emissions!M2340</f>
        <v>0</v>
      </c>
    </row>
    <row r="814" spans="1:13">
      <c r="A814" s="10" t="str">
        <f>[2]Emissions!A2474</f>
        <v>EUR</v>
      </c>
      <c r="B814" s="10" t="str">
        <f>[2]Emissions!B2474</f>
        <v>TRA_ROA_MTR_DPH_NEW</v>
      </c>
      <c r="C814" s="10" t="str">
        <f>[2]Emissions!C2474</f>
        <v>TOT_CH4</v>
      </c>
      <c r="D814" s="10" t="str">
        <f>[2]Emissions!D2474</f>
        <v>TRA</v>
      </c>
      <c r="E814" s="42">
        <f>[2]Emissions!E2474</f>
        <v>0</v>
      </c>
      <c r="F814" s="42">
        <f>[2]Emissions!F2474</f>
        <v>0</v>
      </c>
      <c r="G814" s="42">
        <f>[2]Emissions!G2474</f>
        <v>2.091474121996303E-4</v>
      </c>
      <c r="H814" s="42">
        <f>[2]Emissions!H2474</f>
        <v>2.091474121996303E-4</v>
      </c>
      <c r="I814" s="42">
        <f>[2]Emissions!I2474</f>
        <v>7.4414605183197044E-3</v>
      </c>
      <c r="J814" s="42">
        <f>[2]Emissions!J2474</f>
        <v>4.41790960391715E-2</v>
      </c>
      <c r="K814" s="42">
        <f>[2]Emissions!K2474</f>
        <v>0.24810950345314359</v>
      </c>
      <c r="L814" s="42">
        <f>[2]Emissions!L2474</f>
        <v>0.55809794650950817</v>
      </c>
      <c r="M814" s="42">
        <f>[2]Emissions!M2474</f>
        <v>0.41918595986947071</v>
      </c>
    </row>
    <row r="815" spans="1:13">
      <c r="A815" s="10" t="str">
        <f>[2]Emissions!A2282</f>
        <v>EUR</v>
      </c>
      <c r="B815" s="10" t="str">
        <f>[2]Emissions!B2282</f>
        <v>TRA_ROA_BUS_DST_NEW</v>
      </c>
      <c r="C815" s="10" t="str">
        <f>[2]Emissions!C2282</f>
        <v>TOT_CH4</v>
      </c>
      <c r="D815" s="10" t="str">
        <f>[2]Emissions!D2282</f>
        <v>TRA</v>
      </c>
      <c r="E815" s="42">
        <f>[2]Emissions!E2282</f>
        <v>0.31722125480769242</v>
      </c>
      <c r="F815" s="42">
        <f>[2]Emissions!F2282</f>
        <v>1.3813819983666471</v>
      </c>
      <c r="G815" s="42">
        <f>[2]Emissions!G2282</f>
        <v>2.2278859864926641</v>
      </c>
      <c r="H815" s="42">
        <f>[2]Emissions!H2282</f>
        <v>2.3919148744002272</v>
      </c>
      <c r="I815" s="42">
        <f>[2]Emissions!I2282</f>
        <v>2.2807610173701098</v>
      </c>
      <c r="J815" s="42">
        <f>[2]Emissions!J2282</f>
        <v>1.527547498370635</v>
      </c>
      <c r="K815" s="42">
        <f>[2]Emissions!K2282</f>
        <v>0.43331043820492948</v>
      </c>
      <c r="L815" s="42">
        <f>[2]Emissions!L2282</f>
        <v>0</v>
      </c>
      <c r="M815" s="42">
        <f>[2]Emissions!M2282</f>
        <v>0</v>
      </c>
    </row>
    <row r="816" spans="1:13">
      <c r="A816" s="10" t="str">
        <f>[2]Emissions!A1090</f>
        <v>EUR</v>
      </c>
      <c r="B816" s="10" t="str">
        <f>[2]Emissions!B1090</f>
        <v>IND_IS_BOF_TGR_CCS_NEW</v>
      </c>
      <c r="C816" s="10" t="str">
        <f>[2]Emissions!C1090</f>
        <v>TOT_CO2</v>
      </c>
      <c r="D816" s="10" t="str">
        <f>[2]Emissions!D1090</f>
        <v>IND</v>
      </c>
      <c r="E816" s="42">
        <f>[2]Emissions!E1090</f>
        <v>0</v>
      </c>
      <c r="F816" s="42">
        <f>[2]Emissions!F1090</f>
        <v>0</v>
      </c>
      <c r="G816" s="42">
        <f>[2]Emissions!G1090</f>
        <v>0</v>
      </c>
      <c r="H816" s="42">
        <f>[2]Emissions!H1090</f>
        <v>0</v>
      </c>
      <c r="I816" s="42">
        <f>[2]Emissions!I1090</f>
        <v>0</v>
      </c>
      <c r="J816" s="42">
        <f>[2]Emissions!J1090</f>
        <v>0</v>
      </c>
      <c r="K816" s="42">
        <f>[2]Emissions!K1090</f>
        <v>1891.7572136799381</v>
      </c>
      <c r="L816" s="42">
        <f>[2]Emissions!L1090</f>
        <v>1891.7572136799381</v>
      </c>
      <c r="M816" s="42">
        <f>[2]Emissions!M1090</f>
        <v>1891.757213679937</v>
      </c>
    </row>
    <row r="817" spans="1:13">
      <c r="A817" s="10" t="str">
        <f>[2]Emissions!A2235</f>
        <v>EUR</v>
      </c>
      <c r="B817" s="10" t="str">
        <f>[2]Emissions!B2235</f>
        <v>TRA_RAIL_PAS_DST_NEW</v>
      </c>
      <c r="C817" s="10" t="str">
        <f>[2]Emissions!C2235</f>
        <v>TRA_N2O</v>
      </c>
      <c r="D817" s="10" t="str">
        <f>[2]Emissions!D2235</f>
        <v>TRA</v>
      </c>
      <c r="E817" s="42">
        <f>[2]Emissions!E2235</f>
        <v>0</v>
      </c>
      <c r="F817" s="42">
        <f>[2]Emissions!F2235</f>
        <v>0</v>
      </c>
      <c r="G817" s="42">
        <f>[2]Emissions!G2235</f>
        <v>0</v>
      </c>
      <c r="H817" s="42">
        <f>[2]Emissions!H2235</f>
        <v>0</v>
      </c>
      <c r="I817" s="42">
        <f>[2]Emissions!I2235</f>
        <v>0</v>
      </c>
      <c r="J817" s="42">
        <f>[2]Emissions!J2235</f>
        <v>0</v>
      </c>
      <c r="K817" s="42">
        <f>[2]Emissions!K2235</f>
        <v>0</v>
      </c>
      <c r="L817" s="42">
        <f>[2]Emissions!L2235</f>
        <v>0</v>
      </c>
      <c r="M817" s="42">
        <f>[2]Emissions!M2235</f>
        <v>0</v>
      </c>
    </row>
    <row r="818" spans="1:13">
      <c r="A818" s="10" t="str">
        <f>[2]Emissions!A2228</f>
        <v>EUR</v>
      </c>
      <c r="B818" s="10" t="str">
        <f>[2]Emissions!B2228</f>
        <v>TRA_RAIL_PAS_DST_EXS</v>
      </c>
      <c r="C818" s="10" t="str">
        <f>[2]Emissions!C2228</f>
        <v>TRA_N2O</v>
      </c>
      <c r="D818" s="10" t="str">
        <f>[2]Emissions!D2228</f>
        <v>TRA</v>
      </c>
      <c r="E818" s="42">
        <f>[2]Emissions!E2228</f>
        <v>10.03143168482816</v>
      </c>
      <c r="F818" s="42">
        <f>[2]Emissions!F2228</f>
        <v>8.0251453478625283</v>
      </c>
      <c r="G818" s="42">
        <f>[2]Emissions!G2228</f>
        <v>6.0188590108968976</v>
      </c>
      <c r="H818" s="42">
        <f>[2]Emissions!H2228</f>
        <v>4.012572673931265</v>
      </c>
      <c r="I818" s="42">
        <f>[2]Emissions!I2228</f>
        <v>2.006286336965633</v>
      </c>
      <c r="J818" s="42">
        <f>[2]Emissions!J2228</f>
        <v>0</v>
      </c>
      <c r="K818" s="42">
        <f>[2]Emissions!K2228</f>
        <v>0</v>
      </c>
      <c r="L818" s="42">
        <f>[2]Emissions!L2228</f>
        <v>0</v>
      </c>
      <c r="M818" s="42">
        <f>[2]Emissions!M2228</f>
        <v>0</v>
      </c>
    </row>
    <row r="819" spans="1:13">
      <c r="A819" s="10" t="str">
        <f>[2]Emissions!A2221</f>
        <v>EUR</v>
      </c>
      <c r="B819" s="10" t="str">
        <f>[2]Emissions!B2221</f>
        <v>TRA_RAIL_PAS_COA_EXS</v>
      </c>
      <c r="C819" s="10" t="str">
        <f>[2]Emissions!C2221</f>
        <v>TRA_N2O</v>
      </c>
      <c r="D819" s="10" t="str">
        <f>[2]Emissions!D2221</f>
        <v>TRA</v>
      </c>
      <c r="E819" s="42">
        <f>[2]Emissions!E2221</f>
        <v>0.94757480361173796</v>
      </c>
      <c r="F819" s="42">
        <f>[2]Emissions!F2221</f>
        <v>0.71315904288939047</v>
      </c>
      <c r="G819" s="42">
        <f>[2]Emissions!G2221</f>
        <v>0.60196728216704276</v>
      </c>
      <c r="H819" s="42">
        <f>[2]Emissions!H2221</f>
        <v>0.2326129086336966</v>
      </c>
      <c r="I819" s="42">
        <f>[2]Emissions!I2221</f>
        <v>0.1163064543168482</v>
      </c>
      <c r="J819" s="42">
        <f>[2]Emissions!J2221</f>
        <v>0</v>
      </c>
      <c r="K819" s="42">
        <f>[2]Emissions!K2221</f>
        <v>0</v>
      </c>
      <c r="L819" s="42">
        <f>[2]Emissions!L2221</f>
        <v>0</v>
      </c>
      <c r="M819" s="42">
        <f>[2]Emissions!M2221</f>
        <v>0</v>
      </c>
    </row>
    <row r="820" spans="1:13">
      <c r="A820" s="10" t="str">
        <f>[2]Emissions!A2214</f>
        <v>EUR</v>
      </c>
      <c r="B820" s="10" t="str">
        <f>[2]Emissions!B2214</f>
        <v>TRA_RAIL_FRG_DST_NEW</v>
      </c>
      <c r="C820" s="10" t="str">
        <f>[2]Emissions!C2214</f>
        <v>TRA_N2O</v>
      </c>
      <c r="D820" s="10" t="str">
        <f>[2]Emissions!D2214</f>
        <v>TRA</v>
      </c>
      <c r="E820" s="42">
        <f>[2]Emissions!E2214</f>
        <v>0</v>
      </c>
      <c r="F820" s="42">
        <f>[2]Emissions!F2214</f>
        <v>0</v>
      </c>
      <c r="G820" s="42">
        <f>[2]Emissions!G2214</f>
        <v>0</v>
      </c>
      <c r="H820" s="42">
        <f>[2]Emissions!H2214</f>
        <v>0</v>
      </c>
      <c r="I820" s="42">
        <f>[2]Emissions!I2214</f>
        <v>0</v>
      </c>
      <c r="J820" s="42">
        <f>[2]Emissions!J2214</f>
        <v>0</v>
      </c>
      <c r="K820" s="42">
        <f>[2]Emissions!K2214</f>
        <v>0</v>
      </c>
      <c r="L820" s="42">
        <f>[2]Emissions!L2214</f>
        <v>0</v>
      </c>
      <c r="M820" s="42">
        <f>[2]Emissions!M2214</f>
        <v>0</v>
      </c>
    </row>
    <row r="821" spans="1:13">
      <c r="A821" s="10" t="str">
        <f>[2]Emissions!A2141</f>
        <v>EUR</v>
      </c>
      <c r="B821" s="10" t="str">
        <f>[2]Emissions!B2141</f>
        <v>TRA_NAV_DOM_MTH_NEW</v>
      </c>
      <c r="C821" s="10" t="str">
        <f>[2]Emissions!C2141</f>
        <v>TOT_CO2</v>
      </c>
      <c r="D821" s="10" t="str">
        <f>[2]Emissions!D2141</f>
        <v>TRA</v>
      </c>
      <c r="E821" s="42">
        <f>[2]Emissions!E2141</f>
        <v>0</v>
      </c>
      <c r="F821" s="42">
        <f>[2]Emissions!F2141</f>
        <v>0</v>
      </c>
      <c r="G821" s="42">
        <f>[2]Emissions!G2141</f>
        <v>0</v>
      </c>
      <c r="H821" s="42">
        <f>[2]Emissions!H2141</f>
        <v>0</v>
      </c>
      <c r="I821" s="42">
        <f>[2]Emissions!I2141</f>
        <v>0</v>
      </c>
      <c r="J821" s="42">
        <f>[2]Emissions!J2141</f>
        <v>3.4489155590661209</v>
      </c>
      <c r="K821" s="42">
        <f>[2]Emissions!K2141</f>
        <v>21.457347135934871</v>
      </c>
      <c r="L821" s="42">
        <f>[2]Emissions!L2141</f>
        <v>133.55867634772841</v>
      </c>
      <c r="M821" s="42">
        <f>[2]Emissions!M2141</f>
        <v>787.00086582716858</v>
      </c>
    </row>
    <row r="822" spans="1:13">
      <c r="A822" s="10" t="str">
        <f>[2]Emissions!A2134</f>
        <v>EUR</v>
      </c>
      <c r="B822" s="10" t="str">
        <f>[2]Emissions!B2134</f>
        <v>TRA_NAV_DOM_HFO_NEW</v>
      </c>
      <c r="C822" s="10" t="str">
        <f>[2]Emissions!C2134</f>
        <v>TRA_N2O</v>
      </c>
      <c r="D822" s="10" t="str">
        <f>[2]Emissions!D2134</f>
        <v>TRA</v>
      </c>
      <c r="E822" s="42">
        <f>[2]Emissions!E2134</f>
        <v>68.264439973873266</v>
      </c>
      <c r="F822" s="42">
        <f>[2]Emissions!F2134</f>
        <v>87.731551660551943</v>
      </c>
      <c r="G822" s="42">
        <f>[2]Emissions!G2134</f>
        <v>90.911076728187069</v>
      </c>
      <c r="H822" s="42">
        <f>[2]Emissions!H2134</f>
        <v>0</v>
      </c>
      <c r="I822" s="42">
        <f>[2]Emissions!I2134</f>
        <v>0</v>
      </c>
      <c r="J822" s="42">
        <f>[2]Emissions!J2134</f>
        <v>0</v>
      </c>
      <c r="K822" s="42">
        <f>[2]Emissions!K2134</f>
        <v>0</v>
      </c>
      <c r="L822" s="42">
        <f>[2]Emissions!L2134</f>
        <v>0</v>
      </c>
      <c r="M822" s="42">
        <f>[2]Emissions!M2134</f>
        <v>0</v>
      </c>
    </row>
    <row r="823" spans="1:13">
      <c r="A823" s="10" t="str">
        <f>[2]Emissions!A2127</f>
        <v>EUR</v>
      </c>
      <c r="B823" s="10" t="str">
        <f>[2]Emissions!B2127</f>
        <v>TRA_NAV_DOM_HFO_EXS</v>
      </c>
      <c r="C823" s="10" t="str">
        <f>[2]Emissions!C2127</f>
        <v>TRA_N2O</v>
      </c>
      <c r="D823" s="10" t="str">
        <f>[2]Emissions!D2127</f>
        <v>TRA</v>
      </c>
      <c r="E823" s="42">
        <f>[2]Emissions!E2127</f>
        <v>22.12090107737512</v>
      </c>
      <c r="F823" s="42">
        <f>[2]Emissions!F2127</f>
        <v>17.69672086190009</v>
      </c>
      <c r="G823" s="42">
        <f>[2]Emissions!G2127</f>
        <v>13.272540646425069</v>
      </c>
      <c r="H823" s="42">
        <f>[2]Emissions!H2127</f>
        <v>8.8483604309500485</v>
      </c>
      <c r="I823" s="42">
        <f>[2]Emissions!I2127</f>
        <v>4.4241802154750252</v>
      </c>
      <c r="J823" s="42">
        <f>[2]Emissions!J2127</f>
        <v>0</v>
      </c>
      <c r="K823" s="42">
        <f>[2]Emissions!K2127</f>
        <v>0</v>
      </c>
      <c r="L823" s="42">
        <f>[2]Emissions!L2127</f>
        <v>0</v>
      </c>
      <c r="M823" s="42">
        <f>[2]Emissions!M2127</f>
        <v>0</v>
      </c>
    </row>
    <row r="824" spans="1:13">
      <c r="A824" s="10" t="str">
        <f>[2]Emissions!A2120</f>
        <v>EUR</v>
      </c>
      <c r="B824" s="10" t="str">
        <f>[2]Emissions!B2120</f>
        <v>TRA_NAV_DOM_GSL_EXS</v>
      </c>
      <c r="C824" s="10" t="str">
        <f>[2]Emissions!C2120</f>
        <v>TRA_N2O</v>
      </c>
      <c r="D824" s="10" t="str">
        <f>[2]Emissions!D2120</f>
        <v>TRA</v>
      </c>
      <c r="E824" s="42">
        <f>[2]Emissions!E2120</f>
        <v>4.5630558276199791</v>
      </c>
      <c r="F824" s="42">
        <f>[2]Emissions!F2120</f>
        <v>3.6504446620959841</v>
      </c>
      <c r="G824" s="42">
        <f>[2]Emissions!G2120</f>
        <v>2.7378334965719868</v>
      </c>
      <c r="H824" s="42">
        <f>[2]Emissions!H2120</f>
        <v>1.825222331047992</v>
      </c>
      <c r="I824" s="42">
        <f>[2]Emissions!I2120</f>
        <v>0.91261116552399624</v>
      </c>
      <c r="J824" s="42">
        <f>[2]Emissions!J2120</f>
        <v>0</v>
      </c>
      <c r="K824" s="42">
        <f>[2]Emissions!K2120</f>
        <v>0</v>
      </c>
      <c r="L824" s="42">
        <f>[2]Emissions!L2120</f>
        <v>0</v>
      </c>
      <c r="M824" s="42">
        <f>[2]Emissions!M2120</f>
        <v>0</v>
      </c>
    </row>
    <row r="825" spans="1:13">
      <c r="A825" s="10" t="str">
        <f>[2]Emissions!A2181</f>
        <v>EUR</v>
      </c>
      <c r="B825" s="10" t="str">
        <f>[2]Emissions!B2181</f>
        <v>TRA_NAV_INT_HFO_NEW</v>
      </c>
      <c r="C825" s="10" t="str">
        <f>[2]Emissions!C2181</f>
        <v>TRA_N2O</v>
      </c>
      <c r="D825" s="10" t="str">
        <f>[2]Emissions!D2181</f>
        <v>TRA</v>
      </c>
      <c r="E825" s="42">
        <f>[2]Emissions!E2181</f>
        <v>351.15802064629628</v>
      </c>
      <c r="F825" s="42">
        <f>[2]Emissions!F2181</f>
        <v>674.67622180678245</v>
      </c>
      <c r="G825" s="42">
        <f>[2]Emissions!G2181</f>
        <v>833.4948029961655</v>
      </c>
      <c r="H825" s="42">
        <f>[2]Emissions!H2181</f>
        <v>0</v>
      </c>
      <c r="I825" s="42">
        <f>[2]Emissions!I2181</f>
        <v>0</v>
      </c>
      <c r="J825" s="42">
        <f>[2]Emissions!J2181</f>
        <v>0</v>
      </c>
      <c r="K825" s="42">
        <f>[2]Emissions!K2181</f>
        <v>0</v>
      </c>
      <c r="L825" s="42">
        <f>[2]Emissions!L2181</f>
        <v>0</v>
      </c>
      <c r="M825" s="42">
        <f>[2]Emissions!M2181</f>
        <v>0</v>
      </c>
    </row>
    <row r="826" spans="1:13">
      <c r="A826" s="10" t="str">
        <f>[2]Emissions!A796</f>
        <v>EUR</v>
      </c>
      <c r="B826" s="10" t="str">
        <f>[2]Emissions!B796</f>
        <v>IND_CH_HVC_GSOSC_NEW</v>
      </c>
      <c r="C826" s="10" t="str">
        <f>[2]Emissions!C796</f>
        <v>TOT_CO2</v>
      </c>
      <c r="D826" s="10" t="str">
        <f>[2]Emissions!D796</f>
        <v>IND</v>
      </c>
      <c r="E826" s="42">
        <f>[2]Emissions!E796</f>
        <v>15069.5563085866</v>
      </c>
      <c r="F826" s="42">
        <f>[2]Emissions!F796</f>
        <v>15149.29426759942</v>
      </c>
      <c r="G826" s="42">
        <f>[2]Emissions!G796</f>
        <v>10457.35638877034</v>
      </c>
      <c r="H826" s="42">
        <f>[2]Emissions!H796</f>
        <v>0</v>
      </c>
      <c r="I826" s="42">
        <f>[2]Emissions!I796</f>
        <v>0</v>
      </c>
      <c r="J826" s="42">
        <f>[2]Emissions!J796</f>
        <v>0</v>
      </c>
      <c r="K826" s="42">
        <f>[2]Emissions!K796</f>
        <v>0</v>
      </c>
      <c r="L826" s="42">
        <f>[2]Emissions!L796</f>
        <v>0</v>
      </c>
      <c r="M826" s="42">
        <f>[2]Emissions!M796</f>
        <v>0</v>
      </c>
    </row>
    <row r="827" spans="1:13">
      <c r="A827" s="10" t="str">
        <f>[2]Emissions!A2256</f>
        <v>EUR</v>
      </c>
      <c r="B827" s="10" t="str">
        <f>[2]Emissions!B2256</f>
        <v>TRA_ROA_3WH_GSL_EXS</v>
      </c>
      <c r="C827" s="10" t="str">
        <f>[2]Emissions!C2256</f>
        <v>TOT_CO2</v>
      </c>
      <c r="D827" s="10" t="str">
        <f>[2]Emissions!D2256</f>
        <v>TRA</v>
      </c>
      <c r="E827" s="42">
        <f>[2]Emissions!E2256</f>
        <v>1662.7768049450549</v>
      </c>
      <c r="F827" s="42">
        <f>[2]Emissions!F2256</f>
        <v>831.38840247252756</v>
      </c>
      <c r="G827" s="42">
        <f>[2]Emissions!G2256</f>
        <v>0</v>
      </c>
      <c r="H827" s="42">
        <f>[2]Emissions!H2256</f>
        <v>0</v>
      </c>
      <c r="I827" s="42">
        <f>[2]Emissions!I2256</f>
        <v>0</v>
      </c>
      <c r="J827" s="42">
        <f>[2]Emissions!J2256</f>
        <v>0</v>
      </c>
      <c r="K827" s="42">
        <f>[2]Emissions!K2256</f>
        <v>0</v>
      </c>
      <c r="L827" s="42">
        <f>[2]Emissions!L2256</f>
        <v>0</v>
      </c>
      <c r="M827" s="42">
        <f>[2]Emissions!M2256</f>
        <v>0</v>
      </c>
    </row>
    <row r="828" spans="1:13">
      <c r="A828" s="10" t="str">
        <f>[2]Emissions!A2188</f>
        <v>EUR</v>
      </c>
      <c r="B828" s="10" t="str">
        <f>[2]Emissions!B2188</f>
        <v>TRA_NAV_INT_MTH_NEW</v>
      </c>
      <c r="C828" s="10" t="str">
        <f>[2]Emissions!C2188</f>
        <v>TOT_CO2</v>
      </c>
      <c r="D828" s="10" t="str">
        <f>[2]Emissions!D2188</f>
        <v>TRA</v>
      </c>
      <c r="E828" s="42">
        <f>[2]Emissions!E2188</f>
        <v>0</v>
      </c>
      <c r="F828" s="42">
        <f>[2]Emissions!F2188</f>
        <v>0</v>
      </c>
      <c r="G828" s="42">
        <f>[2]Emissions!G2188</f>
        <v>0</v>
      </c>
      <c r="H828" s="42">
        <f>[2]Emissions!H2188</f>
        <v>0</v>
      </c>
      <c r="I828" s="42">
        <f>[2]Emissions!I2188</f>
        <v>0</v>
      </c>
      <c r="J828" s="42">
        <f>[2]Emissions!J2188</f>
        <v>31.631663793406741</v>
      </c>
      <c r="K828" s="42">
        <f>[2]Emissions!K2188</f>
        <v>196.58096142795151</v>
      </c>
      <c r="L828" s="42">
        <f>[2]Emissions!L2188</f>
        <v>1224.1632598013341</v>
      </c>
      <c r="M828" s="42">
        <f>[2]Emissions!M2188</f>
        <v>7202.011586860408</v>
      </c>
    </row>
    <row r="829" spans="1:13">
      <c r="A829" s="10" t="str">
        <f>[2]Emissions!A1120</f>
        <v>EUR</v>
      </c>
      <c r="B829" s="10" t="str">
        <f>[2]Emissions!B1120</f>
        <v>IND_IS_DRI_DRIEAF_NEW</v>
      </c>
      <c r="C829" s="10" t="str">
        <f>[2]Emissions!C1120</f>
        <v>TOT_CO2</v>
      </c>
      <c r="D829" s="10" t="str">
        <f>[2]Emissions!D1120</f>
        <v>IND</v>
      </c>
      <c r="E829" s="42">
        <f>[2]Emissions!E1120</f>
        <v>11.56749018697324</v>
      </c>
      <c r="F829" s="42">
        <f>[2]Emissions!F1120</f>
        <v>1.5540034212493239</v>
      </c>
      <c r="G829" s="42">
        <f>[2]Emissions!G1120</f>
        <v>0</v>
      </c>
      <c r="H829" s="42">
        <f>[2]Emissions!H1120</f>
        <v>4.3512095794981063</v>
      </c>
      <c r="I829" s="42">
        <f>[2]Emissions!I1120</f>
        <v>0</v>
      </c>
      <c r="J829" s="42">
        <f>[2]Emissions!J1120</f>
        <v>0</v>
      </c>
      <c r="K829" s="42">
        <f>[2]Emissions!K1120</f>
        <v>0</v>
      </c>
      <c r="L829" s="42">
        <f>[2]Emissions!L1120</f>
        <v>0</v>
      </c>
      <c r="M829" s="42">
        <f>[2]Emissions!M1120</f>
        <v>0</v>
      </c>
    </row>
    <row r="830" spans="1:13">
      <c r="A830" s="10" t="str">
        <f>[2]Emissions!A804</f>
        <v>EUR</v>
      </c>
      <c r="B830" s="10" t="str">
        <f>[2]Emissions!B804</f>
        <v>IND_CH_HVC_LPGSC_NEW</v>
      </c>
      <c r="C830" s="10" t="str">
        <f>[2]Emissions!C804</f>
        <v>TOT_CO2</v>
      </c>
      <c r="D830" s="10" t="str">
        <f>[2]Emissions!D804</f>
        <v>IND</v>
      </c>
      <c r="E830" s="42">
        <f>[2]Emissions!E804</f>
        <v>0</v>
      </c>
      <c r="F830" s="42">
        <f>[2]Emissions!F804</f>
        <v>0</v>
      </c>
      <c r="G830" s="42">
        <f>[2]Emissions!G804</f>
        <v>0</v>
      </c>
      <c r="H830" s="42">
        <f>[2]Emissions!H804</f>
        <v>0</v>
      </c>
      <c r="I830" s="42">
        <f>[2]Emissions!I804</f>
        <v>0</v>
      </c>
      <c r="J830" s="42">
        <f>[2]Emissions!J804</f>
        <v>0</v>
      </c>
      <c r="K830" s="42">
        <f>[2]Emissions!K804</f>
        <v>0</v>
      </c>
      <c r="L830" s="42">
        <f>[2]Emissions!L804</f>
        <v>0</v>
      </c>
      <c r="M830" s="42">
        <f>[2]Emissions!M804</f>
        <v>0</v>
      </c>
    </row>
    <row r="831" spans="1:13">
      <c r="A831" s="10" t="str">
        <f>[2]Emissions!A2088</f>
        <v>EUR</v>
      </c>
      <c r="B831" s="10" t="str">
        <f>[2]Emissions!B2088</f>
        <v>TRA_FT_NGA</v>
      </c>
      <c r="C831" s="10" t="str">
        <f>[2]Emissions!C2088</f>
        <v>TOT_CO2</v>
      </c>
      <c r="D831" s="10" t="str">
        <f>[2]Emissions!D2088</f>
        <v>TRA</v>
      </c>
      <c r="E831" s="42">
        <f>[2]Emissions!E2088</f>
        <v>-28.824890930816771</v>
      </c>
      <c r="F831" s="42">
        <f>[2]Emissions!F2088</f>
        <v>-68.4591159606898</v>
      </c>
      <c r="G831" s="42">
        <f>[2]Emissions!G2088</f>
        <v>-1858.7175095400839</v>
      </c>
      <c r="H831" s="42">
        <f>[2]Emissions!H2088</f>
        <v>-20709.085624844309</v>
      </c>
      <c r="I831" s="42">
        <f>[2]Emissions!I2088</f>
        <v>-63120.779743746149</v>
      </c>
      <c r="J831" s="42">
        <f>[2]Emissions!J2088</f>
        <v>-76426.246284419438</v>
      </c>
      <c r="K831" s="42">
        <f>[2]Emissions!K2088</f>
        <v>-118530.76769251451</v>
      </c>
      <c r="L831" s="42">
        <f>[2]Emissions!L2088</f>
        <v>-98133.950247198489</v>
      </c>
      <c r="M831" s="42">
        <f>[2]Emissions!M2088</f>
        <v>0</v>
      </c>
    </row>
    <row r="832" spans="1:13">
      <c r="A832" s="10" t="str">
        <f>[2]Emissions!A812</f>
        <v>EUR</v>
      </c>
      <c r="B832" s="10" t="str">
        <f>[2]Emissions!B812</f>
        <v>IND_CH_HVC_NAPSC_NEW</v>
      </c>
      <c r="C832" s="10" t="str">
        <f>[2]Emissions!C812</f>
        <v>TOT_CO2</v>
      </c>
      <c r="D832" s="10" t="str">
        <f>[2]Emissions!D812</f>
        <v>IND</v>
      </c>
      <c r="E832" s="42">
        <f>[2]Emissions!E812</f>
        <v>0</v>
      </c>
      <c r="F832" s="42">
        <f>[2]Emissions!F812</f>
        <v>0</v>
      </c>
      <c r="G832" s="42">
        <f>[2]Emissions!G812</f>
        <v>0</v>
      </c>
      <c r="H832" s="42">
        <f>[2]Emissions!H812</f>
        <v>0</v>
      </c>
      <c r="I832" s="42">
        <f>[2]Emissions!I812</f>
        <v>0</v>
      </c>
      <c r="J832" s="42">
        <f>[2]Emissions!J812</f>
        <v>0</v>
      </c>
      <c r="K832" s="42">
        <f>[2]Emissions!K812</f>
        <v>0</v>
      </c>
      <c r="L832" s="42">
        <f>[2]Emissions!L812</f>
        <v>0</v>
      </c>
      <c r="M832" s="42">
        <f>[2]Emissions!M812</f>
        <v>0</v>
      </c>
    </row>
    <row r="833" spans="1:13">
      <c r="A833" s="10" t="str">
        <f>[2]Emissions!A1288</f>
        <v>EUR</v>
      </c>
      <c r="B833" s="10" t="str">
        <f>[2]Emissions!B1288</f>
        <v>IND_NM_CLK_DRY_NEW</v>
      </c>
      <c r="C833" s="10" t="str">
        <f>[2]Emissions!C1288</f>
        <v>TOT_CO2</v>
      </c>
      <c r="D833" s="10" t="str">
        <f>[2]Emissions!D1288</f>
        <v>IND</v>
      </c>
      <c r="E833" s="42">
        <f>[2]Emissions!E1288</f>
        <v>8798.52440966637</v>
      </c>
      <c r="F833" s="42">
        <f>[2]Emissions!F1288</f>
        <v>45147.607003376863</v>
      </c>
      <c r="G833" s="42">
        <f>[2]Emissions!G1288</f>
        <v>51734.66196001436</v>
      </c>
      <c r="H833" s="42">
        <f>[2]Emissions!H1288</f>
        <v>97248.67518360859</v>
      </c>
      <c r="I833" s="42">
        <f>[2]Emissions!I1288</f>
        <v>97248.67518360859</v>
      </c>
      <c r="J833" s="42">
        <f>[2]Emissions!J1288</f>
        <v>0</v>
      </c>
      <c r="K833" s="42">
        <f>[2]Emissions!K1288</f>
        <v>0</v>
      </c>
      <c r="L833" s="42">
        <f>[2]Emissions!L1288</f>
        <v>0</v>
      </c>
      <c r="M833" s="42">
        <f>[2]Emissions!M1288</f>
        <v>0</v>
      </c>
    </row>
    <row r="834" spans="1:13">
      <c r="A834" s="10" t="str">
        <f>[2]Emissions!A1232</f>
        <v>EUR</v>
      </c>
      <c r="B834" s="10" t="str">
        <f>[2]Emissions!B1232</f>
        <v>IND_NF_COP_EXS</v>
      </c>
      <c r="C834" s="10" t="str">
        <f>[2]Emissions!C1232</f>
        <v>TOT_CO2</v>
      </c>
      <c r="D834" s="10" t="str">
        <f>[2]Emissions!D1232</f>
        <v>IND</v>
      </c>
      <c r="E834" s="42">
        <f>[2]Emissions!E1232</f>
        <v>78.228716267351089</v>
      </c>
      <c r="F834" s="42">
        <f>[2]Emissions!F1232</f>
        <v>62.582973013881009</v>
      </c>
      <c r="G834" s="42">
        <f>[2]Emissions!G1232</f>
        <v>46.937229760410659</v>
      </c>
      <c r="H834" s="42">
        <f>[2]Emissions!H1232</f>
        <v>31.291486506940469</v>
      </c>
      <c r="I834" s="42">
        <f>[2]Emissions!I1232</f>
        <v>15.64574325347022</v>
      </c>
      <c r="J834" s="42">
        <f>[2]Emissions!J1232</f>
        <v>0</v>
      </c>
      <c r="K834" s="42">
        <f>[2]Emissions!K1232</f>
        <v>0</v>
      </c>
      <c r="L834" s="42">
        <f>[2]Emissions!L1232</f>
        <v>0</v>
      </c>
      <c r="M834" s="42">
        <f>[2]Emissions!M1232</f>
        <v>0</v>
      </c>
    </row>
    <row r="835" spans="1:13">
      <c r="A835" s="10" t="str">
        <f>[2]Emissions!A820</f>
        <v>EUR</v>
      </c>
      <c r="B835" s="10" t="str">
        <f>[2]Emissions!B820</f>
        <v>IND_CH_HVC_NCC_NEW</v>
      </c>
      <c r="C835" s="10" t="str">
        <f>[2]Emissions!C820</f>
        <v>TOT_CO2</v>
      </c>
      <c r="D835" s="10" t="str">
        <f>[2]Emissions!D820</f>
        <v>IND</v>
      </c>
      <c r="E835" s="42">
        <f>[2]Emissions!E820</f>
        <v>0</v>
      </c>
      <c r="F835" s="42">
        <f>[2]Emissions!F820</f>
        <v>0</v>
      </c>
      <c r="G835" s="42">
        <f>[2]Emissions!G820</f>
        <v>4769.1099665411157</v>
      </c>
      <c r="H835" s="42">
        <f>[2]Emissions!H820</f>
        <v>4769.1099665411157</v>
      </c>
      <c r="I835" s="42">
        <f>[2]Emissions!I820</f>
        <v>0</v>
      </c>
      <c r="J835" s="42">
        <f>[2]Emissions!J820</f>
        <v>0</v>
      </c>
      <c r="K835" s="42">
        <f>[2]Emissions!K820</f>
        <v>0</v>
      </c>
      <c r="L835" s="42">
        <f>[2]Emissions!L820</f>
        <v>0</v>
      </c>
      <c r="M835" s="42">
        <f>[2]Emissions!M820</f>
        <v>0</v>
      </c>
    </row>
    <row r="836" spans="1:13">
      <c r="A836" s="10" t="str">
        <f>[2]Emissions!A360</f>
        <v>EUR</v>
      </c>
      <c r="B836" s="10" t="str">
        <f>[2]Emissions!B360</f>
        <v>ELC_BIO_GSF_CCS_NEW</v>
      </c>
      <c r="C836" s="10" t="str">
        <f>[2]Emissions!C360</f>
        <v>TOT_CO2</v>
      </c>
      <c r="D836" s="10" t="str">
        <f>[2]Emissions!D360</f>
        <v>ELC</v>
      </c>
      <c r="E836" s="42">
        <f>[2]Emissions!E360</f>
        <v>0</v>
      </c>
      <c r="F836" s="42">
        <f>[2]Emissions!F360</f>
        <v>0</v>
      </c>
      <c r="G836" s="42">
        <f>[2]Emissions!G360</f>
        <v>0</v>
      </c>
      <c r="H836" s="42">
        <f>[2]Emissions!H360</f>
        <v>0</v>
      </c>
      <c r="I836" s="42">
        <f>[2]Emissions!I360</f>
        <v>0</v>
      </c>
      <c r="J836" s="42">
        <f>[2]Emissions!J360</f>
        <v>0</v>
      </c>
      <c r="K836" s="42">
        <f>[2]Emissions!K360</f>
        <v>0</v>
      </c>
      <c r="L836" s="42">
        <f>[2]Emissions!L360</f>
        <v>0</v>
      </c>
      <c r="M836" s="42">
        <f>[2]Emissions!M360</f>
        <v>0</v>
      </c>
    </row>
    <row r="837" spans="1:13">
      <c r="A837" s="10" t="str">
        <f>[2]Emissions!A2406</f>
        <v>EUR</v>
      </c>
      <c r="B837" s="10" t="str">
        <f>[2]Emissions!B2406</f>
        <v>TRA_ROA_HTR_LPG_NEW</v>
      </c>
      <c r="C837" s="10" t="str">
        <f>[2]Emissions!C2406</f>
        <v>TOT_CO2</v>
      </c>
      <c r="D837" s="10" t="str">
        <f>[2]Emissions!D2406</f>
        <v>TRA</v>
      </c>
      <c r="E837" s="42">
        <f>[2]Emissions!E2406</f>
        <v>2545.1933172584741</v>
      </c>
      <c r="F837" s="42">
        <f>[2]Emissions!F2406</f>
        <v>2545.1933172584741</v>
      </c>
      <c r="G837" s="42">
        <f>[2]Emissions!G2406</f>
        <v>2545.1933172584741</v>
      </c>
      <c r="H837" s="42">
        <f>[2]Emissions!H2406</f>
        <v>2545.1933172584741</v>
      </c>
      <c r="I837" s="42">
        <f>[2]Emissions!I2406</f>
        <v>0</v>
      </c>
      <c r="J837" s="42">
        <f>[2]Emissions!J2406</f>
        <v>0</v>
      </c>
      <c r="K837" s="42">
        <f>[2]Emissions!K2406</f>
        <v>0</v>
      </c>
      <c r="L837" s="42">
        <f>[2]Emissions!L2406</f>
        <v>0</v>
      </c>
      <c r="M837" s="42">
        <f>[2]Emissions!M2406</f>
        <v>0</v>
      </c>
    </row>
    <row r="838" spans="1:13">
      <c r="A838" s="10" t="str">
        <f>[2]Emissions!A2174</f>
        <v>EUR</v>
      </c>
      <c r="B838" s="10" t="str">
        <f>[2]Emissions!B2174</f>
        <v>TRA_NAV_INT_HFO_EXS</v>
      </c>
      <c r="C838" s="10" t="str">
        <f>[2]Emissions!C2174</f>
        <v>TRA_N2O</v>
      </c>
      <c r="D838" s="10" t="str">
        <f>[2]Emissions!D2174</f>
        <v>TRA</v>
      </c>
      <c r="E838" s="42">
        <f>[2]Emissions!E2174</f>
        <v>584.56017094017079</v>
      </c>
      <c r="F838" s="42">
        <f>[2]Emissions!F2174</f>
        <v>467.64813675213662</v>
      </c>
      <c r="G838" s="42">
        <f>[2]Emissions!G2174</f>
        <v>350.73610256410251</v>
      </c>
      <c r="H838" s="42">
        <f>[2]Emissions!H2174</f>
        <v>233.82406837606831</v>
      </c>
      <c r="I838" s="42">
        <f>[2]Emissions!I2174</f>
        <v>116.9120341880342</v>
      </c>
      <c r="J838" s="42">
        <f>[2]Emissions!J2174</f>
        <v>0</v>
      </c>
      <c r="K838" s="42">
        <f>[2]Emissions!K2174</f>
        <v>0</v>
      </c>
      <c r="L838" s="42">
        <f>[2]Emissions!L2174</f>
        <v>0</v>
      </c>
      <c r="M838" s="42">
        <f>[2]Emissions!M2174</f>
        <v>0</v>
      </c>
    </row>
    <row r="839" spans="1:13">
      <c r="A839" s="10" t="str">
        <f>[2]Emissions!A2167</f>
        <v>EUR</v>
      </c>
      <c r="B839" s="10" t="str">
        <f>[2]Emissions!B2167</f>
        <v>TRA_NAV_INT_DUAL_NEW</v>
      </c>
      <c r="C839" s="10" t="str">
        <f>[2]Emissions!C2167</f>
        <v>TRA_N2O</v>
      </c>
      <c r="D839" s="10" t="str">
        <f>[2]Emissions!D2167</f>
        <v>TRA</v>
      </c>
      <c r="E839" s="42">
        <f>[2]Emissions!E2167</f>
        <v>0</v>
      </c>
      <c r="F839" s="42">
        <f>[2]Emissions!F2167</f>
        <v>0</v>
      </c>
      <c r="G839" s="42">
        <f>[2]Emissions!G2167</f>
        <v>4.5487897125567313E-2</v>
      </c>
      <c r="H839" s="42">
        <f>[2]Emissions!H2167</f>
        <v>0</v>
      </c>
      <c r="I839" s="42">
        <f>[2]Emissions!I2167</f>
        <v>0</v>
      </c>
      <c r="J839" s="42">
        <f>[2]Emissions!J2167</f>
        <v>10.93305597579425</v>
      </c>
      <c r="K839" s="42">
        <f>[2]Emissions!K2167</f>
        <v>64.321482602117996</v>
      </c>
      <c r="L839" s="42">
        <f>[2]Emissions!L2167</f>
        <v>0</v>
      </c>
      <c r="M839" s="42">
        <f>[2]Emissions!M2167</f>
        <v>236.21785173978819</v>
      </c>
    </row>
    <row r="840" spans="1:13">
      <c r="A840" s="10" t="str">
        <f>[2]Emissions!A1082</f>
        <v>EUR</v>
      </c>
      <c r="B840" s="10" t="str">
        <f>[2]Emissions!B1082</f>
        <v>IND_IS_BOF_SRD_NEW</v>
      </c>
      <c r="C840" s="10" t="str">
        <f>[2]Emissions!C1082</f>
        <v>TOT_CO2</v>
      </c>
      <c r="D840" s="10" t="str">
        <f>[2]Emissions!D1082</f>
        <v>IND</v>
      </c>
      <c r="E840" s="42">
        <f>[2]Emissions!E1082</f>
        <v>14219.490281493419</v>
      </c>
      <c r="F840" s="42">
        <f>[2]Emissions!F1082</f>
        <v>0</v>
      </c>
      <c r="G840" s="42">
        <f>[2]Emissions!G1082</f>
        <v>0</v>
      </c>
      <c r="H840" s="42">
        <f>[2]Emissions!H1082</f>
        <v>0</v>
      </c>
      <c r="I840" s="42">
        <f>[2]Emissions!I1082</f>
        <v>4877.9376832433954</v>
      </c>
      <c r="J840" s="42">
        <f>[2]Emissions!J1082</f>
        <v>4141.3690930736448</v>
      </c>
      <c r="K840" s="42">
        <f>[2]Emissions!K1082</f>
        <v>0</v>
      </c>
      <c r="L840" s="42">
        <f>[2]Emissions!L1082</f>
        <v>0</v>
      </c>
      <c r="M840" s="42">
        <f>[2]Emissions!M1082</f>
        <v>0</v>
      </c>
    </row>
    <row r="841" spans="1:13">
      <c r="A841" s="10" t="str">
        <f>[2]Emissions!A1240</f>
        <v>EUR</v>
      </c>
      <c r="B841" s="10" t="str">
        <f>[2]Emissions!B1240</f>
        <v>IND_NF_COP_NEW</v>
      </c>
      <c r="C841" s="10" t="str">
        <f>[2]Emissions!C1240</f>
        <v>TOT_CO2</v>
      </c>
      <c r="D841" s="10" t="str">
        <f>[2]Emissions!D1240</f>
        <v>IND</v>
      </c>
      <c r="E841" s="42">
        <f>[2]Emissions!E1240</f>
        <v>16.237028398844998</v>
      </c>
      <c r="F841" s="42">
        <f>[2]Emissions!F1240</f>
        <v>125.29051986129291</v>
      </c>
      <c r="G841" s="42">
        <f>[2]Emissions!G1240</f>
        <v>205.61802479586879</v>
      </c>
      <c r="H841" s="42">
        <f>[2]Emissions!H1240</f>
        <v>345.31758715235981</v>
      </c>
      <c r="I841" s="42">
        <f>[2]Emissions!I1240</f>
        <v>441.99088891911759</v>
      </c>
      <c r="J841" s="42">
        <f>[2]Emissions!J1240</f>
        <v>544.75800953138651</v>
      </c>
      <c r="K841" s="42">
        <f>[2]Emissions!K1240</f>
        <v>531.66285774068706</v>
      </c>
      <c r="L841" s="42">
        <f>[2]Emissions!L1240</f>
        <v>526.55755051788628</v>
      </c>
      <c r="M841" s="42">
        <f>[2]Emissions!M1240</f>
        <v>523.54362695232317</v>
      </c>
    </row>
    <row r="842" spans="1:13">
      <c r="A842" s="10" t="str">
        <f>[2]Emissions!A659</f>
        <v>EUR</v>
      </c>
      <c r="B842" s="10" t="str">
        <f>[2]Emissions!B659</f>
        <v>IND_CH_AMM_EXS</v>
      </c>
      <c r="C842" s="10" t="str">
        <f>[2]Emissions!C659</f>
        <v>TOT_CO2</v>
      </c>
      <c r="D842" s="10" t="str">
        <f>[2]Emissions!D659</f>
        <v>IND</v>
      </c>
      <c r="E842" s="42">
        <f>[2]Emissions!E659</f>
        <v>0</v>
      </c>
      <c r="F842" s="42">
        <f>[2]Emissions!F659</f>
        <v>0</v>
      </c>
      <c r="G842" s="42">
        <f>[2]Emissions!G659</f>
        <v>0</v>
      </c>
      <c r="H842" s="42">
        <f>[2]Emissions!H659</f>
        <v>0</v>
      </c>
      <c r="I842" s="42">
        <f>[2]Emissions!I659</f>
        <v>0</v>
      </c>
      <c r="J842" s="42">
        <f>[2]Emissions!J659</f>
        <v>0</v>
      </c>
      <c r="K842" s="42">
        <f>[2]Emissions!K659</f>
        <v>0</v>
      </c>
      <c r="L842" s="42">
        <f>[2]Emissions!L659</f>
        <v>0</v>
      </c>
      <c r="M842" s="42">
        <f>[2]Emissions!M659</f>
        <v>0</v>
      </c>
    </row>
    <row r="843" spans="1:13">
      <c r="A843" s="10" t="str">
        <f>[2]Emissions!A667</f>
        <v>EUR</v>
      </c>
      <c r="B843" s="10" t="str">
        <f>[2]Emissions!B667</f>
        <v>IND_CH_AMM_NAPPOX_NEW</v>
      </c>
      <c r="C843" s="10" t="str">
        <f>[2]Emissions!C667</f>
        <v>TOT_CO2</v>
      </c>
      <c r="D843" s="10" t="str">
        <f>[2]Emissions!D667</f>
        <v>IND</v>
      </c>
      <c r="E843" s="42">
        <f>[2]Emissions!E667</f>
        <v>20627.385677801511</v>
      </c>
      <c r="F843" s="42">
        <f>[2]Emissions!F667</f>
        <v>13671.483959275351</v>
      </c>
      <c r="G843" s="42">
        <f>[2]Emissions!G667</f>
        <v>1061.007399891995</v>
      </c>
      <c r="H843" s="42">
        <f>[2]Emissions!H667</f>
        <v>15.59801805382747</v>
      </c>
      <c r="I843" s="42">
        <f>[2]Emissions!I667</f>
        <v>0</v>
      </c>
      <c r="J843" s="42">
        <f>[2]Emissions!J667</f>
        <v>0</v>
      </c>
      <c r="K843" s="42">
        <f>[2]Emissions!K667</f>
        <v>0</v>
      </c>
      <c r="L843" s="42">
        <f>[2]Emissions!L667</f>
        <v>0</v>
      </c>
      <c r="M843" s="42">
        <f>[2]Emissions!M667</f>
        <v>0</v>
      </c>
    </row>
    <row r="844" spans="1:13">
      <c r="A844" s="10" t="str">
        <f>[2]Emissions!A49</f>
        <v>EUR</v>
      </c>
      <c r="B844" s="10" t="str">
        <f>[2]Emissions!B49</f>
        <v>AGR_LTH_NGA_NEW</v>
      </c>
      <c r="C844" s="10" t="str">
        <f>[2]Emissions!C49</f>
        <v>TOT_CO2</v>
      </c>
      <c r="D844" s="10" t="str">
        <f>[2]Emissions!D49</f>
        <v>AGR</v>
      </c>
      <c r="E844" s="42">
        <f>[2]Emissions!E49</f>
        <v>0</v>
      </c>
      <c r="F844" s="42">
        <f>[2]Emissions!F49</f>
        <v>0</v>
      </c>
      <c r="G844" s="42">
        <f>[2]Emissions!G49</f>
        <v>2728.6073413834511</v>
      </c>
      <c r="H844" s="42">
        <f>[2]Emissions!H49</f>
        <v>2728.607341383452</v>
      </c>
      <c r="I844" s="42">
        <f>[2]Emissions!I49</f>
        <v>3176.4780286090399</v>
      </c>
      <c r="J844" s="42">
        <f>[2]Emissions!J49</f>
        <v>3176.4780286090408</v>
      </c>
      <c r="K844" s="42">
        <f>[2]Emissions!K49</f>
        <v>3281.2540892402089</v>
      </c>
      <c r="L844" s="42">
        <f>[2]Emissions!L49</f>
        <v>3357.17112875769</v>
      </c>
      <c r="M844" s="42">
        <f>[2]Emissions!M49</f>
        <v>3400.6468551740782</v>
      </c>
    </row>
    <row r="845" spans="1:13">
      <c r="A845" s="10" t="str">
        <f>[2]Emissions!A29</f>
        <v>EUR</v>
      </c>
      <c r="B845" s="10" t="str">
        <f>[2]Emissions!B29</f>
        <v>AGR_LTH_DST_NEW</v>
      </c>
      <c r="C845" s="10" t="str">
        <f>[2]Emissions!C29</f>
        <v>TOT_CO2</v>
      </c>
      <c r="D845" s="10" t="str">
        <f>[2]Emissions!D29</f>
        <v>AGR</v>
      </c>
      <c r="E845" s="42">
        <f>[2]Emissions!E29</f>
        <v>1471.493479486626</v>
      </c>
      <c r="F845" s="42">
        <f>[2]Emissions!F29</f>
        <v>1858.8614249594129</v>
      </c>
      <c r="G845" s="42">
        <f>[2]Emissions!G29</f>
        <v>3764.276692323625</v>
      </c>
      <c r="H845" s="42">
        <f>[2]Emissions!H29</f>
        <v>3764.276692323624</v>
      </c>
      <c r="I845" s="42">
        <f>[2]Emissions!I29</f>
        <v>4384.575883293257</v>
      </c>
      <c r="J845" s="42">
        <f>[2]Emissions!J29</f>
        <v>3997.2079378204712</v>
      </c>
      <c r="K845" s="42">
        <f>[2]Emissions!K29</f>
        <v>0</v>
      </c>
      <c r="L845" s="42">
        <f>[2]Emissions!L29</f>
        <v>0</v>
      </c>
      <c r="M845" s="42">
        <f>[2]Emissions!M29</f>
        <v>0</v>
      </c>
    </row>
    <row r="846" spans="1:13">
      <c r="A846" s="10" t="str">
        <f>[2]Emissions!A15</f>
        <v>EUR</v>
      </c>
      <c r="B846" s="10" t="str">
        <f>[2]Emissions!B15</f>
        <v>AGR_FT_NGA</v>
      </c>
      <c r="C846" s="10" t="str">
        <f>[2]Emissions!C15</f>
        <v>TOT_CO2</v>
      </c>
      <c r="D846" s="10" t="str">
        <f>[2]Emissions!D15</f>
        <v>AGR</v>
      </c>
      <c r="E846" s="42">
        <f>[2]Emissions!E15</f>
        <v>-165.4885145691014</v>
      </c>
      <c r="F846" s="42">
        <f>[2]Emissions!F15</f>
        <v>-255.87834593564679</v>
      </c>
      <c r="G846" s="42">
        <f>[2]Emissions!G15</f>
        <v>0</v>
      </c>
      <c r="H846" s="42">
        <f>[2]Emissions!H15</f>
        <v>-138.45774433929421</v>
      </c>
      <c r="I846" s="42">
        <f>[2]Emissions!I15</f>
        <v>-138.45774433929421</v>
      </c>
      <c r="J846" s="42">
        <f>[2]Emissions!J15</f>
        <v>-111.2082871853746</v>
      </c>
      <c r="K846" s="42">
        <f>[2]Emissions!K15</f>
        <v>-214.29844547746069</v>
      </c>
      <c r="L846" s="42">
        <f>[2]Emissions!L15</f>
        <v>-250.08689394989949</v>
      </c>
      <c r="M846" s="42">
        <f>[2]Emissions!M15</f>
        <v>-282.20914257723012</v>
      </c>
    </row>
    <row r="847" spans="1:13">
      <c r="A847" s="10" t="str">
        <f>[2]Emissions!A44</f>
        <v>EUR</v>
      </c>
      <c r="B847" s="10" t="str">
        <f>[2]Emissions!B44</f>
        <v>AGR_LTH_NGA_EXS</v>
      </c>
      <c r="C847" s="10" t="str">
        <f>[2]Emissions!C44</f>
        <v>TOT_CO2</v>
      </c>
      <c r="D847" s="10" t="str">
        <f>[2]Emissions!D44</f>
        <v>AGR</v>
      </c>
      <c r="E847" s="42">
        <f>[2]Emissions!E44</f>
        <v>6687.3196980974044</v>
      </c>
      <c r="F847" s="42">
        <f>[2]Emissions!F44</f>
        <v>3202.859660765625</v>
      </c>
      <c r="G847" s="42">
        <f>[2]Emissions!G44</f>
        <v>2135.2397738437498</v>
      </c>
      <c r="H847" s="42">
        <f>[2]Emissions!H44</f>
        <v>2028.4777851515621</v>
      </c>
      <c r="I847" s="42">
        <f>[2]Emissions!I44</f>
        <v>0</v>
      </c>
      <c r="J847" s="42">
        <f>[2]Emissions!J44</f>
        <v>0</v>
      </c>
      <c r="K847" s="42">
        <f>[2]Emissions!K44</f>
        <v>0</v>
      </c>
      <c r="L847" s="42">
        <f>[2]Emissions!L44</f>
        <v>0</v>
      </c>
      <c r="M847" s="42">
        <f>[2]Emissions!M44</f>
        <v>0</v>
      </c>
    </row>
    <row r="848" spans="1:13">
      <c r="A848" s="10" t="str">
        <f>[2]Emissions!A271</f>
        <v>EUR</v>
      </c>
      <c r="B848" s="10" t="str">
        <f>[2]Emissions!B271</f>
        <v>COM_WH_KER_EXS</v>
      </c>
      <c r="C848" s="10" t="str">
        <f>[2]Emissions!C271</f>
        <v>TOT_CO2</v>
      </c>
      <c r="D848" s="10" t="str">
        <f>[2]Emissions!D271</f>
        <v>COM</v>
      </c>
      <c r="E848" s="42">
        <f>[2]Emissions!E271</f>
        <v>322.9621658730066</v>
      </c>
      <c r="F848" s="42">
        <f>[2]Emissions!F271</f>
        <v>242.22162440475489</v>
      </c>
      <c r="G848" s="42">
        <f>[2]Emissions!G271</f>
        <v>161.4810829365033</v>
      </c>
      <c r="H848" s="42">
        <f>[2]Emissions!H271</f>
        <v>8.9760154730769219</v>
      </c>
      <c r="I848" s="42">
        <f>[2]Emissions!I271</f>
        <v>0</v>
      </c>
      <c r="J848" s="42">
        <f>[2]Emissions!J271</f>
        <v>0</v>
      </c>
      <c r="K848" s="42">
        <f>[2]Emissions!K271</f>
        <v>0</v>
      </c>
      <c r="L848" s="42">
        <f>[2]Emissions!L271</f>
        <v>0</v>
      </c>
      <c r="M848" s="42">
        <f>[2]Emissions!M271</f>
        <v>0</v>
      </c>
    </row>
    <row r="849" spans="1:13">
      <c r="A849" s="10" t="str">
        <f>[2]Emissions!A236</f>
        <v>EUR</v>
      </c>
      <c r="B849" s="10" t="str">
        <f>[2]Emissions!B236</f>
        <v>COM_WH_COA_NEW</v>
      </c>
      <c r="C849" s="10" t="str">
        <f>[2]Emissions!C236</f>
        <v>TOT_CO2</v>
      </c>
      <c r="D849" s="10" t="str">
        <f>[2]Emissions!D236</f>
        <v>COM</v>
      </c>
      <c r="E849" s="42">
        <f>[2]Emissions!E236</f>
        <v>20220.61964880901</v>
      </c>
      <c r="F849" s="42">
        <f>[2]Emissions!F236</f>
        <v>18265.881676817309</v>
      </c>
      <c r="G849" s="42">
        <f>[2]Emissions!G236</f>
        <v>17836.975910161538</v>
      </c>
      <c r="H849" s="42">
        <f>[2]Emissions!H236</f>
        <v>0</v>
      </c>
      <c r="I849" s="42">
        <f>[2]Emissions!I236</f>
        <v>0</v>
      </c>
      <c r="J849" s="42">
        <f>[2]Emissions!J236</f>
        <v>0</v>
      </c>
      <c r="K849" s="42">
        <f>[2]Emissions!K236</f>
        <v>0</v>
      </c>
      <c r="L849" s="42">
        <f>[2]Emissions!L236</f>
        <v>0</v>
      </c>
      <c r="M849" s="42">
        <f>[2]Emissions!M236</f>
        <v>0</v>
      </c>
    </row>
    <row r="850" spans="1:13">
      <c r="A850" s="10" t="str">
        <f>[2]Emissions!A201</f>
        <v>EUR</v>
      </c>
      <c r="B850" s="10" t="str">
        <f>[2]Emissions!B201</f>
        <v>COM_SH_NGA_BUR_EXS</v>
      </c>
      <c r="C850" s="10" t="str">
        <f>[2]Emissions!C201</f>
        <v>TOT_CO2</v>
      </c>
      <c r="D850" s="10" t="str">
        <f>[2]Emissions!D201</f>
        <v>COM</v>
      </c>
      <c r="E850" s="42">
        <f>[2]Emissions!E201</f>
        <v>50874.614464495913</v>
      </c>
      <c r="F850" s="42">
        <f>[2]Emissions!F201</f>
        <v>20959.88139748124</v>
      </c>
      <c r="G850" s="42">
        <f>[2]Emissions!G201</f>
        <v>13973.254264987499</v>
      </c>
      <c r="H850" s="42">
        <f>[2]Emissions!H201</f>
        <v>6986.6271324937479</v>
      </c>
      <c r="I850" s="42">
        <f>[2]Emissions!I201</f>
        <v>0</v>
      </c>
      <c r="J850" s="42">
        <f>[2]Emissions!J201</f>
        <v>0</v>
      </c>
      <c r="K850" s="42">
        <f>[2]Emissions!K201</f>
        <v>0</v>
      </c>
      <c r="L850" s="42">
        <f>[2]Emissions!L201</f>
        <v>0</v>
      </c>
      <c r="M850" s="42">
        <f>[2]Emissions!M201</f>
        <v>0</v>
      </c>
    </row>
    <row r="851" spans="1:13">
      <c r="A851" s="10" t="str">
        <f>[2]Emissions!A166</f>
        <v>EUR</v>
      </c>
      <c r="B851" s="10" t="str">
        <f>[2]Emissions!B166</f>
        <v>COM_SH_DST_STD_NEW</v>
      </c>
      <c r="C851" s="10" t="str">
        <f>[2]Emissions!C166</f>
        <v>TOT_CO2</v>
      </c>
      <c r="D851" s="10" t="str">
        <f>[2]Emissions!D166</f>
        <v>COM</v>
      </c>
      <c r="E851" s="42">
        <f>[2]Emissions!E166</f>
        <v>14536.070808267559</v>
      </c>
      <c r="F851" s="42">
        <f>[2]Emissions!F166</f>
        <v>11372.780787815551</v>
      </c>
      <c r="G851" s="42">
        <f>[2]Emissions!G166</f>
        <v>0</v>
      </c>
      <c r="H851" s="42">
        <f>[2]Emissions!H166</f>
        <v>0</v>
      </c>
      <c r="I851" s="42">
        <f>[2]Emissions!I166</f>
        <v>0</v>
      </c>
      <c r="J851" s="42">
        <f>[2]Emissions!J166</f>
        <v>0</v>
      </c>
      <c r="K851" s="42">
        <f>[2]Emissions!K166</f>
        <v>0</v>
      </c>
      <c r="L851" s="42">
        <f>[2]Emissions!L166</f>
        <v>0</v>
      </c>
      <c r="M851" s="42">
        <f>[2]Emissions!M166</f>
        <v>0</v>
      </c>
    </row>
    <row r="852" spans="1:13">
      <c r="A852" s="10" t="str">
        <f>[2]Emissions!A98</f>
        <v>EUR</v>
      </c>
      <c r="B852" s="10" t="str">
        <f>[2]Emissions!B98</f>
        <v>COM_SC_DST_EXS</v>
      </c>
      <c r="C852" s="10" t="str">
        <f>[2]Emissions!C98</f>
        <v>TOT_CO2</v>
      </c>
      <c r="D852" s="10" t="str">
        <f>[2]Emissions!D98</f>
        <v>COM</v>
      </c>
      <c r="E852" s="42">
        <f>[2]Emissions!E98</f>
        <v>422.83307233425882</v>
      </c>
      <c r="F852" s="42">
        <f>[2]Emissions!F98</f>
        <v>249.91170803663161</v>
      </c>
      <c r="G852" s="42">
        <f>[2]Emissions!G98</f>
        <v>72.996679263391826</v>
      </c>
      <c r="H852" s="42">
        <f>[2]Emissions!H98</f>
        <v>36.498339631695238</v>
      </c>
      <c r="I852" s="42">
        <f>[2]Emissions!I98</f>
        <v>0</v>
      </c>
      <c r="J852" s="42">
        <f>[2]Emissions!J98</f>
        <v>0</v>
      </c>
      <c r="K852" s="42">
        <f>[2]Emissions!K98</f>
        <v>0</v>
      </c>
      <c r="L852" s="42">
        <f>[2]Emissions!L98</f>
        <v>0</v>
      </c>
      <c r="M852" s="42">
        <f>[2]Emissions!M98</f>
        <v>0</v>
      </c>
    </row>
    <row r="853" spans="1:13">
      <c r="A853" s="10" t="str">
        <f>[2]Emissions!A286</f>
        <v>EUR</v>
      </c>
      <c r="B853" s="10" t="str">
        <f>[2]Emissions!B286</f>
        <v>COM_WH_LPG_STD_NEW</v>
      </c>
      <c r="C853" s="10" t="str">
        <f>[2]Emissions!C286</f>
        <v>TOT_CO2</v>
      </c>
      <c r="D853" s="10" t="str">
        <f>[2]Emissions!D286</f>
        <v>COM</v>
      </c>
      <c r="E853" s="42">
        <f>[2]Emissions!E286</f>
        <v>0</v>
      </c>
      <c r="F853" s="42">
        <f>[2]Emissions!F286</f>
        <v>0</v>
      </c>
      <c r="G853" s="42">
        <f>[2]Emissions!G286</f>
        <v>0</v>
      </c>
      <c r="H853" s="42">
        <f>[2]Emissions!H286</f>
        <v>0</v>
      </c>
      <c r="I853" s="42">
        <f>[2]Emissions!I286</f>
        <v>0</v>
      </c>
      <c r="J853" s="42">
        <f>[2]Emissions!J286</f>
        <v>0</v>
      </c>
      <c r="K853" s="42">
        <f>[2]Emissions!K286</f>
        <v>0</v>
      </c>
      <c r="L853" s="42">
        <f>[2]Emissions!L286</f>
        <v>0</v>
      </c>
      <c r="M853" s="42">
        <f>[2]Emissions!M286</f>
        <v>0</v>
      </c>
    </row>
    <row r="854" spans="1:13">
      <c r="A854" s="10" t="str">
        <f>[2]Emissions!A251</f>
        <v>EUR</v>
      </c>
      <c r="B854" s="10" t="str">
        <f>[2]Emissions!B251</f>
        <v>COM_WH_DST_SOL_NEW</v>
      </c>
      <c r="C854" s="10" t="str">
        <f>[2]Emissions!C251</f>
        <v>TOT_CO2</v>
      </c>
      <c r="D854" s="10" t="str">
        <f>[2]Emissions!D251</f>
        <v>COM</v>
      </c>
      <c r="E854" s="42">
        <f>[2]Emissions!E251</f>
        <v>0</v>
      </c>
      <c r="F854" s="42">
        <f>[2]Emissions!F251</f>
        <v>0</v>
      </c>
      <c r="G854" s="42">
        <f>[2]Emissions!G251</f>
        <v>0</v>
      </c>
      <c r="H854" s="42">
        <f>[2]Emissions!H251</f>
        <v>0</v>
      </c>
      <c r="I854" s="42">
        <f>[2]Emissions!I251</f>
        <v>0</v>
      </c>
      <c r="J854" s="42">
        <f>[2]Emissions!J251</f>
        <v>0</v>
      </c>
      <c r="K854" s="42">
        <f>[2]Emissions!K251</f>
        <v>0</v>
      </c>
      <c r="L854" s="42">
        <f>[2]Emissions!L251</f>
        <v>0</v>
      </c>
      <c r="M854" s="42">
        <f>[2]Emissions!M251</f>
        <v>0</v>
      </c>
    </row>
    <row r="855" spans="1:13">
      <c r="A855" s="10" t="str">
        <f>[2]Emissions!A216</f>
        <v>EUR</v>
      </c>
      <c r="B855" s="10" t="str">
        <f>[2]Emissions!B216</f>
        <v>COM_SH_NGA_SOL_NEW</v>
      </c>
      <c r="C855" s="10" t="str">
        <f>[2]Emissions!C216</f>
        <v>TOT_CO2</v>
      </c>
      <c r="D855" s="10" t="str">
        <f>[2]Emissions!D216</f>
        <v>COM</v>
      </c>
      <c r="E855" s="42">
        <f>[2]Emissions!E216</f>
        <v>0</v>
      </c>
      <c r="F855" s="42">
        <f>[2]Emissions!F216</f>
        <v>0</v>
      </c>
      <c r="G855" s="42">
        <f>[2]Emissions!G216</f>
        <v>0</v>
      </c>
      <c r="H855" s="42">
        <f>[2]Emissions!H216</f>
        <v>0</v>
      </c>
      <c r="I855" s="42">
        <f>[2]Emissions!I216</f>
        <v>0</v>
      </c>
      <c r="J855" s="42">
        <f>[2]Emissions!J216</f>
        <v>0</v>
      </c>
      <c r="K855" s="42">
        <f>[2]Emissions!K216</f>
        <v>0</v>
      </c>
      <c r="L855" s="42">
        <f>[2]Emissions!L216</f>
        <v>0</v>
      </c>
      <c r="M855" s="42">
        <f>[2]Emissions!M216</f>
        <v>0</v>
      </c>
    </row>
    <row r="856" spans="1:13">
      <c r="A856" s="10" t="str">
        <f>[2]Emissions!A181</f>
        <v>EUR</v>
      </c>
      <c r="B856" s="10" t="str">
        <f>[2]Emissions!B181</f>
        <v>COM_SH_LPG_CND_NEW</v>
      </c>
      <c r="C856" s="10" t="str">
        <f>[2]Emissions!C181</f>
        <v>TOT_CO2</v>
      </c>
      <c r="D856" s="10" t="str">
        <f>[2]Emissions!D181</f>
        <v>COM</v>
      </c>
      <c r="E856" s="42">
        <f>[2]Emissions!E181</f>
        <v>0</v>
      </c>
      <c r="F856" s="42">
        <f>[2]Emissions!F181</f>
        <v>0</v>
      </c>
      <c r="G856" s="42">
        <f>[2]Emissions!G181</f>
        <v>0</v>
      </c>
      <c r="H856" s="42">
        <f>[2]Emissions!H181</f>
        <v>0</v>
      </c>
      <c r="I856" s="42">
        <f>[2]Emissions!I181</f>
        <v>0</v>
      </c>
      <c r="J856" s="42">
        <f>[2]Emissions!J181</f>
        <v>0</v>
      </c>
      <c r="K856" s="42">
        <f>[2]Emissions!K181</f>
        <v>0</v>
      </c>
      <c r="L856" s="42">
        <f>[2]Emissions!L181</f>
        <v>0</v>
      </c>
      <c r="M856" s="42">
        <f>[2]Emissions!M181</f>
        <v>0</v>
      </c>
    </row>
    <row r="857" spans="1:13">
      <c r="A857" s="10" t="str">
        <f>[2]Emissions!A113</f>
        <v>EUR</v>
      </c>
      <c r="B857" s="10" t="str">
        <f>[2]Emissions!B113</f>
        <v>COM_SC_NGA_ABS_NEW</v>
      </c>
      <c r="C857" s="10" t="str">
        <f>[2]Emissions!C113</f>
        <v>TOT_CO2</v>
      </c>
      <c r="D857" s="10" t="str">
        <f>[2]Emissions!D113</f>
        <v>COM</v>
      </c>
      <c r="E857" s="42">
        <f>[2]Emissions!E113</f>
        <v>0</v>
      </c>
      <c r="F857" s="42">
        <f>[2]Emissions!F113</f>
        <v>0</v>
      </c>
      <c r="G857" s="42">
        <f>[2]Emissions!G113</f>
        <v>0</v>
      </c>
      <c r="H857" s="42">
        <f>[2]Emissions!H113</f>
        <v>0</v>
      </c>
      <c r="I857" s="42">
        <f>[2]Emissions!I113</f>
        <v>0</v>
      </c>
      <c r="J857" s="42">
        <f>[2]Emissions!J113</f>
        <v>0</v>
      </c>
      <c r="K857" s="42">
        <f>[2]Emissions!K113</f>
        <v>0</v>
      </c>
      <c r="L857" s="42">
        <f>[2]Emissions!L113</f>
        <v>0</v>
      </c>
      <c r="M857" s="42">
        <f>[2]Emissions!M113</f>
        <v>0</v>
      </c>
    </row>
    <row r="858" spans="1:13">
      <c r="A858" s="10" t="str">
        <f>[2]Emissions!A301</f>
        <v>EUR</v>
      </c>
      <c r="B858" s="10" t="str">
        <f>[2]Emissions!B301</f>
        <v>COM_WH_NGA_STD_NEW</v>
      </c>
      <c r="C858" s="10" t="str">
        <f>[2]Emissions!C301</f>
        <v>TOT_CO2</v>
      </c>
      <c r="D858" s="10" t="str">
        <f>[2]Emissions!D301</f>
        <v>COM</v>
      </c>
      <c r="E858" s="42">
        <f>[2]Emissions!E301</f>
        <v>3407.6760139949738</v>
      </c>
      <c r="F858" s="42">
        <f>[2]Emissions!F301</f>
        <v>3352.429160377993</v>
      </c>
      <c r="G858" s="42">
        <f>[2]Emissions!G301</f>
        <v>1742.630293603288</v>
      </c>
      <c r="H858" s="42">
        <f>[2]Emissions!H301</f>
        <v>0</v>
      </c>
      <c r="I858" s="42">
        <f>[2]Emissions!I301</f>
        <v>0</v>
      </c>
      <c r="J858" s="42">
        <f>[2]Emissions!J301</f>
        <v>0</v>
      </c>
      <c r="K858" s="42">
        <f>[2]Emissions!K301</f>
        <v>0</v>
      </c>
      <c r="L858" s="42">
        <f>[2]Emissions!L301</f>
        <v>0</v>
      </c>
      <c r="M858" s="42">
        <f>[2]Emissions!M301</f>
        <v>0</v>
      </c>
    </row>
    <row r="859" spans="1:13">
      <c r="A859" s="10" t="str">
        <f>[2]Emissions!A266</f>
        <v>EUR</v>
      </c>
      <c r="B859" s="10" t="str">
        <f>[2]Emissions!B266</f>
        <v>COM_WH_HFO_NEW</v>
      </c>
      <c r="C859" s="10" t="str">
        <f>[2]Emissions!C266</f>
        <v>TOT_CO2</v>
      </c>
      <c r="D859" s="10" t="str">
        <f>[2]Emissions!D266</f>
        <v>COM</v>
      </c>
      <c r="E859" s="42">
        <f>[2]Emissions!E266</f>
        <v>1169.422615884502</v>
      </c>
      <c r="F859" s="42">
        <f>[2]Emissions!F266</f>
        <v>0</v>
      </c>
      <c r="G859" s="42">
        <f>[2]Emissions!G266</f>
        <v>8778.9377059286926</v>
      </c>
      <c r="H859" s="42">
        <f>[2]Emissions!H266</f>
        <v>0</v>
      </c>
      <c r="I859" s="42">
        <f>[2]Emissions!I266</f>
        <v>0</v>
      </c>
      <c r="J859" s="42">
        <f>[2]Emissions!J266</f>
        <v>0</v>
      </c>
      <c r="K859" s="42">
        <f>[2]Emissions!K266</f>
        <v>0</v>
      </c>
      <c r="L859" s="42">
        <f>[2]Emissions!L266</f>
        <v>0</v>
      </c>
      <c r="M859" s="42">
        <f>[2]Emissions!M266</f>
        <v>0</v>
      </c>
    </row>
    <row r="860" spans="1:13">
      <c r="A860" s="10" t="str">
        <f>[2]Emissions!A196</f>
        <v>EUR</v>
      </c>
      <c r="B860" s="10" t="str">
        <f>[2]Emissions!B196</f>
        <v>COM_SH_LPG_STD_NEW</v>
      </c>
      <c r="C860" s="10" t="str">
        <f>[2]Emissions!C196</f>
        <v>TOT_CO2</v>
      </c>
      <c r="D860" s="10" t="str">
        <f>[2]Emissions!D196</f>
        <v>COM</v>
      </c>
      <c r="E860" s="42">
        <f>[2]Emissions!E196</f>
        <v>0</v>
      </c>
      <c r="F860" s="42">
        <f>[2]Emissions!F196</f>
        <v>0</v>
      </c>
      <c r="G860" s="42">
        <f>[2]Emissions!G196</f>
        <v>0</v>
      </c>
      <c r="H860" s="42">
        <f>[2]Emissions!H196</f>
        <v>0</v>
      </c>
      <c r="I860" s="42">
        <f>[2]Emissions!I196</f>
        <v>0</v>
      </c>
      <c r="J860" s="42">
        <f>[2]Emissions!J196</f>
        <v>0</v>
      </c>
      <c r="K860" s="42">
        <f>[2]Emissions!K196</f>
        <v>0</v>
      </c>
      <c r="L860" s="42">
        <f>[2]Emissions!L196</f>
        <v>0</v>
      </c>
      <c r="M860" s="42">
        <f>[2]Emissions!M196</f>
        <v>0</v>
      </c>
    </row>
    <row r="861" spans="1:13">
      <c r="A861" s="10" t="str">
        <f>[2]Emissions!A161</f>
        <v>EUR</v>
      </c>
      <c r="B861" s="10" t="str">
        <f>[2]Emissions!B161</f>
        <v>COM_SH_DST_SOL_NEW</v>
      </c>
      <c r="C861" s="10" t="str">
        <f>[2]Emissions!C161</f>
        <v>TOT_CO2</v>
      </c>
      <c r="D861" s="10" t="str">
        <f>[2]Emissions!D161</f>
        <v>COM</v>
      </c>
      <c r="E861" s="42">
        <f>[2]Emissions!E161</f>
        <v>0</v>
      </c>
      <c r="F861" s="42">
        <f>[2]Emissions!F161</f>
        <v>0</v>
      </c>
      <c r="G861" s="42">
        <f>[2]Emissions!G161</f>
        <v>0</v>
      </c>
      <c r="H861" s="42">
        <f>[2]Emissions!H161</f>
        <v>0</v>
      </c>
      <c r="I861" s="42">
        <f>[2]Emissions!I161</f>
        <v>0</v>
      </c>
      <c r="J861" s="42">
        <f>[2]Emissions!J161</f>
        <v>0</v>
      </c>
      <c r="K861" s="42">
        <f>[2]Emissions!K161</f>
        <v>0</v>
      </c>
      <c r="L861" s="42">
        <f>[2]Emissions!L161</f>
        <v>0</v>
      </c>
      <c r="M861" s="42">
        <f>[2]Emissions!M161</f>
        <v>0</v>
      </c>
    </row>
    <row r="862" spans="1:13">
      <c r="A862" s="10" t="str">
        <f>[2]Emissions!A93</f>
        <v>EUR</v>
      </c>
      <c r="B862" s="10" t="str">
        <f>[2]Emissions!B93</f>
        <v>COM_LG_KER_EXS</v>
      </c>
      <c r="C862" s="10" t="str">
        <f>[2]Emissions!C93</f>
        <v>TOT_CO2</v>
      </c>
      <c r="D862" s="10" t="str">
        <f>[2]Emissions!D93</f>
        <v>COM</v>
      </c>
      <c r="E862" s="42">
        <f>[2]Emissions!E93</f>
        <v>1.728080366342857</v>
      </c>
      <c r="F862" s="42">
        <f>[2]Emissions!F93</f>
        <v>1.296060274757143</v>
      </c>
      <c r="G862" s="42">
        <f>[2]Emissions!G93</f>
        <v>0.86404018317142828</v>
      </c>
      <c r="H862" s="42">
        <f>[2]Emissions!H93</f>
        <v>0.1665341614285715</v>
      </c>
      <c r="I862" s="42">
        <f>[2]Emissions!I93</f>
        <v>0</v>
      </c>
      <c r="J862" s="42">
        <f>[2]Emissions!J93</f>
        <v>0</v>
      </c>
      <c r="K862" s="42">
        <f>[2]Emissions!K93</f>
        <v>0</v>
      </c>
      <c r="L862" s="42">
        <f>[2]Emissions!L93</f>
        <v>0</v>
      </c>
      <c r="M862" s="42">
        <f>[2]Emissions!M93</f>
        <v>0</v>
      </c>
    </row>
    <row r="863" spans="1:13">
      <c r="A863" s="10" t="str">
        <f>[2]Emissions!A79</f>
        <v>EUR</v>
      </c>
      <c r="B863" s="10" t="str">
        <f>[2]Emissions!B79</f>
        <v>COM_CK_NGA_NEW</v>
      </c>
      <c r="C863" s="10" t="str">
        <f>[2]Emissions!C79</f>
        <v>TOT_CO2</v>
      </c>
      <c r="D863" s="10" t="str">
        <f>[2]Emissions!D79</f>
        <v>COM</v>
      </c>
      <c r="E863" s="42">
        <f>[2]Emissions!E79</f>
        <v>198.556048931687</v>
      </c>
      <c r="F863" s="42">
        <f>[2]Emissions!F79</f>
        <v>8729.662085415699</v>
      </c>
      <c r="G863" s="42">
        <f>[2]Emissions!G79</f>
        <v>16526.306931929201</v>
      </c>
      <c r="H863" s="42">
        <f>[2]Emissions!H79</f>
        <v>26333.527754030179</v>
      </c>
      <c r="I863" s="42">
        <f>[2]Emissions!I79</f>
        <v>34521.979596785161</v>
      </c>
      <c r="J863" s="42">
        <f>[2]Emissions!J79</f>
        <v>37240.569513057882</v>
      </c>
      <c r="K863" s="42">
        <f>[2]Emissions!K79</f>
        <v>38255.134878646073</v>
      </c>
      <c r="L863" s="42">
        <f>[2]Emissions!L79</f>
        <v>30458.490032132559</v>
      </c>
      <c r="M863" s="42">
        <f>[2]Emissions!M79</f>
        <v>16557.043288654098</v>
      </c>
    </row>
    <row r="864" spans="1:13">
      <c r="A864" s="10" t="str">
        <f>[2]Emissions!A509</f>
        <v>EUR</v>
      </c>
      <c r="B864" s="10" t="str">
        <f>[2]Emissions!B509</f>
        <v>ELC_OIL_MIX_CCY_NEW</v>
      </c>
      <c r="C864" s="10" t="str">
        <f>[2]Emissions!C509</f>
        <v>TOT_CO2</v>
      </c>
      <c r="D864" s="10" t="str">
        <f>[2]Emissions!D509</f>
        <v>ELC</v>
      </c>
      <c r="E864" s="42">
        <f>[2]Emissions!E509</f>
        <v>0</v>
      </c>
      <c r="F864" s="42">
        <f>[2]Emissions!F509</f>
        <v>8230.0752348228416</v>
      </c>
      <c r="G864" s="42">
        <f>[2]Emissions!G509</f>
        <v>4186.6411071134498</v>
      </c>
      <c r="H864" s="42">
        <f>[2]Emissions!H509</f>
        <v>0</v>
      </c>
      <c r="I864" s="42">
        <f>[2]Emissions!I509</f>
        <v>0</v>
      </c>
      <c r="J864" s="42">
        <f>[2]Emissions!J509</f>
        <v>0</v>
      </c>
      <c r="K864" s="42">
        <f>[2]Emissions!K509</f>
        <v>0</v>
      </c>
      <c r="L864" s="42">
        <f>[2]Emissions!L509</f>
        <v>0</v>
      </c>
      <c r="M864" s="42">
        <f>[2]Emissions!M509</f>
        <v>0</v>
      </c>
    </row>
    <row r="865" spans="1:13">
      <c r="A865" s="10" t="str">
        <f>[2]Emissions!A504</f>
        <v>EUR</v>
      </c>
      <c r="B865" s="10" t="str">
        <f>[2]Emissions!B504</f>
        <v>ELC_OIL_GPL_NEW</v>
      </c>
      <c r="C865" s="10" t="str">
        <f>[2]Emissions!C504</f>
        <v>TOT_CO2</v>
      </c>
      <c r="D865" s="10" t="str">
        <f>[2]Emissions!D504</f>
        <v>ELC</v>
      </c>
      <c r="E865" s="42">
        <f>[2]Emissions!E504</f>
        <v>8609.864372597398</v>
      </c>
      <c r="F865" s="42">
        <f>[2]Emissions!F504</f>
        <v>0</v>
      </c>
      <c r="G865" s="42">
        <f>[2]Emissions!G504</f>
        <v>0</v>
      </c>
      <c r="H865" s="42">
        <f>[2]Emissions!H504</f>
        <v>0</v>
      </c>
      <c r="I865" s="42">
        <f>[2]Emissions!I504</f>
        <v>0</v>
      </c>
      <c r="J865" s="42">
        <f>[2]Emissions!J504</f>
        <v>0</v>
      </c>
      <c r="K865" s="42">
        <f>[2]Emissions!K504</f>
        <v>0</v>
      </c>
      <c r="L865" s="42">
        <f>[2]Emissions!L504</f>
        <v>0</v>
      </c>
      <c r="M865" s="42">
        <f>[2]Emissions!M504</f>
        <v>0</v>
      </c>
    </row>
    <row r="866" spans="1:13">
      <c r="A866" s="10" t="str">
        <f>[2]Emissions!A611</f>
        <v>EUR</v>
      </c>
      <c r="B866" s="10" t="str">
        <f>[2]Emissions!B611</f>
        <v>HH2_DEL_TRA_LH2_C_2_NEW</v>
      </c>
      <c r="C866" s="10" t="str">
        <f>[2]Emissions!C611</f>
        <v>TOT_CO2</v>
      </c>
      <c r="D866" s="10" t="str">
        <f>[2]Emissions!D611</f>
        <v>HH2</v>
      </c>
      <c r="E866" s="42">
        <f>[2]Emissions!E611</f>
        <v>0</v>
      </c>
      <c r="F866" s="42">
        <f>[2]Emissions!F611</f>
        <v>0</v>
      </c>
      <c r="G866" s="42">
        <f>[2]Emissions!G611</f>
        <v>0</v>
      </c>
      <c r="H866" s="42">
        <f>[2]Emissions!H611</f>
        <v>0</v>
      </c>
      <c r="I866" s="42">
        <f>[2]Emissions!I611</f>
        <v>0</v>
      </c>
      <c r="J866" s="42">
        <f>[2]Emissions!J611</f>
        <v>0</v>
      </c>
      <c r="K866" s="42">
        <f>[2]Emissions!K611</f>
        <v>0</v>
      </c>
      <c r="L866" s="42">
        <f>[2]Emissions!L611</f>
        <v>0</v>
      </c>
      <c r="M866" s="42">
        <f>[2]Emissions!M611</f>
        <v>0</v>
      </c>
    </row>
    <row r="867" spans="1:13">
      <c r="A867" s="10" t="str">
        <f>[2]Emissions!A548</f>
        <v>EUR</v>
      </c>
      <c r="B867" s="10" t="str">
        <f>[2]Emissions!B548</f>
        <v>HET_OIL_NEW</v>
      </c>
      <c r="C867" s="10" t="str">
        <f>[2]Emissions!C548</f>
        <v>TOT_CO2</v>
      </c>
      <c r="D867" s="10" t="str">
        <f>[2]Emissions!D548</f>
        <v>HET</v>
      </c>
      <c r="E867" s="42">
        <f>[2]Emissions!E548</f>
        <v>95461.41959404356</v>
      </c>
      <c r="F867" s="42">
        <f>[2]Emissions!F548</f>
        <v>97969.133713163232</v>
      </c>
      <c r="G867" s="42">
        <f>[2]Emissions!G548</f>
        <v>96898.024619618809</v>
      </c>
      <c r="H867" s="42">
        <f>[2]Emissions!H548</f>
        <v>72880.672632959191</v>
      </c>
      <c r="I867" s="42">
        <f>[2]Emissions!I548</f>
        <v>2507.7141191196779</v>
      </c>
      <c r="J867" s="42">
        <f>[2]Emissions!J548</f>
        <v>0</v>
      </c>
      <c r="K867" s="42">
        <f>[2]Emissions!K548</f>
        <v>0</v>
      </c>
      <c r="L867" s="42">
        <f>[2]Emissions!L548</f>
        <v>0</v>
      </c>
      <c r="M867" s="42">
        <f>[2]Emissions!M548</f>
        <v>0</v>
      </c>
    </row>
    <row r="868" spans="1:13">
      <c r="A868" s="10" t="str">
        <f>[2]Emissions!A477</f>
        <v>EUR</v>
      </c>
      <c r="B868" s="10" t="str">
        <f>[2]Emissions!B477</f>
        <v>ELC_NGA_FCE_NEW</v>
      </c>
      <c r="C868" s="10" t="str">
        <f>[2]Emissions!C477</f>
        <v>TOT_CO2</v>
      </c>
      <c r="D868" s="10" t="str">
        <f>[2]Emissions!D477</f>
        <v>ELC</v>
      </c>
      <c r="E868" s="42">
        <f>[2]Emissions!E477</f>
        <v>0</v>
      </c>
      <c r="F868" s="42">
        <f>[2]Emissions!F477</f>
        <v>0</v>
      </c>
      <c r="G868" s="42">
        <f>[2]Emissions!G477</f>
        <v>0</v>
      </c>
      <c r="H868" s="42">
        <f>[2]Emissions!H477</f>
        <v>0</v>
      </c>
      <c r="I868" s="42">
        <f>[2]Emissions!I477</f>
        <v>0</v>
      </c>
      <c r="J868" s="42">
        <f>[2]Emissions!J477</f>
        <v>0</v>
      </c>
      <c r="K868" s="42">
        <f>[2]Emissions!K477</f>
        <v>0</v>
      </c>
      <c r="L868" s="42">
        <f>[2]Emissions!L477</f>
        <v>0</v>
      </c>
      <c r="M868" s="42">
        <f>[2]Emissions!M477</f>
        <v>0</v>
      </c>
    </row>
    <row r="869" spans="1:13">
      <c r="A869" s="10" t="str">
        <f>[2]Emissions!A2049</f>
        <v>EUR</v>
      </c>
      <c r="B869" s="10" t="str">
        <f>[2]Emissions!B2049</f>
        <v>SEQ_SNK_AFF_3_NEW</v>
      </c>
      <c r="C869" s="10" t="str">
        <f>[2]Emissions!C2049</f>
        <v>TOT_CO2</v>
      </c>
      <c r="D869" s="10" t="str">
        <f>[2]Emissions!D2049</f>
        <v>SEQ</v>
      </c>
      <c r="E869" s="42">
        <f>[2]Emissions!E2049</f>
        <v>0</v>
      </c>
      <c r="F869" s="42">
        <f>[2]Emissions!F2049</f>
        <v>0</v>
      </c>
      <c r="G869" s="42">
        <f>[2]Emissions!G2049</f>
        <v>0</v>
      </c>
      <c r="H869" s="42">
        <f>[2]Emissions!H2049</f>
        <v>0</v>
      </c>
      <c r="I869" s="42">
        <f>[2]Emissions!I2049</f>
        <v>0</v>
      </c>
      <c r="J869" s="42">
        <f>[2]Emissions!J2049</f>
        <v>0</v>
      </c>
      <c r="K869" s="42">
        <f>[2]Emissions!K2049</f>
        <v>0</v>
      </c>
      <c r="L869" s="42">
        <f>[2]Emissions!L2049</f>
        <v>0</v>
      </c>
      <c r="M869" s="42">
        <f>[2]Emissions!M2049</f>
        <v>0</v>
      </c>
    </row>
    <row r="870" spans="1:13">
      <c r="A870" s="10" t="str">
        <f>[2]Emissions!A2014</f>
        <v>EUR</v>
      </c>
      <c r="B870" s="10" t="str">
        <f>[2]Emissions!B2014</f>
        <v>RES_WH_LPG_EXS</v>
      </c>
      <c r="C870" s="10" t="str">
        <f>[2]Emissions!C2014</f>
        <v>TOT_CO2</v>
      </c>
      <c r="D870" s="10" t="str">
        <f>[2]Emissions!D2014</f>
        <v>RES</v>
      </c>
      <c r="E870" s="42">
        <f>[2]Emissions!E2014</f>
        <v>2463.2117317500001</v>
      </c>
      <c r="F870" s="42">
        <f>[2]Emissions!F2014</f>
        <v>1847.4087988125</v>
      </c>
      <c r="G870" s="42">
        <f>[2]Emissions!G2014</f>
        <v>1231.6058658750001</v>
      </c>
      <c r="H870" s="42">
        <f>[2]Emissions!H2014</f>
        <v>615.80293293750015</v>
      </c>
      <c r="I870" s="42">
        <f>[2]Emissions!I2014</f>
        <v>0</v>
      </c>
      <c r="J870" s="42">
        <f>[2]Emissions!J2014</f>
        <v>0</v>
      </c>
      <c r="K870" s="42">
        <f>[2]Emissions!K2014</f>
        <v>0</v>
      </c>
      <c r="L870" s="42">
        <f>[2]Emissions!L2014</f>
        <v>0</v>
      </c>
      <c r="M870" s="42">
        <f>[2]Emissions!M2014</f>
        <v>0</v>
      </c>
    </row>
    <row r="871" spans="1:13">
      <c r="A871" s="10" t="str">
        <f>[2]Emissions!A1923</f>
        <v>EUR</v>
      </c>
      <c r="B871" s="10" t="str">
        <f>[2]Emissions!B1923</f>
        <v>RES_SH_LPG_SOL_NEW</v>
      </c>
      <c r="C871" s="10" t="str">
        <f>[2]Emissions!C1923</f>
        <v>TOT_CO2</v>
      </c>
      <c r="D871" s="10" t="str">
        <f>[2]Emissions!D1923</f>
        <v>RES</v>
      </c>
      <c r="E871" s="42">
        <f>[2]Emissions!E1923</f>
        <v>0</v>
      </c>
      <c r="F871" s="42">
        <f>[2]Emissions!F1923</f>
        <v>0</v>
      </c>
      <c r="G871" s="42">
        <f>[2]Emissions!G1923</f>
        <v>0</v>
      </c>
      <c r="H871" s="42">
        <f>[2]Emissions!H1923</f>
        <v>0</v>
      </c>
      <c r="I871" s="42">
        <f>[2]Emissions!I1923</f>
        <v>0</v>
      </c>
      <c r="J871" s="42">
        <f>[2]Emissions!J1923</f>
        <v>0</v>
      </c>
      <c r="K871" s="42">
        <f>[2]Emissions!K1923</f>
        <v>0</v>
      </c>
      <c r="L871" s="42">
        <f>[2]Emissions!L1923</f>
        <v>0</v>
      </c>
      <c r="M871" s="42">
        <f>[2]Emissions!M1923</f>
        <v>0</v>
      </c>
    </row>
    <row r="872" spans="1:13">
      <c r="A872" s="10" t="str">
        <f>[2]Emissions!A1888</f>
        <v>EUR</v>
      </c>
      <c r="B872" s="10" t="str">
        <f>[2]Emissions!B1888</f>
        <v>RES_SH_INS_LPG_STD_NEW</v>
      </c>
      <c r="C872" s="10" t="str">
        <f>[2]Emissions!C1888</f>
        <v>TOT_CO2</v>
      </c>
      <c r="D872" s="10" t="str">
        <f>[2]Emissions!D1888</f>
        <v>RES</v>
      </c>
      <c r="E872" s="42">
        <f>[2]Emissions!E1888</f>
        <v>0</v>
      </c>
      <c r="F872" s="42">
        <f>[2]Emissions!F1888</f>
        <v>0</v>
      </c>
      <c r="G872" s="42">
        <f>[2]Emissions!G1888</f>
        <v>0</v>
      </c>
      <c r="H872" s="42">
        <f>[2]Emissions!H1888</f>
        <v>0</v>
      </c>
      <c r="I872" s="42">
        <f>[2]Emissions!I1888</f>
        <v>0</v>
      </c>
      <c r="J872" s="42">
        <f>[2]Emissions!J1888</f>
        <v>0</v>
      </c>
      <c r="K872" s="42">
        <f>[2]Emissions!K1888</f>
        <v>0</v>
      </c>
      <c r="L872" s="42">
        <f>[2]Emissions!L1888</f>
        <v>0</v>
      </c>
      <c r="M872" s="42">
        <f>[2]Emissions!M1888</f>
        <v>0</v>
      </c>
    </row>
    <row r="873" spans="1:13">
      <c r="A873" s="10" t="str">
        <f>[2]Emissions!A1713</f>
        <v>EUR</v>
      </c>
      <c r="B873" s="10" t="str">
        <f>[2]Emissions!B1713</f>
        <v>IND_PP_PH_COA_EXS</v>
      </c>
      <c r="C873" s="10" t="str">
        <f>[2]Emissions!C1713</f>
        <v>TOT_CO2</v>
      </c>
      <c r="D873" s="10" t="str">
        <f>[2]Emissions!D1713</f>
        <v>IND</v>
      </c>
      <c r="E873" s="42">
        <f>[2]Emissions!E1713</f>
        <v>0</v>
      </c>
      <c r="F873" s="42">
        <f>[2]Emissions!F1713</f>
        <v>0</v>
      </c>
      <c r="G873" s="42">
        <f>[2]Emissions!G1713</f>
        <v>0</v>
      </c>
      <c r="H873" s="42">
        <f>[2]Emissions!H1713</f>
        <v>0</v>
      </c>
      <c r="I873" s="42">
        <f>[2]Emissions!I1713</f>
        <v>0</v>
      </c>
      <c r="J873" s="42">
        <f>[2]Emissions!J1713</f>
        <v>0</v>
      </c>
      <c r="K873" s="42">
        <f>[2]Emissions!K1713</f>
        <v>0</v>
      </c>
      <c r="L873" s="42">
        <f>[2]Emissions!L1713</f>
        <v>0</v>
      </c>
      <c r="M873" s="42">
        <f>[2]Emissions!M1713</f>
        <v>0</v>
      </c>
    </row>
    <row r="874" spans="1:13">
      <c r="A874" s="10" t="str">
        <f>[2]Emissions!A923</f>
        <v>EUR</v>
      </c>
      <c r="B874" s="10" t="str">
        <f>[2]Emissions!B923</f>
        <v>IND_CH_OTH_COA_NEW</v>
      </c>
      <c r="C874" s="10" t="str">
        <f>[2]Emissions!C923</f>
        <v>TOT_CO2</v>
      </c>
      <c r="D874" s="10" t="str">
        <f>[2]Emissions!D923</f>
        <v>IND</v>
      </c>
      <c r="E874" s="42">
        <f>[2]Emissions!E923</f>
        <v>0</v>
      </c>
      <c r="F874" s="42">
        <f>[2]Emissions!F923</f>
        <v>0</v>
      </c>
      <c r="G874" s="42">
        <f>[2]Emissions!G923</f>
        <v>0</v>
      </c>
      <c r="H874" s="42">
        <f>[2]Emissions!H923</f>
        <v>31610.694341602761</v>
      </c>
      <c r="I874" s="42">
        <f>[2]Emissions!I923</f>
        <v>31610.694341602761</v>
      </c>
      <c r="J874" s="42">
        <f>[2]Emissions!J923</f>
        <v>0</v>
      </c>
      <c r="K874" s="42">
        <f>[2]Emissions!K923</f>
        <v>0</v>
      </c>
      <c r="L874" s="42">
        <f>[2]Emissions!L923</f>
        <v>0</v>
      </c>
      <c r="M874" s="42">
        <f>[2]Emissions!M923</f>
        <v>0</v>
      </c>
    </row>
    <row r="875" spans="1:13">
      <c r="A875" s="10" t="str">
        <f>[2]Emissions!A2113</f>
        <v>EUR</v>
      </c>
      <c r="B875" s="10" t="str">
        <f>[2]Emissions!B2113</f>
        <v>TRA_NAV_DOM_DUAL_NEW</v>
      </c>
      <c r="C875" s="10" t="str">
        <f>[2]Emissions!C2113</f>
        <v>TRA_N2O</v>
      </c>
      <c r="D875" s="10" t="str">
        <f>[2]Emissions!D2113</f>
        <v>TRA</v>
      </c>
      <c r="E875" s="42">
        <f>[2]Emissions!E2113</f>
        <v>0</v>
      </c>
      <c r="F875" s="42">
        <f>[2]Emissions!F2113</f>
        <v>0</v>
      </c>
      <c r="G875" s="42">
        <f>[2]Emissions!G2113</f>
        <v>4.9614630960155811E-3</v>
      </c>
      <c r="H875" s="42">
        <f>[2]Emissions!H2113</f>
        <v>0</v>
      </c>
      <c r="I875" s="42">
        <f>[2]Emissions!I2113</f>
        <v>0</v>
      </c>
      <c r="J875" s="42">
        <f>[2]Emissions!J2113</f>
        <v>1.192818419333769</v>
      </c>
      <c r="K875" s="42">
        <f>[2]Emissions!K2113</f>
        <v>7.0287393860222087</v>
      </c>
      <c r="L875" s="42">
        <f>[2]Emissions!L2113</f>
        <v>0</v>
      </c>
      <c r="M875" s="42">
        <f>[2]Emissions!M2113</f>
        <v>25.840953625081649</v>
      </c>
    </row>
    <row r="876" spans="1:13">
      <c r="A876" s="10" t="str">
        <f>[2]Emissions!A2029</f>
        <v>EUR</v>
      </c>
      <c r="B876" s="10" t="str">
        <f>[2]Emissions!B2029</f>
        <v>RES_WH_NGA_CND_NEW</v>
      </c>
      <c r="C876" s="10" t="str">
        <f>[2]Emissions!C2029</f>
        <v>TOT_CO2</v>
      </c>
      <c r="D876" s="10" t="str">
        <f>[2]Emissions!D2029</f>
        <v>RES</v>
      </c>
      <c r="E876" s="42">
        <f>[2]Emissions!E2029</f>
        <v>0</v>
      </c>
      <c r="F876" s="42">
        <f>[2]Emissions!F2029</f>
        <v>0</v>
      </c>
      <c r="G876" s="42">
        <f>[2]Emissions!G2029</f>
        <v>0</v>
      </c>
      <c r="H876" s="42">
        <f>[2]Emissions!H2029</f>
        <v>0</v>
      </c>
      <c r="I876" s="42">
        <f>[2]Emissions!I2029</f>
        <v>0</v>
      </c>
      <c r="J876" s="42">
        <f>[2]Emissions!J2029</f>
        <v>0</v>
      </c>
      <c r="K876" s="42">
        <f>[2]Emissions!K2029</f>
        <v>0</v>
      </c>
      <c r="L876" s="42">
        <f>[2]Emissions!L2029</f>
        <v>0</v>
      </c>
      <c r="M876" s="42">
        <f>[2]Emissions!M2029</f>
        <v>0</v>
      </c>
    </row>
    <row r="877" spans="1:13">
      <c r="A877" s="10" t="str">
        <f>[2]Emissions!A1994</f>
        <v>EUR</v>
      </c>
      <c r="B877" s="10" t="str">
        <f>[2]Emissions!B1994</f>
        <v>RES_WH_DST_STD_NEW</v>
      </c>
      <c r="C877" s="10" t="str">
        <f>[2]Emissions!C1994</f>
        <v>TOT_CO2</v>
      </c>
      <c r="D877" s="10" t="str">
        <f>[2]Emissions!D1994</f>
        <v>RES</v>
      </c>
      <c r="E877" s="42">
        <f>[2]Emissions!E1994</f>
        <v>0</v>
      </c>
      <c r="F877" s="42">
        <f>[2]Emissions!F1994</f>
        <v>0</v>
      </c>
      <c r="G877" s="42">
        <f>[2]Emissions!G1994</f>
        <v>0</v>
      </c>
      <c r="H877" s="42">
        <f>[2]Emissions!H1994</f>
        <v>0</v>
      </c>
      <c r="I877" s="42">
        <f>[2]Emissions!I1994</f>
        <v>0</v>
      </c>
      <c r="J877" s="42">
        <f>[2]Emissions!J1994</f>
        <v>0</v>
      </c>
      <c r="K877" s="42">
        <f>[2]Emissions!K1994</f>
        <v>0</v>
      </c>
      <c r="L877" s="42">
        <f>[2]Emissions!L1994</f>
        <v>0</v>
      </c>
      <c r="M877" s="42">
        <f>[2]Emissions!M1994</f>
        <v>0</v>
      </c>
    </row>
    <row r="878" spans="1:13">
      <c r="A878" s="10" t="str">
        <f>[2]Emissions!A1938</f>
        <v>EUR</v>
      </c>
      <c r="B878" s="10" t="str">
        <f>[2]Emissions!B1938</f>
        <v>RES_SH_NGA_CND_NEW</v>
      </c>
      <c r="C878" s="10" t="str">
        <f>[2]Emissions!C1938</f>
        <v>TOT_CO2</v>
      </c>
      <c r="D878" s="10" t="str">
        <f>[2]Emissions!D1938</f>
        <v>RES</v>
      </c>
      <c r="E878" s="42">
        <f>[2]Emissions!E1938</f>
        <v>42299.966816579137</v>
      </c>
      <c r="F878" s="42">
        <f>[2]Emissions!F1938</f>
        <v>135810.9898862238</v>
      </c>
      <c r="G878" s="42">
        <f>[2]Emissions!G1938</f>
        <v>172703.506051542</v>
      </c>
      <c r="H878" s="42">
        <f>[2]Emissions!H1938</f>
        <v>184828.1056859463</v>
      </c>
      <c r="I878" s="42">
        <f>[2]Emissions!I1938</f>
        <v>142528.1388693671</v>
      </c>
      <c r="J878" s="42">
        <f>[2]Emissions!J1938</f>
        <v>56081.965181745043</v>
      </c>
      <c r="K878" s="42">
        <f>[2]Emissions!K1938</f>
        <v>0</v>
      </c>
      <c r="L878" s="42">
        <f>[2]Emissions!L1938</f>
        <v>0</v>
      </c>
      <c r="M878" s="42">
        <f>[2]Emissions!M1938</f>
        <v>0</v>
      </c>
    </row>
    <row r="879" spans="1:13">
      <c r="A879" s="10" t="str">
        <f>[2]Emissions!A1903</f>
        <v>EUR</v>
      </c>
      <c r="B879" s="10" t="str">
        <f>[2]Emissions!B1903</f>
        <v>RES_SH_INS_NGA_STD_NEW</v>
      </c>
      <c r="C879" s="10" t="str">
        <f>[2]Emissions!C1903</f>
        <v>TOT_CO2</v>
      </c>
      <c r="D879" s="10" t="str">
        <f>[2]Emissions!D1903</f>
        <v>RES</v>
      </c>
      <c r="E879" s="42">
        <f>[2]Emissions!E1903</f>
        <v>0</v>
      </c>
      <c r="F879" s="42">
        <f>[2]Emissions!F1903</f>
        <v>0</v>
      </c>
      <c r="G879" s="42">
        <f>[2]Emissions!G1903</f>
        <v>0</v>
      </c>
      <c r="H879" s="42">
        <f>[2]Emissions!H1903</f>
        <v>0</v>
      </c>
      <c r="I879" s="42">
        <f>[2]Emissions!I1903</f>
        <v>0</v>
      </c>
      <c r="J879" s="42">
        <f>[2]Emissions!J1903</f>
        <v>0</v>
      </c>
      <c r="K879" s="42">
        <f>[2]Emissions!K1903</f>
        <v>0</v>
      </c>
      <c r="L879" s="42">
        <f>[2]Emissions!L1903</f>
        <v>0</v>
      </c>
      <c r="M879" s="42">
        <f>[2]Emissions!M1903</f>
        <v>0</v>
      </c>
    </row>
    <row r="880" spans="1:13">
      <c r="A880" s="10" t="str">
        <f>[2]Emissions!A1840</f>
        <v>EUR</v>
      </c>
      <c r="B880" s="10" t="str">
        <f>[2]Emissions!B1840</f>
        <v>RES_SH_DST_STD_NEW</v>
      </c>
      <c r="C880" s="10" t="str">
        <f>[2]Emissions!C1840</f>
        <v>TOT_CO2</v>
      </c>
      <c r="D880" s="10" t="str">
        <f>[2]Emissions!D1840</f>
        <v>RES</v>
      </c>
      <c r="E880" s="42">
        <f>[2]Emissions!E1840</f>
        <v>0</v>
      </c>
      <c r="F880" s="42">
        <f>[2]Emissions!F1840</f>
        <v>0</v>
      </c>
      <c r="G880" s="42">
        <f>[2]Emissions!G1840</f>
        <v>0</v>
      </c>
      <c r="H880" s="42">
        <f>[2]Emissions!H1840</f>
        <v>0</v>
      </c>
      <c r="I880" s="42">
        <f>[2]Emissions!I1840</f>
        <v>0</v>
      </c>
      <c r="J880" s="42">
        <f>[2]Emissions!J1840</f>
        <v>0</v>
      </c>
      <c r="K880" s="42">
        <f>[2]Emissions!K1840</f>
        <v>0</v>
      </c>
      <c r="L880" s="42">
        <f>[2]Emissions!L1840</f>
        <v>0</v>
      </c>
      <c r="M880" s="42">
        <f>[2]Emissions!M1840</f>
        <v>0</v>
      </c>
    </row>
    <row r="881" spans="1:13">
      <c r="A881" s="10" t="str">
        <f>[2]Emissions!A1791</f>
        <v>EUR</v>
      </c>
      <c r="B881" s="10" t="str">
        <f>[2]Emissions!B1791</f>
        <v>RES_SC_NGA_CEN_NEW</v>
      </c>
      <c r="C881" s="10" t="str">
        <f>[2]Emissions!C1791</f>
        <v>TOT_CO2</v>
      </c>
      <c r="D881" s="10" t="str">
        <f>[2]Emissions!D1791</f>
        <v>RES</v>
      </c>
      <c r="E881" s="42">
        <f>[2]Emissions!E1791</f>
        <v>0</v>
      </c>
      <c r="F881" s="42">
        <f>[2]Emissions!F1791</f>
        <v>1302.209681400635</v>
      </c>
      <c r="G881" s="42">
        <f>[2]Emissions!G1791</f>
        <v>2067.63204960639</v>
      </c>
      <c r="H881" s="42">
        <f>[2]Emissions!H1791</f>
        <v>3529.0688218337632</v>
      </c>
      <c r="I881" s="42">
        <f>[2]Emissions!I1791</f>
        <v>4003.8730952119281</v>
      </c>
      <c r="J881" s="42">
        <f>[2]Emissions!J1791</f>
        <v>4003.8730952119281</v>
      </c>
      <c r="K881" s="42">
        <f>[2]Emissions!K1791</f>
        <v>2701.6634138112931</v>
      </c>
      <c r="L881" s="42">
        <f>[2]Emissions!L1791</f>
        <v>1936.241045605537</v>
      </c>
      <c r="M881" s="42">
        <f>[2]Emissions!M1791</f>
        <v>237.40213668908251</v>
      </c>
    </row>
    <row r="882" spans="1:13">
      <c r="A882" s="10" t="str">
        <f>[2]Emissions!A1097</f>
        <v>EUR</v>
      </c>
      <c r="B882" s="10" t="str">
        <f>[2]Emissions!B1097</f>
        <v>IND_IS_BOF_ULCOLYSIS_NEW</v>
      </c>
      <c r="C882" s="10" t="str">
        <f>[2]Emissions!C1097</f>
        <v>TOT_CO2</v>
      </c>
      <c r="D882" s="10" t="str">
        <f>[2]Emissions!D1097</f>
        <v>IND</v>
      </c>
      <c r="E882" s="42">
        <f>[2]Emissions!E1097</f>
        <v>0</v>
      </c>
      <c r="F882" s="42">
        <f>[2]Emissions!F1097</f>
        <v>0</v>
      </c>
      <c r="G882" s="42">
        <f>[2]Emissions!G1097</f>
        <v>0</v>
      </c>
      <c r="H882" s="42">
        <f>[2]Emissions!H1097</f>
        <v>0</v>
      </c>
      <c r="I882" s="42">
        <f>[2]Emissions!I1097</f>
        <v>0</v>
      </c>
      <c r="J882" s="42">
        <f>[2]Emissions!J1097</f>
        <v>0</v>
      </c>
      <c r="K882" s="42">
        <f>[2]Emissions!K1097</f>
        <v>0</v>
      </c>
      <c r="L882" s="42">
        <f>[2]Emissions!L1097</f>
        <v>0</v>
      </c>
      <c r="M882" s="42">
        <f>[2]Emissions!M1097</f>
        <v>0</v>
      </c>
    </row>
    <row r="883" spans="1:13">
      <c r="A883" s="10" t="str">
        <f>[2]Emissions!A2093</f>
        <v>EUR</v>
      </c>
      <c r="B883" s="10" t="str">
        <f>[2]Emissions!B2093</f>
        <v>TRA_NAV_DOM_DST_EXS</v>
      </c>
      <c r="C883" s="10" t="str">
        <f>[2]Emissions!C2093</f>
        <v>TOT_CH4</v>
      </c>
      <c r="D883" s="10" t="str">
        <f>[2]Emissions!D2093</f>
        <v>TRA</v>
      </c>
      <c r="E883" s="42">
        <f>[2]Emissions!E2093</f>
        <v>0.36256454456415282</v>
      </c>
      <c r="F883" s="42">
        <f>[2]Emissions!F2093</f>
        <v>0.29005163565132219</v>
      </c>
      <c r="G883" s="42">
        <f>[2]Emissions!G2093</f>
        <v>0.2175387267384917</v>
      </c>
      <c r="H883" s="42">
        <f>[2]Emissions!H2093</f>
        <v>0.1450258178256611</v>
      </c>
      <c r="I883" s="42">
        <f>[2]Emissions!I2093</f>
        <v>7.2512908912830562E-2</v>
      </c>
      <c r="J883" s="42">
        <f>[2]Emissions!J2093</f>
        <v>0</v>
      </c>
      <c r="K883" s="42">
        <f>[2]Emissions!K2093</f>
        <v>0</v>
      </c>
      <c r="L883" s="42">
        <f>[2]Emissions!L2093</f>
        <v>0</v>
      </c>
      <c r="M883" s="42">
        <f>[2]Emissions!M2093</f>
        <v>0</v>
      </c>
    </row>
    <row r="884" spans="1:13">
      <c r="A884" s="10" t="str">
        <f>[2]Emissions!A2044</f>
        <v>EUR</v>
      </c>
      <c r="B884" s="10" t="str">
        <f>[2]Emissions!B2044</f>
        <v>RES_WH_NGA_STD_NEW</v>
      </c>
      <c r="C884" s="10" t="str">
        <f>[2]Emissions!C2044</f>
        <v>TOT_CO2</v>
      </c>
      <c r="D884" s="10" t="str">
        <f>[2]Emissions!D2044</f>
        <v>RES</v>
      </c>
      <c r="E884" s="42">
        <f>[2]Emissions!E2044</f>
        <v>0</v>
      </c>
      <c r="F884" s="42">
        <f>[2]Emissions!F2044</f>
        <v>0</v>
      </c>
      <c r="G884" s="42">
        <f>[2]Emissions!G2044</f>
        <v>0</v>
      </c>
      <c r="H884" s="42">
        <f>[2]Emissions!H2044</f>
        <v>0</v>
      </c>
      <c r="I884" s="42">
        <f>[2]Emissions!I2044</f>
        <v>0</v>
      </c>
      <c r="J884" s="42">
        <f>[2]Emissions!J2044</f>
        <v>0</v>
      </c>
      <c r="K884" s="42">
        <f>[2]Emissions!K2044</f>
        <v>0</v>
      </c>
      <c r="L884" s="42">
        <f>[2]Emissions!L2044</f>
        <v>0</v>
      </c>
      <c r="M884" s="42">
        <f>[2]Emissions!M2044</f>
        <v>0</v>
      </c>
    </row>
    <row r="885" spans="1:13">
      <c r="A885" s="10" t="str">
        <f>[2]Emissions!A2009</f>
        <v>EUR</v>
      </c>
      <c r="B885" s="10" t="str">
        <f>[2]Emissions!B2009</f>
        <v>RES_WH_LPG_CND_NEW</v>
      </c>
      <c r="C885" s="10" t="str">
        <f>[2]Emissions!C2009</f>
        <v>TOT_CO2</v>
      </c>
      <c r="D885" s="10" t="str">
        <f>[2]Emissions!D2009</f>
        <v>RES</v>
      </c>
      <c r="E885" s="42">
        <f>[2]Emissions!E2009</f>
        <v>0</v>
      </c>
      <c r="F885" s="42">
        <f>[2]Emissions!F2009</f>
        <v>0</v>
      </c>
      <c r="G885" s="42">
        <f>[2]Emissions!G2009</f>
        <v>0</v>
      </c>
      <c r="H885" s="42">
        <f>[2]Emissions!H2009</f>
        <v>0</v>
      </c>
      <c r="I885" s="42">
        <f>[2]Emissions!I2009</f>
        <v>0</v>
      </c>
      <c r="J885" s="42">
        <f>[2]Emissions!J2009</f>
        <v>0</v>
      </c>
      <c r="K885" s="42">
        <f>[2]Emissions!K2009</f>
        <v>0</v>
      </c>
      <c r="L885" s="42">
        <f>[2]Emissions!L2009</f>
        <v>0</v>
      </c>
      <c r="M885" s="42">
        <f>[2]Emissions!M2009</f>
        <v>0</v>
      </c>
    </row>
    <row r="886" spans="1:13">
      <c r="A886" s="10" t="str">
        <f>[2]Emissions!A1953</f>
        <v>EUR</v>
      </c>
      <c r="B886" s="10" t="str">
        <f>[2]Emissions!B1953</f>
        <v>RES_SH_NGA_STD_NEW</v>
      </c>
      <c r="C886" s="10" t="str">
        <f>[2]Emissions!C1953</f>
        <v>TOT_CO2</v>
      </c>
      <c r="D886" s="10" t="str">
        <f>[2]Emissions!D1953</f>
        <v>RES</v>
      </c>
      <c r="E886" s="42">
        <f>[2]Emissions!E1953</f>
        <v>0</v>
      </c>
      <c r="F886" s="42">
        <f>[2]Emissions!F1953</f>
        <v>0</v>
      </c>
      <c r="G886" s="42">
        <f>[2]Emissions!G1953</f>
        <v>0</v>
      </c>
      <c r="H886" s="42">
        <f>[2]Emissions!H1953</f>
        <v>0</v>
      </c>
      <c r="I886" s="42">
        <f>[2]Emissions!I1953</f>
        <v>0</v>
      </c>
      <c r="J886" s="42">
        <f>[2]Emissions!J1953</f>
        <v>0</v>
      </c>
      <c r="K886" s="42">
        <f>[2]Emissions!K1953</f>
        <v>0</v>
      </c>
      <c r="L886" s="42">
        <f>[2]Emissions!L1953</f>
        <v>0</v>
      </c>
      <c r="M886" s="42">
        <f>[2]Emissions!M1953</f>
        <v>0</v>
      </c>
    </row>
    <row r="887" spans="1:13">
      <c r="A887" s="10" t="str">
        <f>[2]Emissions!A1918</f>
        <v>EUR</v>
      </c>
      <c r="B887" s="10" t="str">
        <f>[2]Emissions!B1918</f>
        <v>RES_SH_LPG_EXS</v>
      </c>
      <c r="C887" s="10" t="str">
        <f>[2]Emissions!C1918</f>
        <v>TOT_CO2</v>
      </c>
      <c r="D887" s="10" t="str">
        <f>[2]Emissions!D1918</f>
        <v>RES</v>
      </c>
      <c r="E887" s="42">
        <f>[2]Emissions!E1918</f>
        <v>5795.932694027143</v>
      </c>
      <c r="F887" s="42">
        <f>[2]Emissions!F1918</f>
        <v>4346.9495205203584</v>
      </c>
      <c r="G887" s="42">
        <f>[2]Emissions!G1918</f>
        <v>2897.966347013572</v>
      </c>
      <c r="H887" s="42">
        <f>[2]Emissions!H1918</f>
        <v>1448.983173506786</v>
      </c>
      <c r="I887" s="42">
        <f>[2]Emissions!I1918</f>
        <v>0</v>
      </c>
      <c r="J887" s="42">
        <f>[2]Emissions!J1918</f>
        <v>0</v>
      </c>
      <c r="K887" s="42">
        <f>[2]Emissions!K1918</f>
        <v>0</v>
      </c>
      <c r="L887" s="42">
        <f>[2]Emissions!L1918</f>
        <v>0</v>
      </c>
      <c r="M887" s="42">
        <f>[2]Emissions!M1918</f>
        <v>0</v>
      </c>
    </row>
    <row r="888" spans="1:13">
      <c r="A888" s="10" t="str">
        <f>[2]Emissions!A1883</f>
        <v>EUR</v>
      </c>
      <c r="B888" s="10" t="str">
        <f>[2]Emissions!B1883</f>
        <v>RES_SH_INS_LPG_SOL_NEW</v>
      </c>
      <c r="C888" s="10" t="str">
        <f>[2]Emissions!C1883</f>
        <v>TOT_CO2</v>
      </c>
      <c r="D888" s="10" t="str">
        <f>[2]Emissions!D1883</f>
        <v>RES</v>
      </c>
      <c r="E888" s="42">
        <f>[2]Emissions!E1883</f>
        <v>0</v>
      </c>
      <c r="F888" s="42">
        <f>[2]Emissions!F1883</f>
        <v>0</v>
      </c>
      <c r="G888" s="42">
        <f>[2]Emissions!G1883</f>
        <v>0</v>
      </c>
      <c r="H888" s="42">
        <f>[2]Emissions!H1883</f>
        <v>0</v>
      </c>
      <c r="I888" s="42">
        <f>[2]Emissions!I1883</f>
        <v>0</v>
      </c>
      <c r="J888" s="42">
        <f>[2]Emissions!J1883</f>
        <v>0</v>
      </c>
      <c r="K888" s="42">
        <f>[2]Emissions!K1883</f>
        <v>0</v>
      </c>
      <c r="L888" s="42">
        <f>[2]Emissions!L1883</f>
        <v>0</v>
      </c>
      <c r="M888" s="42">
        <f>[2]Emissions!M1883</f>
        <v>0</v>
      </c>
    </row>
    <row r="889" spans="1:13">
      <c r="A889" s="10" t="str">
        <f>[2]Emissions!A1820</f>
        <v>EUR</v>
      </c>
      <c r="B889" s="10" t="str">
        <f>[2]Emissions!B1820</f>
        <v>RES_SH_COA_NEW</v>
      </c>
      <c r="C889" s="10" t="str">
        <f>[2]Emissions!C1820</f>
        <v>TOT_CO2</v>
      </c>
      <c r="D889" s="10" t="str">
        <f>[2]Emissions!D1820</f>
        <v>RES</v>
      </c>
      <c r="E889" s="42">
        <f>[2]Emissions!E1820</f>
        <v>0</v>
      </c>
      <c r="F889" s="42">
        <f>[2]Emissions!F1820</f>
        <v>0</v>
      </c>
      <c r="G889" s="42">
        <f>[2]Emissions!G1820</f>
        <v>0</v>
      </c>
      <c r="H889" s="42">
        <f>[2]Emissions!H1820</f>
        <v>0</v>
      </c>
      <c r="I889" s="42">
        <f>[2]Emissions!I1820</f>
        <v>0</v>
      </c>
      <c r="J889" s="42">
        <f>[2]Emissions!J1820</f>
        <v>0</v>
      </c>
      <c r="K889" s="42">
        <f>[2]Emissions!K1820</f>
        <v>0</v>
      </c>
      <c r="L889" s="42">
        <f>[2]Emissions!L1820</f>
        <v>0</v>
      </c>
      <c r="M889" s="42">
        <f>[2]Emissions!M1820</f>
        <v>0</v>
      </c>
    </row>
    <row r="890" spans="1:13">
      <c r="A890" s="10" t="str">
        <f>[2]Emissions!A1757</f>
        <v>EUR</v>
      </c>
      <c r="B890" s="10" t="str">
        <f>[2]Emissions!B1757</f>
        <v>RES_CK_KER_EXS</v>
      </c>
      <c r="C890" s="10" t="str">
        <f>[2]Emissions!C1757</f>
        <v>TOT_CO2</v>
      </c>
      <c r="D890" s="10" t="str">
        <f>[2]Emissions!D1757</f>
        <v>RES</v>
      </c>
      <c r="E890" s="42">
        <f>[2]Emissions!E1757</f>
        <v>4030.4181715888881</v>
      </c>
      <c r="F890" s="42">
        <f>[2]Emissions!F1757</f>
        <v>3022.813628691667</v>
      </c>
      <c r="G890" s="42">
        <f>[2]Emissions!G1757</f>
        <v>2015.209085794444</v>
      </c>
      <c r="H890" s="42">
        <f>[2]Emissions!H1757</f>
        <v>1007.604542897222</v>
      </c>
      <c r="I890" s="42">
        <f>[2]Emissions!I1757</f>
        <v>0</v>
      </c>
      <c r="J890" s="42">
        <f>[2]Emissions!J1757</f>
        <v>0</v>
      </c>
      <c r="K890" s="42">
        <f>[2]Emissions!K1757</f>
        <v>0</v>
      </c>
      <c r="L890" s="42">
        <f>[2]Emissions!L1757</f>
        <v>0</v>
      </c>
      <c r="M890" s="42">
        <f>[2]Emissions!M1757</f>
        <v>0</v>
      </c>
    </row>
    <row r="891" spans="1:13">
      <c r="A891" s="10" t="str">
        <f>[2]Emissions!A1050</f>
        <v>EUR</v>
      </c>
      <c r="B891" s="10" t="str">
        <f>[2]Emissions!B1050</f>
        <v>IND_IS_BOF_BFBOF_NEW</v>
      </c>
      <c r="C891" s="10" t="str">
        <f>[2]Emissions!C1050</f>
        <v>TOT_CO2</v>
      </c>
      <c r="D891" s="10" t="str">
        <f>[2]Emissions!D1050</f>
        <v>IND</v>
      </c>
      <c r="E891" s="42">
        <f>[2]Emissions!E1050</f>
        <v>28688.624943580649</v>
      </c>
      <c r="F891" s="42">
        <f>[2]Emissions!F1050</f>
        <v>38859.065446488174</v>
      </c>
      <c r="G891" s="42">
        <f>[2]Emissions!G1050</f>
        <v>47468.188015185908</v>
      </c>
      <c r="H891" s="42">
        <f>[2]Emissions!H1050</f>
        <v>57689.376325045298</v>
      </c>
      <c r="I891" s="42">
        <f>[2]Emissions!I1050</f>
        <v>57689.376325045298</v>
      </c>
      <c r="J891" s="42">
        <f>[2]Emissions!J1050</f>
        <v>767.48539747995085</v>
      </c>
      <c r="K891" s="42">
        <f>[2]Emissions!K1050</f>
        <v>0</v>
      </c>
      <c r="L891" s="42">
        <f>[2]Emissions!L1050</f>
        <v>0</v>
      </c>
      <c r="M891" s="42">
        <f>[2]Emissions!M1050</f>
        <v>0</v>
      </c>
    </row>
    <row r="892" spans="1:13">
      <c r="A892" s="10" t="str">
        <f>[2]Emissions!A1436</f>
        <v>EUR</v>
      </c>
      <c r="B892" s="10" t="str">
        <f>[2]Emissions!B1436</f>
        <v>IND_OTH_OTH_COA_NEW</v>
      </c>
      <c r="C892" s="10" t="str">
        <f>[2]Emissions!C1436</f>
        <v>TOT_CO2</v>
      </c>
      <c r="D892" s="10" t="str">
        <f>[2]Emissions!D1436</f>
        <v>IND</v>
      </c>
      <c r="E892" s="42">
        <f>[2]Emissions!E1436</f>
        <v>0</v>
      </c>
      <c r="F892" s="42">
        <f>[2]Emissions!F1436</f>
        <v>0</v>
      </c>
      <c r="G892" s="42">
        <f>[2]Emissions!G1436</f>
        <v>0</v>
      </c>
      <c r="H892" s="42">
        <f>[2]Emissions!H1436</f>
        <v>0</v>
      </c>
      <c r="I892" s="42">
        <f>[2]Emissions!I1436</f>
        <v>0</v>
      </c>
      <c r="J892" s="42">
        <f>[2]Emissions!J1436</f>
        <v>0</v>
      </c>
      <c r="K892" s="42">
        <f>[2]Emissions!K1436</f>
        <v>0</v>
      </c>
      <c r="L892" s="42">
        <f>[2]Emissions!L1436</f>
        <v>0</v>
      </c>
      <c r="M892" s="42">
        <f>[2]Emissions!M1436</f>
        <v>0</v>
      </c>
    </row>
    <row r="893" spans="1:13">
      <c r="A893" s="10" t="str">
        <f>[2]Emissions!A1364</f>
        <v>EUR</v>
      </c>
      <c r="B893" s="10" t="str">
        <f>[2]Emissions!B1364</f>
        <v>IND_NM_LIM_EXS</v>
      </c>
      <c r="C893" s="10" t="str">
        <f>[2]Emissions!C1364</f>
        <v>TOT_CO2</v>
      </c>
      <c r="D893" s="10" t="str">
        <f>[2]Emissions!D1364</f>
        <v>IND</v>
      </c>
      <c r="E893" s="42">
        <f>[2]Emissions!E1364</f>
        <v>9910.0477012556639</v>
      </c>
      <c r="F893" s="42">
        <f>[2]Emissions!F1364</f>
        <v>7927.742883502543</v>
      </c>
      <c r="G893" s="42">
        <f>[2]Emissions!G1364</f>
        <v>5946.0286207533982</v>
      </c>
      <c r="H893" s="42">
        <f>[2]Emissions!H1364</f>
        <v>3964.1524686693342</v>
      </c>
      <c r="I893" s="42">
        <f>[2]Emissions!I1364</f>
        <v>1982.076234334668</v>
      </c>
      <c r="J893" s="42">
        <f>[2]Emissions!J1364</f>
        <v>0</v>
      </c>
      <c r="K893" s="42">
        <f>[2]Emissions!K1364</f>
        <v>0</v>
      </c>
      <c r="L893" s="42">
        <f>[2]Emissions!L1364</f>
        <v>0</v>
      </c>
      <c r="M893" s="42">
        <f>[2]Emissions!M1364</f>
        <v>0</v>
      </c>
    </row>
    <row r="894" spans="1:13">
      <c r="A894" s="10" t="str">
        <f>[2]Emissions!A864</f>
        <v>EUR</v>
      </c>
      <c r="B894" s="10" t="str">
        <f>[2]Emissions!B864</f>
        <v>IND_CH_MTH_COGSR_NEW</v>
      </c>
      <c r="C894" s="10" t="str">
        <f>[2]Emissions!C864</f>
        <v>TOT_CO2</v>
      </c>
      <c r="D894" s="10" t="str">
        <f>[2]Emissions!D864</f>
        <v>IND</v>
      </c>
      <c r="E894" s="42">
        <f>[2]Emissions!E864</f>
        <v>0</v>
      </c>
      <c r="F894" s="42">
        <f>[2]Emissions!F864</f>
        <v>0</v>
      </c>
      <c r="G894" s="42">
        <f>[2]Emissions!G864</f>
        <v>0</v>
      </c>
      <c r="H894" s="42">
        <f>[2]Emissions!H864</f>
        <v>0</v>
      </c>
      <c r="I894" s="42">
        <f>[2]Emissions!I864</f>
        <v>0</v>
      </c>
      <c r="J894" s="42">
        <f>[2]Emissions!J864</f>
        <v>0</v>
      </c>
      <c r="K894" s="42">
        <f>[2]Emissions!K864</f>
        <v>0</v>
      </c>
      <c r="L894" s="42">
        <f>[2]Emissions!L864</f>
        <v>0</v>
      </c>
      <c r="M894" s="42">
        <f>[2]Emissions!M864</f>
        <v>0</v>
      </c>
    </row>
    <row r="895" spans="1:13">
      <c r="A895" s="10">
        <f>[2]Emissions!A2547</f>
        <v>0</v>
      </c>
      <c r="B895" s="10">
        <f>[2]Emissions!B2547</f>
        <v>0</v>
      </c>
      <c r="C895" s="10">
        <f>[2]Emissions!C2547</f>
        <v>0</v>
      </c>
      <c r="D895" s="10">
        <f>[2]Emissions!D2547</f>
        <v>0</v>
      </c>
      <c r="E895" s="42">
        <f>[2]Emissions!E2547</f>
        <v>0</v>
      </c>
      <c r="F895" s="42">
        <f>[2]Emissions!F2547</f>
        <v>0</v>
      </c>
      <c r="G895" s="42">
        <f>[2]Emissions!G2547</f>
        <v>0</v>
      </c>
      <c r="H895" s="42">
        <f>[2]Emissions!H2547</f>
        <v>0</v>
      </c>
      <c r="I895" s="42">
        <f>[2]Emissions!I2547</f>
        <v>0</v>
      </c>
      <c r="J895" s="42">
        <f>[2]Emissions!J2547</f>
        <v>0</v>
      </c>
      <c r="K895" s="42">
        <f>[2]Emissions!K2547</f>
        <v>0</v>
      </c>
      <c r="L895" s="42">
        <f>[2]Emissions!L2547</f>
        <v>0</v>
      </c>
      <c r="M895" s="42">
        <f>[2]Emissions!M2547</f>
        <v>0</v>
      </c>
    </row>
    <row r="896" spans="1:13">
      <c r="A896" s="10" t="str">
        <f>[2]Emissions!A2276</f>
        <v>EUR</v>
      </c>
      <c r="B896" s="10" t="str">
        <f>[2]Emissions!B2276</f>
        <v>TRA_ROA_BUS_DST_EXS</v>
      </c>
      <c r="C896" s="10" t="str">
        <f>[2]Emissions!C2276</f>
        <v>TOT_CH4</v>
      </c>
      <c r="D896" s="10" t="str">
        <f>[2]Emissions!D2276</f>
        <v>TRA</v>
      </c>
      <c r="E896" s="42">
        <f>[2]Emissions!E2276</f>
        <v>1.039971226415094</v>
      </c>
      <c r="F896" s="42">
        <f>[2]Emissions!F2276</f>
        <v>0.5199856132075471</v>
      </c>
      <c r="G896" s="42">
        <f>[2]Emissions!G2276</f>
        <v>0</v>
      </c>
      <c r="H896" s="42">
        <f>[2]Emissions!H2276</f>
        <v>0</v>
      </c>
      <c r="I896" s="42">
        <f>[2]Emissions!I2276</f>
        <v>0</v>
      </c>
      <c r="J896" s="42">
        <f>[2]Emissions!J2276</f>
        <v>0</v>
      </c>
      <c r="K896" s="42">
        <f>[2]Emissions!K2276</f>
        <v>0</v>
      </c>
      <c r="L896" s="42">
        <f>[2]Emissions!L2276</f>
        <v>0</v>
      </c>
      <c r="M896" s="42">
        <f>[2]Emissions!M2276</f>
        <v>0</v>
      </c>
    </row>
    <row r="897" spans="1:13">
      <c r="A897" s="10" t="str">
        <f>[2]Emissions!A2241</f>
        <v>EUR</v>
      </c>
      <c r="B897" s="10" t="str">
        <f>[2]Emissions!B2241</f>
        <v>TRA_ROA_2WH_ELC_NEW</v>
      </c>
      <c r="C897" s="10" t="str">
        <f>[2]Emissions!C2241</f>
        <v>TOT_CO2</v>
      </c>
      <c r="D897" s="10" t="str">
        <f>[2]Emissions!D2241</f>
        <v>TRA</v>
      </c>
      <c r="E897" s="42">
        <f>[2]Emissions!E2241</f>
        <v>0</v>
      </c>
      <c r="F897" s="42">
        <f>[2]Emissions!F2241</f>
        <v>0</v>
      </c>
      <c r="G897" s="42">
        <f>[2]Emissions!G2241</f>
        <v>0</v>
      </c>
      <c r="H897" s="42">
        <f>[2]Emissions!H2241</f>
        <v>0</v>
      </c>
      <c r="I897" s="42">
        <f>[2]Emissions!I2241</f>
        <v>0</v>
      </c>
      <c r="J897" s="42">
        <f>[2]Emissions!J2241</f>
        <v>0</v>
      </c>
      <c r="K897" s="42">
        <f>[2]Emissions!K2241</f>
        <v>0</v>
      </c>
      <c r="L897" s="42">
        <f>[2]Emissions!L2241</f>
        <v>0</v>
      </c>
      <c r="M897" s="42">
        <f>[2]Emissions!M2241</f>
        <v>0</v>
      </c>
    </row>
    <row r="898" spans="1:13">
      <c r="A898" s="10" t="str">
        <f>[2]Emissions!A2541</f>
        <v>EUR</v>
      </c>
      <c r="B898" s="10" t="str">
        <f>[2]Emissions!B2541</f>
        <v>UPS_BIO_REF_GEN2_LGC_ETH_NEW</v>
      </c>
      <c r="C898" s="10" t="str">
        <f>[2]Emissions!C2541</f>
        <v>UPS_CO2_PRC</v>
      </c>
      <c r="D898" s="10" t="str">
        <f>[2]Emissions!D2541</f>
        <v>UPS</v>
      </c>
      <c r="E898" s="42">
        <f>[2]Emissions!E2541</f>
        <v>0</v>
      </c>
      <c r="F898" s="42">
        <f>[2]Emissions!F2541</f>
        <v>0</v>
      </c>
      <c r="G898" s="42">
        <f>[2]Emissions!G2541</f>
        <v>0</v>
      </c>
      <c r="H898" s="42">
        <f>[2]Emissions!H2541</f>
        <v>0</v>
      </c>
      <c r="I898" s="42">
        <f>[2]Emissions!I2541</f>
        <v>0</v>
      </c>
      <c r="J898" s="42">
        <f>[2]Emissions!J2541</f>
        <v>0</v>
      </c>
      <c r="K898" s="42">
        <f>[2]Emissions!K2541</f>
        <v>0</v>
      </c>
      <c r="L898" s="42">
        <f>[2]Emissions!L2541</f>
        <v>0</v>
      </c>
      <c r="M898" s="42">
        <f>[2]Emissions!M2541</f>
        <v>0</v>
      </c>
    </row>
    <row r="899" spans="1:13">
      <c r="A899" s="10" t="str">
        <f>[2]Emissions!A2535</f>
        <v>EUR</v>
      </c>
      <c r="B899" s="10" t="str">
        <f>[2]Emissions!B2535</f>
        <v>UPS_BIO_REF_GEN2_FT_LGC_KER_CCS_NEW</v>
      </c>
      <c r="C899" s="10" t="str">
        <f>[2]Emissions!C2535</f>
        <v>UPS_CO2</v>
      </c>
      <c r="D899" s="10" t="str">
        <f>[2]Emissions!D2535</f>
        <v>UPS</v>
      </c>
      <c r="E899" s="42">
        <f>[2]Emissions!E2535</f>
        <v>0</v>
      </c>
      <c r="F899" s="42">
        <f>[2]Emissions!F2535</f>
        <v>0</v>
      </c>
      <c r="G899" s="42">
        <f>[2]Emissions!G2535</f>
        <v>0</v>
      </c>
      <c r="H899" s="42">
        <f>[2]Emissions!H2535</f>
        <v>0</v>
      </c>
      <c r="I899" s="42">
        <f>[2]Emissions!I2535</f>
        <v>0</v>
      </c>
      <c r="J899" s="42">
        <f>[2]Emissions!J2535</f>
        <v>0</v>
      </c>
      <c r="K899" s="42">
        <f>[2]Emissions!K2535</f>
        <v>79.955313819770623</v>
      </c>
      <c r="L899" s="42">
        <f>[2]Emissions!L2535</f>
        <v>124.200956868356</v>
      </c>
      <c r="M899" s="42">
        <f>[2]Emissions!M2535</f>
        <v>0</v>
      </c>
    </row>
    <row r="900" spans="1:13">
      <c r="A900" s="10" t="str">
        <f>[2]Emissions!A533</f>
        <v>EUR</v>
      </c>
      <c r="B900" s="10" t="str">
        <f>[2]Emissions!B533</f>
        <v>HET_NGA_EXS</v>
      </c>
      <c r="C900" s="10" t="str">
        <f>[2]Emissions!C533</f>
        <v>TOT_CO2</v>
      </c>
      <c r="D900" s="10" t="str">
        <f>[2]Emissions!D533</f>
        <v>HET</v>
      </c>
      <c r="E900" s="42">
        <f>[2]Emissions!E533</f>
        <v>11041.60970653052</v>
      </c>
      <c r="F900" s="42">
        <f>[2]Emissions!F533</f>
        <v>9712.5270566703657</v>
      </c>
      <c r="G900" s="42">
        <f>[2]Emissions!G533</f>
        <v>7361.0731376870144</v>
      </c>
      <c r="H900" s="42">
        <f>[2]Emissions!H533</f>
        <v>5520.804853265261</v>
      </c>
      <c r="I900" s="42">
        <f>[2]Emissions!I533</f>
        <v>3885.0108226681459</v>
      </c>
      <c r="J900" s="42">
        <f>[2]Emissions!J533</f>
        <v>1840.2682844217541</v>
      </c>
      <c r="K900" s="42">
        <f>[2]Emissions!K533</f>
        <v>0</v>
      </c>
      <c r="L900" s="42">
        <f>[2]Emissions!L533</f>
        <v>0</v>
      </c>
      <c r="M900" s="42">
        <f>[2]Emissions!M533</f>
        <v>0</v>
      </c>
    </row>
    <row r="901" spans="1:13">
      <c r="A901" s="10" t="str">
        <f>[2]Emissions!A2073</f>
        <v>EUR</v>
      </c>
      <c r="B901" s="10" t="str">
        <f>[2]Emissions!B2073</f>
        <v>TRA_FT_DST</v>
      </c>
      <c r="C901" s="10" t="str">
        <f>[2]Emissions!C2073</f>
        <v>TOT_CO2</v>
      </c>
      <c r="D901" s="10" t="str">
        <f>[2]Emissions!D2073</f>
        <v>TRA</v>
      </c>
      <c r="E901" s="42">
        <f>[2]Emissions!E2073</f>
        <v>-32141.545863750001</v>
      </c>
      <c r="F901" s="42">
        <f>[2]Emissions!F2073</f>
        <v>-42058.526355000758</v>
      </c>
      <c r="G901" s="42">
        <f>[2]Emissions!G2073</f>
        <v>-115653.0107596945</v>
      </c>
      <c r="H901" s="42">
        <f>[2]Emissions!H2073</f>
        <v>-123986.7793341588</v>
      </c>
      <c r="I901" s="42">
        <f>[2]Emissions!I2073</f>
        <v>-141007.36258303709</v>
      </c>
      <c r="J901" s="42">
        <f>[2]Emissions!J2073</f>
        <v>-148409.01043134151</v>
      </c>
      <c r="K901" s="42">
        <f>[2]Emissions!K2073</f>
        <v>-273793.9653736974</v>
      </c>
      <c r="L901" s="42">
        <f>[2]Emissions!L2073</f>
        <v>-243003.42795158611</v>
      </c>
      <c r="M901" s="42">
        <f>[2]Emissions!M2073</f>
        <v>-40241.377202354983</v>
      </c>
    </row>
    <row r="902" spans="1:13">
      <c r="A902" s="10" t="str">
        <f>[2]Emissions!A2024</f>
        <v>EUR</v>
      </c>
      <c r="B902" s="10" t="str">
        <f>[2]Emissions!B2024</f>
        <v>RES_WH_LPG_STD_NEW</v>
      </c>
      <c r="C902" s="10" t="str">
        <f>[2]Emissions!C2024</f>
        <v>TOT_CO2</v>
      </c>
      <c r="D902" s="10" t="str">
        <f>[2]Emissions!D2024</f>
        <v>RES</v>
      </c>
      <c r="E902" s="42">
        <f>[2]Emissions!E2024</f>
        <v>0</v>
      </c>
      <c r="F902" s="42">
        <f>[2]Emissions!F2024</f>
        <v>0</v>
      </c>
      <c r="G902" s="42">
        <f>[2]Emissions!G2024</f>
        <v>0</v>
      </c>
      <c r="H902" s="42">
        <f>[2]Emissions!H2024</f>
        <v>0</v>
      </c>
      <c r="I902" s="42">
        <f>[2]Emissions!I2024</f>
        <v>0</v>
      </c>
      <c r="J902" s="42">
        <f>[2]Emissions!J2024</f>
        <v>0</v>
      </c>
      <c r="K902" s="42">
        <f>[2]Emissions!K2024</f>
        <v>0</v>
      </c>
      <c r="L902" s="42">
        <f>[2]Emissions!L2024</f>
        <v>0</v>
      </c>
      <c r="M902" s="42">
        <f>[2]Emissions!M2024</f>
        <v>0</v>
      </c>
    </row>
    <row r="903" spans="1:13">
      <c r="A903" s="10" t="str">
        <f>[2]Emissions!A1968</f>
        <v>EUR</v>
      </c>
      <c r="B903" s="10" t="str">
        <f>[2]Emissions!B1968</f>
        <v>RES_WH_COA_EXS</v>
      </c>
      <c r="C903" s="10" t="str">
        <f>[2]Emissions!C1968</f>
        <v>TOT_CO2</v>
      </c>
      <c r="D903" s="10" t="str">
        <f>[2]Emissions!D1968</f>
        <v>RES</v>
      </c>
      <c r="E903" s="42">
        <f>[2]Emissions!E1968</f>
        <v>1591.0465435708329</v>
      </c>
      <c r="F903" s="42">
        <f>[2]Emissions!F1968</f>
        <v>11043.65935525336</v>
      </c>
      <c r="G903" s="42">
        <f>[2]Emissions!G1968</f>
        <v>1009.9621705250501</v>
      </c>
      <c r="H903" s="42">
        <f>[2]Emissions!H1968</f>
        <v>397.76163589270828</v>
      </c>
      <c r="I903" s="42">
        <f>[2]Emissions!I1968</f>
        <v>0</v>
      </c>
      <c r="J903" s="42">
        <f>[2]Emissions!J1968</f>
        <v>0</v>
      </c>
      <c r="K903" s="42">
        <f>[2]Emissions!K1968</f>
        <v>0</v>
      </c>
      <c r="L903" s="42">
        <f>[2]Emissions!L1968</f>
        <v>0</v>
      </c>
      <c r="M903" s="42">
        <f>[2]Emissions!M1968</f>
        <v>0</v>
      </c>
    </row>
    <row r="904" spans="1:13">
      <c r="A904" s="10" t="str">
        <f>[2]Emissions!A1933</f>
        <v>EUR</v>
      </c>
      <c r="B904" s="10" t="str">
        <f>[2]Emissions!B1933</f>
        <v>RES_SH_NGA_BUR_EXS</v>
      </c>
      <c r="C904" s="10" t="str">
        <f>[2]Emissions!C1933</f>
        <v>TOT_CO2</v>
      </c>
      <c r="D904" s="10" t="str">
        <f>[2]Emissions!D1933</f>
        <v>RES</v>
      </c>
      <c r="E904" s="42">
        <f>[2]Emissions!E1933</f>
        <v>171035.8603827942</v>
      </c>
      <c r="F904" s="42">
        <f>[2]Emissions!F1933</f>
        <v>75792.427510759619</v>
      </c>
      <c r="G904" s="42">
        <f>[2]Emissions!G1933</f>
        <v>50528.285007173057</v>
      </c>
      <c r="H904" s="42">
        <f>[2]Emissions!H1933</f>
        <v>25264.142503586521</v>
      </c>
      <c r="I904" s="42">
        <f>[2]Emissions!I1933</f>
        <v>0</v>
      </c>
      <c r="J904" s="42">
        <f>[2]Emissions!J1933</f>
        <v>0</v>
      </c>
      <c r="K904" s="42">
        <f>[2]Emissions!K1933</f>
        <v>0</v>
      </c>
      <c r="L904" s="42">
        <f>[2]Emissions!L1933</f>
        <v>0</v>
      </c>
      <c r="M904" s="42">
        <f>[2]Emissions!M1933</f>
        <v>0</v>
      </c>
    </row>
    <row r="905" spans="1:13">
      <c r="A905" s="10" t="str">
        <f>[2]Emissions!A1898</f>
        <v>EUR</v>
      </c>
      <c r="B905" s="10" t="str">
        <f>[2]Emissions!B1898</f>
        <v>RES_SH_INS_NGA_SOL_NEW</v>
      </c>
      <c r="C905" s="10" t="str">
        <f>[2]Emissions!C1898</f>
        <v>TOT_CO2</v>
      </c>
      <c r="D905" s="10" t="str">
        <f>[2]Emissions!D1898</f>
        <v>RES</v>
      </c>
      <c r="E905" s="42">
        <f>[2]Emissions!E1898</f>
        <v>0</v>
      </c>
      <c r="F905" s="42">
        <f>[2]Emissions!F1898</f>
        <v>0</v>
      </c>
      <c r="G905" s="42">
        <f>[2]Emissions!G1898</f>
        <v>0</v>
      </c>
      <c r="H905" s="42">
        <f>[2]Emissions!H1898</f>
        <v>0</v>
      </c>
      <c r="I905" s="42">
        <f>[2]Emissions!I1898</f>
        <v>0</v>
      </c>
      <c r="J905" s="42">
        <f>[2]Emissions!J1898</f>
        <v>0</v>
      </c>
      <c r="K905" s="42">
        <f>[2]Emissions!K1898</f>
        <v>0</v>
      </c>
      <c r="L905" s="42">
        <f>[2]Emissions!L1898</f>
        <v>0</v>
      </c>
      <c r="M905" s="42">
        <f>[2]Emissions!M1898</f>
        <v>0</v>
      </c>
    </row>
    <row r="906" spans="1:13">
      <c r="A906" s="10" t="str">
        <f>[2]Emissions!A1772</f>
        <v>EUR</v>
      </c>
      <c r="B906" s="10" t="str">
        <f>[2]Emissions!B1772</f>
        <v>RES_CK_NGA_NEW</v>
      </c>
      <c r="C906" s="10" t="str">
        <f>[2]Emissions!C1772</f>
        <v>TOT_CO2</v>
      </c>
      <c r="D906" s="10" t="str">
        <f>[2]Emissions!D1772</f>
        <v>RES</v>
      </c>
      <c r="E906" s="42">
        <f>[2]Emissions!E1772</f>
        <v>4494.9343377399973</v>
      </c>
      <c r="F906" s="42">
        <f>[2]Emissions!F1772</f>
        <v>19800.43995520502</v>
      </c>
      <c r="G906" s="42">
        <f>[2]Emissions!G1772</f>
        <v>36329.930694575007</v>
      </c>
      <c r="H906" s="42">
        <f>[2]Emissions!H1772</f>
        <v>49558.283680703033</v>
      </c>
      <c r="I906" s="42">
        <f>[2]Emissions!I1772</f>
        <v>63765.292196109527</v>
      </c>
      <c r="J906" s="42">
        <f>[2]Emissions!J1772</f>
        <v>64186.351054904488</v>
      </c>
      <c r="K906" s="42">
        <f>[2]Emissions!K1772</f>
        <v>64513.338126316259</v>
      </c>
      <c r="L906" s="42">
        <f>[2]Emissions!L1772</f>
        <v>64606.652061820387</v>
      </c>
      <c r="M906" s="42">
        <f>[2]Emissions!M1772</f>
        <v>64048.936593759667</v>
      </c>
    </row>
    <row r="907" spans="1:13">
      <c r="A907" s="10" t="str">
        <f>[2]Emissions!A1371</f>
        <v>EUR</v>
      </c>
      <c r="B907" s="10" t="str">
        <f>[2]Emissions!B1371</f>
        <v>IND_NM_LIM_LRK_NEW</v>
      </c>
      <c r="C907" s="10" t="str">
        <f>[2]Emissions!C1371</f>
        <v>TOT_CO2</v>
      </c>
      <c r="D907" s="10" t="str">
        <f>[2]Emissions!D1371</f>
        <v>IND</v>
      </c>
      <c r="E907" s="42">
        <f>[2]Emissions!E1371</f>
        <v>1231.9476480390481</v>
      </c>
      <c r="F907" s="42">
        <f>[2]Emissions!F1371</f>
        <v>5922.5366248960099</v>
      </c>
      <c r="G907" s="42">
        <f>[2]Emissions!G1371</f>
        <v>9516.9227046254127</v>
      </c>
      <c r="H907" s="42">
        <f>[2]Emissions!H1371</f>
        <v>14824.234123520069</v>
      </c>
      <c r="I907" s="42">
        <f>[2]Emissions!I1371</f>
        <v>18927.27528490495</v>
      </c>
      <c r="J907" s="42">
        <f>[2]Emissions!J1371</f>
        <v>22947.7137260372</v>
      </c>
      <c r="K907" s="42">
        <f>[2]Emissions!K1371</f>
        <v>22540.293560316211</v>
      </c>
      <c r="L907" s="42">
        <f>[2]Emissions!L1371</f>
        <v>22829.681845380928</v>
      </c>
      <c r="M907" s="42">
        <f>[2]Emissions!M1371</f>
        <v>23070.82035987276</v>
      </c>
    </row>
    <row r="908" spans="1:13">
      <c r="A908" s="10" t="str">
        <f>[2]Emissions!A1202</f>
        <v>EUR</v>
      </c>
      <c r="B908" s="10" t="str">
        <f>[2]Emissions!B1202</f>
        <v>IND_NF_ALU_HLH_NEW</v>
      </c>
      <c r="C908" s="10" t="str">
        <f>[2]Emissions!C1202</f>
        <v>TOT_CO2</v>
      </c>
      <c r="D908" s="10" t="str">
        <f>[2]Emissions!D1202</f>
        <v>IND</v>
      </c>
      <c r="E908" s="42">
        <f>[2]Emissions!E1202</f>
        <v>0</v>
      </c>
      <c r="F908" s="42">
        <f>[2]Emissions!F1202</f>
        <v>0</v>
      </c>
      <c r="G908" s="42">
        <f>[2]Emissions!G1202</f>
        <v>0</v>
      </c>
      <c r="H908" s="42">
        <f>[2]Emissions!H1202</f>
        <v>0</v>
      </c>
      <c r="I908" s="42">
        <f>[2]Emissions!I1202</f>
        <v>0</v>
      </c>
      <c r="J908" s="42">
        <f>[2]Emissions!J1202</f>
        <v>0</v>
      </c>
      <c r="K908" s="42">
        <f>[2]Emissions!K1202</f>
        <v>0</v>
      </c>
      <c r="L908" s="42">
        <f>[2]Emissions!L1202</f>
        <v>0</v>
      </c>
      <c r="M908" s="42">
        <f>[2]Emissions!M1202</f>
        <v>0</v>
      </c>
    </row>
    <row r="909" spans="1:13">
      <c r="A909" s="10" t="str">
        <f>[2]Emissions!A1195</f>
        <v>EUR</v>
      </c>
      <c r="B909" s="10" t="str">
        <f>[2]Emissions!B1195</f>
        <v>IND_NF_ALU_HLHIA_NEW</v>
      </c>
      <c r="C909" s="10" t="str">
        <f>[2]Emissions!C1195</f>
        <v>TOT_CO2</v>
      </c>
      <c r="D909" s="10" t="str">
        <f>[2]Emissions!D1195</f>
        <v>IND</v>
      </c>
      <c r="E909" s="42">
        <f>[2]Emissions!E1195</f>
        <v>0</v>
      </c>
      <c r="F909" s="42">
        <f>[2]Emissions!F1195</f>
        <v>0</v>
      </c>
      <c r="G909" s="42">
        <f>[2]Emissions!G1195</f>
        <v>0</v>
      </c>
      <c r="H909" s="42">
        <f>[2]Emissions!H1195</f>
        <v>0</v>
      </c>
      <c r="I909" s="42">
        <f>[2]Emissions!I1195</f>
        <v>0</v>
      </c>
      <c r="J909" s="42">
        <f>[2]Emissions!J1195</f>
        <v>0</v>
      </c>
      <c r="K909" s="42">
        <f>[2]Emissions!K1195</f>
        <v>0</v>
      </c>
      <c r="L909" s="42">
        <f>[2]Emissions!L1195</f>
        <v>0</v>
      </c>
      <c r="M909" s="42">
        <f>[2]Emissions!M1195</f>
        <v>0</v>
      </c>
    </row>
    <row r="910" spans="1:13">
      <c r="A910" s="10" t="str">
        <f>[2]Emissions!A886</f>
        <v>EUR</v>
      </c>
      <c r="B910" s="10" t="str">
        <f>[2]Emissions!B886</f>
        <v>IND_CH_MTH_NGASR_NEW</v>
      </c>
      <c r="C910" s="10" t="str">
        <f>[2]Emissions!C886</f>
        <v>TOT_CO2</v>
      </c>
      <c r="D910" s="10" t="str">
        <f>[2]Emissions!D886</f>
        <v>IND</v>
      </c>
      <c r="E910" s="42">
        <f>[2]Emissions!E886</f>
        <v>67.481725248581355</v>
      </c>
      <c r="F910" s="42">
        <f>[2]Emissions!F886</f>
        <v>663.2656505726095</v>
      </c>
      <c r="G910" s="42">
        <f>[2]Emissions!G886</f>
        <v>1080.559646858313</v>
      </c>
      <c r="H910" s="42">
        <f>[2]Emissions!H886</f>
        <v>0</v>
      </c>
      <c r="I910" s="42">
        <f>[2]Emissions!I886</f>
        <v>0</v>
      </c>
      <c r="J910" s="42">
        <f>[2]Emissions!J886</f>
        <v>0</v>
      </c>
      <c r="K910" s="42">
        <f>[2]Emissions!K886</f>
        <v>0</v>
      </c>
      <c r="L910" s="42">
        <f>[2]Emissions!L886</f>
        <v>0</v>
      </c>
      <c r="M910" s="42">
        <f>[2]Emissions!M886</f>
        <v>0</v>
      </c>
    </row>
    <row r="911" spans="1:13">
      <c r="A911" s="10" t="str">
        <f>[2]Emissions!A879</f>
        <v>EUR</v>
      </c>
      <c r="B911" s="10" t="str">
        <f>[2]Emissions!B879</f>
        <v>IND_CH_MTH_LPGPOX_NEW</v>
      </c>
      <c r="C911" s="10" t="str">
        <f>[2]Emissions!C879</f>
        <v>TOT_CO2</v>
      </c>
      <c r="D911" s="10" t="str">
        <f>[2]Emissions!D879</f>
        <v>IND</v>
      </c>
      <c r="E911" s="42">
        <f>[2]Emissions!E879</f>
        <v>0</v>
      </c>
      <c r="F911" s="42">
        <f>[2]Emissions!F879</f>
        <v>0</v>
      </c>
      <c r="G911" s="42">
        <f>[2]Emissions!G879</f>
        <v>0</v>
      </c>
      <c r="H911" s="42">
        <f>[2]Emissions!H879</f>
        <v>0</v>
      </c>
      <c r="I911" s="42">
        <f>[2]Emissions!I879</f>
        <v>0</v>
      </c>
      <c r="J911" s="42">
        <f>[2]Emissions!J879</f>
        <v>0</v>
      </c>
      <c r="K911" s="42">
        <f>[2]Emissions!K879</f>
        <v>0</v>
      </c>
      <c r="L911" s="42">
        <f>[2]Emissions!L879</f>
        <v>0</v>
      </c>
      <c r="M911" s="42">
        <f>[2]Emissions!M879</f>
        <v>0</v>
      </c>
    </row>
    <row r="912" spans="1:13">
      <c r="A912" s="10" t="str">
        <f>[2]Emissions!A281</f>
        <v>EUR</v>
      </c>
      <c r="B912" s="10" t="str">
        <f>[2]Emissions!B281</f>
        <v>COM_WH_LPG_EXS</v>
      </c>
      <c r="C912" s="10" t="str">
        <f>[2]Emissions!C281</f>
        <v>TOT_CO2</v>
      </c>
      <c r="D912" s="10" t="str">
        <f>[2]Emissions!D281</f>
        <v>COM</v>
      </c>
      <c r="E912" s="42">
        <f>[2]Emissions!E281</f>
        <v>589.72116544000016</v>
      </c>
      <c r="F912" s="42">
        <f>[2]Emissions!F281</f>
        <v>442.29087408000009</v>
      </c>
      <c r="G912" s="42">
        <f>[2]Emissions!G281</f>
        <v>294.86058272000008</v>
      </c>
      <c r="H912" s="42">
        <f>[2]Emissions!H281</f>
        <v>147.43029136000001</v>
      </c>
      <c r="I912" s="42">
        <f>[2]Emissions!I281</f>
        <v>0</v>
      </c>
      <c r="J912" s="42">
        <f>[2]Emissions!J281</f>
        <v>0</v>
      </c>
      <c r="K912" s="42">
        <f>[2]Emissions!K281</f>
        <v>0</v>
      </c>
      <c r="L912" s="42">
        <f>[2]Emissions!L281</f>
        <v>0</v>
      </c>
      <c r="M912" s="42">
        <f>[2]Emissions!M281</f>
        <v>0</v>
      </c>
    </row>
    <row r="913" spans="1:13">
      <c r="A913" s="10" t="str">
        <f>[2]Emissions!A211</f>
        <v>EUR</v>
      </c>
      <c r="B913" s="10" t="str">
        <f>[2]Emissions!B211</f>
        <v>COM_SH_NGA_HP_EXS</v>
      </c>
      <c r="C913" s="10" t="str">
        <f>[2]Emissions!C211</f>
        <v>TOT_CO2</v>
      </c>
      <c r="D913" s="10" t="str">
        <f>[2]Emissions!D211</f>
        <v>COM</v>
      </c>
      <c r="E913" s="42">
        <f>[2]Emissions!E211</f>
        <v>2.79302254736842</v>
      </c>
      <c r="F913" s="42">
        <f>[2]Emissions!F211</f>
        <v>6.7395634067999994</v>
      </c>
      <c r="G913" s="42">
        <f>[2]Emissions!G211</f>
        <v>6.3592468365999979</v>
      </c>
      <c r="H913" s="42">
        <f>[2]Emissions!H211</f>
        <v>3.1796234182999998</v>
      </c>
      <c r="I913" s="42">
        <f>[2]Emissions!I211</f>
        <v>0</v>
      </c>
      <c r="J913" s="42">
        <f>[2]Emissions!J211</f>
        <v>0</v>
      </c>
      <c r="K913" s="42">
        <f>[2]Emissions!K211</f>
        <v>0</v>
      </c>
      <c r="L913" s="42">
        <f>[2]Emissions!L211</f>
        <v>0</v>
      </c>
      <c r="M913" s="42">
        <f>[2]Emissions!M211</f>
        <v>0</v>
      </c>
    </row>
    <row r="914" spans="1:13">
      <c r="A914" s="10" t="str">
        <f>[2]Emissions!A176</f>
        <v>EUR</v>
      </c>
      <c r="B914" s="10" t="str">
        <f>[2]Emissions!B176</f>
        <v>COM_SH_KER_EXS</v>
      </c>
      <c r="C914" s="10" t="str">
        <f>[2]Emissions!C176</f>
        <v>TOT_CO2</v>
      </c>
      <c r="D914" s="10" t="str">
        <f>[2]Emissions!D176</f>
        <v>COM</v>
      </c>
      <c r="E914" s="42">
        <f>[2]Emissions!E176</f>
        <v>99.219696992307675</v>
      </c>
      <c r="F914" s="42">
        <f>[2]Emissions!F176</f>
        <v>102.96298556065381</v>
      </c>
      <c r="G914" s="42">
        <f>[2]Emissions!G176</f>
        <v>68.641990373769232</v>
      </c>
      <c r="H914" s="42">
        <f>[2]Emissions!H176</f>
        <v>7.1210308846153838</v>
      </c>
      <c r="I914" s="42">
        <f>[2]Emissions!I176</f>
        <v>0</v>
      </c>
      <c r="J914" s="42">
        <f>[2]Emissions!J176</f>
        <v>0</v>
      </c>
      <c r="K914" s="42">
        <f>[2]Emissions!K176</f>
        <v>0</v>
      </c>
      <c r="L914" s="42">
        <f>[2]Emissions!L176</f>
        <v>0</v>
      </c>
      <c r="M914" s="42">
        <f>[2]Emissions!M176</f>
        <v>0</v>
      </c>
    </row>
    <row r="915" spans="1:13">
      <c r="A915" s="10" t="str">
        <f>[2]Emissions!A108</f>
        <v>EUR</v>
      </c>
      <c r="B915" s="10" t="str">
        <f>[2]Emissions!B108</f>
        <v>COM_SC_DST_STD_NEW</v>
      </c>
      <c r="C915" s="10" t="str">
        <f>[2]Emissions!C108</f>
        <v>TOT_CO2</v>
      </c>
      <c r="D915" s="10" t="str">
        <f>[2]Emissions!D108</f>
        <v>COM</v>
      </c>
      <c r="E915" s="42">
        <f>[2]Emissions!E108</f>
        <v>0</v>
      </c>
      <c r="F915" s="42">
        <f>[2]Emissions!F108</f>
        <v>0</v>
      </c>
      <c r="G915" s="42">
        <f>[2]Emissions!G108</f>
        <v>0</v>
      </c>
      <c r="H915" s="42">
        <f>[2]Emissions!H108</f>
        <v>0</v>
      </c>
      <c r="I915" s="42">
        <f>[2]Emissions!I108</f>
        <v>0</v>
      </c>
      <c r="J915" s="42">
        <f>[2]Emissions!J108</f>
        <v>0</v>
      </c>
      <c r="K915" s="42">
        <f>[2]Emissions!K108</f>
        <v>0</v>
      </c>
      <c r="L915" s="42">
        <f>[2]Emissions!L108</f>
        <v>0</v>
      </c>
      <c r="M915" s="42">
        <f>[2]Emissions!M108</f>
        <v>0</v>
      </c>
    </row>
    <row r="916" spans="1:13">
      <c r="A916" s="10" t="str">
        <f>[2]Emissions!A2266</f>
        <v>EUR</v>
      </c>
      <c r="B916" s="10" t="str">
        <f>[2]Emissions!B2266</f>
        <v>TRA_ROA_BUS_BIO_EXS</v>
      </c>
      <c r="C916" s="10" t="str">
        <f>[2]Emissions!C2266</f>
        <v>TOT_CH4</v>
      </c>
      <c r="D916" s="10" t="str">
        <f>[2]Emissions!D2266</f>
        <v>TRA</v>
      </c>
      <c r="E916" s="42">
        <f>[2]Emissions!E2266</f>
        <v>4.7050364077669913E-3</v>
      </c>
      <c r="F916" s="42">
        <f>[2]Emissions!F2266</f>
        <v>2.3525182038834952E-3</v>
      </c>
      <c r="G916" s="42">
        <f>[2]Emissions!G2266</f>
        <v>0</v>
      </c>
      <c r="H916" s="42">
        <f>[2]Emissions!H2266</f>
        <v>0</v>
      </c>
      <c r="I916" s="42">
        <f>[2]Emissions!I2266</f>
        <v>0</v>
      </c>
      <c r="J916" s="42">
        <f>[2]Emissions!J2266</f>
        <v>0</v>
      </c>
      <c r="K916" s="42">
        <f>[2]Emissions!K2266</f>
        <v>0</v>
      </c>
      <c r="L916" s="42">
        <f>[2]Emissions!L2266</f>
        <v>0</v>
      </c>
      <c r="M916" s="42">
        <f>[2]Emissions!M2266</f>
        <v>0</v>
      </c>
    </row>
    <row r="917" spans="1:13">
      <c r="A917" s="10" t="str">
        <f>[2]Emissions!A2039</f>
        <v>EUR</v>
      </c>
      <c r="B917" s="10" t="str">
        <f>[2]Emissions!B2039</f>
        <v>RES_WH_NGA_SOL_NEW</v>
      </c>
      <c r="C917" s="10" t="str">
        <f>[2]Emissions!C2039</f>
        <v>TOT_CO2</v>
      </c>
      <c r="D917" s="10" t="str">
        <f>[2]Emissions!D2039</f>
        <v>RES</v>
      </c>
      <c r="E917" s="42">
        <f>[2]Emissions!E2039</f>
        <v>0</v>
      </c>
      <c r="F917" s="42">
        <f>[2]Emissions!F2039</f>
        <v>0</v>
      </c>
      <c r="G917" s="42">
        <f>[2]Emissions!G2039</f>
        <v>0</v>
      </c>
      <c r="H917" s="42">
        <f>[2]Emissions!H2039</f>
        <v>0</v>
      </c>
      <c r="I917" s="42">
        <f>[2]Emissions!I2039</f>
        <v>0</v>
      </c>
      <c r="J917" s="42">
        <f>[2]Emissions!J2039</f>
        <v>0</v>
      </c>
      <c r="K917" s="42">
        <f>[2]Emissions!K2039</f>
        <v>0</v>
      </c>
      <c r="L917" s="42">
        <f>[2]Emissions!L2039</f>
        <v>0</v>
      </c>
      <c r="M917" s="42">
        <f>[2]Emissions!M2039</f>
        <v>0</v>
      </c>
    </row>
    <row r="918" spans="1:13">
      <c r="A918" s="10" t="str">
        <f>[2]Emissions!A2004</f>
        <v>EUR</v>
      </c>
      <c r="B918" s="10" t="str">
        <f>[2]Emissions!B2004</f>
        <v>RES_WH_KER_EXS</v>
      </c>
      <c r="C918" s="10" t="str">
        <f>[2]Emissions!C2004</f>
        <v>TOT_CO2</v>
      </c>
      <c r="D918" s="10" t="str">
        <f>[2]Emissions!D2004</f>
        <v>RES</v>
      </c>
      <c r="E918" s="42">
        <f>[2]Emissions!E2004</f>
        <v>8259.8468320229022</v>
      </c>
      <c r="F918" s="42">
        <f>[2]Emissions!F2004</f>
        <v>8259.8468320229003</v>
      </c>
      <c r="G918" s="42">
        <f>[2]Emissions!G2004</f>
        <v>6744.2213052671614</v>
      </c>
      <c r="H918" s="42">
        <f>[2]Emissions!H2004</f>
        <v>335.43865071538443</v>
      </c>
      <c r="I918" s="42">
        <f>[2]Emissions!I2004</f>
        <v>0</v>
      </c>
      <c r="J918" s="42">
        <f>[2]Emissions!J2004</f>
        <v>0</v>
      </c>
      <c r="K918" s="42">
        <f>[2]Emissions!K2004</f>
        <v>0</v>
      </c>
      <c r="L918" s="42">
        <f>[2]Emissions!L2004</f>
        <v>0</v>
      </c>
      <c r="M918" s="42">
        <f>[2]Emissions!M2004</f>
        <v>0</v>
      </c>
    </row>
    <row r="919" spans="1:13">
      <c r="A919" s="10" t="str">
        <f>[2]Emissions!A1948</f>
        <v>EUR</v>
      </c>
      <c r="B919" s="10" t="str">
        <f>[2]Emissions!B1948</f>
        <v>RES_SH_NGA_SOL_NEW</v>
      </c>
      <c r="C919" s="10" t="str">
        <f>[2]Emissions!C1948</f>
        <v>TOT_CO2</v>
      </c>
      <c r="D919" s="10" t="str">
        <f>[2]Emissions!D1948</f>
        <v>RES</v>
      </c>
      <c r="E919" s="42">
        <f>[2]Emissions!E1948</f>
        <v>0</v>
      </c>
      <c r="F919" s="42">
        <f>[2]Emissions!F1948</f>
        <v>0</v>
      </c>
      <c r="G919" s="42">
        <f>[2]Emissions!G1948</f>
        <v>0</v>
      </c>
      <c r="H919" s="42">
        <f>[2]Emissions!H1948</f>
        <v>0</v>
      </c>
      <c r="I919" s="42">
        <f>[2]Emissions!I1948</f>
        <v>0</v>
      </c>
      <c r="J919" s="42">
        <f>[2]Emissions!J1948</f>
        <v>0</v>
      </c>
      <c r="K919" s="42">
        <f>[2]Emissions!K1948</f>
        <v>0</v>
      </c>
      <c r="L919" s="42">
        <f>[2]Emissions!L1948</f>
        <v>0</v>
      </c>
      <c r="M919" s="42">
        <f>[2]Emissions!M1948</f>
        <v>0</v>
      </c>
    </row>
    <row r="920" spans="1:13">
      <c r="A920" s="10" t="str">
        <f>[2]Emissions!A1913</f>
        <v>EUR</v>
      </c>
      <c r="B920" s="10" t="str">
        <f>[2]Emissions!B1913</f>
        <v>RES_SH_LPG_CND_NEW</v>
      </c>
      <c r="C920" s="10" t="str">
        <f>[2]Emissions!C1913</f>
        <v>TOT_CO2</v>
      </c>
      <c r="D920" s="10" t="str">
        <f>[2]Emissions!D1913</f>
        <v>RES</v>
      </c>
      <c r="E920" s="42">
        <f>[2]Emissions!E1913</f>
        <v>12513.906439890079</v>
      </c>
      <c r="F920" s="42">
        <f>[2]Emissions!F1913</f>
        <v>16507.237702940842</v>
      </c>
      <c r="G920" s="42">
        <f>[2]Emissions!G1913</f>
        <v>13794.080800897569</v>
      </c>
      <c r="H920" s="42">
        <f>[2]Emissions!H1913</f>
        <v>0</v>
      </c>
      <c r="I920" s="42">
        <f>[2]Emissions!I1913</f>
        <v>0</v>
      </c>
      <c r="J920" s="42">
        <f>[2]Emissions!J1913</f>
        <v>0</v>
      </c>
      <c r="K920" s="42">
        <f>[2]Emissions!K1913</f>
        <v>0</v>
      </c>
      <c r="L920" s="42">
        <f>[2]Emissions!L1913</f>
        <v>0</v>
      </c>
      <c r="M920" s="42">
        <f>[2]Emissions!M1913</f>
        <v>0</v>
      </c>
    </row>
    <row r="921" spans="1:13">
      <c r="A921" s="10" t="str">
        <f>[2]Emissions!A1878</f>
        <v>EUR</v>
      </c>
      <c r="B921" s="10" t="str">
        <f>[2]Emissions!B1878</f>
        <v>RES_SH_INS_LPG_CND_NEW</v>
      </c>
      <c r="C921" s="10" t="str">
        <f>[2]Emissions!C1878</f>
        <v>TOT_CO2</v>
      </c>
      <c r="D921" s="10" t="str">
        <f>[2]Emissions!D1878</f>
        <v>RES</v>
      </c>
      <c r="E921" s="42">
        <f>[2]Emissions!E1878</f>
        <v>0</v>
      </c>
      <c r="F921" s="42">
        <f>[2]Emissions!F1878</f>
        <v>0</v>
      </c>
      <c r="G921" s="42">
        <f>[2]Emissions!G1878</f>
        <v>0</v>
      </c>
      <c r="H921" s="42">
        <f>[2]Emissions!H1878</f>
        <v>0</v>
      </c>
      <c r="I921" s="42">
        <f>[2]Emissions!I1878</f>
        <v>0</v>
      </c>
      <c r="J921" s="42">
        <f>[2]Emissions!J1878</f>
        <v>0</v>
      </c>
      <c r="K921" s="42">
        <f>[2]Emissions!K1878</f>
        <v>0</v>
      </c>
      <c r="L921" s="42">
        <f>[2]Emissions!L1878</f>
        <v>0</v>
      </c>
      <c r="M921" s="42">
        <f>[2]Emissions!M1878</f>
        <v>0</v>
      </c>
    </row>
    <row r="922" spans="1:13">
      <c r="A922" s="10" t="str">
        <f>[2]Emissions!A1752</f>
        <v>EUR</v>
      </c>
      <c r="B922" s="10" t="str">
        <f>[2]Emissions!B1752</f>
        <v>RES_CK_COA_EXS</v>
      </c>
      <c r="C922" s="10" t="str">
        <f>[2]Emissions!C1752</f>
        <v>TOT_CO2</v>
      </c>
      <c r="D922" s="10" t="str">
        <f>[2]Emissions!D1752</f>
        <v>RES</v>
      </c>
      <c r="E922" s="42">
        <f>[2]Emissions!E1752</f>
        <v>373.70350239642852</v>
      </c>
      <c r="F922" s="42">
        <f>[2]Emissions!F1752</f>
        <v>280.27762679732137</v>
      </c>
      <c r="G922" s="42">
        <f>[2]Emissions!G1752</f>
        <v>186.8517511982142</v>
      </c>
      <c r="H922" s="42">
        <f>[2]Emissions!H1752</f>
        <v>93.425875599107101</v>
      </c>
      <c r="I922" s="42">
        <f>[2]Emissions!I1752</f>
        <v>0</v>
      </c>
      <c r="J922" s="42">
        <f>[2]Emissions!J1752</f>
        <v>0</v>
      </c>
      <c r="K922" s="42">
        <f>[2]Emissions!K1752</f>
        <v>0</v>
      </c>
      <c r="L922" s="42">
        <f>[2]Emissions!L1752</f>
        <v>0</v>
      </c>
      <c r="M922" s="42">
        <f>[2]Emissions!M1752</f>
        <v>0</v>
      </c>
    </row>
    <row r="923" spans="1:13">
      <c r="A923" s="10" t="str">
        <f>[2]Emissions!A1280</f>
        <v>EUR</v>
      </c>
      <c r="B923" s="10" t="str">
        <f>[2]Emissions!B1280</f>
        <v>IND_NM_CLK_DRY_EXS</v>
      </c>
      <c r="C923" s="10" t="str">
        <f>[2]Emissions!C1280</f>
        <v>TOT_CO2</v>
      </c>
      <c r="D923" s="10" t="str">
        <f>[2]Emissions!D1280</f>
        <v>IND</v>
      </c>
      <c r="E923" s="42">
        <f>[2]Emissions!E1280</f>
        <v>25498.768864661721</v>
      </c>
      <c r="F923" s="42">
        <f>[2]Emissions!F1280</f>
        <v>10735.999676227069</v>
      </c>
      <c r="G923" s="42">
        <f>[2]Emissions!G1280</f>
        <v>8052.2427993668634</v>
      </c>
      <c r="H923" s="42">
        <f>[2]Emissions!H1280</f>
        <v>5368.3082548808061</v>
      </c>
      <c r="I923" s="42">
        <f>[2]Emissions!I1280</f>
        <v>2684.154127440404</v>
      </c>
      <c r="J923" s="42">
        <f>[2]Emissions!J1280</f>
        <v>0</v>
      </c>
      <c r="K923" s="42">
        <f>[2]Emissions!K1280</f>
        <v>0</v>
      </c>
      <c r="L923" s="42">
        <f>[2]Emissions!L1280</f>
        <v>0</v>
      </c>
      <c r="M923" s="42">
        <f>[2]Emissions!M1280</f>
        <v>0</v>
      </c>
    </row>
    <row r="924" spans="1:13">
      <c r="A924" s="10" t="str">
        <f>[2]Emissions!A1224</f>
        <v>EUR</v>
      </c>
      <c r="B924" s="10" t="str">
        <f>[2]Emissions!B1224</f>
        <v>IND_NF_AMN_EXS</v>
      </c>
      <c r="C924" s="10" t="str">
        <f>[2]Emissions!C1224</f>
        <v>TOT_CO2</v>
      </c>
      <c r="D924" s="10" t="str">
        <f>[2]Emissions!D1224</f>
        <v>IND</v>
      </c>
      <c r="E924" s="42">
        <f>[2]Emissions!E1224</f>
        <v>96.247918959801382</v>
      </c>
      <c r="F924" s="42">
        <f>[2]Emissions!F1224</f>
        <v>76.998335167841105</v>
      </c>
      <c r="G924" s="42">
        <f>[2]Emissions!G1224</f>
        <v>57.748751375880829</v>
      </c>
      <c r="H924" s="42">
        <f>[2]Emissions!H1224</f>
        <v>38.499167583920553</v>
      </c>
      <c r="I924" s="42">
        <f>[2]Emissions!I1224</f>
        <v>19.249583791960269</v>
      </c>
      <c r="J924" s="42">
        <f>[2]Emissions!J1224</f>
        <v>0</v>
      </c>
      <c r="K924" s="42">
        <f>[2]Emissions!K1224</f>
        <v>0</v>
      </c>
      <c r="L924" s="42">
        <f>[2]Emissions!L1224</f>
        <v>0</v>
      </c>
      <c r="M924" s="42">
        <f>[2]Emissions!M1224</f>
        <v>0</v>
      </c>
    </row>
    <row r="925" spans="1:13">
      <c r="A925" s="10" t="str">
        <f>[2]Emissions!A908</f>
        <v>EUR</v>
      </c>
      <c r="B925" s="10" t="str">
        <f>[2]Emissions!B908</f>
        <v>IND_CH_OLF_PDH_NEW</v>
      </c>
      <c r="C925" s="10" t="str">
        <f>[2]Emissions!C908</f>
        <v>TOT_CO2</v>
      </c>
      <c r="D925" s="10" t="str">
        <f>[2]Emissions!D908</f>
        <v>IND</v>
      </c>
      <c r="E925" s="42">
        <f>[2]Emissions!E908</f>
        <v>0</v>
      </c>
      <c r="F925" s="42">
        <f>[2]Emissions!F908</f>
        <v>0</v>
      </c>
      <c r="G925" s="42">
        <f>[2]Emissions!G908</f>
        <v>0</v>
      </c>
      <c r="H925" s="42">
        <f>[2]Emissions!H908</f>
        <v>7491.4819681701592</v>
      </c>
      <c r="I925" s="42">
        <f>[2]Emissions!I908</f>
        <v>7370.5078415381404</v>
      </c>
      <c r="J925" s="42">
        <f>[2]Emissions!J908</f>
        <v>0</v>
      </c>
      <c r="K925" s="42">
        <f>[2]Emissions!K908</f>
        <v>0</v>
      </c>
      <c r="L925" s="42">
        <f>[2]Emissions!L908</f>
        <v>0</v>
      </c>
      <c r="M925" s="42">
        <f>[2]Emissions!M908</f>
        <v>0</v>
      </c>
    </row>
    <row r="926" spans="1:13">
      <c r="A926" s="10" t="str">
        <f>[2]Emissions!A901</f>
        <v>EUR</v>
      </c>
      <c r="B926" s="10" t="str">
        <f>[2]Emissions!B901</f>
        <v>IND_CH_OLF_MTO_NEW</v>
      </c>
      <c r="C926" s="10" t="str">
        <f>[2]Emissions!C901</f>
        <v>TOT_CO2</v>
      </c>
      <c r="D926" s="10" t="str">
        <f>[2]Emissions!D901</f>
        <v>IND</v>
      </c>
      <c r="E926" s="42">
        <f>[2]Emissions!E901</f>
        <v>0</v>
      </c>
      <c r="F926" s="42">
        <f>[2]Emissions!F901</f>
        <v>0</v>
      </c>
      <c r="G926" s="42">
        <f>[2]Emissions!G901</f>
        <v>0</v>
      </c>
      <c r="H926" s="42">
        <f>[2]Emissions!H901</f>
        <v>0</v>
      </c>
      <c r="I926" s="42">
        <f>[2]Emissions!I901</f>
        <v>586.21830052474422</v>
      </c>
      <c r="J926" s="42">
        <f>[2]Emissions!J901</f>
        <v>7938.5477902741704</v>
      </c>
      <c r="K926" s="42">
        <f>[2]Emissions!K901</f>
        <v>14567.8499282599</v>
      </c>
      <c r="L926" s="42">
        <f>[2]Emissions!L901</f>
        <v>14769.560432849101</v>
      </c>
      <c r="M926" s="42">
        <f>[2]Emissions!M901</f>
        <v>14937.395297064129</v>
      </c>
    </row>
    <row r="927" spans="1:13">
      <c r="A927" s="10" t="str">
        <f>[2]Emissions!A606</f>
        <v>EUR</v>
      </c>
      <c r="B927" s="10" t="str">
        <f>[2]Emissions!B606</f>
        <v>HH2_DEL_TRA_LH2_C_1_NEW</v>
      </c>
      <c r="C927" s="10" t="str">
        <f>[2]Emissions!C606</f>
        <v>TOT_CO2</v>
      </c>
      <c r="D927" s="10" t="str">
        <f>[2]Emissions!D606</f>
        <v>HH2</v>
      </c>
      <c r="E927" s="42">
        <f>[2]Emissions!E606</f>
        <v>0</v>
      </c>
      <c r="F927" s="42">
        <f>[2]Emissions!F606</f>
        <v>0</v>
      </c>
      <c r="G927" s="42">
        <f>[2]Emissions!G606</f>
        <v>0</v>
      </c>
      <c r="H927" s="42">
        <f>[2]Emissions!H606</f>
        <v>0</v>
      </c>
      <c r="I927" s="42">
        <f>[2]Emissions!I606</f>
        <v>1.598248190142564E-3</v>
      </c>
      <c r="J927" s="42">
        <f>[2]Emissions!J606</f>
        <v>0.17380032271372611</v>
      </c>
      <c r="K927" s="42">
        <f>[2]Emissions!K606</f>
        <v>1.0827603304619711</v>
      </c>
      <c r="L927" s="42">
        <f>[2]Emissions!L606</f>
        <v>6.7424742978627989</v>
      </c>
      <c r="M927" s="42">
        <f>[2]Emissions!M606</f>
        <v>39.676304105307828</v>
      </c>
    </row>
    <row r="928" spans="1:13">
      <c r="A928" s="10" t="str">
        <f>[2]Emissions!A543</f>
        <v>EUR</v>
      </c>
      <c r="B928" s="10" t="str">
        <f>[2]Emissions!B543</f>
        <v>HET_OIL_EXS</v>
      </c>
      <c r="C928" s="10" t="str">
        <f>[2]Emissions!C543</f>
        <v>TOT_CO2</v>
      </c>
      <c r="D928" s="10" t="str">
        <f>[2]Emissions!D543</f>
        <v>HET</v>
      </c>
      <c r="E928" s="42">
        <f>[2]Emissions!E543</f>
        <v>4312.6355260109294</v>
      </c>
      <c r="F928" s="42">
        <f>[2]Emissions!F543</f>
        <v>3593.8629383424409</v>
      </c>
      <c r="G928" s="42">
        <f>[2]Emissions!G543</f>
        <v>2723.7698059016388</v>
      </c>
      <c r="H928" s="42">
        <f>[2]Emissions!H543</f>
        <v>2042.8273544262299</v>
      </c>
      <c r="I928" s="42">
        <f>[2]Emissions!I543</f>
        <v>1437.5451753369759</v>
      </c>
      <c r="J928" s="42">
        <f>[2]Emissions!J543</f>
        <v>680.94245147540983</v>
      </c>
      <c r="K928" s="42">
        <f>[2]Emissions!K543</f>
        <v>0</v>
      </c>
      <c r="L928" s="42">
        <f>[2]Emissions!L543</f>
        <v>0</v>
      </c>
      <c r="M928" s="42">
        <f>[2]Emissions!M543</f>
        <v>0</v>
      </c>
    </row>
    <row r="929" spans="1:13">
      <c r="A929" s="10" t="str">
        <f>[2]Emissions!A296</f>
        <v>EUR</v>
      </c>
      <c r="B929" s="10" t="str">
        <f>[2]Emissions!B296</f>
        <v>COM_WH_NGA_EXS</v>
      </c>
      <c r="C929" s="10" t="str">
        <f>[2]Emissions!C296</f>
        <v>TOT_CO2</v>
      </c>
      <c r="D929" s="10" t="str">
        <f>[2]Emissions!D296</f>
        <v>COM</v>
      </c>
      <c r="E929" s="42">
        <f>[2]Emissions!E296</f>
        <v>38653.618459259953</v>
      </c>
      <c r="F929" s="42">
        <f>[2]Emissions!F296</f>
        <v>36117.556893235313</v>
      </c>
      <c r="G929" s="42">
        <f>[2]Emissions!G296</f>
        <v>36117.556893235313</v>
      </c>
      <c r="H929" s="42">
        <f>[2]Emissions!H296</f>
        <v>5518.0797276660523</v>
      </c>
      <c r="I929" s="42">
        <f>[2]Emissions!I296</f>
        <v>0</v>
      </c>
      <c r="J929" s="42">
        <f>[2]Emissions!J296</f>
        <v>0</v>
      </c>
      <c r="K929" s="42">
        <f>[2]Emissions!K296</f>
        <v>0</v>
      </c>
      <c r="L929" s="42">
        <f>[2]Emissions!L296</f>
        <v>0</v>
      </c>
      <c r="M929" s="42">
        <f>[2]Emissions!M296</f>
        <v>0</v>
      </c>
    </row>
    <row r="930" spans="1:13">
      <c r="A930" s="10" t="str">
        <f>[2]Emissions!A261</f>
        <v>EUR</v>
      </c>
      <c r="B930" s="10" t="str">
        <f>[2]Emissions!B261</f>
        <v>COM_WH_HFO_EXS</v>
      </c>
      <c r="C930" s="10" t="str">
        <f>[2]Emissions!C261</f>
        <v>TOT_CO2</v>
      </c>
      <c r="D930" s="10" t="str">
        <f>[2]Emissions!D261</f>
        <v>COM</v>
      </c>
      <c r="E930" s="42">
        <f>[2]Emissions!E261</f>
        <v>202.52815544249799</v>
      </c>
      <c r="F930" s="42">
        <f>[2]Emissions!F261</f>
        <v>92.280481206448997</v>
      </c>
      <c r="G930" s="42">
        <f>[2]Emissions!G261</f>
        <v>92.280481206448997</v>
      </c>
      <c r="H930" s="42">
        <f>[2]Emissions!H261</f>
        <v>5.6288198714285729</v>
      </c>
      <c r="I930" s="42">
        <f>[2]Emissions!I261</f>
        <v>0</v>
      </c>
      <c r="J930" s="42">
        <f>[2]Emissions!J261</f>
        <v>0</v>
      </c>
      <c r="K930" s="42">
        <f>[2]Emissions!K261</f>
        <v>0</v>
      </c>
      <c r="L930" s="42">
        <f>[2]Emissions!L261</f>
        <v>0</v>
      </c>
      <c r="M930" s="42">
        <f>[2]Emissions!M261</f>
        <v>0</v>
      </c>
    </row>
    <row r="931" spans="1:13">
      <c r="A931" s="10" t="str">
        <f>[2]Emissions!A191</f>
        <v>EUR</v>
      </c>
      <c r="B931" s="10" t="str">
        <f>[2]Emissions!B191</f>
        <v>COM_SH_LPG_SOL_NEW</v>
      </c>
      <c r="C931" s="10" t="str">
        <f>[2]Emissions!C191</f>
        <v>TOT_CO2</v>
      </c>
      <c r="D931" s="10" t="str">
        <f>[2]Emissions!D191</f>
        <v>COM</v>
      </c>
      <c r="E931" s="42">
        <f>[2]Emissions!E191</f>
        <v>0</v>
      </c>
      <c r="F931" s="42">
        <f>[2]Emissions!F191</f>
        <v>0</v>
      </c>
      <c r="G931" s="42">
        <f>[2]Emissions!G191</f>
        <v>0</v>
      </c>
      <c r="H931" s="42">
        <f>[2]Emissions!H191</f>
        <v>0</v>
      </c>
      <c r="I931" s="42">
        <f>[2]Emissions!I191</f>
        <v>0</v>
      </c>
      <c r="J931" s="42">
        <f>[2]Emissions!J191</f>
        <v>0</v>
      </c>
      <c r="K931" s="42">
        <f>[2]Emissions!K191</f>
        <v>0</v>
      </c>
      <c r="L931" s="42">
        <f>[2]Emissions!L191</f>
        <v>0</v>
      </c>
      <c r="M931" s="42">
        <f>[2]Emissions!M191</f>
        <v>0</v>
      </c>
    </row>
    <row r="932" spans="1:13">
      <c r="A932" s="10" t="str">
        <f>[2]Emissions!A128</f>
        <v>EUR</v>
      </c>
      <c r="B932" s="10" t="str">
        <f>[2]Emissions!B128</f>
        <v>COM_SC_NGA_STD_NEW</v>
      </c>
      <c r="C932" s="10" t="str">
        <f>[2]Emissions!C128</f>
        <v>TOT_CO2</v>
      </c>
      <c r="D932" s="10" t="str">
        <f>[2]Emissions!D128</f>
        <v>COM</v>
      </c>
      <c r="E932" s="42">
        <f>[2]Emissions!E128</f>
        <v>0</v>
      </c>
      <c r="F932" s="42">
        <f>[2]Emissions!F128</f>
        <v>0</v>
      </c>
      <c r="G932" s="42">
        <f>[2]Emissions!G128</f>
        <v>0</v>
      </c>
      <c r="H932" s="42">
        <f>[2]Emissions!H128</f>
        <v>0</v>
      </c>
      <c r="I932" s="42">
        <f>[2]Emissions!I128</f>
        <v>0</v>
      </c>
      <c r="J932" s="42">
        <f>[2]Emissions!J128</f>
        <v>0</v>
      </c>
      <c r="K932" s="42">
        <f>[2]Emissions!K128</f>
        <v>0</v>
      </c>
      <c r="L932" s="42">
        <f>[2]Emissions!L128</f>
        <v>0</v>
      </c>
      <c r="M932" s="42">
        <f>[2]Emissions!M128</f>
        <v>0</v>
      </c>
    </row>
    <row r="933" spans="1:13">
      <c r="A933" s="10" t="str">
        <f>[2]Emissions!A74</f>
        <v>EUR</v>
      </c>
      <c r="B933" s="10" t="str">
        <f>[2]Emissions!B74</f>
        <v>COM_CK_NGA_EXS</v>
      </c>
      <c r="C933" s="10" t="str">
        <f>[2]Emissions!C74</f>
        <v>TOT_CO2</v>
      </c>
      <c r="D933" s="10" t="str">
        <f>[2]Emissions!D74</f>
        <v>COM</v>
      </c>
      <c r="E933" s="42">
        <f>[2]Emissions!E74</f>
        <v>19137.76499129687</v>
      </c>
      <c r="F933" s="42">
        <f>[2]Emissions!F74</f>
        <v>14353.323743472651</v>
      </c>
      <c r="G933" s="42">
        <f>[2]Emissions!G74</f>
        <v>9568.8824956484368</v>
      </c>
      <c r="H933" s="42">
        <f>[2]Emissions!H74</f>
        <v>4784.4412478242193</v>
      </c>
      <c r="I933" s="42">
        <f>[2]Emissions!I74</f>
        <v>0</v>
      </c>
      <c r="J933" s="42">
        <f>[2]Emissions!J74</f>
        <v>0</v>
      </c>
      <c r="K933" s="42">
        <f>[2]Emissions!K74</f>
        <v>0</v>
      </c>
      <c r="L933" s="42">
        <f>[2]Emissions!L74</f>
        <v>0</v>
      </c>
      <c r="M933" s="42">
        <f>[2]Emissions!M74</f>
        <v>0</v>
      </c>
    </row>
    <row r="934" spans="1:13">
      <c r="A934" s="10" t="str">
        <f>[2]Emissions!A39</f>
        <v>EUR</v>
      </c>
      <c r="B934" s="10" t="str">
        <f>[2]Emissions!B39</f>
        <v>AGR_LTH_LPG_EXS</v>
      </c>
      <c r="C934" s="10" t="str">
        <f>[2]Emissions!C39</f>
        <v>TOT_CO2</v>
      </c>
      <c r="D934" s="10" t="str">
        <f>[2]Emissions!D39</f>
        <v>AGR</v>
      </c>
      <c r="E934" s="42">
        <f>[2]Emissions!E39</f>
        <v>1574.9809015875001</v>
      </c>
      <c r="F934" s="42">
        <f>[2]Emissions!F39</f>
        <v>1181.2356761906251</v>
      </c>
      <c r="G934" s="42">
        <f>[2]Emissions!G39</f>
        <v>787.49045079375003</v>
      </c>
      <c r="H934" s="42">
        <f>[2]Emissions!H39</f>
        <v>393.74522539687518</v>
      </c>
      <c r="I934" s="42">
        <f>[2]Emissions!I39</f>
        <v>0</v>
      </c>
      <c r="J934" s="42">
        <f>[2]Emissions!J39</f>
        <v>0</v>
      </c>
      <c r="K934" s="42">
        <f>[2]Emissions!K39</f>
        <v>0</v>
      </c>
      <c r="L934" s="42">
        <f>[2]Emissions!L39</f>
        <v>0</v>
      </c>
      <c r="M934" s="42">
        <f>[2]Emissions!M39</f>
        <v>0</v>
      </c>
    </row>
    <row r="935" spans="1:13">
      <c r="A935" s="10" t="str">
        <f>[2]Emissions!A2019</f>
        <v>EUR</v>
      </c>
      <c r="B935" s="10" t="str">
        <f>[2]Emissions!B2019</f>
        <v>RES_WH_LPG_SOL_NEW</v>
      </c>
      <c r="C935" s="10" t="str">
        <f>[2]Emissions!C2019</f>
        <v>TOT_CO2</v>
      </c>
      <c r="D935" s="10" t="str">
        <f>[2]Emissions!D2019</f>
        <v>RES</v>
      </c>
      <c r="E935" s="42">
        <f>[2]Emissions!E2019</f>
        <v>0</v>
      </c>
      <c r="F935" s="42">
        <f>[2]Emissions!F2019</f>
        <v>0</v>
      </c>
      <c r="G935" s="42">
        <f>[2]Emissions!G2019</f>
        <v>0</v>
      </c>
      <c r="H935" s="42">
        <f>[2]Emissions!H2019</f>
        <v>0</v>
      </c>
      <c r="I935" s="42">
        <f>[2]Emissions!I2019</f>
        <v>0</v>
      </c>
      <c r="J935" s="42">
        <f>[2]Emissions!J2019</f>
        <v>0</v>
      </c>
      <c r="K935" s="42">
        <f>[2]Emissions!K2019</f>
        <v>0</v>
      </c>
      <c r="L935" s="42">
        <f>[2]Emissions!L2019</f>
        <v>0</v>
      </c>
      <c r="M935" s="42">
        <f>[2]Emissions!M2019</f>
        <v>0</v>
      </c>
    </row>
    <row r="936" spans="1:13">
      <c r="A936" s="10" t="str">
        <f>[2]Emissions!A1928</f>
        <v>EUR</v>
      </c>
      <c r="B936" s="10" t="str">
        <f>[2]Emissions!B1928</f>
        <v>RES_SH_LPG_STD_NEW</v>
      </c>
      <c r="C936" s="10" t="str">
        <f>[2]Emissions!C1928</f>
        <v>TOT_CO2</v>
      </c>
      <c r="D936" s="10" t="str">
        <f>[2]Emissions!D1928</f>
        <v>RES</v>
      </c>
      <c r="E936" s="42">
        <f>[2]Emissions!E1928</f>
        <v>0</v>
      </c>
      <c r="F936" s="42">
        <f>[2]Emissions!F1928</f>
        <v>0</v>
      </c>
      <c r="G936" s="42">
        <f>[2]Emissions!G1928</f>
        <v>0</v>
      </c>
      <c r="H936" s="42">
        <f>[2]Emissions!H1928</f>
        <v>0</v>
      </c>
      <c r="I936" s="42">
        <f>[2]Emissions!I1928</f>
        <v>0</v>
      </c>
      <c r="J936" s="42">
        <f>[2]Emissions!J1928</f>
        <v>0</v>
      </c>
      <c r="K936" s="42">
        <f>[2]Emissions!K1928</f>
        <v>0</v>
      </c>
      <c r="L936" s="42">
        <f>[2]Emissions!L1928</f>
        <v>0</v>
      </c>
      <c r="M936" s="42">
        <f>[2]Emissions!M1928</f>
        <v>0</v>
      </c>
    </row>
    <row r="937" spans="1:13">
      <c r="A937" s="10" t="str">
        <f>[2]Emissions!A1893</f>
        <v>EUR</v>
      </c>
      <c r="B937" s="10" t="str">
        <f>[2]Emissions!B1893</f>
        <v>RES_SH_INS_NGA_CND_NEW</v>
      </c>
      <c r="C937" s="10" t="str">
        <f>[2]Emissions!C1893</f>
        <v>TOT_CO2</v>
      </c>
      <c r="D937" s="10" t="str">
        <f>[2]Emissions!D1893</f>
        <v>RES</v>
      </c>
      <c r="E937" s="42">
        <f>[2]Emissions!E1893</f>
        <v>0</v>
      </c>
      <c r="F937" s="42">
        <f>[2]Emissions!F1893</f>
        <v>0</v>
      </c>
      <c r="G937" s="42">
        <f>[2]Emissions!G1893</f>
        <v>0</v>
      </c>
      <c r="H937" s="42">
        <f>[2]Emissions!H1893</f>
        <v>0</v>
      </c>
      <c r="I937" s="42">
        <f>[2]Emissions!I1893</f>
        <v>0</v>
      </c>
      <c r="J937" s="42">
        <f>[2]Emissions!J1893</f>
        <v>0</v>
      </c>
      <c r="K937" s="42">
        <f>[2]Emissions!K1893</f>
        <v>0</v>
      </c>
      <c r="L937" s="42">
        <f>[2]Emissions!L1893</f>
        <v>0</v>
      </c>
      <c r="M937" s="42">
        <f>[2]Emissions!M1893</f>
        <v>0</v>
      </c>
    </row>
    <row r="938" spans="1:13">
      <c r="A938" s="10" t="str">
        <f>[2]Emissions!A1767</f>
        <v>EUR</v>
      </c>
      <c r="B938" s="10" t="str">
        <f>[2]Emissions!B1767</f>
        <v>RES_CK_NGA_EXS</v>
      </c>
      <c r="C938" s="10" t="str">
        <f>[2]Emissions!C1767</f>
        <v>TOT_CO2</v>
      </c>
      <c r="D938" s="10" t="str">
        <f>[2]Emissions!D1767</f>
        <v>RES</v>
      </c>
      <c r="E938" s="42">
        <f>[2]Emissions!E1767</f>
        <v>29507.4494309</v>
      </c>
      <c r="F938" s="42">
        <f>[2]Emissions!F1767</f>
        <v>22130.587073175</v>
      </c>
      <c r="G938" s="42">
        <f>[2]Emissions!G1767</f>
        <v>14753.72471545</v>
      </c>
      <c r="H938" s="42">
        <f>[2]Emissions!H1767</f>
        <v>7376.862357725</v>
      </c>
      <c r="I938" s="42">
        <f>[2]Emissions!I1767</f>
        <v>0</v>
      </c>
      <c r="J938" s="42">
        <f>[2]Emissions!J1767</f>
        <v>0</v>
      </c>
      <c r="K938" s="42">
        <f>[2]Emissions!K1767</f>
        <v>0</v>
      </c>
      <c r="L938" s="42">
        <f>[2]Emissions!L1767</f>
        <v>0</v>
      </c>
      <c r="M938" s="42">
        <f>[2]Emissions!M1767</f>
        <v>0</v>
      </c>
    </row>
    <row r="939" spans="1:13">
      <c r="A939" s="10" t="str">
        <f>[2]Emissions!A1595</f>
        <v>EUR</v>
      </c>
      <c r="B939" s="10" t="str">
        <f>[2]Emissions!B1595</f>
        <v>IND_OTH_SB_COA_EXS</v>
      </c>
      <c r="C939" s="10" t="str">
        <f>[2]Emissions!C1595</f>
        <v>TOT_CO2</v>
      </c>
      <c r="D939" s="10" t="str">
        <f>[2]Emissions!D1595</f>
        <v>IND</v>
      </c>
      <c r="E939" s="42">
        <f>[2]Emissions!E1595</f>
        <v>2712.704567901234</v>
      </c>
      <c r="F939" s="42">
        <f>[2]Emissions!F1595</f>
        <v>2260.587139917694</v>
      </c>
      <c r="G939" s="42">
        <f>[2]Emissions!G1595</f>
        <v>1808.4697119341561</v>
      </c>
      <c r="H939" s="42">
        <f>[2]Emissions!H1595</f>
        <v>1356.352283950617</v>
      </c>
      <c r="I939" s="42">
        <f>[2]Emissions!I1595</f>
        <v>904.23485596707803</v>
      </c>
      <c r="J939" s="42">
        <f>[2]Emissions!J1595</f>
        <v>452.11742798353919</v>
      </c>
      <c r="K939" s="42">
        <f>[2]Emissions!K1595</f>
        <v>0</v>
      </c>
      <c r="L939" s="42">
        <f>[2]Emissions!L1595</f>
        <v>0</v>
      </c>
      <c r="M939" s="42">
        <f>[2]Emissions!M1595</f>
        <v>0</v>
      </c>
    </row>
    <row r="940" spans="1:13">
      <c r="A940" s="10" t="str">
        <f>[2]Emissions!A1018</f>
        <v>EUR</v>
      </c>
      <c r="B940" s="10" t="str">
        <f>[2]Emissions!B1018</f>
        <v>IND_FEA_NEW</v>
      </c>
      <c r="C940" s="10" t="str">
        <f>[2]Emissions!C1018</f>
        <v>TOT_CO2</v>
      </c>
      <c r="D940" s="10" t="str">
        <f>[2]Emissions!D1018</f>
        <v>IND</v>
      </c>
      <c r="E940" s="42">
        <f>[2]Emissions!E1018</f>
        <v>87.80685669498466</v>
      </c>
      <c r="F940" s="42">
        <f>[2]Emissions!F1018</f>
        <v>3134.170628912887</v>
      </c>
      <c r="G940" s="42">
        <f>[2]Emissions!G1018</f>
        <v>3402.311434513023</v>
      </c>
      <c r="H940" s="42">
        <f>[2]Emissions!H1018</f>
        <v>4270.0498371412205</v>
      </c>
      <c r="I940" s="42">
        <f>[2]Emissions!I1018</f>
        <v>4744.3289566382464</v>
      </c>
      <c r="J940" s="42">
        <f>[2]Emissions!J1018</f>
        <v>5279.6849450907448</v>
      </c>
      <c r="K940" s="42">
        <f>[2]Emissions!K1018</f>
        <v>5248.6370805340657</v>
      </c>
      <c r="L940" s="42">
        <f>[2]Emissions!L1018</f>
        <v>5239.7761789091928</v>
      </c>
      <c r="M940" s="42">
        <f>[2]Emissions!M1018</f>
        <v>5228.4596016026981</v>
      </c>
    </row>
    <row r="941" spans="1:13">
      <c r="A941" s="10" t="str">
        <f>[2]Emissions!A916</f>
        <v>EUR</v>
      </c>
      <c r="B941" s="10" t="str">
        <f>[2]Emissions!B916</f>
        <v>IND_CH_OTH_COA_EXS</v>
      </c>
      <c r="C941" s="10" t="str">
        <f>[2]Emissions!C916</f>
        <v>TOT_CO2</v>
      </c>
      <c r="D941" s="10" t="str">
        <f>[2]Emissions!D916</f>
        <v>IND</v>
      </c>
      <c r="E941" s="42">
        <f>[2]Emissions!E916</f>
        <v>0</v>
      </c>
      <c r="F941" s="42">
        <f>[2]Emissions!F916</f>
        <v>0</v>
      </c>
      <c r="G941" s="42">
        <f>[2]Emissions!G916</f>
        <v>0</v>
      </c>
      <c r="H941" s="42">
        <f>[2]Emissions!H916</f>
        <v>0</v>
      </c>
      <c r="I941" s="42">
        <f>[2]Emissions!I916</f>
        <v>0</v>
      </c>
      <c r="J941" s="42">
        <f>[2]Emissions!J916</f>
        <v>0</v>
      </c>
      <c r="K941" s="42">
        <f>[2]Emissions!K916</f>
        <v>0</v>
      </c>
      <c r="L941" s="42">
        <f>[2]Emissions!L916</f>
        <v>0</v>
      </c>
      <c r="M941" s="42">
        <f>[2]Emissions!M916</f>
        <v>0</v>
      </c>
    </row>
    <row r="942" spans="1:13">
      <c r="A942" s="10" t="str">
        <f>[2]Emissions!A827</f>
        <v>EUR</v>
      </c>
      <c r="B942" s="10" t="str">
        <f>[2]Emissions!B827</f>
        <v>IND_CH_MD_LPG_NEW</v>
      </c>
      <c r="C942" s="10" t="str">
        <f>[2]Emissions!C827</f>
        <v>TOT_CO2</v>
      </c>
      <c r="D942" s="10" t="str">
        <f>[2]Emissions!D827</f>
        <v>IND</v>
      </c>
      <c r="E942" s="42">
        <f>[2]Emissions!E827</f>
        <v>0</v>
      </c>
      <c r="F942" s="42">
        <f>[2]Emissions!F827</f>
        <v>0</v>
      </c>
      <c r="G942" s="42">
        <f>[2]Emissions!G827</f>
        <v>0</v>
      </c>
      <c r="H942" s="42">
        <f>[2]Emissions!H827</f>
        <v>0</v>
      </c>
      <c r="I942" s="42">
        <f>[2]Emissions!I827</f>
        <v>0</v>
      </c>
      <c r="J942" s="42">
        <f>[2]Emissions!J827</f>
        <v>0</v>
      </c>
      <c r="K942" s="42">
        <f>[2]Emissions!K827</f>
        <v>0</v>
      </c>
      <c r="L942" s="42">
        <f>[2]Emissions!L827</f>
        <v>0</v>
      </c>
      <c r="M942" s="42">
        <f>[2]Emissions!M827</f>
        <v>0</v>
      </c>
    </row>
    <row r="943" spans="1:13">
      <c r="A943" s="10" t="str">
        <f>[2]Emissions!A514</f>
        <v>EUR</v>
      </c>
      <c r="B943" s="10" t="str">
        <f>[2]Emissions!B514</f>
        <v>ELC_OIL_MIX_TUR_NEW</v>
      </c>
      <c r="C943" s="10" t="str">
        <f>[2]Emissions!C514</f>
        <v>TOT_CO2</v>
      </c>
      <c r="D943" s="10" t="str">
        <f>[2]Emissions!D514</f>
        <v>ELC</v>
      </c>
      <c r="E943" s="42">
        <f>[2]Emissions!E514</f>
        <v>0</v>
      </c>
      <c r="F943" s="42">
        <f>[2]Emissions!F514</f>
        <v>0</v>
      </c>
      <c r="G943" s="42">
        <f>[2]Emissions!G514</f>
        <v>0</v>
      </c>
      <c r="H943" s="42">
        <f>[2]Emissions!H514</f>
        <v>0</v>
      </c>
      <c r="I943" s="42">
        <f>[2]Emissions!I514</f>
        <v>0</v>
      </c>
      <c r="J943" s="42">
        <f>[2]Emissions!J514</f>
        <v>0</v>
      </c>
      <c r="K943" s="42">
        <f>[2]Emissions!K514</f>
        <v>0</v>
      </c>
      <c r="L943" s="42">
        <f>[2]Emissions!L514</f>
        <v>0</v>
      </c>
      <c r="M943" s="42">
        <f>[2]Emissions!M514</f>
        <v>0</v>
      </c>
    </row>
    <row r="944" spans="1:13">
      <c r="A944" s="10" t="str">
        <f>[2]Emissions!A276</f>
        <v>EUR</v>
      </c>
      <c r="B944" s="10" t="str">
        <f>[2]Emissions!B276</f>
        <v>COM_WH_LPG_CND_NEW</v>
      </c>
      <c r="C944" s="10" t="str">
        <f>[2]Emissions!C276</f>
        <v>TOT_CO2</v>
      </c>
      <c r="D944" s="10" t="str">
        <f>[2]Emissions!D276</f>
        <v>COM</v>
      </c>
      <c r="E944" s="42">
        <f>[2]Emissions!E276</f>
        <v>0</v>
      </c>
      <c r="F944" s="42">
        <f>[2]Emissions!F276</f>
        <v>0</v>
      </c>
      <c r="G944" s="42">
        <f>[2]Emissions!G276</f>
        <v>0</v>
      </c>
      <c r="H944" s="42">
        <f>[2]Emissions!H276</f>
        <v>0</v>
      </c>
      <c r="I944" s="42">
        <f>[2]Emissions!I276</f>
        <v>0</v>
      </c>
      <c r="J944" s="42">
        <f>[2]Emissions!J276</f>
        <v>0</v>
      </c>
      <c r="K944" s="42">
        <f>[2]Emissions!K276</f>
        <v>0</v>
      </c>
      <c r="L944" s="42">
        <f>[2]Emissions!L276</f>
        <v>0</v>
      </c>
      <c r="M944" s="42">
        <f>[2]Emissions!M276</f>
        <v>0</v>
      </c>
    </row>
    <row r="945" spans="1:13">
      <c r="A945" s="10" t="str">
        <f>[2]Emissions!A206</f>
        <v>EUR</v>
      </c>
      <c r="B945" s="10" t="str">
        <f>[2]Emissions!B206</f>
        <v>COM_SH_NGA_CND_NEW</v>
      </c>
      <c r="C945" s="10" t="str">
        <f>[2]Emissions!C206</f>
        <v>TOT_CO2</v>
      </c>
      <c r="D945" s="10" t="str">
        <f>[2]Emissions!D206</f>
        <v>COM</v>
      </c>
      <c r="E945" s="42">
        <f>[2]Emissions!E206</f>
        <v>0</v>
      </c>
      <c r="F945" s="42">
        <f>[2]Emissions!F206</f>
        <v>31800.052244569251</v>
      </c>
      <c r="G945" s="42">
        <f>[2]Emissions!G206</f>
        <v>35553.43661180044</v>
      </c>
      <c r="H945" s="42">
        <f>[2]Emissions!H206</f>
        <v>25119.749429820989</v>
      </c>
      <c r="I945" s="42">
        <f>[2]Emissions!I206</f>
        <v>20614.66686778138</v>
      </c>
      <c r="J945" s="42">
        <f>[2]Emissions!J206</f>
        <v>0</v>
      </c>
      <c r="K945" s="42">
        <f>[2]Emissions!K206</f>
        <v>0</v>
      </c>
      <c r="L945" s="42">
        <f>[2]Emissions!L206</f>
        <v>0</v>
      </c>
      <c r="M945" s="42">
        <f>[2]Emissions!M206</f>
        <v>0</v>
      </c>
    </row>
    <row r="946" spans="1:13">
      <c r="A946" s="10" t="str">
        <f>[2]Emissions!A171</f>
        <v>EUR</v>
      </c>
      <c r="B946" s="10" t="str">
        <f>[2]Emissions!B171</f>
        <v>COM_SH_HFO_EXS</v>
      </c>
      <c r="C946" s="10" t="str">
        <f>[2]Emissions!C171</f>
        <v>TOT_CO2</v>
      </c>
      <c r="D946" s="10" t="str">
        <f>[2]Emissions!D171</f>
        <v>COM</v>
      </c>
      <c r="E946" s="42">
        <f>[2]Emissions!E171</f>
        <v>1844.8435674729999</v>
      </c>
      <c r="F946" s="42">
        <f>[2]Emissions!F171</f>
        <v>1131.96019275</v>
      </c>
      <c r="G946" s="42">
        <f>[2]Emissions!G171</f>
        <v>754.64012849999995</v>
      </c>
      <c r="H946" s="42">
        <f>[2]Emissions!H171</f>
        <v>377.32006424999992</v>
      </c>
      <c r="I946" s="42">
        <f>[2]Emissions!I171</f>
        <v>0</v>
      </c>
      <c r="J946" s="42">
        <f>[2]Emissions!J171</f>
        <v>0</v>
      </c>
      <c r="K946" s="42">
        <f>[2]Emissions!K171</f>
        <v>0</v>
      </c>
      <c r="L946" s="42">
        <f>[2]Emissions!L171</f>
        <v>0</v>
      </c>
      <c r="M946" s="42">
        <f>[2]Emissions!M171</f>
        <v>0</v>
      </c>
    </row>
    <row r="947" spans="1:13">
      <c r="A947" s="10" t="str">
        <f>[2]Emissions!A103</f>
        <v>EUR</v>
      </c>
      <c r="B947" s="10" t="str">
        <f>[2]Emissions!B103</f>
        <v>COM_SC_DST_IMP_NEW</v>
      </c>
      <c r="C947" s="10" t="str">
        <f>[2]Emissions!C103</f>
        <v>TOT_CO2</v>
      </c>
      <c r="D947" s="10" t="str">
        <f>[2]Emissions!D103</f>
        <v>COM</v>
      </c>
      <c r="E947" s="42">
        <f>[2]Emissions!E103</f>
        <v>0</v>
      </c>
      <c r="F947" s="42">
        <f>[2]Emissions!F103</f>
        <v>0</v>
      </c>
      <c r="G947" s="42">
        <f>[2]Emissions!G103</f>
        <v>0</v>
      </c>
      <c r="H947" s="42">
        <f>[2]Emissions!H103</f>
        <v>0</v>
      </c>
      <c r="I947" s="42">
        <f>[2]Emissions!I103</f>
        <v>0</v>
      </c>
      <c r="J947" s="42">
        <f>[2]Emissions!J103</f>
        <v>0</v>
      </c>
      <c r="K947" s="42">
        <f>[2]Emissions!K103</f>
        <v>0</v>
      </c>
      <c r="L947" s="42">
        <f>[2]Emissions!L103</f>
        <v>0</v>
      </c>
      <c r="M947" s="42">
        <f>[2]Emissions!M103</f>
        <v>0</v>
      </c>
    </row>
    <row r="948" spans="1:13">
      <c r="A948" s="10" t="str">
        <f>[2]Emissions!A2399</f>
        <v>EUR</v>
      </c>
      <c r="B948" s="10" t="str">
        <f>[2]Emissions!B2399</f>
        <v>TRA_ROA_HTR_GSL_EXS</v>
      </c>
      <c r="C948" s="10" t="str">
        <f>[2]Emissions!C2399</f>
        <v>TRA_N2O</v>
      </c>
      <c r="D948" s="10" t="str">
        <f>[2]Emissions!D2399</f>
        <v>TRA</v>
      </c>
      <c r="E948" s="42">
        <f>[2]Emissions!E2399</f>
        <v>1.231932291666666</v>
      </c>
      <c r="F948" s="42">
        <f>[2]Emissions!F2399</f>
        <v>0.6159661458333332</v>
      </c>
      <c r="G948" s="42">
        <f>[2]Emissions!G2399</f>
        <v>0</v>
      </c>
      <c r="H948" s="42">
        <f>[2]Emissions!H2399</f>
        <v>0</v>
      </c>
      <c r="I948" s="42">
        <f>[2]Emissions!I2399</f>
        <v>0</v>
      </c>
      <c r="J948" s="42">
        <f>[2]Emissions!J2399</f>
        <v>0</v>
      </c>
      <c r="K948" s="42">
        <f>[2]Emissions!K2399</f>
        <v>0</v>
      </c>
      <c r="L948" s="42">
        <f>[2]Emissions!L2399</f>
        <v>0</v>
      </c>
      <c r="M948" s="42">
        <f>[2]Emissions!M2399</f>
        <v>0</v>
      </c>
    </row>
    <row r="949" spans="1:13">
      <c r="A949" s="10" t="str">
        <f>[2]Emissions!A2261</f>
        <v>EUR</v>
      </c>
      <c r="B949" s="10" t="str">
        <f>[2]Emissions!B2261</f>
        <v>TRA_ROA_3WH_GSL_NEW</v>
      </c>
      <c r="C949" s="10" t="str">
        <f>[2]Emissions!C2261</f>
        <v>TOT_CO2</v>
      </c>
      <c r="D949" s="10" t="str">
        <f>[2]Emissions!D2261</f>
        <v>TRA</v>
      </c>
      <c r="E949" s="42">
        <f>[2]Emissions!E2261</f>
        <v>0</v>
      </c>
      <c r="F949" s="42">
        <f>[2]Emissions!F2261</f>
        <v>342.40786706752868</v>
      </c>
      <c r="G949" s="42">
        <f>[2]Emissions!G2261</f>
        <v>707.87235295893242</v>
      </c>
      <c r="H949" s="42">
        <f>[2]Emissions!H2261</f>
        <v>365.46448589140368</v>
      </c>
      <c r="I949" s="42">
        <f>[2]Emissions!I2261</f>
        <v>0</v>
      </c>
      <c r="J949" s="42">
        <f>[2]Emissions!J2261</f>
        <v>0</v>
      </c>
      <c r="K949" s="42">
        <f>[2]Emissions!K2261</f>
        <v>0</v>
      </c>
      <c r="L949" s="42">
        <f>[2]Emissions!L2261</f>
        <v>0</v>
      </c>
      <c r="M949" s="42">
        <f>[2]Emissions!M2261</f>
        <v>0</v>
      </c>
    </row>
    <row r="950" spans="1:13">
      <c r="A950" s="10" t="str">
        <f>[2]Emissions!A2034</f>
        <v>EUR</v>
      </c>
      <c r="B950" s="10" t="str">
        <f>[2]Emissions!B2034</f>
        <v>RES_WH_NGA_EXS</v>
      </c>
      <c r="C950" s="10" t="str">
        <f>[2]Emissions!C2034</f>
        <v>TOT_CO2</v>
      </c>
      <c r="D950" s="10" t="str">
        <f>[2]Emissions!D2034</f>
        <v>RES</v>
      </c>
      <c r="E950" s="42">
        <f>[2]Emissions!E2034</f>
        <v>73643.609382712704</v>
      </c>
      <c r="F950" s="42">
        <f>[2]Emissions!F2034</f>
        <v>20282.44390627</v>
      </c>
      <c r="G950" s="42">
        <f>[2]Emissions!G2034</f>
        <v>13521.629270846661</v>
      </c>
      <c r="H950" s="42">
        <f>[2]Emissions!H2034</f>
        <v>6760.8146354233322</v>
      </c>
      <c r="I950" s="42">
        <f>[2]Emissions!I2034</f>
        <v>0</v>
      </c>
      <c r="J950" s="42">
        <f>[2]Emissions!J2034</f>
        <v>0</v>
      </c>
      <c r="K950" s="42">
        <f>[2]Emissions!K2034</f>
        <v>0</v>
      </c>
      <c r="L950" s="42">
        <f>[2]Emissions!L2034</f>
        <v>0</v>
      </c>
      <c r="M950" s="42">
        <f>[2]Emissions!M2034</f>
        <v>0</v>
      </c>
    </row>
    <row r="951" spans="1:13">
      <c r="A951" s="10" t="str">
        <f>[2]Emissions!A1999</f>
        <v>EUR</v>
      </c>
      <c r="B951" s="10" t="str">
        <f>[2]Emissions!B1999</f>
        <v>RES_WH_HFO_EXS</v>
      </c>
      <c r="C951" s="10" t="str">
        <f>[2]Emissions!C1999</f>
        <v>TOT_CO2</v>
      </c>
      <c r="D951" s="10" t="str">
        <f>[2]Emissions!D1999</f>
        <v>RES</v>
      </c>
      <c r="E951" s="42">
        <f>[2]Emissions!E1999</f>
        <v>17.871312132352941</v>
      </c>
      <c r="F951" s="42">
        <f>[2]Emissions!F1999</f>
        <v>13.4034840992647</v>
      </c>
      <c r="G951" s="42">
        <f>[2]Emissions!G1999</f>
        <v>8.9356560661764703</v>
      </c>
      <c r="H951" s="42">
        <f>[2]Emissions!H1999</f>
        <v>4.4678280330882361</v>
      </c>
      <c r="I951" s="42">
        <f>[2]Emissions!I1999</f>
        <v>0</v>
      </c>
      <c r="J951" s="42">
        <f>[2]Emissions!J1999</f>
        <v>0</v>
      </c>
      <c r="K951" s="42">
        <f>[2]Emissions!K1999</f>
        <v>0</v>
      </c>
      <c r="L951" s="42">
        <f>[2]Emissions!L1999</f>
        <v>0</v>
      </c>
      <c r="M951" s="42">
        <f>[2]Emissions!M1999</f>
        <v>0</v>
      </c>
    </row>
    <row r="952" spans="1:13">
      <c r="A952" s="10" t="str">
        <f>[2]Emissions!A1943</f>
        <v>EUR</v>
      </c>
      <c r="B952" s="10" t="str">
        <f>[2]Emissions!B1943</f>
        <v>RES_SH_NGA_HP_EXS</v>
      </c>
      <c r="C952" s="10" t="str">
        <f>[2]Emissions!C1943</f>
        <v>TOT_CO2</v>
      </c>
      <c r="D952" s="10" t="str">
        <f>[2]Emissions!D1943</f>
        <v>RES</v>
      </c>
      <c r="E952" s="42">
        <f>[2]Emissions!E1943</f>
        <v>3720.0904839038881</v>
      </c>
      <c r="F952" s="42">
        <f>[2]Emissions!F1943</f>
        <v>2790.0678629279159</v>
      </c>
      <c r="G952" s="42">
        <f>[2]Emissions!G1943</f>
        <v>1860.045241951944</v>
      </c>
      <c r="H952" s="42">
        <f>[2]Emissions!H1943</f>
        <v>930.02262097597156</v>
      </c>
      <c r="I952" s="42">
        <f>[2]Emissions!I1943</f>
        <v>0</v>
      </c>
      <c r="J952" s="42">
        <f>[2]Emissions!J1943</f>
        <v>0</v>
      </c>
      <c r="K952" s="42">
        <f>[2]Emissions!K1943</f>
        <v>0</v>
      </c>
      <c r="L952" s="42">
        <f>[2]Emissions!L1943</f>
        <v>0</v>
      </c>
      <c r="M952" s="42">
        <f>[2]Emissions!M1943</f>
        <v>0</v>
      </c>
    </row>
    <row r="953" spans="1:13">
      <c r="A953" s="10" t="str">
        <f>[2]Emissions!A1908</f>
        <v>EUR</v>
      </c>
      <c r="B953" s="10" t="str">
        <f>[2]Emissions!B1908</f>
        <v>RES_SH_KER_EXS</v>
      </c>
      <c r="C953" s="10" t="str">
        <f>[2]Emissions!C1908</f>
        <v>TOT_CO2</v>
      </c>
      <c r="D953" s="10" t="str">
        <f>[2]Emissions!D1908</f>
        <v>RES</v>
      </c>
      <c r="E953" s="42">
        <f>[2]Emissions!E1908</f>
        <v>5688.6142279910964</v>
      </c>
      <c r="F953" s="42">
        <f>[2]Emissions!F1908</f>
        <v>1538.7756515999999</v>
      </c>
      <c r="G953" s="42">
        <f>[2]Emissions!G1908</f>
        <v>4757.666347983999</v>
      </c>
      <c r="H953" s="42">
        <f>[2]Emissions!H1908</f>
        <v>512.92521720000013</v>
      </c>
      <c r="I953" s="42">
        <f>[2]Emissions!I1908</f>
        <v>0</v>
      </c>
      <c r="J953" s="42">
        <f>[2]Emissions!J1908</f>
        <v>0</v>
      </c>
      <c r="K953" s="42">
        <f>[2]Emissions!K1908</f>
        <v>0</v>
      </c>
      <c r="L953" s="42">
        <f>[2]Emissions!L1908</f>
        <v>0</v>
      </c>
      <c r="M953" s="42">
        <f>[2]Emissions!M1908</f>
        <v>0</v>
      </c>
    </row>
    <row r="954" spans="1:13">
      <c r="A954" s="10" t="str">
        <f>[2]Emissions!A1873</f>
        <v>EUR</v>
      </c>
      <c r="B954" s="10" t="str">
        <f>[2]Emissions!B1873</f>
        <v>RES_SH_INS_DST_STD_NEW</v>
      </c>
      <c r="C954" s="10" t="str">
        <f>[2]Emissions!C1873</f>
        <v>TOT_CO2</v>
      </c>
      <c r="D954" s="10" t="str">
        <f>[2]Emissions!D1873</f>
        <v>RES</v>
      </c>
      <c r="E954" s="42">
        <f>[2]Emissions!E1873</f>
        <v>0</v>
      </c>
      <c r="F954" s="42">
        <f>[2]Emissions!F1873</f>
        <v>0</v>
      </c>
      <c r="G954" s="42">
        <f>[2]Emissions!G1873</f>
        <v>0</v>
      </c>
      <c r="H954" s="42">
        <f>[2]Emissions!H1873</f>
        <v>0</v>
      </c>
      <c r="I954" s="42">
        <f>[2]Emissions!I1873</f>
        <v>0</v>
      </c>
      <c r="J954" s="42">
        <f>[2]Emissions!J1873</f>
        <v>0</v>
      </c>
      <c r="K954" s="42">
        <f>[2]Emissions!K1873</f>
        <v>0</v>
      </c>
      <c r="L954" s="42">
        <f>[2]Emissions!L1873</f>
        <v>0</v>
      </c>
      <c r="M954" s="42">
        <f>[2]Emissions!M1873</f>
        <v>0</v>
      </c>
    </row>
    <row r="955" spans="1:13">
      <c r="A955" s="10" t="str">
        <f>[2]Emissions!A1845</f>
        <v>EUR</v>
      </c>
      <c r="B955" s="10" t="str">
        <f>[2]Emissions!B1845</f>
        <v>RES_SH_HFO_EXS</v>
      </c>
      <c r="C955" s="10" t="str">
        <f>[2]Emissions!C1845</f>
        <v>TOT_CO2</v>
      </c>
      <c r="D955" s="10" t="str">
        <f>[2]Emissions!D1845</f>
        <v>RES</v>
      </c>
      <c r="E955" s="42">
        <f>[2]Emissions!E1845</f>
        <v>1197.778090776</v>
      </c>
      <c r="F955" s="42">
        <f>[2]Emissions!F1845</f>
        <v>898.33356808200017</v>
      </c>
      <c r="G955" s="42">
        <f>[2]Emissions!G1845</f>
        <v>598.88904538800011</v>
      </c>
      <c r="H955" s="42">
        <f>[2]Emissions!H1845</f>
        <v>299.44452269399989</v>
      </c>
      <c r="I955" s="42">
        <f>[2]Emissions!I1845</f>
        <v>0</v>
      </c>
      <c r="J955" s="42">
        <f>[2]Emissions!J1845</f>
        <v>0</v>
      </c>
      <c r="K955" s="42">
        <f>[2]Emissions!K1845</f>
        <v>0</v>
      </c>
      <c r="L955" s="42">
        <f>[2]Emissions!L1845</f>
        <v>0</v>
      </c>
      <c r="M955" s="42">
        <f>[2]Emissions!M1845</f>
        <v>0</v>
      </c>
    </row>
    <row r="956" spans="1:13">
      <c r="A956" s="10" t="str">
        <f>[2]Emissions!A1796</f>
        <v>EUR</v>
      </c>
      <c r="B956" s="10" t="str">
        <f>[2]Emissions!B1796</f>
        <v>RES_SC_NGA_HP_AIR_STD_NEW</v>
      </c>
      <c r="C956" s="10" t="str">
        <f>[2]Emissions!C1796</f>
        <v>TOT_CO2</v>
      </c>
      <c r="D956" s="10" t="str">
        <f>[2]Emissions!D1796</f>
        <v>RES</v>
      </c>
      <c r="E956" s="42">
        <f>[2]Emissions!E1796</f>
        <v>0</v>
      </c>
      <c r="F956" s="42">
        <f>[2]Emissions!F1796</f>
        <v>0</v>
      </c>
      <c r="G956" s="42">
        <f>[2]Emissions!G1796</f>
        <v>0</v>
      </c>
      <c r="H956" s="42">
        <f>[2]Emissions!H1796</f>
        <v>0</v>
      </c>
      <c r="I956" s="42">
        <f>[2]Emissions!I1796</f>
        <v>0</v>
      </c>
      <c r="J956" s="42">
        <f>[2]Emissions!J1796</f>
        <v>0</v>
      </c>
      <c r="K956" s="42">
        <f>[2]Emissions!K1796</f>
        <v>0</v>
      </c>
      <c r="L956" s="42">
        <f>[2]Emissions!L1796</f>
        <v>0</v>
      </c>
      <c r="M956" s="42">
        <f>[2]Emissions!M1796</f>
        <v>0</v>
      </c>
    </row>
    <row r="957" spans="1:13">
      <c r="A957" s="10" t="str">
        <f>[2]Emissions!A1247</f>
        <v>EUR</v>
      </c>
      <c r="B957" s="10" t="str">
        <f>[2]Emissions!B1247</f>
        <v>IND_NF_MD_LPG_NEW</v>
      </c>
      <c r="C957" s="10" t="str">
        <f>[2]Emissions!C1247</f>
        <v>TOT_CO2</v>
      </c>
      <c r="D957" s="10" t="str">
        <f>[2]Emissions!D1247</f>
        <v>IND</v>
      </c>
      <c r="E957" s="42">
        <f>[2]Emissions!E1247</f>
        <v>0</v>
      </c>
      <c r="F957" s="42">
        <f>[2]Emissions!F1247</f>
        <v>0</v>
      </c>
      <c r="G957" s="42">
        <f>[2]Emissions!G1247</f>
        <v>0</v>
      </c>
      <c r="H957" s="42">
        <f>[2]Emissions!H1247</f>
        <v>0</v>
      </c>
      <c r="I957" s="42">
        <f>[2]Emissions!I1247</f>
        <v>0</v>
      </c>
      <c r="J957" s="42">
        <f>[2]Emissions!J1247</f>
        <v>0</v>
      </c>
      <c r="K957" s="42">
        <f>[2]Emissions!K1247</f>
        <v>0</v>
      </c>
      <c r="L957" s="42">
        <f>[2]Emissions!L1247</f>
        <v>0</v>
      </c>
      <c r="M957" s="42">
        <f>[2]Emissions!M1247</f>
        <v>0</v>
      </c>
    </row>
    <row r="958" spans="1:13">
      <c r="A958" s="10" t="str">
        <f>[2]Emissions!A1142</f>
        <v>EUR</v>
      </c>
      <c r="B958" s="10" t="str">
        <f>[2]Emissions!B1142</f>
        <v>IND_IS_DRI_ULCORED_CCS_NEW</v>
      </c>
      <c r="C958" s="10" t="str">
        <f>[2]Emissions!C1142</f>
        <v>TOT_CO2</v>
      </c>
      <c r="D958" s="10" t="str">
        <f>[2]Emissions!D1142</f>
        <v>IND</v>
      </c>
      <c r="E958" s="42">
        <f>[2]Emissions!E1142</f>
        <v>0</v>
      </c>
      <c r="F958" s="42">
        <f>[2]Emissions!F1142</f>
        <v>0</v>
      </c>
      <c r="G958" s="42">
        <f>[2]Emissions!G1142</f>
        <v>0</v>
      </c>
      <c r="H958" s="42">
        <f>[2]Emissions!H1142</f>
        <v>0</v>
      </c>
      <c r="I958" s="42">
        <f>[2]Emissions!I1142</f>
        <v>0</v>
      </c>
      <c r="J958" s="42">
        <f>[2]Emissions!J1142</f>
        <v>0</v>
      </c>
      <c r="K958" s="42">
        <f>[2]Emissions!K1142</f>
        <v>0</v>
      </c>
      <c r="L958" s="42">
        <f>[2]Emissions!L1142</f>
        <v>0</v>
      </c>
      <c r="M958" s="42">
        <f>[2]Emissions!M1142</f>
        <v>0</v>
      </c>
    </row>
    <row r="959" spans="1:13">
      <c r="A959" s="10" t="str">
        <f>[2]Emissions!A467</f>
        <v>EUR</v>
      </c>
      <c r="B959" s="10" t="str">
        <f>[2]Emissions!B467</f>
        <v>ELC_NGA_CCY_ADV_NEW</v>
      </c>
      <c r="C959" s="10" t="str">
        <f>[2]Emissions!C467</f>
        <v>TOT_CO2</v>
      </c>
      <c r="D959" s="10" t="str">
        <f>[2]Emissions!D467</f>
        <v>ELC</v>
      </c>
      <c r="E959" s="42">
        <f>[2]Emissions!E467</f>
        <v>104833.4374990816</v>
      </c>
      <c r="F959" s="42">
        <f>[2]Emissions!F467</f>
        <v>48337.366315723208</v>
      </c>
      <c r="G959" s="42">
        <f>[2]Emissions!G467</f>
        <v>132327.082085348</v>
      </c>
      <c r="H959" s="42">
        <f>[2]Emissions!H467</f>
        <v>14265.14961960479</v>
      </c>
      <c r="I959" s="42">
        <f>[2]Emissions!I467</f>
        <v>0</v>
      </c>
      <c r="J959" s="42">
        <f>[2]Emissions!J467</f>
        <v>3803.105677785014</v>
      </c>
      <c r="K959" s="42">
        <f>[2]Emissions!K467</f>
        <v>0</v>
      </c>
      <c r="L959" s="42">
        <f>[2]Emissions!L467</f>
        <v>0</v>
      </c>
      <c r="M959" s="42">
        <f>[2]Emissions!M467</f>
        <v>0</v>
      </c>
    </row>
    <row r="960" spans="1:13">
      <c r="A960" s="10" t="str">
        <f>[2]Emissions!A413</f>
        <v>EUR</v>
      </c>
      <c r="B960" s="10" t="str">
        <f>[2]Emissions!B413</f>
        <v>ELC_CHP_OIL_EXS</v>
      </c>
      <c r="C960" s="10" t="str">
        <f>[2]Emissions!C413</f>
        <v>TOT_CO2</v>
      </c>
      <c r="D960" s="10" t="str">
        <f>[2]Emissions!D413</f>
        <v>ELC</v>
      </c>
      <c r="E960" s="42">
        <f>[2]Emissions!E413</f>
        <v>5607.7862534782353</v>
      </c>
      <c r="F960" s="42">
        <f>[2]Emissions!F413</f>
        <v>4486.2290027825857</v>
      </c>
      <c r="G960" s="42">
        <f>[2]Emissions!G413</f>
        <v>3187.583765134998</v>
      </c>
      <c r="H960" s="42">
        <f>[2]Emissions!H413</f>
        <v>2125.0558434233312</v>
      </c>
      <c r="I960" s="42">
        <f>[2]Emissions!I413</f>
        <v>1062.5279217116649</v>
      </c>
      <c r="J960" s="42">
        <f>[2]Emissions!J413</f>
        <v>0</v>
      </c>
      <c r="K960" s="42">
        <f>[2]Emissions!K413</f>
        <v>0</v>
      </c>
      <c r="L960" s="42">
        <f>[2]Emissions!L413</f>
        <v>0</v>
      </c>
      <c r="M960" s="42">
        <f>[2]Emissions!M413</f>
        <v>0</v>
      </c>
    </row>
    <row r="961" spans="1:13">
      <c r="A961" s="10" t="str">
        <f>[2]Emissions!A291</f>
        <v>EUR</v>
      </c>
      <c r="B961" s="10" t="str">
        <f>[2]Emissions!B291</f>
        <v>COM_WH_NGA_CND_NEW</v>
      </c>
      <c r="C961" s="10" t="str">
        <f>[2]Emissions!C291</f>
        <v>TOT_CO2</v>
      </c>
      <c r="D961" s="10" t="str">
        <f>[2]Emissions!D291</f>
        <v>COM</v>
      </c>
      <c r="E961" s="42">
        <f>[2]Emissions!E291</f>
        <v>0</v>
      </c>
      <c r="F961" s="42">
        <f>[2]Emissions!F291</f>
        <v>0</v>
      </c>
      <c r="G961" s="42">
        <f>[2]Emissions!G291</f>
        <v>0</v>
      </c>
      <c r="H961" s="42">
        <f>[2]Emissions!H291</f>
        <v>0</v>
      </c>
      <c r="I961" s="42">
        <f>[2]Emissions!I291</f>
        <v>0</v>
      </c>
      <c r="J961" s="42">
        <f>[2]Emissions!J291</f>
        <v>0</v>
      </c>
      <c r="K961" s="42">
        <f>[2]Emissions!K291</f>
        <v>0</v>
      </c>
      <c r="L961" s="42">
        <f>[2]Emissions!L291</f>
        <v>0</v>
      </c>
      <c r="M961" s="42">
        <f>[2]Emissions!M291</f>
        <v>0</v>
      </c>
    </row>
    <row r="962" spans="1:13">
      <c r="A962" s="10" t="str">
        <f>[2]Emissions!A256</f>
        <v>EUR</v>
      </c>
      <c r="B962" s="10" t="str">
        <f>[2]Emissions!B256</f>
        <v>COM_WH_DST_STD_NEW</v>
      </c>
      <c r="C962" s="10" t="str">
        <f>[2]Emissions!C256</f>
        <v>TOT_CO2</v>
      </c>
      <c r="D962" s="10" t="str">
        <f>[2]Emissions!D256</f>
        <v>COM</v>
      </c>
      <c r="E962" s="42">
        <f>[2]Emissions!E256</f>
        <v>0</v>
      </c>
      <c r="F962" s="42">
        <f>[2]Emissions!F256</f>
        <v>0</v>
      </c>
      <c r="G962" s="42">
        <f>[2]Emissions!G256</f>
        <v>0</v>
      </c>
      <c r="H962" s="42">
        <f>[2]Emissions!H256</f>
        <v>0</v>
      </c>
      <c r="I962" s="42">
        <f>[2]Emissions!I256</f>
        <v>0</v>
      </c>
      <c r="J962" s="42">
        <f>[2]Emissions!J256</f>
        <v>0</v>
      </c>
      <c r="K962" s="42">
        <f>[2]Emissions!K256</f>
        <v>0</v>
      </c>
      <c r="L962" s="42">
        <f>[2]Emissions!L256</f>
        <v>0</v>
      </c>
      <c r="M962" s="42">
        <f>[2]Emissions!M256</f>
        <v>0</v>
      </c>
    </row>
    <row r="963" spans="1:13">
      <c r="A963" s="10" t="str">
        <f>[2]Emissions!A221</f>
        <v>EUR</v>
      </c>
      <c r="B963" s="10" t="str">
        <f>[2]Emissions!B221</f>
        <v>COM_SH_NGA_STD_NEW</v>
      </c>
      <c r="C963" s="10" t="str">
        <f>[2]Emissions!C221</f>
        <v>TOT_CO2</v>
      </c>
      <c r="D963" s="10" t="str">
        <f>[2]Emissions!D221</f>
        <v>COM</v>
      </c>
      <c r="E963" s="42">
        <f>[2]Emissions!E221</f>
        <v>0</v>
      </c>
      <c r="F963" s="42">
        <f>[2]Emissions!F221</f>
        <v>0</v>
      </c>
      <c r="G963" s="42">
        <f>[2]Emissions!G221</f>
        <v>0</v>
      </c>
      <c r="H963" s="42">
        <f>[2]Emissions!H221</f>
        <v>0</v>
      </c>
      <c r="I963" s="42">
        <f>[2]Emissions!I221</f>
        <v>0</v>
      </c>
      <c r="J963" s="42">
        <f>[2]Emissions!J221</f>
        <v>0</v>
      </c>
      <c r="K963" s="42">
        <f>[2]Emissions!K221</f>
        <v>0</v>
      </c>
      <c r="L963" s="42">
        <f>[2]Emissions!L221</f>
        <v>0</v>
      </c>
      <c r="M963" s="42">
        <f>[2]Emissions!M221</f>
        <v>0</v>
      </c>
    </row>
    <row r="964" spans="1:13">
      <c r="A964" s="10" t="str">
        <f>[2]Emissions!A186</f>
        <v>EUR</v>
      </c>
      <c r="B964" s="10" t="str">
        <f>[2]Emissions!B186</f>
        <v>COM_SH_LPG_EXS</v>
      </c>
      <c r="C964" s="10" t="str">
        <f>[2]Emissions!C186</f>
        <v>TOT_CO2</v>
      </c>
      <c r="D964" s="10" t="str">
        <f>[2]Emissions!D186</f>
        <v>COM</v>
      </c>
      <c r="E964" s="42">
        <f>[2]Emissions!E186</f>
        <v>687.56126788800009</v>
      </c>
      <c r="F964" s="42">
        <f>[2]Emissions!F186</f>
        <v>421.87424400000009</v>
      </c>
      <c r="G964" s="42">
        <f>[2]Emissions!G186</f>
        <v>281.24949600000002</v>
      </c>
      <c r="H964" s="42">
        <f>[2]Emissions!H186</f>
        <v>140.62474800000001</v>
      </c>
      <c r="I964" s="42">
        <f>[2]Emissions!I186</f>
        <v>0</v>
      </c>
      <c r="J964" s="42">
        <f>[2]Emissions!J186</f>
        <v>0</v>
      </c>
      <c r="K964" s="42">
        <f>[2]Emissions!K186</f>
        <v>0</v>
      </c>
      <c r="L964" s="42">
        <f>[2]Emissions!L186</f>
        <v>0</v>
      </c>
      <c r="M964" s="42">
        <f>[2]Emissions!M186</f>
        <v>0</v>
      </c>
    </row>
    <row r="965" spans="1:13">
      <c r="A965" s="10" t="str">
        <f>[2]Emissions!A151</f>
        <v>EUR</v>
      </c>
      <c r="B965" s="10" t="str">
        <f>[2]Emissions!B151</f>
        <v>COM_SH_DST_CND_NEW</v>
      </c>
      <c r="C965" s="10" t="str">
        <f>[2]Emissions!C151</f>
        <v>TOT_CO2</v>
      </c>
      <c r="D965" s="10" t="str">
        <f>[2]Emissions!D151</f>
        <v>COM</v>
      </c>
      <c r="E965" s="42">
        <f>[2]Emissions!E151</f>
        <v>0</v>
      </c>
      <c r="F965" s="42">
        <f>[2]Emissions!F151</f>
        <v>0</v>
      </c>
      <c r="G965" s="42">
        <f>[2]Emissions!G151</f>
        <v>0</v>
      </c>
      <c r="H965" s="42">
        <f>[2]Emissions!H151</f>
        <v>0</v>
      </c>
      <c r="I965" s="42">
        <f>[2]Emissions!I151</f>
        <v>0</v>
      </c>
      <c r="J965" s="42">
        <f>[2]Emissions!J151</f>
        <v>0</v>
      </c>
      <c r="K965" s="42">
        <f>[2]Emissions!K151</f>
        <v>0</v>
      </c>
      <c r="L965" s="42">
        <f>[2]Emissions!L151</f>
        <v>0</v>
      </c>
      <c r="M965" s="42">
        <f>[2]Emissions!M151</f>
        <v>0</v>
      </c>
    </row>
    <row r="966" spans="1:13">
      <c r="A966" s="10" t="str">
        <f>[2]Emissions!A123</f>
        <v>EUR</v>
      </c>
      <c r="B966" s="10" t="str">
        <f>[2]Emissions!B123</f>
        <v>COM_SC_NGA_IMP_NEW</v>
      </c>
      <c r="C966" s="10" t="str">
        <f>[2]Emissions!C123</f>
        <v>TOT_CO2</v>
      </c>
      <c r="D966" s="10" t="str">
        <f>[2]Emissions!D123</f>
        <v>COM</v>
      </c>
      <c r="E966" s="42">
        <f>[2]Emissions!E123</f>
        <v>0</v>
      </c>
      <c r="F966" s="42">
        <f>[2]Emissions!F123</f>
        <v>0</v>
      </c>
      <c r="G966" s="42">
        <f>[2]Emissions!G123</f>
        <v>0</v>
      </c>
      <c r="H966" s="42">
        <f>[2]Emissions!H123</f>
        <v>0</v>
      </c>
      <c r="I966" s="42">
        <f>[2]Emissions!I123</f>
        <v>0</v>
      </c>
      <c r="J966" s="42">
        <f>[2]Emissions!J123</f>
        <v>0</v>
      </c>
      <c r="K966" s="42">
        <f>[2]Emissions!K123</f>
        <v>0</v>
      </c>
      <c r="L966" s="42">
        <f>[2]Emissions!L123</f>
        <v>0</v>
      </c>
      <c r="M966" s="42">
        <f>[2]Emissions!M123</f>
        <v>0</v>
      </c>
    </row>
    <row r="967" spans="1:13">
      <c r="A967" s="10" t="str">
        <f>[2]Emissions!A118</f>
        <v>EUR</v>
      </c>
      <c r="B967" s="10" t="str">
        <f>[2]Emissions!B118</f>
        <v>COM_SC_NGA_EXS</v>
      </c>
      <c r="C967" s="10" t="str">
        <f>[2]Emissions!C118</f>
        <v>TOT_CO2</v>
      </c>
      <c r="D967" s="10" t="str">
        <f>[2]Emissions!D118</f>
        <v>COM</v>
      </c>
      <c r="E967" s="42">
        <f>[2]Emissions!E118</f>
        <v>837.69682937320965</v>
      </c>
      <c r="F967" s="42">
        <f>[2]Emissions!F118</f>
        <v>495.11322349930481</v>
      </c>
      <c r="G967" s="42">
        <f>[2]Emissions!G118</f>
        <v>330.07548233286991</v>
      </c>
      <c r="H967" s="42">
        <f>[2]Emissions!H118</f>
        <v>165.03774116643501</v>
      </c>
      <c r="I967" s="42">
        <f>[2]Emissions!I118</f>
        <v>0</v>
      </c>
      <c r="J967" s="42">
        <f>[2]Emissions!J118</f>
        <v>0</v>
      </c>
      <c r="K967" s="42">
        <f>[2]Emissions!K118</f>
        <v>0</v>
      </c>
      <c r="L967" s="42">
        <f>[2]Emissions!L118</f>
        <v>0</v>
      </c>
      <c r="M967" s="42">
        <f>[2]Emissions!M118</f>
        <v>0</v>
      </c>
    </row>
    <row r="968" spans="1:13">
      <c r="A968" s="10" t="str">
        <f>[2]Emissions!A69</f>
        <v>EUR</v>
      </c>
      <c r="B968" s="10" t="str">
        <f>[2]Emissions!B69</f>
        <v>COM_CK_LPG_EXS</v>
      </c>
      <c r="C968" s="10" t="str">
        <f>[2]Emissions!C69</f>
        <v>TOT_CO2</v>
      </c>
      <c r="D968" s="10" t="str">
        <f>[2]Emissions!D69</f>
        <v>COM</v>
      </c>
      <c r="E968" s="42">
        <f>[2]Emissions!E69</f>
        <v>1699.9413438906249</v>
      </c>
      <c r="F968" s="42">
        <f>[2]Emissions!F69</f>
        <v>1274.9560079179689</v>
      </c>
      <c r="G968" s="42">
        <f>[2]Emissions!G69</f>
        <v>447.3529852343749</v>
      </c>
      <c r="H968" s="42">
        <f>[2]Emissions!H69</f>
        <v>424.98533597265617</v>
      </c>
      <c r="I968" s="42">
        <f>[2]Emissions!I69</f>
        <v>0</v>
      </c>
      <c r="J968" s="42">
        <f>[2]Emissions!J69</f>
        <v>0</v>
      </c>
      <c r="K968" s="42">
        <f>[2]Emissions!K69</f>
        <v>0</v>
      </c>
      <c r="L968" s="42">
        <f>[2]Emissions!L69</f>
        <v>0</v>
      </c>
      <c r="M968" s="42">
        <f>[2]Emissions!M69</f>
        <v>0</v>
      </c>
    </row>
    <row r="969" spans="1:13">
      <c r="A969" s="10" t="str">
        <f>[2]Emissions!A34</f>
        <v>EUR</v>
      </c>
      <c r="B969" s="10" t="str">
        <f>[2]Emissions!B34</f>
        <v>AGR_LTH_KER_EXS</v>
      </c>
      <c r="C969" s="10" t="str">
        <f>[2]Emissions!C34</f>
        <v>TOT_CO2</v>
      </c>
      <c r="D969" s="10" t="str">
        <f>[2]Emissions!D34</f>
        <v>AGR</v>
      </c>
      <c r="E969" s="42">
        <f>[2]Emissions!E34</f>
        <v>57.302808541666671</v>
      </c>
      <c r="F969" s="42">
        <f>[2]Emissions!F34</f>
        <v>42.977106406250002</v>
      </c>
      <c r="G969" s="42">
        <f>[2]Emissions!G34</f>
        <v>28.651404270833339</v>
      </c>
      <c r="H969" s="42">
        <f>[2]Emissions!H34</f>
        <v>14.32570213541667</v>
      </c>
      <c r="I969" s="42">
        <f>[2]Emissions!I34</f>
        <v>0</v>
      </c>
      <c r="J969" s="42">
        <f>[2]Emissions!J34</f>
        <v>0</v>
      </c>
      <c r="K969" s="42">
        <f>[2]Emissions!K34</f>
        <v>0</v>
      </c>
      <c r="L969" s="42">
        <f>[2]Emissions!L34</f>
        <v>0</v>
      </c>
      <c r="M969" s="42">
        <f>[2]Emissions!M34</f>
        <v>0</v>
      </c>
    </row>
    <row r="970" spans="1:13">
      <c r="A970" s="10" t="str">
        <f>[2]Emissions!A674</f>
        <v>EUR</v>
      </c>
      <c r="B970" s="10" t="str">
        <f>[2]Emissions!B674</f>
        <v>IND_CH_AMM_NGASR_CCS_NEW</v>
      </c>
      <c r="C970" s="10" t="str">
        <f>[2]Emissions!C674</f>
        <v>TOT_CO2</v>
      </c>
      <c r="D970" s="10" t="str">
        <f>[2]Emissions!D674</f>
        <v>IND</v>
      </c>
      <c r="E970" s="42">
        <f>[2]Emissions!E674</f>
        <v>0</v>
      </c>
      <c r="F970" s="42">
        <f>[2]Emissions!F674</f>
        <v>0</v>
      </c>
      <c r="G970" s="42">
        <f>[2]Emissions!G674</f>
        <v>0</v>
      </c>
      <c r="H970" s="42">
        <f>[2]Emissions!H674</f>
        <v>0</v>
      </c>
      <c r="I970" s="42">
        <f>[2]Emissions!I674</f>
        <v>-241.27334312814321</v>
      </c>
      <c r="J970" s="42">
        <f>[2]Emissions!J674</f>
        <v>-245.37436972136589</v>
      </c>
      <c r="K970" s="42">
        <f>[2]Emissions!K674</f>
        <v>-248.5244626274135</v>
      </c>
      <c r="L970" s="42">
        <f>[2]Emissions!L674</f>
        <v>-251.9656015055736</v>
      </c>
      <c r="M970" s="42">
        <f>[2]Emissions!M674</f>
        <v>-254.82882906795211</v>
      </c>
    </row>
    <row r="971" spans="1:13">
      <c r="A971" s="10" t="str">
        <f>[2]Emissions!A64</f>
        <v>EUR</v>
      </c>
      <c r="B971" s="10" t="str">
        <f>[2]Emissions!B64</f>
        <v>COM_CK_KER_EXS</v>
      </c>
      <c r="C971" s="10" t="str">
        <f>[2]Emissions!C64</f>
        <v>TOT_CO2</v>
      </c>
      <c r="D971" s="10" t="str">
        <f>[2]Emissions!D64</f>
        <v>COM</v>
      </c>
      <c r="E971" s="42">
        <f>[2]Emissions!E64</f>
        <v>126.0259662944444</v>
      </c>
      <c r="F971" s="42">
        <f>[2]Emissions!F64</f>
        <v>94.519474720833301</v>
      </c>
      <c r="G971" s="42">
        <f>[2]Emissions!G64</f>
        <v>63.012983147222208</v>
      </c>
      <c r="H971" s="42">
        <f>[2]Emissions!H64</f>
        <v>31.5064915736111</v>
      </c>
      <c r="I971" s="42">
        <f>[2]Emissions!I64</f>
        <v>0</v>
      </c>
      <c r="J971" s="42">
        <f>[2]Emissions!J64</f>
        <v>0</v>
      </c>
      <c r="K971" s="42">
        <f>[2]Emissions!K64</f>
        <v>0</v>
      </c>
      <c r="L971" s="42">
        <f>[2]Emissions!L64</f>
        <v>0</v>
      </c>
      <c r="M971" s="42">
        <f>[2]Emissions!M64</f>
        <v>0</v>
      </c>
    </row>
    <row r="972" spans="1:13">
      <c r="A972" s="10" t="str">
        <f>[2]Emissions!A596</f>
        <v>EUR</v>
      </c>
      <c r="B972" s="10" t="str">
        <f>[2]Emissions!B596</f>
        <v>HH2_DEL_TRA_GH2_C_2_NEW</v>
      </c>
      <c r="C972" s="10" t="str">
        <f>[2]Emissions!C596</f>
        <v>TOT_CO2</v>
      </c>
      <c r="D972" s="10" t="str">
        <f>[2]Emissions!D596</f>
        <v>HH2</v>
      </c>
      <c r="E972" s="42">
        <f>[2]Emissions!E596</f>
        <v>0</v>
      </c>
      <c r="F972" s="42">
        <f>[2]Emissions!F596</f>
        <v>0</v>
      </c>
      <c r="G972" s="42">
        <f>[2]Emissions!G596</f>
        <v>2.1646261120262409</v>
      </c>
      <c r="H972" s="42">
        <f>[2]Emissions!H596</f>
        <v>2.1646261120262409</v>
      </c>
      <c r="I972" s="42">
        <f>[2]Emissions!I596</f>
        <v>2.6616283556360879E-2</v>
      </c>
      <c r="J972" s="42">
        <f>[2]Emissions!J596</f>
        <v>0</v>
      </c>
      <c r="K972" s="42">
        <f>[2]Emissions!K596</f>
        <v>0</v>
      </c>
      <c r="L972" s="42">
        <f>[2]Emissions!L596</f>
        <v>0</v>
      </c>
      <c r="M972" s="42">
        <f>[2]Emissions!M596</f>
        <v>0</v>
      </c>
    </row>
    <row r="973" spans="1:13">
      <c r="A973" s="10" t="str">
        <f>[2]Emissions!A1356</f>
        <v>EUR</v>
      </c>
      <c r="B973" s="10" t="str">
        <f>[2]Emissions!B1356</f>
        <v>IND_NM_GLS_FOSS_NEW</v>
      </c>
      <c r="C973" s="10" t="str">
        <f>[2]Emissions!C1356</f>
        <v>TOT_CO2</v>
      </c>
      <c r="D973" s="10" t="str">
        <f>[2]Emissions!D1356</f>
        <v>IND</v>
      </c>
      <c r="E973" s="42">
        <f>[2]Emissions!E1356</f>
        <v>0</v>
      </c>
      <c r="F973" s="42">
        <f>[2]Emissions!F1356</f>
        <v>0</v>
      </c>
      <c r="G973" s="42">
        <f>[2]Emissions!G1356</f>
        <v>0</v>
      </c>
      <c r="H973" s="42">
        <f>[2]Emissions!H1356</f>
        <v>0</v>
      </c>
      <c r="I973" s="42">
        <f>[2]Emissions!I1356</f>
        <v>0</v>
      </c>
      <c r="J973" s="42">
        <f>[2]Emissions!J1356</f>
        <v>0</v>
      </c>
      <c r="K973" s="42">
        <f>[2]Emissions!K1356</f>
        <v>0</v>
      </c>
      <c r="L973" s="42">
        <f>[2]Emissions!L1356</f>
        <v>0</v>
      </c>
      <c r="M973" s="42">
        <f>[2]Emissions!M1356</f>
        <v>0</v>
      </c>
    </row>
    <row r="974" spans="1:13">
      <c r="A974" s="10" t="str">
        <f>[2]Emissions!A1349</f>
        <v>EUR</v>
      </c>
      <c r="B974" s="10" t="str">
        <f>[2]Emissions!B1349</f>
        <v>IND_NM_GLS_EXS</v>
      </c>
      <c r="C974" s="10" t="str">
        <f>[2]Emissions!C1349</f>
        <v>TOT_CO2</v>
      </c>
      <c r="D974" s="10" t="str">
        <f>[2]Emissions!D1349</f>
        <v>IND</v>
      </c>
      <c r="E974" s="42">
        <f>[2]Emissions!E1349</f>
        <v>5664.1174991043172</v>
      </c>
      <c r="F974" s="42">
        <f>[2]Emissions!F1349</f>
        <v>4531.2939992834536</v>
      </c>
      <c r="G974" s="42">
        <f>[2]Emissions!G1349</f>
        <v>3398.4704994625909</v>
      </c>
      <c r="H974" s="42">
        <f>[2]Emissions!H1349</f>
        <v>2265.6469996417268</v>
      </c>
      <c r="I974" s="42">
        <f>[2]Emissions!I1349</f>
        <v>1132.8234998208629</v>
      </c>
      <c r="J974" s="42">
        <f>[2]Emissions!J1349</f>
        <v>0</v>
      </c>
      <c r="K974" s="42">
        <f>[2]Emissions!K1349</f>
        <v>0</v>
      </c>
      <c r="L974" s="42">
        <f>[2]Emissions!L1349</f>
        <v>0</v>
      </c>
      <c r="M974" s="42">
        <f>[2]Emissions!M1349</f>
        <v>0</v>
      </c>
    </row>
    <row r="975" spans="1:13">
      <c r="A975" s="10" t="str">
        <f>[2]Emissions!A1335</f>
        <v>EUR</v>
      </c>
      <c r="B975" s="10" t="str">
        <f>[2]Emissions!B1335</f>
        <v>IND_NM_CRM_NEW</v>
      </c>
      <c r="C975" s="33" t="str">
        <f>[2]Emissions!C1335</f>
        <v>TOT_CO2</v>
      </c>
      <c r="D975" s="10" t="str">
        <f>[2]Emissions!D1335</f>
        <v>IND</v>
      </c>
      <c r="E975" s="42">
        <f>[2]Emissions!E1335</f>
        <v>1690.9559494076591</v>
      </c>
      <c r="F975" s="42">
        <f>[2]Emissions!F1335</f>
        <v>15748.126418881149</v>
      </c>
      <c r="G975" s="42">
        <f>[2]Emissions!G1335</f>
        <v>17663.099626865911</v>
      </c>
      <c r="H975" s="42">
        <f>[2]Emissions!H1335</f>
        <v>21580.795682596388</v>
      </c>
      <c r="I975" s="42">
        <f>[2]Emissions!I1335</f>
        <v>24006.130456013791</v>
      </c>
      <c r="J975" s="42">
        <f>[2]Emissions!J1335</f>
        <v>25412.979121476739</v>
      </c>
      <c r="K975" s="42">
        <f>[2]Emissions!K1335</f>
        <v>25493.062571780061</v>
      </c>
      <c r="L975" s="42">
        <f>[2]Emissions!L1335</f>
        <v>25820.36060092743</v>
      </c>
      <c r="M975" s="42">
        <f>[2]Emissions!M1335</f>
        <v>26093.088159774721</v>
      </c>
    </row>
    <row r="976" spans="1:13">
      <c r="A976" s="10" t="str">
        <f>[2]Emissions!A2207</f>
        <v>EUR</v>
      </c>
      <c r="B976" s="10" t="str">
        <f>[2]Emissions!B2207</f>
        <v>TRA_RAIL_FRG_DST_EXS</v>
      </c>
      <c r="C976" s="10" t="str">
        <f>[2]Emissions!C2207</f>
        <v>TRA_N2O</v>
      </c>
      <c r="D976" s="10" t="str">
        <f>[2]Emissions!D2207</f>
        <v>TRA</v>
      </c>
      <c r="E976" s="42">
        <f>[2]Emissions!E2207</f>
        <v>33.153919765801348</v>
      </c>
      <c r="F976" s="42">
        <f>[2]Emissions!F2207</f>
        <v>26.52313581264108</v>
      </c>
      <c r="G976" s="42">
        <f>[2]Emissions!G2207</f>
        <v>19.892351859480812</v>
      </c>
      <c r="H976" s="42">
        <f>[2]Emissions!H2207</f>
        <v>13.26156790632054</v>
      </c>
      <c r="I976" s="42">
        <f>[2]Emissions!I2207</f>
        <v>6.6307839531602673</v>
      </c>
      <c r="J976" s="42">
        <f>[2]Emissions!J2207</f>
        <v>0</v>
      </c>
      <c r="K976" s="42">
        <f>[2]Emissions!K2207</f>
        <v>0</v>
      </c>
      <c r="L976" s="42">
        <f>[2]Emissions!L2207</f>
        <v>0</v>
      </c>
      <c r="M976" s="42">
        <f>[2]Emissions!M2207</f>
        <v>0</v>
      </c>
    </row>
    <row r="977" spans="1:13">
      <c r="A977" s="10" t="str">
        <f>[2]Emissions!A2200</f>
        <v>EUR</v>
      </c>
      <c r="B977" s="10" t="str">
        <f>[2]Emissions!B2200</f>
        <v>TRA_RAIL_FRG_COA_EXS</v>
      </c>
      <c r="C977" s="10" t="str">
        <f>[2]Emissions!C2200</f>
        <v>TRA_N2O</v>
      </c>
      <c r="D977" s="10" t="str">
        <f>[2]Emissions!D2200</f>
        <v>TRA</v>
      </c>
      <c r="E977" s="42">
        <f>[2]Emissions!E2200</f>
        <v>3.4841196388261858E-2</v>
      </c>
      <c r="F977" s="42">
        <f>[2]Emissions!F2200</f>
        <v>2.787295711060948E-2</v>
      </c>
      <c r="G977" s="42">
        <f>[2]Emissions!G2200</f>
        <v>2.0904717832957109E-2</v>
      </c>
      <c r="H977" s="42">
        <f>[2]Emissions!H2200</f>
        <v>1.393647855530474E-2</v>
      </c>
      <c r="I977" s="42">
        <f>[2]Emissions!I2200</f>
        <v>6.96823927765237E-3</v>
      </c>
      <c r="J977" s="42">
        <f>[2]Emissions!J2200</f>
        <v>0</v>
      </c>
      <c r="K977" s="42">
        <f>[2]Emissions!K2200</f>
        <v>0</v>
      </c>
      <c r="L977" s="42">
        <f>[2]Emissions!L2200</f>
        <v>0</v>
      </c>
      <c r="M977" s="42">
        <f>[2]Emissions!M2200</f>
        <v>0</v>
      </c>
    </row>
    <row r="978" spans="1:13">
      <c r="A978" s="10" t="str">
        <f>[2]Emissions!A2193</f>
        <v>EUR</v>
      </c>
      <c r="B978" s="10" t="str">
        <f>[2]Emissions!B2193</f>
        <v>TRA_NAV_INT_MTH_NEW</v>
      </c>
      <c r="C978" s="10" t="str">
        <f>[2]Emissions!C2193</f>
        <v>TRA_N2O</v>
      </c>
      <c r="D978" s="10" t="str">
        <f>[2]Emissions!D2193</f>
        <v>TRA</v>
      </c>
      <c r="E978" s="42">
        <f>[2]Emissions!E2193</f>
        <v>0</v>
      </c>
      <c r="F978" s="42">
        <f>[2]Emissions!F2193</f>
        <v>0</v>
      </c>
      <c r="G978" s="42">
        <f>[2]Emissions!G2193</f>
        <v>0</v>
      </c>
      <c r="H978" s="42">
        <f>[2]Emissions!H2193</f>
        <v>0</v>
      </c>
      <c r="I978" s="42">
        <f>[2]Emissions!I2193</f>
        <v>0</v>
      </c>
      <c r="J978" s="42">
        <f>[2]Emissions!J2193</f>
        <v>0.56500756429652033</v>
      </c>
      <c r="K978" s="42">
        <f>[2]Emissions!K2193</f>
        <v>3.5113464447806351</v>
      </c>
      <c r="L978" s="42">
        <f>[2]Emissions!L2193</f>
        <v>21.866111951588501</v>
      </c>
      <c r="M978" s="42">
        <f>[2]Emissions!M2193</f>
        <v>128.64296520423599</v>
      </c>
    </row>
    <row r="979" spans="1:13">
      <c r="A979" s="10" t="str">
        <f>[2]Emissions!A1450</f>
        <v>EUR</v>
      </c>
      <c r="B979" s="10" t="str">
        <f>[2]Emissions!B1450</f>
        <v>IND_OTH_OTH_COK_NEW</v>
      </c>
      <c r="C979" s="10" t="str">
        <f>[2]Emissions!C1450</f>
        <v>TOT_CO2</v>
      </c>
      <c r="D979" s="10" t="str">
        <f>[2]Emissions!D1450</f>
        <v>IND</v>
      </c>
      <c r="E979" s="42">
        <f>[2]Emissions!E1450</f>
        <v>0</v>
      </c>
      <c r="F979" s="42">
        <f>[2]Emissions!F1450</f>
        <v>0</v>
      </c>
      <c r="G979" s="42">
        <f>[2]Emissions!G1450</f>
        <v>0</v>
      </c>
      <c r="H979" s="42">
        <f>[2]Emissions!H1450</f>
        <v>0</v>
      </c>
      <c r="I979" s="42">
        <f>[2]Emissions!I1450</f>
        <v>0</v>
      </c>
      <c r="J979" s="42">
        <f>[2]Emissions!J1450</f>
        <v>0</v>
      </c>
      <c r="K979" s="42">
        <f>[2]Emissions!K1450</f>
        <v>0</v>
      </c>
      <c r="L979" s="42">
        <f>[2]Emissions!L1450</f>
        <v>0</v>
      </c>
      <c r="M979" s="42">
        <f>[2]Emissions!M1450</f>
        <v>0</v>
      </c>
    </row>
    <row r="980" spans="1:13">
      <c r="A980" s="10" t="str">
        <f>[2]Emissions!A1057</f>
        <v>EUR</v>
      </c>
      <c r="B980" s="10" t="str">
        <f>[2]Emissions!B1057</f>
        <v>IND_IS_BOF_EXS</v>
      </c>
      <c r="C980" s="10" t="str">
        <f>[2]Emissions!C1057</f>
        <v>TOT_CO2</v>
      </c>
      <c r="D980" s="10" t="str">
        <f>[2]Emissions!D1057</f>
        <v>IND</v>
      </c>
      <c r="E980" s="42">
        <f>[2]Emissions!E1057</f>
        <v>52869.370417832673</v>
      </c>
      <c r="F980" s="42">
        <f>[2]Emissions!F1057</f>
        <v>42294.378598185227</v>
      </c>
      <c r="G980" s="42">
        <f>[2]Emissions!G1057</f>
        <v>31721.622250699569</v>
      </c>
      <c r="H980" s="42">
        <f>[2]Emissions!H1057</f>
        <v>21148.25309136901</v>
      </c>
      <c r="I980" s="42">
        <f>[2]Emissions!I1057</f>
        <v>10574.126545684519</v>
      </c>
      <c r="J980" s="42">
        <f>[2]Emissions!J1057</f>
        <v>0</v>
      </c>
      <c r="K980" s="42">
        <f>[2]Emissions!K1057</f>
        <v>0</v>
      </c>
      <c r="L980" s="42">
        <f>[2]Emissions!L1057</f>
        <v>0</v>
      </c>
      <c r="M980" s="42">
        <f>[2]Emissions!M1057</f>
        <v>0</v>
      </c>
    </row>
    <row r="981" spans="1:13">
      <c r="A981" s="10" t="str">
        <f>[2]Emissions!A1043</f>
        <v>EUR</v>
      </c>
      <c r="B981" s="10" t="str">
        <f>[2]Emissions!B1043</f>
        <v>IND_IS_BOF_BFBOF_CCS_NEW</v>
      </c>
      <c r="C981" s="10" t="str">
        <f>[2]Emissions!C1043</f>
        <v>TOT_CO2</v>
      </c>
      <c r="D981" s="10" t="str">
        <f>[2]Emissions!D1043</f>
        <v>IND</v>
      </c>
      <c r="E981" s="42">
        <f>[2]Emissions!E1043</f>
        <v>0</v>
      </c>
      <c r="F981" s="42">
        <f>[2]Emissions!F1043</f>
        <v>0</v>
      </c>
      <c r="G981" s="42">
        <f>[2]Emissions!G1043</f>
        <v>0</v>
      </c>
      <c r="H981" s="42">
        <f>[2]Emissions!H1043</f>
        <v>0</v>
      </c>
      <c r="I981" s="42">
        <f>[2]Emissions!I1043</f>
        <v>194.16098306948979</v>
      </c>
      <c r="J981" s="42">
        <f>[2]Emissions!J1043</f>
        <v>14541.144218256801</v>
      </c>
      <c r="K981" s="42">
        <f>[2]Emissions!K1043</f>
        <v>14376.97546946329</v>
      </c>
      <c r="L981" s="42">
        <f>[2]Emissions!L1043</f>
        <v>14379.53797289865</v>
      </c>
      <c r="M981" s="42">
        <f>[2]Emissions!M1043</f>
        <v>14374.250631968889</v>
      </c>
    </row>
    <row r="982" spans="1:13">
      <c r="A982" s="10" t="str">
        <f>[2]Emissions!A1187</f>
        <v>EUR</v>
      </c>
      <c r="B982" s="10" t="str">
        <f>[2]Emissions!B1187</f>
        <v>IND_NF_ALU_EXS</v>
      </c>
      <c r="C982" s="10" t="str">
        <f>[2]Emissions!C1187</f>
        <v>TOT_CO2</v>
      </c>
      <c r="D982" s="10" t="str">
        <f>[2]Emissions!D1187</f>
        <v>IND</v>
      </c>
      <c r="E982" s="42">
        <f>[2]Emissions!E1187</f>
        <v>168.72584272678691</v>
      </c>
      <c r="F982" s="42">
        <f>[2]Emissions!F1187</f>
        <v>134.9806741814304</v>
      </c>
      <c r="G982" s="42">
        <f>[2]Emissions!G1187</f>
        <v>101.2355056360726</v>
      </c>
      <c r="H982" s="42">
        <f>[2]Emissions!H1187</f>
        <v>67.490337090714945</v>
      </c>
      <c r="I982" s="42">
        <f>[2]Emissions!I1187</f>
        <v>33.745168545357529</v>
      </c>
      <c r="J982" s="42">
        <f>[2]Emissions!J1187</f>
        <v>0</v>
      </c>
      <c r="K982" s="42">
        <f>[2]Emissions!K1187</f>
        <v>0</v>
      </c>
      <c r="L982" s="42">
        <f>[2]Emissions!L1187</f>
        <v>0</v>
      </c>
      <c r="M982" s="42">
        <f>[2]Emissions!M1187</f>
        <v>0</v>
      </c>
    </row>
    <row r="983" spans="1:13">
      <c r="A983" s="10" t="str">
        <f>[2]Emissions!A937</f>
        <v>EUR</v>
      </c>
      <c r="B983" s="10" t="str">
        <f>[2]Emissions!B937</f>
        <v>IND_CH_OTH_COK_NEW</v>
      </c>
      <c r="C983" s="10" t="str">
        <f>[2]Emissions!C937</f>
        <v>TOT_CO2</v>
      </c>
      <c r="D983" s="10" t="str">
        <f>[2]Emissions!D937</f>
        <v>IND</v>
      </c>
      <c r="E983" s="42">
        <f>[2]Emissions!E937</f>
        <v>0</v>
      </c>
      <c r="F983" s="42">
        <f>[2]Emissions!F937</f>
        <v>0</v>
      </c>
      <c r="G983" s="42">
        <f>[2]Emissions!G937</f>
        <v>0</v>
      </c>
      <c r="H983" s="42">
        <f>[2]Emissions!H937</f>
        <v>0</v>
      </c>
      <c r="I983" s="42">
        <f>[2]Emissions!I937</f>
        <v>0</v>
      </c>
      <c r="J983" s="42">
        <f>[2]Emissions!J937</f>
        <v>0</v>
      </c>
      <c r="K983" s="42">
        <f>[2]Emissions!K937</f>
        <v>0</v>
      </c>
      <c r="L983" s="42">
        <f>[2]Emissions!L937</f>
        <v>0</v>
      </c>
      <c r="M983" s="42">
        <f>[2]Emissions!M937</f>
        <v>0</v>
      </c>
    </row>
    <row r="984" spans="1:13">
      <c r="A984" s="10" t="str">
        <f>[2]Emissions!A930</f>
        <v>EUR</v>
      </c>
      <c r="B984" s="10" t="str">
        <f>[2]Emissions!B930</f>
        <v>IND_CH_OTH_COK_EXS</v>
      </c>
      <c r="C984" s="10" t="str">
        <f>[2]Emissions!C930</f>
        <v>TOT_CO2</v>
      </c>
      <c r="D984" s="10" t="str">
        <f>[2]Emissions!D930</f>
        <v>IND</v>
      </c>
      <c r="E984" s="42">
        <f>[2]Emissions!E930</f>
        <v>0</v>
      </c>
      <c r="F984" s="42">
        <f>[2]Emissions!F930</f>
        <v>0</v>
      </c>
      <c r="G984" s="42">
        <f>[2]Emissions!G930</f>
        <v>0</v>
      </c>
      <c r="H984" s="42">
        <f>[2]Emissions!H930</f>
        <v>0</v>
      </c>
      <c r="I984" s="42">
        <f>[2]Emissions!I930</f>
        <v>0</v>
      </c>
      <c r="J984" s="42">
        <f>[2]Emissions!J930</f>
        <v>0</v>
      </c>
      <c r="K984" s="42">
        <f>[2]Emissions!K930</f>
        <v>0</v>
      </c>
      <c r="L984" s="42">
        <f>[2]Emissions!L930</f>
        <v>0</v>
      </c>
      <c r="M984" s="42">
        <f>[2]Emissions!M930</f>
        <v>0</v>
      </c>
    </row>
    <row r="985" spans="1:13">
      <c r="A985" s="10" t="str">
        <f>[2]Emissions!A871</f>
        <v>EUR</v>
      </c>
      <c r="B985" s="10" t="str">
        <f>[2]Emissions!B871</f>
        <v>IND_CH_MTH_EXS</v>
      </c>
      <c r="C985" s="10" t="str">
        <f>[2]Emissions!C871</f>
        <v>TOT_CO2</v>
      </c>
      <c r="D985" s="10" t="str">
        <f>[2]Emissions!D871</f>
        <v>IND</v>
      </c>
      <c r="E985" s="42">
        <f>[2]Emissions!E871</f>
        <v>824.00921593114549</v>
      </c>
      <c r="F985" s="42">
        <f>[2]Emissions!F871</f>
        <v>444.44634949180312</v>
      </c>
      <c r="G985" s="42">
        <f>[2]Emissions!G871</f>
        <v>333.33476211885232</v>
      </c>
      <c r="H985" s="42">
        <f>[2]Emissions!H871</f>
        <v>0</v>
      </c>
      <c r="I985" s="42">
        <f>[2]Emissions!I871</f>
        <v>0</v>
      </c>
      <c r="J985" s="42">
        <f>[2]Emissions!J871</f>
        <v>0</v>
      </c>
      <c r="K985" s="42">
        <f>[2]Emissions!K871</f>
        <v>0</v>
      </c>
      <c r="L985" s="42">
        <f>[2]Emissions!L871</f>
        <v>0</v>
      </c>
      <c r="M985" s="42">
        <f>[2]Emissions!M871</f>
        <v>0</v>
      </c>
    </row>
    <row r="986" spans="1:13">
      <c r="A986" s="10" t="str">
        <f>[2]Emissions!A2325</f>
        <v>EUR</v>
      </c>
      <c r="B986" s="10" t="str">
        <f>[2]Emissions!B2325</f>
        <v>TRA_ROA_CAR_DST_NEW</v>
      </c>
      <c r="C986" s="10" t="str">
        <f>[2]Emissions!C2325</f>
        <v>TOT_CO2</v>
      </c>
      <c r="D986" s="10" t="str">
        <f>[2]Emissions!D2325</f>
        <v>TRA</v>
      </c>
      <c r="E986" s="42">
        <f>[2]Emissions!E2325</f>
        <v>6385.081806431258</v>
      </c>
      <c r="F986" s="42">
        <f>[2]Emissions!F2325</f>
        <v>56914.090970990663</v>
      </c>
      <c r="G986" s="42">
        <f>[2]Emissions!G2325</f>
        <v>71649.057514345011</v>
      </c>
      <c r="H986" s="42">
        <f>[2]Emissions!H2325</f>
        <v>71649.057514345041</v>
      </c>
      <c r="I986" s="42">
        <f>[2]Emissions!I2325</f>
        <v>21120.048349785629</v>
      </c>
      <c r="J986" s="42">
        <f>[2]Emissions!J2325</f>
        <v>0</v>
      </c>
      <c r="K986" s="42">
        <f>[2]Emissions!K2325</f>
        <v>0</v>
      </c>
      <c r="L986" s="42">
        <f>[2]Emissions!L2325</f>
        <v>0</v>
      </c>
      <c r="M986" s="42">
        <f>[2]Emissions!M2325</f>
        <v>0</v>
      </c>
    </row>
    <row r="987" spans="1:13">
      <c r="A987" s="10" t="str">
        <f>[2]Emissions!A1378</f>
        <v>EUR</v>
      </c>
      <c r="B987" s="10" t="str">
        <f>[2]Emissions!B1378</f>
        <v>IND_NM_MD_LPG_NEW</v>
      </c>
      <c r="C987" s="10" t="str">
        <f>[2]Emissions!C1378</f>
        <v>TOT_CO2</v>
      </c>
      <c r="D987" s="10" t="str">
        <f>[2]Emissions!D1378</f>
        <v>IND</v>
      </c>
      <c r="E987" s="42">
        <f>[2]Emissions!E1378</f>
        <v>0</v>
      </c>
      <c r="F987" s="42">
        <f>[2]Emissions!F1378</f>
        <v>0</v>
      </c>
      <c r="G987" s="42">
        <f>[2]Emissions!G1378</f>
        <v>0</v>
      </c>
      <c r="H987" s="42">
        <f>[2]Emissions!H1378</f>
        <v>0</v>
      </c>
      <c r="I987" s="42">
        <f>[2]Emissions!I1378</f>
        <v>0</v>
      </c>
      <c r="J987" s="42">
        <f>[2]Emissions!J1378</f>
        <v>0</v>
      </c>
      <c r="K987" s="42">
        <f>[2]Emissions!K1378</f>
        <v>0</v>
      </c>
      <c r="L987" s="42">
        <f>[2]Emissions!L1378</f>
        <v>0</v>
      </c>
      <c r="M987" s="42">
        <f>[2]Emissions!M1378</f>
        <v>0</v>
      </c>
    </row>
    <row r="988" spans="1:13">
      <c r="A988" s="10" t="str">
        <f>[2]Emissions!A1786</f>
        <v>EUR</v>
      </c>
      <c r="B988" s="10" t="str">
        <f>[2]Emissions!B1786</f>
        <v>RES_LG_KER_EXS</v>
      </c>
      <c r="C988" s="10" t="str">
        <f>[2]Emissions!C1786</f>
        <v>TOT_CO2</v>
      </c>
      <c r="D988" s="10" t="str">
        <f>[2]Emissions!D1786</f>
        <v>RES</v>
      </c>
      <c r="E988" s="42">
        <f>[2]Emissions!E1786</f>
        <v>92.795250000036944</v>
      </c>
      <c r="F988" s="42">
        <f>[2]Emissions!F1786</f>
        <v>92.795250000036916</v>
      </c>
      <c r="G988" s="42">
        <f>[2]Emissions!G1786</f>
        <v>100.280323807987</v>
      </c>
      <c r="H988" s="42">
        <f>[2]Emissions!H1786</f>
        <v>5.3464812913928581</v>
      </c>
      <c r="I988" s="42">
        <f>[2]Emissions!I1786</f>
        <v>0</v>
      </c>
      <c r="J988" s="42">
        <f>[2]Emissions!J1786</f>
        <v>0</v>
      </c>
      <c r="K988" s="42">
        <f>[2]Emissions!K1786</f>
        <v>0</v>
      </c>
      <c r="L988" s="42">
        <f>[2]Emissions!L1786</f>
        <v>0</v>
      </c>
      <c r="M988" s="42">
        <f>[2]Emissions!M1786</f>
        <v>0</v>
      </c>
    </row>
    <row r="989" spans="1:13">
      <c r="A989" s="10" t="str">
        <f>[2]Emissions!A1127</f>
        <v>EUR</v>
      </c>
      <c r="B989" s="10" t="str">
        <f>[2]Emissions!B1127</f>
        <v>IND_IS_DRI_EXS</v>
      </c>
      <c r="C989" s="10" t="str">
        <f>[2]Emissions!C1127</f>
        <v>TOT_CO2</v>
      </c>
      <c r="D989" s="10" t="str">
        <f>[2]Emissions!D1127</f>
        <v>IND</v>
      </c>
      <c r="E989" s="42">
        <f>[2]Emissions!E1127</f>
        <v>456.56364908010431</v>
      </c>
      <c r="F989" s="42">
        <f>[2]Emissions!F1127</f>
        <v>192.237325928465</v>
      </c>
      <c r="G989" s="42">
        <f>[2]Emissions!G1127</f>
        <v>144.17799444634881</v>
      </c>
      <c r="H989" s="42">
        <f>[2]Emissions!H1127</f>
        <v>96.118662964234673</v>
      </c>
      <c r="I989" s="42">
        <f>[2]Emissions!I1127</f>
        <v>48.05933148211853</v>
      </c>
      <c r="J989" s="42">
        <f>[2]Emissions!J1127</f>
        <v>0</v>
      </c>
      <c r="K989" s="42">
        <f>[2]Emissions!K1127</f>
        <v>0</v>
      </c>
      <c r="L989" s="42">
        <f>[2]Emissions!L1127</f>
        <v>0</v>
      </c>
      <c r="M989" s="42">
        <f>[2]Emissions!M1127</f>
        <v>0</v>
      </c>
    </row>
    <row r="990" spans="1:13">
      <c r="A990" s="10" t="str">
        <f>[2]Emissions!A1216</f>
        <v>EUR</v>
      </c>
      <c r="B990" s="10" t="str">
        <f>[2]Emissions!B1216</f>
        <v>IND_NF_AMN_BAY_NEW</v>
      </c>
      <c r="C990" s="10" t="str">
        <f>[2]Emissions!C1216</f>
        <v>TOT_CO2</v>
      </c>
      <c r="D990" s="10" t="str">
        <f>[2]Emissions!D1216</f>
        <v>IND</v>
      </c>
      <c r="E990" s="42">
        <f>[2]Emissions!E1216</f>
        <v>400.07008879915747</v>
      </c>
      <c r="F990" s="42">
        <f>[2]Emissions!F1216</f>
        <v>1467.878143018869</v>
      </c>
      <c r="G990" s="42">
        <f>[2]Emissions!G1216</f>
        <v>2291.8961683270409</v>
      </c>
      <c r="H990" s="42">
        <f>[2]Emissions!H1216</f>
        <v>3819.3444713491522</v>
      </c>
      <c r="I990" s="42">
        <f>[2]Emissions!I1216</f>
        <v>4630.1990374449724</v>
      </c>
      <c r="J990" s="42">
        <f>[2]Emissions!J1216</f>
        <v>5363.3905555225347</v>
      </c>
      <c r="K990" s="42">
        <f>[2]Emissions!K1216</f>
        <v>5017.5794728119236</v>
      </c>
      <c r="L990" s="42">
        <f>[2]Emissions!L1216</f>
        <v>5009.1086493541115</v>
      </c>
      <c r="M990" s="42">
        <f>[2]Emissions!M1216</f>
        <v>4998.2902549548662</v>
      </c>
    </row>
    <row r="991" spans="1:13">
      <c r="A991" s="10" t="str">
        <f>[2]Emissions!A1209</f>
        <v>EUR</v>
      </c>
      <c r="B991" s="10" t="str">
        <f>[2]Emissions!B1209</f>
        <v>IND_NF_ALU_SEC_NEW</v>
      </c>
      <c r="C991" s="10" t="str">
        <f>[2]Emissions!C1209</f>
        <v>TOT_CO2</v>
      </c>
      <c r="D991" s="10" t="str">
        <f>[2]Emissions!D1209</f>
        <v>IND</v>
      </c>
      <c r="E991" s="42">
        <f>[2]Emissions!E1209</f>
        <v>39.270150592307417</v>
      </c>
      <c r="F991" s="42">
        <f>[2]Emissions!F1209</f>
        <v>268.44040266280621</v>
      </c>
      <c r="G991" s="42">
        <f>[2]Emissions!G1209</f>
        <v>406.10263326800049</v>
      </c>
      <c r="H991" s="42">
        <f>[2]Emissions!H1209</f>
        <v>652.6659717367005</v>
      </c>
      <c r="I991" s="42">
        <f>[2]Emissions!I1209</f>
        <v>816.70685405182553</v>
      </c>
      <c r="J991" s="42">
        <f>[2]Emissions!J1209</f>
        <v>978.08909658349057</v>
      </c>
      <c r="K991" s="42">
        <f>[2]Emissions!K1209</f>
        <v>965.11526325711679</v>
      </c>
      <c r="L991" s="42">
        <f>[2]Emissions!L1209</f>
        <v>956.77751655792974</v>
      </c>
      <c r="M991" s="42">
        <f>[2]Emissions!M1209</f>
        <v>954.71112166593889</v>
      </c>
    </row>
    <row r="992" spans="1:13">
      <c r="A992" s="10" t="str">
        <f>[2]Emissions!A893</f>
        <v>EUR</v>
      </c>
      <c r="B992" s="10" t="str">
        <f>[2]Emissions!B893</f>
        <v>IND_CH_OLF_EXS</v>
      </c>
      <c r="C992" s="10" t="str">
        <f>[2]Emissions!C893</f>
        <v>TOT_CO2</v>
      </c>
      <c r="D992" s="10" t="str">
        <f>[2]Emissions!D893</f>
        <v>IND</v>
      </c>
      <c r="E992" s="42">
        <f>[2]Emissions!E893</f>
        <v>7123.9729224010916</v>
      </c>
      <c r="F992" s="42">
        <f>[2]Emissions!F893</f>
        <v>7192.8294716200744</v>
      </c>
      <c r="G992" s="42">
        <f>[2]Emissions!G893</f>
        <v>6709.6912276742914</v>
      </c>
      <c r="H992" s="42">
        <f>[2]Emissions!H893</f>
        <v>4473.1274851161952</v>
      </c>
      <c r="I992" s="42">
        <f>[2]Emissions!I893</f>
        <v>2194.0973160855042</v>
      </c>
      <c r="J992" s="42">
        <f>[2]Emissions!J893</f>
        <v>0</v>
      </c>
      <c r="K992" s="42">
        <f>[2]Emissions!K893</f>
        <v>0</v>
      </c>
      <c r="L992" s="42">
        <f>[2]Emissions!L893</f>
        <v>0</v>
      </c>
      <c r="M992" s="42">
        <f>[2]Emissions!M893</f>
        <v>0</v>
      </c>
    </row>
    <row r="993" spans="1:13">
      <c r="A993" s="10" t="str">
        <f>[2]Emissions!A427</f>
        <v>EUR</v>
      </c>
      <c r="B993" s="10" t="str">
        <f>[2]Emissions!B427</f>
        <v>ELC_COA_CCO_IG_CCS_NEW</v>
      </c>
      <c r="C993" s="10" t="str">
        <f>[2]Emissions!C427</f>
        <v>TOT_CO2</v>
      </c>
      <c r="D993" s="10" t="str">
        <f>[2]Emissions!D427</f>
        <v>ELC</v>
      </c>
      <c r="E993" s="42">
        <f>[2]Emissions!E427</f>
        <v>0</v>
      </c>
      <c r="F993" s="42">
        <f>[2]Emissions!F427</f>
        <v>0</v>
      </c>
      <c r="G993" s="42">
        <f>[2]Emissions!G427</f>
        <v>0</v>
      </c>
      <c r="H993" s="42">
        <f>[2]Emissions!H427</f>
        <v>0</v>
      </c>
      <c r="I993" s="42">
        <f>[2]Emissions!I427</f>
        <v>0</v>
      </c>
      <c r="J993" s="42">
        <f>[2]Emissions!J427</f>
        <v>0</v>
      </c>
      <c r="K993" s="42">
        <f>[2]Emissions!K427</f>
        <v>0</v>
      </c>
      <c r="L993" s="42">
        <f>[2]Emissions!L427</f>
        <v>0</v>
      </c>
      <c r="M993" s="42">
        <f>[2]Emissions!M427</f>
        <v>0</v>
      </c>
    </row>
    <row r="994" spans="1:13">
      <c r="A994" s="10" t="str">
        <f>[2]Emissions!A24</f>
        <v>EUR</v>
      </c>
      <c r="B994" s="10" t="str">
        <f>[2]Emissions!B24</f>
        <v>AGR_LTH_DST_EXS</v>
      </c>
      <c r="C994" s="10" t="str">
        <f>[2]Emissions!C24</f>
        <v>TOT_CO2</v>
      </c>
      <c r="D994" s="10" t="str">
        <f>[2]Emissions!D24</f>
        <v>AGR</v>
      </c>
      <c r="E994" s="42">
        <f>[2]Emissions!E24</f>
        <v>10294.42078158334</v>
      </c>
      <c r="F994" s="42">
        <f>[2]Emissions!F24</f>
        <v>5392.4269439214968</v>
      </c>
      <c r="G994" s="42">
        <f>[2]Emissions!G24</f>
        <v>3787.1154910580531</v>
      </c>
      <c r="H994" s="42">
        <f>[2]Emissions!H24</f>
        <v>2573.605195395834</v>
      </c>
      <c r="I994" s="42">
        <f>[2]Emissions!I24</f>
        <v>0</v>
      </c>
      <c r="J994" s="42">
        <f>[2]Emissions!J24</f>
        <v>0</v>
      </c>
      <c r="K994" s="42">
        <f>[2]Emissions!K24</f>
        <v>0</v>
      </c>
      <c r="L994" s="42">
        <f>[2]Emissions!L24</f>
        <v>0</v>
      </c>
      <c r="M994" s="42">
        <f>[2]Emissions!M24</f>
        <v>0</v>
      </c>
    </row>
    <row r="995" spans="1:13">
      <c r="A995" s="10" t="str">
        <f>[2]Emissions!A2418</f>
        <v>EUR</v>
      </c>
      <c r="B995" s="10" t="str">
        <f>[2]Emissions!B2418</f>
        <v>TRA_ROA_LCV_DHE_NEW</v>
      </c>
      <c r="C995" s="10" t="str">
        <f>[2]Emissions!C2418</f>
        <v>TOT_CH4</v>
      </c>
      <c r="D995" s="10" t="str">
        <f>[2]Emissions!D2418</f>
        <v>TRA</v>
      </c>
      <c r="E995" s="42">
        <f>[2]Emissions!E2418</f>
        <v>0</v>
      </c>
      <c r="F995" s="42">
        <f>[2]Emissions!F2418</f>
        <v>2.8685800604229608E-4</v>
      </c>
      <c r="G995" s="42">
        <f>[2]Emissions!G2418</f>
        <v>2.8685800604229608E-4</v>
      </c>
      <c r="H995" s="42">
        <f>[2]Emissions!H2418</f>
        <v>2.8685800604229608E-4</v>
      </c>
      <c r="I995" s="42">
        <f>[2]Emissions!I2418</f>
        <v>2.8685800604229608E-4</v>
      </c>
      <c r="J995" s="42">
        <f>[2]Emissions!J2418</f>
        <v>0</v>
      </c>
      <c r="K995" s="42">
        <f>[2]Emissions!K2418</f>
        <v>0</v>
      </c>
      <c r="L995" s="42">
        <f>[2]Emissions!L2418</f>
        <v>0</v>
      </c>
      <c r="M995" s="42">
        <f>[2]Emissions!M2418</f>
        <v>0</v>
      </c>
    </row>
    <row r="996" spans="1:13">
      <c r="A996" s="10" t="str">
        <f>[2]Emissions!A2411</f>
        <v>EUR</v>
      </c>
      <c r="B996" s="10" t="str">
        <f>[2]Emissions!B2411</f>
        <v>TRA_ROA_HTR_LPG_NEW</v>
      </c>
      <c r="C996" s="10" t="str">
        <f>[2]Emissions!C2411</f>
        <v>TRA_N2O</v>
      </c>
      <c r="D996" s="10" t="str">
        <f>[2]Emissions!D2411</f>
        <v>TRA</v>
      </c>
      <c r="E996" s="42">
        <f>[2]Emissions!E2411</f>
        <v>24.746653546509219</v>
      </c>
      <c r="F996" s="42">
        <f>[2]Emissions!F2411</f>
        <v>24.746653546509219</v>
      </c>
      <c r="G996" s="42">
        <f>[2]Emissions!G2411</f>
        <v>24.746653546509219</v>
      </c>
      <c r="H996" s="42">
        <f>[2]Emissions!H2411</f>
        <v>24.746653546509219</v>
      </c>
      <c r="I996" s="42">
        <f>[2]Emissions!I2411</f>
        <v>0</v>
      </c>
      <c r="J996" s="42">
        <f>[2]Emissions!J2411</f>
        <v>0</v>
      </c>
      <c r="K996" s="42">
        <f>[2]Emissions!K2411</f>
        <v>0</v>
      </c>
      <c r="L996" s="42">
        <f>[2]Emissions!L2411</f>
        <v>0</v>
      </c>
      <c r="M996" s="42">
        <f>[2]Emissions!M2411</f>
        <v>0</v>
      </c>
    </row>
    <row r="997" spans="1:13">
      <c r="A997" s="10" t="str">
        <f>[2]Emissions!A2067</f>
        <v>EUR</v>
      </c>
      <c r="B997" s="10" t="str">
        <f>[2]Emissions!B2067</f>
        <v>TRA_AVI_DOM_JTK_NEW</v>
      </c>
      <c r="C997" s="10" t="str">
        <f>[2]Emissions!C2067</f>
        <v>TOT_CO2</v>
      </c>
      <c r="D997" s="10" t="str">
        <f>[2]Emissions!D2067</f>
        <v>TRA</v>
      </c>
      <c r="E997" s="42">
        <f>[2]Emissions!E2067</f>
        <v>11926.98336927026</v>
      </c>
      <c r="F997" s="42">
        <f>[2]Emissions!F2067</f>
        <v>16535.395686945511</v>
      </c>
      <c r="G997" s="42">
        <f>[2]Emissions!G2067</f>
        <v>8155.5196268214131</v>
      </c>
      <c r="H997" s="42">
        <f>[2]Emissions!H2067</f>
        <v>22634.595248950471</v>
      </c>
      <c r="I997" s="42">
        <f>[2]Emissions!I2067</f>
        <v>26603.603546890052</v>
      </c>
      <c r="J997" s="42">
        <f>[2]Emissions!J2067</f>
        <v>30394.16632984333</v>
      </c>
      <c r="K997" s="42">
        <f>[2]Emissions!K2067</f>
        <v>31713.981383615061</v>
      </c>
      <c r="L997" s="42">
        <f>[2]Emissions!L2067</f>
        <v>32902.324277817766</v>
      </c>
      <c r="M997" s="42">
        <f>[2]Emissions!M2067</f>
        <v>33894.853892683634</v>
      </c>
    </row>
    <row r="998" spans="1:13">
      <c r="A998" s="10" t="str">
        <f>[2]Emissions!A2053</f>
        <v>EUR</v>
      </c>
      <c r="B998" s="10" t="str">
        <f>[2]Emissions!B2053</f>
        <v>TRA_AVI_DOM_AVG_EXS</v>
      </c>
      <c r="C998" s="10" t="str">
        <f>[2]Emissions!C2053</f>
        <v>TOT_CO2</v>
      </c>
      <c r="D998" s="10" t="str">
        <f>[2]Emissions!D2053</f>
        <v>TRA</v>
      </c>
      <c r="E998" s="42">
        <f>[2]Emissions!E2053</f>
        <v>259.24595253936559</v>
      </c>
      <c r="F998" s="42">
        <f>[2]Emissions!F2053</f>
        <v>207.39676203149261</v>
      </c>
      <c r="G998" s="42">
        <f>[2]Emissions!G2053</f>
        <v>155.54757152361941</v>
      </c>
      <c r="H998" s="42">
        <f>[2]Emissions!H2053</f>
        <v>103.69838101574631</v>
      </c>
      <c r="I998" s="42">
        <f>[2]Emissions!I2053</f>
        <v>51.849190507873132</v>
      </c>
      <c r="J998" s="42">
        <f>[2]Emissions!J2053</f>
        <v>0</v>
      </c>
      <c r="K998" s="42">
        <f>[2]Emissions!K2053</f>
        <v>0</v>
      </c>
      <c r="L998" s="42">
        <f>[2]Emissions!L2053</f>
        <v>0</v>
      </c>
      <c r="M998" s="42">
        <f>[2]Emissions!M2053</f>
        <v>0</v>
      </c>
    </row>
    <row r="999" spans="1:13">
      <c r="A999" s="10" t="str">
        <f>[2]Emissions!A1104</f>
        <v>EUR</v>
      </c>
      <c r="B999" s="10" t="str">
        <f>[2]Emissions!B1104</f>
        <v>IND_IS_BOF_ULCOWIN_NEW</v>
      </c>
      <c r="C999" s="10" t="str">
        <f>[2]Emissions!C1104</f>
        <v>TOT_CO2</v>
      </c>
      <c r="D999" s="10" t="str">
        <f>[2]Emissions!D1104</f>
        <v>IND</v>
      </c>
      <c r="E999" s="42">
        <f>[2]Emissions!E1104</f>
        <v>0</v>
      </c>
      <c r="F999" s="42">
        <f>[2]Emissions!F1104</f>
        <v>0</v>
      </c>
      <c r="G999" s="42">
        <f>[2]Emissions!G1104</f>
        <v>0</v>
      </c>
      <c r="H999" s="42">
        <f>[2]Emissions!H1104</f>
        <v>0</v>
      </c>
      <c r="I999" s="42">
        <f>[2]Emissions!I1104</f>
        <v>0</v>
      </c>
      <c r="J999" s="42">
        <f>[2]Emissions!J1104</f>
        <v>0</v>
      </c>
      <c r="K999" s="42">
        <f>[2]Emissions!K1104</f>
        <v>0</v>
      </c>
      <c r="L999" s="42">
        <f>[2]Emissions!L1104</f>
        <v>0</v>
      </c>
      <c r="M999" s="42">
        <f>[2]Emissions!M1104</f>
        <v>0</v>
      </c>
    </row>
    <row r="1000" spans="1:13">
      <c r="A1000" s="10" t="str">
        <f>[2]Emissions!A638</f>
        <v>EUR</v>
      </c>
      <c r="B1000" s="10" t="str">
        <f>[2]Emissions!B638</f>
        <v>IMP_WOD_DMY_TECH</v>
      </c>
      <c r="C1000" s="10" t="str">
        <f>[2]Emissions!C638</f>
        <v>TOT_CO2</v>
      </c>
      <c r="D1000" s="10" t="str">
        <f>[2]Emissions!D638</f>
        <v>IMP</v>
      </c>
      <c r="E1000" s="42">
        <f>[2]Emissions!E638</f>
        <v>27921.380808999998</v>
      </c>
      <c r="F1000" s="42">
        <f>[2]Emissions!F638</f>
        <v>27906.437999999998</v>
      </c>
      <c r="G1000" s="42">
        <f>[2]Emissions!G638</f>
        <v>27925.537087000001</v>
      </c>
      <c r="H1000" s="42">
        <f>[2]Emissions!H638</f>
        <v>39583.599999999999</v>
      </c>
      <c r="I1000" s="42">
        <f>[2]Emissions!I638</f>
        <v>51161.802999999993</v>
      </c>
      <c r="J1000" s="42">
        <f>[2]Emissions!J638</f>
        <v>0</v>
      </c>
      <c r="K1000" s="42">
        <f>[2]Emissions!K638</f>
        <v>0</v>
      </c>
      <c r="L1000" s="42">
        <f>[2]Emissions!L638</f>
        <v>0</v>
      </c>
      <c r="M1000" s="42">
        <f>[2]Emissions!M638</f>
        <v>0</v>
      </c>
    </row>
    <row r="1001" spans="1:13">
      <c r="A1001" s="10" t="str">
        <f>[2]Emissions!A472</f>
        <v>EUR</v>
      </c>
      <c r="B1001" s="10" t="str">
        <f>[2]Emissions!B472</f>
        <v>ELC_NGA_EXS</v>
      </c>
      <c r="C1001" s="10" t="str">
        <f>[2]Emissions!C472</f>
        <v>TOT_CO2</v>
      </c>
      <c r="D1001" s="10" t="str">
        <f>[2]Emissions!D472</f>
        <v>ELC</v>
      </c>
      <c r="E1001" s="42">
        <f>[2]Emissions!E472</f>
        <v>215832.28101978701</v>
      </c>
      <c r="F1001" s="42">
        <f>[2]Emissions!F472</f>
        <v>172665.8248158296</v>
      </c>
      <c r="G1001" s="42">
        <f>[2]Emissions!G472</f>
        <v>129499.3686118722</v>
      </c>
      <c r="H1001" s="42">
        <f>[2]Emissions!H472</f>
        <v>86332.912407914788</v>
      </c>
      <c r="I1001" s="42">
        <f>[2]Emissions!I472</f>
        <v>43166.456203957408</v>
      </c>
      <c r="J1001" s="42">
        <f>[2]Emissions!J472</f>
        <v>0</v>
      </c>
      <c r="K1001" s="42">
        <f>[2]Emissions!K472</f>
        <v>0</v>
      </c>
      <c r="L1001" s="42">
        <f>[2]Emissions!L472</f>
        <v>0</v>
      </c>
      <c r="M1001" s="42">
        <f>[2]Emissions!M472</f>
        <v>0</v>
      </c>
    </row>
    <row r="1002" spans="1:13">
      <c r="A1002" s="10" t="str">
        <f>[2]Emissions!A88</f>
        <v>EUR</v>
      </c>
      <c r="B1002" s="10" t="str">
        <f>[2]Emissions!B88</f>
        <v>COM_FT_NGA</v>
      </c>
      <c r="C1002" s="10" t="str">
        <f>[2]Emissions!C88</f>
        <v>TOT_CO2</v>
      </c>
      <c r="D1002" s="10" t="str">
        <f>[2]Emissions!D88</f>
        <v>COM</v>
      </c>
      <c r="E1002" s="42">
        <f>[2]Emissions!E88</f>
        <v>-3343.493984628622</v>
      </c>
      <c r="F1002" s="42">
        <f>[2]Emissions!F88</f>
        <v>0</v>
      </c>
      <c r="G1002" s="42">
        <f>[2]Emissions!G88</f>
        <v>0</v>
      </c>
      <c r="H1002" s="42">
        <f>[2]Emissions!H88</f>
        <v>-1264.1212332966361</v>
      </c>
      <c r="I1002" s="42">
        <f>[2]Emissions!I88</f>
        <v>-1471.0773812528309</v>
      </c>
      <c r="J1002" s="42">
        <f>[2]Emissions!J88</f>
        <v>-1304.0533434821789</v>
      </c>
      <c r="K1002" s="42">
        <f>[2]Emissions!K88</f>
        <v>-1658.5290047412759</v>
      </c>
      <c r="L1002" s="42">
        <f>[2]Emissions!L88</f>
        <v>-1576.7998588443161</v>
      </c>
      <c r="M1002" s="42">
        <f>[2]Emissions!M88</f>
        <v>-2601.913114199001</v>
      </c>
    </row>
    <row r="1003" spans="1:13">
      <c r="A1003" s="10" t="str">
        <f>[2]Emissions!A6</f>
        <v>EUR</v>
      </c>
      <c r="B1003" s="10" t="str">
        <f>[2]Emissions!B6</f>
        <v>AGR_APP_EXS</v>
      </c>
      <c r="C1003" s="10" t="str">
        <f>[2]Emissions!C6</f>
        <v>TOT_CO2</v>
      </c>
      <c r="D1003" s="10" t="str">
        <f>[2]Emissions!D6</f>
        <v>AGR</v>
      </c>
      <c r="E1003" s="42">
        <f>[2]Emissions!E6</f>
        <v>4422.7060861436721</v>
      </c>
      <c r="F1003" s="42">
        <f>[2]Emissions!F6</f>
        <v>5209.2657948194856</v>
      </c>
      <c r="G1003" s="42">
        <f>[2]Emissions!G6</f>
        <v>9228.2530042029757</v>
      </c>
      <c r="H1003" s="42">
        <f>[2]Emissions!H6</f>
        <v>2305.7270838658801</v>
      </c>
      <c r="I1003" s="42">
        <f>[2]Emissions!I6</f>
        <v>2011.1388853524479</v>
      </c>
      <c r="J1003" s="42">
        <f>[2]Emissions!J6</f>
        <v>2138.7292116518188</v>
      </c>
      <c r="K1003" s="42">
        <f>[2]Emissions!K6</f>
        <v>1658.2530527115559</v>
      </c>
      <c r="L1003" s="42">
        <f>[2]Emissions!L6</f>
        <v>1477.241135537324</v>
      </c>
      <c r="M1003" s="42">
        <f>[2]Emissions!M6</f>
        <v>1296.134292763154</v>
      </c>
    </row>
    <row r="1004" spans="1:13">
      <c r="A1004" s="10" t="str">
        <f>[2]Emissions!A2295</f>
        <v>EUR</v>
      </c>
      <c r="B1004" s="10" t="str">
        <f>[2]Emissions!B2295</f>
        <v>TRA_ROA_BUS_LNG_NEW</v>
      </c>
      <c r="C1004" s="10" t="str">
        <f>[2]Emissions!C2295</f>
        <v>TOT_CH4</v>
      </c>
      <c r="D1004" s="10" t="str">
        <f>[2]Emissions!D2295</f>
        <v>TRA</v>
      </c>
      <c r="E1004" s="42">
        <f>[2]Emissions!E2295</f>
        <v>0</v>
      </c>
      <c r="F1004" s="42">
        <f>[2]Emissions!F2295</f>
        <v>0</v>
      </c>
      <c r="G1004" s="42">
        <f>[2]Emissions!G2295</f>
        <v>0</v>
      </c>
      <c r="H1004" s="42">
        <f>[2]Emissions!H2295</f>
        <v>0</v>
      </c>
      <c r="I1004" s="42">
        <f>[2]Emissions!I2295</f>
        <v>0</v>
      </c>
      <c r="J1004" s="42">
        <f>[2]Emissions!J2295</f>
        <v>0</v>
      </c>
      <c r="K1004" s="42">
        <f>[2]Emissions!K2295</f>
        <v>0</v>
      </c>
      <c r="L1004" s="42">
        <f>[2]Emissions!L2295</f>
        <v>0</v>
      </c>
      <c r="M1004" s="42">
        <f>[2]Emissions!M2295</f>
        <v>0</v>
      </c>
    </row>
    <row r="1005" spans="1:13">
      <c r="A1005" s="10" t="str">
        <f>[2]Emissions!A1781</f>
        <v>EUR</v>
      </c>
      <c r="B1005" s="10" t="str">
        <f>[2]Emissions!B1781</f>
        <v>RES_FT_NGA</v>
      </c>
      <c r="C1005" s="10" t="str">
        <f>[2]Emissions!C1781</f>
        <v>TOT_CO2</v>
      </c>
      <c r="D1005" s="10" t="str">
        <f>[2]Emissions!D1781</f>
        <v>RES</v>
      </c>
      <c r="E1005" s="42">
        <f>[2]Emissions!E1781</f>
        <v>-9658.4474096676659</v>
      </c>
      <c r="F1005" s="42">
        <f>[2]Emissions!F1781</f>
        <v>-22316.55858306447</v>
      </c>
      <c r="G1005" s="42">
        <f>[2]Emissions!G1781</f>
        <v>-412.84310121850552</v>
      </c>
      <c r="H1005" s="42">
        <f>[2]Emissions!H1781</f>
        <v>-5408.255287474155</v>
      </c>
      <c r="I1005" s="42">
        <f>[2]Emissions!I1781</f>
        <v>-5616.0650677552439</v>
      </c>
      <c r="J1005" s="42">
        <f>[2]Emissions!J1781</f>
        <v>-4356.2175798154167</v>
      </c>
      <c r="K1005" s="42">
        <f>[2]Emissions!K1781</f>
        <v>-2917.7856803923219</v>
      </c>
      <c r="L1005" s="42">
        <f>[2]Emissions!L1781</f>
        <v>-3443.8695926776181</v>
      </c>
      <c r="M1005" s="42">
        <f>[2]Emissions!M1781</f>
        <v>-58550.956276182973</v>
      </c>
    </row>
    <row r="1006" spans="1:13">
      <c r="A1006" s="10" t="str">
        <f>[2]Emissions!A1532</f>
        <v>EUR</v>
      </c>
      <c r="B1006" s="10" t="str">
        <f>[2]Emissions!B1532</f>
        <v>IND_OTH_PH_COK_NEW</v>
      </c>
      <c r="C1006" s="10" t="str">
        <f>[2]Emissions!C1532</f>
        <v>TOT_CO2</v>
      </c>
      <c r="D1006" s="10" t="str">
        <f>[2]Emissions!D1532</f>
        <v>IND</v>
      </c>
      <c r="E1006" s="42">
        <f>[2]Emissions!E1532</f>
        <v>0</v>
      </c>
      <c r="F1006" s="42">
        <f>[2]Emissions!F1532</f>
        <v>0</v>
      </c>
      <c r="G1006" s="42">
        <f>[2]Emissions!G1532</f>
        <v>0</v>
      </c>
      <c r="H1006" s="42">
        <f>[2]Emissions!H1532</f>
        <v>0</v>
      </c>
      <c r="I1006" s="42">
        <f>[2]Emissions!I1532</f>
        <v>0</v>
      </c>
      <c r="J1006" s="42">
        <f>[2]Emissions!J1532</f>
        <v>0</v>
      </c>
      <c r="K1006" s="42">
        <f>[2]Emissions!K1532</f>
        <v>0</v>
      </c>
      <c r="L1006" s="42">
        <f>[2]Emissions!L1532</f>
        <v>0</v>
      </c>
      <c r="M1006" s="42">
        <f>[2]Emissions!M1532</f>
        <v>0</v>
      </c>
    </row>
    <row r="1007" spans="1:13">
      <c r="A1007" s="10" t="str">
        <f>[2]Emissions!A1134</f>
        <v>EUR</v>
      </c>
      <c r="B1007" s="10" t="str">
        <f>[2]Emissions!B1134</f>
        <v>IND_IS_DRI_HDREAF_NEW</v>
      </c>
      <c r="C1007" s="10" t="str">
        <f>[2]Emissions!C1134</f>
        <v>TOT_CO2</v>
      </c>
      <c r="D1007" s="10" t="str">
        <f>[2]Emissions!D1134</f>
        <v>IND</v>
      </c>
      <c r="E1007" s="42">
        <f>[2]Emissions!E1134</f>
        <v>0</v>
      </c>
      <c r="F1007" s="42">
        <f>[2]Emissions!F1134</f>
        <v>0</v>
      </c>
      <c r="G1007" s="42">
        <f>[2]Emissions!G1134</f>
        <v>0</v>
      </c>
      <c r="H1007" s="42">
        <f>[2]Emissions!H1134</f>
        <v>0</v>
      </c>
      <c r="I1007" s="42">
        <f>[2]Emissions!I1134</f>
        <v>0</v>
      </c>
      <c r="J1007" s="42">
        <f>[2]Emissions!J1134</f>
        <v>0</v>
      </c>
      <c r="K1007" s="42">
        <f>[2]Emissions!K1134</f>
        <v>0</v>
      </c>
      <c r="L1007" s="42">
        <f>[2]Emissions!L1134</f>
        <v>0</v>
      </c>
      <c r="M1007" s="42">
        <f>[2]Emissions!M1134</f>
        <v>0</v>
      </c>
    </row>
    <row r="1008" spans="1:13">
      <c r="A1008" s="10" t="str">
        <f>[2]Emissions!A1148</f>
        <v>EUR</v>
      </c>
      <c r="B1008" s="10" t="str">
        <f>[2]Emissions!B1148</f>
        <v>IND_IS_MD_LPG_NEW</v>
      </c>
      <c r="C1008" s="10" t="str">
        <f>[2]Emissions!C1148</f>
        <v>TOT_CO2</v>
      </c>
      <c r="D1008" s="10" t="str">
        <f>[2]Emissions!D1148</f>
        <v>IND</v>
      </c>
      <c r="E1008" s="42">
        <f>[2]Emissions!E1148</f>
        <v>0</v>
      </c>
      <c r="F1008" s="42">
        <f>[2]Emissions!F1148</f>
        <v>0</v>
      </c>
      <c r="G1008" s="42">
        <f>[2]Emissions!G1148</f>
        <v>0</v>
      </c>
      <c r="H1008" s="42">
        <f>[2]Emissions!H1148</f>
        <v>0</v>
      </c>
      <c r="I1008" s="42">
        <f>[2]Emissions!I1148</f>
        <v>0</v>
      </c>
      <c r="J1008" s="42">
        <f>[2]Emissions!J1148</f>
        <v>0</v>
      </c>
      <c r="K1008" s="42">
        <f>[2]Emissions!K1148</f>
        <v>0</v>
      </c>
      <c r="L1008" s="42">
        <f>[2]Emissions!L1148</f>
        <v>0</v>
      </c>
      <c r="M1008" s="42">
        <f>[2]Emissions!M1148</f>
        <v>0</v>
      </c>
    </row>
    <row r="1009" spans="1:13">
      <c r="A1009" s="10" t="str">
        <f>[2]Emissions!A528</f>
        <v>EUR</v>
      </c>
      <c r="B1009" s="10" t="str">
        <f>[2]Emissions!B528</f>
        <v>HET_COA_EXS</v>
      </c>
      <c r="C1009" s="10" t="str">
        <f>[2]Emissions!C528</f>
        <v>TOT_CO2</v>
      </c>
      <c r="D1009" s="10" t="str">
        <f>[2]Emissions!D528</f>
        <v>HET</v>
      </c>
      <c r="E1009" s="42">
        <f>[2]Emissions!E528</f>
        <v>16596.309060660129</v>
      </c>
      <c r="F1009" s="42">
        <f>[2]Emissions!F528</f>
        <v>14598.605192247351</v>
      </c>
      <c r="G1009" s="42">
        <f>[2]Emissions!G528</f>
        <v>11064.2060404401</v>
      </c>
      <c r="H1009" s="42">
        <f>[2]Emissions!H528</f>
        <v>8759.1631153484104</v>
      </c>
      <c r="I1009" s="42">
        <f>[2]Emissions!I528</f>
        <v>5839.4420768989412</v>
      </c>
      <c r="J1009" s="42">
        <f>[2]Emissions!J528</f>
        <v>2766.0515101100241</v>
      </c>
      <c r="K1009" s="42">
        <f>[2]Emissions!K528</f>
        <v>0</v>
      </c>
      <c r="L1009" s="42">
        <f>[2]Emissions!L528</f>
        <v>0</v>
      </c>
      <c r="M1009" s="42">
        <f>[2]Emissions!M528</f>
        <v>0</v>
      </c>
    </row>
    <row r="1010" spans="1:13">
      <c r="A1010" s="10" t="str">
        <f>[2]Emissions!A2392</f>
        <v>EUR</v>
      </c>
      <c r="B1010" s="10" t="str">
        <f>[2]Emissions!B2392</f>
        <v>TRA_ROA_HTR_DST_NEW</v>
      </c>
      <c r="C1010" s="10" t="str">
        <f>[2]Emissions!C2392</f>
        <v>TRA_N2O</v>
      </c>
      <c r="D1010" s="10" t="str">
        <f>[2]Emissions!D2392</f>
        <v>TRA</v>
      </c>
      <c r="E1010" s="42">
        <f>[2]Emissions!E2392</f>
        <v>426.72884245429992</v>
      </c>
      <c r="F1010" s="42">
        <f>[2]Emissions!F2392</f>
        <v>1899.612069960895</v>
      </c>
      <c r="G1010" s="42">
        <f>[2]Emissions!G2392</f>
        <v>3161.6222585978762</v>
      </c>
      <c r="H1010" s="42">
        <f>[2]Emissions!H2392</f>
        <v>3182.6101983113258</v>
      </c>
      <c r="I1010" s="42">
        <f>[2]Emissions!I2392</f>
        <v>2755.8813558570259</v>
      </c>
      <c r="J1010" s="42">
        <f>[2]Emissions!J2392</f>
        <v>1296.0511715164209</v>
      </c>
      <c r="K1010" s="42">
        <f>[2]Emissions!K2392</f>
        <v>718.46898092813456</v>
      </c>
      <c r="L1010" s="42">
        <f>[2]Emissions!L2392</f>
        <v>705.4159377621437</v>
      </c>
      <c r="M1010" s="42">
        <f>[2]Emissions!M2392</f>
        <v>0</v>
      </c>
    </row>
    <row r="1011" spans="1:13">
      <c r="A1011" s="10" t="str">
        <f>[2]Emissions!A2301</f>
        <v>EUR</v>
      </c>
      <c r="B1011" s="10" t="str">
        <f>[2]Emissions!B2301</f>
        <v>TRA_ROA_BUS_LPG_NEW</v>
      </c>
      <c r="C1011" s="10" t="str">
        <f>[2]Emissions!C2301</f>
        <v>TOT_CO2</v>
      </c>
      <c r="D1011" s="10" t="str">
        <f>[2]Emissions!D2301</f>
        <v>TRA</v>
      </c>
      <c r="E1011" s="42">
        <f>[2]Emissions!E2301</f>
        <v>0</v>
      </c>
      <c r="F1011" s="42">
        <f>[2]Emissions!F2301</f>
        <v>0</v>
      </c>
      <c r="G1011" s="42">
        <f>[2]Emissions!G2301</f>
        <v>0</v>
      </c>
      <c r="H1011" s="42">
        <f>[2]Emissions!H2301</f>
        <v>0</v>
      </c>
      <c r="I1011" s="42">
        <f>[2]Emissions!I2301</f>
        <v>0</v>
      </c>
      <c r="J1011" s="42">
        <f>[2]Emissions!J2301</f>
        <v>0</v>
      </c>
      <c r="K1011" s="42">
        <f>[2]Emissions!K2301</f>
        <v>0</v>
      </c>
      <c r="L1011" s="42">
        <f>[2]Emissions!L2301</f>
        <v>0</v>
      </c>
      <c r="M1011" s="42">
        <f>[2]Emissions!M2301</f>
        <v>0</v>
      </c>
    </row>
    <row r="1012" spans="1:13">
      <c r="A1012" s="10" t="str">
        <f>[2]Emissions!A2160</f>
        <v>EUR</v>
      </c>
      <c r="B1012" s="10" t="str">
        <f>[2]Emissions!B2160</f>
        <v>TRA_NAV_INT_DST_NEW</v>
      </c>
      <c r="C1012" s="10" t="str">
        <f>[2]Emissions!C2160</f>
        <v>TRA_N2O</v>
      </c>
      <c r="D1012" s="10" t="str">
        <f>[2]Emissions!D2160</f>
        <v>TRA</v>
      </c>
      <c r="E1012" s="42">
        <f>[2]Emissions!E2160</f>
        <v>274.70692337790928</v>
      </c>
      <c r="F1012" s="42">
        <f>[2]Emissions!F2160</f>
        <v>129.6679241380599</v>
      </c>
      <c r="G1012" s="42">
        <f>[2]Emissions!G2160</f>
        <v>0</v>
      </c>
      <c r="H1012" s="42">
        <f>[2]Emissions!H2160</f>
        <v>1081.2092007288791</v>
      </c>
      <c r="I1012" s="42">
        <f>[2]Emissions!I2160</f>
        <v>1235.817157417003</v>
      </c>
      <c r="J1012" s="42">
        <f>[2]Emissions!J2160</f>
        <v>1346.745347776882</v>
      </c>
      <c r="K1012" s="42">
        <f>[2]Emissions!K2160</f>
        <v>1150.316040642314</v>
      </c>
      <c r="L1012" s="42">
        <f>[2]Emissions!L2160</f>
        <v>1074.522860673241</v>
      </c>
      <c r="M1012" s="42">
        <f>[2]Emissions!M2160</f>
        <v>130.35685645432559</v>
      </c>
    </row>
    <row r="1013" spans="1:13">
      <c r="A1013" s="10" t="str">
        <f>[2]Emissions!A2153</f>
        <v>EUR</v>
      </c>
      <c r="B1013" s="10" t="str">
        <f>[2]Emissions!B2153</f>
        <v>TRA_NAV_INT_DST_EXS</v>
      </c>
      <c r="C1013" s="10" t="str">
        <f>[2]Emissions!C2153</f>
        <v>TRA_N2O</v>
      </c>
      <c r="D1013" s="10" t="str">
        <f>[2]Emissions!D2153</f>
        <v>TRA</v>
      </c>
      <c r="E1013" s="42">
        <f>[2]Emissions!E2153</f>
        <v>100.7389743589744</v>
      </c>
      <c r="F1013" s="42">
        <f>[2]Emissions!F2153</f>
        <v>80.59117948717946</v>
      </c>
      <c r="G1013" s="42">
        <f>[2]Emissions!G2153</f>
        <v>60.443384615384609</v>
      </c>
      <c r="H1013" s="42">
        <f>[2]Emissions!H2153</f>
        <v>40.295589743589737</v>
      </c>
      <c r="I1013" s="42">
        <f>[2]Emissions!I2153</f>
        <v>20.147794871794868</v>
      </c>
      <c r="J1013" s="42">
        <f>[2]Emissions!J2153</f>
        <v>0</v>
      </c>
      <c r="K1013" s="42">
        <f>[2]Emissions!K2153</f>
        <v>0</v>
      </c>
      <c r="L1013" s="42">
        <f>[2]Emissions!L2153</f>
        <v>0</v>
      </c>
      <c r="M1013" s="42">
        <f>[2]Emissions!M2153</f>
        <v>0</v>
      </c>
    </row>
    <row r="1014" spans="1:13">
      <c r="A1014" s="10" t="str">
        <f>[2]Emissions!A2146</f>
        <v>EUR</v>
      </c>
      <c r="B1014" s="10" t="str">
        <f>[2]Emissions!B2146</f>
        <v>TRA_NAV_DOM_MTH_NEW</v>
      </c>
      <c r="C1014" s="10" t="str">
        <f>[2]Emissions!C2146</f>
        <v>TRA_N2O</v>
      </c>
      <c r="D1014" s="10" t="str">
        <f>[2]Emissions!D2146</f>
        <v>TRA</v>
      </c>
      <c r="E1014" s="42">
        <f>[2]Emissions!E2146</f>
        <v>0</v>
      </c>
      <c r="F1014" s="42">
        <f>[2]Emissions!F2146</f>
        <v>0</v>
      </c>
      <c r="G1014" s="42">
        <f>[2]Emissions!G2146</f>
        <v>0</v>
      </c>
      <c r="H1014" s="42">
        <f>[2]Emissions!H2146</f>
        <v>0</v>
      </c>
      <c r="I1014" s="42">
        <f>[2]Emissions!I2146</f>
        <v>0</v>
      </c>
      <c r="J1014" s="42">
        <f>[2]Emissions!J2146</f>
        <v>6.1604833442194633E-2</v>
      </c>
      <c r="K1014" s="42">
        <f>[2]Emissions!K2146</f>
        <v>0.38327302416721087</v>
      </c>
      <c r="L1014" s="42">
        <f>[2]Emissions!L2146</f>
        <v>2.3856368386675371</v>
      </c>
      <c r="M1014" s="42">
        <f>[2]Emissions!M2146</f>
        <v>14.05747877204441</v>
      </c>
    </row>
    <row r="1015" spans="1:13">
      <c r="A1015" s="10" t="str">
        <f>[2]Emissions!A2048</f>
        <v>EUR</v>
      </c>
      <c r="B1015" s="10" t="str">
        <f>[2]Emissions!B2048</f>
        <v>SEQ_SNK_AFF_2_NEW</v>
      </c>
      <c r="C1015" s="10" t="str">
        <f>[2]Emissions!C2048</f>
        <v>TOT_CO2</v>
      </c>
      <c r="D1015" s="10" t="str">
        <f>[2]Emissions!D2048</f>
        <v>SEQ</v>
      </c>
      <c r="E1015" s="42">
        <f>[2]Emissions!E2048</f>
        <v>0</v>
      </c>
      <c r="F1015" s="42">
        <f>[2]Emissions!F2048</f>
        <v>0</v>
      </c>
      <c r="G1015" s="42">
        <f>[2]Emissions!G2048</f>
        <v>0</v>
      </c>
      <c r="H1015" s="42">
        <f>[2]Emissions!H2048</f>
        <v>0</v>
      </c>
      <c r="I1015" s="42">
        <f>[2]Emissions!I2048</f>
        <v>0</v>
      </c>
      <c r="J1015" s="42">
        <f>[2]Emissions!J2048</f>
        <v>0</v>
      </c>
      <c r="K1015" s="42">
        <f>[2]Emissions!K2048</f>
        <v>0</v>
      </c>
      <c r="L1015" s="42">
        <f>[2]Emissions!L2048</f>
        <v>0</v>
      </c>
      <c r="M1015" s="42">
        <f>[2]Emissions!M2048</f>
        <v>0</v>
      </c>
    </row>
    <row r="1016" spans="1:13">
      <c r="A1016" s="10" t="str">
        <f>[2]Emissions!A1512</f>
        <v>EUR</v>
      </c>
      <c r="B1016" s="10" t="str">
        <f>[2]Emissions!B1512</f>
        <v>IND_OTH_PH_COA_NEW</v>
      </c>
      <c r="C1016" s="10" t="str">
        <f>[2]Emissions!C1512</f>
        <v>TOT_CO2</v>
      </c>
      <c r="D1016" s="10" t="str">
        <f>[2]Emissions!D1512</f>
        <v>IND</v>
      </c>
      <c r="E1016" s="42">
        <f>[2]Emissions!E1512</f>
        <v>0</v>
      </c>
      <c r="F1016" s="42">
        <f>[2]Emissions!F1512</f>
        <v>0</v>
      </c>
      <c r="G1016" s="42">
        <f>[2]Emissions!G1512</f>
        <v>0</v>
      </c>
      <c r="H1016" s="42">
        <f>[2]Emissions!H1512</f>
        <v>85757.778541404361</v>
      </c>
      <c r="I1016" s="42">
        <f>[2]Emissions!I1512</f>
        <v>85757.778541404361</v>
      </c>
      <c r="J1016" s="42">
        <f>[2]Emissions!J1512</f>
        <v>0</v>
      </c>
      <c r="K1016" s="42">
        <f>[2]Emissions!K1512</f>
        <v>0</v>
      </c>
      <c r="L1016" s="42">
        <f>[2]Emissions!L1512</f>
        <v>0</v>
      </c>
      <c r="M1016" s="42">
        <f>[2]Emissions!M1512</f>
        <v>0</v>
      </c>
    </row>
    <row r="1017" spans="1:13">
      <c r="A1017" s="10" t="str">
        <f>[2]Emissions!A146</f>
        <v>EUR</v>
      </c>
      <c r="B1017" s="10" t="str">
        <f>[2]Emissions!B146</f>
        <v>COM_SH_COA_EXS</v>
      </c>
      <c r="C1017" s="10" t="str">
        <f>[2]Emissions!C146</f>
        <v>TOT_CO2</v>
      </c>
      <c r="D1017" s="10" t="str">
        <f>[2]Emissions!D146</f>
        <v>COM</v>
      </c>
      <c r="E1017" s="42">
        <f>[2]Emissions!E146</f>
        <v>3485.0508218409918</v>
      </c>
      <c r="F1017" s="42">
        <f>[2]Emissions!F146</f>
        <v>2138.359517082692</v>
      </c>
      <c r="G1017" s="42">
        <f>[2]Emissions!G146</f>
        <v>1425.5730113884611</v>
      </c>
      <c r="H1017" s="42">
        <f>[2]Emissions!H146</f>
        <v>712.78650569423053</v>
      </c>
      <c r="I1017" s="42">
        <f>[2]Emissions!I146</f>
        <v>0</v>
      </c>
      <c r="J1017" s="42">
        <f>[2]Emissions!J146</f>
        <v>0</v>
      </c>
      <c r="K1017" s="42">
        <f>[2]Emissions!K146</f>
        <v>0</v>
      </c>
      <c r="L1017" s="42">
        <f>[2]Emissions!L146</f>
        <v>0</v>
      </c>
      <c r="M1017" s="42">
        <f>[2]Emissions!M146</f>
        <v>0</v>
      </c>
    </row>
    <row r="1018" spans="1:13">
      <c r="A1018" s="10" t="str">
        <f>[2]Emissions!A452</f>
        <v>EUR</v>
      </c>
      <c r="B1018" s="10" t="str">
        <f>[2]Emissions!B452</f>
        <v>ELC_COA_PUL_FG_CCS_NEW</v>
      </c>
      <c r="C1018" s="10" t="str">
        <f>[2]Emissions!C452</f>
        <v>TOT_CO2</v>
      </c>
      <c r="D1018" s="10" t="str">
        <f>[2]Emissions!D452</f>
        <v>ELC</v>
      </c>
      <c r="E1018" s="42">
        <f>[2]Emissions!E452</f>
        <v>0</v>
      </c>
      <c r="F1018" s="42">
        <f>[2]Emissions!F452</f>
        <v>0</v>
      </c>
      <c r="G1018" s="42">
        <f>[2]Emissions!G452</f>
        <v>0</v>
      </c>
      <c r="H1018" s="42">
        <f>[2]Emissions!H452</f>
        <v>0</v>
      </c>
      <c r="I1018" s="42">
        <f>[2]Emissions!I452</f>
        <v>0</v>
      </c>
      <c r="J1018" s="42">
        <f>[2]Emissions!J452</f>
        <v>0</v>
      </c>
      <c r="K1018" s="42">
        <f>[2]Emissions!K452</f>
        <v>0</v>
      </c>
      <c r="L1018" s="42">
        <f>[2]Emissions!L452</f>
        <v>0</v>
      </c>
      <c r="M1018" s="42">
        <f>[2]Emissions!M452</f>
        <v>0</v>
      </c>
    </row>
    <row r="1019" spans="1:13">
      <c r="A1019" s="10" t="str">
        <f>[2]Emissions!A589</f>
        <v>EUR</v>
      </c>
      <c r="B1019" s="10" t="str">
        <f>[2]Emissions!B589</f>
        <v>HH2_COA_CM_CCS_NEW</v>
      </c>
      <c r="C1019" s="10" t="str">
        <f>[2]Emissions!C589</f>
        <v>TOT_CO2</v>
      </c>
      <c r="D1019" s="10" t="str">
        <f>[2]Emissions!D589</f>
        <v>HH2</v>
      </c>
      <c r="E1019" s="42">
        <f>[2]Emissions!E589</f>
        <v>0</v>
      </c>
      <c r="F1019" s="42">
        <f>[2]Emissions!F589</f>
        <v>0</v>
      </c>
      <c r="G1019" s="42">
        <f>[2]Emissions!G589</f>
        <v>0</v>
      </c>
      <c r="H1019" s="42">
        <f>[2]Emissions!H589</f>
        <v>0</v>
      </c>
      <c r="I1019" s="42">
        <f>[2]Emissions!I589</f>
        <v>0</v>
      </c>
      <c r="J1019" s="42">
        <f>[2]Emissions!J589</f>
        <v>0</v>
      </c>
      <c r="K1019" s="42">
        <f>[2]Emissions!K589</f>
        <v>0</v>
      </c>
      <c r="L1019" s="42">
        <f>[2]Emissions!L589</f>
        <v>0</v>
      </c>
      <c r="M1019" s="42">
        <f>[2]Emissions!M589</f>
        <v>0</v>
      </c>
    </row>
    <row r="1020" spans="1:13">
      <c r="A1020" s="10" t="str">
        <f>[2]Emissions!A433</f>
        <v>EUR</v>
      </c>
      <c r="B1020" s="10" t="str">
        <f>[2]Emissions!B433</f>
        <v>ELC_COA_CCO_NEW</v>
      </c>
      <c r="C1020" s="10" t="str">
        <f>[2]Emissions!C433</f>
        <v>TOT_CO2</v>
      </c>
      <c r="D1020" s="10" t="str">
        <f>[2]Emissions!D433</f>
        <v>ELC</v>
      </c>
      <c r="E1020" s="42">
        <f>[2]Emissions!E433</f>
        <v>242353.21504547601</v>
      </c>
      <c r="F1020" s="42">
        <f>[2]Emissions!F433</f>
        <v>299395.70508410601</v>
      </c>
      <c r="G1020" s="42">
        <f>[2]Emissions!G433</f>
        <v>166834.25757519109</v>
      </c>
      <c r="H1020" s="42">
        <f>[2]Emissions!H433</f>
        <v>15548.261817088571</v>
      </c>
      <c r="I1020" s="42">
        <f>[2]Emissions!I433</f>
        <v>0</v>
      </c>
      <c r="J1020" s="42">
        <f>[2]Emissions!J433</f>
        <v>0</v>
      </c>
      <c r="K1020" s="42">
        <f>[2]Emissions!K433</f>
        <v>0</v>
      </c>
      <c r="L1020" s="42">
        <f>[2]Emissions!L433</f>
        <v>0</v>
      </c>
      <c r="M1020" s="42">
        <f>[2]Emissions!M433</f>
        <v>0</v>
      </c>
    </row>
    <row r="1021" spans="1:13">
      <c r="A1021" s="10" t="str">
        <f>[2]Emissions!A1456</f>
        <v>EUR</v>
      </c>
      <c r="B1021" s="10" t="str">
        <f>[2]Emissions!B1456</f>
        <v>IND_OTH_OTH_HFO_EXS</v>
      </c>
      <c r="C1021" s="10" t="str">
        <f>[2]Emissions!C1456</f>
        <v>TOT_CO2</v>
      </c>
      <c r="D1021" s="10" t="str">
        <f>[2]Emissions!D1456</f>
        <v>IND</v>
      </c>
      <c r="E1021" s="42">
        <f>[2]Emissions!E1456</f>
        <v>2883.0302802469141</v>
      </c>
      <c r="F1021" s="42">
        <f>[2]Emissions!F1456</f>
        <v>1264.486965020576</v>
      </c>
      <c r="G1021" s="42">
        <f>[2]Emissions!G1456</f>
        <v>1011.589572016461</v>
      </c>
      <c r="H1021" s="42">
        <f>[2]Emissions!H1456</f>
        <v>758.6921790123456</v>
      </c>
      <c r="I1021" s="42">
        <f>[2]Emissions!I1456</f>
        <v>505.79478600823052</v>
      </c>
      <c r="J1021" s="42">
        <f>[2]Emissions!J1456</f>
        <v>252.8973930041152</v>
      </c>
      <c r="K1021" s="42">
        <f>[2]Emissions!K1456</f>
        <v>0</v>
      </c>
      <c r="L1021" s="42">
        <f>[2]Emissions!L1456</f>
        <v>0</v>
      </c>
      <c r="M1021" s="42">
        <f>[2]Emissions!M1456</f>
        <v>0</v>
      </c>
    </row>
    <row r="1022" spans="1:13">
      <c r="A1022" s="10" t="str">
        <f>[2]Emissions!A1342</f>
        <v>EUR</v>
      </c>
      <c r="B1022" s="10" t="str">
        <f>[2]Emissions!B1342</f>
        <v>IND_NM_GLS_ELEC_NEW</v>
      </c>
      <c r="C1022" s="10" t="str">
        <f>[2]Emissions!C1342</f>
        <v>TOT_CO2</v>
      </c>
      <c r="D1022" s="10" t="str">
        <f>[2]Emissions!D1342</f>
        <v>IND</v>
      </c>
      <c r="E1022" s="42">
        <f>[2]Emissions!E1342</f>
        <v>1196.405052404042</v>
      </c>
      <c r="F1022" s="42">
        <f>[2]Emissions!F1342</f>
        <v>5464.9597089080307</v>
      </c>
      <c r="G1022" s="42">
        <f>[2]Emissions!G1342</f>
        <v>8668.2042918326297</v>
      </c>
      <c r="H1022" s="42">
        <f>[2]Emissions!H1342</f>
        <v>13577.49780725321</v>
      </c>
      <c r="I1022" s="42">
        <f>[2]Emissions!I1342</f>
        <v>16842.099217435309</v>
      </c>
      <c r="J1022" s="42">
        <f>[2]Emissions!J1342</f>
        <v>20591.419463418461</v>
      </c>
      <c r="K1022" s="42">
        <f>[2]Emissions!K1342</f>
        <v>20489.068200024609</v>
      </c>
      <c r="L1022" s="42">
        <f>[2]Emissions!L1342</f>
        <v>20752.121398205571</v>
      </c>
      <c r="M1022" s="42">
        <f>[2]Emissions!M1342</f>
        <v>20971.315680474119</v>
      </c>
    </row>
    <row r="1023" spans="1:13">
      <c r="A1023" s="10" t="str">
        <f>[2]Emissions!A2078</f>
        <v>EUR</v>
      </c>
      <c r="B1023" s="10" t="str">
        <f>[2]Emissions!B2078</f>
        <v>TRA_FT_GSL</v>
      </c>
      <c r="C1023" s="10" t="str">
        <f>[2]Emissions!C2078</f>
        <v>TOT_CO2</v>
      </c>
      <c r="D1023" s="10" t="str">
        <f>[2]Emissions!D2078</f>
        <v>TRA</v>
      </c>
      <c r="E1023" s="42">
        <f>[2]Emissions!E2078</f>
        <v>-33059.128163314017</v>
      </c>
      <c r="F1023" s="42">
        <f>[2]Emissions!F2078</f>
        <v>-40455.001351804924</v>
      </c>
      <c r="G1023" s="42">
        <f>[2]Emissions!G2078</f>
        <v>-35728.14930633131</v>
      </c>
      <c r="H1023" s="42">
        <f>[2]Emissions!H2078</f>
        <v>-28251.145276455121</v>
      </c>
      <c r="I1023" s="42">
        <f>[2]Emissions!I2078</f>
        <v>-17727.910972620091</v>
      </c>
      <c r="J1023" s="42">
        <f>[2]Emissions!J2078</f>
        <v>-3139.174600289814</v>
      </c>
      <c r="K1023" s="42">
        <f>[2]Emissions!K2078</f>
        <v>-1918.8256113555019</v>
      </c>
      <c r="L1023" s="42">
        <f>[2]Emissions!L2078</f>
        <v>-48.405865269560273</v>
      </c>
      <c r="M1023" s="42">
        <f>[2]Emissions!M2078</f>
        <v>-3923.933288921151</v>
      </c>
    </row>
    <row r="1024" spans="1:13">
      <c r="A1024" s="10" t="str">
        <f>[2]Emissions!A1868</f>
        <v>EUR</v>
      </c>
      <c r="B1024" s="10" t="str">
        <f>[2]Emissions!B1868</f>
        <v>RES_SH_INS_DST_SOL_NEW</v>
      </c>
      <c r="C1024" s="10" t="str">
        <f>[2]Emissions!C1868</f>
        <v>TOT_CO2</v>
      </c>
      <c r="D1024" s="10" t="str">
        <f>[2]Emissions!D1868</f>
        <v>RES</v>
      </c>
      <c r="E1024" s="42">
        <f>[2]Emissions!E1868</f>
        <v>0</v>
      </c>
      <c r="F1024" s="42">
        <f>[2]Emissions!F1868</f>
        <v>0</v>
      </c>
      <c r="G1024" s="42">
        <f>[2]Emissions!G1868</f>
        <v>0</v>
      </c>
      <c r="H1024" s="42">
        <f>[2]Emissions!H1868</f>
        <v>0</v>
      </c>
      <c r="I1024" s="42">
        <f>[2]Emissions!I1868</f>
        <v>0</v>
      </c>
      <c r="J1024" s="42">
        <f>[2]Emissions!J1868</f>
        <v>0</v>
      </c>
      <c r="K1024" s="42">
        <f>[2]Emissions!K1868</f>
        <v>0</v>
      </c>
      <c r="L1024" s="42">
        <f>[2]Emissions!L1868</f>
        <v>0</v>
      </c>
      <c r="M1024" s="42">
        <f>[2]Emissions!M1868</f>
        <v>0</v>
      </c>
    </row>
    <row r="1025" spans="1:13">
      <c r="A1025" s="10" t="str">
        <f>[2]Emissions!A1384</f>
        <v>EUR</v>
      </c>
      <c r="B1025" s="10" t="str">
        <f>[2]Emissions!B1384</f>
        <v>IND_NM_MD_NGA_NEW</v>
      </c>
      <c r="C1025" s="10" t="str">
        <f>[2]Emissions!C1384</f>
        <v>TOT_CO2</v>
      </c>
      <c r="D1025" s="10" t="str">
        <f>[2]Emissions!D1384</f>
        <v>IND</v>
      </c>
      <c r="E1025" s="42">
        <f>[2]Emissions!E1384</f>
        <v>0</v>
      </c>
      <c r="F1025" s="42">
        <f>[2]Emissions!F1384</f>
        <v>0</v>
      </c>
      <c r="G1025" s="42">
        <f>[2]Emissions!G1384</f>
        <v>0</v>
      </c>
      <c r="H1025" s="42">
        <f>[2]Emissions!H1384</f>
        <v>0</v>
      </c>
      <c r="I1025" s="42">
        <f>[2]Emissions!I1384</f>
        <v>0</v>
      </c>
      <c r="J1025" s="42">
        <f>[2]Emissions!J1384</f>
        <v>0</v>
      </c>
      <c r="K1025" s="42">
        <f>[2]Emissions!K1384</f>
        <v>0</v>
      </c>
      <c r="L1025" s="42">
        <f>[2]Emissions!L1384</f>
        <v>0</v>
      </c>
      <c r="M1025" s="42">
        <f>[2]Emissions!M1384</f>
        <v>0</v>
      </c>
    </row>
    <row r="1026" spans="1:13">
      <c r="A1026" s="10" t="str">
        <f>[2]Emissions!A943</f>
        <v>EUR</v>
      </c>
      <c r="B1026" s="10" t="str">
        <f>[2]Emissions!B943</f>
        <v>IND_CH_OTH_DST_EXS</v>
      </c>
      <c r="C1026" s="10" t="str">
        <f>[2]Emissions!C943</f>
        <v>TOT_CO2</v>
      </c>
      <c r="D1026" s="10" t="str">
        <f>[2]Emissions!D943</f>
        <v>IND</v>
      </c>
      <c r="E1026" s="42">
        <f>[2]Emissions!E943</f>
        <v>0</v>
      </c>
      <c r="F1026" s="42">
        <f>[2]Emissions!F943</f>
        <v>0</v>
      </c>
      <c r="G1026" s="42">
        <f>[2]Emissions!G943</f>
        <v>0</v>
      </c>
      <c r="H1026" s="42">
        <f>[2]Emissions!H943</f>
        <v>0</v>
      </c>
      <c r="I1026" s="42">
        <f>[2]Emissions!I943</f>
        <v>0</v>
      </c>
      <c r="J1026" s="42">
        <f>[2]Emissions!J943</f>
        <v>0</v>
      </c>
      <c r="K1026" s="42">
        <f>[2]Emissions!K943</f>
        <v>0</v>
      </c>
      <c r="L1026" s="42">
        <f>[2]Emissions!L943</f>
        <v>0</v>
      </c>
      <c r="M1026" s="42">
        <f>[2]Emissions!M943</f>
        <v>0</v>
      </c>
    </row>
    <row r="1027" spans="1:13">
      <c r="A1027" s="10" t="str">
        <f>[2]Emissions!A1443</f>
        <v>EUR</v>
      </c>
      <c r="B1027" s="10" t="str">
        <f>[2]Emissions!B1443</f>
        <v>IND_OTH_OTH_COK_EXS</v>
      </c>
      <c r="C1027" s="10" t="str">
        <f>[2]Emissions!C1443</f>
        <v>TOT_CO2</v>
      </c>
      <c r="D1027" s="10" t="str">
        <f>[2]Emissions!D1443</f>
        <v>IND</v>
      </c>
      <c r="E1027" s="42">
        <f>[2]Emissions!E1443</f>
        <v>240.5839583333333</v>
      </c>
      <c r="F1027" s="42">
        <f>[2]Emissions!F1443</f>
        <v>200.4866319444445</v>
      </c>
      <c r="G1027" s="42">
        <f>[2]Emissions!G1443</f>
        <v>160.38930555555561</v>
      </c>
      <c r="H1027" s="42">
        <f>[2]Emissions!H1443</f>
        <v>120.29197916666659</v>
      </c>
      <c r="I1027" s="42">
        <f>[2]Emissions!I1443</f>
        <v>80.194652777777776</v>
      </c>
      <c r="J1027" s="42">
        <f>[2]Emissions!J1443</f>
        <v>40.097326388888867</v>
      </c>
      <c r="K1027" s="42">
        <f>[2]Emissions!K1443</f>
        <v>0</v>
      </c>
      <c r="L1027" s="42">
        <f>[2]Emissions!L1443</f>
        <v>0</v>
      </c>
      <c r="M1027" s="42">
        <f>[2]Emissions!M1443</f>
        <v>0</v>
      </c>
    </row>
    <row r="1028" spans="1:13">
      <c r="A1028" s="10" t="str">
        <f>[2]Emissions!A1180</f>
        <v>EUR</v>
      </c>
      <c r="B1028" s="10" t="str">
        <f>[2]Emissions!B1180</f>
        <v>IND_NF_ALU_CBT_NEW</v>
      </c>
      <c r="C1028" s="10" t="str">
        <f>[2]Emissions!C1180</f>
        <v>TOT_CO2</v>
      </c>
      <c r="D1028" s="10" t="str">
        <f>[2]Emissions!D1180</f>
        <v>IND</v>
      </c>
      <c r="E1028" s="42">
        <f>[2]Emissions!E1180</f>
        <v>0</v>
      </c>
      <c r="F1028" s="42">
        <f>[2]Emissions!F1180</f>
        <v>0</v>
      </c>
      <c r="G1028" s="42">
        <f>[2]Emissions!G1180</f>
        <v>0</v>
      </c>
      <c r="H1028" s="42">
        <f>[2]Emissions!H1180</f>
        <v>0</v>
      </c>
      <c r="I1028" s="42">
        <f>[2]Emissions!I1180</f>
        <v>0</v>
      </c>
      <c r="J1028" s="42">
        <f>[2]Emissions!J1180</f>
        <v>0</v>
      </c>
      <c r="K1028" s="42">
        <f>[2]Emissions!K1180</f>
        <v>0</v>
      </c>
      <c r="L1028" s="42">
        <f>[2]Emissions!L1180</f>
        <v>0</v>
      </c>
      <c r="M1028" s="42">
        <f>[2]Emissions!M1180</f>
        <v>0</v>
      </c>
    </row>
    <row r="1029" spans="1:13">
      <c r="A1029" s="10" t="str">
        <f>[2]Emissions!A2498</f>
        <v>EUR</v>
      </c>
      <c r="B1029" s="10" t="str">
        <f>[2]Emissions!B2498</f>
        <v>TRA_ROA_MTR_LNG_NEW</v>
      </c>
      <c r="C1029" s="10" t="str">
        <f>[2]Emissions!C2498</f>
        <v>TOT_CH4</v>
      </c>
      <c r="D1029" s="10" t="str">
        <f>[2]Emissions!D2498</f>
        <v>TRA</v>
      </c>
      <c r="E1029" s="42">
        <f>[2]Emissions!E2498</f>
        <v>0</v>
      </c>
      <c r="F1029" s="42">
        <f>[2]Emissions!F2498</f>
        <v>0</v>
      </c>
      <c r="G1029" s="42">
        <f>[2]Emissions!G2498</f>
        <v>0</v>
      </c>
      <c r="H1029" s="42">
        <f>[2]Emissions!H2498</f>
        <v>0</v>
      </c>
      <c r="I1029" s="42">
        <f>[2]Emissions!I2498</f>
        <v>0</v>
      </c>
      <c r="J1029" s="42">
        <f>[2]Emissions!J2498</f>
        <v>0</v>
      </c>
      <c r="K1029" s="42">
        <f>[2]Emissions!K2498</f>
        <v>0</v>
      </c>
      <c r="L1029" s="42">
        <f>[2]Emissions!L2498</f>
        <v>0</v>
      </c>
      <c r="M1029" s="42">
        <f>[2]Emissions!M2498</f>
        <v>0</v>
      </c>
    </row>
    <row r="1030" spans="1:13">
      <c r="A1030" s="10" t="str">
        <f>[2]Emissions!A2527</f>
        <v>EUR</v>
      </c>
      <c r="B1030" s="10" t="str">
        <f>[2]Emissions!B2527</f>
        <v>UPS_BIO_REF_GEN2_FT_LGC_DST_CCS_NEW</v>
      </c>
      <c r="C1030" s="10" t="str">
        <f>[2]Emissions!C2527</f>
        <v>TOT_CO2</v>
      </c>
      <c r="D1030" s="10" t="str">
        <f>[2]Emissions!D2527</f>
        <v>UPS</v>
      </c>
      <c r="E1030" s="42">
        <f>[2]Emissions!E2527</f>
        <v>0</v>
      </c>
      <c r="F1030" s="42">
        <f>[2]Emissions!F2527</f>
        <v>0</v>
      </c>
      <c r="G1030" s="42">
        <f>[2]Emissions!G2527</f>
        <v>0</v>
      </c>
      <c r="H1030" s="42">
        <f>[2]Emissions!H2527</f>
        <v>0</v>
      </c>
      <c r="I1030" s="42">
        <f>[2]Emissions!I2527</f>
        <v>0</v>
      </c>
      <c r="J1030" s="42">
        <f>[2]Emissions!J2527</f>
        <v>0</v>
      </c>
      <c r="K1030" s="42">
        <f>[2]Emissions!K2527</f>
        <v>600.9846713252399</v>
      </c>
      <c r="L1030" s="42">
        <f>[2]Emissions!L2527</f>
        <v>600.98467132523979</v>
      </c>
      <c r="M1030" s="42">
        <f>[2]Emissions!M2527</f>
        <v>0</v>
      </c>
    </row>
    <row r="1031" spans="1:13">
      <c r="A1031" s="10" t="str">
        <f>[2]Emissions!A2429</f>
        <v>EUR</v>
      </c>
      <c r="B1031" s="10" t="str">
        <f>[2]Emissions!B2429</f>
        <v>TRA_ROA_LCV_DST_EXS</v>
      </c>
      <c r="C1031" s="10" t="str">
        <f>[2]Emissions!C2429</f>
        <v>TOT_CH4</v>
      </c>
      <c r="D1031" s="10" t="str">
        <f>[2]Emissions!D2429</f>
        <v>TRA</v>
      </c>
      <c r="E1031" s="42">
        <f>[2]Emissions!E2429</f>
        <v>2.7233578937007881</v>
      </c>
      <c r="F1031" s="42">
        <f>[2]Emissions!F2429</f>
        <v>0.71667312992125987</v>
      </c>
      <c r="G1031" s="42">
        <f>[2]Emissions!G2429</f>
        <v>0</v>
      </c>
      <c r="H1031" s="42">
        <f>[2]Emissions!H2429</f>
        <v>0</v>
      </c>
      <c r="I1031" s="42">
        <f>[2]Emissions!I2429</f>
        <v>0</v>
      </c>
      <c r="J1031" s="42">
        <f>[2]Emissions!J2429</f>
        <v>0</v>
      </c>
      <c r="K1031" s="42">
        <f>[2]Emissions!K2429</f>
        <v>0</v>
      </c>
      <c r="L1031" s="42">
        <f>[2]Emissions!L2429</f>
        <v>0</v>
      </c>
      <c r="M1031" s="42">
        <f>[2]Emissions!M2429</f>
        <v>0</v>
      </c>
    </row>
    <row r="1032" spans="1:13">
      <c r="A1032" s="10" t="str">
        <f>[2]Emissions!A2459</f>
        <v>EUR</v>
      </c>
      <c r="B1032" s="10" t="str">
        <f>[2]Emissions!B2459</f>
        <v>TRA_ROA_LCV_NGA_NEW</v>
      </c>
      <c r="C1032" s="10" t="str">
        <f>[2]Emissions!C2459</f>
        <v>TOT_CO2</v>
      </c>
      <c r="D1032" s="10" t="str">
        <f>[2]Emissions!D2459</f>
        <v>TRA</v>
      </c>
      <c r="E1032" s="42">
        <f>[2]Emissions!E2459</f>
        <v>0</v>
      </c>
      <c r="F1032" s="42">
        <f>[2]Emissions!F2459</f>
        <v>0</v>
      </c>
      <c r="G1032" s="42">
        <f>[2]Emissions!G2459</f>
        <v>0</v>
      </c>
      <c r="H1032" s="42">
        <f>[2]Emissions!H2459</f>
        <v>0</v>
      </c>
      <c r="I1032" s="42">
        <f>[2]Emissions!I2459</f>
        <v>0</v>
      </c>
      <c r="J1032" s="42">
        <f>[2]Emissions!J2459</f>
        <v>0</v>
      </c>
      <c r="K1032" s="42">
        <f>[2]Emissions!K2459</f>
        <v>0</v>
      </c>
      <c r="L1032" s="42">
        <f>[2]Emissions!L2459</f>
        <v>0</v>
      </c>
      <c r="M1032" s="42">
        <f>[2]Emissions!M2459</f>
        <v>0</v>
      </c>
    </row>
    <row r="1033" spans="1:13">
      <c r="A1033" s="10" t="str">
        <f>[2]Emissions!A2424</f>
        <v>EUR</v>
      </c>
      <c r="B1033" s="10" t="str">
        <f>[2]Emissions!B2424</f>
        <v>TRA_ROA_LCV_DPH_NEW</v>
      </c>
      <c r="C1033" s="10" t="str">
        <f>[2]Emissions!C2424</f>
        <v>TOT_CO2</v>
      </c>
      <c r="D1033" s="10" t="str">
        <f>[2]Emissions!D2424</f>
        <v>TRA</v>
      </c>
      <c r="E1033" s="42">
        <f>[2]Emissions!E2424</f>
        <v>0</v>
      </c>
      <c r="F1033" s="42">
        <f>[2]Emissions!F2424</f>
        <v>0</v>
      </c>
      <c r="G1033" s="42">
        <f>[2]Emissions!G2424</f>
        <v>1.7322104716981139</v>
      </c>
      <c r="H1033" s="42">
        <f>[2]Emissions!H2424</f>
        <v>1.7322104716981139</v>
      </c>
      <c r="I1033" s="42">
        <f>[2]Emissions!I2424</f>
        <v>61.691426974476407</v>
      </c>
      <c r="J1033" s="42">
        <f>[2]Emissions!J2424</f>
        <v>365.78814906898168</v>
      </c>
      <c r="K1033" s="42">
        <f>[2]Emissions!K2424</f>
        <v>2053.2989140510931</v>
      </c>
      <c r="L1033" s="42">
        <f>[2]Emissions!L2424</f>
        <v>1993.339697548314</v>
      </c>
      <c r="M1033" s="42">
        <f>[2]Emissions!M2424</f>
        <v>843.75538249105534</v>
      </c>
    </row>
    <row r="1034" spans="1:13">
      <c r="A1034" s="10" t="str">
        <f>[2]Emissions!A2319</f>
        <v>EUR</v>
      </c>
      <c r="B1034" s="10" t="str">
        <f>[2]Emissions!B2319</f>
        <v>TRA_ROA_CAR_DST_EXS</v>
      </c>
      <c r="C1034" s="10" t="str">
        <f>[2]Emissions!C2319</f>
        <v>TOT_CH4</v>
      </c>
      <c r="D1034" s="10" t="str">
        <f>[2]Emissions!D2319</f>
        <v>TRA</v>
      </c>
      <c r="E1034" s="42">
        <f>[2]Emissions!E2319</f>
        <v>3.4069066092715228</v>
      </c>
      <c r="F1034" s="42">
        <f>[2]Emissions!F2319</f>
        <v>1.7034533046357621</v>
      </c>
      <c r="G1034" s="42">
        <f>[2]Emissions!G2319</f>
        <v>0</v>
      </c>
      <c r="H1034" s="42">
        <f>[2]Emissions!H2319</f>
        <v>0</v>
      </c>
      <c r="I1034" s="42">
        <f>[2]Emissions!I2319</f>
        <v>0</v>
      </c>
      <c r="J1034" s="42">
        <f>[2]Emissions!J2319</f>
        <v>0</v>
      </c>
      <c r="K1034" s="42">
        <f>[2]Emissions!K2319</f>
        <v>0</v>
      </c>
      <c r="L1034" s="42">
        <f>[2]Emissions!L2319</f>
        <v>0</v>
      </c>
      <c r="M1034" s="42">
        <f>[2]Emissions!M2319</f>
        <v>0</v>
      </c>
    </row>
    <row r="1035" spans="1:13">
      <c r="A1035" s="10" t="str">
        <f>[2]Emissions!A2453</f>
        <v>EUR</v>
      </c>
      <c r="B1035" s="10" t="str">
        <f>[2]Emissions!B2453</f>
        <v>TRA_ROA_LCV_LPG_NEW</v>
      </c>
      <c r="C1035" s="10" t="str">
        <f>[2]Emissions!C2453</f>
        <v>TOT_CH4</v>
      </c>
      <c r="D1035" s="10" t="str">
        <f>[2]Emissions!D2453</f>
        <v>TRA</v>
      </c>
      <c r="E1035" s="42">
        <f>[2]Emissions!E2453</f>
        <v>2.7532034671532851E-2</v>
      </c>
      <c r="F1035" s="42">
        <f>[2]Emissions!F2453</f>
        <v>2.7532034671532851E-2</v>
      </c>
      <c r="G1035" s="42">
        <f>[2]Emissions!G2453</f>
        <v>2.7532034671532851E-2</v>
      </c>
      <c r="H1035" s="42">
        <f>[2]Emissions!H2453</f>
        <v>2.7532034671532851E-2</v>
      </c>
      <c r="I1035" s="42">
        <f>[2]Emissions!I2453</f>
        <v>0</v>
      </c>
      <c r="J1035" s="42">
        <f>[2]Emissions!J2453</f>
        <v>0</v>
      </c>
      <c r="K1035" s="42">
        <f>[2]Emissions!K2453</f>
        <v>0</v>
      </c>
      <c r="L1035" s="42">
        <f>[2]Emissions!L2453</f>
        <v>0</v>
      </c>
      <c r="M1035" s="42">
        <f>[2]Emissions!M2453</f>
        <v>0</v>
      </c>
    </row>
    <row r="1036" spans="1:13">
      <c r="A1036" s="10" t="str">
        <f>[2]Emissions!A2313</f>
        <v>EUR</v>
      </c>
      <c r="B1036" s="10" t="str">
        <f>[2]Emissions!B2313</f>
        <v>TRA_ROA_BUS_NGA_NEW</v>
      </c>
      <c r="C1036" s="10" t="str">
        <f>[2]Emissions!C2313</f>
        <v>TOT_CH4</v>
      </c>
      <c r="D1036" s="10" t="str">
        <f>[2]Emissions!D2313</f>
        <v>TRA</v>
      </c>
      <c r="E1036" s="42">
        <f>[2]Emissions!E2313</f>
        <v>0</v>
      </c>
      <c r="F1036" s="42">
        <f>[2]Emissions!F2313</f>
        <v>0</v>
      </c>
      <c r="G1036" s="42">
        <f>[2]Emissions!G2313</f>
        <v>2.7532224858139089E-2</v>
      </c>
      <c r="H1036" s="42">
        <f>[2]Emissions!H2313</f>
        <v>2.7532224858139089E-2</v>
      </c>
      <c r="I1036" s="42">
        <f>[2]Emissions!I2313</f>
        <v>2.7532224858139089E-2</v>
      </c>
      <c r="J1036" s="42">
        <f>[2]Emissions!J2313</f>
        <v>2.7532224858139089E-2</v>
      </c>
      <c r="K1036" s="42">
        <f>[2]Emissions!K2313</f>
        <v>0</v>
      </c>
      <c r="L1036" s="42">
        <f>[2]Emissions!L2313</f>
        <v>0</v>
      </c>
      <c r="M1036" s="42">
        <f>[2]Emissions!M2313</f>
        <v>0</v>
      </c>
    </row>
    <row r="1037" spans="1:13">
      <c r="A1037" s="10" t="str">
        <f>[2]Emissions!A2306</f>
        <v>EUR</v>
      </c>
      <c r="B1037" s="10" t="str">
        <f>[2]Emissions!B2306</f>
        <v>TRA_ROA_BUS_LPG_NEW</v>
      </c>
      <c r="C1037" s="10" t="str">
        <f>[2]Emissions!C2306</f>
        <v>TRA_N2O</v>
      </c>
      <c r="D1037" s="10" t="str">
        <f>[2]Emissions!D2306</f>
        <v>TRA</v>
      </c>
      <c r="E1037" s="42">
        <f>[2]Emissions!E2306</f>
        <v>0</v>
      </c>
      <c r="F1037" s="42">
        <f>[2]Emissions!F2306</f>
        <v>0</v>
      </c>
      <c r="G1037" s="42">
        <f>[2]Emissions!G2306</f>
        <v>0</v>
      </c>
      <c r="H1037" s="42">
        <f>[2]Emissions!H2306</f>
        <v>0</v>
      </c>
      <c r="I1037" s="42">
        <f>[2]Emissions!I2306</f>
        <v>0</v>
      </c>
      <c r="J1037" s="42">
        <f>[2]Emissions!J2306</f>
        <v>0</v>
      </c>
      <c r="K1037" s="42">
        <f>[2]Emissions!K2306</f>
        <v>0</v>
      </c>
      <c r="L1037" s="42">
        <f>[2]Emissions!L2306</f>
        <v>0</v>
      </c>
      <c r="M1037" s="42">
        <f>[2]Emissions!M2306</f>
        <v>0</v>
      </c>
    </row>
    <row r="1038" spans="1:13">
      <c r="A1038" s="10" t="str">
        <f>[2]Emissions!A1608</f>
        <v>EUR</v>
      </c>
      <c r="B1038" s="10" t="str">
        <f>[2]Emissions!B1608</f>
        <v>IND_OTH_SB_COG_EXS</v>
      </c>
      <c r="C1038" s="10" t="str">
        <f>[2]Emissions!C1608</f>
        <v>TOT_CO2</v>
      </c>
      <c r="D1038" s="10" t="str">
        <f>[2]Emissions!D1608</f>
        <v>IND</v>
      </c>
      <c r="E1038" s="42">
        <f>[2]Emissions!E1608</f>
        <v>262.69402314814812</v>
      </c>
      <c r="F1038" s="42">
        <f>[2]Emissions!F1608</f>
        <v>218.91168595679011</v>
      </c>
      <c r="G1038" s="42">
        <f>[2]Emissions!G1608</f>
        <v>175.1293487654321</v>
      </c>
      <c r="H1038" s="42">
        <f>[2]Emissions!H1608</f>
        <v>131.34701157407409</v>
      </c>
      <c r="I1038" s="42">
        <f>[2]Emissions!I1608</f>
        <v>87.564674382716049</v>
      </c>
      <c r="J1038" s="42">
        <f>[2]Emissions!J1608</f>
        <v>43.78233719135801</v>
      </c>
      <c r="K1038" s="42">
        <f>[2]Emissions!K1608</f>
        <v>0</v>
      </c>
      <c r="L1038" s="42">
        <f>[2]Emissions!L1608</f>
        <v>0</v>
      </c>
      <c r="M1038" s="42">
        <f>[2]Emissions!M1608</f>
        <v>0</v>
      </c>
    </row>
    <row r="1039" spans="1:13">
      <c r="A1039" s="10" t="str">
        <f>[2]Emissions!A1538</f>
        <v>EUR</v>
      </c>
      <c r="B1039" s="10" t="str">
        <f>[2]Emissions!B1538</f>
        <v>IND_OTH_PH_HFO_EXS</v>
      </c>
      <c r="C1039" s="10" t="str">
        <f>[2]Emissions!C1538</f>
        <v>TOT_CO2</v>
      </c>
      <c r="D1039" s="10" t="str">
        <f>[2]Emissions!D1538</f>
        <v>IND</v>
      </c>
      <c r="E1039" s="42">
        <f>[2]Emissions!E1538</f>
        <v>7206.6712914634136</v>
      </c>
      <c r="F1039" s="42">
        <f>[2]Emissions!F1538</f>
        <v>3160.8207418699189</v>
      </c>
      <c r="G1039" s="42">
        <f>[2]Emissions!G1538</f>
        <v>2528.6565934959349</v>
      </c>
      <c r="H1039" s="42">
        <f>[2]Emissions!H1538</f>
        <v>1896.4924451219511</v>
      </c>
      <c r="I1039" s="42">
        <f>[2]Emissions!I1538</f>
        <v>1264.328296747967</v>
      </c>
      <c r="J1039" s="42">
        <f>[2]Emissions!J1538</f>
        <v>632.16414837398406</v>
      </c>
      <c r="K1039" s="42">
        <f>[2]Emissions!K1538</f>
        <v>0</v>
      </c>
      <c r="L1039" s="42">
        <f>[2]Emissions!L1538</f>
        <v>0</v>
      </c>
      <c r="M1039" s="42">
        <f>[2]Emissions!M1538</f>
        <v>0</v>
      </c>
    </row>
    <row r="1040" spans="1:13">
      <c r="A1040" s="10" t="str">
        <f>[2]Emissions!A833</f>
        <v>EUR</v>
      </c>
      <c r="B1040" s="10" t="str">
        <f>[2]Emissions!B833</f>
        <v>IND_CH_MD_NGA_NEW</v>
      </c>
      <c r="C1040" s="10" t="str">
        <f>[2]Emissions!C833</f>
        <v>TOT_CO2</v>
      </c>
      <c r="D1040" s="10" t="str">
        <f>[2]Emissions!D833</f>
        <v>IND</v>
      </c>
      <c r="E1040" s="42">
        <f>[2]Emissions!E833</f>
        <v>0</v>
      </c>
      <c r="F1040" s="42">
        <f>[2]Emissions!F833</f>
        <v>0</v>
      </c>
      <c r="G1040" s="42">
        <f>[2]Emissions!G833</f>
        <v>0</v>
      </c>
      <c r="H1040" s="42">
        <f>[2]Emissions!H833</f>
        <v>0</v>
      </c>
      <c r="I1040" s="42">
        <f>[2]Emissions!I833</f>
        <v>0</v>
      </c>
      <c r="J1040" s="42">
        <f>[2]Emissions!J833</f>
        <v>0</v>
      </c>
      <c r="K1040" s="42">
        <f>[2]Emissions!K833</f>
        <v>0</v>
      </c>
      <c r="L1040" s="42">
        <f>[2]Emissions!L833</f>
        <v>0</v>
      </c>
      <c r="M1040" s="42">
        <f>[2]Emissions!M833</f>
        <v>0</v>
      </c>
    </row>
    <row r="1041" spans="1:13">
      <c r="A1041" s="10" t="str">
        <f>[2]Emissions!A2246</f>
        <v>EUR</v>
      </c>
      <c r="B1041" s="10" t="str">
        <f>[2]Emissions!B2246</f>
        <v>TRA_ROA_2WH_GSL_NEW</v>
      </c>
      <c r="C1041" s="10" t="str">
        <f>[2]Emissions!C2246</f>
        <v>TOT_CO2</v>
      </c>
      <c r="D1041" s="10" t="str">
        <f>[2]Emissions!D2246</f>
        <v>TRA</v>
      </c>
      <c r="E1041" s="42">
        <f>[2]Emissions!E2246</f>
        <v>185.09555677948191</v>
      </c>
      <c r="F1041" s="42">
        <f>[2]Emissions!F2246</f>
        <v>966.59477022078886</v>
      </c>
      <c r="G1041" s="42">
        <f>[2]Emissions!G2246</f>
        <v>1629.6156082532279</v>
      </c>
      <c r="H1041" s="42">
        <f>[2]Emissions!H2246</f>
        <v>1659.3861703268331</v>
      </c>
      <c r="I1041" s="42">
        <f>[2]Emissions!I2246</f>
        <v>811.26977551491143</v>
      </c>
      <c r="J1041" s="42">
        <f>[2]Emissions!J2246</f>
        <v>0</v>
      </c>
      <c r="K1041" s="42">
        <f>[2]Emissions!K2246</f>
        <v>0</v>
      </c>
      <c r="L1041" s="42">
        <f>[2]Emissions!L2246</f>
        <v>0</v>
      </c>
      <c r="M1041" s="42">
        <f>[2]Emissions!M2246</f>
        <v>0</v>
      </c>
    </row>
    <row r="1042" spans="1:13">
      <c r="A1042" s="10" t="str">
        <f>[2]Emissions!A1602</f>
        <v>EUR</v>
      </c>
      <c r="B1042" s="10" t="str">
        <f>[2]Emissions!B1602</f>
        <v>IND_OTH_SB_COA_NEW</v>
      </c>
      <c r="C1042" s="10" t="str">
        <f>[2]Emissions!C1602</f>
        <v>TOT_CO2</v>
      </c>
      <c r="D1042" s="10" t="str">
        <f>[2]Emissions!D1602</f>
        <v>IND</v>
      </c>
      <c r="E1042" s="42">
        <f>[2]Emissions!E1602</f>
        <v>0</v>
      </c>
      <c r="F1042" s="42">
        <f>[2]Emissions!F1602</f>
        <v>0</v>
      </c>
      <c r="G1042" s="42">
        <f>[2]Emissions!G1602</f>
        <v>0</v>
      </c>
      <c r="H1042" s="42">
        <f>[2]Emissions!H1602</f>
        <v>0</v>
      </c>
      <c r="I1042" s="42">
        <f>[2]Emissions!I1602</f>
        <v>0</v>
      </c>
      <c r="J1042" s="42">
        <f>[2]Emissions!J1602</f>
        <v>0</v>
      </c>
      <c r="K1042" s="42">
        <f>[2]Emissions!K1602</f>
        <v>0</v>
      </c>
      <c r="L1042" s="42">
        <f>[2]Emissions!L1602</f>
        <v>0</v>
      </c>
      <c r="M1042" s="42">
        <f>[2]Emissions!M1602</f>
        <v>0</v>
      </c>
    </row>
    <row r="1043" spans="1:13">
      <c r="A1043" s="10" t="str">
        <f>[2]Emissions!A1525</f>
        <v>EUR</v>
      </c>
      <c r="B1043" s="10" t="str">
        <f>[2]Emissions!B1525</f>
        <v>IND_OTH_PH_COK_EXS</v>
      </c>
      <c r="C1043" s="10" t="str">
        <f>[2]Emissions!C1525</f>
        <v>TOT_CO2</v>
      </c>
      <c r="D1043" s="10" t="str">
        <f>[2]Emissions!D1525</f>
        <v>IND</v>
      </c>
      <c r="E1043" s="42">
        <f>[2]Emissions!E1525</f>
        <v>561.85607499999992</v>
      </c>
      <c r="F1043" s="42">
        <f>[2]Emissions!F1525</f>
        <v>468.21339583333321</v>
      </c>
      <c r="G1043" s="42">
        <f>[2]Emissions!G1525</f>
        <v>374.57071666666661</v>
      </c>
      <c r="H1043" s="42">
        <f>[2]Emissions!H1525</f>
        <v>280.92803750000002</v>
      </c>
      <c r="I1043" s="42">
        <f>[2]Emissions!I1525</f>
        <v>187.28535833333319</v>
      </c>
      <c r="J1043" s="42">
        <f>[2]Emissions!J1525</f>
        <v>93.642679166666625</v>
      </c>
      <c r="K1043" s="42">
        <f>[2]Emissions!K1525</f>
        <v>0</v>
      </c>
      <c r="L1043" s="42">
        <f>[2]Emissions!L1525</f>
        <v>0</v>
      </c>
      <c r="M1043" s="42">
        <f>[2]Emissions!M1525</f>
        <v>0</v>
      </c>
    </row>
    <row r="1044" spans="1:13">
      <c r="A1044" s="10" t="str">
        <f>[2]Emissions!A1518</f>
        <v>EUR</v>
      </c>
      <c r="B1044" s="10" t="str">
        <f>[2]Emissions!B1518</f>
        <v>IND_OTH_PH_COG_NEW</v>
      </c>
      <c r="C1044" s="10" t="str">
        <f>[2]Emissions!C1518</f>
        <v>TOT_CO2</v>
      </c>
      <c r="D1044" s="10" t="str">
        <f>[2]Emissions!D1518</f>
        <v>IND</v>
      </c>
      <c r="E1044" s="42">
        <f>[2]Emissions!E1518</f>
        <v>0</v>
      </c>
      <c r="F1044" s="42">
        <f>[2]Emissions!F1518</f>
        <v>0</v>
      </c>
      <c r="G1044" s="42">
        <f>[2]Emissions!G1518</f>
        <v>0</v>
      </c>
      <c r="H1044" s="42">
        <f>[2]Emissions!H1518</f>
        <v>0</v>
      </c>
      <c r="I1044" s="42">
        <f>[2]Emissions!I1518</f>
        <v>0</v>
      </c>
      <c r="J1044" s="42">
        <f>[2]Emissions!J1518</f>
        <v>4744.4986284597262</v>
      </c>
      <c r="K1044" s="42">
        <f>[2]Emissions!K1518</f>
        <v>5115.8790025665967</v>
      </c>
      <c r="L1044" s="42">
        <f>[2]Emissions!L1518</f>
        <v>3312.4588230789109</v>
      </c>
      <c r="M1044" s="42">
        <f>[2]Emissions!M1518</f>
        <v>0</v>
      </c>
    </row>
    <row r="1045" spans="1:13">
      <c r="A1045" s="10" t="str">
        <f>[2]Emissions!A1253</f>
        <v>EUR</v>
      </c>
      <c r="B1045" s="10" t="str">
        <f>[2]Emissions!B1253</f>
        <v>IND_NF_MD_NGA_NEW</v>
      </c>
      <c r="C1045" s="10" t="str">
        <f>[2]Emissions!C1253</f>
        <v>TOT_CO2</v>
      </c>
      <c r="D1045" s="10" t="str">
        <f>[2]Emissions!D1253</f>
        <v>IND</v>
      </c>
      <c r="E1045" s="42">
        <f>[2]Emissions!E1253</f>
        <v>0</v>
      </c>
      <c r="F1045" s="42">
        <f>[2]Emissions!F1253</f>
        <v>0</v>
      </c>
      <c r="G1045" s="42">
        <f>[2]Emissions!G1253</f>
        <v>0</v>
      </c>
      <c r="H1045" s="42">
        <f>[2]Emissions!H1253</f>
        <v>0</v>
      </c>
      <c r="I1045" s="42">
        <f>[2]Emissions!I1253</f>
        <v>0</v>
      </c>
      <c r="J1045" s="42">
        <f>[2]Emissions!J1253</f>
        <v>0</v>
      </c>
      <c r="K1045" s="42">
        <f>[2]Emissions!K1253</f>
        <v>0</v>
      </c>
      <c r="L1045" s="42">
        <f>[2]Emissions!L1253</f>
        <v>0</v>
      </c>
      <c r="M1045" s="42">
        <f>[2]Emissions!M1253</f>
        <v>0</v>
      </c>
    </row>
    <row r="1046" spans="1:13">
      <c r="A1046" s="10" t="str">
        <f>[2]Emissions!A632</f>
        <v>EUR</v>
      </c>
      <c r="B1046" s="10" t="str">
        <f>[2]Emissions!B632</f>
        <v>IMP_EMHV_DMY_TECH</v>
      </c>
      <c r="C1046" s="10" t="str">
        <f>[2]Emissions!C632</f>
        <v>TOT_CO2</v>
      </c>
      <c r="D1046" s="10" t="str">
        <f>[2]Emissions!D632</f>
        <v>IMP</v>
      </c>
      <c r="E1046" s="42">
        <f>[2]Emissions!E632</f>
        <v>23226.248160499999</v>
      </c>
      <c r="F1046" s="42">
        <f>[2]Emissions!F632</f>
        <v>23226.248160499988</v>
      </c>
      <c r="G1046" s="42">
        <f>[2]Emissions!G632</f>
        <v>23226.248160499988</v>
      </c>
      <c r="H1046" s="42">
        <f>[2]Emissions!H632</f>
        <v>31790.016271475</v>
      </c>
      <c r="I1046" s="42">
        <f>[2]Emissions!I632</f>
        <v>40350.472025324991</v>
      </c>
      <c r="J1046" s="42">
        <f>[2]Emissions!J632</f>
        <v>47782.076470974993</v>
      </c>
      <c r="K1046" s="42">
        <f>[2]Emissions!K632</f>
        <v>0</v>
      </c>
      <c r="L1046" s="42">
        <f>[2]Emissions!L632</f>
        <v>0</v>
      </c>
      <c r="M1046" s="42">
        <f>[2]Emissions!M632</f>
        <v>0</v>
      </c>
    </row>
    <row r="1047" spans="1:13">
      <c r="A1047" s="10" t="str">
        <f>[2]Emissions!A458</f>
        <v>EUR</v>
      </c>
      <c r="B1047" s="10" t="str">
        <f>[2]Emissions!B458</f>
        <v>ELC_COA_PUL_NEW</v>
      </c>
      <c r="C1047" s="10" t="str">
        <f>[2]Emissions!C458</f>
        <v>TOT_CO2</v>
      </c>
      <c r="D1047" s="10" t="str">
        <f>[2]Emissions!D458</f>
        <v>ELC</v>
      </c>
      <c r="E1047" s="42">
        <f>[2]Emissions!E458</f>
        <v>0</v>
      </c>
      <c r="F1047" s="42">
        <f>[2]Emissions!F458</f>
        <v>0</v>
      </c>
      <c r="G1047" s="42">
        <f>[2]Emissions!G458</f>
        <v>0</v>
      </c>
      <c r="H1047" s="42">
        <f>[2]Emissions!H458</f>
        <v>0</v>
      </c>
      <c r="I1047" s="42">
        <f>[2]Emissions!I458</f>
        <v>0</v>
      </c>
      <c r="J1047" s="42">
        <f>[2]Emissions!J458</f>
        <v>0</v>
      </c>
      <c r="K1047" s="42">
        <f>[2]Emissions!K458</f>
        <v>0</v>
      </c>
      <c r="L1047" s="42">
        <f>[2]Emissions!L458</f>
        <v>0</v>
      </c>
      <c r="M1047" s="42">
        <f>[2]Emissions!M458</f>
        <v>0</v>
      </c>
    </row>
    <row r="1048" spans="1:13">
      <c r="A1048" s="10" t="str">
        <f>[2]Emissions!A339</f>
        <v>EUR</v>
      </c>
      <c r="B1048" s="10" t="str">
        <f>[2]Emissions!B339</f>
        <v>ELC_BIO_CRP_GSF_CCS_NEW</v>
      </c>
      <c r="C1048" s="10" t="str">
        <f>[2]Emissions!C339</f>
        <v>TOT_CO2</v>
      </c>
      <c r="D1048" s="10" t="str">
        <f>[2]Emissions!D339</f>
        <v>ELC</v>
      </c>
      <c r="E1048" s="42">
        <f>[2]Emissions!E339</f>
        <v>0</v>
      </c>
      <c r="F1048" s="42">
        <f>[2]Emissions!F339</f>
        <v>0</v>
      </c>
      <c r="G1048" s="42">
        <f>[2]Emissions!G339</f>
        <v>0</v>
      </c>
      <c r="H1048" s="42">
        <f>[2]Emissions!H339</f>
        <v>0</v>
      </c>
      <c r="I1048" s="42">
        <f>[2]Emissions!I339</f>
        <v>0</v>
      </c>
      <c r="J1048" s="42">
        <f>[2]Emissions!J339</f>
        <v>0</v>
      </c>
      <c r="K1048" s="42">
        <f>[2]Emissions!K339</f>
        <v>0</v>
      </c>
      <c r="L1048" s="42">
        <f>[2]Emissions!L339</f>
        <v>0</v>
      </c>
      <c r="M1048" s="42">
        <f>[2]Emissions!M339</f>
        <v>0</v>
      </c>
    </row>
    <row r="1049" spans="1:13">
      <c r="A1049" s="10" t="str">
        <f>[2]Emissions!A2504</f>
        <v>EUR</v>
      </c>
      <c r="B1049" s="10" t="str">
        <f>[2]Emissions!B2504</f>
        <v>TRA_ROA_MTR_LPG_EXS</v>
      </c>
      <c r="C1049" s="10" t="str">
        <f>[2]Emissions!C2504</f>
        <v>TOT_CO2</v>
      </c>
      <c r="D1049" s="10" t="str">
        <f>[2]Emissions!D2504</f>
        <v>TRA</v>
      </c>
      <c r="E1049" s="42">
        <f>[2]Emissions!E2504</f>
        <v>1086.147870238095</v>
      </c>
      <c r="F1049" s="42">
        <f>[2]Emissions!F2504</f>
        <v>285.82838690476189</v>
      </c>
      <c r="G1049" s="42">
        <f>[2]Emissions!G2504</f>
        <v>0</v>
      </c>
      <c r="H1049" s="42">
        <f>[2]Emissions!H2504</f>
        <v>0</v>
      </c>
      <c r="I1049" s="42">
        <f>[2]Emissions!I2504</f>
        <v>0</v>
      </c>
      <c r="J1049" s="42">
        <f>[2]Emissions!J2504</f>
        <v>0</v>
      </c>
      <c r="K1049" s="42">
        <f>[2]Emissions!K2504</f>
        <v>0</v>
      </c>
      <c r="L1049" s="42">
        <f>[2]Emissions!L2504</f>
        <v>0</v>
      </c>
      <c r="M1049" s="42">
        <f>[2]Emissions!M2504</f>
        <v>0</v>
      </c>
    </row>
    <row r="1050" spans="1:13">
      <c r="A1050" s="10" t="str">
        <f>[2]Emissions!A680</f>
        <v>EUR</v>
      </c>
      <c r="B1050" s="10" t="str">
        <f>[2]Emissions!B680</f>
        <v>IND_CH_AMM_NGASR_NEW</v>
      </c>
      <c r="C1050" s="10" t="str">
        <f>[2]Emissions!C680</f>
        <v>TOT_CO2</v>
      </c>
      <c r="D1050" s="10" t="str">
        <f>[2]Emissions!D680</f>
        <v>IND</v>
      </c>
      <c r="E1050" s="42">
        <f>[2]Emissions!E680</f>
        <v>0</v>
      </c>
      <c r="F1050" s="42">
        <f>[2]Emissions!F680</f>
        <v>5720.6744490929505</v>
      </c>
      <c r="G1050" s="42">
        <f>[2]Emissions!G680</f>
        <v>18769.84855089222</v>
      </c>
      <c r="H1050" s="42">
        <f>[2]Emissions!H680</f>
        <v>17565.654036308479</v>
      </c>
      <c r="I1050" s="42">
        <f>[2]Emissions!I680</f>
        <v>0</v>
      </c>
      <c r="J1050" s="42">
        <f>[2]Emissions!J680</f>
        <v>0</v>
      </c>
      <c r="K1050" s="42">
        <f>[2]Emissions!K680</f>
        <v>0</v>
      </c>
      <c r="L1050" s="42">
        <f>[2]Emissions!L680</f>
        <v>0</v>
      </c>
      <c r="M1050" s="42">
        <f>[2]Emissions!M680</f>
        <v>0</v>
      </c>
    </row>
    <row r="1051" spans="1:13">
      <c r="A1051" s="10" t="str">
        <f>[2]Emissions!A439</f>
        <v>EUR</v>
      </c>
      <c r="B1051" s="10" t="str">
        <f>[2]Emissions!B439</f>
        <v>ELC_COA_EXS</v>
      </c>
      <c r="C1051" s="10" t="str">
        <f>[2]Emissions!C439</f>
        <v>TOT_CO2</v>
      </c>
      <c r="D1051" s="10" t="str">
        <f>[2]Emissions!D439</f>
        <v>ELC</v>
      </c>
      <c r="E1051" s="42">
        <f>[2]Emissions!E439</f>
        <v>465938.87133088987</v>
      </c>
      <c r="F1051" s="42">
        <f>[2]Emissions!F439</f>
        <v>394112.8731511134</v>
      </c>
      <c r="G1051" s="42">
        <f>[2]Emissions!G439</f>
        <v>201025.67226629111</v>
      </c>
      <c r="H1051" s="42">
        <f>[2]Emissions!H439</f>
        <v>134017.11484419409</v>
      </c>
      <c r="I1051" s="42">
        <f>[2]Emissions!I439</f>
        <v>67008.557422097045</v>
      </c>
      <c r="J1051" s="42">
        <f>[2]Emissions!J439</f>
        <v>0</v>
      </c>
      <c r="K1051" s="42">
        <f>[2]Emissions!K439</f>
        <v>0</v>
      </c>
      <c r="L1051" s="42">
        <f>[2]Emissions!L439</f>
        <v>0</v>
      </c>
      <c r="M1051" s="42">
        <f>[2]Emissions!M439</f>
        <v>0</v>
      </c>
    </row>
    <row r="1052" spans="1:13">
      <c r="A1052" s="10" t="str">
        <f>[2]Emissions!A1154</f>
        <v>EUR</v>
      </c>
      <c r="B1052" s="10" t="str">
        <f>[2]Emissions!B1154</f>
        <v>IND_IS_MD_OIL_EXS</v>
      </c>
      <c r="C1052" s="10" t="str">
        <f>[2]Emissions!C1154</f>
        <v>TOT_CO2</v>
      </c>
      <c r="D1052" s="10" t="str">
        <f>[2]Emissions!D1154</f>
        <v>IND</v>
      </c>
      <c r="E1052" s="42">
        <f>[2]Emissions!E1154</f>
        <v>1270.699864173228</v>
      </c>
      <c r="F1052" s="42">
        <f>[2]Emissions!F1154</f>
        <v>0</v>
      </c>
      <c r="G1052" s="42">
        <f>[2]Emissions!G1154</f>
        <v>0</v>
      </c>
      <c r="H1052" s="42">
        <f>[2]Emissions!H1154</f>
        <v>0</v>
      </c>
      <c r="I1052" s="42">
        <f>[2]Emissions!I1154</f>
        <v>0</v>
      </c>
      <c r="J1052" s="42">
        <f>[2]Emissions!J1154</f>
        <v>0</v>
      </c>
      <c r="K1052" s="42">
        <f>[2]Emissions!K1154</f>
        <v>0</v>
      </c>
      <c r="L1052" s="42">
        <f>[2]Emissions!L1154</f>
        <v>0</v>
      </c>
      <c r="M1052" s="42">
        <f>[2]Emissions!M1154</f>
        <v>0</v>
      </c>
    </row>
    <row r="1053" spans="1:13">
      <c r="A1053" s="10" t="str">
        <f>[2]Emissions!A687</f>
        <v>EUR</v>
      </c>
      <c r="B1053" s="10" t="str">
        <f>[2]Emissions!B687</f>
        <v>IND_CH_BTX_EXS</v>
      </c>
      <c r="C1053" s="10" t="str">
        <f>[2]Emissions!C687</f>
        <v>TOT_CO2</v>
      </c>
      <c r="D1053" s="10" t="str">
        <f>[2]Emissions!D687</f>
        <v>IND</v>
      </c>
      <c r="E1053" s="42">
        <f>[2]Emissions!E687</f>
        <v>2158.0181071725729</v>
      </c>
      <c r="F1053" s="42">
        <f>[2]Emissions!F687</f>
        <v>1726.414485738057</v>
      </c>
      <c r="G1053" s="42">
        <f>[2]Emissions!G687</f>
        <v>1294.810864303543</v>
      </c>
      <c r="H1053" s="42">
        <f>[2]Emissions!H687</f>
        <v>863.2072428690293</v>
      </c>
      <c r="I1053" s="42">
        <f>[2]Emissions!I687</f>
        <v>431.60362143451448</v>
      </c>
      <c r="J1053" s="42">
        <f>[2]Emissions!J687</f>
        <v>0</v>
      </c>
      <c r="K1053" s="42">
        <f>[2]Emissions!K687</f>
        <v>0</v>
      </c>
      <c r="L1053" s="42">
        <f>[2]Emissions!L687</f>
        <v>0</v>
      </c>
      <c r="M1053" s="42">
        <f>[2]Emissions!M687</f>
        <v>0</v>
      </c>
    </row>
    <row r="1054" spans="1:13">
      <c r="A1054" s="10" t="str">
        <f>[2]Emissions!A601</f>
        <v>EUR</v>
      </c>
      <c r="B1054" s="10" t="str">
        <f>[2]Emissions!B601</f>
        <v>HH2_DEL_TRA_GH2_C_4_NEW</v>
      </c>
      <c r="C1054" s="10" t="str">
        <f>[2]Emissions!C601</f>
        <v>TOT_CO2</v>
      </c>
      <c r="D1054" s="10" t="str">
        <f>[2]Emissions!D601</f>
        <v>HH2</v>
      </c>
      <c r="E1054" s="42">
        <f>[2]Emissions!E601</f>
        <v>0</v>
      </c>
      <c r="F1054" s="42">
        <f>[2]Emissions!F601</f>
        <v>0</v>
      </c>
      <c r="G1054" s="42">
        <f>[2]Emissions!G601</f>
        <v>0</v>
      </c>
      <c r="H1054" s="42">
        <f>[2]Emissions!H601</f>
        <v>0</v>
      </c>
      <c r="I1054" s="42">
        <f>[2]Emissions!I601</f>
        <v>0.77636216055739782</v>
      </c>
      <c r="J1054" s="42">
        <f>[2]Emissions!J601</f>
        <v>14.816870997429049</v>
      </c>
      <c r="K1054" s="42">
        <f>[2]Emissions!K601</f>
        <v>157.39913718246081</v>
      </c>
      <c r="L1054" s="42">
        <f>[2]Emissions!L601</f>
        <v>281.37866030965449</v>
      </c>
      <c r="M1054" s="42">
        <f>[2]Emissions!M601</f>
        <v>318.8289587204041</v>
      </c>
    </row>
    <row r="1055" spans="1:13">
      <c r="A1055" s="10" t="str">
        <f>[2]Emissions!A1979</f>
        <v>EUR</v>
      </c>
      <c r="B1055" s="10" t="str">
        <f>[2]Emissions!B1979</f>
        <v>RES_WH_DST_CND_NEW</v>
      </c>
      <c r="C1055" s="10" t="str">
        <f>[2]Emissions!C1979</f>
        <v>TOT_CO2</v>
      </c>
      <c r="D1055" s="10" t="str">
        <f>[2]Emissions!D1979</f>
        <v>RES</v>
      </c>
      <c r="E1055" s="42">
        <f>[2]Emissions!E1979</f>
        <v>0</v>
      </c>
      <c r="F1055" s="42">
        <f>[2]Emissions!F1979</f>
        <v>0</v>
      </c>
      <c r="G1055" s="42">
        <f>[2]Emissions!G1979</f>
        <v>0</v>
      </c>
      <c r="H1055" s="42">
        <f>[2]Emissions!H1979</f>
        <v>0</v>
      </c>
      <c r="I1055" s="42">
        <f>[2]Emissions!I1979</f>
        <v>0</v>
      </c>
      <c r="J1055" s="42">
        <f>[2]Emissions!J1979</f>
        <v>0</v>
      </c>
      <c r="K1055" s="42">
        <f>[2]Emissions!K1979</f>
        <v>0</v>
      </c>
      <c r="L1055" s="42">
        <f>[2]Emissions!L1979</f>
        <v>0</v>
      </c>
      <c r="M1055" s="42">
        <f>[2]Emissions!M1979</f>
        <v>0</v>
      </c>
    </row>
    <row r="1056" spans="1:13">
      <c r="A1056" s="10" t="str">
        <f>[2]Emissions!A1863</f>
        <v>EUR</v>
      </c>
      <c r="B1056" s="10" t="str">
        <f>[2]Emissions!B1863</f>
        <v>RES_SH_INS_DST_CND_NEW</v>
      </c>
      <c r="C1056" s="10" t="str">
        <f>[2]Emissions!C1863</f>
        <v>TOT_CO2</v>
      </c>
      <c r="D1056" s="10" t="str">
        <f>[2]Emissions!D1863</f>
        <v>RES</v>
      </c>
      <c r="E1056" s="42">
        <f>[2]Emissions!E1863</f>
        <v>0</v>
      </c>
      <c r="F1056" s="42">
        <f>[2]Emissions!F1863</f>
        <v>0</v>
      </c>
      <c r="G1056" s="42">
        <f>[2]Emissions!G1863</f>
        <v>0</v>
      </c>
      <c r="H1056" s="42">
        <f>[2]Emissions!H1863</f>
        <v>0</v>
      </c>
      <c r="I1056" s="42">
        <f>[2]Emissions!I1863</f>
        <v>0</v>
      </c>
      <c r="J1056" s="42">
        <f>[2]Emissions!J1863</f>
        <v>0</v>
      </c>
      <c r="K1056" s="42">
        <f>[2]Emissions!K1863</f>
        <v>0</v>
      </c>
      <c r="L1056" s="42">
        <f>[2]Emissions!L1863</f>
        <v>0</v>
      </c>
      <c r="M1056" s="42">
        <f>[2]Emissions!M1863</f>
        <v>0</v>
      </c>
    </row>
    <row r="1057" spans="1:13">
      <c r="A1057" s="10" t="str">
        <f>[2]Emissions!A1814</f>
        <v>EUR</v>
      </c>
      <c r="B1057" s="10" t="str">
        <f>[2]Emissions!B1814</f>
        <v>RES_SH_COA_EXS</v>
      </c>
      <c r="C1057" s="10" t="str">
        <f>[2]Emissions!C1814</f>
        <v>TOT_CO2</v>
      </c>
      <c r="D1057" s="10" t="str">
        <f>[2]Emissions!D1814</f>
        <v>RES</v>
      </c>
      <c r="E1057" s="42">
        <f>[2]Emissions!E1814</f>
        <v>62143.802924632742</v>
      </c>
      <c r="F1057" s="42">
        <f>[2]Emissions!F1814</f>
        <v>34721.787789199312</v>
      </c>
      <c r="G1057" s="42">
        <f>[2]Emissions!G1814</f>
        <v>33408.616943126734</v>
      </c>
      <c r="H1057" s="42">
        <f>[2]Emissions!H1814</f>
        <v>3982.4841389157691</v>
      </c>
      <c r="I1057" s="42">
        <f>[2]Emissions!I1814</f>
        <v>0</v>
      </c>
      <c r="J1057" s="42">
        <f>[2]Emissions!J1814</f>
        <v>0</v>
      </c>
      <c r="K1057" s="42">
        <f>[2]Emissions!K1814</f>
        <v>0</v>
      </c>
      <c r="L1057" s="42">
        <f>[2]Emissions!L1814</f>
        <v>0</v>
      </c>
      <c r="M1057" s="42">
        <f>[2]Emissions!M1814</f>
        <v>0</v>
      </c>
    </row>
    <row r="1058" spans="1:13">
      <c r="A1058" s="10" t="str">
        <f>[2]Emissions!A2047</f>
        <v>EUR</v>
      </c>
      <c r="B1058" s="10" t="str">
        <f>[2]Emissions!B2047</f>
        <v>SEQ_SNK_AFF_1_NEW</v>
      </c>
      <c r="C1058" s="10" t="str">
        <f>[2]Emissions!C2047</f>
        <v>TOT_CO2</v>
      </c>
      <c r="D1058" s="10" t="str">
        <f>[2]Emissions!D2047</f>
        <v>SEQ</v>
      </c>
      <c r="E1058" s="42">
        <f>[2]Emissions!E2047</f>
        <v>0</v>
      </c>
      <c r="F1058" s="42">
        <f>[2]Emissions!F2047</f>
        <v>0</v>
      </c>
      <c r="G1058" s="42">
        <f>[2]Emissions!G2047</f>
        <v>0</v>
      </c>
      <c r="H1058" s="42">
        <f>[2]Emissions!H2047</f>
        <v>0</v>
      </c>
      <c r="I1058" s="42">
        <f>[2]Emissions!I2047</f>
        <v>0</v>
      </c>
      <c r="J1058" s="42">
        <f>[2]Emissions!J2047</f>
        <v>0</v>
      </c>
      <c r="K1058" s="42">
        <f>[2]Emissions!K2047</f>
        <v>0</v>
      </c>
      <c r="L1058" s="42">
        <f>[2]Emissions!L2047</f>
        <v>0</v>
      </c>
      <c r="M1058" s="42">
        <f>[2]Emissions!M2047</f>
        <v>0</v>
      </c>
    </row>
    <row r="1059" spans="1:13">
      <c r="A1059" s="10" t="str">
        <f>[2]Emissions!A1858</f>
        <v>EUR</v>
      </c>
      <c r="B1059" s="10" t="str">
        <f>[2]Emissions!B1858</f>
        <v>RES_SH_INS_COA_NEW</v>
      </c>
      <c r="C1059" s="10" t="str">
        <f>[2]Emissions!C1858</f>
        <v>TOT_CO2</v>
      </c>
      <c r="D1059" s="10" t="str">
        <f>[2]Emissions!D1858</f>
        <v>RES</v>
      </c>
      <c r="E1059" s="42">
        <f>[2]Emissions!E1858</f>
        <v>0</v>
      </c>
      <c r="F1059" s="42">
        <f>[2]Emissions!F1858</f>
        <v>0</v>
      </c>
      <c r="G1059" s="42">
        <f>[2]Emissions!G1858</f>
        <v>0</v>
      </c>
      <c r="H1059" s="42">
        <f>[2]Emissions!H1858</f>
        <v>0</v>
      </c>
      <c r="I1059" s="42">
        <f>[2]Emissions!I1858</f>
        <v>0</v>
      </c>
      <c r="J1059" s="42">
        <f>[2]Emissions!J1858</f>
        <v>0</v>
      </c>
      <c r="K1059" s="42">
        <f>[2]Emissions!K1858</f>
        <v>0</v>
      </c>
      <c r="L1059" s="42">
        <f>[2]Emissions!L1858</f>
        <v>0</v>
      </c>
      <c r="M1059" s="42">
        <f>[2]Emissions!M1858</f>
        <v>0</v>
      </c>
    </row>
    <row r="1060" spans="1:13">
      <c r="A1060" s="10" t="str">
        <f>[2]Emissions!A2051</f>
        <v>EUR</v>
      </c>
      <c r="B1060" s="10" t="str">
        <f>[2]Emissions!B2051</f>
        <v>SEQ_SNK_CO2_BKS_NEW</v>
      </c>
      <c r="C1060" s="10" t="str">
        <f>[2]Emissions!C2051</f>
        <v>TOT_CO2</v>
      </c>
      <c r="D1060" s="10" t="str">
        <f>[2]Emissions!D2051</f>
        <v>SEQ</v>
      </c>
      <c r="E1060" s="42">
        <f>[2]Emissions!E2051</f>
        <v>0</v>
      </c>
      <c r="F1060" s="42">
        <f>[2]Emissions!F2051</f>
        <v>0</v>
      </c>
      <c r="G1060" s="42">
        <f>[2]Emissions!G2051</f>
        <v>0</v>
      </c>
      <c r="H1060" s="42">
        <f>[2]Emissions!H2051</f>
        <v>0</v>
      </c>
      <c r="I1060" s="42">
        <f>[2]Emissions!I2051</f>
        <v>0</v>
      </c>
      <c r="J1060" s="42">
        <f>[2]Emissions!J2051</f>
        <v>0</v>
      </c>
      <c r="K1060" s="42">
        <f>[2]Emissions!K2051</f>
        <v>0</v>
      </c>
      <c r="L1060" s="42">
        <f>[2]Emissions!L2051</f>
        <v>0</v>
      </c>
      <c r="M1060" s="42">
        <f>[2]Emissions!M2051</f>
        <v>0</v>
      </c>
    </row>
    <row r="1061" spans="1:13">
      <c r="A1061" s="10" t="str">
        <f>[2]Emissions!A2046</f>
        <v>EUR</v>
      </c>
      <c r="B1061" s="10" t="str">
        <f>[2]Emissions!B2046</f>
        <v>SEQ_DAC_CHEM_NEW</v>
      </c>
      <c r="C1061" s="10" t="str">
        <f>[2]Emissions!C2046</f>
        <v>TOT_CO2</v>
      </c>
      <c r="D1061" s="10" t="str">
        <f>[2]Emissions!D2046</f>
        <v>SEQ</v>
      </c>
      <c r="E1061" s="42">
        <f>[2]Emissions!E2046</f>
        <v>0</v>
      </c>
      <c r="F1061" s="42">
        <f>[2]Emissions!F2046</f>
        <v>0</v>
      </c>
      <c r="G1061" s="42">
        <f>[2]Emissions!G2046</f>
        <v>0</v>
      </c>
      <c r="H1061" s="42">
        <f>[2]Emissions!H2046</f>
        <v>0</v>
      </c>
      <c r="I1061" s="42">
        <f>[2]Emissions!I2046</f>
        <v>0</v>
      </c>
      <c r="J1061" s="42">
        <f>[2]Emissions!J2046</f>
        <v>0</v>
      </c>
      <c r="K1061" s="42">
        <f>[2]Emissions!K2046</f>
        <v>0</v>
      </c>
      <c r="L1061" s="42">
        <f>[2]Emissions!L2046</f>
        <v>0</v>
      </c>
      <c r="M1061" s="42">
        <f>[2]Emissions!M2046</f>
        <v>0</v>
      </c>
    </row>
    <row r="1062" spans="1:13">
      <c r="A1062" s="10" t="str">
        <f>[2]Emissions!A1984</f>
        <v>EUR</v>
      </c>
      <c r="B1062" s="10" t="str">
        <f>[2]Emissions!B1984</f>
        <v>RES_WH_DST_EXS</v>
      </c>
      <c r="C1062" s="10" t="str">
        <f>[2]Emissions!C1984</f>
        <v>TOT_CO2</v>
      </c>
      <c r="D1062" s="10" t="str">
        <f>[2]Emissions!D1984</f>
        <v>RES</v>
      </c>
      <c r="E1062" s="42">
        <f>[2]Emissions!E1984</f>
        <v>14949.645946339289</v>
      </c>
      <c r="F1062" s="42">
        <f>[2]Emissions!F1984</f>
        <v>11212.23445975446</v>
      </c>
      <c r="G1062" s="42">
        <f>[2]Emissions!G1984</f>
        <v>7474.8229731696429</v>
      </c>
      <c r="H1062" s="42">
        <f>[2]Emissions!H1984</f>
        <v>3737.411486584821</v>
      </c>
      <c r="I1062" s="42">
        <f>[2]Emissions!I1984</f>
        <v>0</v>
      </c>
      <c r="J1062" s="42">
        <f>[2]Emissions!J1984</f>
        <v>0</v>
      </c>
      <c r="K1062" s="42">
        <f>[2]Emissions!K1984</f>
        <v>0</v>
      </c>
      <c r="L1062" s="42">
        <f>[2]Emissions!L1984</f>
        <v>0</v>
      </c>
      <c r="M1062" s="42">
        <f>[2]Emissions!M1984</f>
        <v>0</v>
      </c>
    </row>
    <row r="1063" spans="1:13">
      <c r="A1063" s="10" t="str">
        <f>[2]Emissions!A1830</f>
        <v>EUR</v>
      </c>
      <c r="B1063" s="10" t="str">
        <f>[2]Emissions!B1830</f>
        <v>RES_SH_DST_EXS</v>
      </c>
      <c r="C1063" s="10" t="str">
        <f>[2]Emissions!C1830</f>
        <v>TOT_CO2</v>
      </c>
      <c r="D1063" s="10" t="str">
        <f>[2]Emissions!D1830</f>
        <v>RES</v>
      </c>
      <c r="E1063" s="42">
        <f>[2]Emissions!E1830</f>
        <v>57166.349447100009</v>
      </c>
      <c r="F1063" s="42">
        <f>[2]Emissions!F1830</f>
        <v>42874.762085324997</v>
      </c>
      <c r="G1063" s="42">
        <f>[2]Emissions!G1830</f>
        <v>28583.174723550001</v>
      </c>
      <c r="H1063" s="42">
        <f>[2]Emissions!H1830</f>
        <v>14291.587361775</v>
      </c>
      <c r="I1063" s="42">
        <f>[2]Emissions!I1830</f>
        <v>0</v>
      </c>
      <c r="J1063" s="42">
        <f>[2]Emissions!J1830</f>
        <v>0</v>
      </c>
      <c r="K1063" s="42">
        <f>[2]Emissions!K1830</f>
        <v>0</v>
      </c>
      <c r="L1063" s="42">
        <f>[2]Emissions!L1830</f>
        <v>0</v>
      </c>
      <c r="M1063" s="42">
        <f>[2]Emissions!M1830</f>
        <v>0</v>
      </c>
    </row>
    <row r="1064" spans="1:13">
      <c r="A1064" s="10" t="str">
        <f>[2]Emissions!A1825</f>
        <v>EUR</v>
      </c>
      <c r="B1064" s="10" t="str">
        <f>[2]Emissions!B1825</f>
        <v>RES_SH_DST_CND_NEW</v>
      </c>
      <c r="C1064" s="10" t="str">
        <f>[2]Emissions!C1825</f>
        <v>TOT_CO2</v>
      </c>
      <c r="D1064" s="10" t="str">
        <f>[2]Emissions!D1825</f>
        <v>RES</v>
      </c>
      <c r="E1064" s="42">
        <f>[2]Emissions!E1825</f>
        <v>0</v>
      </c>
      <c r="F1064" s="42">
        <f>[2]Emissions!F1825</f>
        <v>5493.396858388598</v>
      </c>
      <c r="G1064" s="42">
        <f>[2]Emissions!G1825</f>
        <v>0</v>
      </c>
      <c r="H1064" s="42">
        <f>[2]Emissions!H1825</f>
        <v>0</v>
      </c>
      <c r="I1064" s="42">
        <f>[2]Emissions!I1825</f>
        <v>0</v>
      </c>
      <c r="J1064" s="42">
        <f>[2]Emissions!J1825</f>
        <v>0</v>
      </c>
      <c r="K1064" s="42">
        <f>[2]Emissions!K1825</f>
        <v>0</v>
      </c>
      <c r="L1064" s="42">
        <f>[2]Emissions!L1825</f>
        <v>0</v>
      </c>
      <c r="M1064" s="42">
        <f>[2]Emissions!M1825</f>
        <v>0</v>
      </c>
    </row>
    <row r="1065" spans="1:13">
      <c r="A1065" s="10" t="str">
        <f>[2]Emissions!A1762</f>
        <v>EUR</v>
      </c>
      <c r="B1065" s="10" t="str">
        <f>[2]Emissions!B1762</f>
        <v>RES_CK_LPG_EXS</v>
      </c>
      <c r="C1065" s="10" t="str">
        <f>[2]Emissions!C1762</f>
        <v>TOT_CO2</v>
      </c>
      <c r="D1065" s="10" t="str">
        <f>[2]Emissions!D1762</f>
        <v>RES</v>
      </c>
      <c r="E1065" s="42">
        <f>[2]Emissions!E1762</f>
        <v>7708.1242078499999</v>
      </c>
      <c r="F1065" s="42">
        <f>[2]Emissions!F1762</f>
        <v>5781.0931558875009</v>
      </c>
      <c r="G1065" s="42">
        <f>[2]Emissions!G1762</f>
        <v>3854.062103925</v>
      </c>
      <c r="H1065" s="42">
        <f>[2]Emissions!H1762</f>
        <v>1927.0310519625</v>
      </c>
      <c r="I1065" s="42">
        <f>[2]Emissions!I1762</f>
        <v>0</v>
      </c>
      <c r="J1065" s="42">
        <f>[2]Emissions!J1762</f>
        <v>0</v>
      </c>
      <c r="K1065" s="42">
        <f>[2]Emissions!K1762</f>
        <v>0</v>
      </c>
      <c r="L1065" s="42">
        <f>[2]Emissions!L1762</f>
        <v>0</v>
      </c>
      <c r="M1065" s="42">
        <f>[2]Emissions!M1762</f>
        <v>0</v>
      </c>
    </row>
    <row r="1066" spans="1:13">
      <c r="A1066" s="10" t="str">
        <f>[2]Emissions!A2050</f>
        <v>EUR</v>
      </c>
      <c r="B1066" s="10" t="str">
        <f>[2]Emissions!B2050</f>
        <v>SEQ_SNK_AFF_4_NEW</v>
      </c>
      <c r="C1066" s="10" t="str">
        <f>[2]Emissions!C2050</f>
        <v>TOT_CO2</v>
      </c>
      <c r="D1066" s="10" t="str">
        <f>[2]Emissions!D2050</f>
        <v>SEQ</v>
      </c>
      <c r="E1066" s="42">
        <f>[2]Emissions!E2050</f>
        <v>0</v>
      </c>
      <c r="F1066" s="42">
        <f>[2]Emissions!F2050</f>
        <v>0</v>
      </c>
      <c r="G1066" s="42">
        <f>[2]Emissions!G2050</f>
        <v>0</v>
      </c>
      <c r="H1066" s="42">
        <f>[2]Emissions!H2050</f>
        <v>0</v>
      </c>
      <c r="I1066" s="42">
        <f>[2]Emissions!I2050</f>
        <v>0</v>
      </c>
      <c r="J1066" s="42">
        <f>[2]Emissions!J2050</f>
        <v>0</v>
      </c>
      <c r="K1066" s="42">
        <f>[2]Emissions!K2050</f>
        <v>0</v>
      </c>
      <c r="L1066" s="42">
        <f>[2]Emissions!L2050</f>
        <v>0</v>
      </c>
      <c r="M1066" s="42">
        <f>[2]Emissions!M2050</f>
        <v>0</v>
      </c>
    </row>
    <row r="1067" spans="1:13">
      <c r="A1067" s="10" t="str">
        <f>[2]Emissions!A1974</f>
        <v>EUR</v>
      </c>
      <c r="B1067" s="10" t="str">
        <f>[2]Emissions!B1974</f>
        <v>RES_WH_COA_NEW</v>
      </c>
      <c r="C1067" s="10" t="str">
        <f>[2]Emissions!C1974</f>
        <v>TOT_CO2</v>
      </c>
      <c r="D1067" s="10" t="str">
        <f>[2]Emissions!D1974</f>
        <v>RES</v>
      </c>
      <c r="E1067" s="42">
        <f>[2]Emissions!E1974</f>
        <v>0</v>
      </c>
      <c r="F1067" s="42">
        <f>[2]Emissions!F1974</f>
        <v>0</v>
      </c>
      <c r="G1067" s="42">
        <f>[2]Emissions!G1974</f>
        <v>0</v>
      </c>
      <c r="H1067" s="42">
        <f>[2]Emissions!H1974</f>
        <v>0</v>
      </c>
      <c r="I1067" s="42">
        <f>[2]Emissions!I1974</f>
        <v>0</v>
      </c>
      <c r="J1067" s="42">
        <f>[2]Emissions!J1974</f>
        <v>0</v>
      </c>
      <c r="K1067" s="42">
        <f>[2]Emissions!K1974</f>
        <v>0</v>
      </c>
      <c r="L1067" s="42">
        <f>[2]Emissions!L1974</f>
        <v>0</v>
      </c>
      <c r="M1067" s="42">
        <f>[2]Emissions!M1974</f>
        <v>0</v>
      </c>
    </row>
    <row r="1068" spans="1:13">
      <c r="A1068" s="10" t="str">
        <f>[2]Emissions!A1989</f>
        <v>EUR</v>
      </c>
      <c r="B1068" s="10" t="str">
        <f>[2]Emissions!B1989</f>
        <v>RES_WH_DST_SOL_NEW</v>
      </c>
      <c r="C1068" s="10" t="str">
        <f>[2]Emissions!C1989</f>
        <v>TOT_CO2</v>
      </c>
      <c r="D1068" s="10" t="str">
        <f>[2]Emissions!D1989</f>
        <v>RES</v>
      </c>
      <c r="E1068" s="42">
        <f>[2]Emissions!E1989</f>
        <v>0</v>
      </c>
      <c r="F1068" s="42">
        <f>[2]Emissions!F1989</f>
        <v>0</v>
      </c>
      <c r="G1068" s="42">
        <f>[2]Emissions!G1989</f>
        <v>0</v>
      </c>
      <c r="H1068" s="42">
        <f>[2]Emissions!H1989</f>
        <v>0</v>
      </c>
      <c r="I1068" s="42">
        <f>[2]Emissions!I1989</f>
        <v>0</v>
      </c>
      <c r="J1068" s="42">
        <f>[2]Emissions!J1989</f>
        <v>0</v>
      </c>
      <c r="K1068" s="42">
        <f>[2]Emissions!K1989</f>
        <v>0</v>
      </c>
      <c r="L1068" s="42">
        <f>[2]Emissions!L1989</f>
        <v>0</v>
      </c>
      <c r="M1068" s="42">
        <f>[2]Emissions!M1989</f>
        <v>0</v>
      </c>
    </row>
    <row r="1069" spans="1:13">
      <c r="A1069" s="10" t="str">
        <f>[2]Emissions!A1835</f>
        <v>EUR</v>
      </c>
      <c r="B1069" s="10" t="str">
        <f>[2]Emissions!B1835</f>
        <v>RES_SH_DST_SOL_NEW</v>
      </c>
      <c r="C1069" s="10" t="str">
        <f>[2]Emissions!C1835</f>
        <v>TOT_CO2</v>
      </c>
      <c r="D1069" s="10" t="str">
        <f>[2]Emissions!D1835</f>
        <v>RES</v>
      </c>
      <c r="E1069" s="42">
        <f>[2]Emissions!E1835</f>
        <v>0</v>
      </c>
      <c r="F1069" s="42">
        <f>[2]Emissions!F1835</f>
        <v>0</v>
      </c>
      <c r="G1069" s="42">
        <f>[2]Emissions!G1835</f>
        <v>0</v>
      </c>
      <c r="H1069" s="42">
        <f>[2]Emissions!H1835</f>
        <v>0</v>
      </c>
      <c r="I1069" s="42">
        <f>[2]Emissions!I1835</f>
        <v>0</v>
      </c>
      <c r="J1069" s="42">
        <f>[2]Emissions!J1835</f>
        <v>0</v>
      </c>
      <c r="K1069" s="42">
        <f>[2]Emissions!K1835</f>
        <v>0</v>
      </c>
      <c r="L1069" s="42">
        <f>[2]Emissions!L1835</f>
        <v>0</v>
      </c>
      <c r="M1069" s="42">
        <f>[2]Emissions!M1835</f>
        <v>0</v>
      </c>
    </row>
    <row r="1070" spans="1:13">
      <c r="A1070" s="10" t="str">
        <f>[2]Emissions!A2060</f>
        <v>EUR</v>
      </c>
      <c r="B1070" s="10" t="str">
        <f>[2]Emissions!B2060</f>
        <v>TRA_AVI_DOM_JTK_EXS</v>
      </c>
      <c r="C1070" s="10" t="str">
        <f>[2]Emissions!C2060</f>
        <v>TOT_CO2</v>
      </c>
      <c r="D1070" s="10" t="str">
        <f>[2]Emissions!D2060</f>
        <v>TRA</v>
      </c>
      <c r="E1070" s="42">
        <f>[2]Emissions!E2060</f>
        <v>12266.53819932152</v>
      </c>
      <c r="F1070" s="42">
        <f>[2]Emissions!F2060</f>
        <v>9813.2305594572153</v>
      </c>
      <c r="G1070" s="42">
        <f>[2]Emissions!G2060</f>
        <v>7359.9229195929138</v>
      </c>
      <c r="H1070" s="42">
        <f>[2]Emissions!H2060</f>
        <v>4906.6152797286086</v>
      </c>
      <c r="I1070" s="42">
        <f>[2]Emissions!I2060</f>
        <v>2453.3076398643052</v>
      </c>
      <c r="J1070" s="42">
        <f>[2]Emissions!J2060</f>
        <v>0</v>
      </c>
      <c r="K1070" s="42">
        <f>[2]Emissions!K2060</f>
        <v>0</v>
      </c>
      <c r="L1070" s="42">
        <f>[2]Emissions!L2060</f>
        <v>0</v>
      </c>
      <c r="M1070" s="42">
        <f>[2]Emissions!M2060</f>
        <v>0</v>
      </c>
    </row>
    <row r="1071" spans="1:13">
      <c r="A1071" s="10" t="str">
        <f>[2]Emissions!A949</f>
        <v>EUR</v>
      </c>
      <c r="B1071" s="10" t="str">
        <f>[2]Emissions!B949</f>
        <v>IND_CH_OTH_DST_NEW</v>
      </c>
      <c r="C1071" s="10" t="str">
        <f>[2]Emissions!C949</f>
        <v>TOT_CO2</v>
      </c>
      <c r="D1071" s="10" t="str">
        <f>[2]Emissions!D949</f>
        <v>IND</v>
      </c>
      <c r="E1071" s="42">
        <f>[2]Emissions!E949</f>
        <v>0</v>
      </c>
      <c r="F1071" s="42">
        <f>[2]Emissions!F949</f>
        <v>0</v>
      </c>
      <c r="G1071" s="42">
        <f>[2]Emissions!G949</f>
        <v>0</v>
      </c>
      <c r="H1071" s="42">
        <f>[2]Emissions!H949</f>
        <v>0</v>
      </c>
      <c r="I1071" s="42">
        <f>[2]Emissions!I949</f>
        <v>0</v>
      </c>
      <c r="J1071" s="42">
        <f>[2]Emissions!J949</f>
        <v>0</v>
      </c>
      <c r="K1071" s="42">
        <f>[2]Emissions!K949</f>
        <v>0</v>
      </c>
      <c r="L1071" s="42">
        <f>[2]Emissions!L949</f>
        <v>0</v>
      </c>
      <c r="M1071" s="42">
        <f>[2]Emissions!M949</f>
        <v>0</v>
      </c>
    </row>
    <row r="1072" spans="1:13">
      <c r="A1072" s="10" t="str">
        <f>[2]Emissions!A1173</f>
        <v>EUR</v>
      </c>
      <c r="B1072" s="10" t="str">
        <f>[2]Emissions!B1173</f>
        <v>IND_IS_SCR_NEW</v>
      </c>
      <c r="C1072" s="10" t="str">
        <f>[2]Emissions!C1173</f>
        <v>TOT_CO2</v>
      </c>
      <c r="D1072" s="10" t="str">
        <f>[2]Emissions!D1173</f>
        <v>IND</v>
      </c>
      <c r="E1072" s="42">
        <f>[2]Emissions!E1173</f>
        <v>1030.174040609015</v>
      </c>
      <c r="F1072" s="42">
        <f>[2]Emissions!F1173</f>
        <v>0</v>
      </c>
      <c r="G1072" s="42">
        <f>[2]Emissions!G1173</f>
        <v>0</v>
      </c>
      <c r="H1072" s="42">
        <f>[2]Emissions!H1173</f>
        <v>0</v>
      </c>
      <c r="I1072" s="42">
        <f>[2]Emissions!I1173</f>
        <v>2192.2725224495771</v>
      </c>
      <c r="J1072" s="42">
        <f>[2]Emissions!J1173</f>
        <v>1896.575281776976</v>
      </c>
      <c r="K1072" s="42">
        <f>[2]Emissions!K1173</f>
        <v>0</v>
      </c>
      <c r="L1072" s="42">
        <f>[2]Emissions!L1173</f>
        <v>0</v>
      </c>
      <c r="M1072" s="42">
        <f>[2]Emissions!M1173</f>
        <v>0</v>
      </c>
    </row>
    <row r="1073" spans="1:13">
      <c r="A1073" s="10" t="str">
        <f>[2]Emissions!A1614</f>
        <v>EUR</v>
      </c>
      <c r="B1073" s="10" t="str">
        <f>[2]Emissions!B1614</f>
        <v>IND_OTH_SB_DST_NEW</v>
      </c>
      <c r="C1073" s="10" t="str">
        <f>[2]Emissions!C1614</f>
        <v>TOT_CO2</v>
      </c>
      <c r="D1073" s="10" t="str">
        <f>[2]Emissions!D1614</f>
        <v>IND</v>
      </c>
      <c r="E1073" s="42">
        <f>[2]Emissions!E1614</f>
        <v>0</v>
      </c>
      <c r="F1073" s="42">
        <f>[2]Emissions!F1614</f>
        <v>0</v>
      </c>
      <c r="G1073" s="42">
        <f>[2]Emissions!G1614</f>
        <v>0</v>
      </c>
      <c r="H1073" s="42">
        <f>[2]Emissions!H1614</f>
        <v>0</v>
      </c>
      <c r="I1073" s="42">
        <f>[2]Emissions!I1614</f>
        <v>0</v>
      </c>
      <c r="J1073" s="42">
        <f>[2]Emissions!J1614</f>
        <v>0</v>
      </c>
      <c r="K1073" s="42">
        <f>[2]Emissions!K1614</f>
        <v>0</v>
      </c>
      <c r="L1073" s="42">
        <f>[2]Emissions!L1614</f>
        <v>0</v>
      </c>
      <c r="M1073" s="42">
        <f>[2]Emissions!M1614</f>
        <v>0</v>
      </c>
    </row>
    <row r="1074" spans="1:13">
      <c r="A1074" s="10" t="str">
        <f>[2]Emissions!A1544</f>
        <v>EUR</v>
      </c>
      <c r="B1074" s="10" t="str">
        <f>[2]Emissions!B1544</f>
        <v>IND_OTH_PH_HFO_NEW</v>
      </c>
      <c r="C1074" s="10" t="str">
        <f>[2]Emissions!C1544</f>
        <v>TOT_CO2</v>
      </c>
      <c r="D1074" s="10" t="str">
        <f>[2]Emissions!D1544</f>
        <v>IND</v>
      </c>
      <c r="E1074" s="42">
        <f>[2]Emissions!E1544</f>
        <v>0</v>
      </c>
      <c r="F1074" s="42">
        <f>[2]Emissions!F1544</f>
        <v>0</v>
      </c>
      <c r="G1074" s="42">
        <f>[2]Emissions!G1544</f>
        <v>19241.185461828802</v>
      </c>
      <c r="H1074" s="42">
        <f>[2]Emissions!H1544</f>
        <v>0</v>
      </c>
      <c r="I1074" s="42">
        <f>[2]Emissions!I1544</f>
        <v>0</v>
      </c>
      <c r="J1074" s="42">
        <f>[2]Emissions!J1544</f>
        <v>0</v>
      </c>
      <c r="K1074" s="42">
        <f>[2]Emissions!K1544</f>
        <v>0</v>
      </c>
      <c r="L1074" s="42">
        <f>[2]Emissions!L1544</f>
        <v>0</v>
      </c>
      <c r="M1074" s="42">
        <f>[2]Emissions!M1544</f>
        <v>0</v>
      </c>
    </row>
    <row r="1075" spans="1:13">
      <c r="A1075" s="10" t="str">
        <f>[2]Emissions!A1415</f>
        <v>EUR</v>
      </c>
      <c r="B1075" s="10" t="str">
        <f>[2]Emissions!B1415</f>
        <v>IND_OTH_MD_LPG_NEW</v>
      </c>
      <c r="C1075" s="10" t="str">
        <f>[2]Emissions!C1415</f>
        <v>TOT_CO2</v>
      </c>
      <c r="D1075" s="10" t="str">
        <f>[2]Emissions!D1415</f>
        <v>IND</v>
      </c>
      <c r="E1075" s="42">
        <f>[2]Emissions!E1415</f>
        <v>0</v>
      </c>
      <c r="F1075" s="42">
        <f>[2]Emissions!F1415</f>
        <v>0</v>
      </c>
      <c r="G1075" s="42">
        <f>[2]Emissions!G1415</f>
        <v>0</v>
      </c>
      <c r="H1075" s="42">
        <f>[2]Emissions!H1415</f>
        <v>0</v>
      </c>
      <c r="I1075" s="42">
        <f>[2]Emissions!I1415</f>
        <v>0</v>
      </c>
      <c r="J1075" s="42">
        <f>[2]Emissions!J1415</f>
        <v>0</v>
      </c>
      <c r="K1075" s="42">
        <f>[2]Emissions!K1415</f>
        <v>0</v>
      </c>
      <c r="L1075" s="42">
        <f>[2]Emissions!L1415</f>
        <v>0</v>
      </c>
      <c r="M1075" s="42">
        <f>[2]Emissions!M1415</f>
        <v>0</v>
      </c>
    </row>
    <row r="1076" spans="1:13">
      <c r="A1076" s="10" t="str">
        <f>[2]Emissions!A1272</f>
        <v>EUR</v>
      </c>
      <c r="B1076" s="10" t="str">
        <f>[2]Emissions!B1272</f>
        <v>IND_NF_ZNC_EXS</v>
      </c>
      <c r="C1076" s="10" t="str">
        <f>[2]Emissions!C1272</f>
        <v>TOT_CO2</v>
      </c>
      <c r="D1076" s="10" t="str">
        <f>[2]Emissions!D1272</f>
        <v>IND</v>
      </c>
      <c r="E1076" s="42">
        <f>[2]Emissions!E1272</f>
        <v>27.151193219840341</v>
      </c>
      <c r="F1076" s="42">
        <f>[2]Emissions!F1272</f>
        <v>21.72095457587228</v>
      </c>
      <c r="G1076" s="42">
        <f>[2]Emissions!G1272</f>
        <v>16.290715931904209</v>
      </c>
      <c r="H1076" s="42">
        <f>[2]Emissions!H1272</f>
        <v>10.86047728793613</v>
      </c>
      <c r="I1076" s="42">
        <f>[2]Emissions!I1272</f>
        <v>5.4302386439680701</v>
      </c>
      <c r="J1076" s="42">
        <f>[2]Emissions!J1272</f>
        <v>0</v>
      </c>
      <c r="K1076" s="42">
        <f>[2]Emissions!K1272</f>
        <v>0</v>
      </c>
      <c r="L1076" s="42">
        <f>[2]Emissions!L1272</f>
        <v>0</v>
      </c>
      <c r="M1076" s="42">
        <f>[2]Emissions!M1272</f>
        <v>0</v>
      </c>
    </row>
    <row r="1077" spans="1:13">
      <c r="A1077" s="10" t="str">
        <f>[2]Emissions!A1167</f>
        <v>EUR</v>
      </c>
      <c r="B1077" s="10" t="str">
        <f>[2]Emissions!B1167</f>
        <v>IND_IS_SCR_EXS</v>
      </c>
      <c r="C1077" s="10" t="str">
        <f>[2]Emissions!C1167</f>
        <v>TOT_CO2</v>
      </c>
      <c r="D1077" s="10" t="str">
        <f>[2]Emissions!D1167</f>
        <v>IND</v>
      </c>
      <c r="E1077" s="42">
        <f>[2]Emissions!E1167</f>
        <v>8896.263750040227</v>
      </c>
      <c r="F1077" s="42">
        <f>[2]Emissions!F1167</f>
        <v>7117.0110000321811</v>
      </c>
      <c r="G1077" s="42">
        <f>[2]Emissions!G1167</f>
        <v>4237.0305267903441</v>
      </c>
      <c r="H1077" s="42">
        <f>[2]Emissions!H1167</f>
        <v>3368.4320255863609</v>
      </c>
      <c r="I1077" s="42">
        <f>[2]Emissions!I1167</f>
        <v>936.79656294584845</v>
      </c>
      <c r="J1077" s="42">
        <f>[2]Emissions!J1167</f>
        <v>0</v>
      </c>
      <c r="K1077" s="42">
        <f>[2]Emissions!K1167</f>
        <v>0</v>
      </c>
      <c r="L1077" s="42">
        <f>[2]Emissions!L1167</f>
        <v>0</v>
      </c>
      <c r="M1077" s="42">
        <f>[2]Emissions!M1167</f>
        <v>0</v>
      </c>
    </row>
    <row r="1078" spans="1:13">
      <c r="A1078" s="10" t="str">
        <f>[2]Emissions!A1409</f>
        <v>EUR</v>
      </c>
      <c r="B1078" s="10" t="str">
        <f>[2]Emissions!B1409</f>
        <v>IND_OTH_MD_DST_NEW</v>
      </c>
      <c r="C1078" s="10" t="str">
        <f>[2]Emissions!C1409</f>
        <v>TOT_CO2</v>
      </c>
      <c r="D1078" s="10" t="str">
        <f>[2]Emissions!D1409</f>
        <v>IND</v>
      </c>
      <c r="E1078" s="42">
        <f>[2]Emissions!E1409</f>
        <v>0</v>
      </c>
      <c r="F1078" s="42">
        <f>[2]Emissions!F1409</f>
        <v>0</v>
      </c>
      <c r="G1078" s="42">
        <f>[2]Emissions!G1409</f>
        <v>0</v>
      </c>
      <c r="H1078" s="42">
        <f>[2]Emissions!H1409</f>
        <v>0</v>
      </c>
      <c r="I1078" s="42">
        <f>[2]Emissions!I1409</f>
        <v>0</v>
      </c>
      <c r="J1078" s="42">
        <f>[2]Emissions!J1409</f>
        <v>0</v>
      </c>
      <c r="K1078" s="42">
        <f>[2]Emissions!K1409</f>
        <v>0</v>
      </c>
      <c r="L1078" s="42">
        <f>[2]Emissions!L1409</f>
        <v>0</v>
      </c>
      <c r="M1078" s="42">
        <f>[2]Emissions!M1409</f>
        <v>0</v>
      </c>
    </row>
    <row r="1079" spans="1:13">
      <c r="A1079" s="10" t="str">
        <f>[2]Emissions!A1010</f>
        <v>EUR</v>
      </c>
      <c r="B1079" s="10" t="str">
        <f>[2]Emissions!B1010</f>
        <v>IND_FEA_EXS</v>
      </c>
      <c r="C1079" s="10" t="str">
        <f>[2]Emissions!C1010</f>
        <v>TOT_CO2</v>
      </c>
      <c r="D1079" s="10" t="str">
        <f>[2]Emissions!D1010</f>
        <v>IND</v>
      </c>
      <c r="E1079" s="42">
        <f>[2]Emissions!E1010</f>
        <v>33354.280336685391</v>
      </c>
      <c r="F1079" s="42">
        <f>[2]Emissions!F1010</f>
        <v>13979.057531867789</v>
      </c>
      <c r="G1079" s="42">
        <f>[2]Emissions!G1010</f>
        <v>10532.930632637501</v>
      </c>
      <c r="H1079" s="42">
        <f>[2]Emissions!H1010</f>
        <v>7021.6480801403368</v>
      </c>
      <c r="I1079" s="42">
        <f>[2]Emissions!I1010</f>
        <v>3510.9768775463981</v>
      </c>
      <c r="J1079" s="42">
        <f>[2]Emissions!J1010</f>
        <v>0</v>
      </c>
      <c r="K1079" s="42">
        <f>[2]Emissions!K1010</f>
        <v>0</v>
      </c>
      <c r="L1079" s="42">
        <f>[2]Emissions!L1010</f>
        <v>0</v>
      </c>
      <c r="M1079" s="42">
        <f>[2]Emissions!M1010</f>
        <v>0</v>
      </c>
    </row>
    <row r="1080" spans="1:13">
      <c r="A1080" s="10" t="str">
        <f>[2]Emissions!A1725</f>
        <v>EUR</v>
      </c>
      <c r="B1080" s="10" t="str">
        <f>[2]Emissions!B1725</f>
        <v>IND_PP_PH_HFO_NEW</v>
      </c>
      <c r="C1080" s="10" t="str">
        <f>[2]Emissions!C1725</f>
        <v>TOT_CO2</v>
      </c>
      <c r="D1080" s="10" t="str">
        <f>[2]Emissions!D1725</f>
        <v>IND</v>
      </c>
      <c r="E1080" s="42">
        <f>[2]Emissions!E1725</f>
        <v>0</v>
      </c>
      <c r="F1080" s="42">
        <f>[2]Emissions!F1725</f>
        <v>0</v>
      </c>
      <c r="G1080" s="42">
        <f>[2]Emissions!G1725</f>
        <v>0</v>
      </c>
      <c r="H1080" s="42">
        <f>[2]Emissions!H1725</f>
        <v>0</v>
      </c>
      <c r="I1080" s="42">
        <f>[2]Emissions!I1725</f>
        <v>0</v>
      </c>
      <c r="J1080" s="42">
        <f>[2]Emissions!J1725</f>
        <v>0</v>
      </c>
      <c r="K1080" s="42">
        <f>[2]Emissions!K1725</f>
        <v>0</v>
      </c>
      <c r="L1080" s="42">
        <f>[2]Emissions!L1725</f>
        <v>0</v>
      </c>
      <c r="M1080" s="42">
        <f>[2]Emissions!M1725</f>
        <v>0</v>
      </c>
    </row>
    <row r="1081" spans="1:13">
      <c r="A1081" s="10" t="str">
        <f>[2]Emissions!A1403</f>
        <v>EUR</v>
      </c>
      <c r="B1081" s="10" t="str">
        <f>[2]Emissions!B1403</f>
        <v>IND_NSP_TECH_EXS</v>
      </c>
      <c r="C1081" s="10" t="str">
        <f>[2]Emissions!C1403</f>
        <v>TOT_CO2</v>
      </c>
      <c r="D1081" s="10" t="str">
        <f>[2]Emissions!D1403</f>
        <v>IND</v>
      </c>
      <c r="E1081" s="42">
        <f>[2]Emissions!E1403</f>
        <v>6723.6438061704284</v>
      </c>
      <c r="F1081" s="42">
        <f>[2]Emissions!F1403</f>
        <v>7068.9827098336464</v>
      </c>
      <c r="G1081" s="42">
        <f>[2]Emissions!G1403</f>
        <v>7186.7990883308803</v>
      </c>
      <c r="H1081" s="42">
        <f>[2]Emissions!H1403</f>
        <v>7778.9111317897032</v>
      </c>
      <c r="I1081" s="42">
        <f>[2]Emissions!I1403</f>
        <v>8029.2210761206816</v>
      </c>
      <c r="J1081" s="42">
        <f>[2]Emissions!J1403</f>
        <v>8256.6378844946939</v>
      </c>
      <c r="K1081" s="42">
        <f>[2]Emissions!K1403</f>
        <v>8444.986045673324</v>
      </c>
      <c r="L1081" s="42">
        <f>[2]Emissions!L1403</f>
        <v>8612.0739134869727</v>
      </c>
      <c r="M1081" s="42">
        <f>[2]Emissions!M1403</f>
        <v>8757.9913799004371</v>
      </c>
    </row>
    <row r="1082" spans="1:13">
      <c r="A1082" s="10" t="str">
        <f>[2]Emissions!A1719</f>
        <v>EUR</v>
      </c>
      <c r="B1082" s="10" t="str">
        <f>[2]Emissions!B1719</f>
        <v>IND_PP_PH_HFO_EXS</v>
      </c>
      <c r="C1082" s="10" t="str">
        <f>[2]Emissions!C1719</f>
        <v>TOT_CO2</v>
      </c>
      <c r="D1082" s="10" t="str">
        <f>[2]Emissions!D1719</f>
        <v>IND</v>
      </c>
      <c r="E1082" s="42">
        <f>[2]Emissions!E1719</f>
        <v>0</v>
      </c>
      <c r="F1082" s="42">
        <f>[2]Emissions!F1719</f>
        <v>0</v>
      </c>
      <c r="G1082" s="42">
        <f>[2]Emissions!G1719</f>
        <v>0</v>
      </c>
      <c r="H1082" s="42">
        <f>[2]Emissions!H1719</f>
        <v>0</v>
      </c>
      <c r="I1082" s="42">
        <f>[2]Emissions!I1719</f>
        <v>0</v>
      </c>
      <c r="J1082" s="42">
        <f>[2]Emissions!J1719</f>
        <v>0</v>
      </c>
      <c r="K1082" s="42">
        <f>[2]Emissions!K1719</f>
        <v>0</v>
      </c>
      <c r="L1082" s="42">
        <f>[2]Emissions!L1719</f>
        <v>0</v>
      </c>
      <c r="M1082" s="42">
        <f>[2]Emissions!M1719</f>
        <v>0</v>
      </c>
    </row>
    <row r="1083" spans="1:13">
      <c r="A1083" s="10" t="str">
        <f>[2]Emissions!A1505</f>
        <v>EUR</v>
      </c>
      <c r="B1083" s="10" t="str">
        <f>[2]Emissions!B1505</f>
        <v>IND_OTH_PH_COA_EXS</v>
      </c>
      <c r="C1083" s="10" t="str">
        <f>[2]Emissions!C1505</f>
        <v>TOT_CO2</v>
      </c>
      <c r="D1083" s="10" t="str">
        <f>[2]Emissions!D1505</f>
        <v>IND</v>
      </c>
      <c r="E1083" s="42">
        <f>[2]Emissions!E1505</f>
        <v>3778.6741583333319</v>
      </c>
      <c r="F1083" s="42">
        <f>[2]Emissions!F1505</f>
        <v>3148.895131944445</v>
      </c>
      <c r="G1083" s="42">
        <f>[2]Emissions!G1505</f>
        <v>2519.1161055555549</v>
      </c>
      <c r="H1083" s="42">
        <f>[2]Emissions!H1505</f>
        <v>3589.7404504166661</v>
      </c>
      <c r="I1083" s="42">
        <f>[2]Emissions!I1505</f>
        <v>2393.160300277777</v>
      </c>
      <c r="J1083" s="42">
        <f>[2]Emissions!J1505</f>
        <v>629.7790263888885</v>
      </c>
      <c r="K1083" s="42">
        <f>[2]Emissions!K1505</f>
        <v>0</v>
      </c>
      <c r="L1083" s="42">
        <f>[2]Emissions!L1505</f>
        <v>0</v>
      </c>
      <c r="M1083" s="42">
        <f>[2]Emissions!M1505</f>
        <v>0</v>
      </c>
    </row>
    <row r="1084" spans="1:13">
      <c r="A1084" s="10" t="str">
        <f>[2]Emissions!A1462</f>
        <v>EUR</v>
      </c>
      <c r="B1084" s="10" t="str">
        <f>[2]Emissions!B1462</f>
        <v>IND_OTH_OTH_HFO_NEW</v>
      </c>
      <c r="C1084" s="10" t="str">
        <f>[2]Emissions!C1462</f>
        <v>TOT_CO2</v>
      </c>
      <c r="D1084" s="10" t="str">
        <f>[2]Emissions!D1462</f>
        <v>IND</v>
      </c>
      <c r="E1084" s="42">
        <f>[2]Emissions!E1462</f>
        <v>0</v>
      </c>
      <c r="F1084" s="42">
        <f>[2]Emissions!F1462</f>
        <v>0</v>
      </c>
      <c r="G1084" s="42">
        <f>[2]Emissions!G1462</f>
        <v>19206.169259165941</v>
      </c>
      <c r="H1084" s="42">
        <f>[2]Emissions!H1462</f>
        <v>0</v>
      </c>
      <c r="I1084" s="42">
        <f>[2]Emissions!I1462</f>
        <v>0</v>
      </c>
      <c r="J1084" s="42">
        <f>[2]Emissions!J1462</f>
        <v>0</v>
      </c>
      <c r="K1084" s="42">
        <f>[2]Emissions!K1462</f>
        <v>0</v>
      </c>
      <c r="L1084" s="42">
        <f>[2]Emissions!L1462</f>
        <v>0</v>
      </c>
      <c r="M1084" s="42">
        <f>[2]Emissions!M1462</f>
        <v>0</v>
      </c>
    </row>
    <row r="1085" spans="1:13">
      <c r="A1085" s="10" t="str">
        <f>[2]Emissions!A740</f>
        <v>EUR</v>
      </c>
      <c r="B1085" s="10" t="str">
        <f>[2]Emissions!B740</f>
        <v>IND_CH_FS_LNG_EXS</v>
      </c>
      <c r="C1085" s="10" t="str">
        <f>[2]Emissions!C740</f>
        <v>TOT_CO2</v>
      </c>
      <c r="D1085" s="10" t="str">
        <f>[2]Emissions!D740</f>
        <v>IND</v>
      </c>
      <c r="E1085" s="42">
        <f>[2]Emissions!E740</f>
        <v>27.989149999999999</v>
      </c>
      <c r="F1085" s="42">
        <f>[2]Emissions!F740</f>
        <v>0</v>
      </c>
      <c r="G1085" s="42">
        <f>[2]Emissions!G740</f>
        <v>0</v>
      </c>
      <c r="H1085" s="42">
        <f>[2]Emissions!H740</f>
        <v>0</v>
      </c>
      <c r="I1085" s="42">
        <f>[2]Emissions!I740</f>
        <v>0</v>
      </c>
      <c r="J1085" s="42">
        <f>[2]Emissions!J740</f>
        <v>0</v>
      </c>
      <c r="K1085" s="42">
        <f>[2]Emissions!K740</f>
        <v>0</v>
      </c>
      <c r="L1085" s="42">
        <f>[2]Emissions!L740</f>
        <v>0</v>
      </c>
      <c r="M1085" s="42">
        <f>[2]Emissions!M740</f>
        <v>0</v>
      </c>
    </row>
    <row r="1086" spans="1:13">
      <c r="A1086" s="10" t="str">
        <f>[2]Emissions!A698</f>
        <v>EUR</v>
      </c>
      <c r="B1086" s="10" t="str">
        <f>[2]Emissions!B698</f>
        <v>IND_CH_FS_COA_EXS</v>
      </c>
      <c r="C1086" s="10" t="str">
        <f>[2]Emissions!C698</f>
        <v>TOT_CO2</v>
      </c>
      <c r="D1086" s="10" t="str">
        <f>[2]Emissions!D698</f>
        <v>IND</v>
      </c>
      <c r="E1086" s="42">
        <f>[2]Emissions!E698</f>
        <v>4846.1139982076902</v>
      </c>
      <c r="F1086" s="42">
        <f>[2]Emissions!F698</f>
        <v>8257.1480297369908</v>
      </c>
      <c r="G1086" s="42">
        <f>[2]Emissions!G698</f>
        <v>9634.0682123239767</v>
      </c>
      <c r="H1086" s="42">
        <f>[2]Emissions!H698</f>
        <v>10341.87775467985</v>
      </c>
      <c r="I1086" s="42">
        <f>[2]Emissions!I698</f>
        <v>8502.3030549294872</v>
      </c>
      <c r="J1086" s="42">
        <f>[2]Emissions!J698</f>
        <v>4243.1047263507025</v>
      </c>
      <c r="K1086" s="42">
        <f>[2]Emissions!K698</f>
        <v>0</v>
      </c>
      <c r="L1086" s="42">
        <f>[2]Emissions!L698</f>
        <v>0</v>
      </c>
      <c r="M1086" s="42">
        <f>[2]Emissions!M698</f>
        <v>0</v>
      </c>
    </row>
    <row r="1087" spans="1:13">
      <c r="A1087" s="10" t="str">
        <f>[2]Emissions!A734</f>
        <v>EUR</v>
      </c>
      <c r="B1087" s="10" t="str">
        <f>[2]Emissions!B734</f>
        <v>IND_CH_FS_HFO_EXS</v>
      </c>
      <c r="C1087" s="10" t="str">
        <f>[2]Emissions!C734</f>
        <v>TOT_CO2</v>
      </c>
      <c r="D1087" s="10" t="str">
        <f>[2]Emissions!D734</f>
        <v>IND</v>
      </c>
      <c r="E1087" s="42">
        <f>[2]Emissions!E734</f>
        <v>9699.6345905238395</v>
      </c>
      <c r="F1087" s="42">
        <f>[2]Emissions!F734</f>
        <v>8985.0016296963731</v>
      </c>
      <c r="G1087" s="42">
        <f>[2]Emissions!G734</f>
        <v>7776.6988304284268</v>
      </c>
      <c r="H1087" s="42">
        <f>[2]Emissions!H734</f>
        <v>5244.5241837616286</v>
      </c>
      <c r="I1087" s="42">
        <f>[2]Emissions!I734</f>
        <v>3040.1456117032212</v>
      </c>
      <c r="J1087" s="42">
        <f>[2]Emissions!J734</f>
        <v>1137.141074167323</v>
      </c>
      <c r="K1087" s="42">
        <f>[2]Emissions!K734</f>
        <v>0</v>
      </c>
      <c r="L1087" s="42">
        <f>[2]Emissions!L734</f>
        <v>0</v>
      </c>
      <c r="M1087" s="42">
        <f>[2]Emissions!M734</f>
        <v>0</v>
      </c>
    </row>
    <row r="1088" spans="1:13">
      <c r="A1088" s="10" t="str">
        <f>[2]Emissions!A728</f>
        <v>EUR</v>
      </c>
      <c r="B1088" s="10" t="str">
        <f>[2]Emissions!B728</f>
        <v>IND_CH_FS_ETH_NEW</v>
      </c>
      <c r="C1088" s="10" t="str">
        <f>[2]Emissions!C728</f>
        <v>TOT_CO2</v>
      </c>
      <c r="D1088" s="10" t="str">
        <f>[2]Emissions!D728</f>
        <v>IND</v>
      </c>
      <c r="E1088" s="42">
        <f>[2]Emissions!E728</f>
        <v>3201.193098098774</v>
      </c>
      <c r="F1088" s="42">
        <f>[2]Emissions!F728</f>
        <v>10646.398936799171</v>
      </c>
      <c r="G1088" s="42">
        <f>[2]Emissions!G728</f>
        <v>14860.962361710301</v>
      </c>
      <c r="H1088" s="42">
        <f>[2]Emissions!H728</f>
        <v>40578.953157245691</v>
      </c>
      <c r="I1088" s="42">
        <f>[2]Emissions!I728</f>
        <v>67030.916557374541</v>
      </c>
      <c r="J1088" s="42">
        <f>[2]Emissions!J728</f>
        <v>66758.794576917237</v>
      </c>
      <c r="K1088" s="42">
        <f>[2]Emissions!K728</f>
        <v>21931.441247335169</v>
      </c>
      <c r="L1088" s="42">
        <f>[2]Emissions!L728</f>
        <v>12575.140028742009</v>
      </c>
      <c r="M1088" s="42">
        <f>[2]Emissions!M728</f>
        <v>19197.115099897721</v>
      </c>
    </row>
    <row r="1089" spans="1:13">
      <c r="A1089" s="10" t="str">
        <f>[2]Emissions!A1692</f>
        <v>EUR</v>
      </c>
      <c r="B1089" s="10" t="str">
        <f>[2]Emissions!B1692</f>
        <v>IND_PP_MD_NGA_NEW</v>
      </c>
      <c r="C1089" s="10" t="str">
        <f>[2]Emissions!C1692</f>
        <v>TOT_CO2</v>
      </c>
      <c r="D1089" s="10" t="str">
        <f>[2]Emissions!D1692</f>
        <v>IND</v>
      </c>
      <c r="E1089" s="42">
        <f>[2]Emissions!E1692</f>
        <v>0</v>
      </c>
      <c r="F1089" s="42">
        <f>[2]Emissions!F1692</f>
        <v>0</v>
      </c>
      <c r="G1089" s="42">
        <f>[2]Emissions!G1692</f>
        <v>0</v>
      </c>
      <c r="H1089" s="42">
        <f>[2]Emissions!H1692</f>
        <v>0</v>
      </c>
      <c r="I1089" s="42">
        <f>[2]Emissions!I1692</f>
        <v>0</v>
      </c>
      <c r="J1089" s="42">
        <f>[2]Emissions!J1692</f>
        <v>0</v>
      </c>
      <c r="K1089" s="42">
        <f>[2]Emissions!K1692</f>
        <v>0</v>
      </c>
      <c r="L1089" s="42">
        <f>[2]Emissions!L1692</f>
        <v>0</v>
      </c>
      <c r="M1089" s="42">
        <f>[2]Emissions!M1692</f>
        <v>0</v>
      </c>
    </row>
    <row r="1090" spans="1:13">
      <c r="A1090" s="10" t="str">
        <f>[2]Emissions!A1656</f>
        <v>EUR</v>
      </c>
      <c r="B1090" s="10" t="str">
        <f>[2]Emissions!B1656</f>
        <v>IND_PP_DH_LPG_EXS</v>
      </c>
      <c r="C1090" s="10" t="str">
        <f>[2]Emissions!C1656</f>
        <v>TOT_CO2</v>
      </c>
      <c r="D1090" s="10" t="str">
        <f>[2]Emissions!D1656</f>
        <v>IND</v>
      </c>
      <c r="E1090" s="42">
        <f>[2]Emissions!E1656</f>
        <v>0</v>
      </c>
      <c r="F1090" s="42">
        <f>[2]Emissions!F1656</f>
        <v>0</v>
      </c>
      <c r="G1090" s="42">
        <f>[2]Emissions!G1656</f>
        <v>0</v>
      </c>
      <c r="H1090" s="42">
        <f>[2]Emissions!H1656</f>
        <v>0</v>
      </c>
      <c r="I1090" s="42">
        <f>[2]Emissions!I1656</f>
        <v>0</v>
      </c>
      <c r="J1090" s="42">
        <f>[2]Emissions!J1656</f>
        <v>0</v>
      </c>
      <c r="K1090" s="42">
        <f>[2]Emissions!K1656</f>
        <v>0</v>
      </c>
      <c r="L1090" s="42">
        <f>[2]Emissions!L1656</f>
        <v>0</v>
      </c>
      <c r="M1090" s="42">
        <f>[2]Emissions!M1656</f>
        <v>0</v>
      </c>
    </row>
    <row r="1091" spans="1:13">
      <c r="A1091" s="10" t="str">
        <f>[2]Emissions!A1632</f>
        <v>EUR</v>
      </c>
      <c r="B1091" s="10" t="str">
        <f>[2]Emissions!B1632</f>
        <v>IND_OTH_SB_LPG_EXS</v>
      </c>
      <c r="C1091" s="10" t="str">
        <f>[2]Emissions!C1632</f>
        <v>TOT_CO2</v>
      </c>
      <c r="D1091" s="10" t="str">
        <f>[2]Emissions!D1632</f>
        <v>IND</v>
      </c>
      <c r="E1091" s="42">
        <f>[2]Emissions!E1632</f>
        <v>389.41866944444439</v>
      </c>
      <c r="F1091" s="42">
        <f>[2]Emissions!F1632</f>
        <v>324.51555787037029</v>
      </c>
      <c r="G1091" s="42">
        <f>[2]Emissions!G1632</f>
        <v>259.6124462962963</v>
      </c>
      <c r="H1091" s="42">
        <f>[2]Emissions!H1632</f>
        <v>194.7093347222222</v>
      </c>
      <c r="I1091" s="42">
        <f>[2]Emissions!I1632</f>
        <v>129.80622314814809</v>
      </c>
      <c r="J1091" s="42">
        <f>[2]Emissions!J1632</f>
        <v>64.903111574074074</v>
      </c>
      <c r="K1091" s="42">
        <f>[2]Emissions!K1632</f>
        <v>0</v>
      </c>
      <c r="L1091" s="42">
        <f>[2]Emissions!L1632</f>
        <v>0</v>
      </c>
      <c r="M1091" s="42">
        <f>[2]Emissions!M1632</f>
        <v>0</v>
      </c>
    </row>
    <row r="1092" spans="1:13">
      <c r="A1092" s="10" t="str">
        <f>[2]Emissions!A1562</f>
        <v>EUR</v>
      </c>
      <c r="B1092" s="10" t="str">
        <f>[2]Emissions!B1562</f>
        <v>IND_OTH_PH_NGA_EXS</v>
      </c>
      <c r="C1092" s="10" t="str">
        <f>[2]Emissions!C1562</f>
        <v>TOT_CO2</v>
      </c>
      <c r="D1092" s="10" t="str">
        <f>[2]Emissions!D1562</f>
        <v>IND</v>
      </c>
      <c r="E1092" s="42">
        <f>[2]Emissions!E1562</f>
        <v>55797.687661470591</v>
      </c>
      <c r="F1092" s="42">
        <f>[2]Emissions!F1562</f>
        <v>24472.670026960779</v>
      </c>
      <c r="G1092" s="42">
        <f>[2]Emissions!G1562</f>
        <v>19578.136021568629</v>
      </c>
      <c r="H1092" s="42">
        <f>[2]Emissions!H1562</f>
        <v>14683.60201617647</v>
      </c>
      <c r="I1092" s="42">
        <f>[2]Emissions!I1562</f>
        <v>9789.0680107843164</v>
      </c>
      <c r="J1092" s="42">
        <f>[2]Emissions!J1562</f>
        <v>4894.5340053921573</v>
      </c>
      <c r="K1092" s="42">
        <f>[2]Emissions!K1562</f>
        <v>0</v>
      </c>
      <c r="L1092" s="42">
        <f>[2]Emissions!L1562</f>
        <v>0</v>
      </c>
      <c r="M1092" s="42">
        <f>[2]Emissions!M1562</f>
        <v>0</v>
      </c>
    </row>
    <row r="1093" spans="1:13">
      <c r="A1093" s="10" t="str">
        <f>[2]Emissions!A1492</f>
        <v>EUR</v>
      </c>
      <c r="B1093" s="10" t="str">
        <f>[2]Emissions!B1492</f>
        <v>IND_OTH_OTH_OIL_NEW</v>
      </c>
      <c r="C1093" s="10" t="str">
        <f>[2]Emissions!C1492</f>
        <v>TOT_CO2</v>
      </c>
      <c r="D1093" s="10" t="str">
        <f>[2]Emissions!D1492</f>
        <v>IND</v>
      </c>
      <c r="E1093" s="42">
        <f>[2]Emissions!E1492</f>
        <v>0</v>
      </c>
      <c r="F1093" s="42">
        <f>[2]Emissions!F1492</f>
        <v>0</v>
      </c>
      <c r="G1093" s="42">
        <f>[2]Emissions!G1492</f>
        <v>0</v>
      </c>
      <c r="H1093" s="42">
        <f>[2]Emissions!H1492</f>
        <v>0</v>
      </c>
      <c r="I1093" s="42">
        <f>[2]Emissions!I1492</f>
        <v>0</v>
      </c>
      <c r="J1093" s="42">
        <f>[2]Emissions!J1492</f>
        <v>0</v>
      </c>
      <c r="K1093" s="42">
        <f>[2]Emissions!K1492</f>
        <v>0</v>
      </c>
      <c r="L1093" s="42">
        <f>[2]Emissions!L1492</f>
        <v>0</v>
      </c>
      <c r="M1093" s="42">
        <f>[2]Emissions!M1492</f>
        <v>0</v>
      </c>
    </row>
    <row r="1094" spans="1:13">
      <c r="A1094" s="10" t="str">
        <f>[2]Emissions!A1390</f>
        <v>EUR</v>
      </c>
      <c r="B1094" s="10" t="str">
        <f>[2]Emissions!B1390</f>
        <v>IND_NM_MD_OIL</v>
      </c>
      <c r="C1094" s="10" t="str">
        <f>[2]Emissions!C1390</f>
        <v>TOT_CO2</v>
      </c>
      <c r="D1094" s="10" t="str">
        <f>[2]Emissions!D1390</f>
        <v>IND</v>
      </c>
      <c r="E1094" s="42">
        <f>[2]Emissions!E1390</f>
        <v>0</v>
      </c>
      <c r="F1094" s="42">
        <f>[2]Emissions!F1390</f>
        <v>0</v>
      </c>
      <c r="G1094" s="42">
        <f>[2]Emissions!G1390</f>
        <v>0</v>
      </c>
      <c r="H1094" s="42">
        <f>[2]Emissions!H1390</f>
        <v>0</v>
      </c>
      <c r="I1094" s="42">
        <f>[2]Emissions!I1390</f>
        <v>0</v>
      </c>
      <c r="J1094" s="42">
        <f>[2]Emissions!J1390</f>
        <v>0</v>
      </c>
      <c r="K1094" s="42">
        <f>[2]Emissions!K1390</f>
        <v>0</v>
      </c>
      <c r="L1094" s="42">
        <f>[2]Emissions!L1390</f>
        <v>0</v>
      </c>
      <c r="M1094" s="42">
        <f>[2]Emissions!M1390</f>
        <v>0</v>
      </c>
    </row>
    <row r="1095" spans="1:13">
      <c r="A1095" s="10" t="str">
        <f>[2]Emissions!A991</f>
        <v>EUR</v>
      </c>
      <c r="B1095" s="10" t="str">
        <f>[2]Emissions!B991</f>
        <v>IND_CH_OTH_NAP_EXS</v>
      </c>
      <c r="C1095" s="10" t="str">
        <f>[2]Emissions!C991</f>
        <v>TOT_CO2</v>
      </c>
      <c r="D1095" s="10" t="str">
        <f>[2]Emissions!D991</f>
        <v>IND</v>
      </c>
      <c r="E1095" s="42">
        <f>[2]Emissions!E991</f>
        <v>0</v>
      </c>
      <c r="F1095" s="42">
        <f>[2]Emissions!F991</f>
        <v>0</v>
      </c>
      <c r="G1095" s="42">
        <f>[2]Emissions!G991</f>
        <v>0</v>
      </c>
      <c r="H1095" s="42">
        <f>[2]Emissions!H991</f>
        <v>0</v>
      </c>
      <c r="I1095" s="42">
        <f>[2]Emissions!I991</f>
        <v>0</v>
      </c>
      <c r="J1095" s="42">
        <f>[2]Emissions!J991</f>
        <v>0</v>
      </c>
      <c r="K1095" s="42">
        <f>[2]Emissions!K991</f>
        <v>0</v>
      </c>
      <c r="L1095" s="42">
        <f>[2]Emissions!L991</f>
        <v>0</v>
      </c>
      <c r="M1095" s="42">
        <f>[2]Emissions!M991</f>
        <v>0</v>
      </c>
    </row>
    <row r="1096" spans="1:13">
      <c r="A1096" s="10" t="str">
        <f>[2]Emissions!A1686</f>
        <v>EUR</v>
      </c>
      <c r="B1096" s="10" t="str">
        <f>[2]Emissions!B1686</f>
        <v>IND_PP_MD_LPG_NEW</v>
      </c>
      <c r="C1096" s="10" t="str">
        <f>[2]Emissions!C1686</f>
        <v>TOT_CO2</v>
      </c>
      <c r="D1096" s="10" t="str">
        <f>[2]Emissions!D1686</f>
        <v>IND</v>
      </c>
      <c r="E1096" s="42">
        <f>[2]Emissions!E1686</f>
        <v>0</v>
      </c>
      <c r="F1096" s="42">
        <f>[2]Emissions!F1686</f>
        <v>0</v>
      </c>
      <c r="G1096" s="42">
        <f>[2]Emissions!G1686</f>
        <v>0</v>
      </c>
      <c r="H1096" s="42">
        <f>[2]Emissions!H1686</f>
        <v>0</v>
      </c>
      <c r="I1096" s="42">
        <f>[2]Emissions!I1686</f>
        <v>0</v>
      </c>
      <c r="J1096" s="42">
        <f>[2]Emissions!J1686</f>
        <v>0</v>
      </c>
      <c r="K1096" s="42">
        <f>[2]Emissions!K1686</f>
        <v>0</v>
      </c>
      <c r="L1096" s="42">
        <f>[2]Emissions!L1686</f>
        <v>0</v>
      </c>
      <c r="M1096" s="42">
        <f>[2]Emissions!M1686</f>
        <v>0</v>
      </c>
    </row>
    <row r="1097" spans="1:13">
      <c r="A1097" s="10" t="str">
        <f>[2]Emissions!A1626</f>
        <v>EUR</v>
      </c>
      <c r="B1097" s="10" t="str">
        <f>[2]Emissions!B1626</f>
        <v>IND_OTH_SB_HFO_NEW</v>
      </c>
      <c r="C1097" s="10" t="str">
        <f>[2]Emissions!C1626</f>
        <v>TOT_CO2</v>
      </c>
      <c r="D1097" s="10" t="str">
        <f>[2]Emissions!D1626</f>
        <v>IND</v>
      </c>
      <c r="E1097" s="42">
        <f>[2]Emissions!E1626</f>
        <v>1681.973259542588</v>
      </c>
      <c r="F1097" s="42">
        <f>[2]Emissions!F1626</f>
        <v>1513.264747561115</v>
      </c>
      <c r="G1097" s="42">
        <f>[2]Emissions!G1626</f>
        <v>20955.09664334897</v>
      </c>
      <c r="H1097" s="42">
        <f>[2]Emissions!H1626</f>
        <v>0</v>
      </c>
      <c r="I1097" s="42">
        <f>[2]Emissions!I1626</f>
        <v>0</v>
      </c>
      <c r="J1097" s="42">
        <f>[2]Emissions!J1626</f>
        <v>0</v>
      </c>
      <c r="K1097" s="42">
        <f>[2]Emissions!K1626</f>
        <v>0</v>
      </c>
      <c r="L1097" s="42">
        <f>[2]Emissions!L1626</f>
        <v>0</v>
      </c>
      <c r="M1097" s="42">
        <f>[2]Emissions!M1626</f>
        <v>0</v>
      </c>
    </row>
    <row r="1098" spans="1:13">
      <c r="A1098" s="10" t="str">
        <f>[2]Emissions!A1556</f>
        <v>EUR</v>
      </c>
      <c r="B1098" s="10" t="str">
        <f>[2]Emissions!B1556</f>
        <v>IND_OTH_PH_LPG_NEW</v>
      </c>
      <c r="C1098" s="10" t="str">
        <f>[2]Emissions!C1556</f>
        <v>TOT_CO2</v>
      </c>
      <c r="D1098" s="10" t="str">
        <f>[2]Emissions!D1556</f>
        <v>IND</v>
      </c>
      <c r="E1098" s="42">
        <f>[2]Emissions!E1556</f>
        <v>0</v>
      </c>
      <c r="F1098" s="42">
        <f>[2]Emissions!F1556</f>
        <v>0</v>
      </c>
      <c r="G1098" s="42">
        <f>[2]Emissions!G1556</f>
        <v>0</v>
      </c>
      <c r="H1098" s="42">
        <f>[2]Emissions!H1556</f>
        <v>0</v>
      </c>
      <c r="I1098" s="42">
        <f>[2]Emissions!I1556</f>
        <v>0</v>
      </c>
      <c r="J1098" s="42">
        <f>[2]Emissions!J1556</f>
        <v>13707.17703720379</v>
      </c>
      <c r="K1098" s="42">
        <f>[2]Emissions!K1556</f>
        <v>0</v>
      </c>
      <c r="L1098" s="42">
        <f>[2]Emissions!L1556</f>
        <v>0</v>
      </c>
      <c r="M1098" s="42">
        <f>[2]Emissions!M1556</f>
        <v>0</v>
      </c>
    </row>
    <row r="1099" spans="1:13">
      <c r="A1099" s="10" t="str">
        <f>[2]Emissions!A1486</f>
        <v>EUR</v>
      </c>
      <c r="B1099" s="10" t="str">
        <f>[2]Emissions!B1486</f>
        <v>IND_OTH_OTH_OIL_EXS</v>
      </c>
      <c r="C1099" s="10" t="str">
        <f>[2]Emissions!C1486</f>
        <v>TOT_CO2</v>
      </c>
      <c r="D1099" s="10" t="str">
        <f>[2]Emissions!D1486</f>
        <v>IND</v>
      </c>
      <c r="E1099" s="42">
        <f>[2]Emissions!E1486</f>
        <v>8292.5563650000004</v>
      </c>
      <c r="F1099" s="42">
        <f>[2]Emissions!F1486</f>
        <v>3637.0861249999998</v>
      </c>
      <c r="G1099" s="42">
        <f>[2]Emissions!G1486</f>
        <v>2909.668900000001</v>
      </c>
      <c r="H1099" s="42">
        <f>[2]Emissions!H1486</f>
        <v>2182.251675</v>
      </c>
      <c r="I1099" s="42">
        <f>[2]Emissions!I1486</f>
        <v>1454.8344500000001</v>
      </c>
      <c r="J1099" s="42">
        <f>[2]Emissions!J1486</f>
        <v>727.41722500000014</v>
      </c>
      <c r="K1099" s="42">
        <f>[2]Emissions!K1486</f>
        <v>0</v>
      </c>
      <c r="L1099" s="42">
        <f>[2]Emissions!L1486</f>
        <v>0</v>
      </c>
      <c r="M1099" s="42">
        <f>[2]Emissions!M1486</f>
        <v>0</v>
      </c>
    </row>
    <row r="1100" spans="1:13">
      <c r="A1100" s="10" t="str">
        <f>[2]Emissions!A985</f>
        <v>EUR</v>
      </c>
      <c r="B1100" s="10" t="str">
        <f>[2]Emissions!B985</f>
        <v>IND_CH_OTH_LPG_NEW</v>
      </c>
      <c r="C1100" s="10" t="str">
        <f>[2]Emissions!C985</f>
        <v>TOT_CO2</v>
      </c>
      <c r="D1100" s="10" t="str">
        <f>[2]Emissions!D985</f>
        <v>IND</v>
      </c>
      <c r="E1100" s="42">
        <f>[2]Emissions!E985</f>
        <v>0</v>
      </c>
      <c r="F1100" s="42">
        <f>[2]Emissions!F985</f>
        <v>0</v>
      </c>
      <c r="G1100" s="42">
        <f>[2]Emissions!G985</f>
        <v>0</v>
      </c>
      <c r="H1100" s="42">
        <f>[2]Emissions!H985</f>
        <v>0</v>
      </c>
      <c r="I1100" s="42">
        <f>[2]Emissions!I985</f>
        <v>0</v>
      </c>
      <c r="J1100" s="42">
        <f>[2]Emissions!J985</f>
        <v>0</v>
      </c>
      <c r="K1100" s="42">
        <f>[2]Emissions!K985</f>
        <v>0</v>
      </c>
      <c r="L1100" s="42">
        <f>[2]Emissions!L985</f>
        <v>0</v>
      </c>
      <c r="M1100" s="42">
        <f>[2]Emissions!M985</f>
        <v>0</v>
      </c>
    </row>
    <row r="1101" spans="1:13">
      <c r="A1101" s="10" t="str">
        <f>[2]Emissions!A776</f>
        <v>EUR</v>
      </c>
      <c r="B1101" s="10" t="str">
        <f>[2]Emissions!B776</f>
        <v>IND_CH_FS_NGA_NEW</v>
      </c>
      <c r="C1101" s="10" t="str">
        <f>[2]Emissions!C776</f>
        <v>TOT_CO2</v>
      </c>
      <c r="D1101" s="10" t="str">
        <f>[2]Emissions!D776</f>
        <v>IND</v>
      </c>
      <c r="E1101" s="42">
        <f>[2]Emissions!E776</f>
        <v>47.113328178382012</v>
      </c>
      <c r="F1101" s="42">
        <f>[2]Emissions!F776</f>
        <v>2820.8049071954538</v>
      </c>
      <c r="G1101" s="42">
        <f>[2]Emissions!G776</f>
        <v>9482.7864233732635</v>
      </c>
      <c r="H1101" s="42">
        <f>[2]Emissions!H776</f>
        <v>9191.3059736406158</v>
      </c>
      <c r="I1101" s="42">
        <f>[2]Emissions!I776</f>
        <v>1037.5265028397989</v>
      </c>
      <c r="J1101" s="42">
        <f>[2]Emissions!J776</f>
        <v>1055.161786224834</v>
      </c>
      <c r="K1101" s="42">
        <f>[2]Emissions!K776</f>
        <v>1068.7078532459891</v>
      </c>
      <c r="L1101" s="42">
        <f>[2]Emissions!L776</f>
        <v>1083.505479621761</v>
      </c>
      <c r="M1101" s="42">
        <f>[2]Emissions!M776</f>
        <v>1095.817964876509</v>
      </c>
    </row>
    <row r="1102" spans="1:13">
      <c r="A1102" s="10" t="str">
        <f>[2]Emissions!A1680</f>
        <v>EUR</v>
      </c>
      <c r="B1102" s="10" t="str">
        <f>[2]Emissions!B1680</f>
        <v>IND_PP_DH_OIL_EXS</v>
      </c>
      <c r="C1102" s="10" t="str">
        <f>[2]Emissions!C1680</f>
        <v>TOT_CO2</v>
      </c>
      <c r="D1102" s="10" t="str">
        <f>[2]Emissions!D1680</f>
        <v>IND</v>
      </c>
      <c r="E1102" s="42">
        <f>[2]Emissions!E1680</f>
        <v>0</v>
      </c>
      <c r="F1102" s="42">
        <f>[2]Emissions!F1680</f>
        <v>0</v>
      </c>
      <c r="G1102" s="42">
        <f>[2]Emissions!G1680</f>
        <v>0</v>
      </c>
      <c r="H1102" s="42">
        <f>[2]Emissions!H1680</f>
        <v>0</v>
      </c>
      <c r="I1102" s="42">
        <f>[2]Emissions!I1680</f>
        <v>0</v>
      </c>
      <c r="J1102" s="42">
        <f>[2]Emissions!J1680</f>
        <v>0</v>
      </c>
      <c r="K1102" s="42">
        <f>[2]Emissions!K1680</f>
        <v>0</v>
      </c>
      <c r="L1102" s="42">
        <f>[2]Emissions!L1680</f>
        <v>0</v>
      </c>
      <c r="M1102" s="42">
        <f>[2]Emissions!M1680</f>
        <v>0</v>
      </c>
    </row>
    <row r="1103" spans="1:13">
      <c r="A1103" s="10" t="str">
        <f>[2]Emissions!A1650</f>
        <v>EUR</v>
      </c>
      <c r="B1103" s="10" t="str">
        <f>[2]Emissions!B1650</f>
        <v>IND_OTH_SB_OIL_EXS</v>
      </c>
      <c r="C1103" s="10" t="str">
        <f>[2]Emissions!C1650</f>
        <v>TOT_CO2</v>
      </c>
      <c r="D1103" s="10" t="str">
        <f>[2]Emissions!D1650</f>
        <v>IND</v>
      </c>
      <c r="E1103" s="42">
        <f>[2]Emissions!E1650</f>
        <v>8728.521269753086</v>
      </c>
      <c r="F1103" s="42">
        <f>[2]Emissions!F1650</f>
        <v>7273.7677247942393</v>
      </c>
      <c r="G1103" s="42">
        <f>[2]Emissions!G1650</f>
        <v>5819.0141798353907</v>
      </c>
      <c r="H1103" s="42">
        <f>[2]Emissions!H1650</f>
        <v>4364.2606348765439</v>
      </c>
      <c r="I1103" s="42">
        <f>[2]Emissions!I1650</f>
        <v>2909.5070899176958</v>
      </c>
      <c r="J1103" s="42">
        <f>[2]Emissions!J1650</f>
        <v>1454.7535449588479</v>
      </c>
      <c r="K1103" s="42">
        <f>[2]Emissions!K1650</f>
        <v>0</v>
      </c>
      <c r="L1103" s="42">
        <f>[2]Emissions!L1650</f>
        <v>0</v>
      </c>
      <c r="M1103" s="42">
        <f>[2]Emissions!M1650</f>
        <v>0</v>
      </c>
    </row>
    <row r="1104" spans="1:13">
      <c r="A1104" s="10" t="str">
        <f>[2]Emissions!A1620</f>
        <v>EUR</v>
      </c>
      <c r="B1104" s="10" t="str">
        <f>[2]Emissions!B1620</f>
        <v>IND_OTH_SB_HFO_EXS</v>
      </c>
      <c r="C1104" s="10" t="str">
        <f>[2]Emissions!C1620</f>
        <v>TOT_CO2</v>
      </c>
      <c r="D1104" s="10" t="str">
        <f>[2]Emissions!D1620</f>
        <v>IND</v>
      </c>
      <c r="E1104" s="42">
        <f>[2]Emissions!E1620</f>
        <v>3034.2808111111108</v>
      </c>
      <c r="F1104" s="42">
        <f>[2]Emissions!F1620</f>
        <v>2528.567342592592</v>
      </c>
      <c r="G1104" s="42">
        <f>[2]Emissions!G1620</f>
        <v>2022.8538740740739</v>
      </c>
      <c r="H1104" s="42">
        <f>[2]Emissions!H1620</f>
        <v>1517.1404055555561</v>
      </c>
      <c r="I1104" s="42">
        <f>[2]Emissions!I1620</f>
        <v>1011.426937037037</v>
      </c>
      <c r="J1104" s="42">
        <f>[2]Emissions!J1620</f>
        <v>505.71346851851808</v>
      </c>
      <c r="K1104" s="42">
        <f>[2]Emissions!K1620</f>
        <v>0</v>
      </c>
      <c r="L1104" s="42">
        <f>[2]Emissions!L1620</f>
        <v>0</v>
      </c>
      <c r="M1104" s="42">
        <f>[2]Emissions!M1620</f>
        <v>0</v>
      </c>
    </row>
    <row r="1105" spans="1:13">
      <c r="A1105" s="10" t="str">
        <f>[2]Emissions!A1550</f>
        <v>EUR</v>
      </c>
      <c r="B1105" s="10" t="str">
        <f>[2]Emissions!B1550</f>
        <v>IND_OTH_PH_LPG_EXS</v>
      </c>
      <c r="C1105" s="10" t="str">
        <f>[2]Emissions!C1550</f>
        <v>TOT_CO2</v>
      </c>
      <c r="D1105" s="10" t="str">
        <f>[2]Emissions!D1550</f>
        <v>IND</v>
      </c>
      <c r="E1105" s="42">
        <f>[2]Emissions!E1550</f>
        <v>4993.0210770000003</v>
      </c>
      <c r="F1105" s="42">
        <f>[2]Emissions!F1550</f>
        <v>2189.9215250000002</v>
      </c>
      <c r="G1105" s="42">
        <f>[2]Emissions!G1550</f>
        <v>1751.93722</v>
      </c>
      <c r="H1105" s="42">
        <f>[2]Emissions!H1550</f>
        <v>1313.9529150000001</v>
      </c>
      <c r="I1105" s="42">
        <f>[2]Emissions!I1550</f>
        <v>875.96861000000001</v>
      </c>
      <c r="J1105" s="42">
        <f>[2]Emissions!J1550</f>
        <v>437.98430500000018</v>
      </c>
      <c r="K1105" s="42">
        <f>[2]Emissions!K1550</f>
        <v>0</v>
      </c>
      <c r="L1105" s="42">
        <f>[2]Emissions!L1550</f>
        <v>0</v>
      </c>
      <c r="M1105" s="42">
        <f>[2]Emissions!M1550</f>
        <v>0</v>
      </c>
    </row>
    <row r="1106" spans="1:13">
      <c r="A1106" s="10" t="str">
        <f>[2]Emissions!A1029</f>
        <v>EUR</v>
      </c>
      <c r="B1106" s="10" t="str">
        <f>[2]Emissions!B1029</f>
        <v>IND_FT_FS_NGA</v>
      </c>
      <c r="C1106" s="10" t="str">
        <f>[2]Emissions!C1029</f>
        <v>TOT_CO2</v>
      </c>
      <c r="D1106" s="10" t="str">
        <f>[2]Emissions!D1029</f>
        <v>IND</v>
      </c>
      <c r="E1106" s="42">
        <f>[2]Emissions!E1029</f>
        <v>-704.57627583739793</v>
      </c>
      <c r="F1106" s="42">
        <f>[2]Emissions!F1029</f>
        <v>-1062.447807967239</v>
      </c>
      <c r="G1106" s="42">
        <f>[2]Emissions!G1029</f>
        <v>-5525.3108547644342</v>
      </c>
      <c r="H1106" s="42">
        <f>[2]Emissions!H1029</f>
        <v>-564.51755113881347</v>
      </c>
      <c r="I1106" s="42">
        <f>[2]Emissions!I1029</f>
        <v>-247.03037669522149</v>
      </c>
      <c r="J1106" s="42">
        <f>[2]Emissions!J1029</f>
        <v>-168.0583770785116</v>
      </c>
      <c r="K1106" s="42">
        <f>[2]Emissions!K1029</f>
        <v>-921.61596916827796</v>
      </c>
      <c r="L1106" s="42">
        <f>[2]Emissions!L1029</f>
        <v>-1115.7227384813671</v>
      </c>
      <c r="M1106" s="42">
        <f>[2]Emissions!M1029</f>
        <v>-1269.3981855384011</v>
      </c>
    </row>
    <row r="1107" spans="1:13">
      <c r="A1107" s="10" t="str">
        <f>[2]Emissions!A1480</f>
        <v>EUR</v>
      </c>
      <c r="B1107" s="10" t="str">
        <f>[2]Emissions!B1480</f>
        <v>IND_OTH_OTH_NGA_NEW</v>
      </c>
      <c r="C1107" s="10" t="str">
        <f>[2]Emissions!C1480</f>
        <v>TOT_CO2</v>
      </c>
      <c r="D1107" s="10" t="str">
        <f>[2]Emissions!D1480</f>
        <v>IND</v>
      </c>
      <c r="E1107" s="42">
        <f>[2]Emissions!E1480</f>
        <v>14671.17087662122</v>
      </c>
      <c r="F1107" s="42">
        <f>[2]Emissions!F1480</f>
        <v>9239.8900472524056</v>
      </c>
      <c r="G1107" s="42">
        <f>[2]Emissions!G1480</f>
        <v>0</v>
      </c>
      <c r="H1107" s="42">
        <f>[2]Emissions!H1480</f>
        <v>0</v>
      </c>
      <c r="I1107" s="42">
        <f>[2]Emissions!I1480</f>
        <v>0</v>
      </c>
      <c r="J1107" s="42">
        <f>[2]Emissions!J1480</f>
        <v>0</v>
      </c>
      <c r="K1107" s="42">
        <f>[2]Emissions!K1480</f>
        <v>0</v>
      </c>
      <c r="L1107" s="42">
        <f>[2]Emissions!L1480</f>
        <v>0</v>
      </c>
      <c r="M1107" s="42">
        <f>[2]Emissions!M1480</f>
        <v>0</v>
      </c>
    </row>
    <row r="1108" spans="1:13">
      <c r="A1108" s="10" t="str">
        <f>[2]Emissions!A1421</f>
        <v>EUR</v>
      </c>
      <c r="B1108" s="10" t="str">
        <f>[2]Emissions!B1421</f>
        <v>IND_OTH_MD_NGA_NEW</v>
      </c>
      <c r="C1108" s="10" t="str">
        <f>[2]Emissions!C1421</f>
        <v>TOT_CO2</v>
      </c>
      <c r="D1108" s="10" t="str">
        <f>[2]Emissions!D1421</f>
        <v>IND</v>
      </c>
      <c r="E1108" s="42">
        <f>[2]Emissions!E1421</f>
        <v>0</v>
      </c>
      <c r="F1108" s="42">
        <f>[2]Emissions!F1421</f>
        <v>0</v>
      </c>
      <c r="G1108" s="42">
        <f>[2]Emissions!G1421</f>
        <v>0</v>
      </c>
      <c r="H1108" s="42">
        <f>[2]Emissions!H1421</f>
        <v>0</v>
      </c>
      <c r="I1108" s="42">
        <f>[2]Emissions!I1421</f>
        <v>0</v>
      </c>
      <c r="J1108" s="42">
        <f>[2]Emissions!J1421</f>
        <v>0</v>
      </c>
      <c r="K1108" s="42">
        <f>[2]Emissions!K1421</f>
        <v>0</v>
      </c>
      <c r="L1108" s="42">
        <f>[2]Emissions!L1421</f>
        <v>0</v>
      </c>
      <c r="M1108" s="42">
        <f>[2]Emissions!M1421</f>
        <v>0</v>
      </c>
    </row>
    <row r="1109" spans="1:13">
      <c r="A1109" s="10" t="str">
        <f>[2]Emissions!A979</f>
        <v>EUR</v>
      </c>
      <c r="B1109" s="10" t="str">
        <f>[2]Emissions!B979</f>
        <v>IND_CH_OTH_LPG_EXS</v>
      </c>
      <c r="C1109" s="10" t="str">
        <f>[2]Emissions!C979</f>
        <v>TOT_CO2</v>
      </c>
      <c r="D1109" s="10" t="str">
        <f>[2]Emissions!D979</f>
        <v>IND</v>
      </c>
      <c r="E1109" s="42">
        <f>[2]Emissions!E979</f>
        <v>0</v>
      </c>
      <c r="F1109" s="42">
        <f>[2]Emissions!F979</f>
        <v>0</v>
      </c>
      <c r="G1109" s="42">
        <f>[2]Emissions!G979</f>
        <v>0</v>
      </c>
      <c r="H1109" s="42">
        <f>[2]Emissions!H979</f>
        <v>0</v>
      </c>
      <c r="I1109" s="42">
        <f>[2]Emissions!I979</f>
        <v>0</v>
      </c>
      <c r="J1109" s="42">
        <f>[2]Emissions!J979</f>
        <v>0</v>
      </c>
      <c r="K1109" s="42">
        <f>[2]Emissions!K979</f>
        <v>0</v>
      </c>
      <c r="L1109" s="42">
        <f>[2]Emissions!L979</f>
        <v>0</v>
      </c>
      <c r="M1109" s="42">
        <f>[2]Emissions!M979</f>
        <v>0</v>
      </c>
    </row>
    <row r="1110" spans="1:13">
      <c r="A1110" s="10" t="str">
        <f>[2]Emissions!A857</f>
        <v>EUR</v>
      </c>
      <c r="B1110" s="10" t="str">
        <f>[2]Emissions!B857</f>
        <v>IND_CH_MTH_COAGSF_NEW</v>
      </c>
      <c r="C1110" s="10" t="str">
        <f>[2]Emissions!C857</f>
        <v>TOT_CO2</v>
      </c>
      <c r="D1110" s="10" t="str">
        <f>[2]Emissions!D857</f>
        <v>IND</v>
      </c>
      <c r="E1110" s="42">
        <f>[2]Emissions!E857</f>
        <v>0</v>
      </c>
      <c r="F1110" s="42">
        <f>[2]Emissions!F857</f>
        <v>0</v>
      </c>
      <c r="G1110" s="42">
        <f>[2]Emissions!G857</f>
        <v>0</v>
      </c>
      <c r="H1110" s="42">
        <f>[2]Emissions!H857</f>
        <v>0</v>
      </c>
      <c r="I1110" s="42">
        <f>[2]Emissions!I857</f>
        <v>0</v>
      </c>
      <c r="J1110" s="42">
        <f>[2]Emissions!J857</f>
        <v>0</v>
      </c>
      <c r="K1110" s="42">
        <f>[2]Emissions!K857</f>
        <v>0</v>
      </c>
      <c r="L1110" s="42">
        <f>[2]Emissions!L857</f>
        <v>0</v>
      </c>
      <c r="M1110" s="42">
        <f>[2]Emissions!M857</f>
        <v>0</v>
      </c>
    </row>
    <row r="1111" spans="1:13">
      <c r="A1111" s="10" t="str">
        <f>[2]Emissions!A845</f>
        <v>EUR</v>
      </c>
      <c r="B1111" s="10" t="str">
        <f>[2]Emissions!B845</f>
        <v>IND_CH_MD_OIL_NEW</v>
      </c>
      <c r="C1111" s="10" t="str">
        <f>[2]Emissions!C845</f>
        <v>TOT_CO2</v>
      </c>
      <c r="D1111" s="10" t="str">
        <f>[2]Emissions!D845</f>
        <v>IND</v>
      </c>
      <c r="E1111" s="42">
        <f>[2]Emissions!E845</f>
        <v>0</v>
      </c>
      <c r="F1111" s="42">
        <f>[2]Emissions!F845</f>
        <v>0</v>
      </c>
      <c r="G1111" s="42">
        <f>[2]Emissions!G845</f>
        <v>0</v>
      </c>
      <c r="H1111" s="42">
        <f>[2]Emissions!H845</f>
        <v>0</v>
      </c>
      <c r="I1111" s="42">
        <f>[2]Emissions!I845</f>
        <v>0</v>
      </c>
      <c r="J1111" s="42">
        <f>[2]Emissions!J845</f>
        <v>0</v>
      </c>
      <c r="K1111" s="42">
        <f>[2]Emissions!K845</f>
        <v>0</v>
      </c>
      <c r="L1111" s="42">
        <f>[2]Emissions!L845</f>
        <v>0</v>
      </c>
      <c r="M1111" s="42">
        <f>[2]Emissions!M845</f>
        <v>0</v>
      </c>
    </row>
    <row r="1112" spans="1:13">
      <c r="A1112" s="10" t="str">
        <f>[2]Emissions!A1737</f>
        <v>EUR</v>
      </c>
      <c r="B1112" s="10" t="str">
        <f>[2]Emissions!B1737</f>
        <v>IND_PP_PH_NGA_NEW</v>
      </c>
      <c r="C1112" s="10" t="str">
        <f>[2]Emissions!C1737</f>
        <v>TOT_CO2</v>
      </c>
      <c r="D1112" s="10" t="str">
        <f>[2]Emissions!D1737</f>
        <v>IND</v>
      </c>
      <c r="E1112" s="42">
        <f>[2]Emissions!E1737</f>
        <v>0</v>
      </c>
      <c r="F1112" s="42">
        <f>[2]Emissions!F1737</f>
        <v>0</v>
      </c>
      <c r="G1112" s="42">
        <f>[2]Emissions!G1737</f>
        <v>0</v>
      </c>
      <c r="H1112" s="42">
        <f>[2]Emissions!H1737</f>
        <v>0</v>
      </c>
      <c r="I1112" s="42">
        <f>[2]Emissions!I1737</f>
        <v>0</v>
      </c>
      <c r="J1112" s="42">
        <f>[2]Emissions!J1737</f>
        <v>0</v>
      </c>
      <c r="K1112" s="42">
        <f>[2]Emissions!K1737</f>
        <v>0</v>
      </c>
      <c r="L1112" s="42">
        <f>[2]Emissions!L1737</f>
        <v>0</v>
      </c>
      <c r="M1112" s="42">
        <f>[2]Emissions!M1737</f>
        <v>0</v>
      </c>
    </row>
    <row r="1113" spans="1:13">
      <c r="A1113" s="10" t="str">
        <f>[2]Emissions!A1674</f>
        <v>EUR</v>
      </c>
      <c r="B1113" s="10" t="str">
        <f>[2]Emissions!B1674</f>
        <v>IND_PP_DH_NGA_NEW</v>
      </c>
      <c r="C1113" s="10" t="str">
        <f>[2]Emissions!C1674</f>
        <v>TOT_CO2</v>
      </c>
      <c r="D1113" s="10" t="str">
        <f>[2]Emissions!D1674</f>
        <v>IND</v>
      </c>
      <c r="E1113" s="42">
        <f>[2]Emissions!E1674</f>
        <v>0</v>
      </c>
      <c r="F1113" s="42">
        <f>[2]Emissions!F1674</f>
        <v>0</v>
      </c>
      <c r="G1113" s="42">
        <f>[2]Emissions!G1674</f>
        <v>0</v>
      </c>
      <c r="H1113" s="42">
        <f>[2]Emissions!H1674</f>
        <v>0</v>
      </c>
      <c r="I1113" s="42">
        <f>[2]Emissions!I1674</f>
        <v>0</v>
      </c>
      <c r="J1113" s="42">
        <f>[2]Emissions!J1674</f>
        <v>0</v>
      </c>
      <c r="K1113" s="42">
        <f>[2]Emissions!K1674</f>
        <v>0</v>
      </c>
      <c r="L1113" s="42">
        <f>[2]Emissions!L1674</f>
        <v>0</v>
      </c>
      <c r="M1113" s="42">
        <f>[2]Emissions!M1674</f>
        <v>0</v>
      </c>
    </row>
    <row r="1114" spans="1:13">
      <c r="A1114" s="10" t="str">
        <f>[2]Emissions!A1644</f>
        <v>EUR</v>
      </c>
      <c r="B1114" s="10" t="str">
        <f>[2]Emissions!B1644</f>
        <v>IND_OTH_SB_NGA_NEW</v>
      </c>
      <c r="C1114" s="10" t="str">
        <f>[2]Emissions!C1644</f>
        <v>TOT_CO2</v>
      </c>
      <c r="D1114" s="10" t="str">
        <f>[2]Emissions!D1644</f>
        <v>IND</v>
      </c>
      <c r="E1114" s="42">
        <f>[2]Emissions!E1644</f>
        <v>345.03403182619832</v>
      </c>
      <c r="F1114" s="42">
        <f>[2]Emissions!F1644</f>
        <v>345.03403182619832</v>
      </c>
      <c r="G1114" s="42">
        <f>[2]Emissions!G1644</f>
        <v>196.60429738021111</v>
      </c>
      <c r="H1114" s="42">
        <f>[2]Emissions!H1644</f>
        <v>0</v>
      </c>
      <c r="I1114" s="42">
        <f>[2]Emissions!I1644</f>
        <v>0</v>
      </c>
      <c r="J1114" s="42">
        <f>[2]Emissions!J1644</f>
        <v>0</v>
      </c>
      <c r="K1114" s="42">
        <f>[2]Emissions!K1644</f>
        <v>0</v>
      </c>
      <c r="L1114" s="42">
        <f>[2]Emissions!L1644</f>
        <v>0</v>
      </c>
      <c r="M1114" s="42">
        <f>[2]Emissions!M1644</f>
        <v>0</v>
      </c>
    </row>
    <row r="1115" spans="1:13">
      <c r="A1115" s="10" t="str">
        <f>[2]Emissions!A1474</f>
        <v>EUR</v>
      </c>
      <c r="B1115" s="10" t="str">
        <f>[2]Emissions!B1474</f>
        <v>IND_OTH_OTH_NGA_EXS</v>
      </c>
      <c r="C1115" s="10" t="str">
        <f>[2]Emissions!C1474</f>
        <v>TOT_CO2</v>
      </c>
      <c r="D1115" s="10" t="str">
        <f>[2]Emissions!D1474</f>
        <v>IND</v>
      </c>
      <c r="E1115" s="42">
        <f>[2]Emissions!E1474</f>
        <v>11159.792422592591</v>
      </c>
      <c r="F1115" s="42">
        <f>[2]Emissions!F1474</f>
        <v>4894.6457993827144</v>
      </c>
      <c r="G1115" s="42">
        <f>[2]Emissions!G1474</f>
        <v>3915.7166395061722</v>
      </c>
      <c r="H1115" s="42">
        <f>[2]Emissions!H1474</f>
        <v>2936.7874796296292</v>
      </c>
      <c r="I1115" s="42">
        <f>[2]Emissions!I1474</f>
        <v>1957.8583197530861</v>
      </c>
      <c r="J1115" s="42">
        <f>[2]Emissions!J1474</f>
        <v>978.92915987654237</v>
      </c>
      <c r="K1115" s="42">
        <f>[2]Emissions!K1474</f>
        <v>0</v>
      </c>
      <c r="L1115" s="42">
        <f>[2]Emissions!L1474</f>
        <v>0</v>
      </c>
      <c r="M1115" s="42">
        <f>[2]Emissions!M1474</f>
        <v>0</v>
      </c>
    </row>
    <row r="1116" spans="1:13">
      <c r="A1116" s="10" t="str">
        <f>[2]Emissions!A1265</f>
        <v>EUR</v>
      </c>
      <c r="B1116" s="10" t="str">
        <f>[2]Emissions!B1265</f>
        <v>IND_NF_MD_OIL_NEW</v>
      </c>
      <c r="C1116" s="10" t="str">
        <f>[2]Emissions!C1265</f>
        <v>TOT_CO2</v>
      </c>
      <c r="D1116" s="10" t="str">
        <f>[2]Emissions!D1265</f>
        <v>IND</v>
      </c>
      <c r="E1116" s="42">
        <f>[2]Emissions!E1265</f>
        <v>0</v>
      </c>
      <c r="F1116" s="42">
        <f>[2]Emissions!F1265</f>
        <v>0</v>
      </c>
      <c r="G1116" s="42">
        <f>[2]Emissions!G1265</f>
        <v>0</v>
      </c>
      <c r="H1116" s="42">
        <f>[2]Emissions!H1265</f>
        <v>0</v>
      </c>
      <c r="I1116" s="42">
        <f>[2]Emissions!I1265</f>
        <v>0</v>
      </c>
      <c r="J1116" s="42">
        <f>[2]Emissions!J1265</f>
        <v>0</v>
      </c>
      <c r="K1116" s="42">
        <f>[2]Emissions!K1265</f>
        <v>0</v>
      </c>
      <c r="L1116" s="42">
        <f>[2]Emissions!L1265</f>
        <v>0</v>
      </c>
      <c r="M1116" s="42">
        <f>[2]Emissions!M1265</f>
        <v>0</v>
      </c>
    </row>
    <row r="1117" spans="1:13">
      <c r="A1117" s="10" t="str">
        <f>[2]Emissions!A1160</f>
        <v>EUR</v>
      </c>
      <c r="B1117" s="10" t="str">
        <f>[2]Emissions!B1160</f>
        <v>IND_IS_MD_OIL_NEW</v>
      </c>
      <c r="C1117" s="10" t="str">
        <f>[2]Emissions!C1160</f>
        <v>TOT_CO2</v>
      </c>
      <c r="D1117" s="10" t="str">
        <f>[2]Emissions!D1160</f>
        <v>IND</v>
      </c>
      <c r="E1117" s="42">
        <f>[2]Emissions!E1160</f>
        <v>0</v>
      </c>
      <c r="F1117" s="42">
        <f>[2]Emissions!F1160</f>
        <v>0</v>
      </c>
      <c r="G1117" s="42">
        <f>[2]Emissions!G1160</f>
        <v>0</v>
      </c>
      <c r="H1117" s="42">
        <f>[2]Emissions!H1160</f>
        <v>0</v>
      </c>
      <c r="I1117" s="42">
        <f>[2]Emissions!I1160</f>
        <v>0</v>
      </c>
      <c r="J1117" s="42">
        <f>[2]Emissions!J1160</f>
        <v>0</v>
      </c>
      <c r="K1117" s="42">
        <f>[2]Emissions!K1160</f>
        <v>0</v>
      </c>
      <c r="L1117" s="42">
        <f>[2]Emissions!L1160</f>
        <v>0</v>
      </c>
      <c r="M1117" s="42">
        <f>[2]Emissions!M1160</f>
        <v>0</v>
      </c>
    </row>
    <row r="1118" spans="1:13">
      <c r="A1118" s="10" t="str">
        <f>[2]Emissions!A973</f>
        <v>EUR</v>
      </c>
      <c r="B1118" s="10" t="str">
        <f>[2]Emissions!B973</f>
        <v>IND_CH_OTH_HFO_NEW</v>
      </c>
      <c r="C1118" s="10" t="str">
        <f>[2]Emissions!C973</f>
        <v>TOT_CO2</v>
      </c>
      <c r="D1118" s="10" t="str">
        <f>[2]Emissions!D973</f>
        <v>IND</v>
      </c>
      <c r="E1118" s="42">
        <f>[2]Emissions!E973</f>
        <v>0</v>
      </c>
      <c r="F1118" s="42">
        <f>[2]Emissions!F973</f>
        <v>0</v>
      </c>
      <c r="G1118" s="42">
        <f>[2]Emissions!G973</f>
        <v>0</v>
      </c>
      <c r="H1118" s="42">
        <f>[2]Emissions!H973</f>
        <v>0</v>
      </c>
      <c r="I1118" s="42">
        <f>[2]Emissions!I973</f>
        <v>0</v>
      </c>
      <c r="J1118" s="42">
        <f>[2]Emissions!J973</f>
        <v>0</v>
      </c>
      <c r="K1118" s="42">
        <f>[2]Emissions!K973</f>
        <v>0</v>
      </c>
      <c r="L1118" s="42">
        <f>[2]Emissions!L973</f>
        <v>0</v>
      </c>
      <c r="M1118" s="42">
        <f>[2]Emissions!M973</f>
        <v>0</v>
      </c>
    </row>
    <row r="1119" spans="1:13">
      <c r="A1119" s="10" t="str">
        <f>[2]Emissions!A839</f>
        <v>EUR</v>
      </c>
      <c r="B1119" s="10" t="str">
        <f>[2]Emissions!B839</f>
        <v>IND_CH_MD_OIL_EXS</v>
      </c>
      <c r="C1119" s="10" t="str">
        <f>[2]Emissions!C839</f>
        <v>TOT_CO2</v>
      </c>
      <c r="D1119" s="10" t="str">
        <f>[2]Emissions!D839</f>
        <v>IND</v>
      </c>
      <c r="E1119" s="42">
        <f>[2]Emissions!E839</f>
        <v>1219.0932037990001</v>
      </c>
      <c r="F1119" s="42">
        <f>[2]Emissions!F839</f>
        <v>0</v>
      </c>
      <c r="G1119" s="42">
        <f>[2]Emissions!G839</f>
        <v>0</v>
      </c>
      <c r="H1119" s="42">
        <f>[2]Emissions!H839</f>
        <v>0</v>
      </c>
      <c r="I1119" s="42">
        <f>[2]Emissions!I839</f>
        <v>0</v>
      </c>
      <c r="J1119" s="42">
        <f>[2]Emissions!J839</f>
        <v>0</v>
      </c>
      <c r="K1119" s="42">
        <f>[2]Emissions!K839</f>
        <v>0</v>
      </c>
      <c r="L1119" s="42">
        <f>[2]Emissions!L839</f>
        <v>0</v>
      </c>
      <c r="M1119" s="42">
        <f>[2]Emissions!M839</f>
        <v>0</v>
      </c>
    </row>
    <row r="1120" spans="1:13">
      <c r="A1120" s="10" t="str">
        <f>[2]Emissions!A722</f>
        <v>EUR</v>
      </c>
      <c r="B1120" s="10" t="str">
        <f>[2]Emissions!B722</f>
        <v>IND_CH_FS_ETH_EXS</v>
      </c>
      <c r="C1120" s="10" t="str">
        <f>[2]Emissions!C722</f>
        <v>TOT_CO2</v>
      </c>
      <c r="D1120" s="10" t="str">
        <f>[2]Emissions!D722</f>
        <v>IND</v>
      </c>
      <c r="E1120" s="42">
        <f>[2]Emissions!E722</f>
        <v>2908.2037875291439</v>
      </c>
      <c r="F1120" s="42">
        <f>[2]Emissions!F722</f>
        <v>2462.3674498957162</v>
      </c>
      <c r="G1120" s="42">
        <f>[2]Emissions!G722</f>
        <v>2122.8125373305002</v>
      </c>
      <c r="H1120" s="42">
        <f>[2]Emissions!H722</f>
        <v>1429.196471339538</v>
      </c>
      <c r="I1120" s="42">
        <f>[2]Emissions!I722</f>
        <v>826.90748055517145</v>
      </c>
      <c r="J1120" s="42">
        <f>[2]Emissions!J722</f>
        <v>308.63267997091828</v>
      </c>
      <c r="K1120" s="42">
        <f>[2]Emissions!K722</f>
        <v>0</v>
      </c>
      <c r="L1120" s="42">
        <f>[2]Emissions!L722</f>
        <v>0</v>
      </c>
      <c r="M1120" s="42">
        <f>[2]Emissions!M722</f>
        <v>10965.392840711071</v>
      </c>
    </row>
    <row r="1121" spans="1:13">
      <c r="A1121" s="10" t="str">
        <f>[2]Emissions!A1731</f>
        <v>EUR</v>
      </c>
      <c r="B1121" s="10" t="str">
        <f>[2]Emissions!B1731</f>
        <v>IND_PP_PH_NGA_EXS</v>
      </c>
      <c r="C1121" s="10" t="str">
        <f>[2]Emissions!C1731</f>
        <v>TOT_CO2</v>
      </c>
      <c r="D1121" s="10" t="str">
        <f>[2]Emissions!D1731</f>
        <v>IND</v>
      </c>
      <c r="E1121" s="42">
        <f>[2]Emissions!E1731</f>
        <v>0</v>
      </c>
      <c r="F1121" s="42">
        <f>[2]Emissions!F1731</f>
        <v>0</v>
      </c>
      <c r="G1121" s="42">
        <f>[2]Emissions!G1731</f>
        <v>0</v>
      </c>
      <c r="H1121" s="42">
        <f>[2]Emissions!H1731</f>
        <v>0</v>
      </c>
      <c r="I1121" s="42">
        <f>[2]Emissions!I1731</f>
        <v>0</v>
      </c>
      <c r="J1121" s="42">
        <f>[2]Emissions!J1731</f>
        <v>0</v>
      </c>
      <c r="K1121" s="42">
        <f>[2]Emissions!K1731</f>
        <v>0</v>
      </c>
      <c r="L1121" s="42">
        <f>[2]Emissions!L1731</f>
        <v>0</v>
      </c>
      <c r="M1121" s="42">
        <f>[2]Emissions!M1731</f>
        <v>0</v>
      </c>
    </row>
    <row r="1122" spans="1:13">
      <c r="A1122" s="10" t="str">
        <f>[2]Emissions!A1668</f>
        <v>EUR</v>
      </c>
      <c r="B1122" s="10" t="str">
        <f>[2]Emissions!B1668</f>
        <v>IND_PP_DH_NGA_EXS</v>
      </c>
      <c r="C1122" s="10" t="str">
        <f>[2]Emissions!C1668</f>
        <v>TOT_CO2</v>
      </c>
      <c r="D1122" s="10" t="str">
        <f>[2]Emissions!D1668</f>
        <v>IND</v>
      </c>
      <c r="E1122" s="42">
        <f>[2]Emissions!E1668</f>
        <v>474.46400829408162</v>
      </c>
      <c r="F1122" s="42">
        <f>[2]Emissions!F1668</f>
        <v>0</v>
      </c>
      <c r="G1122" s="42">
        <f>[2]Emissions!G1668</f>
        <v>0</v>
      </c>
      <c r="H1122" s="42">
        <f>[2]Emissions!H1668</f>
        <v>0</v>
      </c>
      <c r="I1122" s="42">
        <f>[2]Emissions!I1668</f>
        <v>0</v>
      </c>
      <c r="J1122" s="42">
        <f>[2]Emissions!J1668</f>
        <v>0</v>
      </c>
      <c r="K1122" s="42">
        <f>[2]Emissions!K1668</f>
        <v>0</v>
      </c>
      <c r="L1122" s="42">
        <f>[2]Emissions!L1668</f>
        <v>0</v>
      </c>
      <c r="M1122" s="42">
        <f>[2]Emissions!M1668</f>
        <v>0</v>
      </c>
    </row>
    <row r="1123" spans="1:13">
      <c r="A1123" s="10" t="str">
        <f>[2]Emissions!A1580</f>
        <v>EUR</v>
      </c>
      <c r="B1123" s="10" t="str">
        <f>[2]Emissions!B1580</f>
        <v>IND_OTH_PH_OIL_NEW</v>
      </c>
      <c r="C1123" s="10" t="str">
        <f>[2]Emissions!C1580</f>
        <v>TOT_CO2</v>
      </c>
      <c r="D1123" s="10" t="str">
        <f>[2]Emissions!D1580</f>
        <v>IND</v>
      </c>
      <c r="E1123" s="42">
        <f>[2]Emissions!E1580</f>
        <v>0</v>
      </c>
      <c r="F1123" s="42">
        <f>[2]Emissions!F1580</f>
        <v>0</v>
      </c>
      <c r="G1123" s="42">
        <f>[2]Emissions!G1580</f>
        <v>0</v>
      </c>
      <c r="H1123" s="42">
        <f>[2]Emissions!H1580</f>
        <v>0</v>
      </c>
      <c r="I1123" s="42">
        <f>[2]Emissions!I1580</f>
        <v>0</v>
      </c>
      <c r="J1123" s="42">
        <f>[2]Emissions!J1580</f>
        <v>0</v>
      </c>
      <c r="K1123" s="42">
        <f>[2]Emissions!K1580</f>
        <v>0</v>
      </c>
      <c r="L1123" s="42">
        <f>[2]Emissions!L1580</f>
        <v>0</v>
      </c>
      <c r="M1123" s="42">
        <f>[2]Emissions!M1580</f>
        <v>0</v>
      </c>
    </row>
    <row r="1124" spans="1:13">
      <c r="A1124" s="10" t="str">
        <f>[2]Emissions!A1259</f>
        <v>EUR</v>
      </c>
      <c r="B1124" s="10" t="str">
        <f>[2]Emissions!B1259</f>
        <v>IND_NF_MD_OIL_EXS</v>
      </c>
      <c r="C1124" s="10" t="str">
        <f>[2]Emissions!C1259</f>
        <v>TOT_CO2</v>
      </c>
      <c r="D1124" s="10" t="str">
        <f>[2]Emissions!D1259</f>
        <v>IND</v>
      </c>
      <c r="E1124" s="42">
        <f>[2]Emissions!E1259</f>
        <v>444.68016984259998</v>
      </c>
      <c r="F1124" s="42">
        <f>[2]Emissions!F1259</f>
        <v>0</v>
      </c>
      <c r="G1124" s="42">
        <f>[2]Emissions!G1259</f>
        <v>0</v>
      </c>
      <c r="H1124" s="42">
        <f>[2]Emissions!H1259</f>
        <v>0</v>
      </c>
      <c r="I1124" s="42">
        <f>[2]Emissions!I1259</f>
        <v>0</v>
      </c>
      <c r="J1124" s="42">
        <f>[2]Emissions!J1259</f>
        <v>0</v>
      </c>
      <c r="K1124" s="42">
        <f>[2]Emissions!K1259</f>
        <v>0</v>
      </c>
      <c r="L1124" s="42">
        <f>[2]Emissions!L1259</f>
        <v>0</v>
      </c>
      <c r="M1124" s="42">
        <f>[2]Emissions!M1259</f>
        <v>0</v>
      </c>
    </row>
    <row r="1125" spans="1:13">
      <c r="A1125" s="10" t="str">
        <f>[2]Emissions!A967</f>
        <v>EUR</v>
      </c>
      <c r="B1125" s="10" t="str">
        <f>[2]Emissions!B967</f>
        <v>IND_CH_OTH_HFO_EXS</v>
      </c>
      <c r="C1125" s="10" t="str">
        <f>[2]Emissions!C967</f>
        <v>TOT_CO2</v>
      </c>
      <c r="D1125" s="10" t="str">
        <f>[2]Emissions!D967</f>
        <v>IND</v>
      </c>
      <c r="E1125" s="42">
        <f>[2]Emissions!E967</f>
        <v>1021.445942503425</v>
      </c>
      <c r="F1125" s="42">
        <f>[2]Emissions!F967</f>
        <v>0</v>
      </c>
      <c r="G1125" s="42">
        <f>[2]Emissions!G967</f>
        <v>0</v>
      </c>
      <c r="H1125" s="42">
        <f>[2]Emissions!H967</f>
        <v>0</v>
      </c>
      <c r="I1125" s="42">
        <f>[2]Emissions!I967</f>
        <v>0</v>
      </c>
      <c r="J1125" s="42">
        <f>[2]Emissions!J967</f>
        <v>0</v>
      </c>
      <c r="K1125" s="42">
        <f>[2]Emissions!K967</f>
        <v>0</v>
      </c>
      <c r="L1125" s="42">
        <f>[2]Emissions!L967</f>
        <v>0</v>
      </c>
      <c r="M1125" s="42">
        <f>[2]Emissions!M967</f>
        <v>0</v>
      </c>
    </row>
    <row r="1126" spans="1:13">
      <c r="A1126" s="10" t="str">
        <f>[2]Emissions!A1638</f>
        <v>EUR</v>
      </c>
      <c r="B1126" s="10" t="str">
        <f>[2]Emissions!B1638</f>
        <v>IND_OTH_SB_NGA_EXS</v>
      </c>
      <c r="C1126" s="10" t="str">
        <f>[2]Emissions!C1638</f>
        <v>TOT_CO2</v>
      </c>
      <c r="D1126" s="10" t="str">
        <f>[2]Emissions!D1638</f>
        <v>IND</v>
      </c>
      <c r="E1126" s="42">
        <f>[2]Emissions!E1638</f>
        <v>5220.840337654321</v>
      </c>
      <c r="F1126" s="42">
        <f>[2]Emissions!F1638</f>
        <v>4350.7002813786003</v>
      </c>
      <c r="G1126" s="42">
        <f>[2]Emissions!G1638</f>
        <v>3480.560225102879</v>
      </c>
      <c r="H1126" s="42">
        <f>[2]Emissions!H1638</f>
        <v>2610.420168827161</v>
      </c>
      <c r="I1126" s="42">
        <f>[2]Emissions!I1638</f>
        <v>1740.28011255144</v>
      </c>
      <c r="J1126" s="42">
        <f>[2]Emissions!J1638</f>
        <v>870.14005627572021</v>
      </c>
      <c r="K1126" s="42">
        <f>[2]Emissions!K1638</f>
        <v>0</v>
      </c>
      <c r="L1126" s="42">
        <f>[2]Emissions!L1638</f>
        <v>0</v>
      </c>
      <c r="M1126" s="42">
        <f>[2]Emissions!M1638</f>
        <v>0</v>
      </c>
    </row>
    <row r="1127" spans="1:13">
      <c r="A1127" s="10" t="str">
        <f>[2]Emissions!A1574</f>
        <v>EUR</v>
      </c>
      <c r="B1127" s="10" t="str">
        <f>[2]Emissions!B1574</f>
        <v>IND_OTH_PH_OIL_EXS</v>
      </c>
      <c r="C1127" s="10" t="str">
        <f>[2]Emissions!C1574</f>
        <v>TOT_CO2</v>
      </c>
      <c r="D1127" s="10" t="str">
        <f>[2]Emissions!D1574</f>
        <v>IND</v>
      </c>
      <c r="E1127" s="42">
        <f>[2]Emissions!E1574</f>
        <v>20730.040773072291</v>
      </c>
      <c r="F1127" s="42">
        <f>[2]Emissions!F1574</f>
        <v>9092.1231460843355</v>
      </c>
      <c r="G1127" s="42">
        <f>[2]Emissions!G1574</f>
        <v>7273.698516867471</v>
      </c>
      <c r="H1127" s="42">
        <f>[2]Emissions!H1574</f>
        <v>5455.2738876506028</v>
      </c>
      <c r="I1127" s="42">
        <f>[2]Emissions!I1574</f>
        <v>3636.849258433735</v>
      </c>
      <c r="J1127" s="42">
        <f>[2]Emissions!J1574</f>
        <v>1818.4246292168671</v>
      </c>
      <c r="K1127" s="42">
        <f>[2]Emissions!K1574</f>
        <v>0</v>
      </c>
      <c r="L1127" s="42">
        <f>[2]Emissions!L1574</f>
        <v>0</v>
      </c>
      <c r="M1127" s="42">
        <f>[2]Emissions!M1574</f>
        <v>0</v>
      </c>
    </row>
    <row r="1128" spans="1:13">
      <c r="A1128" s="10" t="str">
        <f>[2]Emissions!A1468</f>
        <v>EUR</v>
      </c>
      <c r="B1128" s="10" t="str">
        <f>[2]Emissions!B1468</f>
        <v>IND_OTH_OTH_LPG_NEW</v>
      </c>
      <c r="C1128" s="10" t="str">
        <f>[2]Emissions!C1468</f>
        <v>TOT_CO2</v>
      </c>
      <c r="D1128" s="10" t="str">
        <f>[2]Emissions!D1468</f>
        <v>IND</v>
      </c>
      <c r="E1128" s="42">
        <f>[2]Emissions!E1468</f>
        <v>0</v>
      </c>
      <c r="F1128" s="42">
        <f>[2]Emissions!F1468</f>
        <v>0</v>
      </c>
      <c r="G1128" s="42">
        <f>[2]Emissions!G1468</f>
        <v>0</v>
      </c>
      <c r="H1128" s="42">
        <f>[2]Emissions!H1468</f>
        <v>0</v>
      </c>
      <c r="I1128" s="42">
        <f>[2]Emissions!I1468</f>
        <v>0</v>
      </c>
      <c r="J1128" s="42">
        <f>[2]Emissions!J1468</f>
        <v>0</v>
      </c>
      <c r="K1128" s="42">
        <f>[2]Emissions!K1468</f>
        <v>0</v>
      </c>
      <c r="L1128" s="42">
        <f>[2]Emissions!L1468</f>
        <v>0</v>
      </c>
      <c r="M1128" s="42">
        <f>[2]Emissions!M1468</f>
        <v>0</v>
      </c>
    </row>
    <row r="1129" spans="1:13">
      <c r="A1129" s="10" t="str">
        <f>[2]Emissions!A1003</f>
        <v>EUR</v>
      </c>
      <c r="B1129" s="10" t="str">
        <f>[2]Emissions!B1003</f>
        <v>IND_CH_OTH_NGA_NEW</v>
      </c>
      <c r="C1129" s="10" t="str">
        <f>[2]Emissions!C1003</f>
        <v>TOT_CO2</v>
      </c>
      <c r="D1129" s="10" t="str">
        <f>[2]Emissions!D1003</f>
        <v>IND</v>
      </c>
      <c r="E1129" s="42">
        <f>[2]Emissions!E1003</f>
        <v>8257.6039320032141</v>
      </c>
      <c r="F1129" s="42">
        <f>[2]Emissions!F1003</f>
        <v>15496.504772493719</v>
      </c>
      <c r="G1129" s="42">
        <f>[2]Emissions!G1003</f>
        <v>15246.657094779801</v>
      </c>
      <c r="H1129" s="42">
        <f>[2]Emissions!H1003</f>
        <v>0</v>
      </c>
      <c r="I1129" s="42">
        <f>[2]Emissions!I1003</f>
        <v>185.35305628322811</v>
      </c>
      <c r="J1129" s="42">
        <f>[2]Emissions!J1003</f>
        <v>16518.672774629089</v>
      </c>
      <c r="K1129" s="42">
        <f>[2]Emissions!K1003</f>
        <v>17191.054486446959</v>
      </c>
      <c r="L1129" s="42">
        <f>[2]Emissions!L1003</f>
        <v>0</v>
      </c>
      <c r="M1129" s="42">
        <f>[2]Emissions!M1003</f>
        <v>0</v>
      </c>
    </row>
    <row r="1130" spans="1:13">
      <c r="A1130" s="10" t="str">
        <f>[2]Emissions!A961</f>
        <v>EUR</v>
      </c>
      <c r="B1130" s="10" t="str">
        <f>[2]Emissions!B961</f>
        <v>IND_CH_OTH_ETH_NEW</v>
      </c>
      <c r="C1130" s="10" t="str">
        <f>[2]Emissions!C961</f>
        <v>TOT_CO2</v>
      </c>
      <c r="D1130" s="10" t="str">
        <f>[2]Emissions!D961</f>
        <v>IND</v>
      </c>
      <c r="E1130" s="42">
        <f>[2]Emissions!E961</f>
        <v>0</v>
      </c>
      <c r="F1130" s="42">
        <f>[2]Emissions!F961</f>
        <v>0</v>
      </c>
      <c r="G1130" s="42">
        <f>[2]Emissions!G961</f>
        <v>0</v>
      </c>
      <c r="H1130" s="42">
        <f>[2]Emissions!H961</f>
        <v>0</v>
      </c>
      <c r="I1130" s="42">
        <f>[2]Emissions!I961</f>
        <v>0</v>
      </c>
      <c r="J1130" s="42">
        <f>[2]Emissions!J961</f>
        <v>510.49990203680358</v>
      </c>
      <c r="K1130" s="42">
        <f>[2]Emissions!K961</f>
        <v>0</v>
      </c>
      <c r="L1130" s="42">
        <f>[2]Emissions!L961</f>
        <v>0</v>
      </c>
      <c r="M1130" s="42">
        <f>[2]Emissions!M961</f>
        <v>0</v>
      </c>
    </row>
    <row r="1131" spans="1:13">
      <c r="A1131" s="10" t="str">
        <f>[2]Emissions!A770</f>
        <v>EUR</v>
      </c>
      <c r="B1131" s="10" t="str">
        <f>[2]Emissions!B770</f>
        <v>IND_CH_FS_NGA_EXS</v>
      </c>
      <c r="C1131" s="10" t="str">
        <f>[2]Emissions!C770</f>
        <v>TOT_CO2</v>
      </c>
      <c r="D1131" s="10" t="str">
        <f>[2]Emissions!D770</f>
        <v>IND</v>
      </c>
      <c r="E1131" s="42">
        <f>[2]Emissions!E770</f>
        <v>11872.651103614</v>
      </c>
      <c r="F1131" s="42">
        <f>[2]Emissions!F770</f>
        <v>10625.92577720028</v>
      </c>
      <c r="G1131" s="42">
        <f>[2]Emissions!G770</f>
        <v>9179.3833409532926</v>
      </c>
      <c r="H1131" s="42">
        <f>[2]Emissions!H770</f>
        <v>6194.7639852876036</v>
      </c>
      <c r="I1131" s="42">
        <f>[2]Emissions!I770</f>
        <v>3593.7744022676002</v>
      </c>
      <c r="J1131" s="42">
        <f>[2]Emissions!J770</f>
        <v>1345.4056352085649</v>
      </c>
      <c r="K1131" s="42">
        <f>[2]Emissions!K770</f>
        <v>9560.1364116297245</v>
      </c>
      <c r="L1131" s="42">
        <f>[2]Emissions!L770</f>
        <v>9692.5087211350292</v>
      </c>
      <c r="M1131" s="42">
        <f>[2]Emissions!M770</f>
        <v>0</v>
      </c>
    </row>
    <row r="1132" spans="1:13">
      <c r="A1132" s="10" t="str">
        <f>[2]Emissions!A752</f>
        <v>EUR</v>
      </c>
      <c r="B1132" s="10" t="str">
        <f>[2]Emissions!B752</f>
        <v>IND_CH_FS_LPG_NEW</v>
      </c>
      <c r="C1132" s="10" t="str">
        <f>[2]Emissions!C752</f>
        <v>TOT_CO2</v>
      </c>
      <c r="D1132" s="10" t="str">
        <f>[2]Emissions!D752</f>
        <v>IND</v>
      </c>
      <c r="E1132" s="42">
        <f>[2]Emissions!E752</f>
        <v>0</v>
      </c>
      <c r="F1132" s="42">
        <f>[2]Emissions!F752</f>
        <v>0</v>
      </c>
      <c r="G1132" s="42">
        <f>[2]Emissions!G752</f>
        <v>0</v>
      </c>
      <c r="H1132" s="42">
        <f>[2]Emissions!H752</f>
        <v>20693.754057627619</v>
      </c>
      <c r="I1132" s="42">
        <f>[2]Emissions!I752</f>
        <v>20773.113445791529</v>
      </c>
      <c r="J1132" s="42">
        <f>[2]Emissions!J752</f>
        <v>0</v>
      </c>
      <c r="K1132" s="42">
        <f>[2]Emissions!K752</f>
        <v>0</v>
      </c>
      <c r="L1132" s="42">
        <f>[2]Emissions!L752</f>
        <v>0</v>
      </c>
      <c r="M1132" s="42">
        <f>[2]Emissions!M752</f>
        <v>0</v>
      </c>
    </row>
    <row r="1133" spans="1:13">
      <c r="A1133" s="10" t="str">
        <f>[2]Emissions!A716</f>
        <v>EUR</v>
      </c>
      <c r="B1133" s="10" t="str">
        <f>[2]Emissions!B716</f>
        <v>IND_CH_FS_DST_NEW</v>
      </c>
      <c r="C1133" s="10" t="str">
        <f>[2]Emissions!C716</f>
        <v>TOT_CO2</v>
      </c>
      <c r="D1133" s="10" t="str">
        <f>[2]Emissions!D716</f>
        <v>IND</v>
      </c>
      <c r="E1133" s="42">
        <f>[2]Emissions!E716</f>
        <v>55694.861839307792</v>
      </c>
      <c r="F1133" s="42">
        <f>[2]Emissions!F716</f>
        <v>55988.95385118344</v>
      </c>
      <c r="G1133" s="42">
        <f>[2]Emissions!G716</f>
        <v>38648.242116286317</v>
      </c>
      <c r="H1133" s="42">
        <f>[2]Emissions!H716</f>
        <v>0</v>
      </c>
      <c r="I1133" s="42">
        <f>[2]Emissions!I716</f>
        <v>0</v>
      </c>
      <c r="J1133" s="42">
        <f>[2]Emissions!J716</f>
        <v>0</v>
      </c>
      <c r="K1133" s="42">
        <f>[2]Emissions!K716</f>
        <v>0</v>
      </c>
      <c r="L1133" s="42">
        <f>[2]Emissions!L716</f>
        <v>0</v>
      </c>
      <c r="M1133" s="42">
        <f>[2]Emissions!M716</f>
        <v>0</v>
      </c>
    </row>
    <row r="1134" spans="1:13">
      <c r="A1134" s="10" t="str">
        <f>[2]Emissions!A1698</f>
        <v>EUR</v>
      </c>
      <c r="B1134" s="10" t="str">
        <f>[2]Emissions!B1698</f>
        <v>IND_PP_MD_OIL_NEW</v>
      </c>
      <c r="C1134" s="10" t="str">
        <f>[2]Emissions!C1698</f>
        <v>TOT_CO2</v>
      </c>
      <c r="D1134" s="10" t="str">
        <f>[2]Emissions!D1698</f>
        <v>IND</v>
      </c>
      <c r="E1134" s="42">
        <f>[2]Emissions!E1698</f>
        <v>0</v>
      </c>
      <c r="F1134" s="42">
        <f>[2]Emissions!F1698</f>
        <v>0</v>
      </c>
      <c r="G1134" s="42">
        <f>[2]Emissions!G1698</f>
        <v>0</v>
      </c>
      <c r="H1134" s="42">
        <f>[2]Emissions!H1698</f>
        <v>0</v>
      </c>
      <c r="I1134" s="42">
        <f>[2]Emissions!I1698</f>
        <v>0</v>
      </c>
      <c r="J1134" s="42">
        <f>[2]Emissions!J1698</f>
        <v>0</v>
      </c>
      <c r="K1134" s="42">
        <f>[2]Emissions!K1698</f>
        <v>0</v>
      </c>
      <c r="L1134" s="42">
        <f>[2]Emissions!L1698</f>
        <v>0</v>
      </c>
      <c r="M1134" s="42">
        <f>[2]Emissions!M1698</f>
        <v>0</v>
      </c>
    </row>
    <row r="1135" spans="1:13">
      <c r="A1135" s="10" t="str">
        <f>[2]Emissions!A1662</f>
        <v>EUR</v>
      </c>
      <c r="B1135" s="10" t="str">
        <f>[2]Emissions!B1662</f>
        <v>IND_PP_DH_LPG_NEW</v>
      </c>
      <c r="C1135" s="10" t="str">
        <f>[2]Emissions!C1662</f>
        <v>TOT_CO2</v>
      </c>
      <c r="D1135" s="10" t="str">
        <f>[2]Emissions!D1662</f>
        <v>IND</v>
      </c>
      <c r="E1135" s="42">
        <f>[2]Emissions!E1662</f>
        <v>0</v>
      </c>
      <c r="F1135" s="42">
        <f>[2]Emissions!F1662</f>
        <v>0</v>
      </c>
      <c r="G1135" s="42">
        <f>[2]Emissions!G1662</f>
        <v>0</v>
      </c>
      <c r="H1135" s="42">
        <f>[2]Emissions!H1662</f>
        <v>0</v>
      </c>
      <c r="I1135" s="42">
        <f>[2]Emissions!I1662</f>
        <v>0</v>
      </c>
      <c r="J1135" s="42">
        <f>[2]Emissions!J1662</f>
        <v>0</v>
      </c>
      <c r="K1135" s="42">
        <f>[2]Emissions!K1662</f>
        <v>0</v>
      </c>
      <c r="L1135" s="42">
        <f>[2]Emissions!L1662</f>
        <v>0</v>
      </c>
      <c r="M1135" s="42">
        <f>[2]Emissions!M1662</f>
        <v>0</v>
      </c>
    </row>
    <row r="1136" spans="1:13">
      <c r="A1136" s="10" t="str">
        <f>[2]Emissions!A1568</f>
        <v>EUR</v>
      </c>
      <c r="B1136" s="10" t="str">
        <f>[2]Emissions!B1568</f>
        <v>IND_OTH_PH_NGA_NEW</v>
      </c>
      <c r="C1136" s="10" t="str">
        <f>[2]Emissions!C1568</f>
        <v>TOT_CO2</v>
      </c>
      <c r="D1136" s="10" t="str">
        <f>[2]Emissions!D1568</f>
        <v>IND</v>
      </c>
      <c r="E1136" s="42">
        <f>[2]Emissions!E1568</f>
        <v>19713.636940142729</v>
      </c>
      <c r="F1136" s="42">
        <f>[2]Emissions!F1568</f>
        <v>55425.958801033761</v>
      </c>
      <c r="G1136" s="42">
        <f>[2]Emissions!G1568</f>
        <v>62590.174672063164</v>
      </c>
      <c r="H1136" s="42">
        <f>[2]Emissions!H1568</f>
        <v>64683.130808205562</v>
      </c>
      <c r="I1136" s="42">
        <f>[2]Emissions!I1568</f>
        <v>75490.490261492654</v>
      </c>
      <c r="J1136" s="42">
        <f>[2]Emissions!J1568</f>
        <v>115976.84376719189</v>
      </c>
      <c r="K1136" s="42">
        <f>[2]Emissions!K1568</f>
        <v>28786.023111670718</v>
      </c>
      <c r="L1136" s="42">
        <f>[2]Emissions!L1568</f>
        <v>0</v>
      </c>
      <c r="M1136" s="42">
        <f>[2]Emissions!M1568</f>
        <v>0</v>
      </c>
    </row>
    <row r="1137" spans="1:13">
      <c r="A1137" s="10" t="str">
        <f>[2]Emissions!A1498</f>
        <v>EUR</v>
      </c>
      <c r="B1137" s="10" t="str">
        <f>[2]Emissions!B1498</f>
        <v>IND_OTH_OTH_PTC_EXS</v>
      </c>
      <c r="C1137" s="10" t="str">
        <f>[2]Emissions!C1498</f>
        <v>TOT_CO2</v>
      </c>
      <c r="D1137" s="10" t="str">
        <f>[2]Emissions!D1498</f>
        <v>IND</v>
      </c>
      <c r="E1137" s="42">
        <f>[2]Emissions!E1498</f>
        <v>951.04121172839496</v>
      </c>
      <c r="F1137" s="42">
        <f>[2]Emissions!F1498</f>
        <v>792.53434310699595</v>
      </c>
      <c r="G1137" s="42">
        <f>[2]Emissions!G1498</f>
        <v>634.02747448559671</v>
      </c>
      <c r="H1137" s="42">
        <f>[2]Emissions!H1498</f>
        <v>475.52060586419748</v>
      </c>
      <c r="I1137" s="42">
        <f>[2]Emissions!I1498</f>
        <v>317.01373724279841</v>
      </c>
      <c r="J1137" s="42">
        <f>[2]Emissions!J1498</f>
        <v>158.50686862139921</v>
      </c>
      <c r="K1137" s="42">
        <f>[2]Emissions!K1498</f>
        <v>0</v>
      </c>
      <c r="L1137" s="42">
        <f>[2]Emissions!L1498</f>
        <v>0</v>
      </c>
      <c r="M1137" s="42">
        <f>[2]Emissions!M1498</f>
        <v>0</v>
      </c>
    </row>
    <row r="1138" spans="1:13">
      <c r="A1138" s="10" t="str">
        <f>[2]Emissions!A1396</f>
        <v>EUR</v>
      </c>
      <c r="B1138" s="10" t="str">
        <f>[2]Emissions!B1396</f>
        <v>IND_NM_MD_OIL_EXS</v>
      </c>
      <c r="C1138" s="10" t="str">
        <f>[2]Emissions!C1396</f>
        <v>TOT_CO2</v>
      </c>
      <c r="D1138" s="10" t="str">
        <f>[2]Emissions!D1396</f>
        <v>IND</v>
      </c>
      <c r="E1138" s="42">
        <f>[2]Emissions!E1396</f>
        <v>0</v>
      </c>
      <c r="F1138" s="42">
        <f>[2]Emissions!F1396</f>
        <v>0</v>
      </c>
      <c r="G1138" s="42">
        <f>[2]Emissions!G1396</f>
        <v>0</v>
      </c>
      <c r="H1138" s="42">
        <f>[2]Emissions!H1396</f>
        <v>0</v>
      </c>
      <c r="I1138" s="42">
        <f>[2]Emissions!I1396</f>
        <v>0</v>
      </c>
      <c r="J1138" s="42">
        <f>[2]Emissions!J1396</f>
        <v>0</v>
      </c>
      <c r="K1138" s="42">
        <f>[2]Emissions!K1396</f>
        <v>0</v>
      </c>
      <c r="L1138" s="42">
        <f>[2]Emissions!L1396</f>
        <v>0</v>
      </c>
      <c r="M1138" s="42">
        <f>[2]Emissions!M1396</f>
        <v>0</v>
      </c>
    </row>
    <row r="1139" spans="1:13">
      <c r="A1139" s="10" t="str">
        <f>[2]Emissions!A997</f>
        <v>EUR</v>
      </c>
      <c r="B1139" s="10" t="str">
        <f>[2]Emissions!B997</f>
        <v>IND_CH_OTH_NGA_EXS</v>
      </c>
      <c r="C1139" s="10" t="str">
        <f>[2]Emissions!C997</f>
        <v>TOT_CO2</v>
      </c>
      <c r="D1139" s="10" t="str">
        <f>[2]Emissions!D997</f>
        <v>IND</v>
      </c>
      <c r="E1139" s="42">
        <f>[2]Emissions!E997</f>
        <v>6577.3514647647053</v>
      </c>
      <c r="F1139" s="42">
        <f>[2]Emissions!F997</f>
        <v>0</v>
      </c>
      <c r="G1139" s="42">
        <f>[2]Emissions!G997</f>
        <v>0</v>
      </c>
      <c r="H1139" s="42">
        <f>[2]Emissions!H997</f>
        <v>0</v>
      </c>
      <c r="I1139" s="42">
        <f>[2]Emissions!I997</f>
        <v>0</v>
      </c>
      <c r="J1139" s="42">
        <f>[2]Emissions!J997</f>
        <v>0</v>
      </c>
      <c r="K1139" s="42">
        <f>[2]Emissions!K997</f>
        <v>0</v>
      </c>
      <c r="L1139" s="42">
        <f>[2]Emissions!L997</f>
        <v>0</v>
      </c>
      <c r="M1139" s="42">
        <f>[2]Emissions!M997</f>
        <v>0</v>
      </c>
    </row>
    <row r="1140" spans="1:13">
      <c r="A1140" s="10" t="str">
        <f>[2]Emissions!A955</f>
        <v>EUR</v>
      </c>
      <c r="B1140" s="10" t="str">
        <f>[2]Emissions!B955</f>
        <v>IND_CH_OTH_ETH_EXS</v>
      </c>
      <c r="C1140" s="10" t="str">
        <f>[2]Emissions!C955</f>
        <v>TOT_CO2</v>
      </c>
      <c r="D1140" s="10" t="str">
        <f>[2]Emissions!D955</f>
        <v>IND</v>
      </c>
      <c r="E1140" s="42">
        <f>[2]Emissions!E955</f>
        <v>0</v>
      </c>
      <c r="F1140" s="42">
        <f>[2]Emissions!F955</f>
        <v>0</v>
      </c>
      <c r="G1140" s="42">
        <f>[2]Emissions!G955</f>
        <v>0</v>
      </c>
      <c r="H1140" s="42">
        <f>[2]Emissions!H955</f>
        <v>0</v>
      </c>
      <c r="I1140" s="42">
        <f>[2]Emissions!I955</f>
        <v>0</v>
      </c>
      <c r="J1140" s="42">
        <f>[2]Emissions!J955</f>
        <v>0</v>
      </c>
      <c r="K1140" s="42">
        <f>[2]Emissions!K955</f>
        <v>0</v>
      </c>
      <c r="L1140" s="42">
        <f>[2]Emissions!L955</f>
        <v>0</v>
      </c>
      <c r="M1140" s="42">
        <f>[2]Emissions!M955</f>
        <v>0</v>
      </c>
    </row>
    <row r="1141" spans="1:13">
      <c r="A1141" s="10" t="str">
        <f>[2]Emissions!A788</f>
        <v>EUR</v>
      </c>
      <c r="B1141" s="10" t="str">
        <f>[2]Emissions!B788</f>
        <v>IND_CH_HVC_ETHSC_NEW</v>
      </c>
      <c r="C1141" s="10" t="str">
        <f>[2]Emissions!C788</f>
        <v>TOT_CO2</v>
      </c>
      <c r="D1141" s="10" t="str">
        <f>[2]Emissions!D788</f>
        <v>IND</v>
      </c>
      <c r="E1141" s="42">
        <f>[2]Emissions!E788</f>
        <v>1535.2335425643021</v>
      </c>
      <c r="F1141" s="42">
        <f>[2]Emissions!F788</f>
        <v>5481.6925352828739</v>
      </c>
      <c r="G1141" s="42">
        <f>[2]Emissions!G788</f>
        <v>7826.6069389263084</v>
      </c>
      <c r="H1141" s="42">
        <f>[2]Emissions!H788</f>
        <v>21069.728408912801</v>
      </c>
      <c r="I1141" s="42">
        <f>[2]Emissions!I788</f>
        <v>32160.70400017867</v>
      </c>
      <c r="J1141" s="42">
        <f>[2]Emissions!J788</f>
        <v>32016.29441114108</v>
      </c>
      <c r="K1141" s="42">
        <f>[2]Emissions!K788</f>
        <v>10517.91729142616</v>
      </c>
      <c r="L1141" s="42">
        <f>[2]Emissions!L788</f>
        <v>6030.8066970510772</v>
      </c>
      <c r="M1141" s="42">
        <f>[2]Emissions!M788</f>
        <v>9206.5845822716637</v>
      </c>
    </row>
    <row r="1142" spans="1:13">
      <c r="A1142" s="10" t="str">
        <f>[2]Emissions!A764</f>
        <v>EUR</v>
      </c>
      <c r="B1142" s="10" t="str">
        <f>[2]Emissions!B764</f>
        <v>IND_CH_FS_NAP_NEW</v>
      </c>
      <c r="C1142" s="10" t="str">
        <f>[2]Emissions!C764</f>
        <v>TOT_CO2</v>
      </c>
      <c r="D1142" s="10" t="str">
        <f>[2]Emissions!D764</f>
        <v>IND</v>
      </c>
      <c r="E1142" s="42">
        <f>[2]Emissions!E764</f>
        <v>6806.1443132555924</v>
      </c>
      <c r="F1142" s="42">
        <f>[2]Emissions!F764</f>
        <v>4871.6645950053862</v>
      </c>
      <c r="G1142" s="42">
        <f>[2]Emissions!G764</f>
        <v>14167.934498223711</v>
      </c>
      <c r="H1142" s="42">
        <f>[2]Emissions!H764</f>
        <v>13767.36957444142</v>
      </c>
      <c r="I1142" s="42">
        <f>[2]Emissions!I764</f>
        <v>0</v>
      </c>
      <c r="J1142" s="42">
        <f>[2]Emissions!J764</f>
        <v>0</v>
      </c>
      <c r="K1142" s="42">
        <f>[2]Emissions!K764</f>
        <v>0</v>
      </c>
      <c r="L1142" s="42">
        <f>[2]Emissions!L764</f>
        <v>0</v>
      </c>
      <c r="M1142" s="42">
        <f>[2]Emissions!M764</f>
        <v>0</v>
      </c>
    </row>
    <row r="1143" spans="1:13">
      <c r="A1143" s="10" t="str">
        <f>[2]Emissions!A746</f>
        <v>EUR</v>
      </c>
      <c r="B1143" s="10" t="str">
        <f>[2]Emissions!B746</f>
        <v>IND_CH_FS_LPG_EXS</v>
      </c>
      <c r="C1143" s="10" t="str">
        <f>[2]Emissions!C746</f>
        <v>TOT_CO2</v>
      </c>
      <c r="D1143" s="10" t="str">
        <f>[2]Emissions!D746</f>
        <v>IND</v>
      </c>
      <c r="E1143" s="42">
        <f>[2]Emissions!E746</f>
        <v>6421.3719244434533</v>
      </c>
      <c r="F1143" s="42">
        <f>[2]Emissions!F746</f>
        <v>5948.9310253436906</v>
      </c>
      <c r="G1143" s="42">
        <f>[2]Emissions!G746</f>
        <v>5149.5198742332404</v>
      </c>
      <c r="H1143" s="42">
        <f>[2]Emissions!H746</f>
        <v>3467.7997602122218</v>
      </c>
      <c r="I1143" s="42">
        <f>[2]Emissions!I746</f>
        <v>2006.96478607617</v>
      </c>
      <c r="J1143" s="42">
        <f>[2]Emissions!J746</f>
        <v>749.31100573268043</v>
      </c>
      <c r="K1143" s="42">
        <f>[2]Emissions!K746</f>
        <v>0</v>
      </c>
      <c r="L1143" s="42">
        <f>[2]Emissions!L746</f>
        <v>0</v>
      </c>
      <c r="M1143" s="42">
        <f>[2]Emissions!M746</f>
        <v>0</v>
      </c>
    </row>
    <row r="1144" spans="1:13">
      <c r="A1144" s="10" t="str">
        <f>[2]Emissions!A710</f>
        <v>EUR</v>
      </c>
      <c r="B1144" s="10" t="str">
        <f>[2]Emissions!B710</f>
        <v>IND_CH_FS_DST_EXS</v>
      </c>
      <c r="C1144" s="10" t="str">
        <f>[2]Emissions!C710</f>
        <v>TOT_CO2</v>
      </c>
      <c r="D1144" s="10" t="str">
        <f>[2]Emissions!D710</f>
        <v>IND</v>
      </c>
      <c r="E1144" s="42">
        <f>[2]Emissions!E710</f>
        <v>4076.9866365581338</v>
      </c>
      <c r="F1144" s="42">
        <f>[2]Emissions!F710</f>
        <v>3782.8946246824898</v>
      </c>
      <c r="G1144" s="42">
        <f>[2]Emissions!G710</f>
        <v>3279.8776643414189</v>
      </c>
      <c r="H1144" s="42">
        <f>[2]Emissions!H710</f>
        <v>2200.0866973725551</v>
      </c>
      <c r="I1144" s="42">
        <f>[2]Emissions!I710</f>
        <v>1267.6323991984721</v>
      </c>
      <c r="J1144" s="42">
        <f>[2]Emissions!J710</f>
        <v>470.87732994868759</v>
      </c>
      <c r="K1144" s="42">
        <f>[2]Emissions!K710</f>
        <v>0</v>
      </c>
      <c r="L1144" s="42">
        <f>[2]Emissions!L710</f>
        <v>0</v>
      </c>
      <c r="M1144" s="42">
        <f>[2]Emissions!M710</f>
        <v>0</v>
      </c>
    </row>
    <row r="1145" spans="1:13">
      <c r="A1145" s="10" t="str">
        <f>[2]Emissions!A758</f>
        <v>EUR</v>
      </c>
      <c r="B1145" s="10" t="str">
        <f>[2]Emissions!B758</f>
        <v>IND_CH_FS_NAP_EXS</v>
      </c>
      <c r="C1145" s="10" t="str">
        <f>[2]Emissions!C758</f>
        <v>TOT_CO2</v>
      </c>
      <c r="D1145" s="10" t="str">
        <f>[2]Emissions!D758</f>
        <v>IND</v>
      </c>
      <c r="E1145" s="42">
        <f>[2]Emissions!E758</f>
        <v>40574.892147859129</v>
      </c>
      <c r="F1145" s="42">
        <f>[2]Emissions!F758</f>
        <v>37469.850993715103</v>
      </c>
      <c r="G1145" s="42">
        <f>[2]Emissions!G758</f>
        <v>32325.916588957811</v>
      </c>
      <c r="H1145" s="42">
        <f>[2]Emissions!H758</f>
        <v>21797.513369639659</v>
      </c>
      <c r="I1145" s="42">
        <f>[2]Emissions!I758</f>
        <v>12633.79109837386</v>
      </c>
      <c r="J1145" s="42">
        <f>[2]Emissions!J758</f>
        <v>4724.8049137010548</v>
      </c>
      <c r="K1145" s="42">
        <f>[2]Emissions!K758</f>
        <v>0</v>
      </c>
      <c r="L1145" s="42">
        <f>[2]Emissions!L758</f>
        <v>0</v>
      </c>
      <c r="M1145" s="42">
        <f>[2]Emissions!M758</f>
        <v>0</v>
      </c>
    </row>
    <row r="1146" spans="1:13">
      <c r="A1146" s="10" t="str">
        <f>[2]Emissions!A1742</f>
        <v>EUR</v>
      </c>
      <c r="B1146" s="10" t="str">
        <f>[2]Emissions!B1742</f>
        <v>RES_CD_NGA_EXS</v>
      </c>
      <c r="C1146" s="10" t="str">
        <f>[2]Emissions!C1742</f>
        <v>TOT_CO2</v>
      </c>
      <c r="D1146" s="10" t="str">
        <f>[2]Emissions!D1742</f>
        <v>RES</v>
      </c>
      <c r="E1146" s="42">
        <f>[2]Emissions!E1742</f>
        <v>1963.4892529700001</v>
      </c>
      <c r="F1146" s="42">
        <f>[2]Emissions!F1742</f>
        <v>1472.6169397275</v>
      </c>
      <c r="G1146" s="42">
        <f>[2]Emissions!G1742</f>
        <v>981.7446264849998</v>
      </c>
      <c r="H1146" s="42">
        <f>[2]Emissions!H1742</f>
        <v>490.87231324250001</v>
      </c>
      <c r="I1146" s="42">
        <f>[2]Emissions!I1742</f>
        <v>0</v>
      </c>
      <c r="J1146" s="42">
        <f>[2]Emissions!J1742</f>
        <v>0</v>
      </c>
      <c r="K1146" s="42">
        <f>[2]Emissions!K1742</f>
        <v>0</v>
      </c>
      <c r="L1146" s="42">
        <f>[2]Emissions!L1742</f>
        <v>0</v>
      </c>
      <c r="M1146" s="42">
        <f>[2]Emissions!M1742</f>
        <v>0</v>
      </c>
    </row>
    <row r="1147" spans="1:13">
      <c r="A1147" s="10" t="str">
        <f>[2]Emissions!A704</f>
        <v>EUR</v>
      </c>
      <c r="B1147" s="10" t="str">
        <f>[2]Emissions!B704</f>
        <v>IND_CH_FS_COA_NEW</v>
      </c>
      <c r="C1147" s="10" t="str">
        <f>[2]Emissions!C704</f>
        <v>TOT_CO2</v>
      </c>
      <c r="D1147" s="10" t="str">
        <f>[2]Emissions!D704</f>
        <v>IND</v>
      </c>
      <c r="E1147" s="42">
        <f>[2]Emissions!E704</f>
        <v>6233.5114313548102</v>
      </c>
      <c r="F1147" s="42">
        <f>[2]Emissions!F704</f>
        <v>6386.3032632822024</v>
      </c>
      <c r="G1147" s="42">
        <f>[2]Emissions!G704</f>
        <v>1332.4004618155379</v>
      </c>
      <c r="H1147" s="42">
        <f>[2]Emissions!H704</f>
        <v>4582.6687995593556</v>
      </c>
      <c r="I1147" s="42">
        <f>[2]Emissions!I704</f>
        <v>0</v>
      </c>
      <c r="J1147" s="42">
        <f>[2]Emissions!J704</f>
        <v>0</v>
      </c>
      <c r="K1147" s="42">
        <f>[2]Emissions!K704</f>
        <v>0</v>
      </c>
      <c r="L1147" s="42">
        <f>[2]Emissions!L704</f>
        <v>0</v>
      </c>
      <c r="M1147" s="42">
        <f>[2]Emissions!M704</f>
        <v>0</v>
      </c>
    </row>
    <row r="1148" spans="1:13">
      <c r="A1148" s="10" t="str">
        <f>[2]Emissions!A1321</f>
        <v>EUR</v>
      </c>
      <c r="B1148" s="10" t="str">
        <f>[2]Emissions!B1321</f>
        <v>IND_NM_CLK_WET_NEW</v>
      </c>
      <c r="C1148" s="33" t="str">
        <f>[2]Emissions!C1321</f>
        <v>TOT_CO2</v>
      </c>
      <c r="D1148" s="10" t="str">
        <f>[2]Emissions!D1321</f>
        <v>IND</v>
      </c>
      <c r="E1148" s="42">
        <f>[2]Emissions!E1321</f>
        <v>0</v>
      </c>
      <c r="F1148" s="42">
        <f>[2]Emissions!F1321</f>
        <v>0</v>
      </c>
      <c r="G1148" s="42">
        <f>[2]Emissions!G1321</f>
        <v>0</v>
      </c>
      <c r="H1148" s="42">
        <f>[2]Emissions!H1321</f>
        <v>0</v>
      </c>
      <c r="I1148" s="42">
        <f>[2]Emissions!I1321</f>
        <v>0</v>
      </c>
      <c r="J1148" s="42">
        <f>[2]Emissions!J1321</f>
        <v>0</v>
      </c>
      <c r="K1148" s="42">
        <f>[2]Emissions!K1321</f>
        <v>0</v>
      </c>
      <c r="L1148" s="42">
        <f>[2]Emissions!L1321</f>
        <v>0</v>
      </c>
      <c r="M1148" s="42">
        <f>[2]Emissions!M1321</f>
        <v>0</v>
      </c>
    </row>
    <row r="1149" spans="1:13">
      <c r="A1149" s="10" t="str">
        <f>[2]Emissions!A1035</f>
        <v>EUR</v>
      </c>
      <c r="B1149" s="10" t="str">
        <f>[2]Emissions!B1035</f>
        <v>IND_FT_NGA</v>
      </c>
      <c r="C1149" s="10" t="str">
        <f>[2]Emissions!C1035</f>
        <v>TOT_CO2</v>
      </c>
      <c r="D1149" s="10" t="str">
        <f>[2]Emissions!D1035</f>
        <v>IND</v>
      </c>
      <c r="E1149" s="42">
        <f>[2]Emissions!E1035</f>
        <v>-5797.5633239543749</v>
      </c>
      <c r="F1149" s="42">
        <f>[2]Emissions!F1035</f>
        <v>0</v>
      </c>
      <c r="G1149" s="42">
        <f>[2]Emissions!G1035</f>
        <v>-25593.744727814639</v>
      </c>
      <c r="H1149" s="42">
        <f>[2]Emissions!H1035</f>
        <v>-2803.4680498067391</v>
      </c>
      <c r="I1149" s="42">
        <f>[2]Emissions!I1035</f>
        <v>-3690.8948774358842</v>
      </c>
      <c r="J1149" s="42">
        <f>[2]Emissions!J1035</f>
        <v>-6617.6921682024622</v>
      </c>
      <c r="K1149" s="42">
        <f>[2]Emissions!K1035</f>
        <v>-4411.5224411105264</v>
      </c>
      <c r="L1149" s="42">
        <f>[2]Emissions!L1035</f>
        <v>-2923.1531470368518</v>
      </c>
      <c r="M1149" s="42">
        <f>[2]Emissions!M1035</f>
        <v>-12719.84185975891</v>
      </c>
    </row>
    <row r="1150" spans="1:13">
      <c r="A1150" s="10" t="str">
        <f>[2]Emissions!A1329</f>
        <v>EUR</v>
      </c>
      <c r="B1150" s="10" t="str">
        <f>[2]Emissions!B1329</f>
        <v>IND_NM_CRM_EXS</v>
      </c>
      <c r="C1150" s="10" t="str">
        <f>[2]Emissions!C1329</f>
        <v>TOT_CO2</v>
      </c>
      <c r="D1150" s="10" t="str">
        <f>[2]Emissions!D1329</f>
        <v>IND</v>
      </c>
      <c r="E1150" s="42">
        <f>[2]Emissions!E1329</f>
        <v>31229.662197368001</v>
      </c>
      <c r="F1150" s="42">
        <f>[2]Emissions!F1329</f>
        <v>13149.33145152336</v>
      </c>
      <c r="G1150" s="42">
        <f>[2]Emissions!G1329</f>
        <v>9861.998588642522</v>
      </c>
      <c r="H1150" s="42">
        <f>[2]Emissions!H1329</f>
        <v>6574.6657257616807</v>
      </c>
      <c r="I1150" s="42">
        <f>[2]Emissions!I1329</f>
        <v>3287.3328628808399</v>
      </c>
      <c r="J1150" s="42">
        <f>[2]Emissions!J1329</f>
        <v>0</v>
      </c>
      <c r="K1150" s="42">
        <f>[2]Emissions!K1329</f>
        <v>0</v>
      </c>
      <c r="L1150" s="42">
        <f>[2]Emissions!L1329</f>
        <v>0</v>
      </c>
      <c r="M1150" s="42">
        <f>[2]Emissions!M1329</f>
        <v>0</v>
      </c>
    </row>
    <row r="1151" spans="1:13">
      <c r="A1151" s="10" t="str">
        <f>[2]Emissions!A1113</f>
        <v>EUR</v>
      </c>
      <c r="B1151" s="10" t="str">
        <f>[2]Emissions!B1113</f>
        <v>IND_IS_DRI_DRIEAF_CCS_NEW</v>
      </c>
      <c r="C1151" s="10" t="str">
        <f>[2]Emissions!C1113</f>
        <v>TOT_CO2</v>
      </c>
      <c r="D1151" s="10" t="str">
        <f>[2]Emissions!D1113</f>
        <v>IND</v>
      </c>
      <c r="E1151" s="42">
        <f>[2]Emissions!E1113</f>
        <v>0</v>
      </c>
      <c r="F1151" s="42">
        <f>[2]Emissions!F1113</f>
        <v>0</v>
      </c>
      <c r="G1151" s="42">
        <f>[2]Emissions!G1113</f>
        <v>0</v>
      </c>
      <c r="H1151" s="42">
        <f>[2]Emissions!H1113</f>
        <v>0</v>
      </c>
      <c r="I1151" s="42">
        <f>[2]Emissions!I1113</f>
        <v>0</v>
      </c>
      <c r="J1151" s="42">
        <f>[2]Emissions!J1113</f>
        <v>0</v>
      </c>
      <c r="K1151" s="42">
        <f>[2]Emissions!K1113</f>
        <v>0</v>
      </c>
      <c r="L1151" s="42">
        <f>[2]Emissions!L1113</f>
        <v>0</v>
      </c>
      <c r="M1151" s="42">
        <f>[2]Emissions!M1113</f>
        <v>0</v>
      </c>
    </row>
    <row r="1152" spans="1:13">
      <c r="A1152" s="10" t="str">
        <f>[2]Emissions!A1296</f>
        <v>EUR</v>
      </c>
      <c r="B1152" s="10" t="str">
        <f>[2]Emissions!B1296</f>
        <v>IND_NM_CLK_DRY_OCCS_NEW</v>
      </c>
      <c r="C1152" s="10" t="str">
        <f>[2]Emissions!C1296</f>
        <v>TOT_CO2</v>
      </c>
      <c r="D1152" s="10" t="str">
        <f>[2]Emissions!D1296</f>
        <v>IND</v>
      </c>
      <c r="E1152" s="42">
        <f>[2]Emissions!E1296</f>
        <v>0</v>
      </c>
      <c r="F1152" s="42">
        <f>[2]Emissions!F1296</f>
        <v>0</v>
      </c>
      <c r="G1152" s="42">
        <f>[2]Emissions!G1296</f>
        <v>0</v>
      </c>
      <c r="H1152" s="42">
        <f>[2]Emissions!H1296</f>
        <v>0</v>
      </c>
      <c r="I1152" s="42">
        <f>[2]Emissions!I1296</f>
        <v>1105.900853266842</v>
      </c>
      <c r="J1152" s="42">
        <f>[2]Emissions!J1296</f>
        <v>10797.3122715013</v>
      </c>
      <c r="K1152" s="42">
        <f>[2]Emissions!K1296</f>
        <v>10921.499663152839</v>
      </c>
      <c r="L1152" s="42">
        <f>[2]Emissions!L1296</f>
        <v>11061.7176265701</v>
      </c>
      <c r="M1152" s="42">
        <f>[2]Emissions!M1296</f>
        <v>11178.557019000749</v>
      </c>
    </row>
    <row r="1153" spans="1:13">
      <c r="A1153" s="10" t="str">
        <f>[2]Emissions!A1066</f>
        <v>EUR</v>
      </c>
      <c r="B1153" s="10" t="str">
        <f>[2]Emissions!B1066</f>
        <v>IND_IS_BOF_HISBOF_CCS_NEW</v>
      </c>
      <c r="C1153" s="10" t="str">
        <f>[2]Emissions!C1066</f>
        <v>TOT_CO2</v>
      </c>
      <c r="D1153" s="10" t="str">
        <f>[2]Emissions!D1066</f>
        <v>IND</v>
      </c>
      <c r="E1153" s="42">
        <f>[2]Emissions!E1066</f>
        <v>0</v>
      </c>
      <c r="F1153" s="42">
        <f>[2]Emissions!F1066</f>
        <v>0</v>
      </c>
      <c r="G1153" s="42">
        <f>[2]Emissions!G1066</f>
        <v>0</v>
      </c>
      <c r="H1153" s="42">
        <f>[2]Emissions!H1066</f>
        <v>0</v>
      </c>
      <c r="I1153" s="42">
        <f>[2]Emissions!I1066</f>
        <v>0</v>
      </c>
      <c r="J1153" s="42">
        <f>[2]Emissions!J1066</f>
        <v>0</v>
      </c>
      <c r="K1153" s="42">
        <f>[2]Emissions!K1066</f>
        <v>0</v>
      </c>
      <c r="L1153" s="42">
        <f>[2]Emissions!L1066</f>
        <v>0</v>
      </c>
      <c r="M1153" s="42">
        <f>[2]Emissions!M1066</f>
        <v>0</v>
      </c>
    </row>
    <row r="1154" spans="1:13">
      <c r="A1154" s="10" t="str">
        <f>[2]Emissions!A1304</f>
        <v>EUR</v>
      </c>
      <c r="B1154" s="10" t="str">
        <f>[2]Emissions!B1304</f>
        <v>IND_NM_CLK_DRY_PCCS_NEW</v>
      </c>
      <c r="C1154" s="10" t="str">
        <f>[2]Emissions!C1304</f>
        <v>TOT_CO2</v>
      </c>
      <c r="D1154" s="10" t="str">
        <f>[2]Emissions!D1304</f>
        <v>IND</v>
      </c>
      <c r="E1154" s="42">
        <f>[2]Emissions!E1304</f>
        <v>0</v>
      </c>
      <c r="F1154" s="42">
        <f>[2]Emissions!F1304</f>
        <v>0</v>
      </c>
      <c r="G1154" s="42">
        <f>[2]Emissions!G1304</f>
        <v>0</v>
      </c>
      <c r="H1154" s="42">
        <f>[2]Emissions!H1304</f>
        <v>0</v>
      </c>
      <c r="I1154" s="42">
        <f>[2]Emissions!I1304</f>
        <v>0</v>
      </c>
      <c r="J1154" s="42">
        <f>[2]Emissions!J1304</f>
        <v>0</v>
      </c>
      <c r="K1154" s="42">
        <f>[2]Emissions!K1304</f>
        <v>0</v>
      </c>
      <c r="L1154" s="42">
        <f>[2]Emissions!L1304</f>
        <v>0</v>
      </c>
      <c r="M1154" s="42">
        <f>[2]Emissions!M1304</f>
        <v>0</v>
      </c>
    </row>
    <row r="1155" spans="1:13">
      <c r="A1155" s="10" t="str">
        <f>[2]Emissions!A1074</f>
        <v>EUR</v>
      </c>
      <c r="B1155" s="10" t="str">
        <f>[2]Emissions!B1074</f>
        <v>IND_IS_BOF_HISBOF_NEW</v>
      </c>
      <c r="C1155" s="10" t="str">
        <f>[2]Emissions!C1074</f>
        <v>TOT_CO2</v>
      </c>
      <c r="D1155" s="10" t="str">
        <f>[2]Emissions!D1074</f>
        <v>IND</v>
      </c>
      <c r="E1155" s="42">
        <f>[2]Emissions!E1074</f>
        <v>0</v>
      </c>
      <c r="F1155" s="42">
        <f>[2]Emissions!F1074</f>
        <v>0</v>
      </c>
      <c r="G1155" s="42">
        <f>[2]Emissions!G1074</f>
        <v>0</v>
      </c>
      <c r="H1155" s="42">
        <f>[2]Emissions!H1074</f>
        <v>0</v>
      </c>
      <c r="I1155" s="42">
        <f>[2]Emissions!I1074</f>
        <v>0</v>
      </c>
      <c r="J1155" s="42">
        <f>[2]Emissions!J1074</f>
        <v>0</v>
      </c>
      <c r="K1155" s="42">
        <f>[2]Emissions!K1074</f>
        <v>0</v>
      </c>
      <c r="L1155" s="42">
        <f>[2]Emissions!L1074</f>
        <v>0</v>
      </c>
      <c r="M1155" s="42">
        <f>[2]Emissions!M1074</f>
        <v>0</v>
      </c>
    </row>
    <row r="1156" spans="1:13">
      <c r="A1156" s="10" t="str">
        <f>[2]Emissions!A1312</f>
        <v>EUR</v>
      </c>
      <c r="B1156" s="10" t="str">
        <f>[2]Emissions!B1312</f>
        <v>IND_NM_CLK_WET_EXS</v>
      </c>
      <c r="C1156" s="10" t="str">
        <f>[2]Emissions!C1312</f>
        <v>TOT_CO2</v>
      </c>
      <c r="D1156" s="10" t="str">
        <f>[2]Emissions!D1312</f>
        <v>IND</v>
      </c>
      <c r="E1156" s="42">
        <f>[2]Emissions!E1312</f>
        <v>45720.175241884623</v>
      </c>
      <c r="F1156" s="42">
        <f>[2]Emissions!F1312</f>
        <v>35437.094844415376</v>
      </c>
      <c r="G1156" s="42">
        <f>[2]Emissions!G1312</f>
        <v>27432.105145130761</v>
      </c>
      <c r="H1156" s="42">
        <f>[2]Emissions!H1312</f>
        <v>8597.981738769231</v>
      </c>
      <c r="I1156" s="42">
        <f>[2]Emissions!I1312</f>
        <v>4298.9908693846182</v>
      </c>
      <c r="J1156" s="42">
        <f>[2]Emissions!J1312</f>
        <v>0</v>
      </c>
      <c r="K1156" s="42">
        <f>[2]Emissions!K1312</f>
        <v>0</v>
      </c>
      <c r="L1156" s="42">
        <f>[2]Emissions!L1312</f>
        <v>0</v>
      </c>
      <c r="M1156" s="42">
        <f>[2]Emissions!M1312</f>
        <v>0</v>
      </c>
    </row>
    <row r="1157" spans="1:13">
      <c r="A1157" s="10" t="str">
        <f>[2]Emissions!A635</f>
        <v>EUR</v>
      </c>
      <c r="B1157" s="10" t="str">
        <f>[2]Emissions!B635</f>
        <v>IMP_ETH_DMY_ANNUAL_TECH</v>
      </c>
      <c r="C1157" s="10" t="str">
        <f>[2]Emissions!C635</f>
        <v>TOT_CO2</v>
      </c>
      <c r="D1157" s="10" t="str">
        <f>[2]Emissions!D635</f>
        <v>IMP</v>
      </c>
      <c r="E1157" s="42">
        <f>[2]Emissions!E635</f>
        <v>5084.6401085447142</v>
      </c>
      <c r="F1157" s="42">
        <f>[2]Emissions!F635</f>
        <v>11913.683613454001</v>
      </c>
      <c r="G1157" s="42">
        <f>[2]Emissions!G635</f>
        <v>11913.683613454001</v>
      </c>
      <c r="H1157" s="42">
        <f>[2]Emissions!H635</f>
        <v>12032.285257366981</v>
      </c>
      <c r="I1157" s="42">
        <f>[2]Emissions!I635</f>
        <v>7550.3941434028911</v>
      </c>
      <c r="J1157" s="42">
        <f>[2]Emissions!J635</f>
        <v>1335.1757468776291</v>
      </c>
      <c r="K1157" s="42">
        <f>[2]Emissions!K635</f>
        <v>0</v>
      </c>
      <c r="L1157" s="42">
        <f>[2]Emissions!L635</f>
        <v>0</v>
      </c>
      <c r="M1157" s="42">
        <f>[2]Emissions!M635</f>
        <v>1669.4078747226879</v>
      </c>
    </row>
    <row r="1158" spans="1:13">
      <c r="A1158" s="10" t="str">
        <f>[2]Emissions!A582</f>
        <v>EUR</v>
      </c>
      <c r="B1158" s="10" t="str">
        <f>[2]Emissions!B582</f>
        <v>HH2_COA_CL_CCS_NEW</v>
      </c>
      <c r="C1158" s="10" t="str">
        <f>[2]Emissions!C582</f>
        <v>TOT_CO2</v>
      </c>
      <c r="D1158" s="10" t="str">
        <f>[2]Emissions!D582</f>
        <v>HH2</v>
      </c>
      <c r="E1158" s="42">
        <f>[2]Emissions!E582</f>
        <v>0</v>
      </c>
      <c r="F1158" s="42">
        <f>[2]Emissions!F582</f>
        <v>0</v>
      </c>
      <c r="G1158" s="42">
        <f>[2]Emissions!G582</f>
        <v>0</v>
      </c>
      <c r="H1158" s="42">
        <f>[2]Emissions!H582</f>
        <v>0</v>
      </c>
      <c r="I1158" s="42">
        <f>[2]Emissions!I582</f>
        <v>0</v>
      </c>
      <c r="J1158" s="42">
        <f>[2]Emissions!J582</f>
        <v>1058.23364454433</v>
      </c>
      <c r="K1158" s="42">
        <f>[2]Emissions!K582</f>
        <v>4097.2278883214831</v>
      </c>
      <c r="L1158" s="42">
        <f>[2]Emissions!L582</f>
        <v>4107.4060404898173</v>
      </c>
      <c r="M1158" s="42">
        <f>[2]Emissions!M582</f>
        <v>30140.865738780329</v>
      </c>
    </row>
    <row r="1159" spans="1:13">
      <c r="A1159" s="10" t="str">
        <f>[2]Emissions!A630</f>
        <v>EUR</v>
      </c>
      <c r="B1159" s="10" t="str">
        <f>[2]Emissions!B630</f>
        <v>HH2_NGA_CS_CCS_NEW</v>
      </c>
      <c r="C1159" s="10" t="str">
        <f>[2]Emissions!C630</f>
        <v>TOT_CO2</v>
      </c>
      <c r="D1159" s="10" t="str">
        <f>[2]Emissions!D630</f>
        <v>HH2</v>
      </c>
      <c r="E1159" s="42">
        <f>[2]Emissions!E630</f>
        <v>0</v>
      </c>
      <c r="F1159" s="42">
        <f>[2]Emissions!F630</f>
        <v>0</v>
      </c>
      <c r="G1159" s="42">
        <f>[2]Emissions!G630</f>
        <v>0</v>
      </c>
      <c r="H1159" s="42">
        <f>[2]Emissions!H630</f>
        <v>0</v>
      </c>
      <c r="I1159" s="42">
        <f>[2]Emissions!I630</f>
        <v>0</v>
      </c>
      <c r="J1159" s="42">
        <f>[2]Emissions!J630</f>
        <v>0</v>
      </c>
      <c r="K1159" s="42">
        <f>[2]Emissions!K630</f>
        <v>0</v>
      </c>
      <c r="L1159" s="42">
        <f>[2]Emissions!L630</f>
        <v>0</v>
      </c>
      <c r="M1159" s="42">
        <f>[2]Emissions!M630</f>
        <v>0</v>
      </c>
    </row>
    <row r="1160" spans="1:13">
      <c r="A1160" s="10" t="str">
        <f>[2]Emissions!A591</f>
        <v>EUR</v>
      </c>
      <c r="B1160" s="10" t="str">
        <f>[2]Emissions!B591</f>
        <v>HH2_DEL_TRA_GH2_C_1_NEW</v>
      </c>
      <c r="C1160" s="10" t="str">
        <f>[2]Emissions!C591</f>
        <v>TOT_CO2</v>
      </c>
      <c r="D1160" s="10" t="str">
        <f>[2]Emissions!D591</f>
        <v>HH2</v>
      </c>
      <c r="E1160" s="42">
        <f>[2]Emissions!E591</f>
        <v>0</v>
      </c>
      <c r="F1160" s="42">
        <f>[2]Emissions!F591</f>
        <v>0</v>
      </c>
      <c r="G1160" s="42">
        <f>[2]Emissions!G591</f>
        <v>0</v>
      </c>
      <c r="H1160" s="42">
        <f>[2]Emissions!H591</f>
        <v>0</v>
      </c>
      <c r="I1160" s="42">
        <f>[2]Emissions!I591</f>
        <v>0</v>
      </c>
      <c r="J1160" s="42">
        <f>[2]Emissions!J591</f>
        <v>0</v>
      </c>
      <c r="K1160" s="42">
        <f>[2]Emissions!K591</f>
        <v>0</v>
      </c>
      <c r="L1160" s="42">
        <f>[2]Emissions!L591</f>
        <v>0</v>
      </c>
      <c r="M1160" s="42">
        <f>[2]Emissions!M591</f>
        <v>0</v>
      </c>
    </row>
    <row r="1161" spans="1:13">
      <c r="A1161" s="10" t="str">
        <f>[2]Emissions!A445</f>
        <v>EUR</v>
      </c>
      <c r="B1161" s="10" t="str">
        <f>[2]Emissions!B445</f>
        <v>ELC_COA_PFB_NEW</v>
      </c>
      <c r="C1161" s="10" t="str">
        <f>[2]Emissions!C445</f>
        <v>TOT_CO2</v>
      </c>
      <c r="D1161" s="10" t="str">
        <f>[2]Emissions!D445</f>
        <v>ELC</v>
      </c>
      <c r="E1161" s="42">
        <f>[2]Emissions!E445</f>
        <v>0</v>
      </c>
      <c r="F1161" s="42">
        <f>[2]Emissions!F445</f>
        <v>0</v>
      </c>
      <c r="G1161" s="42">
        <f>[2]Emissions!G445</f>
        <v>0</v>
      </c>
      <c r="H1161" s="42">
        <f>[2]Emissions!H445</f>
        <v>0</v>
      </c>
      <c r="I1161" s="42">
        <f>[2]Emissions!I445</f>
        <v>0</v>
      </c>
      <c r="J1161" s="42">
        <f>[2]Emissions!J445</f>
        <v>0</v>
      </c>
      <c r="K1161" s="42">
        <f>[2]Emissions!K445</f>
        <v>0</v>
      </c>
      <c r="L1161" s="42">
        <f>[2]Emissions!L445</f>
        <v>0</v>
      </c>
      <c r="M1161" s="42">
        <f>[2]Emissions!M445</f>
        <v>0</v>
      </c>
    </row>
    <row r="1162" spans="1:13">
      <c r="A1162" s="10" t="str">
        <f>[2]Emissions!A398</f>
        <v>EUR</v>
      </c>
      <c r="B1162" s="10" t="str">
        <f>[2]Emissions!B398</f>
        <v>ELC_CHP_COA_NEW</v>
      </c>
      <c r="C1162" s="10" t="str">
        <f>[2]Emissions!C398</f>
        <v>TOT_CO2</v>
      </c>
      <c r="D1162" s="10" t="str">
        <f>[2]Emissions!D398</f>
        <v>ELC</v>
      </c>
      <c r="E1162" s="42">
        <f>[2]Emissions!E398</f>
        <v>0</v>
      </c>
      <c r="F1162" s="42">
        <f>[2]Emissions!F398</f>
        <v>0</v>
      </c>
      <c r="G1162" s="42">
        <f>[2]Emissions!G398</f>
        <v>0</v>
      </c>
      <c r="H1162" s="42">
        <f>[2]Emissions!H398</f>
        <v>0</v>
      </c>
      <c r="I1162" s="42">
        <f>[2]Emissions!I398</f>
        <v>0</v>
      </c>
      <c r="J1162" s="42">
        <f>[2]Emissions!J398</f>
        <v>0</v>
      </c>
      <c r="K1162" s="42">
        <f>[2]Emissions!K398</f>
        <v>0</v>
      </c>
      <c r="L1162" s="42">
        <f>[2]Emissions!L398</f>
        <v>0</v>
      </c>
      <c r="M1162" s="42">
        <f>[2]Emissions!M398</f>
        <v>0</v>
      </c>
    </row>
    <row r="1163" spans="1:13">
      <c r="A1163" s="10" t="str">
        <f>[2]Emissions!A326</f>
        <v>EUR</v>
      </c>
      <c r="B1163" s="10" t="str">
        <f>[2]Emissions!B326</f>
        <v>ELC_BIO_CRP_COM_CCS_NEW</v>
      </c>
      <c r="C1163" s="10" t="str">
        <f>[2]Emissions!C326</f>
        <v>TOT_CO2</v>
      </c>
      <c r="D1163" s="10" t="str">
        <f>[2]Emissions!D326</f>
        <v>ELC</v>
      </c>
      <c r="E1163" s="42">
        <f>[2]Emissions!E326</f>
        <v>0</v>
      </c>
      <c r="F1163" s="42">
        <f>[2]Emissions!F326</f>
        <v>0</v>
      </c>
      <c r="G1163" s="42">
        <f>[2]Emissions!G326</f>
        <v>0</v>
      </c>
      <c r="H1163" s="42">
        <f>[2]Emissions!H326</f>
        <v>0</v>
      </c>
      <c r="I1163" s="42">
        <f>[2]Emissions!I326</f>
        <v>0</v>
      </c>
      <c r="J1163" s="42">
        <f>[2]Emissions!J326</f>
        <v>-1910.6484020824389</v>
      </c>
      <c r="K1163" s="42">
        <f>[2]Emissions!K326</f>
        <v>-11846.02009291112</v>
      </c>
      <c r="L1163" s="42">
        <f>[2]Emissions!L326</f>
        <v>-73798.794530434199</v>
      </c>
      <c r="M1163" s="42">
        <f>[2]Emissions!M326</f>
        <v>-292877.87471981999</v>
      </c>
    </row>
    <row r="1164" spans="1:13">
      <c r="A1164" s="10" t="str">
        <f>[2]Emissions!A489</f>
        <v>EUR</v>
      </c>
      <c r="B1164" s="10" t="str">
        <f>[2]Emissions!B489</f>
        <v>ELC_NGA_SOFC_CCS_NEW</v>
      </c>
      <c r="C1164" s="10" t="str">
        <f>[2]Emissions!C489</f>
        <v>TOT_CO2</v>
      </c>
      <c r="D1164" s="10" t="str">
        <f>[2]Emissions!D489</f>
        <v>ELC</v>
      </c>
      <c r="E1164" s="42">
        <f>[2]Emissions!E489</f>
        <v>0</v>
      </c>
      <c r="F1164" s="42">
        <f>[2]Emissions!F489</f>
        <v>0</v>
      </c>
      <c r="G1164" s="42">
        <f>[2]Emissions!G489</f>
        <v>0</v>
      </c>
      <c r="H1164" s="42">
        <f>[2]Emissions!H489</f>
        <v>0</v>
      </c>
      <c r="I1164" s="42">
        <f>[2]Emissions!I489</f>
        <v>0</v>
      </c>
      <c r="J1164" s="42">
        <f>[2]Emissions!J489</f>
        <v>0</v>
      </c>
      <c r="K1164" s="42">
        <f>[2]Emissions!K489</f>
        <v>508.30540607544128</v>
      </c>
      <c r="L1164" s="42">
        <f>[2]Emissions!L489</f>
        <v>3166.660695107083</v>
      </c>
      <c r="M1164" s="42">
        <f>[2]Emissions!M489</f>
        <v>2912.507992069362</v>
      </c>
    </row>
    <row r="1165" spans="1:13">
      <c r="A1165" s="10" t="str">
        <f>[2]Emissions!A555</f>
        <v>EUR</v>
      </c>
      <c r="B1165" s="10" t="str">
        <f>[2]Emissions!B555</f>
        <v>HH2_BIO_CM_CCS_NEW</v>
      </c>
      <c r="C1165" s="10" t="str">
        <f>[2]Emissions!C555</f>
        <v>TOT_CO2</v>
      </c>
      <c r="D1165" s="10" t="str">
        <f>[2]Emissions!D555</f>
        <v>HH2</v>
      </c>
      <c r="E1165" s="42">
        <f>[2]Emissions!E555</f>
        <v>0</v>
      </c>
      <c r="F1165" s="42">
        <f>[2]Emissions!F555</f>
        <v>0</v>
      </c>
      <c r="G1165" s="42">
        <f>[2]Emissions!G555</f>
        <v>0</v>
      </c>
      <c r="H1165" s="42">
        <f>[2]Emissions!H555</f>
        <v>0</v>
      </c>
      <c r="I1165" s="42">
        <f>[2]Emissions!I555</f>
        <v>0</v>
      </c>
      <c r="J1165" s="42">
        <f>[2]Emissions!J555</f>
        <v>0</v>
      </c>
      <c r="K1165" s="42">
        <f>[2]Emissions!K555</f>
        <v>0</v>
      </c>
      <c r="L1165" s="42">
        <f>[2]Emissions!L555</f>
        <v>0</v>
      </c>
      <c r="M1165" s="42">
        <f>[2]Emissions!M555</f>
        <v>0</v>
      </c>
    </row>
    <row r="1166" spans="1:13">
      <c r="A1166" s="10" t="str">
        <f>[2]Emissions!A403</f>
        <v>EUR</v>
      </c>
      <c r="B1166" s="10" t="str">
        <f>[2]Emissions!B403</f>
        <v>ELC_CHP_NGA_EXS</v>
      </c>
      <c r="C1166" s="10" t="str">
        <f>[2]Emissions!C403</f>
        <v>TOT_CO2</v>
      </c>
      <c r="D1166" s="10" t="str">
        <f>[2]Emissions!D403</f>
        <v>ELC</v>
      </c>
      <c r="E1166" s="42">
        <f>[2]Emissions!E403</f>
        <v>49914.112290762758</v>
      </c>
      <c r="F1166" s="42">
        <f>[2]Emissions!F403</f>
        <v>39931.289832610222</v>
      </c>
      <c r="G1166" s="42">
        <f>[2]Emissions!G403</f>
        <v>29948.46737445765</v>
      </c>
      <c r="H1166" s="42">
        <f>[2]Emissions!H403</f>
        <v>19965.644916305111</v>
      </c>
      <c r="I1166" s="42">
        <f>[2]Emissions!I403</f>
        <v>9982.8224581525501</v>
      </c>
      <c r="J1166" s="42">
        <f>[2]Emissions!J403</f>
        <v>0</v>
      </c>
      <c r="K1166" s="42">
        <f>[2]Emissions!K403</f>
        <v>0</v>
      </c>
      <c r="L1166" s="42">
        <f>[2]Emissions!L403</f>
        <v>0</v>
      </c>
      <c r="M1166" s="42">
        <f>[2]Emissions!M403</f>
        <v>0</v>
      </c>
    </row>
    <row r="1167" spans="1:13">
      <c r="A1167" s="10" t="str">
        <f>[2]Emissions!A420</f>
        <v>EUR</v>
      </c>
      <c r="B1167" s="10" t="str">
        <f>[2]Emissions!B420</f>
        <v>ELC_COA_CCO_FG_CCS_NEW</v>
      </c>
      <c r="C1167" s="10" t="str">
        <f>[2]Emissions!C420</f>
        <v>TOT_CO2</v>
      </c>
      <c r="D1167" s="10" t="str">
        <f>[2]Emissions!D420</f>
        <v>ELC</v>
      </c>
      <c r="E1167" s="42">
        <f>[2]Emissions!E420</f>
        <v>0</v>
      </c>
      <c r="F1167" s="42">
        <f>[2]Emissions!F420</f>
        <v>0</v>
      </c>
      <c r="G1167" s="42">
        <f>[2]Emissions!G420</f>
        <v>0</v>
      </c>
      <c r="H1167" s="42">
        <f>[2]Emissions!H420</f>
        <v>0</v>
      </c>
      <c r="I1167" s="42">
        <f>[2]Emissions!I420</f>
        <v>0</v>
      </c>
      <c r="J1167" s="42">
        <f>[2]Emissions!J420</f>
        <v>0</v>
      </c>
      <c r="K1167" s="42">
        <f>[2]Emissions!K420</f>
        <v>0</v>
      </c>
      <c r="L1167" s="42">
        <f>[2]Emissions!L420</f>
        <v>0</v>
      </c>
      <c r="M1167" s="42">
        <f>[2]Emissions!M420</f>
        <v>0</v>
      </c>
    </row>
    <row r="1168" spans="1:13">
      <c r="A1168" s="10" t="str">
        <f>[2]Emissions!A494</f>
        <v>EUR</v>
      </c>
      <c r="B1168" s="10" t="str">
        <f>[2]Emissions!B494</f>
        <v>ELC_OIL_EXS</v>
      </c>
      <c r="C1168" s="10" t="str">
        <f>[2]Emissions!C494</f>
        <v>TOT_CO2</v>
      </c>
      <c r="D1168" s="10" t="str">
        <f>[2]Emissions!D494</f>
        <v>ELC</v>
      </c>
      <c r="E1168" s="42">
        <f>[2]Emissions!E494</f>
        <v>53764.64532250222</v>
      </c>
      <c r="F1168" s="42">
        <f>[2]Emissions!F494</f>
        <v>34379.457280044837</v>
      </c>
      <c r="G1168" s="42">
        <f>[2]Emissions!G494</f>
        <v>27503.565824035861</v>
      </c>
      <c r="H1168" s="42">
        <f>[2]Emissions!H494</f>
        <v>20627.674368026899</v>
      </c>
      <c r="I1168" s="42">
        <f>[2]Emissions!I494</f>
        <v>13751.78291201793</v>
      </c>
      <c r="J1168" s="42">
        <f>[2]Emissions!J494</f>
        <v>6875.8914560089679</v>
      </c>
      <c r="K1168" s="42">
        <f>[2]Emissions!K494</f>
        <v>0</v>
      </c>
      <c r="L1168" s="42">
        <f>[2]Emissions!L494</f>
        <v>0</v>
      </c>
      <c r="M1168" s="42">
        <f>[2]Emissions!M494</f>
        <v>0</v>
      </c>
    </row>
    <row r="1169" spans="1:13">
      <c r="A1169" s="10" t="str">
        <f>[2]Emissions!A392</f>
        <v>EUR</v>
      </c>
      <c r="B1169" s="10" t="str">
        <f>[2]Emissions!B392</f>
        <v>ELC_CHP_COA_EXS</v>
      </c>
      <c r="C1169" s="10" t="str">
        <f>[2]Emissions!C392</f>
        <v>TOT_CO2</v>
      </c>
      <c r="D1169" s="10" t="str">
        <f>[2]Emissions!D392</f>
        <v>ELC</v>
      </c>
      <c r="E1169" s="42">
        <f>[2]Emissions!E392</f>
        <v>125733.8129781796</v>
      </c>
      <c r="F1169" s="42">
        <f>[2]Emissions!F392</f>
        <v>100587.0503825437</v>
      </c>
      <c r="G1169" s="42">
        <f>[2]Emissions!G392</f>
        <v>75440.287786907778</v>
      </c>
      <c r="H1169" s="42">
        <f>[2]Emissions!H392</f>
        <v>50293.525191271852</v>
      </c>
      <c r="I1169" s="42">
        <f>[2]Emissions!I392</f>
        <v>25146.76259563593</v>
      </c>
      <c r="J1169" s="42">
        <f>[2]Emissions!J392</f>
        <v>0</v>
      </c>
      <c r="K1169" s="42">
        <f>[2]Emissions!K392</f>
        <v>0</v>
      </c>
      <c r="L1169" s="42">
        <f>[2]Emissions!L392</f>
        <v>0</v>
      </c>
      <c r="M1169" s="42">
        <f>[2]Emissions!M392</f>
        <v>0</v>
      </c>
    </row>
    <row r="1170" spans="1:13">
      <c r="A1170" s="10" t="str">
        <f>[2]Emissions!A538</f>
        <v>EUR</v>
      </c>
      <c r="B1170" s="10" t="str">
        <f>[2]Emissions!B538</f>
        <v>HET_NGA_NEW</v>
      </c>
      <c r="C1170" s="10" t="str">
        <f>[2]Emissions!C538</f>
        <v>TOT_CO2</v>
      </c>
      <c r="D1170" s="10" t="str">
        <f>[2]Emissions!D538</f>
        <v>HET</v>
      </c>
      <c r="E1170" s="42">
        <f>[2]Emissions!E538</f>
        <v>0</v>
      </c>
      <c r="F1170" s="42">
        <f>[2]Emissions!F538</f>
        <v>0</v>
      </c>
      <c r="G1170" s="42">
        <f>[2]Emissions!G538</f>
        <v>0</v>
      </c>
      <c r="H1170" s="42">
        <f>[2]Emissions!H538</f>
        <v>0</v>
      </c>
      <c r="I1170" s="42">
        <f>[2]Emissions!I538</f>
        <v>0</v>
      </c>
      <c r="J1170" s="42">
        <f>[2]Emissions!J538</f>
        <v>0</v>
      </c>
      <c r="K1170" s="42">
        <f>[2]Emissions!K538</f>
        <v>0</v>
      </c>
      <c r="L1170" s="42">
        <f>[2]Emissions!L538</f>
        <v>0</v>
      </c>
      <c r="M1170" s="42">
        <f>[2]Emissions!M538</f>
        <v>0</v>
      </c>
    </row>
    <row r="1171" spans="1:13">
      <c r="A1171" s="10" t="str">
        <f>[2]Emissions!A483</f>
        <v>EUR</v>
      </c>
      <c r="B1171" s="10" t="str">
        <f>[2]Emissions!B483</f>
        <v>ELC_NGA_FG_CCS_NEW</v>
      </c>
      <c r="C1171" s="10" t="str">
        <f>[2]Emissions!C483</f>
        <v>TOT_CO2</v>
      </c>
      <c r="D1171" s="10" t="str">
        <f>[2]Emissions!D483</f>
        <v>ELC</v>
      </c>
      <c r="E1171" s="42">
        <f>[2]Emissions!E483</f>
        <v>0</v>
      </c>
      <c r="F1171" s="42">
        <f>[2]Emissions!F483</f>
        <v>0</v>
      </c>
      <c r="G1171" s="42">
        <f>[2]Emissions!G483</f>
        <v>0</v>
      </c>
      <c r="H1171" s="42">
        <f>[2]Emissions!H483</f>
        <v>0</v>
      </c>
      <c r="I1171" s="42">
        <f>[2]Emissions!I483</f>
        <v>0</v>
      </c>
      <c r="J1171" s="42">
        <f>[2]Emissions!J483</f>
        <v>0</v>
      </c>
      <c r="K1171" s="42">
        <f>[2]Emissions!K483</f>
        <v>0</v>
      </c>
      <c r="L1171" s="42">
        <f>[2]Emissions!L483</f>
        <v>0</v>
      </c>
      <c r="M1171" s="42">
        <f>[2]Emissions!M483</f>
        <v>0</v>
      </c>
    </row>
    <row r="1172" spans="1:13">
      <c r="A1172" s="10" t="str">
        <f>[2]Emissions!A499</f>
        <v>EUR</v>
      </c>
      <c r="B1172" s="10" t="str">
        <f>[2]Emissions!B499</f>
        <v>ELC_OIL_GBL_NEW</v>
      </c>
      <c r="C1172" s="10" t="str">
        <f>[2]Emissions!C499</f>
        <v>TOT_CO2</v>
      </c>
      <c r="D1172" s="10" t="str">
        <f>[2]Emissions!D499</f>
        <v>ELC</v>
      </c>
      <c r="E1172" s="42">
        <f>[2]Emissions!E499</f>
        <v>0</v>
      </c>
      <c r="F1172" s="42">
        <f>[2]Emissions!F499</f>
        <v>0</v>
      </c>
      <c r="G1172" s="42">
        <f>[2]Emissions!G499</f>
        <v>0</v>
      </c>
      <c r="H1172" s="42">
        <f>[2]Emissions!H499</f>
        <v>0</v>
      </c>
      <c r="I1172" s="42">
        <f>[2]Emissions!I499</f>
        <v>0</v>
      </c>
      <c r="J1172" s="42">
        <f>[2]Emissions!J499</f>
        <v>0</v>
      </c>
      <c r="K1172" s="42">
        <f>[2]Emissions!K499</f>
        <v>0</v>
      </c>
      <c r="L1172" s="42">
        <f>[2]Emissions!L499</f>
        <v>0</v>
      </c>
      <c r="M1172" s="42">
        <f>[2]Emissions!M499</f>
        <v>0</v>
      </c>
    </row>
    <row r="1173" spans="1:13">
      <c r="A1173" s="10" t="str">
        <f>[2]Emissions!A408</f>
        <v>EUR</v>
      </c>
      <c r="B1173" s="10" t="str">
        <f>[2]Emissions!B408</f>
        <v>ELC_CHP_NGA_NEW</v>
      </c>
      <c r="C1173" s="10" t="str">
        <f>[2]Emissions!C408</f>
        <v>TOT_CO2</v>
      </c>
      <c r="D1173" s="10" t="str">
        <f>[2]Emissions!D408</f>
        <v>ELC</v>
      </c>
      <c r="E1173" s="42">
        <f>[2]Emissions!E408</f>
        <v>0</v>
      </c>
      <c r="F1173" s="42">
        <f>[2]Emissions!F408</f>
        <v>0</v>
      </c>
      <c r="G1173" s="42">
        <f>[2]Emissions!G408</f>
        <v>0</v>
      </c>
      <c r="H1173" s="42">
        <f>[2]Emissions!H408</f>
        <v>0</v>
      </c>
      <c r="I1173" s="42">
        <f>[2]Emissions!I408</f>
        <v>0</v>
      </c>
      <c r="J1173" s="42">
        <f>[2]Emissions!J408</f>
        <v>0</v>
      </c>
      <c r="K1173" s="42">
        <f>[2]Emissions!K408</f>
        <v>0</v>
      </c>
      <c r="L1173" s="42">
        <f>[2]Emissions!L408</f>
        <v>0</v>
      </c>
      <c r="M1173" s="42">
        <f>[2]Emissions!M408</f>
        <v>0</v>
      </c>
    </row>
    <row r="1174" spans="1:13">
      <c r="A1174" s="10" t="str">
        <f>[2]Emissions!A308</f>
        <v>EUR</v>
      </c>
      <c r="B1174" s="10" t="str">
        <f>[2]Emissions!B308</f>
        <v>ELC_BIO_COM_CCS_NEW</v>
      </c>
      <c r="C1174" s="10" t="str">
        <f>[2]Emissions!C308</f>
        <v>TOT_CO2</v>
      </c>
      <c r="D1174" s="10" t="str">
        <f>[2]Emissions!D308</f>
        <v>ELC</v>
      </c>
      <c r="E1174" s="42">
        <f>[2]Emissions!E308</f>
        <v>0</v>
      </c>
      <c r="F1174" s="42">
        <f>[2]Emissions!F308</f>
        <v>0</v>
      </c>
      <c r="G1174" s="42">
        <f>[2]Emissions!G308</f>
        <v>0</v>
      </c>
      <c r="H1174" s="42">
        <f>[2]Emissions!H308</f>
        <v>0</v>
      </c>
      <c r="I1174" s="42">
        <f>[2]Emissions!I308</f>
        <v>0</v>
      </c>
      <c r="J1174" s="42">
        <f>[2]Emissions!J308</f>
        <v>0</v>
      </c>
      <c r="K1174" s="42">
        <f>[2]Emissions!K308</f>
        <v>0</v>
      </c>
      <c r="L1174" s="42">
        <f>[2]Emissions!L308</f>
        <v>0</v>
      </c>
      <c r="M1174" s="42">
        <f>[2]Emissions!M308</f>
        <v>-112704.2295805249</v>
      </c>
    </row>
    <row r="1175" spans="1:13">
      <c r="A1175" s="10" t="str">
        <f>[2]Emissions!A246</f>
        <v>EUR</v>
      </c>
      <c r="B1175" s="10" t="str">
        <f>[2]Emissions!B246</f>
        <v>COM_WH_DST_EXS</v>
      </c>
      <c r="C1175" s="10" t="str">
        <f>[2]Emissions!C246</f>
        <v>TOT_CO2</v>
      </c>
      <c r="D1175" s="10" t="str">
        <f>[2]Emissions!D246</f>
        <v>COM</v>
      </c>
      <c r="E1175" s="42">
        <f>[2]Emissions!E246</f>
        <v>12469.47633095651</v>
      </c>
      <c r="F1175" s="42">
        <f>[2]Emissions!F246</f>
        <v>7343.656646812502</v>
      </c>
      <c r="G1175" s="42">
        <f>[2]Emissions!G246</f>
        <v>4895.771097875001</v>
      </c>
      <c r="H1175" s="42">
        <f>[2]Emissions!H246</f>
        <v>2447.885548937501</v>
      </c>
      <c r="I1175" s="42">
        <f>[2]Emissions!I246</f>
        <v>0</v>
      </c>
      <c r="J1175" s="42">
        <f>[2]Emissions!J246</f>
        <v>0</v>
      </c>
      <c r="K1175" s="42">
        <f>[2]Emissions!K246</f>
        <v>0</v>
      </c>
      <c r="L1175" s="42">
        <f>[2]Emissions!L246</f>
        <v>0</v>
      </c>
      <c r="M1175" s="42">
        <f>[2]Emissions!M246</f>
        <v>0</v>
      </c>
    </row>
    <row r="1176" spans="1:13">
      <c r="A1176" s="10" t="str">
        <f>[2]Emissions!A156</f>
        <v>EUR</v>
      </c>
      <c r="B1176" s="10" t="str">
        <f>[2]Emissions!B156</f>
        <v>COM_SH_DST_EXS</v>
      </c>
      <c r="C1176" s="10" t="str">
        <f>[2]Emissions!C156</f>
        <v>TOT_CO2</v>
      </c>
      <c r="D1176" s="10" t="str">
        <f>[2]Emissions!D156</f>
        <v>COM</v>
      </c>
      <c r="E1176" s="42">
        <f>[2]Emissions!E156</f>
        <v>29352.76944697565</v>
      </c>
      <c r="F1176" s="42">
        <f>[2]Emissions!F156</f>
        <v>18010.289407061689</v>
      </c>
      <c r="G1176" s="42">
        <f>[2]Emissions!G156</f>
        <v>12006.85960470779</v>
      </c>
      <c r="H1176" s="42">
        <f>[2]Emissions!H156</f>
        <v>6003.4298023538986</v>
      </c>
      <c r="I1176" s="42">
        <f>[2]Emissions!I156</f>
        <v>0</v>
      </c>
      <c r="J1176" s="42">
        <f>[2]Emissions!J156</f>
        <v>0</v>
      </c>
      <c r="K1176" s="42">
        <f>[2]Emissions!K156</f>
        <v>0</v>
      </c>
      <c r="L1176" s="42">
        <f>[2]Emissions!L156</f>
        <v>0</v>
      </c>
      <c r="M1176" s="42">
        <f>[2]Emissions!M156</f>
        <v>0</v>
      </c>
    </row>
    <row r="1177" spans="1:13">
      <c r="A1177" s="10" t="str">
        <f>[2]Emissions!A241</f>
        <v>EUR</v>
      </c>
      <c r="B1177" s="10" t="str">
        <f>[2]Emissions!B241</f>
        <v>COM_WH_DST_CND_NEW</v>
      </c>
      <c r="C1177" s="10" t="str">
        <f>[2]Emissions!C241</f>
        <v>TOT_CO2</v>
      </c>
      <c r="D1177" s="10" t="str">
        <f>[2]Emissions!D241</f>
        <v>COM</v>
      </c>
      <c r="E1177" s="42">
        <f>[2]Emissions!E241</f>
        <v>0</v>
      </c>
      <c r="F1177" s="42">
        <f>[2]Emissions!F241</f>
        <v>0</v>
      </c>
      <c r="G1177" s="42">
        <f>[2]Emissions!G241</f>
        <v>0</v>
      </c>
      <c r="H1177" s="42">
        <f>[2]Emissions!H241</f>
        <v>0</v>
      </c>
      <c r="I1177" s="42">
        <f>[2]Emissions!I241</f>
        <v>0</v>
      </c>
      <c r="J1177" s="42">
        <f>[2]Emissions!J241</f>
        <v>0</v>
      </c>
      <c r="K1177" s="42">
        <f>[2]Emissions!K241</f>
        <v>0</v>
      </c>
      <c r="L1177" s="42">
        <f>[2]Emissions!L241</f>
        <v>0</v>
      </c>
      <c r="M1177" s="42">
        <f>[2]Emissions!M241</f>
        <v>0</v>
      </c>
    </row>
    <row r="1178" spans="1:13">
      <c r="A1178" s="10" t="str">
        <f>[2]Emissions!A55</f>
        <v>EUR</v>
      </c>
      <c r="B1178" s="10" t="str">
        <f>[2]Emissions!B55</f>
        <v>AGR_MAC_EXS</v>
      </c>
      <c r="C1178" s="10" t="str">
        <f>[2]Emissions!C55</f>
        <v>TOT_CO2</v>
      </c>
      <c r="D1178" s="10" t="str">
        <f>[2]Emissions!D55</f>
        <v>AGR</v>
      </c>
      <c r="E1178" s="42">
        <f>[2]Emissions!E55</f>
        <v>42157.264759128848</v>
      </c>
      <c r="F1178" s="42">
        <f>[2]Emissions!F55</f>
        <v>42368.251738872743</v>
      </c>
      <c r="G1178" s="42">
        <f>[2]Emissions!G55</f>
        <v>48540.365842123567</v>
      </c>
      <c r="H1178" s="42">
        <f>[2]Emissions!H55</f>
        <v>48220.109994305727</v>
      </c>
      <c r="I1178" s="42">
        <f>[2]Emissions!I55</f>
        <v>49953.808060427313</v>
      </c>
      <c r="J1178" s="42">
        <f>[2]Emissions!J55</f>
        <v>51386.409523638496</v>
      </c>
      <c r="K1178" s="42">
        <f>[2]Emissions!K55</f>
        <v>52488.841817420063</v>
      </c>
      <c r="L1178" s="42">
        <f>[2]Emissions!L55</f>
        <v>53409.257229283379</v>
      </c>
      <c r="M1178" s="42">
        <f>[2]Emissions!M55</f>
        <v>54076.418209838812</v>
      </c>
    </row>
    <row r="1179" spans="1:13">
      <c r="A1179" s="10" t="str">
        <f>[2]Emissions!A2458</f>
        <v>EUR</v>
      </c>
      <c r="B1179" s="10" t="str">
        <f>[2]Emissions!B2458</f>
        <v>TRA_ROA_LCV_LPG_NEW</v>
      </c>
      <c r="C1179" s="10" t="str">
        <f>[2]Emissions!C2458</f>
        <v>TRA_N2O</v>
      </c>
      <c r="D1179" s="10" t="str">
        <f>[2]Emissions!D2458</f>
        <v>TRA</v>
      </c>
      <c r="E1179" s="42">
        <f>[2]Emissions!E2458</f>
        <v>5.5064069343065691</v>
      </c>
      <c r="F1179" s="42">
        <f>[2]Emissions!F2458</f>
        <v>5.5064069343065691</v>
      </c>
      <c r="G1179" s="42">
        <f>[2]Emissions!G2458</f>
        <v>5.5064069343065691</v>
      </c>
      <c r="H1179" s="42">
        <f>[2]Emissions!H2458</f>
        <v>5.5064069343065691</v>
      </c>
      <c r="I1179" s="42">
        <f>[2]Emissions!I2458</f>
        <v>0</v>
      </c>
      <c r="J1179" s="42">
        <f>[2]Emissions!J2458</f>
        <v>0</v>
      </c>
      <c r="K1179" s="42">
        <f>[2]Emissions!K2458</f>
        <v>0</v>
      </c>
      <c r="L1179" s="42">
        <f>[2]Emissions!L2458</f>
        <v>0</v>
      </c>
      <c r="M1179" s="42">
        <f>[2]Emissions!M2458</f>
        <v>0</v>
      </c>
    </row>
    <row r="1180" spans="1:13">
      <c r="A1180" s="10" t="str">
        <f>[2]Emissions!A2423</f>
        <v>EUR</v>
      </c>
      <c r="B1180" s="10" t="str">
        <f>[2]Emissions!B2423</f>
        <v>TRA_ROA_LCV_DHE_NEW</v>
      </c>
      <c r="C1180" s="10" t="str">
        <f>[2]Emissions!C2423</f>
        <v>TRA_N2O</v>
      </c>
      <c r="D1180" s="10" t="str">
        <f>[2]Emissions!D2423</f>
        <v>TRA</v>
      </c>
      <c r="E1180" s="42">
        <f>[2]Emissions!E2423</f>
        <v>0</v>
      </c>
      <c r="F1180" s="42">
        <f>[2]Emissions!F2423</f>
        <v>5.7371601208459203E-2</v>
      </c>
      <c r="G1180" s="42">
        <f>[2]Emissions!G2423</f>
        <v>5.7371601208459203E-2</v>
      </c>
      <c r="H1180" s="42">
        <f>[2]Emissions!H2423</f>
        <v>5.7371601208459203E-2</v>
      </c>
      <c r="I1180" s="42">
        <f>[2]Emissions!I2423</f>
        <v>5.7371601208459203E-2</v>
      </c>
      <c r="J1180" s="42">
        <f>[2]Emissions!J2423</f>
        <v>0</v>
      </c>
      <c r="K1180" s="42">
        <f>[2]Emissions!K2423</f>
        <v>0</v>
      </c>
      <c r="L1180" s="42">
        <f>[2]Emissions!L2423</f>
        <v>0</v>
      </c>
      <c r="M1180" s="42">
        <f>[2]Emissions!M2423</f>
        <v>0</v>
      </c>
    </row>
    <row r="1181" spans="1:13">
      <c r="A1181" s="10" t="str">
        <f>[2]Emissions!A2318</f>
        <v>EUR</v>
      </c>
      <c r="B1181" s="10" t="str">
        <f>[2]Emissions!B2318</f>
        <v>TRA_ROA_BUS_NGA_NEW</v>
      </c>
      <c r="C1181" s="10" t="str">
        <f>[2]Emissions!C2318</f>
        <v>TRA_N2O</v>
      </c>
      <c r="D1181" s="10" t="str">
        <f>[2]Emissions!D2318</f>
        <v>TRA</v>
      </c>
      <c r="E1181" s="42">
        <f>[2]Emissions!E2318</f>
        <v>0</v>
      </c>
      <c r="F1181" s="42">
        <f>[2]Emissions!F2318</f>
        <v>0</v>
      </c>
      <c r="G1181" s="42">
        <f>[2]Emissions!G2318</f>
        <v>2.7532224858139092</v>
      </c>
      <c r="H1181" s="42">
        <f>[2]Emissions!H2318</f>
        <v>2.75322248581391</v>
      </c>
      <c r="I1181" s="42">
        <f>[2]Emissions!I2318</f>
        <v>2.75322248581391</v>
      </c>
      <c r="J1181" s="42">
        <f>[2]Emissions!J2318</f>
        <v>2.7532224858139092</v>
      </c>
      <c r="K1181" s="42">
        <f>[2]Emissions!K2318</f>
        <v>0</v>
      </c>
      <c r="L1181" s="42">
        <f>[2]Emissions!L2318</f>
        <v>0</v>
      </c>
      <c r="M1181" s="42">
        <f>[2]Emissions!M2318</f>
        <v>0</v>
      </c>
    </row>
    <row r="1182" spans="1:13">
      <c r="A1182" s="10" t="str">
        <f>[2]Emissions!A2452</f>
        <v>EUR</v>
      </c>
      <c r="B1182" s="10" t="str">
        <f>[2]Emissions!B2452</f>
        <v>TRA_ROA_LCV_LPG_EXS</v>
      </c>
      <c r="C1182" s="10" t="str">
        <f>[2]Emissions!C2452</f>
        <v>TRA_N2O</v>
      </c>
      <c r="D1182" s="10" t="str">
        <f>[2]Emissions!D2452</f>
        <v>TRA</v>
      </c>
      <c r="E1182" s="42">
        <f>[2]Emissions!E2452</f>
        <v>21.584169642857141</v>
      </c>
      <c r="F1182" s="42">
        <f>[2]Emissions!F2452</f>
        <v>5.6800446428571414</v>
      </c>
      <c r="G1182" s="42">
        <f>[2]Emissions!G2452</f>
        <v>0</v>
      </c>
      <c r="H1182" s="42">
        <f>[2]Emissions!H2452</f>
        <v>0</v>
      </c>
      <c r="I1182" s="42">
        <f>[2]Emissions!I2452</f>
        <v>0</v>
      </c>
      <c r="J1182" s="42">
        <f>[2]Emissions!J2452</f>
        <v>0</v>
      </c>
      <c r="K1182" s="42">
        <f>[2]Emissions!K2452</f>
        <v>0</v>
      </c>
      <c r="L1182" s="42">
        <f>[2]Emissions!L2452</f>
        <v>0</v>
      </c>
      <c r="M1182" s="42">
        <f>[2]Emissions!M2452</f>
        <v>0</v>
      </c>
    </row>
    <row r="1183" spans="1:13">
      <c r="A1183" s="10" t="str">
        <f>[2]Emissions!A2312</f>
        <v>EUR</v>
      </c>
      <c r="B1183" s="10" t="str">
        <f>[2]Emissions!B2312</f>
        <v>TRA_ROA_BUS_NGA_EXS</v>
      </c>
      <c r="C1183" s="10" t="str">
        <f>[2]Emissions!C2312</f>
        <v>TRA_N2O</v>
      </c>
      <c r="D1183" s="10" t="str">
        <f>[2]Emissions!D2312</f>
        <v>TRA</v>
      </c>
      <c r="E1183" s="42">
        <f>[2]Emissions!E2312</f>
        <v>0.46604368932038831</v>
      </c>
      <c r="F1183" s="42">
        <f>[2]Emissions!F2312</f>
        <v>0.44274150485436881</v>
      </c>
      <c r="G1183" s="42">
        <f>[2]Emissions!G2312</f>
        <v>0</v>
      </c>
      <c r="H1183" s="42">
        <f>[2]Emissions!H2312</f>
        <v>0</v>
      </c>
      <c r="I1183" s="42">
        <f>[2]Emissions!I2312</f>
        <v>0</v>
      </c>
      <c r="J1183" s="42">
        <f>[2]Emissions!J2312</f>
        <v>0</v>
      </c>
      <c r="K1183" s="42">
        <f>[2]Emissions!K2312</f>
        <v>0</v>
      </c>
      <c r="L1183" s="42">
        <f>[2]Emissions!L2312</f>
        <v>0</v>
      </c>
      <c r="M1183" s="42">
        <f>[2]Emissions!M2312</f>
        <v>0</v>
      </c>
    </row>
    <row r="1184" spans="1:13">
      <c r="A1184" s="10" t="str">
        <f>[2]Emissions!A2305</f>
        <v>EUR</v>
      </c>
      <c r="B1184" s="10" t="str">
        <f>[2]Emissions!B2305</f>
        <v>TRA_ROA_BUS_LPG_NEW</v>
      </c>
      <c r="C1184" s="10" t="str">
        <f>[2]Emissions!C2305</f>
        <v>TRA_CO2</v>
      </c>
      <c r="D1184" s="10" t="str">
        <f>[2]Emissions!D2305</f>
        <v>TRA</v>
      </c>
      <c r="E1184" s="42">
        <f>[2]Emissions!E2305</f>
        <v>0</v>
      </c>
      <c r="F1184" s="42">
        <f>[2]Emissions!F2305</f>
        <v>0</v>
      </c>
      <c r="G1184" s="42">
        <f>[2]Emissions!G2305</f>
        <v>0</v>
      </c>
      <c r="H1184" s="42">
        <f>[2]Emissions!H2305</f>
        <v>0</v>
      </c>
      <c r="I1184" s="42">
        <f>[2]Emissions!I2305</f>
        <v>0</v>
      </c>
      <c r="J1184" s="42">
        <f>[2]Emissions!J2305</f>
        <v>0</v>
      </c>
      <c r="K1184" s="42">
        <f>[2]Emissions!K2305</f>
        <v>0</v>
      </c>
      <c r="L1184" s="42">
        <f>[2]Emissions!L2305</f>
        <v>0</v>
      </c>
      <c r="M1184" s="42">
        <f>[2]Emissions!M2305</f>
        <v>0</v>
      </c>
    </row>
    <row r="1185" spans="1:13">
      <c r="A1185" s="10" t="str">
        <f>[2]Emissions!A2503</f>
        <v>EUR</v>
      </c>
      <c r="B1185" s="10" t="str">
        <f>[2]Emissions!B2503</f>
        <v>TRA_ROA_MTR_LPG_EXS</v>
      </c>
      <c r="C1185" s="10" t="str">
        <f>[2]Emissions!C2503</f>
        <v>TOT_CH4</v>
      </c>
      <c r="D1185" s="10" t="str">
        <f>[2]Emissions!D2503</f>
        <v>TRA</v>
      </c>
      <c r="E1185" s="42">
        <f>[2]Emissions!E2503</f>
        <v>5.2802521645021638E-2</v>
      </c>
      <c r="F1185" s="42">
        <f>[2]Emissions!F2503</f>
        <v>1.389540043290044E-2</v>
      </c>
      <c r="G1185" s="42">
        <f>[2]Emissions!G2503</f>
        <v>0</v>
      </c>
      <c r="H1185" s="42">
        <f>[2]Emissions!H2503</f>
        <v>0</v>
      </c>
      <c r="I1185" s="42">
        <f>[2]Emissions!I2503</f>
        <v>0</v>
      </c>
      <c r="J1185" s="42">
        <f>[2]Emissions!J2503</f>
        <v>0</v>
      </c>
      <c r="K1185" s="42">
        <f>[2]Emissions!K2503</f>
        <v>0</v>
      </c>
      <c r="L1185" s="42">
        <f>[2]Emissions!L2503</f>
        <v>0</v>
      </c>
      <c r="M1185" s="42">
        <f>[2]Emissions!M2503</f>
        <v>0</v>
      </c>
    </row>
    <row r="1186" spans="1:13">
      <c r="A1186" s="10" t="str">
        <f>[2]Emissions!A2391</f>
        <v>EUR</v>
      </c>
      <c r="B1186" s="10" t="str">
        <f>[2]Emissions!B2391</f>
        <v>TRA_ROA_HTR_DST_NEW</v>
      </c>
      <c r="C1186" s="10" t="str">
        <f>[2]Emissions!C2391</f>
        <v>TRA_CO2</v>
      </c>
      <c r="D1186" s="10" t="str">
        <f>[2]Emissions!D2391</f>
        <v>TRA</v>
      </c>
      <c r="E1186" s="42">
        <f>[2]Emissions!E2391</f>
        <v>52096.479516295789</v>
      </c>
      <c r="F1186" s="42">
        <f>[2]Emissions!F2391</f>
        <v>231910.97354105939</v>
      </c>
      <c r="G1186" s="42">
        <f>[2]Emissions!G2391</f>
        <v>385981.38407049072</v>
      </c>
      <c r="H1186" s="42">
        <f>[2]Emissions!H2391</f>
        <v>388543.6617105077</v>
      </c>
      <c r="I1186" s="42">
        <f>[2]Emissions!I2391</f>
        <v>336447.18219421199</v>
      </c>
      <c r="J1186" s="42">
        <f>[2]Emissions!J2391</f>
        <v>158226.24718929641</v>
      </c>
      <c r="K1186" s="42">
        <f>[2]Emissions!K2391</f>
        <v>87713.088088309785</v>
      </c>
      <c r="L1186" s="42">
        <f>[2]Emissions!L2391</f>
        <v>86119.529068461736</v>
      </c>
      <c r="M1186" s="42">
        <f>[2]Emissions!M2391</f>
        <v>0</v>
      </c>
    </row>
    <row r="1187" spans="1:13">
      <c r="A1187" s="10" t="str">
        <f>[2]Emissions!A2497</f>
        <v>EUR</v>
      </c>
      <c r="B1187" s="10" t="str">
        <f>[2]Emissions!B2497</f>
        <v>TRA_ROA_MTR_GSL_EXS</v>
      </c>
      <c r="C1187" s="10" t="str">
        <f>[2]Emissions!C2497</f>
        <v>TRA_N2O</v>
      </c>
      <c r="D1187" s="10" t="str">
        <f>[2]Emissions!D2497</f>
        <v>TRA</v>
      </c>
      <c r="E1187" s="42">
        <f>[2]Emissions!E2497</f>
        <v>12.442004736129901</v>
      </c>
      <c r="F1187" s="42">
        <f>[2]Emissions!F2497</f>
        <v>6.2210023680649522</v>
      </c>
      <c r="G1187" s="42">
        <f>[2]Emissions!G2497</f>
        <v>0</v>
      </c>
      <c r="H1187" s="42">
        <f>[2]Emissions!H2497</f>
        <v>0</v>
      </c>
      <c r="I1187" s="42">
        <f>[2]Emissions!I2497</f>
        <v>0</v>
      </c>
      <c r="J1187" s="42">
        <f>[2]Emissions!J2497</f>
        <v>0</v>
      </c>
      <c r="K1187" s="42">
        <f>[2]Emissions!K2497</f>
        <v>0</v>
      </c>
      <c r="L1187" s="42">
        <f>[2]Emissions!L2497</f>
        <v>0</v>
      </c>
      <c r="M1187" s="42">
        <f>[2]Emissions!M2497</f>
        <v>0</v>
      </c>
    </row>
    <row r="1188" spans="1:13">
      <c r="A1188" s="10" t="str">
        <f>[2]Emissions!A618</f>
        <v>EUR</v>
      </c>
      <c r="B1188" s="10" t="str">
        <f>[2]Emissions!B618</f>
        <v>HH2_FT_BIO</v>
      </c>
      <c r="C1188" s="10" t="str">
        <f>[2]Emissions!C618</f>
        <v>TOT_CH4</v>
      </c>
      <c r="D1188" s="10" t="str">
        <f>[2]Emissions!D618</f>
        <v>HH2</v>
      </c>
      <c r="E1188" s="42">
        <f>[2]Emissions!E618</f>
        <v>0</v>
      </c>
      <c r="F1188" s="42">
        <f>[2]Emissions!F618</f>
        <v>0</v>
      </c>
      <c r="G1188" s="42">
        <f>[2]Emissions!G618</f>
        <v>0</v>
      </c>
      <c r="H1188" s="42">
        <f>[2]Emissions!H618</f>
        <v>0</v>
      </c>
      <c r="I1188" s="42">
        <f>[2]Emissions!I618</f>
        <v>0</v>
      </c>
      <c r="J1188" s="42">
        <f>[2]Emissions!J618</f>
        <v>0</v>
      </c>
      <c r="K1188" s="42">
        <f>[2]Emissions!K618</f>
        <v>0</v>
      </c>
      <c r="L1188" s="42">
        <f>[2]Emissions!L618</f>
        <v>0</v>
      </c>
      <c r="M1188" s="42">
        <f>[2]Emissions!M618</f>
        <v>0</v>
      </c>
    </row>
    <row r="1189" spans="1:13">
      <c r="A1189" s="10" t="str">
        <f>[2]Emissions!A2105</f>
        <v>EUR</v>
      </c>
      <c r="B1189" s="10" t="str">
        <f>[2]Emissions!B2105</f>
        <v>TRA_NAV_DOM_DST_NEW</v>
      </c>
      <c r="C1189" s="10" t="str">
        <f>[2]Emissions!C2105</f>
        <v>TRA_CO2</v>
      </c>
      <c r="D1189" s="10" t="str">
        <f>[2]Emissions!D2105</f>
        <v>TRA</v>
      </c>
      <c r="E1189" s="42">
        <f>[2]Emissions!E2105</f>
        <v>0</v>
      </c>
      <c r="F1189" s="42">
        <f>[2]Emissions!F2105</f>
        <v>0</v>
      </c>
      <c r="G1189" s="42">
        <f>[2]Emissions!G2105</f>
        <v>0</v>
      </c>
      <c r="H1189" s="42">
        <f>[2]Emissions!H2105</f>
        <v>14397.26825756409</v>
      </c>
      <c r="I1189" s="42">
        <f>[2]Emissions!I2105</f>
        <v>16454.762588026289</v>
      </c>
      <c r="J1189" s="42">
        <f>[2]Emissions!J2105</f>
        <v>17932.964989901131</v>
      </c>
      <c r="K1189" s="42">
        <f>[2]Emissions!K2105</f>
        <v>15311.00533560411</v>
      </c>
      <c r="L1189" s="42">
        <f>[2]Emissions!L2105</f>
        <v>16599.758681719959</v>
      </c>
      <c r="M1189" s="42">
        <f>[2]Emissions!M2105</f>
        <v>1689.0611887709099</v>
      </c>
    </row>
    <row r="1190" spans="1:13">
      <c r="A1190" s="10" t="str">
        <f>[2]Emissions!A2526</f>
        <v>EUR</v>
      </c>
      <c r="B1190" s="10" t="str">
        <f>[2]Emissions!B2526</f>
        <v>TRA_ROA_MTR_NGA_NEW</v>
      </c>
      <c r="C1190" s="10" t="str">
        <f>[2]Emissions!C2526</f>
        <v>TRA_N2O</v>
      </c>
      <c r="D1190" s="10" t="str">
        <f>[2]Emissions!D2526</f>
        <v>TRA</v>
      </c>
      <c r="E1190" s="42">
        <f>[2]Emissions!E2526</f>
        <v>0</v>
      </c>
      <c r="F1190" s="42">
        <f>[2]Emissions!F2526</f>
        <v>0</v>
      </c>
      <c r="G1190" s="42">
        <f>[2]Emissions!G2526</f>
        <v>8.312500000000056E-3</v>
      </c>
      <c r="H1190" s="42">
        <f>[2]Emissions!H2526</f>
        <v>8.312500000000056E-3</v>
      </c>
      <c r="I1190" s="42">
        <f>[2]Emissions!I2526</f>
        <v>31.953596723239929</v>
      </c>
      <c r="J1190" s="42">
        <f>[2]Emissions!J2526</f>
        <v>31.953596723239929</v>
      </c>
      <c r="K1190" s="42">
        <f>[2]Emissions!K2526</f>
        <v>31.945284223239931</v>
      </c>
      <c r="L1190" s="42">
        <f>[2]Emissions!L2526</f>
        <v>0</v>
      </c>
      <c r="M1190" s="42">
        <f>[2]Emissions!M2526</f>
        <v>0</v>
      </c>
    </row>
    <row r="1191" spans="1:13">
      <c r="A1191" s="10" t="str">
        <f>[2]Emissions!A2491</f>
        <v>EUR</v>
      </c>
      <c r="B1191" s="10" t="str">
        <f>[2]Emissions!B2491</f>
        <v>TRA_ROA_MTR_DST_NEW</v>
      </c>
      <c r="C1191" s="10" t="str">
        <f>[2]Emissions!C2491</f>
        <v>TRA_N2O</v>
      </c>
      <c r="D1191" s="10" t="str">
        <f>[2]Emissions!D2491</f>
        <v>TRA</v>
      </c>
      <c r="E1191" s="42">
        <f>[2]Emissions!E2491</f>
        <v>144.147842294713</v>
      </c>
      <c r="F1191" s="42">
        <f>[2]Emissions!F2491</f>
        <v>650.06657617784776</v>
      </c>
      <c r="G1191" s="42">
        <f>[2]Emissions!G2491</f>
        <v>1070.4870290117319</v>
      </c>
      <c r="H1191" s="42">
        <f>[2]Emissions!H2491</f>
        <v>1168.466445432764</v>
      </c>
      <c r="I1191" s="42">
        <f>[2]Emissions!I2491</f>
        <v>1024.318603138051</v>
      </c>
      <c r="J1191" s="42">
        <f>[2]Emissions!J2491</f>
        <v>929.46226520128278</v>
      </c>
      <c r="K1191" s="42">
        <f>[2]Emissions!K2491</f>
        <v>579.6220619305243</v>
      </c>
      <c r="L1191" s="42">
        <f>[2]Emissions!L2491</f>
        <v>117.73095563739891</v>
      </c>
      <c r="M1191" s="42">
        <f>[2]Emissions!M2491</f>
        <v>0</v>
      </c>
    </row>
    <row r="1192" spans="1:13">
      <c r="A1192" s="10" t="str">
        <f>[2]Emissions!A2520</f>
        <v>EUR</v>
      </c>
      <c r="B1192" s="10" t="str">
        <f>[2]Emissions!B2520</f>
        <v>TRA_ROA_MTR_NGA_EXS</v>
      </c>
      <c r="C1192" s="10" t="str">
        <f>[2]Emissions!C2520</f>
        <v>TRA_N2O</v>
      </c>
      <c r="D1192" s="10" t="str">
        <f>[2]Emissions!D2520</f>
        <v>TRA</v>
      </c>
      <c r="E1192" s="42">
        <f>[2]Emissions!E2520</f>
        <v>6.074242424242423E-2</v>
      </c>
      <c r="F1192" s="42">
        <f>[2]Emissions!F2520</f>
        <v>1.598484848484848E-2</v>
      </c>
      <c r="G1192" s="42">
        <f>[2]Emissions!G2520</f>
        <v>0</v>
      </c>
      <c r="H1192" s="42">
        <f>[2]Emissions!H2520</f>
        <v>0</v>
      </c>
      <c r="I1192" s="42">
        <f>[2]Emissions!I2520</f>
        <v>0</v>
      </c>
      <c r="J1192" s="42">
        <f>[2]Emissions!J2520</f>
        <v>0</v>
      </c>
      <c r="K1192" s="42">
        <f>[2]Emissions!K2520</f>
        <v>0</v>
      </c>
      <c r="L1192" s="42">
        <f>[2]Emissions!L2520</f>
        <v>0</v>
      </c>
      <c r="M1192" s="42">
        <f>[2]Emissions!M2520</f>
        <v>0</v>
      </c>
    </row>
    <row r="1193" spans="1:13">
      <c r="A1193" s="10" t="str">
        <f>[2]Emissions!A2514</f>
        <v>EUR</v>
      </c>
      <c r="B1193" s="10" t="str">
        <f>[2]Emissions!B2514</f>
        <v>TRA_ROA_MTR_LPG_NEW</v>
      </c>
      <c r="C1193" s="10" t="str">
        <f>[2]Emissions!C2514</f>
        <v>TRA_N2O</v>
      </c>
      <c r="D1193" s="10" t="str">
        <f>[2]Emissions!D2514</f>
        <v>TRA</v>
      </c>
      <c r="E1193" s="42">
        <f>[2]Emissions!E2514</f>
        <v>10.856464956195239</v>
      </c>
      <c r="F1193" s="42">
        <f>[2]Emissions!F2514</f>
        <v>10.856464956195239</v>
      </c>
      <c r="G1193" s="42">
        <f>[2]Emissions!G2514</f>
        <v>10.856464956195239</v>
      </c>
      <c r="H1193" s="42">
        <f>[2]Emissions!H2514</f>
        <v>10.856464956195239</v>
      </c>
      <c r="I1193" s="42">
        <f>[2]Emissions!I2514</f>
        <v>0</v>
      </c>
      <c r="J1193" s="42">
        <f>[2]Emissions!J2514</f>
        <v>0</v>
      </c>
      <c r="K1193" s="42">
        <f>[2]Emissions!K2514</f>
        <v>0</v>
      </c>
      <c r="L1193" s="42">
        <f>[2]Emissions!L2514</f>
        <v>0</v>
      </c>
      <c r="M1193" s="42">
        <f>[2]Emissions!M2514</f>
        <v>0</v>
      </c>
    </row>
    <row r="1194" spans="1:13">
      <c r="A1194" s="10" t="str">
        <f>[2]Emissions!A2508</f>
        <v>EUR</v>
      </c>
      <c r="B1194" s="10" t="str">
        <f>[2]Emissions!B2508</f>
        <v>TRA_ROA_MTR_LPG_EXS</v>
      </c>
      <c r="C1194" s="10" t="str">
        <f>[2]Emissions!C2508</f>
        <v>TRA_N2O</v>
      </c>
      <c r="D1194" s="10" t="str">
        <f>[2]Emissions!D2508</f>
        <v>TRA</v>
      </c>
      <c r="E1194" s="42">
        <f>[2]Emissions!E2508</f>
        <v>10.560504329004329</v>
      </c>
      <c r="F1194" s="42">
        <f>[2]Emissions!F2508</f>
        <v>2.7790800865800862</v>
      </c>
      <c r="G1194" s="42">
        <f>[2]Emissions!G2508</f>
        <v>0</v>
      </c>
      <c r="H1194" s="42">
        <f>[2]Emissions!H2508</f>
        <v>0</v>
      </c>
      <c r="I1194" s="42">
        <f>[2]Emissions!I2508</f>
        <v>0</v>
      </c>
      <c r="J1194" s="42">
        <f>[2]Emissions!J2508</f>
        <v>0</v>
      </c>
      <c r="K1194" s="42">
        <f>[2]Emissions!K2508</f>
        <v>0</v>
      </c>
      <c r="L1194" s="42">
        <f>[2]Emissions!L2508</f>
        <v>0</v>
      </c>
      <c r="M1194" s="42">
        <f>[2]Emissions!M2508</f>
        <v>0</v>
      </c>
    </row>
    <row r="1195" spans="1:13">
      <c r="A1195" s="10" t="str">
        <f>[2]Emissions!A2446</f>
        <v>EUR</v>
      </c>
      <c r="B1195" s="10" t="str">
        <f>[2]Emissions!B2446</f>
        <v>TRA_ROA_LCV_GSL_EXS</v>
      </c>
      <c r="C1195" s="10" t="str">
        <f>[2]Emissions!C2446</f>
        <v>TRA_N2O</v>
      </c>
      <c r="D1195" s="10" t="str">
        <f>[2]Emissions!D2446</f>
        <v>TRA</v>
      </c>
      <c r="E1195" s="42">
        <f>[2]Emissions!E2446</f>
        <v>79.035324999999986</v>
      </c>
      <c r="F1195" s="42">
        <f>[2]Emissions!F2446</f>
        <v>39.517662499999993</v>
      </c>
      <c r="G1195" s="42">
        <f>[2]Emissions!G2446</f>
        <v>0</v>
      </c>
      <c r="H1195" s="42">
        <f>[2]Emissions!H2446</f>
        <v>0</v>
      </c>
      <c r="I1195" s="42">
        <f>[2]Emissions!I2446</f>
        <v>0</v>
      </c>
      <c r="J1195" s="42">
        <f>[2]Emissions!J2446</f>
        <v>0</v>
      </c>
      <c r="K1195" s="42">
        <f>[2]Emissions!K2446</f>
        <v>0</v>
      </c>
      <c r="L1195" s="42">
        <f>[2]Emissions!L2446</f>
        <v>0</v>
      </c>
      <c r="M1195" s="42">
        <f>[2]Emissions!M2446</f>
        <v>0</v>
      </c>
    </row>
    <row r="1196" spans="1:13">
      <c r="A1196" s="10" t="str">
        <f>[2]Emissions!A2440</f>
        <v>EUR</v>
      </c>
      <c r="B1196" s="10" t="str">
        <f>[2]Emissions!B2440</f>
        <v>TRA_ROA_LCV_DST_NEW</v>
      </c>
      <c r="C1196" s="10" t="str">
        <f>[2]Emissions!C2440</f>
        <v>TRA_N2O</v>
      </c>
      <c r="D1196" s="10" t="str">
        <f>[2]Emissions!D2440</f>
        <v>TRA</v>
      </c>
      <c r="E1196" s="42">
        <f>[2]Emissions!E2440</f>
        <v>73.035121256890946</v>
      </c>
      <c r="F1196" s="42">
        <f>[2]Emissions!F2440</f>
        <v>289.96788569503178</v>
      </c>
      <c r="G1196" s="42">
        <f>[2]Emissions!G2440</f>
        <v>366.83285337741938</v>
      </c>
      <c r="H1196" s="42">
        <f>[2]Emissions!H2440</f>
        <v>400.07894014485032</v>
      </c>
      <c r="I1196" s="42">
        <f>[2]Emissions!I2440</f>
        <v>383.86327233112883</v>
      </c>
      <c r="J1196" s="42">
        <f>[2]Emissions!J2440</f>
        <v>262.09042136954048</v>
      </c>
      <c r="K1196" s="42">
        <f>[2]Emissions!K2440</f>
        <v>44.070761270578963</v>
      </c>
      <c r="L1196" s="42">
        <f>[2]Emissions!L2440</f>
        <v>0</v>
      </c>
      <c r="M1196" s="42">
        <f>[2]Emissions!M2440</f>
        <v>0</v>
      </c>
    </row>
    <row r="1197" spans="1:13">
      <c r="A1197" s="10" t="str">
        <f>[2]Emissions!A2434</f>
        <v>EUR</v>
      </c>
      <c r="B1197" s="10" t="str">
        <f>[2]Emissions!B2434</f>
        <v>TRA_ROA_LCV_DST_EXS</v>
      </c>
      <c r="C1197" s="10" t="str">
        <f>[2]Emissions!C2434</f>
        <v>TRA_N2O</v>
      </c>
      <c r="D1197" s="10" t="str">
        <f>[2]Emissions!D2434</f>
        <v>TRA</v>
      </c>
      <c r="E1197" s="42">
        <f>[2]Emissions!E2434</f>
        <v>544.67157874015732</v>
      </c>
      <c r="F1197" s="42">
        <f>[2]Emissions!F2434</f>
        <v>143.334625984252</v>
      </c>
      <c r="G1197" s="42">
        <f>[2]Emissions!G2434</f>
        <v>0</v>
      </c>
      <c r="H1197" s="42">
        <f>[2]Emissions!H2434</f>
        <v>0</v>
      </c>
      <c r="I1197" s="42">
        <f>[2]Emissions!I2434</f>
        <v>0</v>
      </c>
      <c r="J1197" s="42">
        <f>[2]Emissions!J2434</f>
        <v>0</v>
      </c>
      <c r="K1197" s="42">
        <f>[2]Emissions!K2434</f>
        <v>0</v>
      </c>
      <c r="L1197" s="42">
        <f>[2]Emissions!L2434</f>
        <v>0</v>
      </c>
      <c r="M1197" s="42">
        <f>[2]Emissions!M2434</f>
        <v>0</v>
      </c>
    </row>
    <row r="1198" spans="1:13">
      <c r="A1198" s="10" t="str">
        <f>[2]Emissions!A2357</f>
        <v>EUR</v>
      </c>
      <c r="B1198" s="10" t="str">
        <f>[2]Emissions!B2357</f>
        <v>TRA_ROA_CAR_LPG_EXS</v>
      </c>
      <c r="C1198" s="10" t="str">
        <f>[2]Emissions!C2357</f>
        <v>TRA_N2O</v>
      </c>
      <c r="D1198" s="10" t="str">
        <f>[2]Emissions!D2357</f>
        <v>TRA</v>
      </c>
      <c r="E1198" s="42">
        <f>[2]Emissions!E2357</f>
        <v>53.145883216783197</v>
      </c>
      <c r="F1198" s="42">
        <f>[2]Emissions!F2357</f>
        <v>26.572941608391599</v>
      </c>
      <c r="G1198" s="42">
        <f>[2]Emissions!G2357</f>
        <v>0</v>
      </c>
      <c r="H1198" s="42">
        <f>[2]Emissions!H2357</f>
        <v>0</v>
      </c>
      <c r="I1198" s="42">
        <f>[2]Emissions!I2357</f>
        <v>0</v>
      </c>
      <c r="J1198" s="42">
        <f>[2]Emissions!J2357</f>
        <v>0</v>
      </c>
      <c r="K1198" s="42">
        <f>[2]Emissions!K2357</f>
        <v>0</v>
      </c>
      <c r="L1198" s="42">
        <f>[2]Emissions!L2357</f>
        <v>0</v>
      </c>
      <c r="M1198" s="42">
        <f>[2]Emissions!M2357</f>
        <v>0</v>
      </c>
    </row>
    <row r="1199" spans="1:13">
      <c r="A1199" s="10" t="str">
        <f>[2]Emissions!A2351</f>
        <v>EUR</v>
      </c>
      <c r="B1199" s="10" t="str">
        <f>[2]Emissions!B2351</f>
        <v>TRA_ROA_CAR_GSL_NEW</v>
      </c>
      <c r="C1199" s="10" t="str">
        <f>[2]Emissions!C2351</f>
        <v>TRA_N2O</v>
      </c>
      <c r="D1199" s="10" t="str">
        <f>[2]Emissions!D2351</f>
        <v>TRA</v>
      </c>
      <c r="E1199" s="42">
        <f>[2]Emissions!E2351</f>
        <v>439.90503335791237</v>
      </c>
      <c r="F1199" s="42">
        <f>[2]Emissions!F2351</f>
        <v>1058.9794184757</v>
      </c>
      <c r="G1199" s="42">
        <f>[2]Emissions!G2351</f>
        <v>1782.6664653454341</v>
      </c>
      <c r="H1199" s="42">
        <f>[2]Emissions!H2351</f>
        <v>1342.7614319875211</v>
      </c>
      <c r="I1199" s="42">
        <f>[2]Emissions!I2351</f>
        <v>723.68704686973376</v>
      </c>
      <c r="J1199" s="42">
        <f>[2]Emissions!J2351</f>
        <v>0</v>
      </c>
      <c r="K1199" s="42">
        <f>[2]Emissions!K2351</f>
        <v>0</v>
      </c>
      <c r="L1199" s="42">
        <f>[2]Emissions!L2351</f>
        <v>0</v>
      </c>
      <c r="M1199" s="42">
        <f>[2]Emissions!M2351</f>
        <v>0</v>
      </c>
    </row>
    <row r="1200" spans="1:13">
      <c r="A1200" s="10" t="str">
        <f>[2]Emissions!A2485</f>
        <v>EUR</v>
      </c>
      <c r="B1200" s="10" t="str">
        <f>[2]Emissions!B2485</f>
        <v>TRA_ROA_MTR_DST_EXS</v>
      </c>
      <c r="C1200" s="10" t="str">
        <f>[2]Emissions!C2485</f>
        <v>TRA_N2O</v>
      </c>
      <c r="D1200" s="10" t="str">
        <f>[2]Emissions!D2485</f>
        <v>TRA</v>
      </c>
      <c r="E1200" s="42">
        <f>[2]Emissions!E2485</f>
        <v>1061.3329566878981</v>
      </c>
      <c r="F1200" s="42">
        <f>[2]Emissions!F2485</f>
        <v>530.66647834394894</v>
      </c>
      <c r="G1200" s="42">
        <f>[2]Emissions!G2485</f>
        <v>0</v>
      </c>
      <c r="H1200" s="42">
        <f>[2]Emissions!H2485</f>
        <v>0</v>
      </c>
      <c r="I1200" s="42">
        <f>[2]Emissions!I2485</f>
        <v>0</v>
      </c>
      <c r="J1200" s="42">
        <f>[2]Emissions!J2485</f>
        <v>0</v>
      </c>
      <c r="K1200" s="42">
        <f>[2]Emissions!K2485</f>
        <v>0</v>
      </c>
      <c r="L1200" s="42">
        <f>[2]Emissions!L2485</f>
        <v>0</v>
      </c>
      <c r="M1200" s="42">
        <f>[2]Emissions!M2485</f>
        <v>0</v>
      </c>
    </row>
    <row r="1201" spans="1:13">
      <c r="A1201" s="10" t="str">
        <f>[2]Emissions!A2287</f>
        <v>EUR</v>
      </c>
      <c r="B1201" s="10" t="str">
        <f>[2]Emissions!B2287</f>
        <v>TRA_ROA_BUS_DST_NEW</v>
      </c>
      <c r="C1201" s="10" t="str">
        <f>[2]Emissions!C2287</f>
        <v>TRA_CO2</v>
      </c>
      <c r="D1201" s="10" t="str">
        <f>[2]Emissions!D2287</f>
        <v>TRA</v>
      </c>
      <c r="E1201" s="42">
        <f>[2]Emissions!E2287</f>
        <v>7745.4856382211547</v>
      </c>
      <c r="F1201" s="42">
        <f>[2]Emissions!F2287</f>
        <v>33728.743793452297</v>
      </c>
      <c r="G1201" s="42">
        <f>[2]Emissions!G2287</f>
        <v>54397.549503529212</v>
      </c>
      <c r="H1201" s="42">
        <f>[2]Emissions!H2287</f>
        <v>58402.588183272208</v>
      </c>
      <c r="I1201" s="42">
        <f>[2]Emissions!I2287</f>
        <v>55688.581507453528</v>
      </c>
      <c r="J1201" s="42">
        <f>[2]Emissions!J2287</f>
        <v>37297.618085216338</v>
      </c>
      <c r="K1201" s="42">
        <f>[2]Emissions!K2287</f>
        <v>10579.996532837031</v>
      </c>
      <c r="L1201" s="42">
        <f>[2]Emissions!L2287</f>
        <v>0</v>
      </c>
      <c r="M1201" s="42">
        <f>[2]Emissions!M2287</f>
        <v>0</v>
      </c>
    </row>
    <row r="1202" spans="1:13">
      <c r="A1202" s="10" t="str">
        <f>[2]Emissions!A2384</f>
        <v>EUR</v>
      </c>
      <c r="B1202" s="10" t="str">
        <f>[2]Emissions!B2384</f>
        <v>TRA_ROA_HTR_DST_EXS</v>
      </c>
      <c r="C1202" s="10" t="str">
        <f>[2]Emissions!C2384</f>
        <v>TRA_CO2</v>
      </c>
      <c r="D1202" s="10" t="str">
        <f>[2]Emissions!D2384</f>
        <v>TRA</v>
      </c>
      <c r="E1202" s="42">
        <f>[2]Emissions!E2384</f>
        <v>222224.7866439076</v>
      </c>
      <c r="F1202" s="42">
        <f>[2]Emissions!F2384</f>
        <v>111112.3933219538</v>
      </c>
      <c r="G1202" s="42">
        <f>[2]Emissions!G2384</f>
        <v>0</v>
      </c>
      <c r="H1202" s="42">
        <f>[2]Emissions!H2384</f>
        <v>0</v>
      </c>
      <c r="I1202" s="42">
        <f>[2]Emissions!I2384</f>
        <v>0</v>
      </c>
      <c r="J1202" s="42">
        <f>[2]Emissions!J2384</f>
        <v>0</v>
      </c>
      <c r="K1202" s="42">
        <f>[2]Emissions!K2384</f>
        <v>0</v>
      </c>
      <c r="L1202" s="42">
        <f>[2]Emissions!L2384</f>
        <v>0</v>
      </c>
      <c r="M1202" s="42">
        <f>[2]Emissions!M2384</f>
        <v>0</v>
      </c>
    </row>
    <row r="1203" spans="1:13">
      <c r="A1203" s="10" t="str">
        <f>[2]Emissions!A391</f>
        <v>EUR</v>
      </c>
      <c r="B1203" s="10" t="str">
        <f>[2]Emissions!B391</f>
        <v>ELC_CHP_COA_EXS</v>
      </c>
      <c r="C1203" s="10" t="str">
        <f>[2]Emissions!C391</f>
        <v>TOT_CH4</v>
      </c>
      <c r="D1203" s="10" t="str">
        <f>[2]Emissions!D391</f>
        <v>ELC</v>
      </c>
      <c r="E1203" s="42">
        <f>[2]Emissions!E391</f>
        <v>14.609400472800001</v>
      </c>
      <c r="F1203" s="42">
        <f>[2]Emissions!F391</f>
        <v>11.68752037824</v>
      </c>
      <c r="G1203" s="42">
        <f>[2]Emissions!G391</f>
        <v>8.7656402836800016</v>
      </c>
      <c r="H1203" s="42">
        <f>[2]Emissions!H391</f>
        <v>5.8437601891200011</v>
      </c>
      <c r="I1203" s="42">
        <f>[2]Emissions!I391</f>
        <v>2.921880094560001</v>
      </c>
      <c r="J1203" s="42">
        <f>[2]Emissions!J391</f>
        <v>0</v>
      </c>
      <c r="K1203" s="42">
        <f>[2]Emissions!K391</f>
        <v>0</v>
      </c>
      <c r="L1203" s="42">
        <f>[2]Emissions!L391</f>
        <v>0</v>
      </c>
      <c r="M1203" s="42">
        <f>[2]Emissions!M391</f>
        <v>0</v>
      </c>
    </row>
    <row r="1204" spans="1:13">
      <c r="A1204" s="10" t="str">
        <f>[2]Emissions!A581</f>
        <v>EUR</v>
      </c>
      <c r="B1204" s="10" t="str">
        <f>[2]Emissions!B581</f>
        <v>HH2_COA_CL_CCS_NEW</v>
      </c>
      <c r="C1204" s="10" t="str">
        <f>[2]Emissions!C581</f>
        <v>TOT_CH4</v>
      </c>
      <c r="D1204" s="10" t="str">
        <f>[2]Emissions!D581</f>
        <v>HH2</v>
      </c>
      <c r="E1204" s="42">
        <f>[2]Emissions!E581</f>
        <v>0</v>
      </c>
      <c r="F1204" s="42">
        <f>[2]Emissions!F581</f>
        <v>0</v>
      </c>
      <c r="G1204" s="42">
        <f>[2]Emissions!G581</f>
        <v>0</v>
      </c>
      <c r="H1204" s="42">
        <f>[2]Emissions!H581</f>
        <v>0</v>
      </c>
      <c r="I1204" s="42">
        <f>[2]Emissions!I581</f>
        <v>0</v>
      </c>
      <c r="J1204" s="42">
        <f>[2]Emissions!J581</f>
        <v>0.74295733533834574</v>
      </c>
      <c r="K1204" s="42">
        <f>[2]Emissions!K581</f>
        <v>3.5021696512336069</v>
      </c>
      <c r="L1204" s="42">
        <f>[2]Emissions!L581</f>
        <v>3.5108695860678831</v>
      </c>
      <c r="M1204" s="42">
        <f>[2]Emissions!M581</f>
        <v>17.276701408134919</v>
      </c>
    </row>
    <row r="1205" spans="1:13">
      <c r="A1205" s="10" t="str">
        <f>[2]Emissions!A1328</f>
        <v>EUR</v>
      </c>
      <c r="B1205" s="10" t="str">
        <f>[2]Emissions!B1328</f>
        <v>IND_NM_CRM_EXS</v>
      </c>
      <c r="C1205" s="10" t="str">
        <f>[2]Emissions!C1328</f>
        <v>TOT_CH4</v>
      </c>
      <c r="D1205" s="10" t="str">
        <f>[2]Emissions!D1328</f>
        <v>IND</v>
      </c>
      <c r="E1205" s="42">
        <f>[2]Emissions!E1328</f>
        <v>0.59020781649036791</v>
      </c>
      <c r="F1205" s="42">
        <f>[2]Emissions!F1328</f>
        <v>0.24850855431173391</v>
      </c>
      <c r="G1205" s="42">
        <f>[2]Emissions!G1328</f>
        <v>0.18638141573380029</v>
      </c>
      <c r="H1205" s="42">
        <f>[2]Emissions!H1328</f>
        <v>0.1242542771558669</v>
      </c>
      <c r="I1205" s="42">
        <f>[2]Emissions!I1328</f>
        <v>6.2127138577933373E-2</v>
      </c>
      <c r="J1205" s="42">
        <f>[2]Emissions!J1328</f>
        <v>0</v>
      </c>
      <c r="K1205" s="42">
        <f>[2]Emissions!K1328</f>
        <v>0</v>
      </c>
      <c r="L1205" s="42">
        <f>[2]Emissions!L1328</f>
        <v>0</v>
      </c>
      <c r="M1205" s="42">
        <f>[2]Emissions!M1328</f>
        <v>0</v>
      </c>
    </row>
    <row r="1206" spans="1:13">
      <c r="A1206" s="10" t="str">
        <f>[2]Emissions!A365</f>
        <v>EUR</v>
      </c>
      <c r="B1206" s="10" t="str">
        <f>[2]Emissions!B365</f>
        <v>ELC_BIO_GSF_CEN_NEW</v>
      </c>
      <c r="C1206" s="10" t="str">
        <f>[2]Emissions!C365</f>
        <v>TOT_CH4</v>
      </c>
      <c r="D1206" s="10" t="str">
        <f>[2]Emissions!D365</f>
        <v>ELC</v>
      </c>
      <c r="E1206" s="42">
        <f>[2]Emissions!E365</f>
        <v>22.76063781655952</v>
      </c>
      <c r="F1206" s="42">
        <f>[2]Emissions!F365</f>
        <v>35.883830363057093</v>
      </c>
      <c r="G1206" s="42">
        <f>[2]Emissions!G365</f>
        <v>43.91264800856456</v>
      </c>
      <c r="H1206" s="42">
        <f>[2]Emissions!H365</f>
        <v>5.0060418729763603</v>
      </c>
      <c r="I1206" s="42">
        <f>[2]Emissions!I365</f>
        <v>2.8977244130677E-2</v>
      </c>
      <c r="J1206" s="42">
        <f>[2]Emissions!J365</f>
        <v>2.702974066092692</v>
      </c>
      <c r="K1206" s="42">
        <f>[2]Emissions!K365</f>
        <v>7.2659374680209838</v>
      </c>
      <c r="L1206" s="42">
        <f>[2]Emissions!L365</f>
        <v>12.19161735296321</v>
      </c>
      <c r="M1206" s="42">
        <f>[2]Emissions!M365</f>
        <v>0</v>
      </c>
    </row>
    <row r="1207" spans="1:13">
      <c r="A1207" s="10" t="str">
        <f>[2]Emissions!A1073</f>
        <v>EUR</v>
      </c>
      <c r="B1207" s="10" t="str">
        <f>[2]Emissions!B1073</f>
        <v>IND_IS_BOF_HISBOF_NEW</v>
      </c>
      <c r="C1207" s="10" t="str">
        <f>[2]Emissions!C1073</f>
        <v>TOT_CH4</v>
      </c>
      <c r="D1207" s="10" t="str">
        <f>[2]Emissions!D1073</f>
        <v>IND</v>
      </c>
      <c r="E1207" s="42">
        <f>[2]Emissions!E1073</f>
        <v>0</v>
      </c>
      <c r="F1207" s="42">
        <f>[2]Emissions!F1073</f>
        <v>0</v>
      </c>
      <c r="G1207" s="42">
        <f>[2]Emissions!G1073</f>
        <v>0</v>
      </c>
      <c r="H1207" s="42">
        <f>[2]Emissions!H1073</f>
        <v>0</v>
      </c>
      <c r="I1207" s="42">
        <f>[2]Emissions!I1073</f>
        <v>0</v>
      </c>
      <c r="J1207" s="42">
        <f>[2]Emissions!J1073</f>
        <v>0</v>
      </c>
      <c r="K1207" s="42">
        <f>[2]Emissions!K1073</f>
        <v>0</v>
      </c>
      <c r="L1207" s="42">
        <f>[2]Emissions!L1073</f>
        <v>0</v>
      </c>
      <c r="M1207" s="42">
        <f>[2]Emissions!M1073</f>
        <v>0</v>
      </c>
    </row>
    <row r="1208" spans="1:13">
      <c r="A1208" s="10" t="str">
        <f>[2]Emissions!A1320</f>
        <v>EUR</v>
      </c>
      <c r="B1208" s="10" t="str">
        <f>[2]Emissions!B1320</f>
        <v>IND_NM_CLK_WET_NEW</v>
      </c>
      <c r="C1208" s="10" t="str">
        <f>[2]Emissions!C1320</f>
        <v>TOT_CH4</v>
      </c>
      <c r="D1208" s="10" t="str">
        <f>[2]Emissions!D1320</f>
        <v>IND</v>
      </c>
      <c r="E1208" s="42">
        <f>[2]Emissions!E1320</f>
        <v>0</v>
      </c>
      <c r="F1208" s="42">
        <f>[2]Emissions!F1320</f>
        <v>0</v>
      </c>
      <c r="G1208" s="42">
        <f>[2]Emissions!G1320</f>
        <v>0</v>
      </c>
      <c r="H1208" s="42">
        <f>[2]Emissions!H1320</f>
        <v>0</v>
      </c>
      <c r="I1208" s="42">
        <f>[2]Emissions!I1320</f>
        <v>0</v>
      </c>
      <c r="J1208" s="42">
        <f>[2]Emissions!J1320</f>
        <v>0</v>
      </c>
      <c r="K1208" s="42">
        <f>[2]Emissions!K1320</f>
        <v>0</v>
      </c>
      <c r="L1208" s="42">
        <f>[2]Emissions!L1320</f>
        <v>0</v>
      </c>
      <c r="M1208" s="42">
        <f>[2]Emissions!M1320</f>
        <v>0</v>
      </c>
    </row>
    <row r="1209" spans="1:13">
      <c r="A1209" s="10" t="str">
        <f>[2]Emissions!A385</f>
        <v>EUR</v>
      </c>
      <c r="B1209" s="10" t="str">
        <f>[2]Emissions!B385</f>
        <v>ELC_CHP_BIO_NEW</v>
      </c>
      <c r="C1209" s="10" t="str">
        <f>[2]Emissions!C385</f>
        <v>TOT_CH4</v>
      </c>
      <c r="D1209" s="10" t="str">
        <f>[2]Emissions!D385</f>
        <v>ELC</v>
      </c>
      <c r="E1209" s="42">
        <f>[2]Emissions!E385</f>
        <v>0</v>
      </c>
      <c r="F1209" s="42">
        <f>[2]Emissions!F385</f>
        <v>0</v>
      </c>
      <c r="G1209" s="42">
        <f>[2]Emissions!G385</f>
        <v>0</v>
      </c>
      <c r="H1209" s="42">
        <f>[2]Emissions!H385</f>
        <v>0</v>
      </c>
      <c r="I1209" s="42">
        <f>[2]Emissions!I385</f>
        <v>0</v>
      </c>
      <c r="J1209" s="42">
        <f>[2]Emissions!J385</f>
        <v>0</v>
      </c>
      <c r="K1209" s="42">
        <f>[2]Emissions!K385</f>
        <v>0</v>
      </c>
      <c r="L1209" s="42">
        <f>[2]Emissions!L385</f>
        <v>0</v>
      </c>
      <c r="M1209" s="42">
        <f>[2]Emissions!M385</f>
        <v>0</v>
      </c>
    </row>
    <row r="1210" spans="1:13">
      <c r="A1210" s="10" t="str">
        <f>[2]Emissions!A575</f>
        <v>EUR</v>
      </c>
      <c r="B1210" s="10" t="str">
        <f>[2]Emissions!B575</f>
        <v>HH2_BIO_SR_C_NEW</v>
      </c>
      <c r="C1210" s="10" t="str">
        <f>[2]Emissions!C575</f>
        <v>TOT_CH4</v>
      </c>
      <c r="D1210" s="10" t="str">
        <f>[2]Emissions!D575</f>
        <v>HH2</v>
      </c>
      <c r="E1210" s="42">
        <f>[2]Emissions!E575</f>
        <v>0</v>
      </c>
      <c r="F1210" s="42">
        <f>[2]Emissions!F575</f>
        <v>0</v>
      </c>
      <c r="G1210" s="42">
        <f>[2]Emissions!G575</f>
        <v>1.5648639429033711</v>
      </c>
      <c r="H1210" s="42">
        <f>[2]Emissions!H575</f>
        <v>0</v>
      </c>
      <c r="I1210" s="42">
        <f>[2]Emissions!I575</f>
        <v>0</v>
      </c>
      <c r="J1210" s="42">
        <f>[2]Emissions!J575</f>
        <v>0</v>
      </c>
      <c r="K1210" s="42">
        <f>[2]Emissions!K575</f>
        <v>0</v>
      </c>
      <c r="L1210" s="42">
        <f>[2]Emissions!L575</f>
        <v>11.695527732714259</v>
      </c>
      <c r="M1210" s="42">
        <f>[2]Emissions!M575</f>
        <v>0</v>
      </c>
    </row>
    <row r="1211" spans="1:13">
      <c r="A1211" s="10" t="str">
        <f>[2]Emissions!A650</f>
        <v>EUR</v>
      </c>
      <c r="B1211" s="10" t="str">
        <f>[2]Emissions!B650</f>
        <v>IND_CH_AMM_COAGSF_NEW</v>
      </c>
      <c r="C1211" s="10" t="str">
        <f>[2]Emissions!C650</f>
        <v>TOT_CH4</v>
      </c>
      <c r="D1211" s="10" t="str">
        <f>[2]Emissions!D650</f>
        <v>IND</v>
      </c>
      <c r="E1211" s="42">
        <f>[2]Emissions!E650</f>
        <v>1.8545492270187101</v>
      </c>
      <c r="F1211" s="42">
        <f>[2]Emissions!F650</f>
        <v>1.8123186971398919</v>
      </c>
      <c r="G1211" s="42">
        <f>[2]Emissions!G650</f>
        <v>0.36071790236947698</v>
      </c>
      <c r="H1211" s="42">
        <f>[2]Emissions!H650</f>
        <v>1.183887048461912</v>
      </c>
      <c r="I1211" s="42">
        <f>[2]Emissions!I650</f>
        <v>0</v>
      </c>
      <c r="J1211" s="42">
        <f>[2]Emissions!J650</f>
        <v>0</v>
      </c>
      <c r="K1211" s="42">
        <f>[2]Emissions!K650</f>
        <v>0</v>
      </c>
      <c r="L1211" s="42">
        <f>[2]Emissions!L650</f>
        <v>0</v>
      </c>
      <c r="M1211" s="42">
        <f>[2]Emissions!M650</f>
        <v>0</v>
      </c>
    </row>
    <row r="1212" spans="1:13">
      <c r="A1212" s="10" t="str">
        <f>[2]Emissions!A2234</f>
        <v>EUR</v>
      </c>
      <c r="B1212" s="10" t="str">
        <f>[2]Emissions!B2234</f>
        <v>TRA_RAIL_PAS_DST_NEW</v>
      </c>
      <c r="C1212" s="10" t="str">
        <f>[2]Emissions!C2234</f>
        <v>TRA_CO2</v>
      </c>
      <c r="D1212" s="10" t="str">
        <f>[2]Emissions!D2234</f>
        <v>TRA</v>
      </c>
      <c r="E1212" s="42">
        <f>[2]Emissions!E2234</f>
        <v>0</v>
      </c>
      <c r="F1212" s="42">
        <f>[2]Emissions!F2234</f>
        <v>0</v>
      </c>
      <c r="G1212" s="42">
        <f>[2]Emissions!G2234</f>
        <v>0</v>
      </c>
      <c r="H1212" s="42">
        <f>[2]Emissions!H2234</f>
        <v>0</v>
      </c>
      <c r="I1212" s="42">
        <f>[2]Emissions!I2234</f>
        <v>0</v>
      </c>
      <c r="J1212" s="42">
        <f>[2]Emissions!J2234</f>
        <v>0</v>
      </c>
      <c r="K1212" s="42">
        <f>[2]Emissions!K2234</f>
        <v>0</v>
      </c>
      <c r="L1212" s="42">
        <f>[2]Emissions!L2234</f>
        <v>0</v>
      </c>
      <c r="M1212" s="42">
        <f>[2]Emissions!M2234</f>
        <v>0</v>
      </c>
    </row>
    <row r="1213" spans="1:13">
      <c r="A1213" s="10" t="str">
        <f>[2]Emissions!A2227</f>
        <v>EUR</v>
      </c>
      <c r="B1213" s="10" t="str">
        <f>[2]Emissions!B2227</f>
        <v>TRA_RAIL_PAS_DST_EXS</v>
      </c>
      <c r="C1213" s="10" t="str">
        <f>[2]Emissions!C2227</f>
        <v>TRA_CO2</v>
      </c>
      <c r="D1213" s="10" t="str">
        <f>[2]Emissions!D2227</f>
        <v>TRA</v>
      </c>
      <c r="E1213" s="42">
        <f>[2]Emissions!E2227</f>
        <v>1224.670618189439</v>
      </c>
      <c r="F1213" s="42">
        <f>[2]Emissions!F2227</f>
        <v>979.73649455155078</v>
      </c>
      <c r="G1213" s="42">
        <f>[2]Emissions!G2227</f>
        <v>734.80237091366303</v>
      </c>
      <c r="H1213" s="42">
        <f>[2]Emissions!H2227</f>
        <v>489.86824727577539</v>
      </c>
      <c r="I1213" s="42">
        <f>[2]Emissions!I2227</f>
        <v>244.93412363788781</v>
      </c>
      <c r="J1213" s="42">
        <f>[2]Emissions!J2227</f>
        <v>0</v>
      </c>
      <c r="K1213" s="42">
        <f>[2]Emissions!K2227</f>
        <v>0</v>
      </c>
      <c r="L1213" s="42">
        <f>[2]Emissions!L2227</f>
        <v>0</v>
      </c>
      <c r="M1213" s="42">
        <f>[2]Emissions!M2227</f>
        <v>0</v>
      </c>
    </row>
    <row r="1214" spans="1:13">
      <c r="A1214" s="10" t="str">
        <f>[2]Emissions!A2220</f>
        <v>EUR</v>
      </c>
      <c r="B1214" s="10" t="str">
        <f>[2]Emissions!B2220</f>
        <v>TRA_RAIL_PAS_COA_EXS</v>
      </c>
      <c r="C1214" s="10" t="str">
        <f>[2]Emissions!C2220</f>
        <v>TRA_CO2</v>
      </c>
      <c r="D1214" s="10" t="str">
        <f>[2]Emissions!D2220</f>
        <v>TRA</v>
      </c>
      <c r="E1214" s="42">
        <f>[2]Emissions!E2220</f>
        <v>56.066816661202012</v>
      </c>
      <c r="F1214" s="42">
        <f>[2]Emissions!F2220</f>
        <v>42.196729118961628</v>
      </c>
      <c r="G1214" s="42">
        <f>[2]Emissions!G2220</f>
        <v>35.617651626721212</v>
      </c>
      <c r="H1214" s="42">
        <f>[2]Emissions!H2220</f>
        <v>13.763415037720041</v>
      </c>
      <c r="I1214" s="42">
        <f>[2]Emissions!I2220</f>
        <v>6.881707518860015</v>
      </c>
      <c r="J1214" s="42">
        <f>[2]Emissions!J2220</f>
        <v>0</v>
      </c>
      <c r="K1214" s="42">
        <f>[2]Emissions!K2220</f>
        <v>0</v>
      </c>
      <c r="L1214" s="42">
        <f>[2]Emissions!L2220</f>
        <v>0</v>
      </c>
      <c r="M1214" s="42">
        <f>[2]Emissions!M2220</f>
        <v>0</v>
      </c>
    </row>
    <row r="1215" spans="1:13">
      <c r="A1215" s="10" t="str">
        <f>[2]Emissions!A2213</f>
        <v>EUR</v>
      </c>
      <c r="B1215" s="10" t="str">
        <f>[2]Emissions!B2213</f>
        <v>TRA_RAIL_FRG_DST_NEW</v>
      </c>
      <c r="C1215" s="10" t="str">
        <f>[2]Emissions!C2213</f>
        <v>TRA_CO2</v>
      </c>
      <c r="D1215" s="10" t="str">
        <f>[2]Emissions!D2213</f>
        <v>TRA</v>
      </c>
      <c r="E1215" s="42">
        <f>[2]Emissions!E2213</f>
        <v>0</v>
      </c>
      <c r="F1215" s="42">
        <f>[2]Emissions!F2213</f>
        <v>0</v>
      </c>
      <c r="G1215" s="42">
        <f>[2]Emissions!G2213</f>
        <v>0</v>
      </c>
      <c r="H1215" s="42">
        <f>[2]Emissions!H2213</f>
        <v>0</v>
      </c>
      <c r="I1215" s="42">
        <f>[2]Emissions!I2213</f>
        <v>0</v>
      </c>
      <c r="J1215" s="42">
        <f>[2]Emissions!J2213</f>
        <v>0</v>
      </c>
      <c r="K1215" s="42">
        <f>[2]Emissions!K2213</f>
        <v>0</v>
      </c>
      <c r="L1215" s="42">
        <f>[2]Emissions!L2213</f>
        <v>0</v>
      </c>
      <c r="M1215" s="42">
        <f>[2]Emissions!M2213</f>
        <v>0</v>
      </c>
    </row>
    <row r="1216" spans="1:13">
      <c r="A1216" s="10" t="str">
        <f>[2]Emissions!A2180</f>
        <v>EUR</v>
      </c>
      <c r="B1216" s="10" t="str">
        <f>[2]Emissions!B2180</f>
        <v>TRA_NAV_INT_HFO_NEW</v>
      </c>
      <c r="C1216" s="10" t="str">
        <f>[2]Emissions!C2180</f>
        <v>TRA_CO2</v>
      </c>
      <c r="D1216" s="10" t="str">
        <f>[2]Emissions!D2180</f>
        <v>TRA</v>
      </c>
      <c r="E1216" s="42">
        <f>[2]Emissions!E2180</f>
        <v>43847.93151136754</v>
      </c>
      <c r="F1216" s="42">
        <f>[2]Emissions!F2180</f>
        <v>84244.570896273566</v>
      </c>
      <c r="G1216" s="42">
        <f>[2]Emissions!G2180</f>
        <v>104075.71773412119</v>
      </c>
      <c r="H1216" s="42">
        <f>[2]Emissions!H2180</f>
        <v>0</v>
      </c>
      <c r="I1216" s="42">
        <f>[2]Emissions!I2180</f>
        <v>0</v>
      </c>
      <c r="J1216" s="42">
        <f>[2]Emissions!J2180</f>
        <v>0</v>
      </c>
      <c r="K1216" s="42">
        <f>[2]Emissions!K2180</f>
        <v>0</v>
      </c>
      <c r="L1216" s="42">
        <f>[2]Emissions!L2180</f>
        <v>0</v>
      </c>
      <c r="M1216" s="42">
        <f>[2]Emissions!M2180</f>
        <v>0</v>
      </c>
    </row>
    <row r="1217" spans="1:13">
      <c r="A1217" s="10" t="str">
        <f>[2]Emissions!A2140</f>
        <v>EUR</v>
      </c>
      <c r="B1217" s="10" t="str">
        <f>[2]Emissions!B2140</f>
        <v>TRA_NAV_DOM_MTH_NEW</v>
      </c>
      <c r="C1217" s="10" t="str">
        <f>[2]Emissions!C2140</f>
        <v>TOT_CH4</v>
      </c>
      <c r="D1217" s="10" t="str">
        <f>[2]Emissions!D2140</f>
        <v>TRA</v>
      </c>
      <c r="E1217" s="42">
        <f>[2]Emissions!E2140</f>
        <v>0</v>
      </c>
      <c r="F1217" s="42">
        <f>[2]Emissions!F2140</f>
        <v>0</v>
      </c>
      <c r="G1217" s="42">
        <f>[2]Emissions!G2140</f>
        <v>0</v>
      </c>
      <c r="H1217" s="42">
        <f>[2]Emissions!H2140</f>
        <v>0</v>
      </c>
      <c r="I1217" s="42">
        <f>[2]Emissions!I2140</f>
        <v>0</v>
      </c>
      <c r="J1217" s="42">
        <f>[2]Emissions!J2140</f>
        <v>3.0802416721097321E-4</v>
      </c>
      <c r="K1217" s="42">
        <f>[2]Emissions!K2140</f>
        <v>1.9163651208360551E-3</v>
      </c>
      <c r="L1217" s="42">
        <f>[2]Emissions!L2140</f>
        <v>1.1928184193337689E-2</v>
      </c>
      <c r="M1217" s="42">
        <f>[2]Emissions!M2140</f>
        <v>7.0287393860222064E-2</v>
      </c>
    </row>
    <row r="1218" spans="1:13">
      <c r="A1218" s="10" t="str">
        <f>[2]Emissions!A2133</f>
        <v>EUR</v>
      </c>
      <c r="B1218" s="10" t="str">
        <f>[2]Emissions!B2133</f>
        <v>TRA_NAV_DOM_HFO_NEW</v>
      </c>
      <c r="C1218" s="10" t="str">
        <f>[2]Emissions!C2133</f>
        <v>TRA_CO2</v>
      </c>
      <c r="D1218" s="10" t="str">
        <f>[2]Emissions!D2133</f>
        <v>TRA</v>
      </c>
      <c r="E1218" s="42">
        <f>[2]Emissions!E2133</f>
        <v>8523.9530714043085</v>
      </c>
      <c r="F1218" s="42">
        <f>[2]Emissions!F2133</f>
        <v>10954.746417347589</v>
      </c>
      <c r="G1218" s="42">
        <f>[2]Emissions!G2133</f>
        <v>11351.76311412629</v>
      </c>
      <c r="H1218" s="42">
        <f>[2]Emissions!H2133</f>
        <v>0</v>
      </c>
      <c r="I1218" s="42">
        <f>[2]Emissions!I2133</f>
        <v>0</v>
      </c>
      <c r="J1218" s="42">
        <f>[2]Emissions!J2133</f>
        <v>0</v>
      </c>
      <c r="K1218" s="42">
        <f>[2]Emissions!K2133</f>
        <v>0</v>
      </c>
      <c r="L1218" s="42">
        <f>[2]Emissions!L2133</f>
        <v>0</v>
      </c>
      <c r="M1218" s="42">
        <f>[2]Emissions!M2133</f>
        <v>0</v>
      </c>
    </row>
    <row r="1219" spans="1:13">
      <c r="A1219" s="10" t="str">
        <f>[2]Emissions!A2126</f>
        <v>EUR</v>
      </c>
      <c r="B1219" s="10" t="str">
        <f>[2]Emissions!B2126</f>
        <v>TRA_NAV_DOM_HFO_EXS</v>
      </c>
      <c r="C1219" s="10" t="str">
        <f>[2]Emissions!C2126</f>
        <v>TRA_CO2</v>
      </c>
      <c r="D1219" s="10" t="str">
        <f>[2]Emissions!D2126</f>
        <v>TRA</v>
      </c>
      <c r="E1219" s="42">
        <f>[2]Emissions!E2126</f>
        <v>2762.1631811949069</v>
      </c>
      <c r="F1219" s="42">
        <f>[2]Emissions!F2126</f>
        <v>2209.7305449559249</v>
      </c>
      <c r="G1219" s="42">
        <f>[2]Emissions!G2126</f>
        <v>1657.297908716944</v>
      </c>
      <c r="H1219" s="42">
        <f>[2]Emissions!H2126</f>
        <v>1104.8652724779629</v>
      </c>
      <c r="I1219" s="42">
        <f>[2]Emissions!I2126</f>
        <v>552.43263623898144</v>
      </c>
      <c r="J1219" s="42">
        <f>[2]Emissions!J2126</f>
        <v>0</v>
      </c>
      <c r="K1219" s="42">
        <f>[2]Emissions!K2126</f>
        <v>0</v>
      </c>
      <c r="L1219" s="42">
        <f>[2]Emissions!L2126</f>
        <v>0</v>
      </c>
      <c r="M1219" s="42">
        <f>[2]Emissions!M2126</f>
        <v>0</v>
      </c>
    </row>
    <row r="1220" spans="1:13">
      <c r="A1220" s="10" t="str">
        <f>[2]Emissions!A2119</f>
        <v>EUR</v>
      </c>
      <c r="B1220" s="10" t="str">
        <f>[2]Emissions!B2119</f>
        <v>TRA_NAV_DOM_GSL_EXS</v>
      </c>
      <c r="C1220" s="10" t="str">
        <f>[2]Emissions!C2119</f>
        <v>TRA_CO2</v>
      </c>
      <c r="D1220" s="10" t="str">
        <f>[2]Emissions!D2119</f>
        <v>TRA</v>
      </c>
      <c r="E1220" s="42">
        <f>[2]Emissions!E2119</f>
        <v>534.02963369245833</v>
      </c>
      <c r="F1220" s="42">
        <f>[2]Emissions!F2119</f>
        <v>427.22370695396671</v>
      </c>
      <c r="G1220" s="42">
        <f>[2]Emissions!G2119</f>
        <v>320.41778021547498</v>
      </c>
      <c r="H1220" s="42">
        <f>[2]Emissions!H2119</f>
        <v>213.6118534769833</v>
      </c>
      <c r="I1220" s="42">
        <f>[2]Emissions!I2119</f>
        <v>106.80592673849171</v>
      </c>
      <c r="J1220" s="42">
        <f>[2]Emissions!J2119</f>
        <v>0</v>
      </c>
      <c r="K1220" s="42">
        <f>[2]Emissions!K2119</f>
        <v>0</v>
      </c>
      <c r="L1220" s="42">
        <f>[2]Emissions!L2119</f>
        <v>0</v>
      </c>
      <c r="M1220" s="42">
        <f>[2]Emissions!M2119</f>
        <v>0</v>
      </c>
    </row>
    <row r="1221" spans="1:13">
      <c r="A1221" s="10" t="str">
        <f>[2]Emissions!A2098</f>
        <v>EUR</v>
      </c>
      <c r="B1221" s="10" t="str">
        <f>[2]Emissions!B2098</f>
        <v>TRA_NAV_DOM_DST_EXS</v>
      </c>
      <c r="C1221" s="10" t="str">
        <f>[2]Emissions!C2098</f>
        <v>TRA_CO2</v>
      </c>
      <c r="D1221" s="10" t="str">
        <f>[2]Emissions!D2098</f>
        <v>TRA</v>
      </c>
      <c r="E1221" s="42">
        <f>[2]Emissions!E2098</f>
        <v>8852.6176297747315</v>
      </c>
      <c r="F1221" s="42">
        <f>[2]Emissions!F2098</f>
        <v>7082.0941038197852</v>
      </c>
      <c r="G1221" s="42">
        <f>[2]Emissions!G2098</f>
        <v>5311.5705778648389</v>
      </c>
      <c r="H1221" s="42">
        <f>[2]Emissions!H2098</f>
        <v>3541.0470519098922</v>
      </c>
      <c r="I1221" s="42">
        <f>[2]Emissions!I2098</f>
        <v>1770.5235259549461</v>
      </c>
      <c r="J1221" s="42">
        <f>[2]Emissions!J2098</f>
        <v>0</v>
      </c>
      <c r="K1221" s="42">
        <f>[2]Emissions!K2098</f>
        <v>0</v>
      </c>
      <c r="L1221" s="42">
        <f>[2]Emissions!L2098</f>
        <v>0</v>
      </c>
      <c r="M1221" s="42">
        <f>[2]Emissions!M2098</f>
        <v>0</v>
      </c>
    </row>
    <row r="1222" spans="1:13">
      <c r="A1222" s="10" t="str">
        <f>[2]Emissions!A1112</f>
        <v>EUR</v>
      </c>
      <c r="B1222" s="10" t="str">
        <f>[2]Emissions!B1112</f>
        <v>IND_IS_DRI_DRIEAF_CCS_NEW</v>
      </c>
      <c r="C1222" s="10" t="str">
        <f>[2]Emissions!C1112</f>
        <v>TOT_CH4</v>
      </c>
      <c r="D1222" s="10" t="str">
        <f>[2]Emissions!D1112</f>
        <v>IND</v>
      </c>
      <c r="E1222" s="42">
        <f>[2]Emissions!E1112</f>
        <v>0</v>
      </c>
      <c r="F1222" s="42">
        <f>[2]Emissions!F1112</f>
        <v>0</v>
      </c>
      <c r="G1222" s="42">
        <f>[2]Emissions!G1112</f>
        <v>0</v>
      </c>
      <c r="H1222" s="42">
        <f>[2]Emissions!H1112</f>
        <v>0</v>
      </c>
      <c r="I1222" s="42">
        <f>[2]Emissions!I1112</f>
        <v>0</v>
      </c>
      <c r="J1222" s="42">
        <f>[2]Emissions!J1112</f>
        <v>0</v>
      </c>
      <c r="K1222" s="42">
        <f>[2]Emissions!K1112</f>
        <v>0</v>
      </c>
      <c r="L1222" s="42">
        <f>[2]Emissions!L1112</f>
        <v>0</v>
      </c>
      <c r="M1222" s="42">
        <f>[2]Emissions!M1112</f>
        <v>0</v>
      </c>
    </row>
    <row r="1223" spans="1:13">
      <c r="A1223" s="10" t="str">
        <f>[2]Emissions!A1295</f>
        <v>EUR</v>
      </c>
      <c r="B1223" s="10" t="str">
        <f>[2]Emissions!B1295</f>
        <v>IND_NM_CLK_DRY_OCCS_NEW</v>
      </c>
      <c r="C1223" s="10" t="str">
        <f>[2]Emissions!C1295</f>
        <v>TOT_CH4</v>
      </c>
      <c r="D1223" s="10" t="str">
        <f>[2]Emissions!D1295</f>
        <v>IND</v>
      </c>
      <c r="E1223" s="42">
        <f>[2]Emissions!E1295</f>
        <v>0</v>
      </c>
      <c r="F1223" s="42">
        <f>[2]Emissions!F1295</f>
        <v>0</v>
      </c>
      <c r="G1223" s="42">
        <f>[2]Emissions!G1295</f>
        <v>0</v>
      </c>
      <c r="H1223" s="42">
        <f>[2]Emissions!H1295</f>
        <v>0</v>
      </c>
      <c r="I1223" s="42">
        <f>[2]Emissions!I1295</f>
        <v>0.64403233807068894</v>
      </c>
      <c r="J1223" s="42">
        <f>[2]Emissions!J1295</f>
        <v>6.2879219656560297</v>
      </c>
      <c r="K1223" s="42">
        <f>[2]Emissions!K1295</f>
        <v>6.3602437257559314</v>
      </c>
      <c r="L1223" s="42">
        <f>[2]Emissions!L1295</f>
        <v>6.4419010484285417</v>
      </c>
      <c r="M1223" s="42">
        <f>[2]Emissions!M1295</f>
        <v>6.5099436282525689</v>
      </c>
    </row>
    <row r="1224" spans="1:13">
      <c r="A1224" s="10" t="str">
        <f>[2]Emissions!A1973</f>
        <v>EUR</v>
      </c>
      <c r="B1224" s="10" t="str">
        <f>[2]Emissions!B1973</f>
        <v>RES_WH_COA_NEW</v>
      </c>
      <c r="C1224" s="10" t="str">
        <f>[2]Emissions!C1973</f>
        <v>TOT_CH4</v>
      </c>
      <c r="D1224" s="10" t="str">
        <f>[2]Emissions!D1973</f>
        <v>RES</v>
      </c>
      <c r="E1224" s="42">
        <f>[2]Emissions!E1973</f>
        <v>0</v>
      </c>
      <c r="F1224" s="42">
        <f>[2]Emissions!F1973</f>
        <v>0</v>
      </c>
      <c r="G1224" s="42">
        <f>[2]Emissions!G1973</f>
        <v>0</v>
      </c>
      <c r="H1224" s="42">
        <f>[2]Emissions!H1973</f>
        <v>0</v>
      </c>
      <c r="I1224" s="42">
        <f>[2]Emissions!I1973</f>
        <v>0</v>
      </c>
      <c r="J1224" s="42">
        <f>[2]Emissions!J1973</f>
        <v>0</v>
      </c>
      <c r="K1224" s="42">
        <f>[2]Emissions!K1973</f>
        <v>0</v>
      </c>
      <c r="L1224" s="42">
        <f>[2]Emissions!L1973</f>
        <v>0</v>
      </c>
      <c r="M1224" s="42">
        <f>[2]Emissions!M1973</f>
        <v>0</v>
      </c>
    </row>
    <row r="1225" spans="1:13">
      <c r="A1225" s="10" t="str">
        <f>[2]Emissions!A795</f>
        <v>EUR</v>
      </c>
      <c r="B1225" s="10" t="str">
        <f>[2]Emissions!B795</f>
        <v>IND_CH_HVC_GSOSC_NEW</v>
      </c>
      <c r="C1225" s="10" t="str">
        <f>[2]Emissions!C795</f>
        <v>TOT_CH4</v>
      </c>
      <c r="D1225" s="10" t="str">
        <f>[2]Emissions!D795</f>
        <v>IND</v>
      </c>
      <c r="E1225" s="42">
        <f>[2]Emissions!E795</f>
        <v>0.6065021320869306</v>
      </c>
      <c r="F1225" s="42">
        <f>[2]Emissions!F795</f>
        <v>0.60971133354974871</v>
      </c>
      <c r="G1225" s="42">
        <f>[2]Emissions!G795</f>
        <v>0.42087562605729861</v>
      </c>
      <c r="H1225" s="42">
        <f>[2]Emissions!H795</f>
        <v>0</v>
      </c>
      <c r="I1225" s="42">
        <f>[2]Emissions!I795</f>
        <v>0</v>
      </c>
      <c r="J1225" s="42">
        <f>[2]Emissions!J795</f>
        <v>0</v>
      </c>
      <c r="K1225" s="42">
        <f>[2]Emissions!K795</f>
        <v>0</v>
      </c>
      <c r="L1225" s="42">
        <f>[2]Emissions!L795</f>
        <v>0</v>
      </c>
      <c r="M1225" s="42">
        <f>[2]Emissions!M795</f>
        <v>0</v>
      </c>
    </row>
    <row r="1226" spans="1:13">
      <c r="A1226" s="10" t="str">
        <f>[2]Emissions!A2187</f>
        <v>EUR</v>
      </c>
      <c r="B1226" s="10" t="str">
        <f>[2]Emissions!B2187</f>
        <v>TRA_NAV_INT_MTH_NEW</v>
      </c>
      <c r="C1226" s="10" t="str">
        <f>[2]Emissions!C2187</f>
        <v>TOT_CH4</v>
      </c>
      <c r="D1226" s="10" t="str">
        <f>[2]Emissions!D2187</f>
        <v>TRA</v>
      </c>
      <c r="E1226" s="42">
        <f>[2]Emissions!E2187</f>
        <v>0</v>
      </c>
      <c r="F1226" s="42">
        <f>[2]Emissions!F2187</f>
        <v>0</v>
      </c>
      <c r="G1226" s="42">
        <f>[2]Emissions!G2187</f>
        <v>0</v>
      </c>
      <c r="H1226" s="42">
        <f>[2]Emissions!H2187</f>
        <v>0</v>
      </c>
      <c r="I1226" s="42">
        <f>[2]Emissions!I2187</f>
        <v>0</v>
      </c>
      <c r="J1226" s="42">
        <f>[2]Emissions!J2187</f>
        <v>2.8250378214826019E-3</v>
      </c>
      <c r="K1226" s="42">
        <f>[2]Emissions!K2187</f>
        <v>1.7556732223903179E-2</v>
      </c>
      <c r="L1226" s="42">
        <f>[2]Emissions!L2187</f>
        <v>0.10933055975794249</v>
      </c>
      <c r="M1226" s="42">
        <f>[2]Emissions!M2187</f>
        <v>0.64321482602118007</v>
      </c>
    </row>
    <row r="1227" spans="1:13">
      <c r="A1227" s="10" t="str">
        <f>[2]Emissions!A1119</f>
        <v>EUR</v>
      </c>
      <c r="B1227" s="10" t="str">
        <f>[2]Emissions!B1119</f>
        <v>IND_IS_DRI_DRIEAF_NEW</v>
      </c>
      <c r="C1227" s="10" t="str">
        <f>[2]Emissions!C1119</f>
        <v>TOT_CH4</v>
      </c>
      <c r="D1227" s="10" t="str">
        <f>[2]Emissions!D1119</f>
        <v>IND</v>
      </c>
      <c r="E1227" s="42">
        <f>[2]Emissions!E1119</f>
        <v>9.6989548694887599E-4</v>
      </c>
      <c r="F1227" s="42">
        <f>[2]Emissions!F1119</f>
        <v>1.3093589073809829E-4</v>
      </c>
      <c r="G1227" s="42">
        <f>[2]Emissions!G1119</f>
        <v>0</v>
      </c>
      <c r="H1227" s="42">
        <f>[2]Emissions!H1119</f>
        <v>3.6662049406667522E-4</v>
      </c>
      <c r="I1227" s="42">
        <f>[2]Emissions!I1119</f>
        <v>0</v>
      </c>
      <c r="J1227" s="42">
        <f>[2]Emissions!J1119</f>
        <v>0</v>
      </c>
      <c r="K1227" s="42">
        <f>[2]Emissions!K1119</f>
        <v>0</v>
      </c>
      <c r="L1227" s="42">
        <f>[2]Emissions!L1119</f>
        <v>0</v>
      </c>
      <c r="M1227" s="42">
        <f>[2]Emissions!M1119</f>
        <v>0</v>
      </c>
    </row>
    <row r="1228" spans="1:13">
      <c r="A1228" s="10" t="str">
        <f>[2]Emissions!A803</f>
        <v>EUR</v>
      </c>
      <c r="B1228" s="10" t="str">
        <f>[2]Emissions!B803</f>
        <v>IND_CH_HVC_LPGSC_NEW</v>
      </c>
      <c r="C1228" s="10" t="str">
        <f>[2]Emissions!C803</f>
        <v>TOT_CH4</v>
      </c>
      <c r="D1228" s="10" t="str">
        <f>[2]Emissions!D803</f>
        <v>IND</v>
      </c>
      <c r="E1228" s="42">
        <f>[2]Emissions!E803</f>
        <v>0</v>
      </c>
      <c r="F1228" s="42">
        <f>[2]Emissions!F803</f>
        <v>0</v>
      </c>
      <c r="G1228" s="42">
        <f>[2]Emissions!G803</f>
        <v>0</v>
      </c>
      <c r="H1228" s="42">
        <f>[2]Emissions!H803</f>
        <v>0</v>
      </c>
      <c r="I1228" s="42">
        <f>[2]Emissions!I803</f>
        <v>0</v>
      </c>
      <c r="J1228" s="42">
        <f>[2]Emissions!J803</f>
        <v>0</v>
      </c>
      <c r="K1228" s="42">
        <f>[2]Emissions!K803</f>
        <v>0</v>
      </c>
      <c r="L1228" s="42">
        <f>[2]Emissions!L803</f>
        <v>0</v>
      </c>
      <c r="M1228" s="42">
        <f>[2]Emissions!M803</f>
        <v>0</v>
      </c>
    </row>
    <row r="1229" spans="1:13">
      <c r="A1229" s="10" t="str">
        <f>[2]Emissions!A2345</f>
        <v>EUR</v>
      </c>
      <c r="B1229" s="10" t="str">
        <f>[2]Emissions!B2345</f>
        <v>TRA_ROA_CAR_GSL_EXS</v>
      </c>
      <c r="C1229" s="10" t="str">
        <f>[2]Emissions!C2345</f>
        <v>TRA_N2O</v>
      </c>
      <c r="D1229" s="10" t="str">
        <f>[2]Emissions!D2345</f>
        <v>TRA</v>
      </c>
      <c r="E1229" s="42">
        <f>[2]Emissions!E2345</f>
        <v>1842.358990229885</v>
      </c>
      <c r="F1229" s="42">
        <f>[2]Emissions!F2345</f>
        <v>921.17949511494237</v>
      </c>
      <c r="G1229" s="42">
        <f>[2]Emissions!G2345</f>
        <v>0</v>
      </c>
      <c r="H1229" s="42">
        <f>[2]Emissions!H2345</f>
        <v>0</v>
      </c>
      <c r="I1229" s="42">
        <f>[2]Emissions!I2345</f>
        <v>0</v>
      </c>
      <c r="J1229" s="42">
        <f>[2]Emissions!J2345</f>
        <v>0</v>
      </c>
      <c r="K1229" s="42">
        <f>[2]Emissions!K2345</f>
        <v>0</v>
      </c>
      <c r="L1229" s="42">
        <f>[2]Emissions!L2345</f>
        <v>0</v>
      </c>
      <c r="M1229" s="42">
        <f>[2]Emissions!M2345</f>
        <v>0</v>
      </c>
    </row>
    <row r="1230" spans="1:13">
      <c r="A1230" s="10" t="str">
        <f>[2]Emissions!A2479</f>
        <v>EUR</v>
      </c>
      <c r="B1230" s="10" t="str">
        <f>[2]Emissions!B2479</f>
        <v>TRA_ROA_MTR_DPH_NEW</v>
      </c>
      <c r="C1230" s="10" t="str">
        <f>[2]Emissions!C2479</f>
        <v>TRA_N2O</v>
      </c>
      <c r="D1230" s="10" t="str">
        <f>[2]Emissions!D2479</f>
        <v>TRA</v>
      </c>
      <c r="E1230" s="42">
        <f>[2]Emissions!E2479</f>
        <v>0</v>
      </c>
      <c r="F1230" s="42">
        <f>[2]Emissions!F2479</f>
        <v>0</v>
      </c>
      <c r="G1230" s="42">
        <f>[2]Emissions!G2479</f>
        <v>4.1829482439926062E-2</v>
      </c>
      <c r="H1230" s="42">
        <f>[2]Emissions!H2479</f>
        <v>4.1829482439926062E-2</v>
      </c>
      <c r="I1230" s="42">
        <f>[2]Emissions!I2479</f>
        <v>1.4882921036639409</v>
      </c>
      <c r="J1230" s="42">
        <f>[2]Emissions!J2479</f>
        <v>8.8358192078342981</v>
      </c>
      <c r="K1230" s="42">
        <f>[2]Emissions!K2479</f>
        <v>49.621900690628713</v>
      </c>
      <c r="L1230" s="42">
        <f>[2]Emissions!L2479</f>
        <v>111.6195893019016</v>
      </c>
      <c r="M1230" s="42">
        <f>[2]Emissions!M2479</f>
        <v>83.837191973894107</v>
      </c>
    </row>
    <row r="1231" spans="1:13">
      <c r="A1231" s="10" t="str">
        <f>[2]Emissions!A2271</f>
        <v>EUR</v>
      </c>
      <c r="B1231" s="10" t="str">
        <f>[2]Emissions!B2271</f>
        <v>TRA_ROA_BUS_DPH_NEW</v>
      </c>
      <c r="C1231" s="10" t="str">
        <f>[2]Emissions!C2271</f>
        <v>TOT_CO2</v>
      </c>
      <c r="D1231" s="10" t="str">
        <f>[2]Emissions!D2271</f>
        <v>TRA</v>
      </c>
      <c r="E1231" s="42">
        <f>[2]Emissions!E2271</f>
        <v>0</v>
      </c>
      <c r="F1231" s="42">
        <f>[2]Emissions!F2271</f>
        <v>1.6310984574044809</v>
      </c>
      <c r="G1231" s="42">
        <f>[2]Emissions!G2271</f>
        <v>10.098134919034189</v>
      </c>
      <c r="H1231" s="42">
        <f>[2]Emissions!H2271</f>
        <v>10.0981349190342</v>
      </c>
      <c r="I1231" s="42">
        <f>[2]Emissions!I2271</f>
        <v>356.99643544755412</v>
      </c>
      <c r="J1231" s="42">
        <f>[2]Emissions!J2271</f>
        <v>2017.6049608217129</v>
      </c>
      <c r="K1231" s="42">
        <f>[2]Emissions!K2271</f>
        <v>4563.9544350476208</v>
      </c>
      <c r="L1231" s="42">
        <f>[2]Emissions!L2271</f>
        <v>2546.3494742259072</v>
      </c>
      <c r="M1231" s="42">
        <f>[2]Emissions!M2271</f>
        <v>1273.1747371129529</v>
      </c>
    </row>
    <row r="1232" spans="1:13">
      <c r="A1232" s="10" t="str">
        <f>[2]Emissions!A2059</f>
        <v>EUR</v>
      </c>
      <c r="B1232" s="10" t="str">
        <f>[2]Emissions!B2059</f>
        <v>TRA_AVI_DOM_JTK_EXS</v>
      </c>
      <c r="C1232" s="10" t="str">
        <f>[2]Emissions!C2059</f>
        <v>TOT_CH4</v>
      </c>
      <c r="D1232" s="10" t="str">
        <f>[2]Emissions!D2059</f>
        <v>TRA</v>
      </c>
      <c r="E1232" s="42">
        <f>[2]Emissions!E2059</f>
        <v>0.50954880362731325</v>
      </c>
      <c r="F1232" s="42">
        <f>[2]Emissions!F2059</f>
        <v>0.40763904290185071</v>
      </c>
      <c r="G1232" s="42">
        <f>[2]Emissions!G2059</f>
        <v>0.30572928217638801</v>
      </c>
      <c r="H1232" s="42">
        <f>[2]Emissions!H2059</f>
        <v>0.20381952145092541</v>
      </c>
      <c r="I1232" s="42">
        <f>[2]Emissions!I2059</f>
        <v>0.10190976072546271</v>
      </c>
      <c r="J1232" s="42">
        <f>[2]Emissions!J2059</f>
        <v>0</v>
      </c>
      <c r="K1232" s="42">
        <f>[2]Emissions!K2059</f>
        <v>0</v>
      </c>
      <c r="L1232" s="42">
        <f>[2]Emissions!L2059</f>
        <v>0</v>
      </c>
      <c r="M1232" s="42">
        <f>[2]Emissions!M2059</f>
        <v>0</v>
      </c>
    </row>
    <row r="1233" spans="1:13">
      <c r="A1233" s="10" t="str">
        <f>[2]Emissions!A1065</f>
        <v>EUR</v>
      </c>
      <c r="B1233" s="10" t="str">
        <f>[2]Emissions!B1065</f>
        <v>IND_IS_BOF_HISBOF_CCS_NEW</v>
      </c>
      <c r="C1233" s="10" t="str">
        <f>[2]Emissions!C1065</f>
        <v>TOT_CH4</v>
      </c>
      <c r="D1233" s="10" t="str">
        <f>[2]Emissions!D1065</f>
        <v>IND</v>
      </c>
      <c r="E1233" s="42">
        <f>[2]Emissions!E1065</f>
        <v>0</v>
      </c>
      <c r="F1233" s="42">
        <f>[2]Emissions!F1065</f>
        <v>0</v>
      </c>
      <c r="G1233" s="42">
        <f>[2]Emissions!G1065</f>
        <v>0</v>
      </c>
      <c r="H1233" s="42">
        <f>[2]Emissions!H1065</f>
        <v>0</v>
      </c>
      <c r="I1233" s="42">
        <f>[2]Emissions!I1065</f>
        <v>0</v>
      </c>
      <c r="J1233" s="42">
        <f>[2]Emissions!J1065</f>
        <v>0</v>
      </c>
      <c r="K1233" s="42">
        <f>[2]Emissions!K1065</f>
        <v>0</v>
      </c>
      <c r="L1233" s="42">
        <f>[2]Emissions!L1065</f>
        <v>0</v>
      </c>
      <c r="M1233" s="42">
        <f>[2]Emissions!M1065</f>
        <v>0</v>
      </c>
    </row>
    <row r="1234" spans="1:13">
      <c r="A1234" s="10" t="str">
        <f>[2]Emissions!A1303</f>
        <v>EUR</v>
      </c>
      <c r="B1234" s="10" t="str">
        <f>[2]Emissions!B1303</f>
        <v>IND_NM_CLK_DRY_PCCS_NEW</v>
      </c>
      <c r="C1234" s="10" t="str">
        <f>[2]Emissions!C1303</f>
        <v>TOT_CH4</v>
      </c>
      <c r="D1234" s="10" t="str">
        <f>[2]Emissions!D1303</f>
        <v>IND</v>
      </c>
      <c r="E1234" s="42">
        <f>[2]Emissions!E1303</f>
        <v>0</v>
      </c>
      <c r="F1234" s="42">
        <f>[2]Emissions!F1303</f>
        <v>0</v>
      </c>
      <c r="G1234" s="42">
        <f>[2]Emissions!G1303</f>
        <v>0</v>
      </c>
      <c r="H1234" s="42">
        <f>[2]Emissions!H1303</f>
        <v>0</v>
      </c>
      <c r="I1234" s="42">
        <f>[2]Emissions!I1303</f>
        <v>0</v>
      </c>
      <c r="J1234" s="42">
        <f>[2]Emissions!J1303</f>
        <v>0</v>
      </c>
      <c r="K1234" s="42">
        <f>[2]Emissions!K1303</f>
        <v>0</v>
      </c>
      <c r="L1234" s="42">
        <f>[2]Emissions!L1303</f>
        <v>0</v>
      </c>
      <c r="M1234" s="42">
        <f>[2]Emissions!M1303</f>
        <v>0</v>
      </c>
    </row>
    <row r="1235" spans="1:13">
      <c r="A1235" s="10" t="str">
        <f>[2]Emissions!A811</f>
        <v>EUR</v>
      </c>
      <c r="B1235" s="10" t="str">
        <f>[2]Emissions!B811</f>
        <v>IND_CH_HVC_NAPSC_NEW</v>
      </c>
      <c r="C1235" s="10" t="str">
        <f>[2]Emissions!C811</f>
        <v>TOT_CH4</v>
      </c>
      <c r="D1235" s="10" t="str">
        <f>[2]Emissions!D811</f>
        <v>IND</v>
      </c>
      <c r="E1235" s="42">
        <f>[2]Emissions!E811</f>
        <v>0</v>
      </c>
      <c r="F1235" s="42">
        <f>[2]Emissions!F811</f>
        <v>0</v>
      </c>
      <c r="G1235" s="42">
        <f>[2]Emissions!G811</f>
        <v>0</v>
      </c>
      <c r="H1235" s="42">
        <f>[2]Emissions!H811</f>
        <v>0</v>
      </c>
      <c r="I1235" s="42">
        <f>[2]Emissions!I811</f>
        <v>0</v>
      </c>
      <c r="J1235" s="42">
        <f>[2]Emissions!J811</f>
        <v>0</v>
      </c>
      <c r="K1235" s="42">
        <f>[2]Emissions!K811</f>
        <v>0</v>
      </c>
      <c r="L1235" s="42">
        <f>[2]Emissions!L811</f>
        <v>0</v>
      </c>
      <c r="M1235" s="42">
        <f>[2]Emissions!M811</f>
        <v>0</v>
      </c>
    </row>
    <row r="1236" spans="1:13">
      <c r="A1236" s="10" t="str">
        <f>[2]Emissions!A570</f>
        <v>EUR</v>
      </c>
      <c r="B1236" s="10" t="str">
        <f>[2]Emissions!B570</f>
        <v>HH2_BIO_ETH_D_NEW</v>
      </c>
      <c r="C1236" s="10" t="str">
        <f>[2]Emissions!C570</f>
        <v>TOT_CH4</v>
      </c>
      <c r="D1236" s="10" t="str">
        <f>[2]Emissions!D570</f>
        <v>HH2</v>
      </c>
      <c r="E1236" s="42">
        <f>[2]Emissions!E570</f>
        <v>0</v>
      </c>
      <c r="F1236" s="42">
        <f>[2]Emissions!F570</f>
        <v>0</v>
      </c>
      <c r="G1236" s="42">
        <f>[2]Emissions!G570</f>
        <v>0</v>
      </c>
      <c r="H1236" s="42">
        <f>[2]Emissions!H570</f>
        <v>0</v>
      </c>
      <c r="I1236" s="42">
        <f>[2]Emissions!I570</f>
        <v>0</v>
      </c>
      <c r="J1236" s="42">
        <f>[2]Emissions!J570</f>
        <v>0</v>
      </c>
      <c r="K1236" s="42">
        <f>[2]Emissions!K570</f>
        <v>0</v>
      </c>
      <c r="L1236" s="42">
        <f>[2]Emissions!L570</f>
        <v>0</v>
      </c>
      <c r="M1236" s="42">
        <f>[2]Emissions!M570</f>
        <v>0</v>
      </c>
    </row>
    <row r="1237" spans="1:13">
      <c r="A1237" s="10" t="str">
        <f>[2]Emissions!A59</f>
        <v>EUR</v>
      </c>
      <c r="B1237" s="10" t="str">
        <f>[2]Emissions!B59</f>
        <v>COM_CK_BIO_EXS</v>
      </c>
      <c r="C1237" s="10" t="str">
        <f>[2]Emissions!C59</f>
        <v>TOT_CH4</v>
      </c>
      <c r="D1237" s="10" t="str">
        <f>[2]Emissions!D59</f>
        <v>COM</v>
      </c>
      <c r="E1237" s="42">
        <f>[2]Emissions!E59</f>
        <v>0.45638455999999988</v>
      </c>
      <c r="F1237" s="42">
        <f>[2]Emissions!F59</f>
        <v>0.180151800000001</v>
      </c>
      <c r="G1237" s="42">
        <f>[2]Emissions!G59</f>
        <v>0.1201012000000013</v>
      </c>
      <c r="H1237" s="42">
        <f>[2]Emissions!H59</f>
        <v>0.11409614</v>
      </c>
      <c r="I1237" s="42">
        <f>[2]Emissions!I59</f>
        <v>0</v>
      </c>
      <c r="J1237" s="42">
        <f>[2]Emissions!J59</f>
        <v>0</v>
      </c>
      <c r="K1237" s="42">
        <f>[2]Emissions!K59</f>
        <v>0</v>
      </c>
      <c r="L1237" s="42">
        <f>[2]Emissions!L59</f>
        <v>0</v>
      </c>
      <c r="M1237" s="42">
        <f>[2]Emissions!M59</f>
        <v>0</v>
      </c>
    </row>
    <row r="1238" spans="1:13">
      <c r="A1238" s="10" t="str">
        <f>[2]Emissions!A1311</f>
        <v>EUR</v>
      </c>
      <c r="B1238" s="10" t="str">
        <f>[2]Emissions!B1311</f>
        <v>IND_NM_CLK_WET_EXS</v>
      </c>
      <c r="C1238" s="10" t="str">
        <f>[2]Emissions!C1311</f>
        <v>TOT_CH4</v>
      </c>
      <c r="D1238" s="10" t="str">
        <f>[2]Emissions!D1311</f>
        <v>IND</v>
      </c>
      <c r="E1238" s="42">
        <f>[2]Emissions!E1311</f>
        <v>1.8991078586538459</v>
      </c>
      <c r="F1238" s="42">
        <f>[2]Emissions!F1311</f>
        <v>1.3629671630769209</v>
      </c>
      <c r="G1238" s="42">
        <f>[2]Emissions!G1311</f>
        <v>1.1394647151923081</v>
      </c>
      <c r="H1238" s="42">
        <f>[2]Emissions!H1311</f>
        <v>0.79746609230769272</v>
      </c>
      <c r="I1238" s="42">
        <f>[2]Emissions!I1311</f>
        <v>0.39873304615384642</v>
      </c>
      <c r="J1238" s="42">
        <f>[2]Emissions!J1311</f>
        <v>0</v>
      </c>
      <c r="K1238" s="42">
        <f>[2]Emissions!K1311</f>
        <v>0</v>
      </c>
      <c r="L1238" s="42">
        <f>[2]Emissions!L1311</f>
        <v>0</v>
      </c>
      <c r="M1238" s="42">
        <f>[2]Emissions!M1311</f>
        <v>0</v>
      </c>
    </row>
    <row r="1239" spans="1:13">
      <c r="A1239" s="10" t="str">
        <f>[2]Emissions!A1287</f>
        <v>EUR</v>
      </c>
      <c r="B1239" s="10" t="str">
        <f>[2]Emissions!B1287</f>
        <v>IND_NM_CLK_DRY_NEW</v>
      </c>
      <c r="C1239" s="10" t="str">
        <f>[2]Emissions!C1287</f>
        <v>TOT_CH4</v>
      </c>
      <c r="D1239" s="10" t="str">
        <f>[2]Emissions!D1287</f>
        <v>IND</v>
      </c>
      <c r="E1239" s="42">
        <f>[2]Emissions!E1287</f>
        <v>0.35284244865093789</v>
      </c>
      <c r="F1239" s="42">
        <f>[2]Emissions!F1287</f>
        <v>2.002341758417844</v>
      </c>
      <c r="G1239" s="42">
        <f>[2]Emissions!G1287</f>
        <v>2.7253327931747</v>
      </c>
      <c r="H1239" s="42">
        <f>[2]Emissions!H1287</f>
        <v>4.7509194259374699</v>
      </c>
      <c r="I1239" s="42">
        <f>[2]Emissions!I1287</f>
        <v>4.7509194259374699</v>
      </c>
      <c r="J1239" s="42">
        <f>[2]Emissions!J1287</f>
        <v>0</v>
      </c>
      <c r="K1239" s="42">
        <f>[2]Emissions!K1287</f>
        <v>0</v>
      </c>
      <c r="L1239" s="42">
        <f>[2]Emissions!L1287</f>
        <v>0</v>
      </c>
      <c r="M1239" s="42">
        <f>[2]Emissions!M1287</f>
        <v>0</v>
      </c>
    </row>
    <row r="1240" spans="1:13">
      <c r="A1240" s="10" t="str">
        <f>[2]Emissions!A1231</f>
        <v>EUR</v>
      </c>
      <c r="B1240" s="10" t="str">
        <f>[2]Emissions!B1231</f>
        <v>IND_NF_COP_EXS</v>
      </c>
      <c r="C1240" s="10" t="str">
        <f>[2]Emissions!C1231</f>
        <v>TOT_CH4</v>
      </c>
      <c r="D1240" s="10" t="str">
        <f>[2]Emissions!D1231</f>
        <v>IND</v>
      </c>
      <c r="E1240" s="42">
        <f>[2]Emissions!E1231</f>
        <v>3.9918952604905767E-3</v>
      </c>
      <c r="F1240" s="42">
        <f>[2]Emissions!F1231</f>
        <v>3.1935162083924652E-3</v>
      </c>
      <c r="G1240" s="42">
        <f>[2]Emissions!G1231</f>
        <v>2.3951371562943458E-3</v>
      </c>
      <c r="H1240" s="42">
        <f>[2]Emissions!H1231</f>
        <v>1.5967581041962311E-3</v>
      </c>
      <c r="I1240" s="42">
        <f>[2]Emissions!I1231</f>
        <v>7.983790520981152E-4</v>
      </c>
      <c r="J1240" s="42">
        <f>[2]Emissions!J1231</f>
        <v>0</v>
      </c>
      <c r="K1240" s="42">
        <f>[2]Emissions!K1231</f>
        <v>0</v>
      </c>
      <c r="L1240" s="42">
        <f>[2]Emissions!L1231</f>
        <v>0</v>
      </c>
      <c r="M1240" s="42">
        <f>[2]Emissions!M1231</f>
        <v>0</v>
      </c>
    </row>
    <row r="1241" spans="1:13">
      <c r="A1241" s="10" t="str">
        <f>[2]Emissions!A819</f>
        <v>EUR</v>
      </c>
      <c r="B1241" s="10" t="str">
        <f>[2]Emissions!B819</f>
        <v>IND_CH_HVC_NCC_NEW</v>
      </c>
      <c r="C1241" s="10" t="str">
        <f>[2]Emissions!C819</f>
        <v>TOT_CH4</v>
      </c>
      <c r="D1241" s="10" t="str">
        <f>[2]Emissions!D819</f>
        <v>IND</v>
      </c>
      <c r="E1241" s="42">
        <f>[2]Emissions!E819</f>
        <v>0</v>
      </c>
      <c r="F1241" s="42">
        <f>[2]Emissions!F819</f>
        <v>0</v>
      </c>
      <c r="G1241" s="42">
        <f>[2]Emissions!G819</f>
        <v>0.21034004556929359</v>
      </c>
      <c r="H1241" s="42">
        <f>[2]Emissions!H819</f>
        <v>0.21034004556929359</v>
      </c>
      <c r="I1241" s="42">
        <f>[2]Emissions!I819</f>
        <v>0</v>
      </c>
      <c r="J1241" s="42">
        <f>[2]Emissions!J819</f>
        <v>0</v>
      </c>
      <c r="K1241" s="42">
        <f>[2]Emissions!K819</f>
        <v>0</v>
      </c>
      <c r="L1241" s="42">
        <f>[2]Emissions!L819</f>
        <v>0</v>
      </c>
      <c r="M1241" s="42">
        <f>[2]Emissions!M819</f>
        <v>0</v>
      </c>
    </row>
    <row r="1242" spans="1:13">
      <c r="A1242" s="10" t="str">
        <f>[2]Emissions!A380</f>
        <v>EUR</v>
      </c>
      <c r="B1242" s="10" t="str">
        <f>[2]Emissions!B380</f>
        <v>ELC_CHP_BIO_EXS</v>
      </c>
      <c r="C1242" s="10" t="str">
        <f>[2]Emissions!C380</f>
        <v>TOT_CH4</v>
      </c>
      <c r="D1242" s="10" t="str">
        <f>[2]Emissions!D380</f>
        <v>ELC</v>
      </c>
      <c r="E1242" s="42">
        <f>[2]Emissions!E380</f>
        <v>10.85486529957025</v>
      </c>
      <c r="F1242" s="42">
        <f>[2]Emissions!F380</f>
        <v>8.6838922396561991</v>
      </c>
      <c r="G1242" s="42">
        <f>[2]Emissions!G380</f>
        <v>6.5129191797421484</v>
      </c>
      <c r="H1242" s="42">
        <f>[2]Emissions!H380</f>
        <v>4.3419461198280986</v>
      </c>
      <c r="I1242" s="42">
        <f>[2]Emissions!I380</f>
        <v>2.1709730599140489</v>
      </c>
      <c r="J1242" s="42">
        <f>[2]Emissions!J380</f>
        <v>0</v>
      </c>
      <c r="K1242" s="42">
        <f>[2]Emissions!K380</f>
        <v>0</v>
      </c>
      <c r="L1242" s="42">
        <f>[2]Emissions!L380</f>
        <v>0</v>
      </c>
      <c r="M1242" s="42">
        <f>[2]Emissions!M380</f>
        <v>0</v>
      </c>
    </row>
    <row r="1243" spans="1:13">
      <c r="A1243" s="10" t="str">
        <f>[2]Emissions!A359</f>
        <v>EUR</v>
      </c>
      <c r="B1243" s="10" t="str">
        <f>[2]Emissions!B359</f>
        <v>ELC_BIO_GSF_CCS_NEW</v>
      </c>
      <c r="C1243" s="10" t="str">
        <f>[2]Emissions!C359</f>
        <v>TOT_CH4</v>
      </c>
      <c r="D1243" s="10" t="str">
        <f>[2]Emissions!D359</f>
        <v>ELC</v>
      </c>
      <c r="E1243" s="42">
        <f>[2]Emissions!E359</f>
        <v>0</v>
      </c>
      <c r="F1243" s="42">
        <f>[2]Emissions!F359</f>
        <v>0</v>
      </c>
      <c r="G1243" s="42">
        <f>[2]Emissions!G359</f>
        <v>0</v>
      </c>
      <c r="H1243" s="42">
        <f>[2]Emissions!H359</f>
        <v>0</v>
      </c>
      <c r="I1243" s="42">
        <f>[2]Emissions!I359</f>
        <v>0</v>
      </c>
      <c r="J1243" s="42">
        <f>[2]Emissions!J359</f>
        <v>0</v>
      </c>
      <c r="K1243" s="42">
        <f>[2]Emissions!K359</f>
        <v>0</v>
      </c>
      <c r="L1243" s="42">
        <f>[2]Emissions!L359</f>
        <v>0</v>
      </c>
      <c r="M1243" s="42">
        <f>[2]Emissions!M359</f>
        <v>0</v>
      </c>
    </row>
    <row r="1244" spans="1:13">
      <c r="A1244" s="10" t="str">
        <f>[2]Emissions!A2405</f>
        <v>EUR</v>
      </c>
      <c r="B1244" s="10" t="str">
        <f>[2]Emissions!B2405</f>
        <v>TRA_ROA_HTR_LPG_NEW</v>
      </c>
      <c r="C1244" s="10" t="str">
        <f>[2]Emissions!C2405</f>
        <v>TOT_CH4</v>
      </c>
      <c r="D1244" s="10" t="str">
        <f>[2]Emissions!D2405</f>
        <v>TRA</v>
      </c>
      <c r="E1244" s="42">
        <f>[2]Emissions!E2405</f>
        <v>0.1237332677325461</v>
      </c>
      <c r="F1244" s="42">
        <f>[2]Emissions!F2405</f>
        <v>0.1237332677325461</v>
      </c>
      <c r="G1244" s="42">
        <f>[2]Emissions!G2405</f>
        <v>0.1237332677325461</v>
      </c>
      <c r="H1244" s="42">
        <f>[2]Emissions!H2405</f>
        <v>0.1237332677325461</v>
      </c>
      <c r="I1244" s="42">
        <f>[2]Emissions!I2405</f>
        <v>0</v>
      </c>
      <c r="J1244" s="42">
        <f>[2]Emissions!J2405</f>
        <v>0</v>
      </c>
      <c r="K1244" s="42">
        <f>[2]Emissions!K2405</f>
        <v>0</v>
      </c>
      <c r="L1244" s="42">
        <f>[2]Emissions!L2405</f>
        <v>0</v>
      </c>
      <c r="M1244" s="42">
        <f>[2]Emissions!M2405</f>
        <v>0</v>
      </c>
    </row>
    <row r="1245" spans="1:13">
      <c r="A1245" s="10" t="str">
        <f>[2]Emissions!A2281</f>
        <v>EUR</v>
      </c>
      <c r="B1245" s="10" t="str">
        <f>[2]Emissions!B2281</f>
        <v>TRA_ROA_BUS_DST_EXS</v>
      </c>
      <c r="C1245" s="10" t="str">
        <f>[2]Emissions!C2281</f>
        <v>TRA_N2O</v>
      </c>
      <c r="D1245" s="10" t="str">
        <f>[2]Emissions!D2281</f>
        <v>TRA</v>
      </c>
      <c r="E1245" s="42">
        <f>[2]Emissions!E2281</f>
        <v>207.99424528301881</v>
      </c>
      <c r="F1245" s="42">
        <f>[2]Emissions!F2281</f>
        <v>103.99712264150941</v>
      </c>
      <c r="G1245" s="42">
        <f>[2]Emissions!G2281</f>
        <v>0</v>
      </c>
      <c r="H1245" s="42">
        <f>[2]Emissions!H2281</f>
        <v>0</v>
      </c>
      <c r="I1245" s="42">
        <f>[2]Emissions!I2281</f>
        <v>0</v>
      </c>
      <c r="J1245" s="42">
        <f>[2]Emissions!J2281</f>
        <v>0</v>
      </c>
      <c r="K1245" s="42">
        <f>[2]Emissions!K2281</f>
        <v>0</v>
      </c>
      <c r="L1245" s="42">
        <f>[2]Emissions!L2281</f>
        <v>0</v>
      </c>
      <c r="M1245" s="42">
        <f>[2]Emissions!M2281</f>
        <v>0</v>
      </c>
    </row>
    <row r="1246" spans="1:13">
      <c r="A1246" s="10" t="str">
        <f>[2]Emissions!A2173</f>
        <v>EUR</v>
      </c>
      <c r="B1246" s="10" t="str">
        <f>[2]Emissions!B2173</f>
        <v>TRA_NAV_INT_HFO_EXS</v>
      </c>
      <c r="C1246" s="10" t="str">
        <f>[2]Emissions!C2173</f>
        <v>TRA_CO2</v>
      </c>
      <c r="D1246" s="10" t="str">
        <f>[2]Emissions!D2173</f>
        <v>TRA</v>
      </c>
      <c r="E1246" s="42">
        <f>[2]Emissions!E2173</f>
        <v>72992.080011395999</v>
      </c>
      <c r="F1246" s="42">
        <f>[2]Emissions!F2173</f>
        <v>58393.664009116801</v>
      </c>
      <c r="G1246" s="42">
        <f>[2]Emissions!G2173</f>
        <v>43795.248006837603</v>
      </c>
      <c r="H1246" s="42">
        <f>[2]Emissions!H2173</f>
        <v>29196.832004558401</v>
      </c>
      <c r="I1246" s="42">
        <f>[2]Emissions!I2173</f>
        <v>14598.4160022792</v>
      </c>
      <c r="J1246" s="42">
        <f>[2]Emissions!J2173</f>
        <v>0</v>
      </c>
      <c r="K1246" s="42">
        <f>[2]Emissions!K2173</f>
        <v>0</v>
      </c>
      <c r="L1246" s="42">
        <f>[2]Emissions!L2173</f>
        <v>0</v>
      </c>
      <c r="M1246" s="42">
        <f>[2]Emissions!M2173</f>
        <v>0</v>
      </c>
    </row>
    <row r="1247" spans="1:13">
      <c r="A1247" s="10" t="str">
        <f>[2]Emissions!A2166</f>
        <v>EUR</v>
      </c>
      <c r="B1247" s="10" t="str">
        <f>[2]Emissions!B2166</f>
        <v>TRA_NAV_INT_DUAL_NEW</v>
      </c>
      <c r="C1247" s="10" t="str">
        <f>[2]Emissions!C2166</f>
        <v>TRA_CO2</v>
      </c>
      <c r="D1247" s="10" t="str">
        <f>[2]Emissions!D2166</f>
        <v>TRA</v>
      </c>
      <c r="E1247" s="42">
        <f>[2]Emissions!E2166</f>
        <v>0</v>
      </c>
      <c r="F1247" s="42">
        <f>[2]Emissions!F2166</f>
        <v>0</v>
      </c>
      <c r="G1247" s="42">
        <f>[2]Emissions!G2166</f>
        <v>5.6799220877458403</v>
      </c>
      <c r="H1247" s="42">
        <f>[2]Emissions!H2166</f>
        <v>0</v>
      </c>
      <c r="I1247" s="42">
        <f>[2]Emissions!I2166</f>
        <v>0</v>
      </c>
      <c r="J1247" s="42">
        <f>[2]Emissions!J2166</f>
        <v>1365.1742561775091</v>
      </c>
      <c r="K1247" s="42">
        <f>[2]Emissions!K2166</f>
        <v>8031.6091275844692</v>
      </c>
      <c r="L1247" s="42">
        <f>[2]Emissions!L2166</f>
        <v>0</v>
      </c>
      <c r="M1247" s="42">
        <f>[2]Emissions!M2166</f>
        <v>29495.73575390823</v>
      </c>
    </row>
    <row r="1248" spans="1:13">
      <c r="A1248" s="10" t="str">
        <f>[2]Emissions!A1746</f>
        <v>EUR</v>
      </c>
      <c r="B1248" s="10" t="str">
        <f>[2]Emissions!B1746</f>
        <v>RES_CK_BIO_EXS</v>
      </c>
      <c r="C1248" s="10" t="str">
        <f>[2]Emissions!C1746</f>
        <v>TOT_CH4</v>
      </c>
      <c r="D1248" s="10" t="str">
        <f>[2]Emissions!D1746</f>
        <v>RES</v>
      </c>
      <c r="E1248" s="42">
        <f>[2]Emissions!E1746</f>
        <v>5.0815793142857126</v>
      </c>
      <c r="F1248" s="42">
        <f>[2]Emissions!F1746</f>
        <v>3.8111844857142851</v>
      </c>
      <c r="G1248" s="42">
        <f>[2]Emissions!G1746</f>
        <v>1.3372577142857121</v>
      </c>
      <c r="H1248" s="42">
        <f>[2]Emissions!H1746</f>
        <v>1.2703948285714279</v>
      </c>
      <c r="I1248" s="42">
        <f>[2]Emissions!I1746</f>
        <v>0</v>
      </c>
      <c r="J1248" s="42">
        <f>[2]Emissions!J1746</f>
        <v>0</v>
      </c>
      <c r="K1248" s="42">
        <f>[2]Emissions!K1746</f>
        <v>0</v>
      </c>
      <c r="L1248" s="42">
        <f>[2]Emissions!L1746</f>
        <v>0</v>
      </c>
      <c r="M1248" s="42">
        <f>[2]Emissions!M1746</f>
        <v>0</v>
      </c>
    </row>
    <row r="1249" spans="1:13">
      <c r="A1249" s="10" t="str">
        <f>[2]Emissions!A1081</f>
        <v>EUR</v>
      </c>
      <c r="B1249" s="10" t="str">
        <f>[2]Emissions!B1081</f>
        <v>IND_IS_BOF_SRD_NEW</v>
      </c>
      <c r="C1249" s="10" t="str">
        <f>[2]Emissions!C1081</f>
        <v>TOT_CH4</v>
      </c>
      <c r="D1249" s="10" t="str">
        <f>[2]Emissions!D1081</f>
        <v>IND</v>
      </c>
      <c r="E1249" s="42">
        <f>[2]Emissions!E1081</f>
        <v>1.6321021537187339</v>
      </c>
      <c r="F1249" s="42">
        <f>[2]Emissions!F1081</f>
        <v>0</v>
      </c>
      <c r="G1249" s="42">
        <f>[2]Emissions!G1081</f>
        <v>0</v>
      </c>
      <c r="H1249" s="42">
        <f>[2]Emissions!H1081</f>
        <v>0</v>
      </c>
      <c r="I1249" s="42">
        <f>[2]Emissions!I1081</f>
        <v>0.55988593408927545</v>
      </c>
      <c r="J1249" s="42">
        <f>[2]Emissions!J1081</f>
        <v>0.475343158041795</v>
      </c>
      <c r="K1249" s="42">
        <f>[2]Emissions!K1081</f>
        <v>0</v>
      </c>
      <c r="L1249" s="42">
        <f>[2]Emissions!L1081</f>
        <v>0</v>
      </c>
      <c r="M1249" s="42">
        <f>[2]Emissions!M1081</f>
        <v>0</v>
      </c>
    </row>
    <row r="1250" spans="1:13">
      <c r="A1250" s="10" t="str">
        <f>[2]Emissions!A1239</f>
        <v>EUR</v>
      </c>
      <c r="B1250" s="10" t="str">
        <f>[2]Emissions!B1239</f>
        <v>IND_NF_COP_NEW</v>
      </c>
      <c r="C1250" s="10" t="str">
        <f>[2]Emissions!C1239</f>
        <v>TOT_CH4</v>
      </c>
      <c r="D1250" s="10" t="str">
        <f>[2]Emissions!D1239</f>
        <v>IND</v>
      </c>
      <c r="E1250" s="42">
        <f>[2]Emissions!E1239</f>
        <v>5.8783808319738911E-4</v>
      </c>
      <c r="F1250" s="42">
        <f>[2]Emissions!F1239</f>
        <v>4.535961706102939E-3</v>
      </c>
      <c r="G1250" s="42">
        <f>[2]Emissions!G1239</f>
        <v>7.4441026151949481E-3</v>
      </c>
      <c r="H1250" s="42">
        <f>[2]Emissions!H1239</f>
        <v>1.2501722823889991E-2</v>
      </c>
      <c r="I1250" s="42">
        <f>[2]Emissions!I1239</f>
        <v>1.600163961968595E-2</v>
      </c>
      <c r="J1250" s="42">
        <f>[2]Emissions!J1239</f>
        <v>1.972217429589114E-2</v>
      </c>
      <c r="K1250" s="42">
        <f>[2]Emissions!K1239</f>
        <v>1.9248083302223148E-2</v>
      </c>
      <c r="L1250" s="42">
        <f>[2]Emissions!L1239</f>
        <v>1.906325305260689E-2</v>
      </c>
      <c r="M1250" s="42">
        <f>[2]Emissions!M1239</f>
        <v>1.8954138317560289E-2</v>
      </c>
    </row>
    <row r="1251" spans="1:13">
      <c r="A1251" s="10" t="str">
        <f>[2]Emissions!A658</f>
        <v>EUR</v>
      </c>
      <c r="B1251" s="10" t="str">
        <f>[2]Emissions!B658</f>
        <v>IND_CH_AMM_EXS</v>
      </c>
      <c r="C1251" s="10" t="str">
        <f>[2]Emissions!C658</f>
        <v>TOT_CH4</v>
      </c>
      <c r="D1251" s="10" t="str">
        <f>[2]Emissions!D658</f>
        <v>IND</v>
      </c>
      <c r="E1251" s="42">
        <f>[2]Emissions!E658</f>
        <v>0</v>
      </c>
      <c r="F1251" s="42">
        <f>[2]Emissions!F658</f>
        <v>0</v>
      </c>
      <c r="G1251" s="42">
        <f>[2]Emissions!G658</f>
        <v>0</v>
      </c>
      <c r="H1251" s="42">
        <f>[2]Emissions!H658</f>
        <v>0</v>
      </c>
      <c r="I1251" s="42">
        <f>[2]Emissions!I658</f>
        <v>0</v>
      </c>
      <c r="J1251" s="42">
        <f>[2]Emissions!J658</f>
        <v>0</v>
      </c>
      <c r="K1251" s="42">
        <f>[2]Emissions!K658</f>
        <v>0</v>
      </c>
      <c r="L1251" s="42">
        <f>[2]Emissions!L658</f>
        <v>0</v>
      </c>
      <c r="M1251" s="42">
        <f>[2]Emissions!M658</f>
        <v>0</v>
      </c>
    </row>
    <row r="1252" spans="1:13">
      <c r="A1252" s="10" t="str">
        <f>[2]Emissions!A54</f>
        <v>EUR</v>
      </c>
      <c r="B1252" s="10" t="str">
        <f>[2]Emissions!B54</f>
        <v>AGR_MAC_EXS</v>
      </c>
      <c r="C1252" s="10" t="str">
        <f>[2]Emissions!C54</f>
        <v>TOT_CH4</v>
      </c>
      <c r="D1252" s="10" t="str">
        <f>[2]Emissions!D54</f>
        <v>AGR</v>
      </c>
      <c r="E1252" s="42">
        <f>[2]Emissions!E54</f>
        <v>1.729985161166929</v>
      </c>
      <c r="F1252" s="42">
        <f>[2]Emissions!F54</f>
        <v>1.88219748739314</v>
      </c>
      <c r="G1252" s="42">
        <f>[2]Emissions!G54</f>
        <v>2.0119421555611172</v>
      </c>
      <c r="H1252" s="42">
        <f>[2]Emissions!H54</f>
        <v>2.2939134641269212</v>
      </c>
      <c r="I1252" s="42">
        <f>[2]Emissions!I54</f>
        <v>2.4390078598685272</v>
      </c>
      <c r="J1252" s="42">
        <f>[2]Emissions!J54</f>
        <v>2.5772849996002121</v>
      </c>
      <c r="K1252" s="42">
        <f>[2]Emissions!K54</f>
        <v>2.706205126850568</v>
      </c>
      <c r="L1252" s="42">
        <f>[2]Emissions!L54</f>
        <v>2.8328059141869382</v>
      </c>
      <c r="M1252" s="42">
        <f>[2]Emissions!M54</f>
        <v>2.9529784687966578</v>
      </c>
    </row>
    <row r="1253" spans="1:13">
      <c r="A1253" s="10" t="str">
        <f>[2]Emissions!A2378</f>
        <v>EUR</v>
      </c>
      <c r="B1253" s="10" t="str">
        <f>[2]Emissions!B2378</f>
        <v>TRA_ROA_HTR_DPH_NEW</v>
      </c>
      <c r="C1253" s="10" t="str">
        <f>[2]Emissions!C2378</f>
        <v>TRA_N2O</v>
      </c>
      <c r="D1253" s="10" t="str">
        <f>[2]Emissions!D2378</f>
        <v>TRA</v>
      </c>
      <c r="E1253" s="42">
        <f>[2]Emissions!E2378</f>
        <v>0</v>
      </c>
      <c r="F1253" s="42">
        <f>[2]Emissions!F2378</f>
        <v>0</v>
      </c>
      <c r="G1253" s="42">
        <f>[2]Emissions!G2378</f>
        <v>0</v>
      </c>
      <c r="H1253" s="42">
        <f>[2]Emissions!H2378</f>
        <v>0</v>
      </c>
      <c r="I1253" s="42">
        <f>[2]Emissions!I2378</f>
        <v>0.5414619896832723</v>
      </c>
      <c r="J1253" s="42">
        <f>[2]Emissions!J2378</f>
        <v>3.2095502559110418</v>
      </c>
      <c r="K1253" s="42">
        <f>[2]Emissions!K2378</f>
        <v>18.847922488057481</v>
      </c>
      <c r="L1253" s="42">
        <f>[2]Emissions!L2378</f>
        <v>104.33430123138371</v>
      </c>
      <c r="M1253" s="42">
        <f>[2]Emissions!M2378</f>
        <v>111.5578249090792</v>
      </c>
    </row>
    <row r="1254" spans="1:13">
      <c r="A1254" s="10" t="str">
        <f>[2]Emissions!A1089</f>
        <v>EUR</v>
      </c>
      <c r="B1254" s="10" t="str">
        <f>[2]Emissions!B1089</f>
        <v>IND_IS_BOF_TGR_CCS_NEW</v>
      </c>
      <c r="C1254" s="10" t="str">
        <f>[2]Emissions!C1089</f>
        <v>TOT_CH4</v>
      </c>
      <c r="D1254" s="10" t="str">
        <f>[2]Emissions!D1089</f>
        <v>IND</v>
      </c>
      <c r="E1254" s="42">
        <f>[2]Emissions!E1089</f>
        <v>0</v>
      </c>
      <c r="F1254" s="42">
        <f>[2]Emissions!F1089</f>
        <v>0</v>
      </c>
      <c r="G1254" s="42">
        <f>[2]Emissions!G1089</f>
        <v>0</v>
      </c>
      <c r="H1254" s="42">
        <f>[2]Emissions!H1089</f>
        <v>0</v>
      </c>
      <c r="I1254" s="42">
        <f>[2]Emissions!I1089</f>
        <v>0</v>
      </c>
      <c r="J1254" s="42">
        <f>[2]Emissions!J1089</f>
        <v>0</v>
      </c>
      <c r="K1254" s="42">
        <f>[2]Emissions!K1089</f>
        <v>0.79957628347865295</v>
      </c>
      <c r="L1254" s="42">
        <f>[2]Emissions!L1089</f>
        <v>0.79957628347865273</v>
      </c>
      <c r="M1254" s="42">
        <f>[2]Emissions!M1089</f>
        <v>0.79957628347865273</v>
      </c>
    </row>
    <row r="1255" spans="1:13">
      <c r="A1255" s="10" t="str">
        <f>[2]Emissions!A666</f>
        <v>EUR</v>
      </c>
      <c r="B1255" s="10" t="str">
        <f>[2]Emissions!B666</f>
        <v>IND_CH_AMM_NAPPOX_NEW</v>
      </c>
      <c r="C1255" s="10" t="str">
        <f>[2]Emissions!C666</f>
        <v>TOT_CH4</v>
      </c>
      <c r="D1255" s="10" t="str">
        <f>[2]Emissions!D666</f>
        <v>IND</v>
      </c>
      <c r="E1255" s="42">
        <f>[2]Emissions!E666</f>
        <v>0.90976414339024603</v>
      </c>
      <c r="F1255" s="42">
        <f>[2]Emissions!F666</f>
        <v>0.60297635809800154</v>
      </c>
      <c r="G1255" s="42">
        <f>[2]Emissions!G666</f>
        <v>4.6795386646221453E-2</v>
      </c>
      <c r="H1255" s="42">
        <f>[2]Emissions!H666</f>
        <v>6.8794551839874193E-4</v>
      </c>
      <c r="I1255" s="42">
        <f>[2]Emissions!I666</f>
        <v>0</v>
      </c>
      <c r="J1255" s="42">
        <f>[2]Emissions!J666</f>
        <v>0</v>
      </c>
      <c r="K1255" s="42">
        <f>[2]Emissions!K666</f>
        <v>0</v>
      </c>
      <c r="L1255" s="42">
        <f>[2]Emissions!L666</f>
        <v>0</v>
      </c>
      <c r="M1255" s="42">
        <f>[2]Emissions!M666</f>
        <v>0</v>
      </c>
    </row>
    <row r="1256" spans="1:13">
      <c r="A1256" s="10" t="str">
        <f>[2]Emissions!A375</f>
        <v>EUR</v>
      </c>
      <c r="B1256" s="10" t="str">
        <f>[2]Emissions!B375</f>
        <v>ELC_BIO_MUN_INC_NEW</v>
      </c>
      <c r="C1256" s="10" t="str">
        <f>[2]Emissions!C375</f>
        <v>TOT_CH4</v>
      </c>
      <c r="D1256" s="10" t="str">
        <f>[2]Emissions!D375</f>
        <v>ELC</v>
      </c>
      <c r="E1256" s="42">
        <f>[2]Emissions!E375</f>
        <v>0</v>
      </c>
      <c r="F1256" s="42">
        <f>[2]Emissions!F375</f>
        <v>0</v>
      </c>
      <c r="G1256" s="42">
        <f>[2]Emissions!G375</f>
        <v>0</v>
      </c>
      <c r="H1256" s="42">
        <f>[2]Emissions!H375</f>
        <v>0</v>
      </c>
      <c r="I1256" s="42">
        <f>[2]Emissions!I375</f>
        <v>0</v>
      </c>
      <c r="J1256" s="42">
        <f>[2]Emissions!J375</f>
        <v>0</v>
      </c>
      <c r="K1256" s="42">
        <f>[2]Emissions!K375</f>
        <v>0</v>
      </c>
      <c r="L1256" s="42">
        <f>[2]Emissions!L375</f>
        <v>0</v>
      </c>
      <c r="M1256" s="42">
        <f>[2]Emissions!M375</f>
        <v>0</v>
      </c>
    </row>
    <row r="1257" spans="1:13">
      <c r="A1257" s="10" t="str">
        <f>[2]Emissions!A132</f>
        <v>EUR</v>
      </c>
      <c r="B1257" s="10" t="str">
        <f>[2]Emissions!B132</f>
        <v>COM_SH_BIO_EXS</v>
      </c>
      <c r="C1257" s="10" t="str">
        <f>[2]Emissions!C132</f>
        <v>TOT_CH4</v>
      </c>
      <c r="D1257" s="10" t="str">
        <f>[2]Emissions!D132</f>
        <v>COM</v>
      </c>
      <c r="E1257" s="42">
        <f>[2]Emissions!E132</f>
        <v>1.1678259200000001</v>
      </c>
      <c r="F1257" s="42">
        <f>[2]Emissions!F132</f>
        <v>0.87586943999999989</v>
      </c>
      <c r="G1257" s="42">
        <f>[2]Emissions!G132</f>
        <v>0.58391295999999993</v>
      </c>
      <c r="H1257" s="42">
        <f>[2]Emissions!H132</f>
        <v>0.29195648000000002</v>
      </c>
      <c r="I1257" s="42">
        <f>[2]Emissions!I132</f>
        <v>0</v>
      </c>
      <c r="J1257" s="42">
        <f>[2]Emissions!J132</f>
        <v>0</v>
      </c>
      <c r="K1257" s="42">
        <f>[2]Emissions!K132</f>
        <v>0</v>
      </c>
      <c r="L1257" s="42">
        <f>[2]Emissions!L132</f>
        <v>0</v>
      </c>
      <c r="M1257" s="42">
        <f>[2]Emissions!M132</f>
        <v>0</v>
      </c>
    </row>
    <row r="1258" spans="1:13">
      <c r="A1258" s="10" t="str">
        <f>[2]Emissions!A518</f>
        <v>EUR</v>
      </c>
      <c r="B1258" s="10" t="str">
        <f>[2]Emissions!B518</f>
        <v>HET_BIO_EXS</v>
      </c>
      <c r="C1258" s="10" t="str">
        <f>[2]Emissions!C518</f>
        <v>TOT_CH4</v>
      </c>
      <c r="D1258" s="10" t="str">
        <f>[2]Emissions!D518</f>
        <v>HET</v>
      </c>
      <c r="E1258" s="42">
        <f>[2]Emissions!E518</f>
        <v>4.1881944753157283</v>
      </c>
      <c r="F1258" s="42">
        <f>[2]Emissions!F518</f>
        <v>3.4901620627631069</v>
      </c>
      <c r="G1258" s="42">
        <f>[2]Emissions!G518</f>
        <v>2.645175458094144</v>
      </c>
      <c r="H1258" s="42">
        <f>[2]Emissions!H518</f>
        <v>2.0940972376578642</v>
      </c>
      <c r="I1258" s="42">
        <f>[2]Emissions!I518</f>
        <v>1.3960648251052421</v>
      </c>
      <c r="J1258" s="42">
        <f>[2]Emissions!J518</f>
        <v>0.69803241255262161</v>
      </c>
      <c r="K1258" s="42">
        <f>[2]Emissions!K518</f>
        <v>0</v>
      </c>
      <c r="L1258" s="42">
        <f>[2]Emissions!L518</f>
        <v>0</v>
      </c>
      <c r="M1258" s="42">
        <f>[2]Emissions!M518</f>
        <v>0</v>
      </c>
    </row>
    <row r="1259" spans="1:13">
      <c r="A1259" s="10" t="str">
        <f>[2]Emissions!A2112</f>
        <v>EUR</v>
      </c>
      <c r="B1259" s="10" t="str">
        <f>[2]Emissions!B2112</f>
        <v>TRA_NAV_DOM_DUAL_NEW</v>
      </c>
      <c r="C1259" s="10" t="str">
        <f>[2]Emissions!C2112</f>
        <v>TRA_CO2</v>
      </c>
      <c r="D1259" s="10" t="str">
        <f>[2]Emissions!D2112</f>
        <v>TRA</v>
      </c>
      <c r="E1259" s="42">
        <f>[2]Emissions!E2112</f>
        <v>0</v>
      </c>
      <c r="F1259" s="42">
        <f>[2]Emissions!F2112</f>
        <v>0</v>
      </c>
      <c r="G1259" s="42">
        <f>[2]Emissions!G2112</f>
        <v>0.61952135858914548</v>
      </c>
      <c r="H1259" s="42">
        <f>[2]Emissions!H2112</f>
        <v>0</v>
      </c>
      <c r="I1259" s="42">
        <f>[2]Emissions!I2112</f>
        <v>0</v>
      </c>
      <c r="J1259" s="42">
        <f>[2]Emissions!J2112</f>
        <v>148.94325996080991</v>
      </c>
      <c r="K1259" s="42">
        <f>[2]Emissions!K2112</f>
        <v>877.65525800130649</v>
      </c>
      <c r="L1259" s="42">
        <f>[2]Emissions!L2112</f>
        <v>0</v>
      </c>
      <c r="M1259" s="42">
        <f>[2]Emissions!M2112</f>
        <v>3226.6737426518621</v>
      </c>
    </row>
    <row r="1260" spans="1:13">
      <c r="A1260" s="10" t="str">
        <f>[2]Emissions!A1776</f>
        <v>EUR</v>
      </c>
      <c r="B1260" s="10" t="str">
        <f>[2]Emissions!B1776</f>
        <v>RES_FT_BIO</v>
      </c>
      <c r="C1260" s="10" t="str">
        <f>[2]Emissions!C1776</f>
        <v>TOT_CH4</v>
      </c>
      <c r="D1260" s="10" t="str">
        <f>[2]Emissions!D1776</f>
        <v>RES</v>
      </c>
      <c r="E1260" s="42">
        <f>[2]Emissions!E1776</f>
        <v>0</v>
      </c>
      <c r="F1260" s="42">
        <f>[2]Emissions!F1776</f>
        <v>0</v>
      </c>
      <c r="G1260" s="42">
        <f>[2]Emissions!G1776</f>
        <v>0</v>
      </c>
      <c r="H1260" s="42">
        <f>[2]Emissions!H1776</f>
        <v>0</v>
      </c>
      <c r="I1260" s="42">
        <f>[2]Emissions!I1776</f>
        <v>0</v>
      </c>
      <c r="J1260" s="42">
        <f>[2]Emissions!J1776</f>
        <v>0</v>
      </c>
      <c r="K1260" s="42">
        <f>[2]Emissions!K1776</f>
        <v>0</v>
      </c>
      <c r="L1260" s="42">
        <f>[2]Emissions!L1776</f>
        <v>0</v>
      </c>
      <c r="M1260" s="42">
        <f>[2]Emissions!M1776</f>
        <v>0</v>
      </c>
    </row>
    <row r="1261" spans="1:13">
      <c r="A1261" s="10" t="str">
        <f>[2]Emissions!A1706</f>
        <v>EUR</v>
      </c>
      <c r="B1261" s="10" t="str">
        <f>[2]Emissions!B1706</f>
        <v>IND_PP_PH_BIO_NEW</v>
      </c>
      <c r="C1261" s="10" t="str">
        <f>[2]Emissions!C1706</f>
        <v>TOT_CH4</v>
      </c>
      <c r="D1261" s="10" t="str">
        <f>[2]Emissions!D1706</f>
        <v>IND</v>
      </c>
      <c r="E1261" s="42">
        <f>[2]Emissions!E1706</f>
        <v>0</v>
      </c>
      <c r="F1261" s="42">
        <f>[2]Emissions!F1706</f>
        <v>0</v>
      </c>
      <c r="G1261" s="42">
        <f>[2]Emissions!G1706</f>
        <v>0</v>
      </c>
      <c r="H1261" s="42">
        <f>[2]Emissions!H1706</f>
        <v>0</v>
      </c>
      <c r="I1261" s="42">
        <f>[2]Emissions!I1706</f>
        <v>0</v>
      </c>
      <c r="J1261" s="42">
        <f>[2]Emissions!J1706</f>
        <v>0</v>
      </c>
      <c r="K1261" s="42">
        <f>[2]Emissions!K1706</f>
        <v>0</v>
      </c>
      <c r="L1261" s="42">
        <f>[2]Emissions!L1706</f>
        <v>0</v>
      </c>
      <c r="M1261" s="42">
        <f>[2]Emissions!M1706</f>
        <v>0</v>
      </c>
    </row>
    <row r="1262" spans="1:13">
      <c r="A1262" s="10" t="str">
        <f>[2]Emissions!A1363</f>
        <v>EUR</v>
      </c>
      <c r="B1262" s="10" t="str">
        <f>[2]Emissions!B1363</f>
        <v>IND_NM_LIM_EXS</v>
      </c>
      <c r="C1262" s="10" t="str">
        <f>[2]Emissions!C1363</f>
        <v>TOT_CH4</v>
      </c>
      <c r="D1262" s="10" t="str">
        <f>[2]Emissions!D1363</f>
        <v>IND</v>
      </c>
      <c r="E1262" s="42">
        <f>[2]Emissions!E1363</f>
        <v>0.47926874965043398</v>
      </c>
      <c r="F1262" s="42">
        <f>[2]Emissions!F1363</f>
        <v>0.38337447673288322</v>
      </c>
      <c r="G1262" s="42">
        <f>[2]Emissions!G1363</f>
        <v>0.28756124979026032</v>
      </c>
      <c r="H1262" s="42">
        <f>[2]Emissions!H1363</f>
        <v>0.19176153051012529</v>
      </c>
      <c r="I1262" s="42">
        <f>[2]Emissions!I1363</f>
        <v>9.5880765255062686E-2</v>
      </c>
      <c r="J1262" s="42">
        <f>[2]Emissions!J1363</f>
        <v>0</v>
      </c>
      <c r="K1262" s="42">
        <f>[2]Emissions!K1363</f>
        <v>0</v>
      </c>
      <c r="L1262" s="42">
        <f>[2]Emissions!L1363</f>
        <v>0</v>
      </c>
      <c r="M1262" s="42">
        <f>[2]Emissions!M1363</f>
        <v>0</v>
      </c>
    </row>
    <row r="1263" spans="1:13">
      <c r="A1263" s="10" t="str">
        <f>[2]Emissions!A1049</f>
        <v>EUR</v>
      </c>
      <c r="B1263" s="10" t="str">
        <f>[2]Emissions!B1049</f>
        <v>IND_IS_BOF_BFBOF_NEW</v>
      </c>
      <c r="C1263" s="10" t="str">
        <f>[2]Emissions!C1049</f>
        <v>TOT_CH4</v>
      </c>
      <c r="D1263" s="10" t="str">
        <f>[2]Emissions!D1049</f>
        <v>IND</v>
      </c>
      <c r="E1263" s="42">
        <f>[2]Emissions!E1049</f>
        <v>2.8869267263887561</v>
      </c>
      <c r="F1263" s="42">
        <f>[2]Emissions!F1049</f>
        <v>3.9103747502913571</v>
      </c>
      <c r="G1263" s="42">
        <f>[2]Emissions!G1049</f>
        <v>4.7767078730258223</v>
      </c>
      <c r="H1263" s="42">
        <f>[2]Emissions!H1049</f>
        <v>5.8052626317574028</v>
      </c>
      <c r="I1263" s="42">
        <f>[2]Emissions!I1049</f>
        <v>5.8052626317574028</v>
      </c>
      <c r="J1263" s="42">
        <f>[2]Emissions!J1049</f>
        <v>7.7231798681719185E-2</v>
      </c>
      <c r="K1263" s="42">
        <f>[2]Emissions!K1049</f>
        <v>0</v>
      </c>
      <c r="L1263" s="42">
        <f>[2]Emissions!L1049</f>
        <v>0</v>
      </c>
      <c r="M1263" s="42">
        <f>[2]Emissions!M1049</f>
        <v>0</v>
      </c>
    </row>
    <row r="1264" spans="1:13">
      <c r="A1264" s="10" t="str">
        <f>[2]Emissions!A1435</f>
        <v>EUR</v>
      </c>
      <c r="B1264" s="10" t="str">
        <f>[2]Emissions!B1435</f>
        <v>IND_OTH_OTH_COA_NEW</v>
      </c>
      <c r="C1264" s="10" t="str">
        <f>[2]Emissions!C1435</f>
        <v>TOT_CH4</v>
      </c>
      <c r="D1264" s="10" t="str">
        <f>[2]Emissions!D1435</f>
        <v>IND</v>
      </c>
      <c r="E1264" s="42">
        <f>[2]Emissions!E1435</f>
        <v>0</v>
      </c>
      <c r="F1264" s="42">
        <f>[2]Emissions!F1435</f>
        <v>0</v>
      </c>
      <c r="G1264" s="42">
        <f>[2]Emissions!G1435</f>
        <v>0</v>
      </c>
      <c r="H1264" s="42">
        <f>[2]Emissions!H1435</f>
        <v>0</v>
      </c>
      <c r="I1264" s="42">
        <f>[2]Emissions!I1435</f>
        <v>0</v>
      </c>
      <c r="J1264" s="42">
        <f>[2]Emissions!J1435</f>
        <v>0</v>
      </c>
      <c r="K1264" s="42">
        <f>[2]Emissions!K1435</f>
        <v>0</v>
      </c>
      <c r="L1264" s="42">
        <f>[2]Emissions!L1435</f>
        <v>0</v>
      </c>
      <c r="M1264" s="42">
        <f>[2]Emissions!M1435</f>
        <v>0</v>
      </c>
    </row>
    <row r="1265" spans="1:13">
      <c r="A1265" s="10" t="str">
        <f>[2]Emissions!A1967</f>
        <v>EUR</v>
      </c>
      <c r="B1265" s="10" t="str">
        <f>[2]Emissions!B1967</f>
        <v>RES_WH_COA_EXS</v>
      </c>
      <c r="C1265" s="10" t="str">
        <f>[2]Emissions!C1967</f>
        <v>TOT_CH4</v>
      </c>
      <c r="D1265" s="10" t="str">
        <f>[2]Emissions!D1967</f>
        <v>RES</v>
      </c>
      <c r="E1265" s="42">
        <f>[2]Emissions!E1967</f>
        <v>0.1848686170833333</v>
      </c>
      <c r="F1265" s="42">
        <f>[2]Emissions!F1967</f>
        <v>1.283196925190524</v>
      </c>
      <c r="G1265" s="42">
        <f>[2]Emissions!G1967</f>
        <v>0.1173506271868127</v>
      </c>
      <c r="H1265" s="42">
        <f>[2]Emissions!H1967</f>
        <v>4.6217154270833338E-2</v>
      </c>
      <c r="I1265" s="42">
        <f>[2]Emissions!I1967</f>
        <v>0</v>
      </c>
      <c r="J1265" s="42">
        <f>[2]Emissions!J1967</f>
        <v>0</v>
      </c>
      <c r="K1265" s="42">
        <f>[2]Emissions!K1967</f>
        <v>0</v>
      </c>
      <c r="L1265" s="42">
        <f>[2]Emissions!L1967</f>
        <v>0</v>
      </c>
      <c r="M1265" s="42">
        <f>[2]Emissions!M1967</f>
        <v>0</v>
      </c>
    </row>
    <row r="1266" spans="1:13">
      <c r="A1266" s="10" t="str">
        <f>[2]Emissions!A1429</f>
        <v>EUR</v>
      </c>
      <c r="B1266" s="10" t="str">
        <f>[2]Emissions!B1429</f>
        <v>IND_OTH_OTH_BIO_NEW</v>
      </c>
      <c r="C1266" s="10" t="str">
        <f>[2]Emissions!C1429</f>
        <v>TOT_CH4</v>
      </c>
      <c r="D1266" s="10" t="str">
        <f>[2]Emissions!D1429</f>
        <v>IND</v>
      </c>
      <c r="E1266" s="42">
        <f>[2]Emissions!E1429</f>
        <v>0</v>
      </c>
      <c r="F1266" s="42">
        <f>[2]Emissions!F1429</f>
        <v>0</v>
      </c>
      <c r="G1266" s="42">
        <f>[2]Emissions!G1429</f>
        <v>0</v>
      </c>
      <c r="H1266" s="42">
        <f>[2]Emissions!H1429</f>
        <v>10.33827440882688</v>
      </c>
      <c r="I1266" s="42">
        <f>[2]Emissions!I1429</f>
        <v>12.336283507828201</v>
      </c>
      <c r="J1266" s="42">
        <f>[2]Emissions!J1429</f>
        <v>14.31162921992086</v>
      </c>
      <c r="K1266" s="42">
        <f>[2]Emissions!K1429</f>
        <v>12.73955656346978</v>
      </c>
      <c r="L1266" s="42">
        <f>[2]Emissions!L1429</f>
        <v>14.978391736670559</v>
      </c>
      <c r="M1266" s="42">
        <f>[2]Emissions!M1429</f>
        <v>13.9793871871699</v>
      </c>
    </row>
    <row r="1267" spans="1:13">
      <c r="A1267" s="10" t="str">
        <f>[2]Emissions!A1370</f>
        <v>EUR</v>
      </c>
      <c r="B1267" s="10" t="str">
        <f>[2]Emissions!B1370</f>
        <v>IND_NM_LIM_LRK_NEW</v>
      </c>
      <c r="C1267" s="10" t="str">
        <f>[2]Emissions!C1370</f>
        <v>TOT_CH4</v>
      </c>
      <c r="D1267" s="10" t="str">
        <f>[2]Emissions!D1370</f>
        <v>IND</v>
      </c>
      <c r="E1267" s="42">
        <f>[2]Emissions!E1370</f>
        <v>0.2092123937082675</v>
      </c>
      <c r="F1267" s="42">
        <f>[2]Emissions!F1370</f>
        <v>1.005779804110722</v>
      </c>
      <c r="G1267" s="42">
        <f>[2]Emissions!G1370</f>
        <v>1.6161873298272931</v>
      </c>
      <c r="H1267" s="42">
        <f>[2]Emissions!H1370</f>
        <v>2.5174880692455459</v>
      </c>
      <c r="I1267" s="42">
        <f>[2]Emissions!I1370</f>
        <v>3.214276657805498</v>
      </c>
      <c r="J1267" s="42">
        <f>[2]Emissions!J1370</f>
        <v>3.897037448302461</v>
      </c>
      <c r="K1267" s="42">
        <f>[2]Emissions!K1370</f>
        <v>3.8278483490325481</v>
      </c>
      <c r="L1267" s="42">
        <f>[2]Emissions!L1370</f>
        <v>3.8769929826749658</v>
      </c>
      <c r="M1267" s="42">
        <f>[2]Emissions!M1370</f>
        <v>3.917943721054471</v>
      </c>
    </row>
    <row r="1268" spans="1:13">
      <c r="A1268" s="10" t="str">
        <f>[2]Emissions!A1201</f>
        <v>EUR</v>
      </c>
      <c r="B1268" s="10" t="str">
        <f>[2]Emissions!B1201</f>
        <v>IND_NF_ALU_HLH_NEW</v>
      </c>
      <c r="C1268" s="10" t="str">
        <f>[2]Emissions!C1201</f>
        <v>TOT_CH4</v>
      </c>
      <c r="D1268" s="10" t="str">
        <f>[2]Emissions!D1201</f>
        <v>IND</v>
      </c>
      <c r="E1268" s="42">
        <f>[2]Emissions!E1201</f>
        <v>0</v>
      </c>
      <c r="F1268" s="42">
        <f>[2]Emissions!F1201</f>
        <v>0</v>
      </c>
      <c r="G1268" s="42">
        <f>[2]Emissions!G1201</f>
        <v>0</v>
      </c>
      <c r="H1268" s="42">
        <f>[2]Emissions!H1201</f>
        <v>0</v>
      </c>
      <c r="I1268" s="42">
        <f>[2]Emissions!I1201</f>
        <v>0</v>
      </c>
      <c r="J1268" s="42">
        <f>[2]Emissions!J1201</f>
        <v>0</v>
      </c>
      <c r="K1268" s="42">
        <f>[2]Emissions!K1201</f>
        <v>0</v>
      </c>
      <c r="L1268" s="42">
        <f>[2]Emissions!L1201</f>
        <v>0</v>
      </c>
      <c r="M1268" s="42">
        <f>[2]Emissions!M1201</f>
        <v>0</v>
      </c>
    </row>
    <row r="1269" spans="1:13">
      <c r="A1269" s="10" t="str">
        <f>[2]Emissions!A1194</f>
        <v>EUR</v>
      </c>
      <c r="B1269" s="10" t="str">
        <f>[2]Emissions!B1194</f>
        <v>IND_NF_ALU_HLHIA_NEW</v>
      </c>
      <c r="C1269" s="10" t="str">
        <f>[2]Emissions!C1194</f>
        <v>TOT_CH4</v>
      </c>
      <c r="D1269" s="10" t="str">
        <f>[2]Emissions!D1194</f>
        <v>IND</v>
      </c>
      <c r="E1269" s="42">
        <f>[2]Emissions!E1194</f>
        <v>0</v>
      </c>
      <c r="F1269" s="42">
        <f>[2]Emissions!F1194</f>
        <v>0</v>
      </c>
      <c r="G1269" s="42">
        <f>[2]Emissions!G1194</f>
        <v>0</v>
      </c>
      <c r="H1269" s="42">
        <f>[2]Emissions!H1194</f>
        <v>0</v>
      </c>
      <c r="I1269" s="42">
        <f>[2]Emissions!I1194</f>
        <v>0</v>
      </c>
      <c r="J1269" s="42">
        <f>[2]Emissions!J1194</f>
        <v>0</v>
      </c>
      <c r="K1269" s="42">
        <f>[2]Emissions!K1194</f>
        <v>0</v>
      </c>
      <c r="L1269" s="42">
        <f>[2]Emissions!L1194</f>
        <v>0</v>
      </c>
      <c r="M1269" s="42">
        <f>[2]Emissions!M1194</f>
        <v>0</v>
      </c>
    </row>
    <row r="1270" spans="1:13">
      <c r="A1270" s="10" t="str">
        <f>[2]Emissions!A885</f>
        <v>EUR</v>
      </c>
      <c r="B1270" s="10" t="str">
        <f>[2]Emissions!B885</f>
        <v>IND_CH_MTH_NGASR_NEW</v>
      </c>
      <c r="C1270" s="10" t="str">
        <f>[2]Emissions!C885</f>
        <v>TOT_CH4</v>
      </c>
      <c r="D1270" s="10" t="str">
        <f>[2]Emissions!D885</f>
        <v>IND</v>
      </c>
      <c r="E1270" s="42">
        <f>[2]Emissions!E885</f>
        <v>1.271800325076919E-3</v>
      </c>
      <c r="F1270" s="42">
        <f>[2]Emissions!F885</f>
        <v>1.3088149053850549E-2</v>
      </c>
      <c r="G1270" s="42">
        <f>[2]Emissions!G885</f>
        <v>2.1848437893254451E-2</v>
      </c>
      <c r="H1270" s="42">
        <f>[2]Emissions!H885</f>
        <v>0</v>
      </c>
      <c r="I1270" s="42">
        <f>[2]Emissions!I885</f>
        <v>0</v>
      </c>
      <c r="J1270" s="42">
        <f>[2]Emissions!J885</f>
        <v>0</v>
      </c>
      <c r="K1270" s="42">
        <f>[2]Emissions!K885</f>
        <v>0</v>
      </c>
      <c r="L1270" s="42">
        <f>[2]Emissions!L885</f>
        <v>0</v>
      </c>
      <c r="M1270" s="42">
        <f>[2]Emissions!M885</f>
        <v>0</v>
      </c>
    </row>
    <row r="1271" spans="1:13">
      <c r="A1271" s="10" t="str">
        <f>[2]Emissions!A878</f>
        <v>EUR</v>
      </c>
      <c r="B1271" s="10" t="str">
        <f>[2]Emissions!B878</f>
        <v>IND_CH_MTH_LPGPOX_NEW</v>
      </c>
      <c r="C1271" s="10" t="str">
        <f>[2]Emissions!C878</f>
        <v>TOT_CH4</v>
      </c>
      <c r="D1271" s="10" t="str">
        <f>[2]Emissions!D878</f>
        <v>IND</v>
      </c>
      <c r="E1271" s="42">
        <f>[2]Emissions!E878</f>
        <v>0</v>
      </c>
      <c r="F1271" s="42">
        <f>[2]Emissions!F878</f>
        <v>0</v>
      </c>
      <c r="G1271" s="42">
        <f>[2]Emissions!G878</f>
        <v>0</v>
      </c>
      <c r="H1271" s="42">
        <f>[2]Emissions!H878</f>
        <v>0</v>
      </c>
      <c r="I1271" s="42">
        <f>[2]Emissions!I878</f>
        <v>0</v>
      </c>
      <c r="J1271" s="42">
        <f>[2]Emissions!J878</f>
        <v>0</v>
      </c>
      <c r="K1271" s="42">
        <f>[2]Emissions!K878</f>
        <v>0</v>
      </c>
      <c r="L1271" s="42">
        <f>[2]Emissions!L878</f>
        <v>0</v>
      </c>
      <c r="M1271" s="42">
        <f>[2]Emissions!M878</f>
        <v>0</v>
      </c>
    </row>
    <row r="1272" spans="1:13">
      <c r="A1272" s="10" t="str">
        <f>[2]Emissions!A2066</f>
        <v>EUR</v>
      </c>
      <c r="B1272" s="10" t="str">
        <f>[2]Emissions!B2066</f>
        <v>TRA_AVI_DOM_JTK_NEW</v>
      </c>
      <c r="C1272" s="10" t="str">
        <f>[2]Emissions!C2066</f>
        <v>TOT_CH4</v>
      </c>
      <c r="D1272" s="10" t="str">
        <f>[2]Emissions!D2066</f>
        <v>TRA</v>
      </c>
      <c r="E1272" s="42">
        <f>[2]Emissions!E2066</f>
        <v>0.495443784378438</v>
      </c>
      <c r="F1272" s="42">
        <f>[2]Emissions!F2066</f>
        <v>0.68687603241258</v>
      </c>
      <c r="G1272" s="42">
        <f>[2]Emissions!G2066</f>
        <v>0.33877816228834462</v>
      </c>
      <c r="H1272" s="42">
        <f>[2]Emissions!H2066</f>
        <v>0.94023519450085058</v>
      </c>
      <c r="I1272" s="42">
        <f>[2]Emissions!I2066</f>
        <v>1.105106766002079</v>
      </c>
      <c r="J1272" s="42">
        <f>[2]Emissions!J2066</f>
        <v>1.262565757262947</v>
      </c>
      <c r="K1272" s="42">
        <f>[2]Emissions!K2066</f>
        <v>1.317390531028042</v>
      </c>
      <c r="L1272" s="42">
        <f>[2]Emissions!L2066</f>
        <v>1.366753985508907</v>
      </c>
      <c r="M1272" s="42">
        <f>[2]Emissions!M2066</f>
        <v>1.407983407339392</v>
      </c>
    </row>
    <row r="1273" spans="1:13">
      <c r="A1273" s="10" t="str">
        <f>[2]Emissions!A1849</f>
        <v>EUR</v>
      </c>
      <c r="B1273" s="10" t="str">
        <f>[2]Emissions!B1849</f>
        <v>RES_SH_INS_BIO_PLT_NEW</v>
      </c>
      <c r="C1273" s="10" t="str">
        <f>[2]Emissions!C1849</f>
        <v>TOT_CH4</v>
      </c>
      <c r="D1273" s="10" t="str">
        <f>[2]Emissions!D1849</f>
        <v>RES</v>
      </c>
      <c r="E1273" s="42">
        <f>[2]Emissions!E1849</f>
        <v>0</v>
      </c>
      <c r="F1273" s="42">
        <f>[2]Emissions!F1849</f>
        <v>0</v>
      </c>
      <c r="G1273" s="42">
        <f>[2]Emissions!G1849</f>
        <v>0</v>
      </c>
      <c r="H1273" s="42">
        <f>[2]Emissions!H1849</f>
        <v>0</v>
      </c>
      <c r="I1273" s="42">
        <f>[2]Emissions!I1849</f>
        <v>0</v>
      </c>
      <c r="J1273" s="42">
        <f>[2]Emissions!J1849</f>
        <v>0</v>
      </c>
      <c r="K1273" s="42">
        <f>[2]Emissions!K1849</f>
        <v>0</v>
      </c>
      <c r="L1273" s="42">
        <f>[2]Emissions!L1849</f>
        <v>0</v>
      </c>
      <c r="M1273" s="42">
        <f>[2]Emissions!M1849</f>
        <v>0</v>
      </c>
    </row>
    <row r="1274" spans="1:13">
      <c r="A1274" s="10" t="str">
        <f>[2]Emissions!A1800</f>
        <v>EUR</v>
      </c>
      <c r="B1274" s="10" t="str">
        <f>[2]Emissions!B1800</f>
        <v>RES_SH_BIO_EXS</v>
      </c>
      <c r="C1274" s="10" t="str">
        <f>[2]Emissions!C1800</f>
        <v>TOT_CH4</v>
      </c>
      <c r="D1274" s="10" t="str">
        <f>[2]Emissions!D1800</f>
        <v>RES</v>
      </c>
      <c r="E1274" s="42">
        <f>[2]Emissions!E1800</f>
        <v>45.192091082716047</v>
      </c>
      <c r="F1274" s="42">
        <f>[2]Emissions!F1800</f>
        <v>14.43585618</v>
      </c>
      <c r="G1274" s="42">
        <f>[2]Emissions!G1800</f>
        <v>9.6239041200000006</v>
      </c>
      <c r="H1274" s="42">
        <f>[2]Emissions!H1800</f>
        <v>8.8049049066196936</v>
      </c>
      <c r="I1274" s="42">
        <f>[2]Emissions!I1800</f>
        <v>0</v>
      </c>
      <c r="J1274" s="42">
        <f>[2]Emissions!J1800</f>
        <v>0</v>
      </c>
      <c r="K1274" s="42">
        <f>[2]Emissions!K1800</f>
        <v>0</v>
      </c>
      <c r="L1274" s="42">
        <f>[2]Emissions!L1800</f>
        <v>0</v>
      </c>
      <c r="M1274" s="42">
        <f>[2]Emissions!M1800</f>
        <v>0</v>
      </c>
    </row>
    <row r="1275" spans="1:13">
      <c r="A1275" s="10" t="str">
        <f>[2]Emissions!A1751</f>
        <v>EUR</v>
      </c>
      <c r="B1275" s="10" t="str">
        <f>[2]Emissions!B1751</f>
        <v>RES_CK_COA_EXS</v>
      </c>
      <c r="C1275" s="10" t="str">
        <f>[2]Emissions!C1751</f>
        <v>TOT_CH4</v>
      </c>
      <c r="D1275" s="10" t="str">
        <f>[2]Emissions!D1751</f>
        <v>RES</v>
      </c>
      <c r="E1275" s="42">
        <f>[2]Emissions!E1751</f>
        <v>4.3421765357142858E-2</v>
      </c>
      <c r="F1275" s="42">
        <f>[2]Emissions!F1751</f>
        <v>3.2566324017857133E-2</v>
      </c>
      <c r="G1275" s="42">
        <f>[2]Emissions!G1751</f>
        <v>2.1710882678571429E-2</v>
      </c>
      <c r="H1275" s="42">
        <f>[2]Emissions!H1751</f>
        <v>1.0855441339285709E-2</v>
      </c>
      <c r="I1275" s="42">
        <f>[2]Emissions!I1751</f>
        <v>0</v>
      </c>
      <c r="J1275" s="42">
        <f>[2]Emissions!J1751</f>
        <v>0</v>
      </c>
      <c r="K1275" s="42">
        <f>[2]Emissions!K1751</f>
        <v>0</v>
      </c>
      <c r="L1275" s="42">
        <f>[2]Emissions!L1751</f>
        <v>0</v>
      </c>
      <c r="M1275" s="42">
        <f>[2]Emissions!M1751</f>
        <v>0</v>
      </c>
    </row>
    <row r="1276" spans="1:13">
      <c r="A1276" s="10" t="str">
        <f>[2]Emissions!A1279</f>
        <v>EUR</v>
      </c>
      <c r="B1276" s="10" t="str">
        <f>[2]Emissions!B1279</f>
        <v>IND_NM_CLK_DRY_EXS</v>
      </c>
      <c r="C1276" s="10" t="str">
        <f>[2]Emissions!C1279</f>
        <v>TOT_CH4</v>
      </c>
      <c r="D1276" s="10" t="str">
        <f>[2]Emissions!D1279</f>
        <v>IND</v>
      </c>
      <c r="E1276" s="42">
        <f>[2]Emissions!E1279</f>
        <v>1.0340059404040249</v>
      </c>
      <c r="F1276" s="42">
        <f>[2]Emissions!F1279</f>
        <v>0.43532644977829649</v>
      </c>
      <c r="G1276" s="42">
        <f>[2]Emissions!G1279</f>
        <v>0.32652819170653452</v>
      </c>
      <c r="H1276" s="42">
        <f>[2]Emissions!H1279</f>
        <v>0.21774475780046679</v>
      </c>
      <c r="I1276" s="42">
        <f>[2]Emissions!I1279</f>
        <v>0.10887237890023339</v>
      </c>
      <c r="J1276" s="42">
        <f>[2]Emissions!J1279</f>
        <v>0</v>
      </c>
      <c r="K1276" s="42">
        <f>[2]Emissions!K1279</f>
        <v>0</v>
      </c>
      <c r="L1276" s="42">
        <f>[2]Emissions!L1279</f>
        <v>0</v>
      </c>
      <c r="M1276" s="42">
        <f>[2]Emissions!M1279</f>
        <v>0</v>
      </c>
    </row>
    <row r="1277" spans="1:13">
      <c r="A1277" s="10" t="str">
        <f>[2]Emissions!A1223</f>
        <v>EUR</v>
      </c>
      <c r="B1277" s="10" t="str">
        <f>[2]Emissions!B1223</f>
        <v>IND_NF_AMN_EXS</v>
      </c>
      <c r="C1277" s="10" t="str">
        <f>[2]Emissions!C1223</f>
        <v>TOT_CH4</v>
      </c>
      <c r="D1277" s="10" t="str">
        <f>[2]Emissions!D1223</f>
        <v>IND</v>
      </c>
      <c r="E1277" s="42">
        <f>[2]Emissions!E1223</f>
        <v>2.7237302047981699E-3</v>
      </c>
      <c r="F1277" s="42">
        <f>[2]Emissions!F1223</f>
        <v>2.1789841638385362E-3</v>
      </c>
      <c r="G1277" s="42">
        <f>[2]Emissions!G1223</f>
        <v>1.634238122878902E-3</v>
      </c>
      <c r="H1277" s="42">
        <f>[2]Emissions!H1223</f>
        <v>1.0894920819192681E-3</v>
      </c>
      <c r="I1277" s="42">
        <f>[2]Emissions!I1223</f>
        <v>5.4474604095963372E-4</v>
      </c>
      <c r="J1277" s="42">
        <f>[2]Emissions!J1223</f>
        <v>0</v>
      </c>
      <c r="K1277" s="42">
        <f>[2]Emissions!K1223</f>
        <v>0</v>
      </c>
      <c r="L1277" s="42">
        <f>[2]Emissions!L1223</f>
        <v>0</v>
      </c>
      <c r="M1277" s="42">
        <f>[2]Emissions!M1223</f>
        <v>0</v>
      </c>
    </row>
    <row r="1278" spans="1:13">
      <c r="A1278" s="10" t="str">
        <f>[2]Emissions!A907</f>
        <v>EUR</v>
      </c>
      <c r="B1278" s="10" t="str">
        <f>[2]Emissions!B907</f>
        <v>IND_CH_OLF_PDH_NEW</v>
      </c>
      <c r="C1278" s="10" t="str">
        <f>[2]Emissions!C907</f>
        <v>TOT_CH4</v>
      </c>
      <c r="D1278" s="10" t="str">
        <f>[2]Emissions!D907</f>
        <v>IND</v>
      </c>
      <c r="E1278" s="42">
        <f>[2]Emissions!E907</f>
        <v>0</v>
      </c>
      <c r="F1278" s="42">
        <f>[2]Emissions!F907</f>
        <v>0</v>
      </c>
      <c r="G1278" s="42">
        <f>[2]Emissions!G907</f>
        <v>0</v>
      </c>
      <c r="H1278" s="42">
        <f>[2]Emissions!H907</f>
        <v>0.36419455363005149</v>
      </c>
      <c r="I1278" s="42">
        <f>[2]Emissions!I907</f>
        <v>0.35831345850938939</v>
      </c>
      <c r="J1278" s="42">
        <f>[2]Emissions!J907</f>
        <v>0</v>
      </c>
      <c r="K1278" s="42">
        <f>[2]Emissions!K907</f>
        <v>0</v>
      </c>
      <c r="L1278" s="42">
        <f>[2]Emissions!L907</f>
        <v>0</v>
      </c>
      <c r="M1278" s="42">
        <f>[2]Emissions!M907</f>
        <v>0</v>
      </c>
    </row>
    <row r="1279" spans="1:13">
      <c r="A1279" s="10" t="str">
        <f>[2]Emissions!A900</f>
        <v>EUR</v>
      </c>
      <c r="B1279" s="10" t="str">
        <f>[2]Emissions!B900</f>
        <v>IND_CH_OLF_MTO_NEW</v>
      </c>
      <c r="C1279" s="10" t="str">
        <f>[2]Emissions!C900</f>
        <v>TOT_CH4</v>
      </c>
      <c r="D1279" s="10" t="str">
        <f>[2]Emissions!D900</f>
        <v>IND</v>
      </c>
      <c r="E1279" s="42">
        <f>[2]Emissions!E900</f>
        <v>0</v>
      </c>
      <c r="F1279" s="42">
        <f>[2]Emissions!F900</f>
        <v>0</v>
      </c>
      <c r="G1279" s="42">
        <f>[2]Emissions!G900</f>
        <v>0</v>
      </c>
      <c r="H1279" s="42">
        <f>[2]Emissions!H900</f>
        <v>0</v>
      </c>
      <c r="I1279" s="42">
        <f>[2]Emissions!I900</f>
        <v>1.1048215237933361E-2</v>
      </c>
      <c r="J1279" s="42">
        <f>[2]Emissions!J900</f>
        <v>0.14961454561391199</v>
      </c>
      <c r="K1279" s="42">
        <f>[2]Emissions!K900</f>
        <v>0.27455427682359418</v>
      </c>
      <c r="L1279" s="42">
        <f>[2]Emissions!L900</f>
        <v>0.27835583175365819</v>
      </c>
      <c r="M1279" s="42">
        <f>[2]Emissions!M900</f>
        <v>0.28151894642035691</v>
      </c>
    </row>
    <row r="1280" spans="1:13">
      <c r="A1280" s="10" t="str">
        <f>[2]Emissions!A225</f>
        <v>EUR</v>
      </c>
      <c r="B1280" s="10" t="str">
        <f>[2]Emissions!B225</f>
        <v>COM_WH_BIO_PLT_NEW</v>
      </c>
      <c r="C1280" s="10" t="str">
        <f>[2]Emissions!C225</f>
        <v>TOT_CH4</v>
      </c>
      <c r="D1280" s="10" t="str">
        <f>[2]Emissions!D225</f>
        <v>COM</v>
      </c>
      <c r="E1280" s="42">
        <f>[2]Emissions!E225</f>
        <v>0</v>
      </c>
      <c r="F1280" s="42">
        <f>[2]Emissions!F225</f>
        <v>0</v>
      </c>
      <c r="G1280" s="42">
        <f>[2]Emissions!G225</f>
        <v>0</v>
      </c>
      <c r="H1280" s="42">
        <f>[2]Emissions!H225</f>
        <v>24.179863623832301</v>
      </c>
      <c r="I1280" s="42">
        <f>[2]Emissions!I225</f>
        <v>24.179863623832301</v>
      </c>
      <c r="J1280" s="42">
        <f>[2]Emissions!J225</f>
        <v>18.567683092907149</v>
      </c>
      <c r="K1280" s="42">
        <f>[2]Emissions!K225</f>
        <v>0</v>
      </c>
      <c r="L1280" s="42">
        <f>[2]Emissions!L225</f>
        <v>0</v>
      </c>
      <c r="M1280" s="42">
        <f>[2]Emissions!M225</f>
        <v>0</v>
      </c>
    </row>
    <row r="1281" spans="1:13">
      <c r="A1281" s="10" t="str">
        <f>[2]Emissions!A1594</f>
        <v>EUR</v>
      </c>
      <c r="B1281" s="10" t="str">
        <f>[2]Emissions!B1594</f>
        <v>IND_OTH_SB_COA_EXS</v>
      </c>
      <c r="C1281" s="10" t="str">
        <f>[2]Emissions!C1594</f>
        <v>TOT_CH4</v>
      </c>
      <c r="D1281" s="10" t="str">
        <f>[2]Emissions!D1594</f>
        <v>IND</v>
      </c>
      <c r="E1281" s="42">
        <f>[2]Emissions!E1594</f>
        <v>0.31519753086419749</v>
      </c>
      <c r="F1281" s="42">
        <f>[2]Emissions!F1594</f>
        <v>0.26266460905349792</v>
      </c>
      <c r="G1281" s="42">
        <f>[2]Emissions!G1594</f>
        <v>0.21013168724279829</v>
      </c>
      <c r="H1281" s="42">
        <f>[2]Emissions!H1594</f>
        <v>0.15759876543209869</v>
      </c>
      <c r="I1281" s="42">
        <f>[2]Emissions!I1594</f>
        <v>0.1050658436213992</v>
      </c>
      <c r="J1281" s="42">
        <f>[2]Emissions!J1594</f>
        <v>5.2532921810699601E-2</v>
      </c>
      <c r="K1281" s="42">
        <f>[2]Emissions!K1594</f>
        <v>0</v>
      </c>
      <c r="L1281" s="42">
        <f>[2]Emissions!L1594</f>
        <v>0</v>
      </c>
      <c r="M1281" s="42">
        <f>[2]Emissions!M1594</f>
        <v>0</v>
      </c>
    </row>
    <row r="1282" spans="1:13">
      <c r="A1282" s="10" t="str">
        <f>[2]Emissions!A1017</f>
        <v>EUR</v>
      </c>
      <c r="B1282" s="10" t="str">
        <f>[2]Emissions!B1017</f>
        <v>IND_FEA_NEW</v>
      </c>
      <c r="C1282" s="10" t="str">
        <f>[2]Emissions!C1017</f>
        <v>TOT_CH4</v>
      </c>
      <c r="D1282" s="10" t="str">
        <f>[2]Emissions!D1017</f>
        <v>IND</v>
      </c>
      <c r="E1282" s="42">
        <f>[2]Emissions!E1017</f>
        <v>8.4971885602606774E-3</v>
      </c>
      <c r="F1282" s="42">
        <f>[2]Emissions!F1017</f>
        <v>0.30329794068832372</v>
      </c>
      <c r="G1282" s="42">
        <f>[2]Emissions!G1017</f>
        <v>0.32924628995903282</v>
      </c>
      <c r="H1282" s="42">
        <f>[2]Emissions!H1017</f>
        <v>0.41321851155584949</v>
      </c>
      <c r="I1282" s="42">
        <f>[2]Emissions!I1017</f>
        <v>0.45911514491968602</v>
      </c>
      <c r="J1282" s="42">
        <f>[2]Emissions!J1017</f>
        <v>0.51092226969295496</v>
      </c>
      <c r="K1282" s="42">
        <f>[2]Emissions!K1017</f>
        <v>0.50791772574887573</v>
      </c>
      <c r="L1282" s="42">
        <f>[2]Emissions!L1017</f>
        <v>0.50706024428610119</v>
      </c>
      <c r="M1282" s="42">
        <f>[2]Emissions!M1017</f>
        <v>0.50596512375850877</v>
      </c>
    </row>
    <row r="1283" spans="1:13">
      <c r="A1283" s="10" t="str">
        <f>[2]Emissions!A915</f>
        <v>EUR</v>
      </c>
      <c r="B1283" s="10" t="str">
        <f>[2]Emissions!B915</f>
        <v>IND_CH_OTH_COA_EXS</v>
      </c>
      <c r="C1283" s="10" t="str">
        <f>[2]Emissions!C915</f>
        <v>TOT_CH4</v>
      </c>
      <c r="D1283" s="10" t="str">
        <f>[2]Emissions!D915</f>
        <v>IND</v>
      </c>
      <c r="E1283" s="42">
        <f>[2]Emissions!E915</f>
        <v>0</v>
      </c>
      <c r="F1283" s="42">
        <f>[2]Emissions!F915</f>
        <v>0</v>
      </c>
      <c r="G1283" s="42">
        <f>[2]Emissions!G915</f>
        <v>0</v>
      </c>
      <c r="H1283" s="42">
        <f>[2]Emissions!H915</f>
        <v>0</v>
      </c>
      <c r="I1283" s="42">
        <f>[2]Emissions!I915</f>
        <v>0</v>
      </c>
      <c r="J1283" s="42">
        <f>[2]Emissions!J915</f>
        <v>0</v>
      </c>
      <c r="K1283" s="42">
        <f>[2]Emissions!K915</f>
        <v>0</v>
      </c>
      <c r="L1283" s="42">
        <f>[2]Emissions!L915</f>
        <v>0</v>
      </c>
      <c r="M1283" s="42">
        <f>[2]Emissions!M915</f>
        <v>0</v>
      </c>
    </row>
    <row r="1284" spans="1:13">
      <c r="A1284" s="10" t="str">
        <f>[2]Emissions!A2398</f>
        <v>EUR</v>
      </c>
      <c r="B1284" s="10" t="str">
        <f>[2]Emissions!B2398</f>
        <v>TRA_ROA_HTR_GSL_EXS</v>
      </c>
      <c r="C1284" s="10" t="str">
        <f>[2]Emissions!C2398</f>
        <v>TRA_CO2</v>
      </c>
      <c r="D1284" s="10" t="str">
        <f>[2]Emissions!D2398</f>
        <v>TRA</v>
      </c>
      <c r="E1284" s="42">
        <f>[2]Emissions!E2398</f>
        <v>150.39840060763891</v>
      </c>
      <c r="F1284" s="42">
        <f>[2]Emissions!F2398</f>
        <v>75.199200303819424</v>
      </c>
      <c r="G1284" s="42">
        <f>[2]Emissions!G2398</f>
        <v>0</v>
      </c>
      <c r="H1284" s="42">
        <f>[2]Emissions!H2398</f>
        <v>0</v>
      </c>
      <c r="I1284" s="42">
        <f>[2]Emissions!I2398</f>
        <v>0</v>
      </c>
      <c r="J1284" s="42">
        <f>[2]Emissions!J2398</f>
        <v>0</v>
      </c>
      <c r="K1284" s="42">
        <f>[2]Emissions!K2398</f>
        <v>0</v>
      </c>
      <c r="L1284" s="42">
        <f>[2]Emissions!L2398</f>
        <v>0</v>
      </c>
      <c r="M1284" s="42">
        <f>[2]Emissions!M2398</f>
        <v>0</v>
      </c>
    </row>
    <row r="1285" spans="1:13">
      <c r="A1285" s="10" t="str">
        <f>[2]Emissions!A1588</f>
        <v>EUR</v>
      </c>
      <c r="B1285" s="10" t="str">
        <f>[2]Emissions!B1588</f>
        <v>IND_OTH_SB_BIO_NEW</v>
      </c>
      <c r="C1285" s="10" t="str">
        <f>[2]Emissions!C1588</f>
        <v>TOT_CH4</v>
      </c>
      <c r="D1285" s="10" t="str">
        <f>[2]Emissions!D1588</f>
        <v>IND</v>
      </c>
      <c r="E1285" s="42">
        <f>[2]Emissions!E1588</f>
        <v>0</v>
      </c>
      <c r="F1285" s="42">
        <f>[2]Emissions!F1588</f>
        <v>0</v>
      </c>
      <c r="G1285" s="42">
        <f>[2]Emissions!G1588</f>
        <v>0</v>
      </c>
      <c r="H1285" s="42">
        <f>[2]Emissions!H1588</f>
        <v>16.943001342312201</v>
      </c>
      <c r="I1285" s="42">
        <f>[2]Emissions!I1588</f>
        <v>23.034965669595611</v>
      </c>
      <c r="J1285" s="42">
        <f>[2]Emissions!J1588</f>
        <v>37.643540691545027</v>
      </c>
      <c r="K1285" s="42">
        <f>[2]Emissions!K1588</f>
        <v>23.772731466287961</v>
      </c>
      <c r="L1285" s="42">
        <f>[2]Emissions!L1588</f>
        <v>31.394569067269831</v>
      </c>
      <c r="M1285" s="42">
        <f>[2]Emissions!M1588</f>
        <v>23.475733987686979</v>
      </c>
    </row>
    <row r="1286" spans="1:13">
      <c r="A1286" s="10" t="str">
        <f>[2]Emissions!A1141</f>
        <v>EUR</v>
      </c>
      <c r="B1286" s="10" t="str">
        <f>[2]Emissions!B1141</f>
        <v>IND_IS_DRI_ULCORED_CCS_NEW</v>
      </c>
      <c r="C1286" s="10" t="str">
        <f>[2]Emissions!C1141</f>
        <v>TOT_CH4</v>
      </c>
      <c r="D1286" s="10" t="str">
        <f>[2]Emissions!D1141</f>
        <v>IND</v>
      </c>
      <c r="E1286" s="42">
        <f>[2]Emissions!E1141</f>
        <v>0</v>
      </c>
      <c r="F1286" s="42">
        <f>[2]Emissions!F1141</f>
        <v>0</v>
      </c>
      <c r="G1286" s="42">
        <f>[2]Emissions!G1141</f>
        <v>0</v>
      </c>
      <c r="H1286" s="42">
        <f>[2]Emissions!H1141</f>
        <v>0</v>
      </c>
      <c r="I1286" s="42">
        <f>[2]Emissions!I1141</f>
        <v>0</v>
      </c>
      <c r="J1286" s="42">
        <f>[2]Emissions!J1141</f>
        <v>0</v>
      </c>
      <c r="K1286" s="42">
        <f>[2]Emissions!K1141</f>
        <v>0</v>
      </c>
      <c r="L1286" s="42">
        <f>[2]Emissions!L1141</f>
        <v>0</v>
      </c>
      <c r="M1286" s="42">
        <f>[2]Emissions!M1141</f>
        <v>0</v>
      </c>
    </row>
    <row r="1287" spans="1:13">
      <c r="A1287" s="10" t="str">
        <f>[2]Emissions!A2275</f>
        <v>EUR</v>
      </c>
      <c r="B1287" s="10" t="str">
        <f>[2]Emissions!B2275</f>
        <v>TRA_ROA_BUS_DPH_NEW</v>
      </c>
      <c r="C1287" s="10" t="str">
        <f>[2]Emissions!C2275</f>
        <v>TRA_N2O</v>
      </c>
      <c r="D1287" s="10" t="str">
        <f>[2]Emissions!D2275</f>
        <v>TRA</v>
      </c>
      <c r="E1287" s="42">
        <f>[2]Emissions!E2275</f>
        <v>0</v>
      </c>
      <c r="F1287" s="42">
        <f>[2]Emissions!F2275</f>
        <v>1.336053343949062E-2</v>
      </c>
      <c r="G1287" s="42">
        <f>[2]Emissions!G2275</f>
        <v>8.2715098312908061E-2</v>
      </c>
      <c r="H1287" s="42">
        <f>[2]Emissions!H2275</f>
        <v>8.2715098312908075E-2</v>
      </c>
      <c r="I1287" s="42">
        <f>[2]Emissions!I2275</f>
        <v>2.9242028842120469</v>
      </c>
      <c r="J1287" s="42">
        <f>[2]Emissions!J2275</f>
        <v>16.526457016969658</v>
      </c>
      <c r="K1287" s="42">
        <f>[2]Emissions!K2275</f>
        <v>37.383927113018032</v>
      </c>
      <c r="L1287" s="42">
        <f>[2]Emissions!L2275</f>
        <v>20.857470096048381</v>
      </c>
      <c r="M1287" s="42">
        <f>[2]Emissions!M2275</f>
        <v>10.42873504802419</v>
      </c>
    </row>
    <row r="1288" spans="1:13">
      <c r="A1288" s="10" t="str">
        <f>[2]Emissions!A1957</f>
        <v>EUR</v>
      </c>
      <c r="B1288" s="10" t="str">
        <f>[2]Emissions!B1957</f>
        <v>RES_WH_BIO_PLT_NEW</v>
      </c>
      <c r="C1288" s="10" t="str">
        <f>[2]Emissions!C1957</f>
        <v>TOT_CH4</v>
      </c>
      <c r="D1288" s="10" t="str">
        <f>[2]Emissions!D1957</f>
        <v>RES</v>
      </c>
      <c r="E1288" s="42">
        <f>[2]Emissions!E1957</f>
        <v>0</v>
      </c>
      <c r="F1288" s="42">
        <f>[2]Emissions!F1957</f>
        <v>0.80669369128135782</v>
      </c>
      <c r="G1288" s="42">
        <f>[2]Emissions!G1957</f>
        <v>0</v>
      </c>
      <c r="H1288" s="42">
        <f>[2]Emissions!H1957</f>
        <v>8.9815544889584391</v>
      </c>
      <c r="I1288" s="42">
        <f>[2]Emissions!I1957</f>
        <v>8.9815544889584373</v>
      </c>
      <c r="J1288" s="42">
        <f>[2]Emissions!J1957</f>
        <v>8.1748607976770788</v>
      </c>
      <c r="K1288" s="42">
        <f>[2]Emissions!K1957</f>
        <v>0</v>
      </c>
      <c r="L1288" s="42">
        <f>[2]Emissions!L1957</f>
        <v>0</v>
      </c>
      <c r="M1288" s="42">
        <f>[2]Emissions!M1957</f>
        <v>0</v>
      </c>
    </row>
    <row r="1289" spans="1:13">
      <c r="A1289" s="10" t="str">
        <f>[2]Emissions!A1712</f>
        <v>EUR</v>
      </c>
      <c r="B1289" s="10" t="str">
        <f>[2]Emissions!B1712</f>
        <v>IND_PP_PH_COA_EXS</v>
      </c>
      <c r="C1289" s="10" t="str">
        <f>[2]Emissions!C1712</f>
        <v>TOT_CH4</v>
      </c>
      <c r="D1289" s="10" t="str">
        <f>[2]Emissions!D1712</f>
        <v>IND</v>
      </c>
      <c r="E1289" s="42">
        <f>[2]Emissions!E1712</f>
        <v>0</v>
      </c>
      <c r="F1289" s="42">
        <f>[2]Emissions!F1712</f>
        <v>0</v>
      </c>
      <c r="G1289" s="42">
        <f>[2]Emissions!G1712</f>
        <v>0</v>
      </c>
      <c r="H1289" s="42">
        <f>[2]Emissions!H1712</f>
        <v>0</v>
      </c>
      <c r="I1289" s="42">
        <f>[2]Emissions!I1712</f>
        <v>0</v>
      </c>
      <c r="J1289" s="42">
        <f>[2]Emissions!J1712</f>
        <v>0</v>
      </c>
      <c r="K1289" s="42">
        <f>[2]Emissions!K1712</f>
        <v>0</v>
      </c>
      <c r="L1289" s="42">
        <f>[2]Emissions!L1712</f>
        <v>0</v>
      </c>
      <c r="M1289" s="42">
        <f>[2]Emissions!M1712</f>
        <v>0</v>
      </c>
    </row>
    <row r="1290" spans="1:13">
      <c r="A1290" s="10" t="str">
        <f>[2]Emissions!A1096</f>
        <v>EUR</v>
      </c>
      <c r="B1290" s="10" t="str">
        <f>[2]Emissions!B1096</f>
        <v>IND_IS_BOF_ULCOLYSIS_NEW</v>
      </c>
      <c r="C1290" s="10" t="str">
        <f>[2]Emissions!C1096</f>
        <v>TOT_CH4</v>
      </c>
      <c r="D1290" s="10" t="str">
        <f>[2]Emissions!D1096</f>
        <v>IND</v>
      </c>
      <c r="E1290" s="42">
        <f>[2]Emissions!E1096</f>
        <v>0</v>
      </c>
      <c r="F1290" s="42">
        <f>[2]Emissions!F1096</f>
        <v>0</v>
      </c>
      <c r="G1290" s="42">
        <f>[2]Emissions!G1096</f>
        <v>0</v>
      </c>
      <c r="H1290" s="42">
        <f>[2]Emissions!H1096</f>
        <v>0</v>
      </c>
      <c r="I1290" s="42">
        <f>[2]Emissions!I1096</f>
        <v>0</v>
      </c>
      <c r="J1290" s="42">
        <f>[2]Emissions!J1096</f>
        <v>0</v>
      </c>
      <c r="K1290" s="42">
        <f>[2]Emissions!K1096</f>
        <v>0</v>
      </c>
      <c r="L1290" s="42">
        <f>[2]Emissions!L1096</f>
        <v>0</v>
      </c>
      <c r="M1290" s="42">
        <f>[2]Emissions!M1096</f>
        <v>0</v>
      </c>
    </row>
    <row r="1291" spans="1:13">
      <c r="A1291" s="10" t="str">
        <f>[2]Emissions!A922</f>
        <v>EUR</v>
      </c>
      <c r="B1291" s="10" t="str">
        <f>[2]Emissions!B922</f>
        <v>IND_CH_OTH_COA_NEW</v>
      </c>
      <c r="C1291" s="10" t="str">
        <f>[2]Emissions!C922</f>
        <v>TOT_CH4</v>
      </c>
      <c r="D1291" s="10" t="str">
        <f>[2]Emissions!D922</f>
        <v>IND</v>
      </c>
      <c r="E1291" s="42">
        <f>[2]Emissions!E922</f>
        <v>0</v>
      </c>
      <c r="F1291" s="42">
        <f>[2]Emissions!F922</f>
        <v>0</v>
      </c>
      <c r="G1291" s="42">
        <f>[2]Emissions!G922</f>
        <v>0</v>
      </c>
      <c r="H1291" s="42">
        <f>[2]Emissions!H922</f>
        <v>3.6729443092598539</v>
      </c>
      <c r="I1291" s="42">
        <f>[2]Emissions!I922</f>
        <v>3.6729443092598539</v>
      </c>
      <c r="J1291" s="42">
        <f>[2]Emissions!J922</f>
        <v>0</v>
      </c>
      <c r="K1291" s="42">
        <f>[2]Emissions!K922</f>
        <v>0</v>
      </c>
      <c r="L1291" s="42">
        <f>[2]Emissions!L922</f>
        <v>0</v>
      </c>
      <c r="M1291" s="42">
        <f>[2]Emissions!M922</f>
        <v>0</v>
      </c>
    </row>
    <row r="1292" spans="1:13">
      <c r="A1292" s="10" t="str">
        <f>[2]Emissions!A235</f>
        <v>EUR</v>
      </c>
      <c r="B1292" s="10" t="str">
        <f>[2]Emissions!B235</f>
        <v>COM_WH_COA_NEW</v>
      </c>
      <c r="C1292" s="10" t="str">
        <f>[2]Emissions!C235</f>
        <v>TOT_CH4</v>
      </c>
      <c r="D1292" s="10" t="str">
        <f>[2]Emissions!D235</f>
        <v>COM</v>
      </c>
      <c r="E1292" s="42">
        <f>[2]Emissions!E235</f>
        <v>2.3494963149561539</v>
      </c>
      <c r="F1292" s="42">
        <f>[2]Emissions!F235</f>
        <v>2.122369266346154</v>
      </c>
      <c r="G1292" s="42">
        <f>[2]Emissions!G235</f>
        <v>2.072533379230769</v>
      </c>
      <c r="H1292" s="42">
        <f>[2]Emissions!H235</f>
        <v>0</v>
      </c>
      <c r="I1292" s="42">
        <f>[2]Emissions!I235</f>
        <v>0</v>
      </c>
      <c r="J1292" s="42">
        <f>[2]Emissions!J235</f>
        <v>0</v>
      </c>
      <c r="K1292" s="42">
        <f>[2]Emissions!K235</f>
        <v>0</v>
      </c>
      <c r="L1292" s="42">
        <f>[2]Emissions!L235</f>
        <v>0</v>
      </c>
      <c r="M1292" s="42">
        <f>[2]Emissions!M235</f>
        <v>0</v>
      </c>
    </row>
    <row r="1293" spans="1:13">
      <c r="A1293" s="10" t="str">
        <f>[2]Emissions!A83</f>
        <v>EUR</v>
      </c>
      <c r="B1293" s="10" t="str">
        <f>[2]Emissions!B83</f>
        <v>COM_FT_BIO</v>
      </c>
      <c r="C1293" s="10" t="str">
        <f>[2]Emissions!C83</f>
        <v>TOT_CH4</v>
      </c>
      <c r="D1293" s="10" t="str">
        <f>[2]Emissions!D83</f>
        <v>COM</v>
      </c>
      <c r="E1293" s="42">
        <f>[2]Emissions!E83</f>
        <v>0</v>
      </c>
      <c r="F1293" s="42">
        <f>[2]Emissions!F83</f>
        <v>0</v>
      </c>
      <c r="G1293" s="42">
        <f>[2]Emissions!G83</f>
        <v>0</v>
      </c>
      <c r="H1293" s="42">
        <f>[2]Emissions!H83</f>
        <v>0</v>
      </c>
      <c r="I1293" s="42">
        <f>[2]Emissions!I83</f>
        <v>0</v>
      </c>
      <c r="J1293" s="42">
        <f>[2]Emissions!J83</f>
        <v>0</v>
      </c>
      <c r="K1293" s="42">
        <f>[2]Emissions!K83</f>
        <v>0</v>
      </c>
      <c r="L1293" s="42">
        <f>[2]Emissions!L83</f>
        <v>0</v>
      </c>
      <c r="M1293" s="42">
        <f>[2]Emissions!M83</f>
        <v>0</v>
      </c>
    </row>
    <row r="1294" spans="1:13">
      <c r="A1294" s="10" t="str">
        <f>[2]Emissions!A10</f>
        <v>EUR</v>
      </c>
      <c r="B1294" s="10" t="str">
        <f>[2]Emissions!B10</f>
        <v>AGR_FT_BIO</v>
      </c>
      <c r="C1294" s="10" t="str">
        <f>[2]Emissions!C10</f>
        <v>TOT_CH4</v>
      </c>
      <c r="D1294" s="10" t="str">
        <f>[2]Emissions!D10</f>
        <v>AGR</v>
      </c>
      <c r="E1294" s="42">
        <f>[2]Emissions!E10</f>
        <v>0</v>
      </c>
      <c r="F1294" s="42">
        <f>[2]Emissions!F10</f>
        <v>0</v>
      </c>
      <c r="G1294" s="42">
        <f>[2]Emissions!G10</f>
        <v>0</v>
      </c>
      <c r="H1294" s="42">
        <f>[2]Emissions!H10</f>
        <v>0</v>
      </c>
      <c r="I1294" s="42">
        <f>[2]Emissions!I10</f>
        <v>0</v>
      </c>
      <c r="J1294" s="42">
        <f>[2]Emissions!J10</f>
        <v>0</v>
      </c>
      <c r="K1294" s="42">
        <f>[2]Emissions!K10</f>
        <v>0</v>
      </c>
      <c r="L1294" s="42">
        <f>[2]Emissions!L10</f>
        <v>0</v>
      </c>
      <c r="M1294" s="42">
        <f>[2]Emissions!M10</f>
        <v>0</v>
      </c>
    </row>
    <row r="1295" spans="1:13">
      <c r="A1295" s="10" t="str">
        <f>[2]Emissions!A2206</f>
        <v>EUR</v>
      </c>
      <c r="B1295" s="10" t="str">
        <f>[2]Emissions!B2206</f>
        <v>TRA_RAIL_FRG_DST_EXS</v>
      </c>
      <c r="C1295" s="10" t="str">
        <f>[2]Emissions!C2206</f>
        <v>TRA_CO2</v>
      </c>
      <c r="D1295" s="10" t="str">
        <f>[2]Emissions!D2206</f>
        <v>TRA</v>
      </c>
      <c r="E1295" s="42">
        <f>[2]Emissions!E2206</f>
        <v>4047.5410380749158</v>
      </c>
      <c r="F1295" s="42">
        <f>[2]Emissions!F2206</f>
        <v>3238.032830459932</v>
      </c>
      <c r="G1295" s="42">
        <f>[2]Emissions!G2206</f>
        <v>2428.52462284495</v>
      </c>
      <c r="H1295" s="42">
        <f>[2]Emissions!H2206</f>
        <v>1619.016415229966</v>
      </c>
      <c r="I1295" s="42">
        <f>[2]Emissions!I2206</f>
        <v>809.50820761498301</v>
      </c>
      <c r="J1295" s="42">
        <f>[2]Emissions!J2206</f>
        <v>0</v>
      </c>
      <c r="K1295" s="42">
        <f>[2]Emissions!K2206</f>
        <v>0</v>
      </c>
      <c r="L1295" s="42">
        <f>[2]Emissions!L2206</f>
        <v>0</v>
      </c>
      <c r="M1295" s="42">
        <f>[2]Emissions!M2206</f>
        <v>0</v>
      </c>
    </row>
    <row r="1296" spans="1:13">
      <c r="A1296" s="10" t="str">
        <f>[2]Emissions!A2199</f>
        <v>EUR</v>
      </c>
      <c r="B1296" s="10" t="str">
        <f>[2]Emissions!B2199</f>
        <v>TRA_RAIL_FRG_COA_EXS</v>
      </c>
      <c r="C1296" s="10" t="str">
        <f>[2]Emissions!C2199</f>
        <v>TRA_CO2</v>
      </c>
      <c r="D1296" s="10" t="str">
        <f>[2]Emissions!D2199</f>
        <v>TRA</v>
      </c>
      <c r="E1296" s="42">
        <f>[2]Emissions!E2199</f>
        <v>2.0615100387979681</v>
      </c>
      <c r="F1296" s="42">
        <f>[2]Emissions!F2199</f>
        <v>1.6492080310383741</v>
      </c>
      <c r="G1296" s="42">
        <f>[2]Emissions!G2199</f>
        <v>1.236906023278781</v>
      </c>
      <c r="H1296" s="42">
        <f>[2]Emissions!H2199</f>
        <v>0.82460401551918716</v>
      </c>
      <c r="I1296" s="42">
        <f>[2]Emissions!I2199</f>
        <v>0.41230200775959358</v>
      </c>
      <c r="J1296" s="42">
        <f>[2]Emissions!J2199</f>
        <v>0</v>
      </c>
      <c r="K1296" s="42">
        <f>[2]Emissions!K2199</f>
        <v>0</v>
      </c>
      <c r="L1296" s="42">
        <f>[2]Emissions!L2199</f>
        <v>0</v>
      </c>
      <c r="M1296" s="42">
        <f>[2]Emissions!M2199</f>
        <v>0</v>
      </c>
    </row>
    <row r="1297" spans="1:13">
      <c r="A1297" s="10" t="str">
        <f>[2]Emissions!A2192</f>
        <v>EUR</v>
      </c>
      <c r="B1297" s="10" t="str">
        <f>[2]Emissions!B2192</f>
        <v>TRA_NAV_INT_MTH_NEW</v>
      </c>
      <c r="C1297" s="10" t="str">
        <f>[2]Emissions!C2192</f>
        <v>TRA_CO2</v>
      </c>
      <c r="D1297" s="10" t="str">
        <f>[2]Emissions!D2192</f>
        <v>TRA</v>
      </c>
      <c r="E1297" s="42">
        <f>[2]Emissions!E2192</f>
        <v>0</v>
      </c>
      <c r="F1297" s="42">
        <f>[2]Emissions!F2192</f>
        <v>0</v>
      </c>
      <c r="G1297" s="42">
        <f>[2]Emissions!G2192</f>
        <v>0</v>
      </c>
      <c r="H1297" s="42">
        <f>[2]Emissions!H2192</f>
        <v>0</v>
      </c>
      <c r="I1297" s="42">
        <f>[2]Emissions!I2192</f>
        <v>0</v>
      </c>
      <c r="J1297" s="42">
        <f>[2]Emissions!J2192</f>
        <v>31.631663793406741</v>
      </c>
      <c r="K1297" s="42">
        <f>[2]Emissions!K2192</f>
        <v>196.58096142795151</v>
      </c>
      <c r="L1297" s="42">
        <f>[2]Emissions!L2192</f>
        <v>1224.1632598013341</v>
      </c>
      <c r="M1297" s="42">
        <f>[2]Emissions!M2192</f>
        <v>7202.011586860408</v>
      </c>
    </row>
    <row r="1298" spans="1:13">
      <c r="A1298" s="10" t="str">
        <f>[2]Emissions!A1449</f>
        <v>EUR</v>
      </c>
      <c r="B1298" s="10" t="str">
        <f>[2]Emissions!B1449</f>
        <v>IND_OTH_OTH_COK_NEW</v>
      </c>
      <c r="C1298" s="10" t="str">
        <f>[2]Emissions!C1449</f>
        <v>TOT_CH4</v>
      </c>
      <c r="D1298" s="10" t="str">
        <f>[2]Emissions!D1449</f>
        <v>IND</v>
      </c>
      <c r="E1298" s="42">
        <f>[2]Emissions!E1449</f>
        <v>0</v>
      </c>
      <c r="F1298" s="42">
        <f>[2]Emissions!F1449</f>
        <v>0</v>
      </c>
      <c r="G1298" s="42">
        <f>[2]Emissions!G1449</f>
        <v>0</v>
      </c>
      <c r="H1298" s="42">
        <f>[2]Emissions!H1449</f>
        <v>0</v>
      </c>
      <c r="I1298" s="42">
        <f>[2]Emissions!I1449</f>
        <v>0</v>
      </c>
      <c r="J1298" s="42">
        <f>[2]Emissions!J1449</f>
        <v>0</v>
      </c>
      <c r="K1298" s="42">
        <f>[2]Emissions!K1449</f>
        <v>0</v>
      </c>
      <c r="L1298" s="42">
        <f>[2]Emissions!L1449</f>
        <v>0</v>
      </c>
      <c r="M1298" s="42">
        <f>[2]Emissions!M1449</f>
        <v>0</v>
      </c>
    </row>
    <row r="1299" spans="1:13">
      <c r="A1299" s="10" t="str">
        <f>[2]Emissions!A1819</f>
        <v>EUR</v>
      </c>
      <c r="B1299" s="10" t="str">
        <f>[2]Emissions!B1819</f>
        <v>RES_SH_COA_NEW</v>
      </c>
      <c r="C1299" s="10" t="str">
        <f>[2]Emissions!C1819</f>
        <v>TOT_CH4</v>
      </c>
      <c r="D1299" s="10" t="str">
        <f>[2]Emissions!D1819</f>
        <v>RES</v>
      </c>
      <c r="E1299" s="42">
        <f>[2]Emissions!E1819</f>
        <v>0</v>
      </c>
      <c r="F1299" s="42">
        <f>[2]Emissions!F1819</f>
        <v>0</v>
      </c>
      <c r="G1299" s="42">
        <f>[2]Emissions!G1819</f>
        <v>0</v>
      </c>
      <c r="H1299" s="42">
        <f>[2]Emissions!H1819</f>
        <v>0</v>
      </c>
      <c r="I1299" s="42">
        <f>[2]Emissions!I1819</f>
        <v>0</v>
      </c>
      <c r="J1299" s="42">
        <f>[2]Emissions!J1819</f>
        <v>0</v>
      </c>
      <c r="K1299" s="42">
        <f>[2]Emissions!K1819</f>
        <v>0</v>
      </c>
      <c r="L1299" s="42">
        <f>[2]Emissions!L1819</f>
        <v>0</v>
      </c>
      <c r="M1299" s="42">
        <f>[2]Emissions!M1819</f>
        <v>0</v>
      </c>
    </row>
    <row r="1300" spans="1:13">
      <c r="A1300" s="10" t="str">
        <f>[2]Emissions!A1056</f>
        <v>EUR</v>
      </c>
      <c r="B1300" s="10" t="str">
        <f>[2]Emissions!B1056</f>
        <v>IND_IS_BOF_EXS</v>
      </c>
      <c r="C1300" s="10" t="str">
        <f>[2]Emissions!C1056</f>
        <v>TOT_CH4</v>
      </c>
      <c r="D1300" s="10" t="str">
        <f>[2]Emissions!D1056</f>
        <v>IND</v>
      </c>
      <c r="E1300" s="42">
        <f>[2]Emissions!E1056</f>
        <v>1.9088378452481189</v>
      </c>
      <c r="F1300" s="42">
        <f>[2]Emissions!F1056</f>
        <v>1.51493789700279</v>
      </c>
      <c r="G1300" s="42">
        <f>[2]Emissions!G1056</f>
        <v>1.1425939228431861</v>
      </c>
      <c r="H1300" s="42">
        <f>[2]Emissions!H1056</f>
        <v>0.7667962157778867</v>
      </c>
      <c r="I1300" s="42">
        <f>[2]Emissions!I1056</f>
        <v>0.38560518498647678</v>
      </c>
      <c r="J1300" s="42">
        <f>[2]Emissions!J1056</f>
        <v>0</v>
      </c>
      <c r="K1300" s="42">
        <f>[2]Emissions!K1056</f>
        <v>0</v>
      </c>
      <c r="L1300" s="42">
        <f>[2]Emissions!L1056</f>
        <v>0</v>
      </c>
      <c r="M1300" s="42">
        <f>[2]Emissions!M1056</f>
        <v>0</v>
      </c>
    </row>
    <row r="1301" spans="1:13">
      <c r="A1301" s="10" t="str">
        <f>[2]Emissions!A936</f>
        <v>EUR</v>
      </c>
      <c r="B1301" s="10" t="str">
        <f>[2]Emissions!B936</f>
        <v>IND_CH_OTH_COK_NEW</v>
      </c>
      <c r="C1301" s="10" t="str">
        <f>[2]Emissions!C936</f>
        <v>TOT_CH4</v>
      </c>
      <c r="D1301" s="10" t="str">
        <f>[2]Emissions!D936</f>
        <v>IND</v>
      </c>
      <c r="E1301" s="42">
        <f>[2]Emissions!E936</f>
        <v>0</v>
      </c>
      <c r="F1301" s="42">
        <f>[2]Emissions!F936</f>
        <v>0</v>
      </c>
      <c r="G1301" s="42">
        <f>[2]Emissions!G936</f>
        <v>0</v>
      </c>
      <c r="H1301" s="42">
        <f>[2]Emissions!H936</f>
        <v>0</v>
      </c>
      <c r="I1301" s="42">
        <f>[2]Emissions!I936</f>
        <v>0</v>
      </c>
      <c r="J1301" s="42">
        <f>[2]Emissions!J936</f>
        <v>0</v>
      </c>
      <c r="K1301" s="42">
        <f>[2]Emissions!K936</f>
        <v>0</v>
      </c>
      <c r="L1301" s="42">
        <f>[2]Emissions!L936</f>
        <v>0</v>
      </c>
      <c r="M1301" s="42">
        <f>[2]Emissions!M936</f>
        <v>0</v>
      </c>
    </row>
    <row r="1302" spans="1:13">
      <c r="A1302" s="10" t="str">
        <f>[2]Emissions!A929</f>
        <v>EUR</v>
      </c>
      <c r="B1302" s="10" t="str">
        <f>[2]Emissions!B929</f>
        <v>IND_CH_OTH_COK_EXS</v>
      </c>
      <c r="C1302" s="10" t="str">
        <f>[2]Emissions!C929</f>
        <v>TOT_CH4</v>
      </c>
      <c r="D1302" s="10" t="str">
        <f>[2]Emissions!D929</f>
        <v>IND</v>
      </c>
      <c r="E1302" s="42">
        <f>[2]Emissions!E929</f>
        <v>0</v>
      </c>
      <c r="F1302" s="42">
        <f>[2]Emissions!F929</f>
        <v>0</v>
      </c>
      <c r="G1302" s="42">
        <f>[2]Emissions!G929</f>
        <v>0</v>
      </c>
      <c r="H1302" s="42">
        <f>[2]Emissions!H929</f>
        <v>0</v>
      </c>
      <c r="I1302" s="42">
        <f>[2]Emissions!I929</f>
        <v>0</v>
      </c>
      <c r="J1302" s="42">
        <f>[2]Emissions!J929</f>
        <v>0</v>
      </c>
      <c r="K1302" s="42">
        <f>[2]Emissions!K929</f>
        <v>0</v>
      </c>
      <c r="L1302" s="42">
        <f>[2]Emissions!L929</f>
        <v>0</v>
      </c>
      <c r="M1302" s="42">
        <f>[2]Emissions!M929</f>
        <v>0</v>
      </c>
    </row>
    <row r="1303" spans="1:13">
      <c r="A1303" s="10" t="str">
        <f>[2]Emissions!A870</f>
        <v>EUR</v>
      </c>
      <c r="B1303" s="10" t="str">
        <f>[2]Emissions!B870</f>
        <v>IND_CH_MTH_EXS</v>
      </c>
      <c r="C1303" s="10" t="str">
        <f>[2]Emissions!C870</f>
        <v>TOT_CH4</v>
      </c>
      <c r="D1303" s="10" t="str">
        <f>[2]Emissions!D870</f>
        <v>IND</v>
      </c>
      <c r="E1303" s="42">
        <f>[2]Emissions!E870</f>
        <v>2.181363090749408E-2</v>
      </c>
      <c r="F1303" s="42">
        <f>[2]Emissions!F870</f>
        <v>1.3403392037470719E-2</v>
      </c>
      <c r="G1303" s="42">
        <f>[2]Emissions!G870</f>
        <v>1.0052544028103041E-2</v>
      </c>
      <c r="H1303" s="42">
        <f>[2]Emissions!H870</f>
        <v>0</v>
      </c>
      <c r="I1303" s="42">
        <f>[2]Emissions!I870</f>
        <v>0</v>
      </c>
      <c r="J1303" s="42">
        <f>[2]Emissions!J870</f>
        <v>0</v>
      </c>
      <c r="K1303" s="42">
        <f>[2]Emissions!K870</f>
        <v>0</v>
      </c>
      <c r="L1303" s="42">
        <f>[2]Emissions!L870</f>
        <v>0</v>
      </c>
      <c r="M1303" s="42">
        <f>[2]Emissions!M870</f>
        <v>0</v>
      </c>
    </row>
    <row r="1304" spans="1:13">
      <c r="A1304" s="10" t="str">
        <f>[2]Emissions!A1126</f>
        <v>EUR</v>
      </c>
      <c r="B1304" s="10" t="str">
        <f>[2]Emissions!B1126</f>
        <v>IND_IS_DRI_EXS</v>
      </c>
      <c r="C1304" s="10" t="str">
        <f>[2]Emissions!C1126</f>
        <v>TOT_CH4</v>
      </c>
      <c r="D1304" s="10" t="str">
        <f>[2]Emissions!D1126</f>
        <v>IND</v>
      </c>
      <c r="E1304" s="42">
        <f>[2]Emissions!E1126</f>
        <v>1.085925178837556E-2</v>
      </c>
      <c r="F1304" s="42">
        <f>[2]Emissions!F1126</f>
        <v>4.5723165424739207E-3</v>
      </c>
      <c r="G1304" s="42">
        <f>[2]Emissions!G1126</f>
        <v>3.429237406855439E-3</v>
      </c>
      <c r="H1304" s="42">
        <f>[2]Emissions!H1126</f>
        <v>2.286158271237012E-3</v>
      </c>
      <c r="I1304" s="42">
        <f>[2]Emissions!I1126</f>
        <v>1.143079135618534E-3</v>
      </c>
      <c r="J1304" s="42">
        <f>[2]Emissions!J1126</f>
        <v>0</v>
      </c>
      <c r="K1304" s="42">
        <f>[2]Emissions!K1126</f>
        <v>0</v>
      </c>
      <c r="L1304" s="42">
        <f>[2]Emissions!L1126</f>
        <v>0</v>
      </c>
      <c r="M1304" s="42">
        <f>[2]Emissions!M1126</f>
        <v>0</v>
      </c>
    </row>
    <row r="1305" spans="1:13">
      <c r="A1305" s="10" t="str">
        <f>[2]Emissions!A1215</f>
        <v>EUR</v>
      </c>
      <c r="B1305" s="10" t="str">
        <f>[2]Emissions!B1215</f>
        <v>IND_NF_AMN_BAY_NEW</v>
      </c>
      <c r="C1305" s="10" t="str">
        <f>[2]Emissions!C1215</f>
        <v>TOT_CH4</v>
      </c>
      <c r="D1305" s="10" t="str">
        <f>[2]Emissions!D1215</f>
        <v>IND</v>
      </c>
      <c r="E1305" s="42">
        <f>[2]Emissions!E1215</f>
        <v>3.6641519849235041E-2</v>
      </c>
      <c r="F1305" s="42">
        <f>[2]Emissions!F1215</f>
        <v>0.13443965849865219</v>
      </c>
      <c r="G1305" s="42">
        <f>[2]Emissions!G1215</f>
        <v>0.20990961657795881</v>
      </c>
      <c r="H1305" s="42">
        <f>[2]Emissions!H1215</f>
        <v>0.34980517208388928</v>
      </c>
      <c r="I1305" s="42">
        <f>[2]Emissions!I1215</f>
        <v>0.42406951853283942</v>
      </c>
      <c r="J1305" s="42">
        <f>[2]Emissions!J1215</f>
        <v>0.49122088104426342</v>
      </c>
      <c r="K1305" s="42">
        <f>[2]Emissions!K1215</f>
        <v>0.4595488215577383</v>
      </c>
      <c r="L1305" s="42">
        <f>[2]Emissions!L1215</f>
        <v>0.45877299788444043</v>
      </c>
      <c r="M1305" s="42">
        <f>[2]Emissions!M1215</f>
        <v>0.45778216546728412</v>
      </c>
    </row>
    <row r="1306" spans="1:13">
      <c r="A1306" s="10" t="str">
        <f>[2]Emissions!A1208</f>
        <v>EUR</v>
      </c>
      <c r="B1306" s="10" t="str">
        <f>[2]Emissions!B1208</f>
        <v>IND_NF_ALU_SEC_NEW</v>
      </c>
      <c r="C1306" s="10" t="str">
        <f>[2]Emissions!C1208</f>
        <v>TOT_CH4</v>
      </c>
      <c r="D1306" s="10" t="str">
        <f>[2]Emissions!D1208</f>
        <v>IND</v>
      </c>
      <c r="E1306" s="42">
        <f>[2]Emissions!E1208</f>
        <v>7.3817305913792834E-5</v>
      </c>
      <c r="F1306" s="42">
        <f>[2]Emissions!F1208</f>
        <v>5.0459565405546782E-4</v>
      </c>
      <c r="G1306" s="42">
        <f>[2]Emissions!G1208</f>
        <v>7.6336356902621783E-4</v>
      </c>
      <c r="H1306" s="42">
        <f>[2]Emissions!H1208</f>
        <v>1.2268362348640551E-3</v>
      </c>
      <c r="I1306" s="42">
        <f>[2]Emissions!I1208</f>
        <v>1.5351889101042689E-3</v>
      </c>
      <c r="J1306" s="42">
        <f>[2]Emissions!J1208</f>
        <v>1.838544058641626E-3</v>
      </c>
      <c r="K1306" s="42">
        <f>[2]Emissions!K1208</f>
        <v>1.8141567464189151E-3</v>
      </c>
      <c r="L1306" s="42">
        <f>[2]Emissions!L1208</f>
        <v>1.798484028350801E-3</v>
      </c>
      <c r="M1306" s="42">
        <f>[2]Emissions!M1208</f>
        <v>1.7945997625259931E-3</v>
      </c>
    </row>
    <row r="1307" spans="1:13">
      <c r="A1307" s="10" t="str">
        <f>[2]Emissions!A892</f>
        <v>EUR</v>
      </c>
      <c r="B1307" s="10" t="str">
        <f>[2]Emissions!B892</f>
        <v>IND_CH_OLF_EXS</v>
      </c>
      <c r="C1307" s="10" t="str">
        <f>[2]Emissions!C892</f>
        <v>TOT_CH4</v>
      </c>
      <c r="D1307" s="10" t="str">
        <f>[2]Emissions!D892</f>
        <v>IND</v>
      </c>
      <c r="E1307" s="42">
        <f>[2]Emissions!E892</f>
        <v>0.25568425499084091</v>
      </c>
      <c r="F1307" s="42">
        <f>[2]Emissions!F892</f>
        <v>0.25815556358227792</v>
      </c>
      <c r="G1307" s="42">
        <f>[2]Emissions!G892</f>
        <v>0.240815401946848</v>
      </c>
      <c r="H1307" s="42">
        <f>[2]Emissions!H892</f>
        <v>0.16054360129789871</v>
      </c>
      <c r="I1307" s="42">
        <f>[2]Emissions!I892</f>
        <v>7.8747651591528495E-2</v>
      </c>
      <c r="J1307" s="42">
        <f>[2]Emissions!J892</f>
        <v>0</v>
      </c>
      <c r="K1307" s="42">
        <f>[2]Emissions!K892</f>
        <v>0</v>
      </c>
      <c r="L1307" s="42">
        <f>[2]Emissions!L892</f>
        <v>0</v>
      </c>
      <c r="M1307" s="42">
        <f>[2]Emissions!M892</f>
        <v>0</v>
      </c>
    </row>
    <row r="1308" spans="1:13">
      <c r="A1308" s="10" t="str">
        <f>[2]Emissions!A2324</f>
        <v>EUR</v>
      </c>
      <c r="B1308" s="10" t="str">
        <f>[2]Emissions!B2324</f>
        <v>TRA_ROA_CAR_DST_EXS</v>
      </c>
      <c r="C1308" s="10" t="str">
        <f>[2]Emissions!C2324</f>
        <v>TRA_N2O</v>
      </c>
      <c r="D1308" s="10" t="str">
        <f>[2]Emissions!D2324</f>
        <v>TRA</v>
      </c>
      <c r="E1308" s="42">
        <f>[2]Emissions!E2324</f>
        <v>681.38132185430447</v>
      </c>
      <c r="F1308" s="42">
        <f>[2]Emissions!F2324</f>
        <v>340.69066092715218</v>
      </c>
      <c r="G1308" s="42">
        <f>[2]Emissions!G2324</f>
        <v>0</v>
      </c>
      <c r="H1308" s="42">
        <f>[2]Emissions!H2324</f>
        <v>0</v>
      </c>
      <c r="I1308" s="42">
        <f>[2]Emissions!I2324</f>
        <v>0</v>
      </c>
      <c r="J1308" s="42">
        <f>[2]Emissions!J2324</f>
        <v>0</v>
      </c>
      <c r="K1308" s="42">
        <f>[2]Emissions!K2324</f>
        <v>0</v>
      </c>
      <c r="L1308" s="42">
        <f>[2]Emissions!L2324</f>
        <v>0</v>
      </c>
      <c r="M1308" s="42">
        <f>[2]Emissions!M2324</f>
        <v>0</v>
      </c>
    </row>
    <row r="1309" spans="1:13">
      <c r="A1309" s="10" t="str">
        <f>[2]Emissions!A2417</f>
        <v>EUR</v>
      </c>
      <c r="B1309" s="10" t="str">
        <f>[2]Emissions!B2417</f>
        <v>TRA_ROA_HTR_NGA_NEW</v>
      </c>
      <c r="C1309" s="10" t="str">
        <f>[2]Emissions!C2417</f>
        <v>TRA_N2O</v>
      </c>
      <c r="D1309" s="10" t="str">
        <f>[2]Emissions!D2417</f>
        <v>TRA</v>
      </c>
      <c r="E1309" s="42">
        <f>[2]Emissions!E2417</f>
        <v>0</v>
      </c>
      <c r="F1309" s="42">
        <f>[2]Emissions!F2417</f>
        <v>0</v>
      </c>
      <c r="G1309" s="42">
        <f>[2]Emissions!G2417</f>
        <v>1.1193608456496289</v>
      </c>
      <c r="H1309" s="42">
        <f>[2]Emissions!H2417</f>
        <v>47.514110190692648</v>
      </c>
      <c r="I1309" s="42">
        <f>[2]Emissions!I2417</f>
        <v>145.75205461696871</v>
      </c>
      <c r="J1309" s="42">
        <f>[2]Emissions!J2417</f>
        <v>428.31972755458997</v>
      </c>
      <c r="K1309" s="42">
        <f>[2]Emissions!K2417</f>
        <v>491.95535756993752</v>
      </c>
      <c r="L1309" s="42">
        <f>[2]Emissions!L2417</f>
        <v>201.37104287084199</v>
      </c>
      <c r="M1309" s="42">
        <f>[2]Emissions!M2417</f>
        <v>0</v>
      </c>
    </row>
    <row r="1310" spans="1:13">
      <c r="A1310" s="10" t="str">
        <f>[2]Emissions!A2410</f>
        <v>EUR</v>
      </c>
      <c r="B1310" s="10" t="str">
        <f>[2]Emissions!B2410</f>
        <v>TRA_ROA_HTR_LPG_NEW</v>
      </c>
      <c r="C1310" s="10" t="str">
        <f>[2]Emissions!C2410</f>
        <v>TRA_CO2</v>
      </c>
      <c r="D1310" s="10" t="str">
        <f>[2]Emissions!D2410</f>
        <v>TRA</v>
      </c>
      <c r="E1310" s="42">
        <f>[2]Emissions!E2410</f>
        <v>2545.1933172584741</v>
      </c>
      <c r="F1310" s="42">
        <f>[2]Emissions!F2410</f>
        <v>2545.1933172584741</v>
      </c>
      <c r="G1310" s="42">
        <f>[2]Emissions!G2410</f>
        <v>2545.1933172584741</v>
      </c>
      <c r="H1310" s="42">
        <f>[2]Emissions!H2410</f>
        <v>2545.1933172584741</v>
      </c>
      <c r="I1310" s="42">
        <f>[2]Emissions!I2410</f>
        <v>0</v>
      </c>
      <c r="J1310" s="42">
        <f>[2]Emissions!J2410</f>
        <v>0</v>
      </c>
      <c r="K1310" s="42">
        <f>[2]Emissions!K2410</f>
        <v>0</v>
      </c>
      <c r="L1310" s="42">
        <f>[2]Emissions!L2410</f>
        <v>0</v>
      </c>
      <c r="M1310" s="42">
        <f>[2]Emissions!M2410</f>
        <v>0</v>
      </c>
    </row>
    <row r="1311" spans="1:13">
      <c r="A1311" s="10" t="str">
        <f>[2]Emissions!A1103</f>
        <v>EUR</v>
      </c>
      <c r="B1311" s="10" t="str">
        <f>[2]Emissions!B1103</f>
        <v>IND_IS_BOF_ULCOWIN_NEW</v>
      </c>
      <c r="C1311" s="10" t="str">
        <f>[2]Emissions!C1103</f>
        <v>TOT_CH4</v>
      </c>
      <c r="D1311" s="10" t="str">
        <f>[2]Emissions!D1103</f>
        <v>IND</v>
      </c>
      <c r="E1311" s="42">
        <f>[2]Emissions!E1103</f>
        <v>0</v>
      </c>
      <c r="F1311" s="42">
        <f>[2]Emissions!F1103</f>
        <v>0</v>
      </c>
      <c r="G1311" s="42">
        <f>[2]Emissions!G1103</f>
        <v>0</v>
      </c>
      <c r="H1311" s="42">
        <f>[2]Emissions!H1103</f>
        <v>0</v>
      </c>
      <c r="I1311" s="42">
        <f>[2]Emissions!I1103</f>
        <v>0</v>
      </c>
      <c r="J1311" s="42">
        <f>[2]Emissions!J1103</f>
        <v>0</v>
      </c>
      <c r="K1311" s="42">
        <f>[2]Emissions!K1103</f>
        <v>0</v>
      </c>
      <c r="L1311" s="42">
        <f>[2]Emissions!L1103</f>
        <v>0</v>
      </c>
      <c r="M1311" s="42">
        <f>[2]Emissions!M1103</f>
        <v>0</v>
      </c>
    </row>
    <row r="1312" spans="1:13">
      <c r="A1312" s="10" t="str">
        <f>[2]Emissions!A1023</f>
        <v>EUR</v>
      </c>
      <c r="B1312" s="10" t="str">
        <f>[2]Emissions!B1023</f>
        <v>IND_FT_BIO</v>
      </c>
      <c r="C1312" s="10" t="str">
        <f>[2]Emissions!C1023</f>
        <v>TOT_CH4</v>
      </c>
      <c r="D1312" s="10" t="str">
        <f>[2]Emissions!D1023</f>
        <v>IND</v>
      </c>
      <c r="E1312" s="42">
        <f>[2]Emissions!E1023</f>
        <v>0</v>
      </c>
      <c r="F1312" s="42">
        <f>[2]Emissions!F1023</f>
        <v>0</v>
      </c>
      <c r="G1312" s="42">
        <f>[2]Emissions!G1023</f>
        <v>0</v>
      </c>
      <c r="H1312" s="42">
        <f>[2]Emissions!H1023</f>
        <v>0</v>
      </c>
      <c r="I1312" s="42">
        <f>[2]Emissions!I1023</f>
        <v>0</v>
      </c>
      <c r="J1312" s="42">
        <f>[2]Emissions!J1023</f>
        <v>0</v>
      </c>
      <c r="K1312" s="42">
        <f>[2]Emissions!K1023</f>
        <v>0</v>
      </c>
      <c r="L1312" s="42">
        <f>[2]Emissions!L1023</f>
        <v>0</v>
      </c>
      <c r="M1312" s="42">
        <f>[2]Emissions!M1023</f>
        <v>0</v>
      </c>
    </row>
    <row r="1313" spans="1:13">
      <c r="A1313" s="10" t="str">
        <f>[2]Emissions!A5</f>
        <v>EUR</v>
      </c>
      <c r="B1313" s="10" t="str">
        <f>[2]Emissions!B5</f>
        <v>AGR_APP_EXS</v>
      </c>
      <c r="C1313" s="10" t="str">
        <f>[2]Emissions!C5</f>
        <v>TOT_CH4</v>
      </c>
      <c r="D1313" s="10" t="str">
        <f>[2]Emissions!D5</f>
        <v>AGR</v>
      </c>
      <c r="E1313" s="42">
        <f>[2]Emissions!E5</f>
        <v>0.11775165770139349</v>
      </c>
      <c r="F1313" s="42">
        <f>[2]Emissions!F5</f>
        <v>0.15875998000759359</v>
      </c>
      <c r="G1313" s="42">
        <f>[2]Emissions!G5</f>
        <v>0.25490507686105163</v>
      </c>
      <c r="H1313" s="42">
        <f>[2]Emissions!H5</f>
        <v>0</v>
      </c>
      <c r="I1313" s="42">
        <f>[2]Emissions!I5</f>
        <v>0</v>
      </c>
      <c r="J1313" s="42">
        <f>[2]Emissions!J5</f>
        <v>0</v>
      </c>
      <c r="K1313" s="42">
        <f>[2]Emissions!K5</f>
        <v>0</v>
      </c>
      <c r="L1313" s="42">
        <f>[2]Emissions!L5</f>
        <v>0</v>
      </c>
      <c r="M1313" s="42">
        <f>[2]Emissions!M5</f>
        <v>0</v>
      </c>
    </row>
    <row r="1314" spans="1:13">
      <c r="A1314" s="10" t="str">
        <f>[2]Emissions!A2294</f>
        <v>EUR</v>
      </c>
      <c r="B1314" s="10" t="str">
        <f>[2]Emissions!B2294</f>
        <v>TRA_ROA_BUS_GSL_EXS</v>
      </c>
      <c r="C1314" s="10" t="str">
        <f>[2]Emissions!C2294</f>
        <v>TRA_N2O</v>
      </c>
      <c r="D1314" s="10" t="str">
        <f>[2]Emissions!D2294</f>
        <v>TRA</v>
      </c>
      <c r="E1314" s="42">
        <f>[2]Emissions!E2294</f>
        <v>9.5690229508196687</v>
      </c>
      <c r="F1314" s="42">
        <f>[2]Emissions!F2294</f>
        <v>4.7845114754098352</v>
      </c>
      <c r="G1314" s="42">
        <f>[2]Emissions!G2294</f>
        <v>0</v>
      </c>
      <c r="H1314" s="42">
        <f>[2]Emissions!H2294</f>
        <v>0</v>
      </c>
      <c r="I1314" s="42">
        <f>[2]Emissions!I2294</f>
        <v>0</v>
      </c>
      <c r="J1314" s="42">
        <f>[2]Emissions!J2294</f>
        <v>0</v>
      </c>
      <c r="K1314" s="42">
        <f>[2]Emissions!K2294</f>
        <v>0</v>
      </c>
      <c r="L1314" s="42">
        <f>[2]Emissions!L2294</f>
        <v>0</v>
      </c>
      <c r="M1314" s="42">
        <f>[2]Emissions!M2294</f>
        <v>0</v>
      </c>
    </row>
    <row r="1315" spans="1:13">
      <c r="A1315" s="10" t="str">
        <f>[2]Emissions!A2300</f>
        <v>EUR</v>
      </c>
      <c r="B1315" s="10" t="str">
        <f>[2]Emissions!B2300</f>
        <v>TRA_ROA_BUS_LPG_NEW</v>
      </c>
      <c r="C1315" s="10" t="str">
        <f>[2]Emissions!C2300</f>
        <v>TOT_CH4</v>
      </c>
      <c r="D1315" s="10" t="str">
        <f>[2]Emissions!D2300</f>
        <v>TRA</v>
      </c>
      <c r="E1315" s="42">
        <f>[2]Emissions!E2300</f>
        <v>0</v>
      </c>
      <c r="F1315" s="42">
        <f>[2]Emissions!F2300</f>
        <v>0</v>
      </c>
      <c r="G1315" s="42">
        <f>[2]Emissions!G2300</f>
        <v>0</v>
      </c>
      <c r="H1315" s="42">
        <f>[2]Emissions!H2300</f>
        <v>0</v>
      </c>
      <c r="I1315" s="42">
        <f>[2]Emissions!I2300</f>
        <v>0</v>
      </c>
      <c r="J1315" s="42">
        <f>[2]Emissions!J2300</f>
        <v>0</v>
      </c>
      <c r="K1315" s="42">
        <f>[2]Emissions!K2300</f>
        <v>0</v>
      </c>
      <c r="L1315" s="42">
        <f>[2]Emissions!L2300</f>
        <v>0</v>
      </c>
      <c r="M1315" s="42">
        <f>[2]Emissions!M2300</f>
        <v>0</v>
      </c>
    </row>
    <row r="1316" spans="1:13">
      <c r="A1316" s="10" t="str">
        <f>[2]Emissions!A2159</f>
        <v>EUR</v>
      </c>
      <c r="B1316" s="10" t="str">
        <f>[2]Emissions!B2159</f>
        <v>TRA_NAV_INT_DST_NEW</v>
      </c>
      <c r="C1316" s="10" t="str">
        <f>[2]Emissions!C2159</f>
        <v>TRA_CO2</v>
      </c>
      <c r="D1316" s="10" t="str">
        <f>[2]Emissions!D2159</f>
        <v>TRA</v>
      </c>
      <c r="E1316" s="42">
        <f>[2]Emissions!E2159</f>
        <v>33537.136895719777</v>
      </c>
      <c r="F1316" s="42">
        <f>[2]Emissions!F2159</f>
        <v>15830.29240518814</v>
      </c>
      <c r="G1316" s="42">
        <f>[2]Emissions!G2159</f>
        <v>0</v>
      </c>
      <c r="H1316" s="42">
        <f>[2]Emissions!H2159</f>
        <v>131997.62325565069</v>
      </c>
      <c r="I1316" s="42">
        <f>[2]Emissions!I2159</f>
        <v>150872.67796799241</v>
      </c>
      <c r="J1316" s="42">
        <f>[2]Emissions!J2159</f>
        <v>164415.161207761</v>
      </c>
      <c r="K1316" s="42">
        <f>[2]Emissions!K2159</f>
        <v>140434.41662841581</v>
      </c>
      <c r="L1316" s="42">
        <f>[2]Emissions!L2159</f>
        <v>131181.33257385821</v>
      </c>
      <c r="M1316" s="42">
        <f>[2]Emissions!M2159</f>
        <v>15914.399558798919</v>
      </c>
    </row>
    <row r="1317" spans="1:13">
      <c r="A1317" s="10" t="str">
        <f>[2]Emissions!A2152</f>
        <v>EUR</v>
      </c>
      <c r="B1317" s="10" t="str">
        <f>[2]Emissions!B2152</f>
        <v>TRA_NAV_INT_DST_EXS</v>
      </c>
      <c r="C1317" s="10" t="str">
        <f>[2]Emissions!C2152</f>
        <v>TRA_CO2</v>
      </c>
      <c r="D1317" s="10" t="str">
        <f>[2]Emissions!D2152</f>
        <v>TRA</v>
      </c>
      <c r="E1317" s="42">
        <f>[2]Emissions!E2152</f>
        <v>12298.549786324789</v>
      </c>
      <c r="F1317" s="42">
        <f>[2]Emissions!F2152</f>
        <v>9838.8398290598288</v>
      </c>
      <c r="G1317" s="42">
        <f>[2]Emissions!G2152</f>
        <v>7379.1298717948703</v>
      </c>
      <c r="H1317" s="42">
        <f>[2]Emissions!H2152</f>
        <v>4919.4199145299144</v>
      </c>
      <c r="I1317" s="42">
        <f>[2]Emissions!I2152</f>
        <v>2459.7099572649572</v>
      </c>
      <c r="J1317" s="42">
        <f>[2]Emissions!J2152</f>
        <v>0</v>
      </c>
      <c r="K1317" s="42">
        <f>[2]Emissions!K2152</f>
        <v>0</v>
      </c>
      <c r="L1317" s="42">
        <f>[2]Emissions!L2152</f>
        <v>0</v>
      </c>
      <c r="M1317" s="42">
        <f>[2]Emissions!M2152</f>
        <v>0</v>
      </c>
    </row>
    <row r="1318" spans="1:13">
      <c r="A1318" s="10" t="str">
        <f>[2]Emissions!A2145</f>
        <v>EUR</v>
      </c>
      <c r="B1318" s="10" t="str">
        <f>[2]Emissions!B2145</f>
        <v>TRA_NAV_DOM_MTH_NEW</v>
      </c>
      <c r="C1318" s="10" t="str">
        <f>[2]Emissions!C2145</f>
        <v>TRA_CO2</v>
      </c>
      <c r="D1318" s="10" t="str">
        <f>[2]Emissions!D2145</f>
        <v>TRA</v>
      </c>
      <c r="E1318" s="42">
        <f>[2]Emissions!E2145</f>
        <v>0</v>
      </c>
      <c r="F1318" s="42">
        <f>[2]Emissions!F2145</f>
        <v>0</v>
      </c>
      <c r="G1318" s="42">
        <f>[2]Emissions!G2145</f>
        <v>0</v>
      </c>
      <c r="H1318" s="42">
        <f>[2]Emissions!H2145</f>
        <v>0</v>
      </c>
      <c r="I1318" s="42">
        <f>[2]Emissions!I2145</f>
        <v>0</v>
      </c>
      <c r="J1318" s="42">
        <f>[2]Emissions!J2145</f>
        <v>3.4489155590661209</v>
      </c>
      <c r="K1318" s="42">
        <f>[2]Emissions!K2145</f>
        <v>21.457347135934871</v>
      </c>
      <c r="L1318" s="42">
        <f>[2]Emissions!L2145</f>
        <v>133.55867634772841</v>
      </c>
      <c r="M1318" s="42">
        <f>[2]Emissions!M2145</f>
        <v>787.00086582716858</v>
      </c>
    </row>
    <row r="1319" spans="1:13">
      <c r="A1319" s="10" t="str">
        <f>[2]Emissions!A1355</f>
        <v>EUR</v>
      </c>
      <c r="B1319" s="10" t="str">
        <f>[2]Emissions!B1355</f>
        <v>IND_NM_GLS_FOSS_NEW</v>
      </c>
      <c r="C1319" s="10" t="str">
        <f>[2]Emissions!C1355</f>
        <v>TOT_CH4</v>
      </c>
      <c r="D1319" s="10" t="str">
        <f>[2]Emissions!D1355</f>
        <v>IND</v>
      </c>
      <c r="E1319" s="42">
        <f>[2]Emissions!E1355</f>
        <v>0</v>
      </c>
      <c r="F1319" s="42">
        <f>[2]Emissions!F1355</f>
        <v>0</v>
      </c>
      <c r="G1319" s="42">
        <f>[2]Emissions!G1355</f>
        <v>0</v>
      </c>
      <c r="H1319" s="42">
        <f>[2]Emissions!H1355</f>
        <v>0</v>
      </c>
      <c r="I1319" s="42">
        <f>[2]Emissions!I1355</f>
        <v>0</v>
      </c>
      <c r="J1319" s="42">
        <f>[2]Emissions!J1355</f>
        <v>0</v>
      </c>
      <c r="K1319" s="42">
        <f>[2]Emissions!K1355</f>
        <v>0</v>
      </c>
      <c r="L1319" s="42">
        <f>[2]Emissions!L1355</f>
        <v>0</v>
      </c>
      <c r="M1319" s="42">
        <f>[2]Emissions!M1355</f>
        <v>0</v>
      </c>
    </row>
    <row r="1320" spans="1:13">
      <c r="A1320" s="10" t="str">
        <f>[2]Emissions!A432</f>
        <v>EUR</v>
      </c>
      <c r="B1320" s="10" t="str">
        <f>[2]Emissions!B432</f>
        <v>ELC_COA_CCO_NEW</v>
      </c>
      <c r="C1320" s="10" t="str">
        <f>[2]Emissions!C432</f>
        <v>TOT_CH4</v>
      </c>
      <c r="D1320" s="10" t="str">
        <f>[2]Emissions!D432</f>
        <v>ELC</v>
      </c>
      <c r="E1320" s="42">
        <f>[2]Emissions!E432</f>
        <v>28.159769361996791</v>
      </c>
      <c r="F1320" s="42">
        <f>[2]Emissions!F432</f>
        <v>34.787712643130511</v>
      </c>
      <c r="G1320" s="42">
        <f>[2]Emissions!G432</f>
        <v>19.384988204574871</v>
      </c>
      <c r="H1320" s="42">
        <f>[2]Emissions!H432</f>
        <v>1.8066006125274561</v>
      </c>
      <c r="I1320" s="42">
        <f>[2]Emissions!I432</f>
        <v>0</v>
      </c>
      <c r="J1320" s="42">
        <f>[2]Emissions!J432</f>
        <v>0</v>
      </c>
      <c r="K1320" s="42">
        <f>[2]Emissions!K432</f>
        <v>0</v>
      </c>
      <c r="L1320" s="42">
        <f>[2]Emissions!L432</f>
        <v>0</v>
      </c>
      <c r="M1320" s="42">
        <f>[2]Emissions!M432</f>
        <v>0</v>
      </c>
    </row>
    <row r="1321" spans="1:13">
      <c r="A1321" s="10" t="str">
        <f>[2]Emissions!A643</f>
        <v>EUR</v>
      </c>
      <c r="B1321" s="10" t="str">
        <f>[2]Emissions!B643</f>
        <v>IND_CH_AMM_BIOGSF_NEW</v>
      </c>
      <c r="C1321" s="10" t="str">
        <f>[2]Emissions!C643</f>
        <v>TOT_CH4</v>
      </c>
      <c r="D1321" s="10" t="str">
        <f>[2]Emissions!D643</f>
        <v>IND</v>
      </c>
      <c r="E1321" s="42">
        <f>[2]Emissions!E643</f>
        <v>0</v>
      </c>
      <c r="F1321" s="42">
        <f>[2]Emissions!F643</f>
        <v>0</v>
      </c>
      <c r="G1321" s="42">
        <f>[2]Emissions!G643</f>
        <v>0</v>
      </c>
      <c r="H1321" s="42">
        <f>[2]Emissions!H643</f>
        <v>0</v>
      </c>
      <c r="I1321" s="42">
        <f>[2]Emissions!I643</f>
        <v>0</v>
      </c>
      <c r="J1321" s="42">
        <f>[2]Emissions!J643</f>
        <v>0</v>
      </c>
      <c r="K1321" s="42">
        <f>[2]Emissions!K643</f>
        <v>0</v>
      </c>
      <c r="L1321" s="42">
        <f>[2]Emissions!L643</f>
        <v>0</v>
      </c>
      <c r="M1321" s="42">
        <f>[2]Emissions!M643</f>
        <v>0</v>
      </c>
    </row>
    <row r="1322" spans="1:13">
      <c r="A1322" s="10" t="str">
        <f>[2]Emissions!A338</f>
        <v>EUR</v>
      </c>
      <c r="B1322" s="10" t="str">
        <f>[2]Emissions!B338</f>
        <v>ELC_BIO_CRP_GSF_CCS_NEW</v>
      </c>
      <c r="C1322" s="10" t="str">
        <f>[2]Emissions!C338</f>
        <v>TOT_CH4</v>
      </c>
      <c r="D1322" s="10" t="str">
        <f>[2]Emissions!D338</f>
        <v>ELC</v>
      </c>
      <c r="E1322" s="42">
        <f>[2]Emissions!E338</f>
        <v>0</v>
      </c>
      <c r="F1322" s="42">
        <f>[2]Emissions!F338</f>
        <v>0</v>
      </c>
      <c r="G1322" s="42">
        <f>[2]Emissions!G338</f>
        <v>0</v>
      </c>
      <c r="H1322" s="42">
        <f>[2]Emissions!H338</f>
        <v>0</v>
      </c>
      <c r="I1322" s="42">
        <f>[2]Emissions!I338</f>
        <v>0</v>
      </c>
      <c r="J1322" s="42">
        <f>[2]Emissions!J338</f>
        <v>0</v>
      </c>
      <c r="K1322" s="42">
        <f>[2]Emissions!K338</f>
        <v>0</v>
      </c>
      <c r="L1322" s="42">
        <f>[2]Emissions!L338</f>
        <v>0</v>
      </c>
      <c r="M1322" s="42">
        <f>[2]Emissions!M338</f>
        <v>0</v>
      </c>
    </row>
    <row r="1323" spans="1:13">
      <c r="A1323" s="10" t="str">
        <f>[2]Emissions!A1853</f>
        <v>EUR</v>
      </c>
      <c r="B1323" s="10" t="str">
        <f>[2]Emissions!B1853</f>
        <v>RES_SH_INS_BIO_WDS_NEW</v>
      </c>
      <c r="C1323" s="10" t="str">
        <f>[2]Emissions!C1853</f>
        <v>TOT_CH4</v>
      </c>
      <c r="D1323" s="10" t="str">
        <f>[2]Emissions!D1853</f>
        <v>RES</v>
      </c>
      <c r="E1323" s="42">
        <f>[2]Emissions!E1853</f>
        <v>0</v>
      </c>
      <c r="F1323" s="42">
        <f>[2]Emissions!F1853</f>
        <v>0</v>
      </c>
      <c r="G1323" s="42">
        <f>[2]Emissions!G1853</f>
        <v>0</v>
      </c>
      <c r="H1323" s="42">
        <f>[2]Emissions!H1853</f>
        <v>0</v>
      </c>
      <c r="I1323" s="42">
        <f>[2]Emissions!I1853</f>
        <v>0</v>
      </c>
      <c r="J1323" s="42">
        <f>[2]Emissions!J1853</f>
        <v>0</v>
      </c>
      <c r="K1323" s="42">
        <f>[2]Emissions!K1853</f>
        <v>0</v>
      </c>
      <c r="L1323" s="42">
        <f>[2]Emissions!L1853</f>
        <v>0</v>
      </c>
      <c r="M1323" s="42">
        <f>[2]Emissions!M1853</f>
        <v>0</v>
      </c>
    </row>
    <row r="1324" spans="1:13">
      <c r="A1324" s="10" t="str">
        <f>[2]Emissions!A1804</f>
        <v>EUR</v>
      </c>
      <c r="B1324" s="10" t="str">
        <f>[2]Emissions!B1804</f>
        <v>RES_SH_BIO_PLT_NEW</v>
      </c>
      <c r="C1324" s="10" t="str">
        <f>[2]Emissions!C1804</f>
        <v>TOT_CH4</v>
      </c>
      <c r="D1324" s="10" t="str">
        <f>[2]Emissions!D1804</f>
        <v>RES</v>
      </c>
      <c r="E1324" s="42">
        <f>[2]Emissions!E1804</f>
        <v>0</v>
      </c>
      <c r="F1324" s="42">
        <f>[2]Emissions!F1804</f>
        <v>38.705464490218112</v>
      </c>
      <c r="G1324" s="42">
        <f>[2]Emissions!G1804</f>
        <v>5.6173888935534313</v>
      </c>
      <c r="H1324" s="42">
        <f>[2]Emissions!H1804</f>
        <v>38.705464490218091</v>
      </c>
      <c r="I1324" s="42">
        <f>[2]Emissions!I1804</f>
        <v>44.77298287872739</v>
      </c>
      <c r="J1324" s="42">
        <f>[2]Emissions!J1804</f>
        <v>14.86946549058084</v>
      </c>
      <c r="K1324" s="42">
        <f>[2]Emissions!K1804</f>
        <v>14.86946549058084</v>
      </c>
      <c r="L1324" s="42">
        <f>[2]Emissions!L1804</f>
        <v>0</v>
      </c>
      <c r="M1324" s="42">
        <f>[2]Emissions!M1804</f>
        <v>0</v>
      </c>
    </row>
    <row r="1325" spans="1:13">
      <c r="A1325" s="10" t="str">
        <f>[2]Emissions!A2052</f>
        <v>EUR</v>
      </c>
      <c r="B1325" s="10" t="str">
        <f>[2]Emissions!B2052</f>
        <v>TRA_AVI_DOM_AVG_EXS</v>
      </c>
      <c r="C1325" s="10" t="str">
        <f>[2]Emissions!C2052</f>
        <v>TOT_CH4</v>
      </c>
      <c r="D1325" s="10" t="str">
        <f>[2]Emissions!D2052</f>
        <v>TRA</v>
      </c>
      <c r="E1325" s="42">
        <f>[2]Emissions!E2052</f>
        <v>1.1230871590153031E-2</v>
      </c>
      <c r="F1325" s="42">
        <f>[2]Emissions!F2052</f>
        <v>8.9846972721224234E-3</v>
      </c>
      <c r="G1325" s="42">
        <f>[2]Emissions!G2052</f>
        <v>6.7385229540918171E-3</v>
      </c>
      <c r="H1325" s="42">
        <f>[2]Emissions!H2052</f>
        <v>4.4923486360612117E-3</v>
      </c>
      <c r="I1325" s="42">
        <f>[2]Emissions!I2052</f>
        <v>2.246174318030605E-3</v>
      </c>
      <c r="J1325" s="42">
        <f>[2]Emissions!J2052</f>
        <v>0</v>
      </c>
      <c r="K1325" s="42">
        <f>[2]Emissions!K2052</f>
        <v>0</v>
      </c>
      <c r="L1325" s="42">
        <f>[2]Emissions!L2052</f>
        <v>0</v>
      </c>
      <c r="M1325" s="42">
        <f>[2]Emissions!M2052</f>
        <v>0</v>
      </c>
    </row>
    <row r="1326" spans="1:13">
      <c r="A1326" s="10" t="str">
        <f>[2]Emissions!A1961</f>
        <v>EUR</v>
      </c>
      <c r="B1326" s="10" t="str">
        <f>[2]Emissions!B1961</f>
        <v>RES_WH_BIO_WDS_NEW</v>
      </c>
      <c r="C1326" s="10" t="str">
        <f>[2]Emissions!C1961</f>
        <v>TOT_CH4</v>
      </c>
      <c r="D1326" s="10" t="str">
        <f>[2]Emissions!D1961</f>
        <v>RES</v>
      </c>
      <c r="E1326" s="42">
        <f>[2]Emissions!E1961</f>
        <v>0</v>
      </c>
      <c r="F1326" s="42">
        <f>[2]Emissions!F1961</f>
        <v>0</v>
      </c>
      <c r="G1326" s="42">
        <f>[2]Emissions!G1961</f>
        <v>0</v>
      </c>
      <c r="H1326" s="42">
        <f>[2]Emissions!H1961</f>
        <v>0</v>
      </c>
      <c r="I1326" s="42">
        <f>[2]Emissions!I1961</f>
        <v>0</v>
      </c>
      <c r="J1326" s="42">
        <f>[2]Emissions!J1961</f>
        <v>0</v>
      </c>
      <c r="K1326" s="42">
        <f>[2]Emissions!K1961</f>
        <v>0</v>
      </c>
      <c r="L1326" s="42">
        <f>[2]Emissions!L1961</f>
        <v>0</v>
      </c>
      <c r="M1326" s="42">
        <f>[2]Emissions!M1961</f>
        <v>0</v>
      </c>
    </row>
    <row r="1327" spans="1:13">
      <c r="A1327" s="10" t="str">
        <f>[2]Emissions!A1813</f>
        <v>EUR</v>
      </c>
      <c r="B1327" s="10" t="str">
        <f>[2]Emissions!B1813</f>
        <v>RES_SH_COA_EXS</v>
      </c>
      <c r="C1327" s="10" t="str">
        <f>[2]Emissions!C1813</f>
        <v>TOT_CH4</v>
      </c>
      <c r="D1327" s="10" t="str">
        <f>[2]Emissions!D1813</f>
        <v>RES</v>
      </c>
      <c r="E1327" s="42">
        <f>[2]Emissions!E1813</f>
        <v>7.2206805975595243</v>
      </c>
      <c r="F1327" s="42">
        <f>[2]Emissions!F1813</f>
        <v>4.0344318757916184</v>
      </c>
      <c r="G1327" s="42">
        <f>[2]Emissions!G1813</f>
        <v>3.8818504951346151</v>
      </c>
      <c r="H1327" s="42">
        <f>[2]Emissions!H1813</f>
        <v>0.46273714511538472</v>
      </c>
      <c r="I1327" s="42">
        <f>[2]Emissions!I1813</f>
        <v>0</v>
      </c>
      <c r="J1327" s="42">
        <f>[2]Emissions!J1813</f>
        <v>0</v>
      </c>
      <c r="K1327" s="42">
        <f>[2]Emissions!K1813</f>
        <v>0</v>
      </c>
      <c r="L1327" s="42">
        <f>[2]Emissions!L1813</f>
        <v>0</v>
      </c>
      <c r="M1327" s="42">
        <f>[2]Emissions!M1813</f>
        <v>0</v>
      </c>
    </row>
    <row r="1328" spans="1:13">
      <c r="A1328" s="10" t="str">
        <f>[2]Emissions!A1808</f>
        <v>EUR</v>
      </c>
      <c r="B1328" s="10" t="str">
        <f>[2]Emissions!B1808</f>
        <v>RES_SH_BIO_WDS_NEW</v>
      </c>
      <c r="C1328" s="10" t="str">
        <f>[2]Emissions!C1808</f>
        <v>TOT_CH4</v>
      </c>
      <c r="D1328" s="10" t="str">
        <f>[2]Emissions!D1808</f>
        <v>RES</v>
      </c>
      <c r="E1328" s="42">
        <f>[2]Emissions!E1808</f>
        <v>0</v>
      </c>
      <c r="F1328" s="42">
        <f>[2]Emissions!F1808</f>
        <v>0</v>
      </c>
      <c r="G1328" s="42">
        <f>[2]Emissions!G1808</f>
        <v>0</v>
      </c>
      <c r="H1328" s="42">
        <f>[2]Emissions!H1808</f>
        <v>0</v>
      </c>
      <c r="I1328" s="42">
        <f>[2]Emissions!I1808</f>
        <v>0</v>
      </c>
      <c r="J1328" s="42">
        <f>[2]Emissions!J1808</f>
        <v>15.7066387671976</v>
      </c>
      <c r="K1328" s="42">
        <f>[2]Emissions!K1808</f>
        <v>0</v>
      </c>
      <c r="L1328" s="42">
        <f>[2]Emissions!L1808</f>
        <v>0</v>
      </c>
      <c r="M1328" s="42">
        <f>[2]Emissions!M1808</f>
        <v>0</v>
      </c>
    </row>
    <row r="1329" spans="1:13">
      <c r="A1329" s="10" t="str">
        <f>[2]Emissions!A1042</f>
        <v>EUR</v>
      </c>
      <c r="B1329" s="10" t="str">
        <f>[2]Emissions!B1042</f>
        <v>IND_IS_BOF_BFBOF_CCS_NEW</v>
      </c>
      <c r="C1329" s="10" t="str">
        <f>[2]Emissions!C1042</f>
        <v>TOT_CH4</v>
      </c>
      <c r="D1329" s="10" t="str">
        <f>[2]Emissions!D1042</f>
        <v>IND</v>
      </c>
      <c r="E1329" s="42">
        <f>[2]Emissions!E1042</f>
        <v>0</v>
      </c>
      <c r="F1329" s="42">
        <f>[2]Emissions!F1042</f>
        <v>0</v>
      </c>
      <c r="G1329" s="42">
        <f>[2]Emissions!G1042</f>
        <v>0</v>
      </c>
      <c r="H1329" s="42">
        <f>[2]Emissions!H1042</f>
        <v>0</v>
      </c>
      <c r="I1329" s="42">
        <f>[2]Emissions!I1042</f>
        <v>8.6857335126954871E-2</v>
      </c>
      <c r="J1329" s="42">
        <f>[2]Emissions!J1042</f>
        <v>6.5087905080709536</v>
      </c>
      <c r="K1329" s="42">
        <f>[2]Emissions!K1042</f>
        <v>6.4391001208764758</v>
      </c>
      <c r="L1329" s="42">
        <f>[2]Emissions!L1042</f>
        <v>6.4440259795377077</v>
      </c>
      <c r="M1329" s="42">
        <f>[2]Emissions!M1042</f>
        <v>6.4454173969132684</v>
      </c>
    </row>
    <row r="1330" spans="1:13">
      <c r="A1330" s="10" t="str">
        <f>[2]Emissions!A1442</f>
        <v>EUR</v>
      </c>
      <c r="B1330" s="10" t="str">
        <f>[2]Emissions!B1442</f>
        <v>IND_OTH_OTH_COK_EXS</v>
      </c>
      <c r="C1330" s="10" t="str">
        <f>[2]Emissions!C1442</f>
        <v>TOT_CH4</v>
      </c>
      <c r="D1330" s="10" t="str">
        <f>[2]Emissions!D1442</f>
        <v>IND</v>
      </c>
      <c r="E1330" s="42">
        <f>[2]Emissions!E1442</f>
        <v>2.3281635802469131E-2</v>
      </c>
      <c r="F1330" s="42">
        <f>[2]Emissions!F1442</f>
        <v>1.9401363168724279E-2</v>
      </c>
      <c r="G1330" s="42">
        <f>[2]Emissions!G1442</f>
        <v>1.552109053497943E-2</v>
      </c>
      <c r="H1330" s="42">
        <f>[2]Emissions!H1442</f>
        <v>1.1640817901234571E-2</v>
      </c>
      <c r="I1330" s="42">
        <f>[2]Emissions!I1442</f>
        <v>7.7605452674897133E-3</v>
      </c>
      <c r="J1330" s="42">
        <f>[2]Emissions!J1442</f>
        <v>3.8802726337448541E-3</v>
      </c>
      <c r="K1330" s="42">
        <f>[2]Emissions!K1442</f>
        <v>0</v>
      </c>
      <c r="L1330" s="42">
        <f>[2]Emissions!L1442</f>
        <v>0</v>
      </c>
      <c r="M1330" s="42">
        <f>[2]Emissions!M1442</f>
        <v>0</v>
      </c>
    </row>
    <row r="1331" spans="1:13">
      <c r="A1331" s="10" t="str">
        <f>[2]Emissions!A1186</f>
        <v>EUR</v>
      </c>
      <c r="B1331" s="10" t="str">
        <f>[2]Emissions!B1186</f>
        <v>IND_NF_ALU_EXS</v>
      </c>
      <c r="C1331" s="10" t="str">
        <f>[2]Emissions!C1186</f>
        <v>TOT_CH4</v>
      </c>
      <c r="D1331" s="10" t="str">
        <f>[2]Emissions!D1186</f>
        <v>IND</v>
      </c>
      <c r="E1331" s="42">
        <f>[2]Emissions!E1186</f>
        <v>7.316643603159383E-3</v>
      </c>
      <c r="F1331" s="42">
        <f>[2]Emissions!F1186</f>
        <v>5.8533148825275086E-3</v>
      </c>
      <c r="G1331" s="42">
        <f>[2]Emissions!G1186</f>
        <v>4.3899861618956317E-3</v>
      </c>
      <c r="H1331" s="42">
        <f>[2]Emissions!H1186</f>
        <v>2.9266574412637521E-3</v>
      </c>
      <c r="I1331" s="42">
        <f>[2]Emissions!I1186</f>
        <v>1.4633287206318769E-3</v>
      </c>
      <c r="J1331" s="42">
        <f>[2]Emissions!J1186</f>
        <v>0</v>
      </c>
      <c r="K1331" s="42">
        <f>[2]Emissions!K1186</f>
        <v>0</v>
      </c>
      <c r="L1331" s="42">
        <f>[2]Emissions!L1186</f>
        <v>0</v>
      </c>
      <c r="M1331" s="42">
        <f>[2]Emissions!M1186</f>
        <v>0</v>
      </c>
    </row>
    <row r="1332" spans="1:13">
      <c r="A1332" s="10" t="str">
        <f>[2]Emissions!A1179</f>
        <v>EUR</v>
      </c>
      <c r="B1332" s="10" t="str">
        <f>[2]Emissions!B1179</f>
        <v>IND_NF_ALU_CBT_NEW</v>
      </c>
      <c r="C1332" s="10" t="str">
        <f>[2]Emissions!C1179</f>
        <v>TOT_CH4</v>
      </c>
      <c r="D1332" s="10" t="str">
        <f>[2]Emissions!D1179</f>
        <v>IND</v>
      </c>
      <c r="E1332" s="42">
        <f>[2]Emissions!E1179</f>
        <v>0</v>
      </c>
      <c r="F1332" s="42">
        <f>[2]Emissions!F1179</f>
        <v>0</v>
      </c>
      <c r="G1332" s="42">
        <f>[2]Emissions!G1179</f>
        <v>0</v>
      </c>
      <c r="H1332" s="42">
        <f>[2]Emissions!H1179</f>
        <v>0</v>
      </c>
      <c r="I1332" s="42">
        <f>[2]Emissions!I1179</f>
        <v>0</v>
      </c>
      <c r="J1332" s="42">
        <f>[2]Emissions!J1179</f>
        <v>0</v>
      </c>
      <c r="K1332" s="42">
        <f>[2]Emissions!K1179</f>
        <v>0</v>
      </c>
      <c r="L1332" s="42">
        <f>[2]Emissions!L1179</f>
        <v>0</v>
      </c>
      <c r="M1332" s="42">
        <f>[2]Emissions!M1179</f>
        <v>0</v>
      </c>
    </row>
    <row r="1333" spans="1:13">
      <c r="A1333" s="10" t="str">
        <f>[2]Emissions!A1601</f>
        <v>EUR</v>
      </c>
      <c r="B1333" s="10" t="str">
        <f>[2]Emissions!B1601</f>
        <v>IND_OTH_SB_COA_NEW</v>
      </c>
      <c r="C1333" s="10" t="str">
        <f>[2]Emissions!C1601</f>
        <v>TOT_CH4</v>
      </c>
      <c r="D1333" s="10" t="str">
        <f>[2]Emissions!D1601</f>
        <v>IND</v>
      </c>
      <c r="E1333" s="42">
        <f>[2]Emissions!E1601</f>
        <v>0</v>
      </c>
      <c r="F1333" s="42">
        <f>[2]Emissions!F1601</f>
        <v>0</v>
      </c>
      <c r="G1333" s="42">
        <f>[2]Emissions!G1601</f>
        <v>0</v>
      </c>
      <c r="H1333" s="42">
        <f>[2]Emissions!H1601</f>
        <v>0</v>
      </c>
      <c r="I1333" s="42">
        <f>[2]Emissions!I1601</f>
        <v>0</v>
      </c>
      <c r="J1333" s="42">
        <f>[2]Emissions!J1601</f>
        <v>0</v>
      </c>
      <c r="K1333" s="42">
        <f>[2]Emissions!K1601</f>
        <v>0</v>
      </c>
      <c r="L1333" s="42">
        <f>[2]Emissions!L1601</f>
        <v>0</v>
      </c>
      <c r="M1333" s="42">
        <f>[2]Emissions!M1601</f>
        <v>0</v>
      </c>
    </row>
    <row r="1334" spans="1:13">
      <c r="A1334" s="10" t="str">
        <f>[2]Emissions!A1531</f>
        <v>EUR</v>
      </c>
      <c r="B1334" s="10" t="str">
        <f>[2]Emissions!B1531</f>
        <v>IND_OTH_PH_COK_NEW</v>
      </c>
      <c r="C1334" s="10" t="str">
        <f>[2]Emissions!C1531</f>
        <v>TOT_CH4</v>
      </c>
      <c r="D1334" s="10" t="str">
        <f>[2]Emissions!D1531</f>
        <v>IND</v>
      </c>
      <c r="E1334" s="42">
        <f>[2]Emissions!E1531</f>
        <v>0</v>
      </c>
      <c r="F1334" s="42">
        <f>[2]Emissions!F1531</f>
        <v>0</v>
      </c>
      <c r="G1334" s="42">
        <f>[2]Emissions!G1531</f>
        <v>0</v>
      </c>
      <c r="H1334" s="42">
        <f>[2]Emissions!H1531</f>
        <v>0</v>
      </c>
      <c r="I1334" s="42">
        <f>[2]Emissions!I1531</f>
        <v>0</v>
      </c>
      <c r="J1334" s="42">
        <f>[2]Emissions!J1531</f>
        <v>0</v>
      </c>
      <c r="K1334" s="42">
        <f>[2]Emissions!K1531</f>
        <v>0</v>
      </c>
      <c r="L1334" s="42">
        <f>[2]Emissions!L1531</f>
        <v>0</v>
      </c>
      <c r="M1334" s="42">
        <f>[2]Emissions!M1531</f>
        <v>0</v>
      </c>
    </row>
    <row r="1335" spans="1:13">
      <c r="A1335" s="10" t="str">
        <f>[2]Emissions!A1524</f>
        <v>EUR</v>
      </c>
      <c r="B1335" s="10" t="str">
        <f>[2]Emissions!B1524</f>
        <v>IND_OTH_PH_COK_EXS</v>
      </c>
      <c r="C1335" s="10" t="str">
        <f>[2]Emissions!C1524</f>
        <v>TOT_CH4</v>
      </c>
      <c r="D1335" s="10" t="str">
        <f>[2]Emissions!D1524</f>
        <v>IND</v>
      </c>
      <c r="E1335" s="42">
        <f>[2]Emissions!E1524</f>
        <v>5.4371574074074072E-2</v>
      </c>
      <c r="F1335" s="42">
        <f>[2]Emissions!F1524</f>
        <v>4.5309645061728389E-2</v>
      </c>
      <c r="G1335" s="42">
        <f>[2]Emissions!G1524</f>
        <v>3.6247716049382712E-2</v>
      </c>
      <c r="H1335" s="42">
        <f>[2]Emissions!H1524</f>
        <v>2.7185787037037029E-2</v>
      </c>
      <c r="I1335" s="42">
        <f>[2]Emissions!I1524</f>
        <v>1.8123858024691349E-2</v>
      </c>
      <c r="J1335" s="42">
        <f>[2]Emissions!J1524</f>
        <v>9.0619290123456764E-3</v>
      </c>
      <c r="K1335" s="42">
        <f>[2]Emissions!K1524</f>
        <v>0</v>
      </c>
      <c r="L1335" s="42">
        <f>[2]Emissions!L1524</f>
        <v>0</v>
      </c>
      <c r="M1335" s="42">
        <f>[2]Emissions!M1524</f>
        <v>0</v>
      </c>
    </row>
    <row r="1336" spans="1:13">
      <c r="A1336" s="10" t="str">
        <f>[2]Emissions!A1511</f>
        <v>EUR</v>
      </c>
      <c r="B1336" s="10" t="str">
        <f>[2]Emissions!B1511</f>
        <v>IND_OTH_PH_COA_NEW</v>
      </c>
      <c r="C1336" s="10" t="str">
        <f>[2]Emissions!C1511</f>
        <v>TOT_CH4</v>
      </c>
      <c r="D1336" s="10" t="str">
        <f>[2]Emissions!D1511</f>
        <v>IND</v>
      </c>
      <c r="E1336" s="42">
        <f>[2]Emissions!E1511</f>
        <v>0</v>
      </c>
      <c r="F1336" s="42">
        <f>[2]Emissions!F1511</f>
        <v>0</v>
      </c>
      <c r="G1336" s="42">
        <f>[2]Emissions!G1511</f>
        <v>0</v>
      </c>
      <c r="H1336" s="42">
        <f>[2]Emissions!H1511</f>
        <v>9.9644614339859316</v>
      </c>
      <c r="I1336" s="42">
        <f>[2]Emissions!I1511</f>
        <v>9.9644614339859316</v>
      </c>
      <c r="J1336" s="42">
        <f>[2]Emissions!J1511</f>
        <v>0</v>
      </c>
      <c r="K1336" s="42">
        <f>[2]Emissions!K1511</f>
        <v>0</v>
      </c>
      <c r="L1336" s="42">
        <f>[2]Emissions!L1511</f>
        <v>0</v>
      </c>
      <c r="M1336" s="42">
        <f>[2]Emissions!M1511</f>
        <v>0</v>
      </c>
    </row>
    <row r="1337" spans="1:13">
      <c r="A1337" s="10" t="str">
        <f>[2]Emissions!A686</f>
        <v>EUR</v>
      </c>
      <c r="B1337" s="10" t="str">
        <f>[2]Emissions!B686</f>
        <v>IND_CH_BTX_EXS</v>
      </c>
      <c r="C1337" s="10" t="str">
        <f>[2]Emissions!C686</f>
        <v>TOT_CH4</v>
      </c>
      <c r="D1337" s="10" t="str">
        <f>[2]Emissions!D686</f>
        <v>IND</v>
      </c>
      <c r="E1337" s="42">
        <f>[2]Emissions!E686</f>
        <v>8.3443103620955306E-2</v>
      </c>
      <c r="F1337" s="42">
        <f>[2]Emissions!F686</f>
        <v>6.6754482896764236E-2</v>
      </c>
      <c r="G1337" s="42">
        <f>[2]Emissions!G686</f>
        <v>5.0065862172573181E-2</v>
      </c>
      <c r="H1337" s="42">
        <f>[2]Emissions!H686</f>
        <v>3.337724144838216E-2</v>
      </c>
      <c r="I1337" s="42">
        <f>[2]Emissions!I686</f>
        <v>1.6688620724191059E-2</v>
      </c>
      <c r="J1337" s="42">
        <f>[2]Emissions!J686</f>
        <v>0</v>
      </c>
      <c r="K1337" s="42">
        <f>[2]Emissions!K686</f>
        <v>0</v>
      </c>
      <c r="L1337" s="42">
        <f>[2]Emissions!L686</f>
        <v>0</v>
      </c>
      <c r="M1337" s="42">
        <f>[2]Emissions!M686</f>
        <v>0</v>
      </c>
    </row>
    <row r="1338" spans="1:13">
      <c r="A1338" s="10" t="str">
        <f>[2]Emissions!A1348</f>
        <v>EUR</v>
      </c>
      <c r="B1338" s="10" t="str">
        <f>[2]Emissions!B1348</f>
        <v>IND_NM_GLS_EXS</v>
      </c>
      <c r="C1338" s="10" t="str">
        <f>[2]Emissions!C1348</f>
        <v>TOT_CH4</v>
      </c>
      <c r="D1338" s="10" t="str">
        <f>[2]Emissions!D1348</f>
        <v>IND</v>
      </c>
      <c r="E1338" s="42">
        <f>[2]Emissions!E1348</f>
        <v>2.1785327341311101E-2</v>
      </c>
      <c r="F1338" s="42">
        <f>[2]Emissions!F1348</f>
        <v>1.7428261873048901E-2</v>
      </c>
      <c r="G1338" s="42">
        <f>[2]Emissions!G1348</f>
        <v>1.307119640478669E-2</v>
      </c>
      <c r="H1338" s="42">
        <f>[2]Emissions!H1348</f>
        <v>8.7141309365244488E-3</v>
      </c>
      <c r="I1338" s="42">
        <f>[2]Emissions!I1348</f>
        <v>4.3570654682622261E-3</v>
      </c>
      <c r="J1338" s="42">
        <f>[2]Emissions!J1348</f>
        <v>0</v>
      </c>
      <c r="K1338" s="42">
        <f>[2]Emissions!K1348</f>
        <v>0</v>
      </c>
      <c r="L1338" s="42">
        <f>[2]Emissions!L1348</f>
        <v>0</v>
      </c>
      <c r="M1338" s="42">
        <f>[2]Emissions!M1348</f>
        <v>0</v>
      </c>
    </row>
    <row r="1339" spans="1:13">
      <c r="A1339" s="10" t="str">
        <f>[2]Emissions!A1341</f>
        <v>EUR</v>
      </c>
      <c r="B1339" s="10" t="str">
        <f>[2]Emissions!B1341</f>
        <v>IND_NM_GLS_ELEC_NEW</v>
      </c>
      <c r="C1339" s="10" t="str">
        <f>[2]Emissions!C1341</f>
        <v>TOT_CH4</v>
      </c>
      <c r="D1339" s="10" t="str">
        <f>[2]Emissions!D1341</f>
        <v>IND</v>
      </c>
      <c r="E1339" s="42">
        <f>[2]Emissions!E1341</f>
        <v>4.8151531489296052E-2</v>
      </c>
      <c r="F1339" s="42">
        <f>[2]Emissions!F1341</f>
        <v>0.21994739907062111</v>
      </c>
      <c r="G1339" s="42">
        <f>[2]Emissions!G1341</f>
        <v>0.34886789476117369</v>
      </c>
      <c r="H1339" s="42">
        <f>[2]Emissions!H1341</f>
        <v>0.54645148137590049</v>
      </c>
      <c r="I1339" s="42">
        <f>[2]Emissions!I1341</f>
        <v>0.67784139592575676</v>
      </c>
      <c r="J1339" s="42">
        <f>[2]Emissions!J1341</f>
        <v>0.82873971545821545</v>
      </c>
      <c r="K1339" s="42">
        <f>[2]Emissions!K1341</f>
        <v>0.8246203997863405</v>
      </c>
      <c r="L1339" s="42">
        <f>[2]Emissions!L1341</f>
        <v>0.83520746169327498</v>
      </c>
      <c r="M1339" s="42">
        <f>[2]Emissions!M1341</f>
        <v>0.84402934050741019</v>
      </c>
    </row>
    <row r="1340" spans="1:13">
      <c r="A1340" s="10" t="str">
        <f>[2]Emissions!A692</f>
        <v>EUR</v>
      </c>
      <c r="B1340" s="10" t="str">
        <f>[2]Emissions!B692</f>
        <v>IND_CH_FS_BIO_NEW</v>
      </c>
      <c r="C1340" s="10" t="str">
        <f>[2]Emissions!C692</f>
        <v>TOT_CH4</v>
      </c>
      <c r="D1340" s="10" t="str">
        <f>[2]Emissions!D692</f>
        <v>IND</v>
      </c>
      <c r="E1340" s="42">
        <f>[2]Emissions!E692</f>
        <v>0</v>
      </c>
      <c r="F1340" s="42">
        <f>[2]Emissions!F692</f>
        <v>0</v>
      </c>
      <c r="G1340" s="42">
        <f>[2]Emissions!G692</f>
        <v>0</v>
      </c>
      <c r="H1340" s="42">
        <f>[2]Emissions!H692</f>
        <v>0</v>
      </c>
      <c r="I1340" s="42">
        <f>[2]Emissions!I692</f>
        <v>0</v>
      </c>
      <c r="J1340" s="42">
        <f>[2]Emissions!J692</f>
        <v>0</v>
      </c>
      <c r="K1340" s="42">
        <f>[2]Emissions!K692</f>
        <v>4.9360558236698679</v>
      </c>
      <c r="L1340" s="42">
        <f>[2]Emissions!L692</f>
        <v>9.6934224269720684</v>
      </c>
      <c r="M1340" s="42">
        <f>[2]Emissions!M692</f>
        <v>6.6578071495355156</v>
      </c>
    </row>
    <row r="1341" spans="1:13">
      <c r="A1341" s="10" t="str">
        <f>[2]Emissions!A1271</f>
        <v>EUR</v>
      </c>
      <c r="B1341" s="10" t="str">
        <f>[2]Emissions!B1271</f>
        <v>IND_NF_ZNC_EXS</v>
      </c>
      <c r="C1341" s="10" t="str">
        <f>[2]Emissions!C1271</f>
        <v>TOT_CH4</v>
      </c>
      <c r="D1341" s="10" t="str">
        <f>[2]Emissions!D1271</f>
        <v>IND</v>
      </c>
      <c r="E1341" s="42">
        <f>[2]Emissions!E1271</f>
        <v>7.6851748481192458E-4</v>
      </c>
      <c r="F1341" s="42">
        <f>[2]Emissions!F1271</f>
        <v>6.1481398784953988E-4</v>
      </c>
      <c r="G1341" s="42">
        <f>[2]Emissions!G1271</f>
        <v>4.6111049088715502E-4</v>
      </c>
      <c r="H1341" s="42">
        <f>[2]Emissions!H1271</f>
        <v>3.0740699392476978E-4</v>
      </c>
      <c r="I1341" s="42">
        <f>[2]Emissions!I1271</f>
        <v>1.53703496962385E-4</v>
      </c>
      <c r="J1341" s="42">
        <f>[2]Emissions!J1271</f>
        <v>0</v>
      </c>
      <c r="K1341" s="42">
        <f>[2]Emissions!K1271</f>
        <v>0</v>
      </c>
      <c r="L1341" s="42">
        <f>[2]Emissions!L1271</f>
        <v>0</v>
      </c>
      <c r="M1341" s="42">
        <f>[2]Emissions!M1271</f>
        <v>0</v>
      </c>
    </row>
    <row r="1342" spans="1:13">
      <c r="A1342" s="10" t="str">
        <f>[2]Emissions!A1166</f>
        <v>EUR</v>
      </c>
      <c r="B1342" s="10" t="str">
        <f>[2]Emissions!B1166</f>
        <v>IND_IS_SCR_EXS</v>
      </c>
      <c r="C1342" s="10" t="str">
        <f>[2]Emissions!C1166</f>
        <v>TOT_CH4</v>
      </c>
      <c r="D1342" s="10" t="str">
        <f>[2]Emissions!D1166</f>
        <v>IND</v>
      </c>
      <c r="E1342" s="42">
        <f>[2]Emissions!E1166</f>
        <v>0.23988995894791129</v>
      </c>
      <c r="F1342" s="42">
        <f>[2]Emissions!F1166</f>
        <v>0.19191196715832901</v>
      </c>
      <c r="G1342" s="42">
        <f>[2]Emissions!G1166</f>
        <v>0.1142525792502708</v>
      </c>
      <c r="H1342" s="42">
        <f>[2]Emissions!H1166</f>
        <v>9.1031553419595901E-2</v>
      </c>
      <c r="I1342" s="42">
        <f>[2]Emissions!I1166</f>
        <v>2.5343504899432691E-2</v>
      </c>
      <c r="J1342" s="42">
        <f>[2]Emissions!J1166</f>
        <v>0</v>
      </c>
      <c r="K1342" s="42">
        <f>[2]Emissions!K1166</f>
        <v>0</v>
      </c>
      <c r="L1342" s="42">
        <f>[2]Emissions!L1166</f>
        <v>0</v>
      </c>
      <c r="M1342" s="42">
        <f>[2]Emissions!M1166</f>
        <v>0</v>
      </c>
    </row>
    <row r="1343" spans="1:13">
      <c r="A1343" s="10" t="str">
        <f>[2]Emissions!A1009</f>
        <v>EUR</v>
      </c>
      <c r="B1343" s="10" t="str">
        <f>[2]Emissions!B1009</f>
        <v>IND_FEA_EXS</v>
      </c>
      <c r="C1343" s="10" t="str">
        <f>[2]Emissions!C1009</f>
        <v>TOT_CH4</v>
      </c>
      <c r="D1343" s="10" t="str">
        <f>[2]Emissions!D1009</f>
        <v>IND</v>
      </c>
      <c r="E1343" s="42">
        <f>[2]Emissions!E1009</f>
        <v>3.824974009417073</v>
      </c>
      <c r="F1343" s="42">
        <f>[2]Emissions!F1009</f>
        <v>1.602980252902974</v>
      </c>
      <c r="G1343" s="42">
        <f>[2]Emissions!G1009</f>
        <v>1.2078865292896011</v>
      </c>
      <c r="H1343" s="42">
        <f>[2]Emissions!H1009</f>
        <v>0.80522216887538955</v>
      </c>
      <c r="I1343" s="42">
        <f>[2]Emissions!I1009</f>
        <v>0.40262884309659969</v>
      </c>
      <c r="J1343" s="42">
        <f>[2]Emissions!J1009</f>
        <v>0</v>
      </c>
      <c r="K1343" s="42">
        <f>[2]Emissions!K1009</f>
        <v>0</v>
      </c>
      <c r="L1343" s="42">
        <f>[2]Emissions!L1009</f>
        <v>0</v>
      </c>
      <c r="M1343" s="42">
        <f>[2]Emissions!M1009</f>
        <v>0</v>
      </c>
    </row>
    <row r="1344" spans="1:13">
      <c r="A1344" s="10" t="str">
        <f>[2]Emissions!A1402</f>
        <v>EUR</v>
      </c>
      <c r="B1344" s="10" t="str">
        <f>[2]Emissions!B1402</f>
        <v>IND_NSP_TECH_EXS</v>
      </c>
      <c r="C1344" s="10" t="str">
        <f>[2]Emissions!C1402</f>
        <v>TOT_CH4</v>
      </c>
      <c r="D1344" s="10" t="str">
        <f>[2]Emissions!D1402</f>
        <v>IND</v>
      </c>
      <c r="E1344" s="42">
        <f>[2]Emissions!E1402</f>
        <v>9.3433830804000001E-2</v>
      </c>
      <c r="F1344" s="42">
        <f>[2]Emissions!F1402</f>
        <v>9.8232766860859161E-2</v>
      </c>
      <c r="G1344" s="42">
        <f>[2]Emissions!G1402</f>
        <v>9.9869979641873441E-2</v>
      </c>
      <c r="H1344" s="42">
        <f>[2]Emissions!H1402</f>
        <v>0.1080981514606678</v>
      </c>
      <c r="I1344" s="42">
        <f>[2]Emissions!I1402</f>
        <v>0.1115765357507035</v>
      </c>
      <c r="J1344" s="42">
        <f>[2]Emissions!J1402</f>
        <v>0.1147367899533582</v>
      </c>
      <c r="K1344" s="42">
        <f>[2]Emissions!K1402</f>
        <v>0.11735413416895429</v>
      </c>
      <c r="L1344" s="42">
        <f>[2]Emissions!L1402</f>
        <v>0.1196760387821009</v>
      </c>
      <c r="M1344" s="42">
        <f>[2]Emissions!M1402</f>
        <v>0.12170375295930221</v>
      </c>
    </row>
    <row r="1345" spans="1:13">
      <c r="A1345" s="10" t="str">
        <f>[2]Emissions!A1504</f>
        <v>EUR</v>
      </c>
      <c r="B1345" s="10" t="str">
        <f>[2]Emissions!B1504</f>
        <v>IND_OTH_PH_COA_EXS</v>
      </c>
      <c r="C1345" s="10" t="str">
        <f>[2]Emissions!C1504</f>
        <v>TOT_CH4</v>
      </c>
      <c r="D1345" s="10" t="str">
        <f>[2]Emissions!D1504</f>
        <v>IND</v>
      </c>
      <c r="E1345" s="42">
        <f>[2]Emissions!E1504</f>
        <v>0.43905583333333331</v>
      </c>
      <c r="F1345" s="42">
        <f>[2]Emissions!F1504</f>
        <v>0.36587986111111109</v>
      </c>
      <c r="G1345" s="42">
        <f>[2]Emissions!G1504</f>
        <v>0.29270388888888882</v>
      </c>
      <c r="H1345" s="42">
        <f>[2]Emissions!H1504</f>
        <v>0.41710304166666662</v>
      </c>
      <c r="I1345" s="42">
        <f>[2]Emissions!I1504</f>
        <v>0.27806869444444432</v>
      </c>
      <c r="J1345" s="42">
        <f>[2]Emissions!J1504</f>
        <v>7.3175972222222177E-2</v>
      </c>
      <c r="K1345" s="42">
        <f>[2]Emissions!K1504</f>
        <v>0</v>
      </c>
      <c r="L1345" s="42">
        <f>[2]Emissions!L1504</f>
        <v>0</v>
      </c>
      <c r="M1345" s="42">
        <f>[2]Emissions!M1504</f>
        <v>0</v>
      </c>
    </row>
    <row r="1346" spans="1:13">
      <c r="A1346" s="10" t="str">
        <f>[2]Emissions!A856</f>
        <v>EUR</v>
      </c>
      <c r="B1346" s="10" t="str">
        <f>[2]Emissions!B856</f>
        <v>IND_CH_MTH_COAGSF_NEW</v>
      </c>
      <c r="C1346" s="10" t="str">
        <f>[2]Emissions!C856</f>
        <v>TOT_CH4</v>
      </c>
      <c r="D1346" s="10" t="str">
        <f>[2]Emissions!D856</f>
        <v>IND</v>
      </c>
      <c r="E1346" s="42">
        <f>[2]Emissions!E856</f>
        <v>0</v>
      </c>
      <c r="F1346" s="42">
        <f>[2]Emissions!F856</f>
        <v>0</v>
      </c>
      <c r="G1346" s="42">
        <f>[2]Emissions!G856</f>
        <v>0</v>
      </c>
      <c r="H1346" s="42">
        <f>[2]Emissions!H856</f>
        <v>0</v>
      </c>
      <c r="I1346" s="42">
        <f>[2]Emissions!I856</f>
        <v>0</v>
      </c>
      <c r="J1346" s="42">
        <f>[2]Emissions!J856</f>
        <v>0</v>
      </c>
      <c r="K1346" s="42">
        <f>[2]Emissions!K856</f>
        <v>0</v>
      </c>
      <c r="L1346" s="42">
        <f>[2]Emissions!L856</f>
        <v>0</v>
      </c>
      <c r="M1346" s="42">
        <f>[2]Emissions!M856</f>
        <v>0</v>
      </c>
    </row>
    <row r="1347" spans="1:13">
      <c r="A1347" s="10" t="str">
        <f>[2]Emissions!A787</f>
        <v>EUR</v>
      </c>
      <c r="B1347" s="10" t="str">
        <f>[2]Emissions!B787</f>
        <v>IND_CH_HVC_ETHSC_NEW</v>
      </c>
      <c r="C1347" s="10" t="str">
        <f>[2]Emissions!C787</f>
        <v>TOT_CH4</v>
      </c>
      <c r="D1347" s="10" t="str">
        <f>[2]Emissions!D787</f>
        <v>IND</v>
      </c>
      <c r="E1347" s="42">
        <f>[2]Emissions!E787</f>
        <v>7.727685616934403E-2</v>
      </c>
      <c r="F1347" s="42">
        <f>[2]Emissions!F787</f>
        <v>0.27592412090350033</v>
      </c>
      <c r="G1347" s="42">
        <f>[2]Emissions!G787</f>
        <v>0.39395672511374041</v>
      </c>
      <c r="H1347" s="42">
        <f>[2]Emissions!H787</f>
        <v>1.0605567991063489</v>
      </c>
      <c r="I1347" s="42">
        <f>[2]Emissions!I787</f>
        <v>1.6188273825593289</v>
      </c>
      <c r="J1347" s="42">
        <f>[2]Emissions!J787</f>
        <v>1.6115584435138131</v>
      </c>
      <c r="K1347" s="42">
        <f>[2]Emissions!K787</f>
        <v>0.52942536701809528</v>
      </c>
      <c r="L1347" s="42">
        <f>[2]Emissions!L787</f>
        <v>0.30356409548914831</v>
      </c>
      <c r="M1347" s="42">
        <f>[2]Emissions!M787</f>
        <v>0.4634186870270971</v>
      </c>
    </row>
    <row r="1348" spans="1:13">
      <c r="A1348" s="10" t="str">
        <f>[2]Emissions!A1584</f>
        <v>EUR</v>
      </c>
      <c r="B1348" s="10" t="str">
        <f>[2]Emissions!B1584</f>
        <v>IND_OTH_SB_BIO_EXS</v>
      </c>
      <c r="C1348" s="10" t="str">
        <f>[2]Emissions!C1584</f>
        <v>TOT_CH4</v>
      </c>
      <c r="D1348" s="10" t="str">
        <f>[2]Emissions!D1584</f>
        <v>IND</v>
      </c>
      <c r="E1348" s="42">
        <f>[2]Emissions!E1584</f>
        <v>4.4317293827160489</v>
      </c>
      <c r="F1348" s="42">
        <f>[2]Emissions!F1584</f>
        <v>3.693107818930041</v>
      </c>
      <c r="G1348" s="42">
        <f>[2]Emissions!G1584</f>
        <v>2.9544862551440318</v>
      </c>
      <c r="H1348" s="42">
        <f>[2]Emissions!H1584</f>
        <v>2.7384148326037252</v>
      </c>
      <c r="I1348" s="42">
        <f>[2]Emissions!I1584</f>
        <v>1.4772431275720159</v>
      </c>
      <c r="J1348" s="42">
        <f>[2]Emissions!J1584</f>
        <v>1.344438970403292</v>
      </c>
      <c r="K1348" s="42">
        <f>[2]Emissions!K1584</f>
        <v>0</v>
      </c>
      <c r="L1348" s="42">
        <f>[2]Emissions!L1584</f>
        <v>0</v>
      </c>
      <c r="M1348" s="42">
        <f>[2]Emissions!M1584</f>
        <v>0</v>
      </c>
    </row>
    <row r="1349" spans="1:13">
      <c r="A1349" s="10" t="str">
        <f>[2]Emissions!A1702</f>
        <v>EUR</v>
      </c>
      <c r="B1349" s="10" t="str">
        <f>[2]Emissions!B1702</f>
        <v>IND_PP_PH_BIO_EXS</v>
      </c>
      <c r="C1349" s="10" t="str">
        <f>[2]Emissions!C1702</f>
        <v>TOT_CH4</v>
      </c>
      <c r="D1349" s="10" t="str">
        <f>[2]Emissions!D1702</f>
        <v>IND</v>
      </c>
      <c r="E1349" s="42">
        <f>[2]Emissions!E1702</f>
        <v>0</v>
      </c>
      <c r="F1349" s="42">
        <f>[2]Emissions!F1702</f>
        <v>0</v>
      </c>
      <c r="G1349" s="42">
        <f>[2]Emissions!G1702</f>
        <v>0</v>
      </c>
      <c r="H1349" s="42">
        <f>[2]Emissions!H1702</f>
        <v>0</v>
      </c>
      <c r="I1349" s="42">
        <f>[2]Emissions!I1702</f>
        <v>0</v>
      </c>
      <c r="J1349" s="42">
        <f>[2]Emissions!J1702</f>
        <v>0</v>
      </c>
      <c r="K1349" s="42">
        <f>[2]Emissions!K1702</f>
        <v>0</v>
      </c>
      <c r="L1349" s="42">
        <f>[2]Emissions!L1702</f>
        <v>0</v>
      </c>
      <c r="M1349" s="42">
        <f>[2]Emissions!M1702</f>
        <v>0</v>
      </c>
    </row>
    <row r="1350" spans="1:13">
      <c r="A1350" s="10" t="str">
        <f>[2]Emissions!A1425</f>
        <v>EUR</v>
      </c>
      <c r="B1350" s="10" t="str">
        <f>[2]Emissions!B1425</f>
        <v>IND_OTH_OTH_BIO_EXS</v>
      </c>
      <c r="C1350" s="10" t="str">
        <f>[2]Emissions!C1425</f>
        <v>TOT_CH4</v>
      </c>
      <c r="D1350" s="10" t="str">
        <f>[2]Emissions!D1425</f>
        <v>IND</v>
      </c>
      <c r="E1350" s="42">
        <f>[2]Emissions!E1425</f>
        <v>0.83107950617283943</v>
      </c>
      <c r="F1350" s="42">
        <f>[2]Emissions!F1425</f>
        <v>0.69256625514403281</v>
      </c>
      <c r="G1350" s="42">
        <f>[2]Emissions!G1425</f>
        <v>0.55405300411522629</v>
      </c>
      <c r="H1350" s="42">
        <f>[2]Emissions!H1425</f>
        <v>0.69256625514403281</v>
      </c>
      <c r="I1350" s="42">
        <f>[2]Emissions!I1425</f>
        <v>0.52635035390946505</v>
      </c>
      <c r="J1350" s="42">
        <f>[2]Emissions!J1425</f>
        <v>0.26317517695473253</v>
      </c>
      <c r="K1350" s="42">
        <f>[2]Emissions!K1425</f>
        <v>0</v>
      </c>
      <c r="L1350" s="42">
        <f>[2]Emissions!L1425</f>
        <v>0</v>
      </c>
      <c r="M1350" s="42">
        <f>[2]Emissions!M1425</f>
        <v>0</v>
      </c>
    </row>
    <row r="1351" spans="1:13">
      <c r="A1351" s="10" t="str">
        <f>[2]Emissions!A780</f>
        <v>EUR</v>
      </c>
      <c r="B1351" s="10" t="str">
        <f>[2]Emissions!B780</f>
        <v>IND_CH_HVC_BDH_NEW</v>
      </c>
      <c r="C1351" s="10" t="str">
        <f>[2]Emissions!C780</f>
        <v>TOT_CH4</v>
      </c>
      <c r="D1351" s="10" t="str">
        <f>[2]Emissions!D780</f>
        <v>IND</v>
      </c>
      <c r="E1351" s="42">
        <f>[2]Emissions!E780</f>
        <v>0</v>
      </c>
      <c r="F1351" s="42">
        <f>[2]Emissions!F780</f>
        <v>0</v>
      </c>
      <c r="G1351" s="42">
        <f>[2]Emissions!G780</f>
        <v>0</v>
      </c>
      <c r="H1351" s="42">
        <f>[2]Emissions!H780</f>
        <v>0</v>
      </c>
      <c r="I1351" s="42">
        <f>[2]Emissions!I780</f>
        <v>0</v>
      </c>
      <c r="J1351" s="42">
        <f>[2]Emissions!J780</f>
        <v>0</v>
      </c>
      <c r="K1351" s="42">
        <f>[2]Emissions!K780</f>
        <v>0.34466244461198658</v>
      </c>
      <c r="L1351" s="42">
        <f>[2]Emissions!L780</f>
        <v>0.67682349175277279</v>
      </c>
      <c r="M1351" s="42">
        <f>[2]Emissions!M780</f>
        <v>0.46493041558102871</v>
      </c>
    </row>
    <row r="1352" spans="1:13">
      <c r="A1352" s="10" t="str">
        <f>[2]Emissions!A849</f>
        <v>EUR</v>
      </c>
      <c r="B1352" s="10" t="str">
        <f>[2]Emissions!B849</f>
        <v>IND_CH_MTH_BIOGSF_NEW</v>
      </c>
      <c r="C1352" s="10" t="str">
        <f>[2]Emissions!C849</f>
        <v>TOT_CH4</v>
      </c>
      <c r="D1352" s="10" t="str">
        <f>[2]Emissions!D849</f>
        <v>IND</v>
      </c>
      <c r="E1352" s="42">
        <f>[2]Emissions!E849</f>
        <v>0</v>
      </c>
      <c r="F1352" s="42">
        <f>[2]Emissions!F849</f>
        <v>0</v>
      </c>
      <c r="G1352" s="42">
        <f>[2]Emissions!G849</f>
        <v>0</v>
      </c>
      <c r="H1352" s="42">
        <f>[2]Emissions!H849</f>
        <v>0</v>
      </c>
      <c r="I1352" s="42">
        <f>[2]Emissions!I849</f>
        <v>0</v>
      </c>
      <c r="J1352" s="42">
        <f>[2]Emissions!J849</f>
        <v>0</v>
      </c>
      <c r="K1352" s="42">
        <f>[2]Emissions!K849</f>
        <v>0</v>
      </c>
      <c r="L1352" s="42">
        <f>[2]Emissions!L849</f>
        <v>0</v>
      </c>
      <c r="M1352" s="42">
        <f>[2]Emissions!M849</f>
        <v>0</v>
      </c>
    </row>
    <row r="1353" spans="1:13">
      <c r="A1353" s="10" t="str">
        <f>[2]Emissions!A588</f>
        <v>EUR</v>
      </c>
      <c r="B1353" s="10" t="str">
        <f>[2]Emissions!B588</f>
        <v>HH2_COA_CM_CCS_NEW</v>
      </c>
      <c r="C1353" s="10" t="str">
        <f>[2]Emissions!C588</f>
        <v>TOT_CH4</v>
      </c>
      <c r="D1353" s="10" t="str">
        <f>[2]Emissions!D588</f>
        <v>HH2</v>
      </c>
      <c r="E1353" s="42">
        <f>[2]Emissions!E588</f>
        <v>0</v>
      </c>
      <c r="F1353" s="42">
        <f>[2]Emissions!F588</f>
        <v>0</v>
      </c>
      <c r="G1353" s="42">
        <f>[2]Emissions!G588</f>
        <v>0</v>
      </c>
      <c r="H1353" s="42">
        <f>[2]Emissions!H588</f>
        <v>0</v>
      </c>
      <c r="I1353" s="42">
        <f>[2]Emissions!I588</f>
        <v>0</v>
      </c>
      <c r="J1353" s="42">
        <f>[2]Emissions!J588</f>
        <v>0</v>
      </c>
      <c r="K1353" s="42">
        <f>[2]Emissions!K588</f>
        <v>0</v>
      </c>
      <c r="L1353" s="42">
        <f>[2]Emissions!L588</f>
        <v>0</v>
      </c>
      <c r="M1353" s="42">
        <f>[2]Emissions!M588</f>
        <v>0</v>
      </c>
    </row>
    <row r="1354" spans="1:13">
      <c r="A1354" s="10" t="str">
        <f>[2]Emissions!A565</f>
        <v>EUR</v>
      </c>
      <c r="B1354" s="10" t="str">
        <f>[2]Emissions!B565</f>
        <v>HH2_BIO_DS_NEW</v>
      </c>
      <c r="C1354" s="10" t="str">
        <f>[2]Emissions!C565</f>
        <v>TOT_CH4</v>
      </c>
      <c r="D1354" s="10" t="str">
        <f>[2]Emissions!D565</f>
        <v>HH2</v>
      </c>
      <c r="E1354" s="42">
        <f>[2]Emissions!E565</f>
        <v>0</v>
      </c>
      <c r="F1354" s="42">
        <f>[2]Emissions!F565</f>
        <v>0</v>
      </c>
      <c r="G1354" s="42">
        <f>[2]Emissions!G565</f>
        <v>0</v>
      </c>
      <c r="H1354" s="42">
        <f>[2]Emissions!H565</f>
        <v>0</v>
      </c>
      <c r="I1354" s="42">
        <f>[2]Emissions!I565</f>
        <v>0</v>
      </c>
      <c r="J1354" s="42">
        <f>[2]Emissions!J565</f>
        <v>0</v>
      </c>
      <c r="K1354" s="42">
        <f>[2]Emissions!K565</f>
        <v>0</v>
      </c>
      <c r="L1354" s="42">
        <f>[2]Emissions!L565</f>
        <v>0</v>
      </c>
      <c r="M1354" s="42">
        <f>[2]Emissions!M565</f>
        <v>0</v>
      </c>
    </row>
    <row r="1355" spans="1:13">
      <c r="A1355" s="10" t="str">
        <f>[2]Emissions!A438</f>
        <v>EUR</v>
      </c>
      <c r="B1355" s="10" t="str">
        <f>[2]Emissions!B438</f>
        <v>ELC_COA_EXS</v>
      </c>
      <c r="C1355" s="10" t="str">
        <f>[2]Emissions!C438</f>
        <v>TOT_CH4</v>
      </c>
      <c r="D1355" s="10" t="str">
        <f>[2]Emissions!D438</f>
        <v>ELC</v>
      </c>
      <c r="E1355" s="42">
        <f>[2]Emissions!E438</f>
        <v>54.138878046263741</v>
      </c>
      <c r="F1355" s="42">
        <f>[2]Emissions!F438</f>
        <v>45.793193246669993</v>
      </c>
      <c r="G1355" s="42">
        <f>[2]Emissions!G438</f>
        <v>23.357794390294739</v>
      </c>
      <c r="H1355" s="42">
        <f>[2]Emissions!H438</f>
        <v>15.57186292686316</v>
      </c>
      <c r="I1355" s="42">
        <f>[2]Emissions!I438</f>
        <v>7.7859314634315782</v>
      </c>
      <c r="J1355" s="42">
        <f>[2]Emissions!J438</f>
        <v>0</v>
      </c>
      <c r="K1355" s="42">
        <f>[2]Emissions!K438</f>
        <v>0</v>
      </c>
      <c r="L1355" s="42">
        <f>[2]Emissions!L438</f>
        <v>0</v>
      </c>
      <c r="M1355" s="42">
        <f>[2]Emissions!M438</f>
        <v>0</v>
      </c>
    </row>
    <row r="1356" spans="1:13">
      <c r="A1356" s="10" t="str">
        <f>[2]Emissions!A426</f>
        <v>EUR</v>
      </c>
      <c r="B1356" s="10" t="str">
        <f>[2]Emissions!B426</f>
        <v>ELC_COA_CCO_IG_CCS_NEW</v>
      </c>
      <c r="C1356" s="10" t="str">
        <f>[2]Emissions!C426</f>
        <v>TOT_CH4</v>
      </c>
      <c r="D1356" s="10" t="str">
        <f>[2]Emissions!D426</f>
        <v>ELC</v>
      </c>
      <c r="E1356" s="42">
        <f>[2]Emissions!E426</f>
        <v>0</v>
      </c>
      <c r="F1356" s="42">
        <f>[2]Emissions!F426</f>
        <v>0</v>
      </c>
      <c r="G1356" s="42">
        <f>[2]Emissions!G426</f>
        <v>0</v>
      </c>
      <c r="H1356" s="42">
        <f>[2]Emissions!H426</f>
        <v>0</v>
      </c>
      <c r="I1356" s="42">
        <f>[2]Emissions!I426</f>
        <v>0</v>
      </c>
      <c r="J1356" s="42">
        <f>[2]Emissions!J426</f>
        <v>0</v>
      </c>
      <c r="K1356" s="42">
        <f>[2]Emissions!K426</f>
        <v>0</v>
      </c>
      <c r="L1356" s="42">
        <f>[2]Emissions!L426</f>
        <v>0</v>
      </c>
      <c r="M1356" s="42">
        <f>[2]Emissions!M426</f>
        <v>0</v>
      </c>
    </row>
    <row r="1357" spans="1:13">
      <c r="A1357" s="10" t="str">
        <f>[2]Emissions!A344</f>
        <v>EUR</v>
      </c>
      <c r="B1357" s="10" t="str">
        <f>[2]Emissions!B344</f>
        <v>ELC_BIO_CRP_GSF_NEW</v>
      </c>
      <c r="C1357" s="10" t="str">
        <f>[2]Emissions!C344</f>
        <v>TOT_CH4</v>
      </c>
      <c r="D1357" s="10" t="str">
        <f>[2]Emissions!D344</f>
        <v>ELC</v>
      </c>
      <c r="E1357" s="42">
        <f>[2]Emissions!E344</f>
        <v>4.7697885382663632</v>
      </c>
      <c r="F1357" s="42">
        <f>[2]Emissions!F344</f>
        <v>17.731508195545199</v>
      </c>
      <c r="G1357" s="42">
        <f>[2]Emissions!G344</f>
        <v>23.370569973790921</v>
      </c>
      <c r="H1357" s="42">
        <f>[2]Emissions!H344</f>
        <v>25.103479671779301</v>
      </c>
      <c r="I1357" s="42">
        <f>[2]Emissions!I344</f>
        <v>39.56481247364411</v>
      </c>
      <c r="J1357" s="42">
        <f>[2]Emissions!J344</f>
        <v>39.976706868814063</v>
      </c>
      <c r="K1357" s="42">
        <f>[2]Emissions!K344</f>
        <v>36.909624239041818</v>
      </c>
      <c r="L1357" s="42">
        <f>[2]Emissions!L344</f>
        <v>17.35469308582833</v>
      </c>
      <c r="M1357" s="42">
        <f>[2]Emissions!M344</f>
        <v>0</v>
      </c>
    </row>
    <row r="1358" spans="1:13">
      <c r="A1358" s="10" t="str">
        <f>[2]Emissions!A527</f>
        <v>EUR</v>
      </c>
      <c r="B1358" s="10" t="str">
        <f>[2]Emissions!B527</f>
        <v>HET_COA_EXS</v>
      </c>
      <c r="C1358" s="10" t="str">
        <f>[2]Emissions!C527</f>
        <v>TOT_CH4</v>
      </c>
      <c r="D1358" s="10" t="str">
        <f>[2]Emissions!D527</f>
        <v>HET</v>
      </c>
      <c r="E1358" s="42">
        <f>[2]Emissions!E527</f>
        <v>1.928376462102688</v>
      </c>
      <c r="F1358" s="42">
        <f>[2]Emissions!F527</f>
        <v>1.6962570731458839</v>
      </c>
      <c r="G1358" s="42">
        <f>[2]Emissions!G527</f>
        <v>1.285584308068459</v>
      </c>
      <c r="H1358" s="42">
        <f>[2]Emissions!H527</f>
        <v>1.01775424388753</v>
      </c>
      <c r="I1358" s="42">
        <f>[2]Emissions!I527</f>
        <v>0.6785028292583537</v>
      </c>
      <c r="J1358" s="42">
        <f>[2]Emissions!J527</f>
        <v>0.32139607701711498</v>
      </c>
      <c r="K1358" s="42">
        <f>[2]Emissions!K527</f>
        <v>0</v>
      </c>
      <c r="L1358" s="42">
        <f>[2]Emissions!L527</f>
        <v>0</v>
      </c>
      <c r="M1358" s="42">
        <f>[2]Emissions!M527</f>
        <v>0</v>
      </c>
    </row>
    <row r="1359" spans="1:13">
      <c r="A1359" s="10" t="str">
        <f>[2]Emissions!A457</f>
        <v>EUR</v>
      </c>
      <c r="B1359" s="10" t="str">
        <f>[2]Emissions!B457</f>
        <v>ELC_COA_PUL_NEW</v>
      </c>
      <c r="C1359" s="10" t="str">
        <f>[2]Emissions!C457</f>
        <v>TOT_CH4</v>
      </c>
      <c r="D1359" s="10" t="str">
        <f>[2]Emissions!D457</f>
        <v>ELC</v>
      </c>
      <c r="E1359" s="42">
        <f>[2]Emissions!E457</f>
        <v>0</v>
      </c>
      <c r="F1359" s="42">
        <f>[2]Emissions!F457</f>
        <v>0</v>
      </c>
      <c r="G1359" s="42">
        <f>[2]Emissions!G457</f>
        <v>0</v>
      </c>
      <c r="H1359" s="42">
        <f>[2]Emissions!H457</f>
        <v>0</v>
      </c>
      <c r="I1359" s="42">
        <f>[2]Emissions!I457</f>
        <v>0</v>
      </c>
      <c r="J1359" s="42">
        <f>[2]Emissions!J457</f>
        <v>0</v>
      </c>
      <c r="K1359" s="42">
        <f>[2]Emissions!K457</f>
        <v>0</v>
      </c>
      <c r="L1359" s="42">
        <f>[2]Emissions!L457</f>
        <v>0</v>
      </c>
      <c r="M1359" s="42">
        <f>[2]Emissions!M457</f>
        <v>0</v>
      </c>
    </row>
    <row r="1360" spans="1:13">
      <c r="A1360" s="10" t="str">
        <f>[2]Emissions!A331</f>
        <v>EUR</v>
      </c>
      <c r="B1360" s="10" t="str">
        <f>[2]Emissions!B331</f>
        <v>ELC_BIO_CRP_COM_NEW</v>
      </c>
      <c r="C1360" s="10" t="str">
        <f>[2]Emissions!C331</f>
        <v>TOT_CH4</v>
      </c>
      <c r="D1360" s="10" t="str">
        <f>[2]Emissions!D331</f>
        <v>ELC</v>
      </c>
      <c r="E1360" s="42">
        <f>[2]Emissions!E331</f>
        <v>0</v>
      </c>
      <c r="F1360" s="42">
        <f>[2]Emissions!F331</f>
        <v>0</v>
      </c>
      <c r="G1360" s="42">
        <f>[2]Emissions!G331</f>
        <v>0</v>
      </c>
      <c r="H1360" s="42">
        <f>[2]Emissions!H331</f>
        <v>0</v>
      </c>
      <c r="I1360" s="42">
        <f>[2]Emissions!I331</f>
        <v>0</v>
      </c>
      <c r="J1360" s="42">
        <f>[2]Emissions!J331</f>
        <v>0</v>
      </c>
      <c r="K1360" s="42">
        <f>[2]Emissions!K331</f>
        <v>0</v>
      </c>
      <c r="L1360" s="42">
        <f>[2]Emissions!L331</f>
        <v>0</v>
      </c>
      <c r="M1360" s="42">
        <f>[2]Emissions!M331</f>
        <v>0</v>
      </c>
    </row>
    <row r="1361" spans="1:13">
      <c r="A1361" s="10" t="str">
        <f>[2]Emissions!A522</f>
        <v>EUR</v>
      </c>
      <c r="B1361" s="10" t="str">
        <f>[2]Emissions!B522</f>
        <v>HET_BIO_NEW</v>
      </c>
      <c r="C1361" s="10" t="str">
        <f>[2]Emissions!C522</f>
        <v>TOT_CH4</v>
      </c>
      <c r="D1361" s="10" t="str">
        <f>[2]Emissions!D522</f>
        <v>HET</v>
      </c>
      <c r="E1361" s="42">
        <f>[2]Emissions!E522</f>
        <v>0</v>
      </c>
      <c r="F1361" s="42">
        <f>[2]Emissions!F522</f>
        <v>0</v>
      </c>
      <c r="G1361" s="42">
        <f>[2]Emissions!G522</f>
        <v>0</v>
      </c>
      <c r="H1361" s="42">
        <f>[2]Emissions!H522</f>
        <v>0</v>
      </c>
      <c r="I1361" s="42">
        <f>[2]Emissions!I522</f>
        <v>0</v>
      </c>
      <c r="J1361" s="42">
        <f>[2]Emissions!J522</f>
        <v>0</v>
      </c>
      <c r="K1361" s="42">
        <f>[2]Emissions!K522</f>
        <v>0</v>
      </c>
      <c r="L1361" s="42">
        <f>[2]Emissions!L522</f>
        <v>0</v>
      </c>
      <c r="M1361" s="42">
        <f>[2]Emissions!M522</f>
        <v>0</v>
      </c>
    </row>
    <row r="1362" spans="1:13">
      <c r="A1362" s="10" t="str">
        <f>[2]Emissions!A451</f>
        <v>EUR</v>
      </c>
      <c r="B1362" s="10" t="str">
        <f>[2]Emissions!B451</f>
        <v>ELC_COA_PUL_FG_CCS_NEW</v>
      </c>
      <c r="C1362" s="10" t="str">
        <f>[2]Emissions!C451</f>
        <v>TOT_CH4</v>
      </c>
      <c r="D1362" s="10" t="str">
        <f>[2]Emissions!D451</f>
        <v>ELC</v>
      </c>
      <c r="E1362" s="42">
        <f>[2]Emissions!E451</f>
        <v>0</v>
      </c>
      <c r="F1362" s="42">
        <f>[2]Emissions!F451</f>
        <v>0</v>
      </c>
      <c r="G1362" s="42">
        <f>[2]Emissions!G451</f>
        <v>0</v>
      </c>
      <c r="H1362" s="42">
        <f>[2]Emissions!H451</f>
        <v>0</v>
      </c>
      <c r="I1362" s="42">
        <f>[2]Emissions!I451</f>
        <v>0</v>
      </c>
      <c r="J1362" s="42">
        <f>[2]Emissions!J451</f>
        <v>0</v>
      </c>
      <c r="K1362" s="42">
        <f>[2]Emissions!K451</f>
        <v>0</v>
      </c>
      <c r="L1362" s="42">
        <f>[2]Emissions!L451</f>
        <v>0</v>
      </c>
      <c r="M1362" s="42">
        <f>[2]Emissions!M451</f>
        <v>0</v>
      </c>
    </row>
    <row r="1363" spans="1:13">
      <c r="A1363" s="10" t="str">
        <f>[2]Emissions!A370</f>
        <v>EUR</v>
      </c>
      <c r="B1363" s="10" t="str">
        <f>[2]Emissions!B370</f>
        <v>ELC_BIO_GSF_DEC_NEW</v>
      </c>
      <c r="C1363" s="10" t="str">
        <f>[2]Emissions!C370</f>
        <v>TOT_CH4</v>
      </c>
      <c r="D1363" s="10" t="str">
        <f>[2]Emissions!D370</f>
        <v>ELC</v>
      </c>
      <c r="E1363" s="42">
        <f>[2]Emissions!E370</f>
        <v>0</v>
      </c>
      <c r="F1363" s="42">
        <f>[2]Emissions!F370</f>
        <v>0</v>
      </c>
      <c r="G1363" s="42">
        <f>[2]Emissions!G370</f>
        <v>0</v>
      </c>
      <c r="H1363" s="42">
        <f>[2]Emissions!H370</f>
        <v>0</v>
      </c>
      <c r="I1363" s="42">
        <f>[2]Emissions!I370</f>
        <v>0</v>
      </c>
      <c r="J1363" s="42">
        <f>[2]Emissions!J370</f>
        <v>0</v>
      </c>
      <c r="K1363" s="42">
        <f>[2]Emissions!K370</f>
        <v>0</v>
      </c>
      <c r="L1363" s="42">
        <f>[2]Emissions!L370</f>
        <v>0</v>
      </c>
      <c r="M1363" s="42">
        <f>[2]Emissions!M370</f>
        <v>0</v>
      </c>
    </row>
    <row r="1364" spans="1:13">
      <c r="A1364" s="10" t="str">
        <f>[2]Emissions!A349</f>
        <v>EUR</v>
      </c>
      <c r="B1364" s="10" t="str">
        <f>[2]Emissions!B349</f>
        <v>ELC_BIO_EXS</v>
      </c>
      <c r="C1364" s="10" t="str">
        <f>[2]Emissions!C349</f>
        <v>TOT_CH4</v>
      </c>
      <c r="D1364" s="10" t="str">
        <f>[2]Emissions!D349</f>
        <v>ELC</v>
      </c>
      <c r="E1364" s="42">
        <f>[2]Emissions!E349</f>
        <v>26.403054180674161</v>
      </c>
      <c r="F1364" s="42">
        <f>[2]Emissions!F349</f>
        <v>20.01073580008989</v>
      </c>
      <c r="G1364" s="42">
        <f>[2]Emissions!G349</f>
        <v>15.008051850067419</v>
      </c>
      <c r="H1364" s="42">
        <f>[2]Emissions!H349</f>
        <v>10.00536790004494</v>
      </c>
      <c r="I1364" s="42">
        <f>[2]Emissions!I349</f>
        <v>5.0026839500224716</v>
      </c>
      <c r="J1364" s="42">
        <f>[2]Emissions!J349</f>
        <v>0</v>
      </c>
      <c r="K1364" s="42">
        <f>[2]Emissions!K349</f>
        <v>0</v>
      </c>
      <c r="L1364" s="42">
        <f>[2]Emissions!L349</f>
        <v>0</v>
      </c>
      <c r="M1364" s="42">
        <f>[2]Emissions!M349</f>
        <v>0</v>
      </c>
    </row>
    <row r="1365" spans="1:13">
      <c r="A1365" s="10" t="str">
        <f>[2]Emissions!A560</f>
        <v>EUR</v>
      </c>
      <c r="B1365" s="10" t="str">
        <f>[2]Emissions!B560</f>
        <v>HH2_BIO_CM_NEW</v>
      </c>
      <c r="C1365" s="10" t="str">
        <f>[2]Emissions!C560</f>
        <v>TOT_CH4</v>
      </c>
      <c r="D1365" s="10" t="str">
        <f>[2]Emissions!D560</f>
        <v>HH2</v>
      </c>
      <c r="E1365" s="42">
        <f>[2]Emissions!E560</f>
        <v>0</v>
      </c>
      <c r="F1365" s="42">
        <f>[2]Emissions!F560</f>
        <v>0</v>
      </c>
      <c r="G1365" s="42">
        <f>[2]Emissions!G560</f>
        <v>0</v>
      </c>
      <c r="H1365" s="42">
        <f>[2]Emissions!H560</f>
        <v>0</v>
      </c>
      <c r="I1365" s="42">
        <f>[2]Emissions!I560</f>
        <v>0</v>
      </c>
      <c r="J1365" s="42">
        <f>[2]Emissions!J560</f>
        <v>0</v>
      </c>
      <c r="K1365" s="42">
        <f>[2]Emissions!K560</f>
        <v>0</v>
      </c>
      <c r="L1365" s="42">
        <f>[2]Emissions!L560</f>
        <v>0</v>
      </c>
      <c r="M1365" s="42">
        <f>[2]Emissions!M560</f>
        <v>0</v>
      </c>
    </row>
    <row r="1366" spans="1:13">
      <c r="A1366" s="10" t="str">
        <f>[2]Emissions!A462</f>
        <v>EUR</v>
      </c>
      <c r="B1366" s="10" t="str">
        <f>[2]Emissions!B462</f>
        <v>ELC_FT_BIO</v>
      </c>
      <c r="C1366" s="10" t="str">
        <f>[2]Emissions!C462</f>
        <v>TOT_CH4</v>
      </c>
      <c r="D1366" s="10" t="str">
        <f>[2]Emissions!D462</f>
        <v>ELC</v>
      </c>
      <c r="E1366" s="42">
        <f>[2]Emissions!E462</f>
        <v>0</v>
      </c>
      <c r="F1366" s="42">
        <f>[2]Emissions!F462</f>
        <v>0</v>
      </c>
      <c r="G1366" s="42">
        <f>[2]Emissions!G462</f>
        <v>0</v>
      </c>
      <c r="H1366" s="42">
        <f>[2]Emissions!H462</f>
        <v>0</v>
      </c>
      <c r="I1366" s="42">
        <f>[2]Emissions!I462</f>
        <v>0</v>
      </c>
      <c r="J1366" s="42">
        <f>[2]Emissions!J462</f>
        <v>0</v>
      </c>
      <c r="K1366" s="42">
        <f>[2]Emissions!K462</f>
        <v>0</v>
      </c>
      <c r="L1366" s="42">
        <f>[2]Emissions!L462</f>
        <v>0</v>
      </c>
      <c r="M1366" s="42">
        <f>[2]Emissions!M462</f>
        <v>0</v>
      </c>
    </row>
    <row r="1367" spans="1:13">
      <c r="A1367" s="10" t="str">
        <f>[2]Emissions!A318</f>
        <v>EUR</v>
      </c>
      <c r="B1367" s="10" t="str">
        <f>[2]Emissions!B318</f>
        <v>ELC_BIO_COM_DEC_NEW</v>
      </c>
      <c r="C1367" s="10" t="str">
        <f>[2]Emissions!C318</f>
        <v>TOT_CH4</v>
      </c>
      <c r="D1367" s="10" t="str">
        <f>[2]Emissions!D318</f>
        <v>ELC</v>
      </c>
      <c r="E1367" s="42">
        <f>[2]Emissions!E318</f>
        <v>0</v>
      </c>
      <c r="F1367" s="42">
        <f>[2]Emissions!F318</f>
        <v>0</v>
      </c>
      <c r="G1367" s="42">
        <f>[2]Emissions!G318</f>
        <v>0</v>
      </c>
      <c r="H1367" s="42">
        <f>[2]Emissions!H318</f>
        <v>0</v>
      </c>
      <c r="I1367" s="42">
        <f>[2]Emissions!I318</f>
        <v>0</v>
      </c>
      <c r="J1367" s="42">
        <f>[2]Emissions!J318</f>
        <v>0</v>
      </c>
      <c r="K1367" s="42">
        <f>[2]Emissions!K318</f>
        <v>0</v>
      </c>
      <c r="L1367" s="42">
        <f>[2]Emissions!L318</f>
        <v>0</v>
      </c>
      <c r="M1367" s="42">
        <f>[2]Emissions!M318</f>
        <v>0</v>
      </c>
    </row>
    <row r="1368" spans="1:13">
      <c r="A1368" s="10" t="str">
        <f>[2]Emissions!A444</f>
        <v>EUR</v>
      </c>
      <c r="B1368" s="10" t="str">
        <f>[2]Emissions!B444</f>
        <v>ELC_COA_PFB_NEW</v>
      </c>
      <c r="C1368" s="10" t="str">
        <f>[2]Emissions!C444</f>
        <v>TOT_CH4</v>
      </c>
      <c r="D1368" s="10" t="str">
        <f>[2]Emissions!D444</f>
        <v>ELC</v>
      </c>
      <c r="E1368" s="42">
        <f>[2]Emissions!E444</f>
        <v>0</v>
      </c>
      <c r="F1368" s="42">
        <f>[2]Emissions!F444</f>
        <v>0</v>
      </c>
      <c r="G1368" s="42">
        <f>[2]Emissions!G444</f>
        <v>0</v>
      </c>
      <c r="H1368" s="42">
        <f>[2]Emissions!H444</f>
        <v>0</v>
      </c>
      <c r="I1368" s="42">
        <f>[2]Emissions!I444</f>
        <v>0</v>
      </c>
      <c r="J1368" s="42">
        <f>[2]Emissions!J444</f>
        <v>0</v>
      </c>
      <c r="K1368" s="42">
        <f>[2]Emissions!K444</f>
        <v>0</v>
      </c>
      <c r="L1368" s="42">
        <f>[2]Emissions!L444</f>
        <v>0</v>
      </c>
      <c r="M1368" s="42">
        <f>[2]Emissions!M444</f>
        <v>0</v>
      </c>
    </row>
    <row r="1369" spans="1:13">
      <c r="A1369" s="10" t="str">
        <f>[2]Emissions!A554</f>
        <v>EUR</v>
      </c>
      <c r="B1369" s="10" t="str">
        <f>[2]Emissions!B554</f>
        <v>HH2_BIO_CM_CCS_NEW</v>
      </c>
      <c r="C1369" s="10" t="str">
        <f>[2]Emissions!C554</f>
        <v>TOT_CH4</v>
      </c>
      <c r="D1369" s="10" t="str">
        <f>[2]Emissions!D554</f>
        <v>HH2</v>
      </c>
      <c r="E1369" s="42">
        <f>[2]Emissions!E554</f>
        <v>0</v>
      </c>
      <c r="F1369" s="42">
        <f>[2]Emissions!F554</f>
        <v>0</v>
      </c>
      <c r="G1369" s="42">
        <f>[2]Emissions!G554</f>
        <v>0</v>
      </c>
      <c r="H1369" s="42">
        <f>[2]Emissions!H554</f>
        <v>0</v>
      </c>
      <c r="I1369" s="42">
        <f>[2]Emissions!I554</f>
        <v>0</v>
      </c>
      <c r="J1369" s="42">
        <f>[2]Emissions!J554</f>
        <v>0</v>
      </c>
      <c r="K1369" s="42">
        <f>[2]Emissions!K554</f>
        <v>0</v>
      </c>
      <c r="L1369" s="42">
        <f>[2]Emissions!L554</f>
        <v>0</v>
      </c>
      <c r="M1369" s="42">
        <f>[2]Emissions!M554</f>
        <v>0</v>
      </c>
    </row>
    <row r="1370" spans="1:13">
      <c r="A1370" s="10" t="str">
        <f>[2]Emissions!A419</f>
        <v>EUR</v>
      </c>
      <c r="B1370" s="10" t="str">
        <f>[2]Emissions!B419</f>
        <v>ELC_COA_CCO_FG_CCS_NEW</v>
      </c>
      <c r="C1370" s="10" t="str">
        <f>[2]Emissions!C419</f>
        <v>TOT_CH4</v>
      </c>
      <c r="D1370" s="10" t="str">
        <f>[2]Emissions!D419</f>
        <v>ELC</v>
      </c>
      <c r="E1370" s="42">
        <f>[2]Emissions!E419</f>
        <v>0</v>
      </c>
      <c r="F1370" s="42">
        <f>[2]Emissions!F419</f>
        <v>0</v>
      </c>
      <c r="G1370" s="42">
        <f>[2]Emissions!G419</f>
        <v>0</v>
      </c>
      <c r="H1370" s="42">
        <f>[2]Emissions!H419</f>
        <v>0</v>
      </c>
      <c r="I1370" s="42">
        <f>[2]Emissions!I419</f>
        <v>0</v>
      </c>
      <c r="J1370" s="42">
        <f>[2]Emissions!J419</f>
        <v>0</v>
      </c>
      <c r="K1370" s="42">
        <f>[2]Emissions!K419</f>
        <v>0</v>
      </c>
      <c r="L1370" s="42">
        <f>[2]Emissions!L419</f>
        <v>0</v>
      </c>
      <c r="M1370" s="42">
        <f>[2]Emissions!M419</f>
        <v>0</v>
      </c>
    </row>
    <row r="1371" spans="1:13">
      <c r="A1371" s="10" t="str">
        <f>[2]Emissions!A397</f>
        <v>EUR</v>
      </c>
      <c r="B1371" s="10" t="str">
        <f>[2]Emissions!B397</f>
        <v>ELC_CHP_COA_NEW</v>
      </c>
      <c r="C1371" s="10" t="str">
        <f>[2]Emissions!C397</f>
        <v>TOT_CH4</v>
      </c>
      <c r="D1371" s="10" t="str">
        <f>[2]Emissions!D397</f>
        <v>ELC</v>
      </c>
      <c r="E1371" s="42">
        <f>[2]Emissions!E397</f>
        <v>0</v>
      </c>
      <c r="F1371" s="42">
        <f>[2]Emissions!F397</f>
        <v>0</v>
      </c>
      <c r="G1371" s="42">
        <f>[2]Emissions!G397</f>
        <v>0</v>
      </c>
      <c r="H1371" s="42">
        <f>[2]Emissions!H397</f>
        <v>0</v>
      </c>
      <c r="I1371" s="42">
        <f>[2]Emissions!I397</f>
        <v>0</v>
      </c>
      <c r="J1371" s="42">
        <f>[2]Emissions!J397</f>
        <v>0</v>
      </c>
      <c r="K1371" s="42">
        <f>[2]Emissions!K397</f>
        <v>0</v>
      </c>
      <c r="L1371" s="42">
        <f>[2]Emissions!L397</f>
        <v>0</v>
      </c>
      <c r="M1371" s="42">
        <f>[2]Emissions!M397</f>
        <v>0</v>
      </c>
    </row>
    <row r="1372" spans="1:13">
      <c r="A1372" s="10" t="str">
        <f>[2]Emissions!A325</f>
        <v>EUR</v>
      </c>
      <c r="B1372" s="10" t="str">
        <f>[2]Emissions!B325</f>
        <v>ELC_BIO_CRP_COM_CCS_NEW</v>
      </c>
      <c r="C1372" s="10" t="str">
        <f>[2]Emissions!C325</f>
        <v>TOT_CH4</v>
      </c>
      <c r="D1372" s="10" t="str">
        <f>[2]Emissions!D325</f>
        <v>ELC</v>
      </c>
      <c r="E1372" s="42">
        <f>[2]Emissions!E325</f>
        <v>0</v>
      </c>
      <c r="F1372" s="42">
        <f>[2]Emissions!F325</f>
        <v>0</v>
      </c>
      <c r="G1372" s="42">
        <f>[2]Emissions!G325</f>
        <v>0</v>
      </c>
      <c r="H1372" s="42">
        <f>[2]Emissions!H325</f>
        <v>0</v>
      </c>
      <c r="I1372" s="42">
        <f>[2]Emissions!I325</f>
        <v>0</v>
      </c>
      <c r="J1372" s="42">
        <f>[2]Emissions!J325</f>
        <v>0.64918009756097561</v>
      </c>
      <c r="K1372" s="42">
        <f>[2]Emissions!K325</f>
        <v>4.0249166048780491</v>
      </c>
      <c r="L1372" s="42">
        <f>[2]Emissions!L325</f>
        <v>25.074581268292679</v>
      </c>
      <c r="M1372" s="42">
        <f>[2]Emissions!M325</f>
        <v>99.510975999999999</v>
      </c>
    </row>
    <row r="1373" spans="1:13">
      <c r="A1373" s="10" t="str">
        <f>[2]Emissions!A229</f>
        <v>EUR</v>
      </c>
      <c r="B1373" s="10" t="str">
        <f>[2]Emissions!B229</f>
        <v>COM_WH_BIO_WDS_NEW</v>
      </c>
      <c r="C1373" s="10" t="str">
        <f>[2]Emissions!C229</f>
        <v>TOT_CH4</v>
      </c>
      <c r="D1373" s="10" t="str">
        <f>[2]Emissions!D229</f>
        <v>COM</v>
      </c>
      <c r="E1373" s="42">
        <f>[2]Emissions!E229</f>
        <v>0</v>
      </c>
      <c r="F1373" s="42">
        <f>[2]Emissions!F229</f>
        <v>0</v>
      </c>
      <c r="G1373" s="42">
        <f>[2]Emissions!G229</f>
        <v>0</v>
      </c>
      <c r="H1373" s="42">
        <f>[2]Emissions!H229</f>
        <v>0</v>
      </c>
      <c r="I1373" s="42">
        <f>[2]Emissions!I229</f>
        <v>0</v>
      </c>
      <c r="J1373" s="42">
        <f>[2]Emissions!J229</f>
        <v>0</v>
      </c>
      <c r="K1373" s="42">
        <f>[2]Emissions!K229</f>
        <v>0</v>
      </c>
      <c r="L1373" s="42">
        <f>[2]Emissions!L229</f>
        <v>0</v>
      </c>
      <c r="M1373" s="42">
        <f>[2]Emissions!M229</f>
        <v>0</v>
      </c>
    </row>
    <row r="1374" spans="1:13">
      <c r="A1374" s="10" t="str">
        <f>[2]Emissions!A145</f>
        <v>EUR</v>
      </c>
      <c r="B1374" s="10" t="str">
        <f>[2]Emissions!B145</f>
        <v>COM_SH_COA_EXS</v>
      </c>
      <c r="C1374" s="10" t="str">
        <f>[2]Emissions!C145</f>
        <v>TOT_CH4</v>
      </c>
      <c r="D1374" s="10" t="str">
        <f>[2]Emissions!D145</f>
        <v>COM</v>
      </c>
      <c r="E1374" s="42">
        <f>[2]Emissions!E145</f>
        <v>0.40493883004384612</v>
      </c>
      <c r="F1374" s="42">
        <f>[2]Emissions!F145</f>
        <v>0.24846260365384609</v>
      </c>
      <c r="G1374" s="42">
        <f>[2]Emissions!G145</f>
        <v>0.16564173576923069</v>
      </c>
      <c r="H1374" s="42">
        <f>[2]Emissions!H145</f>
        <v>8.282086788461536E-2</v>
      </c>
      <c r="I1374" s="42">
        <f>[2]Emissions!I145</f>
        <v>0</v>
      </c>
      <c r="J1374" s="42">
        <f>[2]Emissions!J145</f>
        <v>0</v>
      </c>
      <c r="K1374" s="42">
        <f>[2]Emissions!K145</f>
        <v>0</v>
      </c>
      <c r="L1374" s="42">
        <f>[2]Emissions!L145</f>
        <v>0</v>
      </c>
      <c r="M1374" s="42">
        <f>[2]Emissions!M145</f>
        <v>0</v>
      </c>
    </row>
    <row r="1375" spans="1:13">
      <c r="A1375" s="10" t="str">
        <f>[2]Emissions!A136</f>
        <v>EUR</v>
      </c>
      <c r="B1375" s="10" t="str">
        <f>[2]Emissions!B136</f>
        <v>COM_SH_BIO_PLT_NEW</v>
      </c>
      <c r="C1375" s="10" t="str">
        <f>[2]Emissions!C136</f>
        <v>TOT_CH4</v>
      </c>
      <c r="D1375" s="10" t="str">
        <f>[2]Emissions!D136</f>
        <v>COM</v>
      </c>
      <c r="E1375" s="42">
        <f>[2]Emissions!E136</f>
        <v>0</v>
      </c>
      <c r="F1375" s="42">
        <f>[2]Emissions!F136</f>
        <v>0</v>
      </c>
      <c r="G1375" s="42">
        <f>[2]Emissions!G136</f>
        <v>0</v>
      </c>
      <c r="H1375" s="42">
        <f>[2]Emissions!H136</f>
        <v>28.456855410811411</v>
      </c>
      <c r="I1375" s="42">
        <f>[2]Emissions!I136</f>
        <v>21.33683217226173</v>
      </c>
      <c r="J1375" s="42">
        <f>[2]Emissions!J136</f>
        <v>10.253209071505189</v>
      </c>
      <c r="K1375" s="42">
        <f>[2]Emissions!K136</f>
        <v>0</v>
      </c>
      <c r="L1375" s="42">
        <f>[2]Emissions!L136</f>
        <v>0</v>
      </c>
      <c r="M1375" s="42">
        <f>[2]Emissions!M136</f>
        <v>0</v>
      </c>
    </row>
    <row r="1376" spans="1:13">
      <c r="A1376" s="10" t="str">
        <f>[2]Emissions!A313</f>
        <v>EUR</v>
      </c>
      <c r="B1376" s="10" t="str">
        <f>[2]Emissions!B313</f>
        <v>ELC_BIO_COM_CEN_NEW</v>
      </c>
      <c r="C1376" s="10" t="str">
        <f>[2]Emissions!C313</f>
        <v>TOT_CH4</v>
      </c>
      <c r="D1376" s="10" t="str">
        <f>[2]Emissions!D313</f>
        <v>ELC</v>
      </c>
      <c r="E1376" s="42">
        <f>[2]Emissions!E313</f>
        <v>0</v>
      </c>
      <c r="F1376" s="42">
        <f>[2]Emissions!F313</f>
        <v>0</v>
      </c>
      <c r="G1376" s="42">
        <f>[2]Emissions!G313</f>
        <v>0</v>
      </c>
      <c r="H1376" s="42">
        <f>[2]Emissions!H313</f>
        <v>0</v>
      </c>
      <c r="I1376" s="42">
        <f>[2]Emissions!I313</f>
        <v>0</v>
      </c>
      <c r="J1376" s="42">
        <f>[2]Emissions!J313</f>
        <v>0</v>
      </c>
      <c r="K1376" s="42">
        <f>[2]Emissions!K313</f>
        <v>0</v>
      </c>
      <c r="L1376" s="42">
        <f>[2]Emissions!L313</f>
        <v>0</v>
      </c>
      <c r="M1376" s="42">
        <f>[2]Emissions!M313</f>
        <v>0</v>
      </c>
    </row>
    <row r="1377" spans="1:13">
      <c r="A1377" s="10" t="str">
        <f>[2]Emissions!A140</f>
        <v>EUR</v>
      </c>
      <c r="B1377" s="10" t="str">
        <f>[2]Emissions!B140</f>
        <v>COM_SH_BIO_WDS_NEW</v>
      </c>
      <c r="C1377" s="10" t="str">
        <f>[2]Emissions!C140</f>
        <v>TOT_CH4</v>
      </c>
      <c r="D1377" s="10" t="str">
        <f>[2]Emissions!D140</f>
        <v>COM</v>
      </c>
      <c r="E1377" s="42">
        <f>[2]Emissions!E140</f>
        <v>0</v>
      </c>
      <c r="F1377" s="42">
        <f>[2]Emissions!F140</f>
        <v>0</v>
      </c>
      <c r="G1377" s="42">
        <f>[2]Emissions!G140</f>
        <v>0</v>
      </c>
      <c r="H1377" s="42">
        <f>[2]Emissions!H140</f>
        <v>0</v>
      </c>
      <c r="I1377" s="42">
        <f>[2]Emissions!I140</f>
        <v>0</v>
      </c>
      <c r="J1377" s="42">
        <f>[2]Emissions!J140</f>
        <v>0</v>
      </c>
      <c r="K1377" s="42">
        <f>[2]Emissions!K140</f>
        <v>0</v>
      </c>
      <c r="L1377" s="42">
        <f>[2]Emissions!L140</f>
        <v>0</v>
      </c>
      <c r="M1377" s="42">
        <f>[2]Emissions!M140</f>
        <v>0</v>
      </c>
    </row>
    <row r="1378" spans="1:13">
      <c r="A1378" s="10" t="str">
        <f>[2]Emissions!A307</f>
        <v>EUR</v>
      </c>
      <c r="B1378" s="10" t="str">
        <f>[2]Emissions!B307</f>
        <v>ELC_BIO_COM_CCS_NEW</v>
      </c>
      <c r="C1378" s="10" t="str">
        <f>[2]Emissions!C307</f>
        <v>TOT_CH4</v>
      </c>
      <c r="D1378" s="10" t="str">
        <f>[2]Emissions!D307</f>
        <v>ELC</v>
      </c>
      <c r="E1378" s="42">
        <f>[2]Emissions!E307</f>
        <v>0</v>
      </c>
      <c r="F1378" s="42">
        <f>[2]Emissions!F307</f>
        <v>0</v>
      </c>
      <c r="G1378" s="42">
        <f>[2]Emissions!G307</f>
        <v>0</v>
      </c>
      <c r="H1378" s="42">
        <f>[2]Emissions!H307</f>
        <v>0</v>
      </c>
      <c r="I1378" s="42">
        <f>[2]Emissions!I307</f>
        <v>0</v>
      </c>
      <c r="J1378" s="42">
        <f>[2]Emissions!J307</f>
        <v>0</v>
      </c>
      <c r="K1378" s="42">
        <f>[2]Emissions!K307</f>
        <v>0</v>
      </c>
      <c r="L1378" s="42">
        <f>[2]Emissions!L307</f>
        <v>0</v>
      </c>
      <c r="M1378" s="42">
        <f>[2]Emissions!M307</f>
        <v>48.242414204878052</v>
      </c>
    </row>
    <row r="1379" spans="1:13">
      <c r="A1379" s="10" t="str">
        <f>[2]Emissions!A629</f>
        <v>EUR</v>
      </c>
      <c r="B1379" s="10" t="str">
        <f>[2]Emissions!B629</f>
        <v>HH2_NGA_CS_CCS_NEW</v>
      </c>
      <c r="C1379" s="10" t="str">
        <f>[2]Emissions!C629</f>
        <v>SNK_CO2_EM</v>
      </c>
      <c r="D1379" s="10" t="str">
        <f>[2]Emissions!D629</f>
        <v>HH2</v>
      </c>
      <c r="E1379" s="42">
        <f>[2]Emissions!E629</f>
        <v>0</v>
      </c>
      <c r="F1379" s="42">
        <f>[2]Emissions!F629</f>
        <v>0</v>
      </c>
      <c r="G1379" s="42">
        <f>[2]Emissions!G629</f>
        <v>0</v>
      </c>
      <c r="H1379" s="42">
        <f>[2]Emissions!H629</f>
        <v>0</v>
      </c>
      <c r="I1379" s="42">
        <f>[2]Emissions!I629</f>
        <v>0</v>
      </c>
      <c r="J1379" s="42">
        <f>[2]Emissions!J629</f>
        <v>0</v>
      </c>
      <c r="K1379" s="42">
        <f>[2]Emissions!K629</f>
        <v>0</v>
      </c>
      <c r="L1379" s="42">
        <f>[2]Emissions!L629</f>
        <v>0</v>
      </c>
      <c r="M1379" s="42">
        <f>[2]Emissions!M629</f>
        <v>0</v>
      </c>
    </row>
    <row r="1380" spans="1:13">
      <c r="A1380" s="10" t="str">
        <f>[2]Emissions!A623</f>
        <v>EUR</v>
      </c>
      <c r="B1380" s="10" t="str">
        <f>[2]Emissions!B623</f>
        <v>HH2_NGA_CL_CCS_NEW</v>
      </c>
      <c r="C1380" s="10" t="str">
        <f>[2]Emissions!C623</f>
        <v>SNK_CO2_EM</v>
      </c>
      <c r="D1380" s="10" t="str">
        <f>[2]Emissions!D623</f>
        <v>HH2</v>
      </c>
      <c r="E1380" s="42">
        <f>[2]Emissions!E623</f>
        <v>0</v>
      </c>
      <c r="F1380" s="42">
        <f>[2]Emissions!F623</f>
        <v>0</v>
      </c>
      <c r="G1380" s="42">
        <f>[2]Emissions!G623</f>
        <v>0</v>
      </c>
      <c r="H1380" s="42">
        <f>[2]Emissions!H623</f>
        <v>0</v>
      </c>
      <c r="I1380" s="42">
        <f>[2]Emissions!I623</f>
        <v>0</v>
      </c>
      <c r="J1380" s="42">
        <f>[2]Emissions!J623</f>
        <v>0</v>
      </c>
      <c r="K1380" s="42">
        <f>[2]Emissions!K623</f>
        <v>3886.5077763623572</v>
      </c>
      <c r="L1380" s="42">
        <f>[2]Emissions!L623</f>
        <v>74730.114022894253</v>
      </c>
      <c r="M1380" s="42">
        <f>[2]Emissions!M623</f>
        <v>122141.2580995742</v>
      </c>
    </row>
    <row r="1381" spans="1:13">
      <c r="A1381" s="10" t="str">
        <f>[2]Emissions!A324</f>
        <v>EUR</v>
      </c>
      <c r="B1381" s="10" t="str">
        <f>[2]Emissions!B324</f>
        <v>ELC_BIO_CRP_COM_CCS_NEW</v>
      </c>
      <c r="C1381" s="10" t="str">
        <f>[2]Emissions!C324</f>
        <v>SNK_CO2_EM</v>
      </c>
      <c r="D1381" s="10" t="str">
        <f>[2]Emissions!D324</f>
        <v>ELC</v>
      </c>
      <c r="E1381" s="42">
        <f>[2]Emissions!E324</f>
        <v>0</v>
      </c>
      <c r="F1381" s="42">
        <f>[2]Emissions!F324</f>
        <v>0</v>
      </c>
      <c r="G1381" s="42">
        <f>[2]Emissions!G324</f>
        <v>0</v>
      </c>
      <c r="H1381" s="42">
        <f>[2]Emissions!H324</f>
        <v>0</v>
      </c>
      <c r="I1381" s="42">
        <f>[2]Emissions!I324</f>
        <v>0</v>
      </c>
      <c r="J1381" s="42">
        <f>[2]Emissions!J324</f>
        <v>1910.6484020824389</v>
      </c>
      <c r="K1381" s="42">
        <f>[2]Emissions!K324</f>
        <v>11846.02009291112</v>
      </c>
      <c r="L1381" s="42">
        <f>[2]Emissions!L324</f>
        <v>73798.794530434199</v>
      </c>
      <c r="M1381" s="42">
        <f>[2]Emissions!M324</f>
        <v>292877.87471981999</v>
      </c>
    </row>
    <row r="1382" spans="1:13">
      <c r="A1382" s="10" t="str">
        <f>[2]Emissions!A306</f>
        <v>EUR</v>
      </c>
      <c r="B1382" s="10" t="str">
        <f>[2]Emissions!B306</f>
        <v>ELC_BIO_COM_CCS_NEW</v>
      </c>
      <c r="C1382" s="10" t="str">
        <f>[2]Emissions!C306</f>
        <v>SNK_CO2_EM</v>
      </c>
      <c r="D1382" s="10" t="str">
        <f>[2]Emissions!D306</f>
        <v>ELC</v>
      </c>
      <c r="E1382" s="42">
        <f>[2]Emissions!E306</f>
        <v>0</v>
      </c>
      <c r="F1382" s="42">
        <f>[2]Emissions!F306</f>
        <v>0</v>
      </c>
      <c r="G1382" s="42">
        <f>[2]Emissions!G306</f>
        <v>0</v>
      </c>
      <c r="H1382" s="42">
        <f>[2]Emissions!H306</f>
        <v>0</v>
      </c>
      <c r="I1382" s="42">
        <f>[2]Emissions!I306</f>
        <v>0</v>
      </c>
      <c r="J1382" s="42">
        <f>[2]Emissions!J306</f>
        <v>0</v>
      </c>
      <c r="K1382" s="42">
        <f>[2]Emissions!K306</f>
        <v>0</v>
      </c>
      <c r="L1382" s="42">
        <f>[2]Emissions!L306</f>
        <v>0</v>
      </c>
      <c r="M1382" s="42">
        <f>[2]Emissions!M306</f>
        <v>112704.2295805249</v>
      </c>
    </row>
    <row r="1383" spans="1:13">
      <c r="A1383" s="10" t="str">
        <f>[2]Emissions!A553</f>
        <v>EUR</v>
      </c>
      <c r="B1383" s="10" t="str">
        <f>[2]Emissions!B553</f>
        <v>HH2_BIO_CM_CCS_NEW</v>
      </c>
      <c r="C1383" s="10" t="str">
        <f>[2]Emissions!C553</f>
        <v>SNK_CO2_EM</v>
      </c>
      <c r="D1383" s="10" t="str">
        <f>[2]Emissions!D553</f>
        <v>HH2</v>
      </c>
      <c r="E1383" s="42">
        <f>[2]Emissions!E553</f>
        <v>0</v>
      </c>
      <c r="F1383" s="42">
        <f>[2]Emissions!F553</f>
        <v>0</v>
      </c>
      <c r="G1383" s="42">
        <f>[2]Emissions!G553</f>
        <v>0</v>
      </c>
      <c r="H1383" s="42">
        <f>[2]Emissions!H553</f>
        <v>0</v>
      </c>
      <c r="I1383" s="42">
        <f>[2]Emissions!I553</f>
        <v>0</v>
      </c>
      <c r="J1383" s="42">
        <f>[2]Emissions!J553</f>
        <v>0</v>
      </c>
      <c r="K1383" s="42">
        <f>[2]Emissions!K553</f>
        <v>0</v>
      </c>
      <c r="L1383" s="42">
        <f>[2]Emissions!L553</f>
        <v>0</v>
      </c>
      <c r="M1383" s="42">
        <f>[2]Emissions!M553</f>
        <v>0</v>
      </c>
    </row>
    <row r="1384" spans="1:13">
      <c r="A1384" s="10" t="str">
        <f>[2]Emissions!A482</f>
        <v>EUR</v>
      </c>
      <c r="B1384" s="10" t="str">
        <f>[2]Emissions!B482</f>
        <v>ELC_NGA_FG_CCS_NEW</v>
      </c>
      <c r="C1384" s="10" t="str">
        <f>[2]Emissions!C482</f>
        <v>SNK_CO2_EM</v>
      </c>
      <c r="D1384" s="10" t="str">
        <f>[2]Emissions!D482</f>
        <v>ELC</v>
      </c>
      <c r="E1384" s="42">
        <f>[2]Emissions!E482</f>
        <v>0</v>
      </c>
      <c r="F1384" s="42">
        <f>[2]Emissions!F482</f>
        <v>0</v>
      </c>
      <c r="G1384" s="42">
        <f>[2]Emissions!G482</f>
        <v>0</v>
      </c>
      <c r="H1384" s="42">
        <f>[2]Emissions!H482</f>
        <v>0</v>
      </c>
      <c r="I1384" s="42">
        <f>[2]Emissions!I482</f>
        <v>0</v>
      </c>
      <c r="J1384" s="42">
        <f>[2]Emissions!J482</f>
        <v>0</v>
      </c>
      <c r="K1384" s="42">
        <f>[2]Emissions!K482</f>
        <v>0</v>
      </c>
      <c r="L1384" s="42">
        <f>[2]Emissions!L482</f>
        <v>0</v>
      </c>
      <c r="M1384" s="42">
        <f>[2]Emissions!M482</f>
        <v>0</v>
      </c>
    </row>
    <row r="1385" spans="1:13">
      <c r="A1385" s="10" t="str">
        <f>[2]Emissions!A418</f>
        <v>EUR</v>
      </c>
      <c r="B1385" s="10" t="str">
        <f>[2]Emissions!B418</f>
        <v>ELC_COA_CCO_FG_CCS_NEW</v>
      </c>
      <c r="C1385" s="10" t="str">
        <f>[2]Emissions!C418</f>
        <v>SNK_CO2_EM</v>
      </c>
      <c r="D1385" s="10" t="str">
        <f>[2]Emissions!D418</f>
        <v>ELC</v>
      </c>
      <c r="E1385" s="42">
        <f>[2]Emissions!E418</f>
        <v>0</v>
      </c>
      <c r="F1385" s="42">
        <f>[2]Emissions!F418</f>
        <v>0</v>
      </c>
      <c r="G1385" s="42">
        <f>[2]Emissions!G418</f>
        <v>0</v>
      </c>
      <c r="H1385" s="42">
        <f>[2]Emissions!H418</f>
        <v>0</v>
      </c>
      <c r="I1385" s="42">
        <f>[2]Emissions!I418</f>
        <v>0</v>
      </c>
      <c r="J1385" s="42">
        <f>[2]Emissions!J418</f>
        <v>0</v>
      </c>
      <c r="K1385" s="42">
        <f>[2]Emissions!K418</f>
        <v>0</v>
      </c>
      <c r="L1385" s="42">
        <f>[2]Emissions!L418</f>
        <v>0</v>
      </c>
      <c r="M1385" s="42">
        <f>[2]Emissions!M418</f>
        <v>0</v>
      </c>
    </row>
    <row r="1386" spans="1:13">
      <c r="A1386" s="10" t="str">
        <f>[2]Emissions!A580</f>
        <v>EUR</v>
      </c>
      <c r="B1386" s="10" t="str">
        <f>[2]Emissions!B580</f>
        <v>HH2_COA_CL_CCS_NEW</v>
      </c>
      <c r="C1386" s="10" t="str">
        <f>[2]Emissions!C580</f>
        <v>SNK_CO2_EM</v>
      </c>
      <c r="D1386" s="10" t="str">
        <f>[2]Emissions!D580</f>
        <v>HH2</v>
      </c>
      <c r="E1386" s="42">
        <f>[2]Emissions!E580</f>
        <v>0</v>
      </c>
      <c r="F1386" s="42">
        <f>[2]Emissions!F580</f>
        <v>0</v>
      </c>
      <c r="G1386" s="42">
        <f>[2]Emissions!G580</f>
        <v>0</v>
      </c>
      <c r="H1386" s="42">
        <f>[2]Emissions!H580</f>
        <v>0</v>
      </c>
      <c r="I1386" s="42">
        <f>[2]Emissions!I580</f>
        <v>0</v>
      </c>
      <c r="J1386" s="42">
        <f>[2]Emissions!J580</f>
        <v>5335.927349681233</v>
      </c>
      <c r="K1386" s="42">
        <f>[2]Emissions!K580</f>
        <v>26043.717646431749</v>
      </c>
      <c r="L1386" s="42">
        <f>[2]Emissions!L580</f>
        <v>26108.414297059859</v>
      </c>
      <c r="M1386" s="42">
        <f>[2]Emissions!M580</f>
        <v>118548.70901650449</v>
      </c>
    </row>
    <row r="1387" spans="1:13">
      <c r="A1387" s="10" t="str">
        <f>[2]Emissions!A1064</f>
        <v>EUR</v>
      </c>
      <c r="B1387" s="10" t="str">
        <f>[2]Emissions!B1064</f>
        <v>IND_IS_BOF_HISBOF_CCS_NEW</v>
      </c>
      <c r="C1387" s="10" t="str">
        <f>[2]Emissions!C1064</f>
        <v>SNK_CO2_EM</v>
      </c>
      <c r="D1387" s="10" t="str">
        <f>[2]Emissions!D1064</f>
        <v>IND</v>
      </c>
      <c r="E1387" s="42">
        <f>[2]Emissions!E1064</f>
        <v>0</v>
      </c>
      <c r="F1387" s="42">
        <f>[2]Emissions!F1064</f>
        <v>0</v>
      </c>
      <c r="G1387" s="42">
        <f>[2]Emissions!G1064</f>
        <v>0</v>
      </c>
      <c r="H1387" s="42">
        <f>[2]Emissions!H1064</f>
        <v>0</v>
      </c>
      <c r="I1387" s="42">
        <f>[2]Emissions!I1064</f>
        <v>0</v>
      </c>
      <c r="J1387" s="42">
        <f>[2]Emissions!J1064</f>
        <v>0</v>
      </c>
      <c r="K1387" s="42">
        <f>[2]Emissions!K1064</f>
        <v>0</v>
      </c>
      <c r="L1387" s="42">
        <f>[2]Emissions!L1064</f>
        <v>0</v>
      </c>
      <c r="M1387" s="42">
        <f>[2]Emissions!M1064</f>
        <v>0</v>
      </c>
    </row>
    <row r="1388" spans="1:13">
      <c r="A1388" s="10" t="str">
        <f>[2]Emissions!A1302</f>
        <v>EUR</v>
      </c>
      <c r="B1388" s="10" t="str">
        <f>[2]Emissions!B1302</f>
        <v>IND_NM_CLK_DRY_PCCS_NEW</v>
      </c>
      <c r="C1388" s="10" t="str">
        <f>[2]Emissions!C1302</f>
        <v>SNK_CO2_EM</v>
      </c>
      <c r="D1388" s="10" t="str">
        <f>[2]Emissions!D1302</f>
        <v>IND</v>
      </c>
      <c r="E1388" s="42">
        <f>[2]Emissions!E1302</f>
        <v>0</v>
      </c>
      <c r="F1388" s="42">
        <f>[2]Emissions!F1302</f>
        <v>0</v>
      </c>
      <c r="G1388" s="42">
        <f>[2]Emissions!G1302</f>
        <v>0</v>
      </c>
      <c r="H1388" s="42">
        <f>[2]Emissions!H1302</f>
        <v>0</v>
      </c>
      <c r="I1388" s="42">
        <f>[2]Emissions!I1302</f>
        <v>0</v>
      </c>
      <c r="J1388" s="42">
        <f>[2]Emissions!J1302</f>
        <v>0</v>
      </c>
      <c r="K1388" s="42">
        <f>[2]Emissions!K1302</f>
        <v>0</v>
      </c>
      <c r="L1388" s="42">
        <f>[2]Emissions!L1302</f>
        <v>0</v>
      </c>
      <c r="M1388" s="42">
        <f>[2]Emissions!M1302</f>
        <v>0</v>
      </c>
    </row>
    <row r="1389" spans="1:13">
      <c r="A1389" s="10" t="str">
        <f>[2]Emissions!A1088</f>
        <v>EUR</v>
      </c>
      <c r="B1389" s="10" t="str">
        <f>[2]Emissions!B1088</f>
        <v>IND_IS_BOF_TGR_CCS_NEW</v>
      </c>
      <c r="C1389" s="10" t="str">
        <f>[2]Emissions!C1088</f>
        <v>SNK_CO2_EM</v>
      </c>
      <c r="D1389" s="10" t="str">
        <f>[2]Emissions!D1088</f>
        <v>IND</v>
      </c>
      <c r="E1389" s="42">
        <f>[2]Emissions!E1088</f>
        <v>0</v>
      </c>
      <c r="F1389" s="42">
        <f>[2]Emissions!F1088</f>
        <v>0</v>
      </c>
      <c r="G1389" s="42">
        <f>[2]Emissions!G1088</f>
        <v>0</v>
      </c>
      <c r="H1389" s="42">
        <f>[2]Emissions!H1088</f>
        <v>0</v>
      </c>
      <c r="I1389" s="42">
        <f>[2]Emissions!I1088</f>
        <v>0</v>
      </c>
      <c r="J1389" s="42">
        <f>[2]Emissions!J1088</f>
        <v>0</v>
      </c>
      <c r="K1389" s="42">
        <f>[2]Emissions!K1088</f>
        <v>7106.4843379543809</v>
      </c>
      <c r="L1389" s="42">
        <f>[2]Emissions!L1088</f>
        <v>7106.4843379543781</v>
      </c>
      <c r="M1389" s="42">
        <f>[2]Emissions!M1088</f>
        <v>7106.484337954379</v>
      </c>
    </row>
    <row r="1390" spans="1:13">
      <c r="A1390" s="10" t="str">
        <f>[2]Emissions!A1111</f>
        <v>EUR</v>
      </c>
      <c r="B1390" s="10" t="str">
        <f>[2]Emissions!B1111</f>
        <v>IND_IS_DRI_DRIEAF_CCS_NEW</v>
      </c>
      <c r="C1390" s="10" t="str">
        <f>[2]Emissions!C1111</f>
        <v>SNK_CO2_EM</v>
      </c>
      <c r="D1390" s="10" t="str">
        <f>[2]Emissions!D1111</f>
        <v>IND</v>
      </c>
      <c r="E1390" s="42">
        <f>[2]Emissions!E1111</f>
        <v>0</v>
      </c>
      <c r="F1390" s="42">
        <f>[2]Emissions!F1111</f>
        <v>0</v>
      </c>
      <c r="G1390" s="42">
        <f>[2]Emissions!G1111</f>
        <v>0</v>
      </c>
      <c r="H1390" s="42">
        <f>[2]Emissions!H1111</f>
        <v>0</v>
      </c>
      <c r="I1390" s="42">
        <f>[2]Emissions!I1111</f>
        <v>0</v>
      </c>
      <c r="J1390" s="42">
        <f>[2]Emissions!J1111</f>
        <v>0</v>
      </c>
      <c r="K1390" s="42">
        <f>[2]Emissions!K1111</f>
        <v>0</v>
      </c>
      <c r="L1390" s="42">
        <f>[2]Emissions!L1111</f>
        <v>0</v>
      </c>
      <c r="M1390" s="42">
        <f>[2]Emissions!M1111</f>
        <v>0</v>
      </c>
    </row>
    <row r="1391" spans="1:13">
      <c r="A1391" s="10" t="str">
        <f>[2]Emissions!A1294</f>
        <v>EUR</v>
      </c>
      <c r="B1391" s="10" t="str">
        <f>[2]Emissions!B1294</f>
        <v>IND_NM_CLK_DRY_OCCS_NEW</v>
      </c>
      <c r="C1391" s="10" t="str">
        <f>[2]Emissions!C1294</f>
        <v>SNK_CO2_EM</v>
      </c>
      <c r="D1391" s="10" t="str">
        <f>[2]Emissions!D1294</f>
        <v>IND</v>
      </c>
      <c r="E1391" s="42">
        <f>[2]Emissions!E1294</f>
        <v>0</v>
      </c>
      <c r="F1391" s="42">
        <f>[2]Emissions!F1294</f>
        <v>0</v>
      </c>
      <c r="G1391" s="42">
        <f>[2]Emissions!G1294</f>
        <v>0</v>
      </c>
      <c r="H1391" s="42">
        <f>[2]Emissions!H1294</f>
        <v>0</v>
      </c>
      <c r="I1391" s="42">
        <f>[2]Emissions!I1294</f>
        <v>14847.651020260169</v>
      </c>
      <c r="J1391" s="42">
        <f>[2]Emissions!J1294</f>
        <v>144963.017336005</v>
      </c>
      <c r="K1391" s="42">
        <f>[2]Emissions!K1294</f>
        <v>146630.3377353985</v>
      </c>
      <c r="L1391" s="42">
        <f>[2]Emissions!L1294</f>
        <v>148512.88207148519</v>
      </c>
      <c r="M1391" s="42">
        <f>[2]Emissions!M1294</f>
        <v>150081.5493883653</v>
      </c>
    </row>
    <row r="1392" spans="1:13">
      <c r="A1392" s="10" t="str">
        <f>[2]Emissions!A673</f>
        <v>EUR</v>
      </c>
      <c r="B1392" s="10" t="str">
        <f>[2]Emissions!B673</f>
        <v>IND_CH_AMM_NGASR_CCS_NEW</v>
      </c>
      <c r="C1392" s="10" t="str">
        <f>[2]Emissions!C673</f>
        <v>SNK_CO2_EM</v>
      </c>
      <c r="D1392" s="10" t="str">
        <f>[2]Emissions!D673</f>
        <v>IND</v>
      </c>
      <c r="E1392" s="42">
        <f>[2]Emissions!E673</f>
        <v>0</v>
      </c>
      <c r="F1392" s="42">
        <f>[2]Emissions!F673</f>
        <v>0</v>
      </c>
      <c r="G1392" s="42">
        <f>[2]Emissions!G673</f>
        <v>0</v>
      </c>
      <c r="H1392" s="42">
        <f>[2]Emissions!H673</f>
        <v>0</v>
      </c>
      <c r="I1392" s="42">
        <f>[2]Emissions!I673</f>
        <v>3126.1761984738419</v>
      </c>
      <c r="J1392" s="42">
        <f>[2]Emissions!J673</f>
        <v>3179.31315740524</v>
      </c>
      <c r="K1392" s="42">
        <f>[2]Emissions!K673</f>
        <v>3220.1288784384451</v>
      </c>
      <c r="L1392" s="42">
        <f>[2]Emissions!L673</f>
        <v>3264.7156791064058</v>
      </c>
      <c r="M1392" s="42">
        <f>[2]Emissions!M673</f>
        <v>3301.8144888641341</v>
      </c>
    </row>
    <row r="1393" spans="1:13">
      <c r="A1393" s="10" t="str">
        <f>[2]Emissions!A358</f>
        <v>EUR</v>
      </c>
      <c r="B1393" s="10" t="str">
        <f>[2]Emissions!B358</f>
        <v>ELC_BIO_GSF_CCS_NEW</v>
      </c>
      <c r="C1393" s="10" t="str">
        <f>[2]Emissions!C358</f>
        <v>SNK_CO2_EM</v>
      </c>
      <c r="D1393" s="10" t="str">
        <f>[2]Emissions!D358</f>
        <v>ELC</v>
      </c>
      <c r="E1393" s="42">
        <f>[2]Emissions!E358</f>
        <v>0</v>
      </c>
      <c r="F1393" s="42">
        <f>[2]Emissions!F358</f>
        <v>0</v>
      </c>
      <c r="G1393" s="42">
        <f>[2]Emissions!G358</f>
        <v>0</v>
      </c>
      <c r="H1393" s="42">
        <f>[2]Emissions!H358</f>
        <v>0</v>
      </c>
      <c r="I1393" s="42">
        <f>[2]Emissions!I358</f>
        <v>0</v>
      </c>
      <c r="J1393" s="42">
        <f>[2]Emissions!J358</f>
        <v>0</v>
      </c>
      <c r="K1393" s="42">
        <f>[2]Emissions!K358</f>
        <v>0</v>
      </c>
      <c r="L1393" s="42">
        <f>[2]Emissions!L358</f>
        <v>0</v>
      </c>
      <c r="M1393" s="42">
        <f>[2]Emissions!M358</f>
        <v>0</v>
      </c>
    </row>
    <row r="1394" spans="1:13">
      <c r="A1394" s="10" t="str">
        <f>[2]Emissions!A1140</f>
        <v>EUR</v>
      </c>
      <c r="B1394" s="10" t="str">
        <f>[2]Emissions!B1140</f>
        <v>IND_IS_DRI_ULCORED_CCS_NEW</v>
      </c>
      <c r="C1394" s="10" t="str">
        <f>[2]Emissions!C1140</f>
        <v>SNK_CO2_EM</v>
      </c>
      <c r="D1394" s="10" t="str">
        <f>[2]Emissions!D1140</f>
        <v>IND</v>
      </c>
      <c r="E1394" s="42">
        <f>[2]Emissions!E1140</f>
        <v>0</v>
      </c>
      <c r="F1394" s="42">
        <f>[2]Emissions!F1140</f>
        <v>0</v>
      </c>
      <c r="G1394" s="42">
        <f>[2]Emissions!G1140</f>
        <v>0</v>
      </c>
      <c r="H1394" s="42">
        <f>[2]Emissions!H1140</f>
        <v>0</v>
      </c>
      <c r="I1394" s="42">
        <f>[2]Emissions!I1140</f>
        <v>0</v>
      </c>
      <c r="J1394" s="42">
        <f>[2]Emissions!J1140</f>
        <v>0</v>
      </c>
      <c r="K1394" s="42">
        <f>[2]Emissions!K1140</f>
        <v>0</v>
      </c>
      <c r="L1394" s="42">
        <f>[2]Emissions!L1140</f>
        <v>0</v>
      </c>
      <c r="M1394" s="42">
        <f>[2]Emissions!M1140</f>
        <v>0</v>
      </c>
    </row>
    <row r="1395" spans="1:13">
      <c r="A1395" s="10" t="str">
        <f>[2]Emissions!A1041</f>
        <v>EUR</v>
      </c>
      <c r="B1395" s="10" t="str">
        <f>[2]Emissions!B1041</f>
        <v>IND_IS_BOF_BFBOF_CCS_NEW</v>
      </c>
      <c r="C1395" s="10" t="str">
        <f>[2]Emissions!C1041</f>
        <v>SNK_CO2_EM</v>
      </c>
      <c r="D1395" s="10" t="str">
        <f>[2]Emissions!D1041</f>
        <v>IND</v>
      </c>
      <c r="E1395" s="42">
        <f>[2]Emissions!E1041</f>
        <v>0</v>
      </c>
      <c r="F1395" s="42">
        <f>[2]Emissions!F1041</f>
        <v>0</v>
      </c>
      <c r="G1395" s="42">
        <f>[2]Emissions!G1041</f>
        <v>0</v>
      </c>
      <c r="H1395" s="42">
        <f>[2]Emissions!H1041</f>
        <v>0</v>
      </c>
      <c r="I1395" s="42">
        <f>[2]Emissions!I1041</f>
        <v>669.86008257245624</v>
      </c>
      <c r="J1395" s="42">
        <f>[2]Emissions!J1041</f>
        <v>50181.970334568789</v>
      </c>
      <c r="K1395" s="42">
        <f>[2]Emissions!K1041</f>
        <v>49629.863014153729</v>
      </c>
      <c r="L1395" s="42">
        <f>[2]Emissions!L1041</f>
        <v>49653.094940190342</v>
      </c>
      <c r="M1395" s="42">
        <f>[2]Emissions!M1041</f>
        <v>49649.157758056303</v>
      </c>
    </row>
    <row r="1396" spans="1:13">
      <c r="A1396" s="10" t="str">
        <f>[2]Emissions!A587</f>
        <v>EUR</v>
      </c>
      <c r="B1396" s="10" t="str">
        <f>[2]Emissions!B587</f>
        <v>HH2_COA_CM_CCS_NEW</v>
      </c>
      <c r="C1396" s="10" t="str">
        <f>[2]Emissions!C587</f>
        <v>SNK_CO2_EM</v>
      </c>
      <c r="D1396" s="10" t="str">
        <f>[2]Emissions!D587</f>
        <v>HH2</v>
      </c>
      <c r="E1396" s="42">
        <f>[2]Emissions!E587</f>
        <v>0</v>
      </c>
      <c r="F1396" s="42">
        <f>[2]Emissions!F587</f>
        <v>0</v>
      </c>
      <c r="G1396" s="42">
        <f>[2]Emissions!G587</f>
        <v>0</v>
      </c>
      <c r="H1396" s="42">
        <f>[2]Emissions!H587</f>
        <v>0</v>
      </c>
      <c r="I1396" s="42">
        <f>[2]Emissions!I587</f>
        <v>0</v>
      </c>
      <c r="J1396" s="42">
        <f>[2]Emissions!J587</f>
        <v>0</v>
      </c>
      <c r="K1396" s="42">
        <f>[2]Emissions!K587</f>
        <v>0</v>
      </c>
      <c r="L1396" s="42">
        <f>[2]Emissions!L587</f>
        <v>0</v>
      </c>
      <c r="M1396" s="42">
        <f>[2]Emissions!M587</f>
        <v>0</v>
      </c>
    </row>
    <row r="1397" spans="1:13">
      <c r="A1397" s="10" t="str">
        <f>[2]Emissions!A337</f>
        <v>EUR</v>
      </c>
      <c r="B1397" s="10" t="str">
        <f>[2]Emissions!B337</f>
        <v>ELC_BIO_CRP_GSF_CCS_NEW</v>
      </c>
      <c r="C1397" s="10" t="str">
        <f>[2]Emissions!C337</f>
        <v>SNK_CO2_EM</v>
      </c>
      <c r="D1397" s="10" t="str">
        <f>[2]Emissions!D337</f>
        <v>ELC</v>
      </c>
      <c r="E1397" s="42">
        <f>[2]Emissions!E337</f>
        <v>0</v>
      </c>
      <c r="F1397" s="42">
        <f>[2]Emissions!F337</f>
        <v>0</v>
      </c>
      <c r="G1397" s="42">
        <f>[2]Emissions!G337</f>
        <v>0</v>
      </c>
      <c r="H1397" s="42">
        <f>[2]Emissions!H337</f>
        <v>0</v>
      </c>
      <c r="I1397" s="42">
        <f>[2]Emissions!I337</f>
        <v>0</v>
      </c>
      <c r="J1397" s="42">
        <f>[2]Emissions!J337</f>
        <v>0</v>
      </c>
      <c r="K1397" s="42">
        <f>[2]Emissions!K337</f>
        <v>0</v>
      </c>
      <c r="L1397" s="42">
        <f>[2]Emissions!L337</f>
        <v>0</v>
      </c>
      <c r="M1397" s="42">
        <f>[2]Emissions!M337</f>
        <v>0</v>
      </c>
    </row>
    <row r="1398" spans="1:13">
      <c r="A1398" s="10" t="str">
        <f>[2]Emissions!A425</f>
        <v>EUR</v>
      </c>
      <c r="B1398" s="10" t="str">
        <f>[2]Emissions!B425</f>
        <v>ELC_COA_CCO_IG_CCS_NEW</v>
      </c>
      <c r="C1398" s="10" t="str">
        <f>[2]Emissions!C425</f>
        <v>SNK_CO2_EM</v>
      </c>
      <c r="D1398" s="10" t="str">
        <f>[2]Emissions!D425</f>
        <v>ELC</v>
      </c>
      <c r="E1398" s="42">
        <f>[2]Emissions!E425</f>
        <v>0</v>
      </c>
      <c r="F1398" s="42">
        <f>[2]Emissions!F425</f>
        <v>0</v>
      </c>
      <c r="G1398" s="42">
        <f>[2]Emissions!G425</f>
        <v>0</v>
      </c>
      <c r="H1398" s="42">
        <f>[2]Emissions!H425</f>
        <v>0</v>
      </c>
      <c r="I1398" s="42">
        <f>[2]Emissions!I425</f>
        <v>0</v>
      </c>
      <c r="J1398" s="42">
        <f>[2]Emissions!J425</f>
        <v>0</v>
      </c>
      <c r="K1398" s="42">
        <f>[2]Emissions!K425</f>
        <v>0</v>
      </c>
      <c r="L1398" s="42">
        <f>[2]Emissions!L425</f>
        <v>0</v>
      </c>
      <c r="M1398" s="42">
        <f>[2]Emissions!M425</f>
        <v>0</v>
      </c>
    </row>
    <row r="1399" spans="1:13">
      <c r="A1399" s="10" t="str">
        <f>[2]Emissions!A450</f>
        <v>EUR</v>
      </c>
      <c r="B1399" s="10" t="str">
        <f>[2]Emissions!B450</f>
        <v>ELC_COA_PUL_FG_CCS_NEW</v>
      </c>
      <c r="C1399" s="10" t="str">
        <f>[2]Emissions!C450</f>
        <v>SNK_CO2_EM</v>
      </c>
      <c r="D1399" s="10" t="str">
        <f>[2]Emissions!D450</f>
        <v>ELC</v>
      </c>
      <c r="E1399" s="42">
        <f>[2]Emissions!E450</f>
        <v>0</v>
      </c>
      <c r="F1399" s="42">
        <f>[2]Emissions!F450</f>
        <v>0</v>
      </c>
      <c r="G1399" s="42">
        <f>[2]Emissions!G450</f>
        <v>0</v>
      </c>
      <c r="H1399" s="42">
        <f>[2]Emissions!H450</f>
        <v>0</v>
      </c>
      <c r="I1399" s="42">
        <f>[2]Emissions!I450</f>
        <v>0</v>
      </c>
      <c r="J1399" s="42">
        <f>[2]Emissions!J450</f>
        <v>0</v>
      </c>
      <c r="K1399" s="42">
        <f>[2]Emissions!K450</f>
        <v>0</v>
      </c>
      <c r="L1399" s="42">
        <f>[2]Emissions!L450</f>
        <v>0</v>
      </c>
      <c r="M1399" s="42">
        <f>[2]Emissions!M450</f>
        <v>0</v>
      </c>
    </row>
    <row r="1400" spans="1:13">
      <c r="A1400" s="10" t="str">
        <f>[2]Emissions!A488</f>
        <v>EUR</v>
      </c>
      <c r="B1400" s="10" t="str">
        <f>[2]Emissions!B488</f>
        <v>ELC_NGA_SOFC_CCS_NEW</v>
      </c>
      <c r="C1400" s="10" t="str">
        <f>[2]Emissions!C488</f>
        <v>SNK_CO2_EM</v>
      </c>
      <c r="D1400" s="10" t="str">
        <f>[2]Emissions!D488</f>
        <v>ELC</v>
      </c>
      <c r="E1400" s="42">
        <f>[2]Emissions!E488</f>
        <v>0</v>
      </c>
      <c r="F1400" s="42">
        <f>[2]Emissions!F488</f>
        <v>0</v>
      </c>
      <c r="G1400" s="42">
        <f>[2]Emissions!G488</f>
        <v>0</v>
      </c>
      <c r="H1400" s="42">
        <f>[2]Emissions!H488</f>
        <v>0</v>
      </c>
      <c r="I1400" s="42">
        <f>[2]Emissions!I488</f>
        <v>0</v>
      </c>
      <c r="J1400" s="42">
        <f>[2]Emissions!J488</f>
        <v>0</v>
      </c>
      <c r="K1400" s="42">
        <f>[2]Emissions!K488</f>
        <v>1995.662111537569</v>
      </c>
      <c r="L1400" s="42">
        <f>[2]Emissions!L488</f>
        <v>12432.65307389332</v>
      </c>
      <c r="M1400" s="42">
        <f>[2]Emissions!M488</f>
        <v>11434.82201812454</v>
      </c>
    </row>
    <row r="1401" spans="1:13">
      <c r="A1401" s="10" t="str">
        <f>[2]Emissions!A1988</f>
        <v>EUR</v>
      </c>
      <c r="B1401" s="10" t="str">
        <f>[2]Emissions!B1988</f>
        <v>RES_WH_DST_SOL_NEW</v>
      </c>
      <c r="C1401" s="10" t="str">
        <f>[2]Emissions!C1988</f>
        <v>RES_N2O</v>
      </c>
      <c r="D1401" s="10" t="str">
        <f>[2]Emissions!D1988</f>
        <v>RES</v>
      </c>
      <c r="E1401" s="42">
        <f>[2]Emissions!E1988</f>
        <v>0</v>
      </c>
      <c r="F1401" s="42">
        <f>[2]Emissions!F1988</f>
        <v>0</v>
      </c>
      <c r="G1401" s="42">
        <f>[2]Emissions!G1988</f>
        <v>0</v>
      </c>
      <c r="H1401" s="42">
        <f>[2]Emissions!H1988</f>
        <v>0</v>
      </c>
      <c r="I1401" s="42">
        <f>[2]Emissions!I1988</f>
        <v>0</v>
      </c>
      <c r="J1401" s="42">
        <f>[2]Emissions!J1988</f>
        <v>0</v>
      </c>
      <c r="K1401" s="42">
        <f>[2]Emissions!K1988</f>
        <v>0</v>
      </c>
      <c r="L1401" s="42">
        <f>[2]Emissions!L1988</f>
        <v>0</v>
      </c>
      <c r="M1401" s="42">
        <f>[2]Emissions!M1988</f>
        <v>0</v>
      </c>
    </row>
    <row r="1402" spans="1:13">
      <c r="A1402" s="10" t="str">
        <f>[2]Emissions!A1834</f>
        <v>EUR</v>
      </c>
      <c r="B1402" s="10" t="str">
        <f>[2]Emissions!B1834</f>
        <v>RES_SH_DST_SOL_NEW</v>
      </c>
      <c r="C1402" s="10" t="str">
        <f>[2]Emissions!C1834</f>
        <v>RES_N2O</v>
      </c>
      <c r="D1402" s="10" t="str">
        <f>[2]Emissions!D1834</f>
        <v>RES</v>
      </c>
      <c r="E1402" s="42">
        <f>[2]Emissions!E1834</f>
        <v>0</v>
      </c>
      <c r="F1402" s="42">
        <f>[2]Emissions!F1834</f>
        <v>0</v>
      </c>
      <c r="G1402" s="42">
        <f>[2]Emissions!G1834</f>
        <v>0</v>
      </c>
      <c r="H1402" s="42">
        <f>[2]Emissions!H1834</f>
        <v>0</v>
      </c>
      <c r="I1402" s="42">
        <f>[2]Emissions!I1834</f>
        <v>0</v>
      </c>
      <c r="J1402" s="42">
        <f>[2]Emissions!J1834</f>
        <v>0</v>
      </c>
      <c r="K1402" s="42">
        <f>[2]Emissions!K1834</f>
        <v>0</v>
      </c>
      <c r="L1402" s="42">
        <f>[2]Emissions!L1834</f>
        <v>0</v>
      </c>
      <c r="M1402" s="42">
        <f>[2]Emissions!M1834</f>
        <v>0</v>
      </c>
    </row>
    <row r="1403" spans="1:13">
      <c r="A1403" s="10" t="str">
        <f>[2]Emissions!A1824</f>
        <v>EUR</v>
      </c>
      <c r="B1403" s="10" t="str">
        <f>[2]Emissions!B1824</f>
        <v>RES_SH_DST_CND_NEW</v>
      </c>
      <c r="C1403" s="10" t="str">
        <f>[2]Emissions!C1824</f>
        <v>RES_N2O</v>
      </c>
      <c r="D1403" s="10" t="str">
        <f>[2]Emissions!D1824</f>
        <v>RES</v>
      </c>
      <c r="E1403" s="42">
        <f>[2]Emissions!E1824</f>
        <v>0</v>
      </c>
      <c r="F1403" s="42">
        <f>[2]Emissions!F1824</f>
        <v>44.997107372466317</v>
      </c>
      <c r="G1403" s="42">
        <f>[2]Emissions!G1824</f>
        <v>0</v>
      </c>
      <c r="H1403" s="42">
        <f>[2]Emissions!H1824</f>
        <v>0</v>
      </c>
      <c r="I1403" s="42">
        <f>[2]Emissions!I1824</f>
        <v>0</v>
      </c>
      <c r="J1403" s="42">
        <f>[2]Emissions!J1824</f>
        <v>0</v>
      </c>
      <c r="K1403" s="42">
        <f>[2]Emissions!K1824</f>
        <v>0</v>
      </c>
      <c r="L1403" s="42">
        <f>[2]Emissions!L1824</f>
        <v>0</v>
      </c>
      <c r="M1403" s="42">
        <f>[2]Emissions!M1824</f>
        <v>0</v>
      </c>
    </row>
    <row r="1404" spans="1:13">
      <c r="A1404" s="10" t="str">
        <f>[2]Emissions!A1761</f>
        <v>EUR</v>
      </c>
      <c r="B1404" s="10" t="str">
        <f>[2]Emissions!B1761</f>
        <v>RES_CK_LPG_EXS</v>
      </c>
      <c r="C1404" s="10" t="str">
        <f>[2]Emissions!C1761</f>
        <v>RES_N2O</v>
      </c>
      <c r="D1404" s="10" t="str">
        <f>[2]Emissions!D1761</f>
        <v>RES</v>
      </c>
      <c r="E1404" s="42">
        <f>[2]Emissions!E1761</f>
        <v>74.945300999999986</v>
      </c>
      <c r="F1404" s="42">
        <f>[2]Emissions!F1761</f>
        <v>56.208975749999993</v>
      </c>
      <c r="G1404" s="42">
        <f>[2]Emissions!G1761</f>
        <v>37.472650499999993</v>
      </c>
      <c r="H1404" s="42">
        <f>[2]Emissions!H1761</f>
        <v>18.736325249999989</v>
      </c>
      <c r="I1404" s="42">
        <f>[2]Emissions!I1761</f>
        <v>0</v>
      </c>
      <c r="J1404" s="42">
        <f>[2]Emissions!J1761</f>
        <v>0</v>
      </c>
      <c r="K1404" s="42">
        <f>[2]Emissions!K1761</f>
        <v>0</v>
      </c>
      <c r="L1404" s="42">
        <f>[2]Emissions!L1761</f>
        <v>0</v>
      </c>
      <c r="M1404" s="42">
        <f>[2]Emissions!M1761</f>
        <v>0</v>
      </c>
    </row>
    <row r="1405" spans="1:13">
      <c r="A1405" s="10" t="str">
        <f>[2]Emissions!A2028</f>
        <v>EUR</v>
      </c>
      <c r="B1405" s="10" t="str">
        <f>[2]Emissions!B2028</f>
        <v>RES_WH_NGA_CND_NEW</v>
      </c>
      <c r="C1405" s="10" t="str">
        <f>[2]Emissions!C2028</f>
        <v>RES_N2O</v>
      </c>
      <c r="D1405" s="10" t="str">
        <f>[2]Emissions!D2028</f>
        <v>RES</v>
      </c>
      <c r="E1405" s="42">
        <f>[2]Emissions!E2028</f>
        <v>0</v>
      </c>
      <c r="F1405" s="42">
        <f>[2]Emissions!F2028</f>
        <v>0</v>
      </c>
      <c r="G1405" s="42">
        <f>[2]Emissions!G2028</f>
        <v>0</v>
      </c>
      <c r="H1405" s="42">
        <f>[2]Emissions!H2028</f>
        <v>0</v>
      </c>
      <c r="I1405" s="42">
        <f>[2]Emissions!I2028</f>
        <v>0</v>
      </c>
      <c r="J1405" s="42">
        <f>[2]Emissions!J2028</f>
        <v>0</v>
      </c>
      <c r="K1405" s="42">
        <f>[2]Emissions!K2028</f>
        <v>0</v>
      </c>
      <c r="L1405" s="42">
        <f>[2]Emissions!L2028</f>
        <v>0</v>
      </c>
      <c r="M1405" s="42">
        <f>[2]Emissions!M2028</f>
        <v>0</v>
      </c>
    </row>
    <row r="1406" spans="1:13">
      <c r="A1406" s="10" t="str">
        <f>[2]Emissions!A1993</f>
        <v>EUR</v>
      </c>
      <c r="B1406" s="10" t="str">
        <f>[2]Emissions!B1993</f>
        <v>RES_WH_DST_STD_NEW</v>
      </c>
      <c r="C1406" s="10" t="str">
        <f>[2]Emissions!C1993</f>
        <v>RES_N2O</v>
      </c>
      <c r="D1406" s="10" t="str">
        <f>[2]Emissions!D1993</f>
        <v>RES</v>
      </c>
      <c r="E1406" s="42">
        <f>[2]Emissions!E1993</f>
        <v>0</v>
      </c>
      <c r="F1406" s="42">
        <f>[2]Emissions!F1993</f>
        <v>0</v>
      </c>
      <c r="G1406" s="42">
        <f>[2]Emissions!G1993</f>
        <v>0</v>
      </c>
      <c r="H1406" s="42">
        <f>[2]Emissions!H1993</f>
        <v>0</v>
      </c>
      <c r="I1406" s="42">
        <f>[2]Emissions!I1993</f>
        <v>0</v>
      </c>
      <c r="J1406" s="42">
        <f>[2]Emissions!J1993</f>
        <v>0</v>
      </c>
      <c r="K1406" s="42">
        <f>[2]Emissions!K1993</f>
        <v>0</v>
      </c>
      <c r="L1406" s="42">
        <f>[2]Emissions!L1993</f>
        <v>0</v>
      </c>
      <c r="M1406" s="42">
        <f>[2]Emissions!M1993</f>
        <v>0</v>
      </c>
    </row>
    <row r="1407" spans="1:13">
      <c r="A1407" s="10" t="str">
        <f>[2]Emissions!A1972</f>
        <v>EUR</v>
      </c>
      <c r="B1407" s="10" t="str">
        <f>[2]Emissions!B1972</f>
        <v>RES_WH_COA_NEW</v>
      </c>
      <c r="C1407" s="10" t="str">
        <f>[2]Emissions!C1972</f>
        <v>RES_N2O</v>
      </c>
      <c r="D1407" s="10" t="str">
        <f>[2]Emissions!D1972</f>
        <v>RES</v>
      </c>
      <c r="E1407" s="42">
        <f>[2]Emissions!E1972</f>
        <v>0</v>
      </c>
      <c r="F1407" s="42">
        <f>[2]Emissions!F1972</f>
        <v>0</v>
      </c>
      <c r="G1407" s="42">
        <f>[2]Emissions!G1972</f>
        <v>0</v>
      </c>
      <c r="H1407" s="42">
        <f>[2]Emissions!H1972</f>
        <v>0</v>
      </c>
      <c r="I1407" s="42">
        <f>[2]Emissions!I1972</f>
        <v>0</v>
      </c>
      <c r="J1407" s="42">
        <f>[2]Emissions!J1972</f>
        <v>0</v>
      </c>
      <c r="K1407" s="42">
        <f>[2]Emissions!K1972</f>
        <v>0</v>
      </c>
      <c r="L1407" s="42">
        <f>[2]Emissions!L1972</f>
        <v>0</v>
      </c>
      <c r="M1407" s="42">
        <f>[2]Emissions!M1972</f>
        <v>0</v>
      </c>
    </row>
    <row r="1408" spans="1:13">
      <c r="A1408" s="10" t="str">
        <f>[2]Emissions!A1937</f>
        <v>EUR</v>
      </c>
      <c r="B1408" s="10" t="str">
        <f>[2]Emissions!B1937</f>
        <v>RES_SH_NGA_CND_NEW</v>
      </c>
      <c r="C1408" s="10" t="str">
        <f>[2]Emissions!C1937</f>
        <v>RES_N2O</v>
      </c>
      <c r="D1408" s="10" t="str">
        <f>[2]Emissions!D1937</f>
        <v>RES</v>
      </c>
      <c r="E1408" s="42">
        <f>[2]Emissions!E1937</f>
        <v>79.721007946813302</v>
      </c>
      <c r="F1408" s="42">
        <f>[2]Emissions!F1937</f>
        <v>255.95738764836759</v>
      </c>
      <c r="G1408" s="42">
        <f>[2]Emissions!G1937</f>
        <v>325.48719572473038</v>
      </c>
      <c r="H1408" s="42">
        <f>[2]Emissions!H1937</f>
        <v>348.33793005266932</v>
      </c>
      <c r="I1408" s="42">
        <f>[2]Emissions!I1937</f>
        <v>268.61692210585591</v>
      </c>
      <c r="J1408" s="42">
        <f>[2]Emissions!J1937</f>
        <v>105.695373504985</v>
      </c>
      <c r="K1408" s="42">
        <f>[2]Emissions!K1937</f>
        <v>0</v>
      </c>
      <c r="L1408" s="42">
        <f>[2]Emissions!L1937</f>
        <v>0</v>
      </c>
      <c r="M1408" s="42">
        <f>[2]Emissions!M1937</f>
        <v>0</v>
      </c>
    </row>
    <row r="1409" spans="1:13">
      <c r="A1409" s="10" t="str">
        <f>[2]Emissions!A1902</f>
        <v>EUR</v>
      </c>
      <c r="B1409" s="10" t="str">
        <f>[2]Emissions!B1902</f>
        <v>RES_SH_INS_NGA_STD_NEW</v>
      </c>
      <c r="C1409" s="10" t="str">
        <f>[2]Emissions!C1902</f>
        <v>RES_N2O</v>
      </c>
      <c r="D1409" s="10" t="str">
        <f>[2]Emissions!D1902</f>
        <v>RES</v>
      </c>
      <c r="E1409" s="42">
        <f>[2]Emissions!E1902</f>
        <v>0</v>
      </c>
      <c r="F1409" s="42">
        <f>[2]Emissions!F1902</f>
        <v>0</v>
      </c>
      <c r="G1409" s="42">
        <f>[2]Emissions!G1902</f>
        <v>0</v>
      </c>
      <c r="H1409" s="42">
        <f>[2]Emissions!H1902</f>
        <v>0</v>
      </c>
      <c r="I1409" s="42">
        <f>[2]Emissions!I1902</f>
        <v>0</v>
      </c>
      <c r="J1409" s="42">
        <f>[2]Emissions!J1902</f>
        <v>0</v>
      </c>
      <c r="K1409" s="42">
        <f>[2]Emissions!K1902</f>
        <v>0</v>
      </c>
      <c r="L1409" s="42">
        <f>[2]Emissions!L1902</f>
        <v>0</v>
      </c>
      <c r="M1409" s="42">
        <f>[2]Emissions!M1902</f>
        <v>0</v>
      </c>
    </row>
    <row r="1410" spans="1:13">
      <c r="A1410" s="10" t="str">
        <f>[2]Emissions!A1839</f>
        <v>EUR</v>
      </c>
      <c r="B1410" s="10" t="str">
        <f>[2]Emissions!B1839</f>
        <v>RES_SH_DST_STD_NEW</v>
      </c>
      <c r="C1410" s="10" t="str">
        <f>[2]Emissions!C1839</f>
        <v>RES_N2O</v>
      </c>
      <c r="D1410" s="10" t="str">
        <f>[2]Emissions!D1839</f>
        <v>RES</v>
      </c>
      <c r="E1410" s="42">
        <f>[2]Emissions!E1839</f>
        <v>0</v>
      </c>
      <c r="F1410" s="42">
        <f>[2]Emissions!F1839</f>
        <v>0</v>
      </c>
      <c r="G1410" s="42">
        <f>[2]Emissions!G1839</f>
        <v>0</v>
      </c>
      <c r="H1410" s="42">
        <f>[2]Emissions!H1839</f>
        <v>0</v>
      </c>
      <c r="I1410" s="42">
        <f>[2]Emissions!I1839</f>
        <v>0</v>
      </c>
      <c r="J1410" s="42">
        <f>[2]Emissions!J1839</f>
        <v>0</v>
      </c>
      <c r="K1410" s="42">
        <f>[2]Emissions!K1839</f>
        <v>0</v>
      </c>
      <c r="L1410" s="42">
        <f>[2]Emissions!L1839</f>
        <v>0</v>
      </c>
      <c r="M1410" s="42">
        <f>[2]Emissions!M1839</f>
        <v>0</v>
      </c>
    </row>
    <row r="1411" spans="1:13">
      <c r="A1411" s="10" t="str">
        <f>[2]Emissions!A2043</f>
        <v>EUR</v>
      </c>
      <c r="B1411" s="10" t="str">
        <f>[2]Emissions!B2043</f>
        <v>RES_WH_NGA_STD_NEW</v>
      </c>
      <c r="C1411" s="10" t="str">
        <f>[2]Emissions!C2043</f>
        <v>RES_N2O</v>
      </c>
      <c r="D1411" s="10" t="str">
        <f>[2]Emissions!D2043</f>
        <v>RES</v>
      </c>
      <c r="E1411" s="42">
        <f>[2]Emissions!E2043</f>
        <v>0</v>
      </c>
      <c r="F1411" s="42">
        <f>[2]Emissions!F2043</f>
        <v>0</v>
      </c>
      <c r="G1411" s="42">
        <f>[2]Emissions!G2043</f>
        <v>0</v>
      </c>
      <c r="H1411" s="42">
        <f>[2]Emissions!H2043</f>
        <v>0</v>
      </c>
      <c r="I1411" s="42">
        <f>[2]Emissions!I2043</f>
        <v>0</v>
      </c>
      <c r="J1411" s="42">
        <f>[2]Emissions!J2043</f>
        <v>0</v>
      </c>
      <c r="K1411" s="42">
        <f>[2]Emissions!K2043</f>
        <v>0</v>
      </c>
      <c r="L1411" s="42">
        <f>[2]Emissions!L2043</f>
        <v>0</v>
      </c>
      <c r="M1411" s="42">
        <f>[2]Emissions!M2043</f>
        <v>0</v>
      </c>
    </row>
    <row r="1412" spans="1:13">
      <c r="A1412" s="10" t="str">
        <f>[2]Emissions!A2008</f>
        <v>EUR</v>
      </c>
      <c r="B1412" s="10" t="str">
        <f>[2]Emissions!B2008</f>
        <v>RES_WH_LPG_CND_NEW</v>
      </c>
      <c r="C1412" s="10" t="str">
        <f>[2]Emissions!C2008</f>
        <v>RES_N2O</v>
      </c>
      <c r="D1412" s="10" t="str">
        <f>[2]Emissions!D2008</f>
        <v>RES</v>
      </c>
      <c r="E1412" s="42">
        <f>[2]Emissions!E2008</f>
        <v>0</v>
      </c>
      <c r="F1412" s="42">
        <f>[2]Emissions!F2008</f>
        <v>0</v>
      </c>
      <c r="G1412" s="42">
        <f>[2]Emissions!G2008</f>
        <v>0</v>
      </c>
      <c r="H1412" s="42">
        <f>[2]Emissions!H2008</f>
        <v>0</v>
      </c>
      <c r="I1412" s="42">
        <f>[2]Emissions!I2008</f>
        <v>0</v>
      </c>
      <c r="J1412" s="42">
        <f>[2]Emissions!J2008</f>
        <v>0</v>
      </c>
      <c r="K1412" s="42">
        <f>[2]Emissions!K2008</f>
        <v>0</v>
      </c>
      <c r="L1412" s="42">
        <f>[2]Emissions!L2008</f>
        <v>0</v>
      </c>
      <c r="M1412" s="42">
        <f>[2]Emissions!M2008</f>
        <v>0</v>
      </c>
    </row>
    <row r="1413" spans="1:13">
      <c r="A1413" s="10" t="str">
        <f>[2]Emissions!A1952</f>
        <v>EUR</v>
      </c>
      <c r="B1413" s="10" t="str">
        <f>[2]Emissions!B1952</f>
        <v>RES_SH_NGA_STD_NEW</v>
      </c>
      <c r="C1413" s="10" t="str">
        <f>[2]Emissions!C1952</f>
        <v>RES_N2O</v>
      </c>
      <c r="D1413" s="10" t="str">
        <f>[2]Emissions!D1952</f>
        <v>RES</v>
      </c>
      <c r="E1413" s="42">
        <f>[2]Emissions!E1952</f>
        <v>0</v>
      </c>
      <c r="F1413" s="42">
        <f>[2]Emissions!F1952</f>
        <v>0</v>
      </c>
      <c r="G1413" s="42">
        <f>[2]Emissions!G1952</f>
        <v>0</v>
      </c>
      <c r="H1413" s="42">
        <f>[2]Emissions!H1952</f>
        <v>0</v>
      </c>
      <c r="I1413" s="42">
        <f>[2]Emissions!I1952</f>
        <v>0</v>
      </c>
      <c r="J1413" s="42">
        <f>[2]Emissions!J1952</f>
        <v>0</v>
      </c>
      <c r="K1413" s="42">
        <f>[2]Emissions!K1952</f>
        <v>0</v>
      </c>
      <c r="L1413" s="42">
        <f>[2]Emissions!L1952</f>
        <v>0</v>
      </c>
      <c r="M1413" s="42">
        <f>[2]Emissions!M1952</f>
        <v>0</v>
      </c>
    </row>
    <row r="1414" spans="1:13">
      <c r="A1414" s="10" t="str">
        <f>[2]Emissions!A1917</f>
        <v>EUR</v>
      </c>
      <c r="B1414" s="10" t="str">
        <f>[2]Emissions!B1917</f>
        <v>RES_SH_LPG_EXS</v>
      </c>
      <c r="C1414" s="10" t="str">
        <f>[2]Emissions!C1917</f>
        <v>RES_N2O</v>
      </c>
      <c r="D1414" s="10" t="str">
        <f>[2]Emissions!D1917</f>
        <v>RES</v>
      </c>
      <c r="E1414" s="42">
        <f>[2]Emissions!E1917</f>
        <v>56.353259057142857</v>
      </c>
      <c r="F1414" s="42">
        <f>[2]Emissions!F1917</f>
        <v>42.264944292857137</v>
      </c>
      <c r="G1414" s="42">
        <f>[2]Emissions!G1917</f>
        <v>28.176629528571429</v>
      </c>
      <c r="H1414" s="42">
        <f>[2]Emissions!H1917</f>
        <v>14.08831476428572</v>
      </c>
      <c r="I1414" s="42">
        <f>[2]Emissions!I1917</f>
        <v>0</v>
      </c>
      <c r="J1414" s="42">
        <f>[2]Emissions!J1917</f>
        <v>0</v>
      </c>
      <c r="K1414" s="42">
        <f>[2]Emissions!K1917</f>
        <v>0</v>
      </c>
      <c r="L1414" s="42">
        <f>[2]Emissions!L1917</f>
        <v>0</v>
      </c>
      <c r="M1414" s="42">
        <f>[2]Emissions!M1917</f>
        <v>0</v>
      </c>
    </row>
    <row r="1415" spans="1:13">
      <c r="A1415" s="10" t="str">
        <f>[2]Emissions!A1882</f>
        <v>EUR</v>
      </c>
      <c r="B1415" s="10" t="str">
        <f>[2]Emissions!B1882</f>
        <v>RES_SH_INS_LPG_SOL_NEW</v>
      </c>
      <c r="C1415" s="10" t="str">
        <f>[2]Emissions!C1882</f>
        <v>RES_N2O</v>
      </c>
      <c r="D1415" s="10" t="str">
        <f>[2]Emissions!D1882</f>
        <v>RES</v>
      </c>
      <c r="E1415" s="42">
        <f>[2]Emissions!E1882</f>
        <v>0</v>
      </c>
      <c r="F1415" s="42">
        <f>[2]Emissions!F1882</f>
        <v>0</v>
      </c>
      <c r="G1415" s="42">
        <f>[2]Emissions!G1882</f>
        <v>0</v>
      </c>
      <c r="H1415" s="42">
        <f>[2]Emissions!H1882</f>
        <v>0</v>
      </c>
      <c r="I1415" s="42">
        <f>[2]Emissions!I1882</f>
        <v>0</v>
      </c>
      <c r="J1415" s="42">
        <f>[2]Emissions!J1882</f>
        <v>0</v>
      </c>
      <c r="K1415" s="42">
        <f>[2]Emissions!K1882</f>
        <v>0</v>
      </c>
      <c r="L1415" s="42">
        <f>[2]Emissions!L1882</f>
        <v>0</v>
      </c>
      <c r="M1415" s="42">
        <f>[2]Emissions!M1882</f>
        <v>0</v>
      </c>
    </row>
    <row r="1416" spans="1:13">
      <c r="A1416" s="10" t="str">
        <f>[2]Emissions!A1756</f>
        <v>EUR</v>
      </c>
      <c r="B1416" s="10" t="str">
        <f>[2]Emissions!B1756</f>
        <v>RES_CK_KER_EXS</v>
      </c>
      <c r="C1416" s="10" t="str">
        <f>[2]Emissions!C1756</f>
        <v>RES_N2O</v>
      </c>
      <c r="D1416" s="10" t="str">
        <f>[2]Emissions!D1756</f>
        <v>RES</v>
      </c>
      <c r="E1416" s="42">
        <f>[2]Emissions!E1756</f>
        <v>33.484504333333319</v>
      </c>
      <c r="F1416" s="42">
        <f>[2]Emissions!F1756</f>
        <v>25.11337824999999</v>
      </c>
      <c r="G1416" s="42">
        <f>[2]Emissions!G1756</f>
        <v>16.74225216666666</v>
      </c>
      <c r="H1416" s="42">
        <f>[2]Emissions!H1756</f>
        <v>8.3711260833333316</v>
      </c>
      <c r="I1416" s="42">
        <f>[2]Emissions!I1756</f>
        <v>0</v>
      </c>
      <c r="J1416" s="42">
        <f>[2]Emissions!J1756</f>
        <v>0</v>
      </c>
      <c r="K1416" s="42">
        <f>[2]Emissions!K1756</f>
        <v>0</v>
      </c>
      <c r="L1416" s="42">
        <f>[2]Emissions!L1756</f>
        <v>0</v>
      </c>
      <c r="M1416" s="42">
        <f>[2]Emissions!M1756</f>
        <v>0</v>
      </c>
    </row>
    <row r="1417" spans="1:13">
      <c r="A1417" s="10" t="str">
        <f>[2]Emissions!A2023</f>
        <v>EUR</v>
      </c>
      <c r="B1417" s="10" t="str">
        <f>[2]Emissions!B2023</f>
        <v>RES_WH_LPG_STD_NEW</v>
      </c>
      <c r="C1417" s="10" t="str">
        <f>[2]Emissions!C2023</f>
        <v>RES_N2O</v>
      </c>
      <c r="D1417" s="10" t="str">
        <f>[2]Emissions!D2023</f>
        <v>RES</v>
      </c>
      <c r="E1417" s="42">
        <f>[2]Emissions!E2023</f>
        <v>0</v>
      </c>
      <c r="F1417" s="42">
        <f>[2]Emissions!F2023</f>
        <v>0</v>
      </c>
      <c r="G1417" s="42">
        <f>[2]Emissions!G2023</f>
        <v>0</v>
      </c>
      <c r="H1417" s="42">
        <f>[2]Emissions!H2023</f>
        <v>0</v>
      </c>
      <c r="I1417" s="42">
        <f>[2]Emissions!I2023</f>
        <v>0</v>
      </c>
      <c r="J1417" s="42">
        <f>[2]Emissions!J2023</f>
        <v>0</v>
      </c>
      <c r="K1417" s="42">
        <f>[2]Emissions!K2023</f>
        <v>0</v>
      </c>
      <c r="L1417" s="42">
        <f>[2]Emissions!L2023</f>
        <v>0</v>
      </c>
      <c r="M1417" s="42">
        <f>[2]Emissions!M2023</f>
        <v>0</v>
      </c>
    </row>
    <row r="1418" spans="1:13">
      <c r="A1418" s="10" t="str">
        <f>[2]Emissions!A1932</f>
        <v>EUR</v>
      </c>
      <c r="B1418" s="10" t="str">
        <f>[2]Emissions!B1932</f>
        <v>RES_SH_NGA_BUR_EXS</v>
      </c>
      <c r="C1418" s="10" t="str">
        <f>[2]Emissions!C1932</f>
        <v>RES_N2O</v>
      </c>
      <c r="D1418" s="10" t="str">
        <f>[2]Emissions!D1932</f>
        <v>RES</v>
      </c>
      <c r="E1418" s="42">
        <f>[2]Emissions!E1932</f>
        <v>322.34425251186258</v>
      </c>
      <c r="F1418" s="42">
        <f>[2]Emissions!F1932</f>
        <v>142.84287129807689</v>
      </c>
      <c r="G1418" s="42">
        <f>[2]Emissions!G1932</f>
        <v>95.228580865384643</v>
      </c>
      <c r="H1418" s="42">
        <f>[2]Emissions!H1932</f>
        <v>47.614290432692293</v>
      </c>
      <c r="I1418" s="42">
        <f>[2]Emissions!I1932</f>
        <v>0</v>
      </c>
      <c r="J1418" s="42">
        <f>[2]Emissions!J1932</f>
        <v>0</v>
      </c>
      <c r="K1418" s="42">
        <f>[2]Emissions!K1932</f>
        <v>0</v>
      </c>
      <c r="L1418" s="42">
        <f>[2]Emissions!L1932</f>
        <v>0</v>
      </c>
      <c r="M1418" s="42">
        <f>[2]Emissions!M1932</f>
        <v>0</v>
      </c>
    </row>
    <row r="1419" spans="1:13">
      <c r="A1419" s="10" t="str">
        <f>[2]Emissions!A1897</f>
        <v>EUR</v>
      </c>
      <c r="B1419" s="10" t="str">
        <f>[2]Emissions!B1897</f>
        <v>RES_SH_INS_NGA_SOL_NEW</v>
      </c>
      <c r="C1419" s="10" t="str">
        <f>[2]Emissions!C1897</f>
        <v>RES_N2O</v>
      </c>
      <c r="D1419" s="10" t="str">
        <f>[2]Emissions!D1897</f>
        <v>RES</v>
      </c>
      <c r="E1419" s="42">
        <f>[2]Emissions!E1897</f>
        <v>0</v>
      </c>
      <c r="F1419" s="42">
        <f>[2]Emissions!F1897</f>
        <v>0</v>
      </c>
      <c r="G1419" s="42">
        <f>[2]Emissions!G1897</f>
        <v>0</v>
      </c>
      <c r="H1419" s="42">
        <f>[2]Emissions!H1897</f>
        <v>0</v>
      </c>
      <c r="I1419" s="42">
        <f>[2]Emissions!I1897</f>
        <v>0</v>
      </c>
      <c r="J1419" s="42">
        <f>[2]Emissions!J1897</f>
        <v>0</v>
      </c>
      <c r="K1419" s="42">
        <f>[2]Emissions!K1897</f>
        <v>0</v>
      </c>
      <c r="L1419" s="42">
        <f>[2]Emissions!L1897</f>
        <v>0</v>
      </c>
      <c r="M1419" s="42">
        <f>[2]Emissions!M1897</f>
        <v>0</v>
      </c>
    </row>
    <row r="1420" spans="1:13">
      <c r="A1420" s="10" t="str">
        <f>[2]Emissions!A1771</f>
        <v>EUR</v>
      </c>
      <c r="B1420" s="10" t="str">
        <f>[2]Emissions!B1771</f>
        <v>RES_CK_NGA_NEW</v>
      </c>
      <c r="C1420" s="10" t="str">
        <f>[2]Emissions!C1771</f>
        <v>RES_N2O</v>
      </c>
      <c r="D1420" s="10" t="str">
        <f>[2]Emissions!D1771</f>
        <v>RES</v>
      </c>
      <c r="E1420" s="42">
        <f>[2]Emissions!E1771</f>
        <v>8.4714178999999952</v>
      </c>
      <c r="F1420" s="42">
        <f>[2]Emissions!F1771</f>
        <v>37.317074925000028</v>
      </c>
      <c r="G1420" s="42">
        <f>[2]Emissions!G1771</f>
        <v>68.469526375000015</v>
      </c>
      <c r="H1420" s="42">
        <f>[2]Emissions!H1771</f>
        <v>93.400459255000044</v>
      </c>
      <c r="I1420" s="42">
        <f>[2]Emissions!I1771</f>
        <v>120.17582396552871</v>
      </c>
      <c r="J1420" s="42">
        <f>[2]Emissions!J1771</f>
        <v>120.96937628138799</v>
      </c>
      <c r="K1420" s="42">
        <f>[2]Emissions!K1771</f>
        <v>121.58563536810451</v>
      </c>
      <c r="L1420" s="42">
        <f>[2]Emissions!L1771</f>
        <v>121.7615003049762</v>
      </c>
      <c r="M1420" s="42">
        <f>[2]Emissions!M1771</f>
        <v>120.7103968973986</v>
      </c>
    </row>
    <row r="1421" spans="1:13">
      <c r="A1421" s="10" t="str">
        <f>[2]Emissions!A2038</f>
        <v>EUR</v>
      </c>
      <c r="B1421" s="10" t="str">
        <f>[2]Emissions!B2038</f>
        <v>RES_WH_NGA_SOL_NEW</v>
      </c>
      <c r="C1421" s="10" t="str">
        <f>[2]Emissions!C2038</f>
        <v>RES_N2O</v>
      </c>
      <c r="D1421" s="10" t="str">
        <f>[2]Emissions!D2038</f>
        <v>RES</v>
      </c>
      <c r="E1421" s="42">
        <f>[2]Emissions!E2038</f>
        <v>0</v>
      </c>
      <c r="F1421" s="42">
        <f>[2]Emissions!F2038</f>
        <v>0</v>
      </c>
      <c r="G1421" s="42">
        <f>[2]Emissions!G2038</f>
        <v>0</v>
      </c>
      <c r="H1421" s="42">
        <f>[2]Emissions!H2038</f>
        <v>0</v>
      </c>
      <c r="I1421" s="42">
        <f>[2]Emissions!I2038</f>
        <v>0</v>
      </c>
      <c r="J1421" s="42">
        <f>[2]Emissions!J2038</f>
        <v>0</v>
      </c>
      <c r="K1421" s="42">
        <f>[2]Emissions!K2038</f>
        <v>0</v>
      </c>
      <c r="L1421" s="42">
        <f>[2]Emissions!L2038</f>
        <v>0</v>
      </c>
      <c r="M1421" s="42">
        <f>[2]Emissions!M2038</f>
        <v>0</v>
      </c>
    </row>
    <row r="1422" spans="1:13">
      <c r="A1422" s="10" t="str">
        <f>[2]Emissions!A2003</f>
        <v>EUR</v>
      </c>
      <c r="B1422" s="10" t="str">
        <f>[2]Emissions!B2003</f>
        <v>RES_WH_KER_EXS</v>
      </c>
      <c r="C1422" s="10" t="str">
        <f>[2]Emissions!C2003</f>
        <v>RES_N2O</v>
      </c>
      <c r="D1422" s="10" t="str">
        <f>[2]Emissions!D2003</f>
        <v>RES</v>
      </c>
      <c r="E1422" s="42">
        <f>[2]Emissions!E2003</f>
        <v>68.622377446880932</v>
      </c>
      <c r="F1422" s="42">
        <f>[2]Emissions!F2003</f>
        <v>68.622377446880932</v>
      </c>
      <c r="G1422" s="42">
        <f>[2]Emissions!G2003</f>
        <v>56.030639478818848</v>
      </c>
      <c r="H1422" s="42">
        <f>[2]Emissions!H2003</f>
        <v>2.7868068461538442</v>
      </c>
      <c r="I1422" s="42">
        <f>[2]Emissions!I2003</f>
        <v>0</v>
      </c>
      <c r="J1422" s="42">
        <f>[2]Emissions!J2003</f>
        <v>0</v>
      </c>
      <c r="K1422" s="42">
        <f>[2]Emissions!K2003</f>
        <v>0</v>
      </c>
      <c r="L1422" s="42">
        <f>[2]Emissions!L2003</f>
        <v>0</v>
      </c>
      <c r="M1422" s="42">
        <f>[2]Emissions!M2003</f>
        <v>0</v>
      </c>
    </row>
    <row r="1423" spans="1:13">
      <c r="A1423" s="10" t="str">
        <f>[2]Emissions!A1947</f>
        <v>EUR</v>
      </c>
      <c r="B1423" s="10" t="str">
        <f>[2]Emissions!B1947</f>
        <v>RES_SH_NGA_SOL_NEW</v>
      </c>
      <c r="C1423" s="10" t="str">
        <f>[2]Emissions!C1947</f>
        <v>RES_N2O</v>
      </c>
      <c r="D1423" s="10" t="str">
        <f>[2]Emissions!D1947</f>
        <v>RES</v>
      </c>
      <c r="E1423" s="42">
        <f>[2]Emissions!E1947</f>
        <v>0</v>
      </c>
      <c r="F1423" s="42">
        <f>[2]Emissions!F1947</f>
        <v>0</v>
      </c>
      <c r="G1423" s="42">
        <f>[2]Emissions!G1947</f>
        <v>0</v>
      </c>
      <c r="H1423" s="42">
        <f>[2]Emissions!H1947</f>
        <v>0</v>
      </c>
      <c r="I1423" s="42">
        <f>[2]Emissions!I1947</f>
        <v>0</v>
      </c>
      <c r="J1423" s="42">
        <f>[2]Emissions!J1947</f>
        <v>0</v>
      </c>
      <c r="K1423" s="42">
        <f>[2]Emissions!K1947</f>
        <v>0</v>
      </c>
      <c r="L1423" s="42">
        <f>[2]Emissions!L1947</f>
        <v>0</v>
      </c>
      <c r="M1423" s="42">
        <f>[2]Emissions!M1947</f>
        <v>0</v>
      </c>
    </row>
    <row r="1424" spans="1:13">
      <c r="A1424" s="10" t="str">
        <f>[2]Emissions!A1912</f>
        <v>EUR</v>
      </c>
      <c r="B1424" s="10" t="str">
        <f>[2]Emissions!B1912</f>
        <v>RES_SH_LPG_CND_NEW</v>
      </c>
      <c r="C1424" s="10" t="str">
        <f>[2]Emissions!C1912</f>
        <v>RES_N2O</v>
      </c>
      <c r="D1424" s="10" t="str">
        <f>[2]Emissions!D1912</f>
        <v>RES</v>
      </c>
      <c r="E1424" s="42">
        <f>[2]Emissions!E1912</f>
        <v>121.6714286814787</v>
      </c>
      <c r="F1424" s="42">
        <f>[2]Emissions!F1912</f>
        <v>160.498178929906</v>
      </c>
      <c r="G1424" s="42">
        <f>[2]Emissions!G1912</f>
        <v>134.1184326776623</v>
      </c>
      <c r="H1424" s="42">
        <f>[2]Emissions!H1912</f>
        <v>0</v>
      </c>
      <c r="I1424" s="42">
        <f>[2]Emissions!I1912</f>
        <v>0</v>
      </c>
      <c r="J1424" s="42">
        <f>[2]Emissions!J1912</f>
        <v>0</v>
      </c>
      <c r="K1424" s="42">
        <f>[2]Emissions!K1912</f>
        <v>0</v>
      </c>
      <c r="L1424" s="42">
        <f>[2]Emissions!L1912</f>
        <v>0</v>
      </c>
      <c r="M1424" s="42">
        <f>[2]Emissions!M1912</f>
        <v>0</v>
      </c>
    </row>
    <row r="1425" spans="1:13">
      <c r="A1425" s="10" t="str">
        <f>[2]Emissions!A1877</f>
        <v>EUR</v>
      </c>
      <c r="B1425" s="10" t="str">
        <f>[2]Emissions!B1877</f>
        <v>RES_SH_INS_LPG_CND_NEW</v>
      </c>
      <c r="C1425" s="10" t="str">
        <f>[2]Emissions!C1877</f>
        <v>RES_N2O</v>
      </c>
      <c r="D1425" s="10" t="str">
        <f>[2]Emissions!D1877</f>
        <v>RES</v>
      </c>
      <c r="E1425" s="42">
        <f>[2]Emissions!E1877</f>
        <v>0</v>
      </c>
      <c r="F1425" s="42">
        <f>[2]Emissions!F1877</f>
        <v>0</v>
      </c>
      <c r="G1425" s="42">
        <f>[2]Emissions!G1877</f>
        <v>0</v>
      </c>
      <c r="H1425" s="42">
        <f>[2]Emissions!H1877</f>
        <v>0</v>
      </c>
      <c r="I1425" s="42">
        <f>[2]Emissions!I1877</f>
        <v>0</v>
      </c>
      <c r="J1425" s="42">
        <f>[2]Emissions!J1877</f>
        <v>0</v>
      </c>
      <c r="K1425" s="42">
        <f>[2]Emissions!K1877</f>
        <v>0</v>
      </c>
      <c r="L1425" s="42">
        <f>[2]Emissions!L1877</f>
        <v>0</v>
      </c>
      <c r="M1425" s="42">
        <f>[2]Emissions!M1877</f>
        <v>0</v>
      </c>
    </row>
    <row r="1426" spans="1:13">
      <c r="A1426" s="10" t="str">
        <f>[2]Emissions!A2018</f>
        <v>EUR</v>
      </c>
      <c r="B1426" s="10" t="str">
        <f>[2]Emissions!B2018</f>
        <v>RES_WH_LPG_SOL_NEW</v>
      </c>
      <c r="C1426" s="10" t="str">
        <f>[2]Emissions!C2018</f>
        <v>RES_N2O</v>
      </c>
      <c r="D1426" s="10" t="str">
        <f>[2]Emissions!D2018</f>
        <v>RES</v>
      </c>
      <c r="E1426" s="42">
        <f>[2]Emissions!E2018</f>
        <v>0</v>
      </c>
      <c r="F1426" s="42">
        <f>[2]Emissions!F2018</f>
        <v>0</v>
      </c>
      <c r="G1426" s="42">
        <f>[2]Emissions!G2018</f>
        <v>0</v>
      </c>
      <c r="H1426" s="42">
        <f>[2]Emissions!H2018</f>
        <v>0</v>
      </c>
      <c r="I1426" s="42">
        <f>[2]Emissions!I2018</f>
        <v>0</v>
      </c>
      <c r="J1426" s="42">
        <f>[2]Emissions!J2018</f>
        <v>0</v>
      </c>
      <c r="K1426" s="42">
        <f>[2]Emissions!K2018</f>
        <v>0</v>
      </c>
      <c r="L1426" s="42">
        <f>[2]Emissions!L2018</f>
        <v>0</v>
      </c>
      <c r="M1426" s="42">
        <f>[2]Emissions!M2018</f>
        <v>0</v>
      </c>
    </row>
    <row r="1427" spans="1:13">
      <c r="A1427" s="10" t="str">
        <f>[2]Emissions!A1927</f>
        <v>EUR</v>
      </c>
      <c r="B1427" s="10" t="str">
        <f>[2]Emissions!B1927</f>
        <v>RES_SH_LPG_STD_NEW</v>
      </c>
      <c r="C1427" s="10" t="str">
        <f>[2]Emissions!C1927</f>
        <v>RES_N2O</v>
      </c>
      <c r="D1427" s="10" t="str">
        <f>[2]Emissions!D1927</f>
        <v>RES</v>
      </c>
      <c r="E1427" s="42">
        <f>[2]Emissions!E1927</f>
        <v>0</v>
      </c>
      <c r="F1427" s="42">
        <f>[2]Emissions!F1927</f>
        <v>0</v>
      </c>
      <c r="G1427" s="42">
        <f>[2]Emissions!G1927</f>
        <v>0</v>
      </c>
      <c r="H1427" s="42">
        <f>[2]Emissions!H1927</f>
        <v>0</v>
      </c>
      <c r="I1427" s="42">
        <f>[2]Emissions!I1927</f>
        <v>0</v>
      </c>
      <c r="J1427" s="42">
        <f>[2]Emissions!J1927</f>
        <v>0</v>
      </c>
      <c r="K1427" s="42">
        <f>[2]Emissions!K1927</f>
        <v>0</v>
      </c>
      <c r="L1427" s="42">
        <f>[2]Emissions!L1927</f>
        <v>0</v>
      </c>
      <c r="M1427" s="42">
        <f>[2]Emissions!M1927</f>
        <v>0</v>
      </c>
    </row>
    <row r="1428" spans="1:13">
      <c r="A1428" s="10" t="str">
        <f>[2]Emissions!A1892</f>
        <v>EUR</v>
      </c>
      <c r="B1428" s="10" t="str">
        <f>[2]Emissions!B1892</f>
        <v>RES_SH_INS_NGA_CND_NEW</v>
      </c>
      <c r="C1428" s="10" t="str">
        <f>[2]Emissions!C1892</f>
        <v>RES_N2O</v>
      </c>
      <c r="D1428" s="10" t="str">
        <f>[2]Emissions!D1892</f>
        <v>RES</v>
      </c>
      <c r="E1428" s="42">
        <f>[2]Emissions!E1892</f>
        <v>0</v>
      </c>
      <c r="F1428" s="42">
        <f>[2]Emissions!F1892</f>
        <v>0</v>
      </c>
      <c r="G1428" s="42">
        <f>[2]Emissions!G1892</f>
        <v>0</v>
      </c>
      <c r="H1428" s="42">
        <f>[2]Emissions!H1892</f>
        <v>0</v>
      </c>
      <c r="I1428" s="42">
        <f>[2]Emissions!I1892</f>
        <v>0</v>
      </c>
      <c r="J1428" s="42">
        <f>[2]Emissions!J1892</f>
        <v>0</v>
      </c>
      <c r="K1428" s="42">
        <f>[2]Emissions!K1892</f>
        <v>0</v>
      </c>
      <c r="L1428" s="42">
        <f>[2]Emissions!L1892</f>
        <v>0</v>
      </c>
      <c r="M1428" s="42">
        <f>[2]Emissions!M1892</f>
        <v>0</v>
      </c>
    </row>
    <row r="1429" spans="1:13">
      <c r="A1429" s="10" t="str">
        <f>[2]Emissions!A1766</f>
        <v>EUR</v>
      </c>
      <c r="B1429" s="10" t="str">
        <f>[2]Emissions!B1766</f>
        <v>RES_CK_NGA_EXS</v>
      </c>
      <c r="C1429" s="10" t="str">
        <f>[2]Emissions!C1766</f>
        <v>RES_N2O</v>
      </c>
      <c r="D1429" s="10" t="str">
        <f>[2]Emissions!D1766</f>
        <v>RES</v>
      </c>
      <c r="E1429" s="42">
        <f>[2]Emissions!E1766</f>
        <v>55.611476500000023</v>
      </c>
      <c r="F1429" s="42">
        <f>[2]Emissions!F1766</f>
        <v>41.708607375</v>
      </c>
      <c r="G1429" s="42">
        <f>[2]Emissions!G1766</f>
        <v>27.805738250000001</v>
      </c>
      <c r="H1429" s="42">
        <f>[2]Emissions!H1766</f>
        <v>13.902869125</v>
      </c>
      <c r="I1429" s="42">
        <f>[2]Emissions!I1766</f>
        <v>0</v>
      </c>
      <c r="J1429" s="42">
        <f>[2]Emissions!J1766</f>
        <v>0</v>
      </c>
      <c r="K1429" s="42">
        <f>[2]Emissions!K1766</f>
        <v>0</v>
      </c>
      <c r="L1429" s="42">
        <f>[2]Emissions!L1766</f>
        <v>0</v>
      </c>
      <c r="M1429" s="42">
        <f>[2]Emissions!M1766</f>
        <v>0</v>
      </c>
    </row>
    <row r="1430" spans="1:13">
      <c r="A1430" s="10" t="str">
        <f>[2]Emissions!A1745</f>
        <v>EUR</v>
      </c>
      <c r="B1430" s="10" t="str">
        <f>[2]Emissions!B1745</f>
        <v>RES_CK_BIO_EXS</v>
      </c>
      <c r="C1430" s="10" t="str">
        <f>[2]Emissions!C1745</f>
        <v>RES_N2O</v>
      </c>
      <c r="D1430" s="10" t="str">
        <f>[2]Emissions!D1745</f>
        <v>RES</v>
      </c>
      <c r="E1430" s="42">
        <f>[2]Emissions!E1745</f>
        <v>666.95728499999996</v>
      </c>
      <c r="F1430" s="42">
        <f>[2]Emissions!F1745</f>
        <v>500.21796374999991</v>
      </c>
      <c r="G1430" s="42">
        <f>[2]Emissions!G1745</f>
        <v>175.5150749999998</v>
      </c>
      <c r="H1430" s="42">
        <f>[2]Emissions!H1745</f>
        <v>166.73932124999999</v>
      </c>
      <c r="I1430" s="42">
        <f>[2]Emissions!I1745</f>
        <v>0</v>
      </c>
      <c r="J1430" s="42">
        <f>[2]Emissions!J1745</f>
        <v>0</v>
      </c>
      <c r="K1430" s="42">
        <f>[2]Emissions!K1745</f>
        <v>0</v>
      </c>
      <c r="L1430" s="42">
        <f>[2]Emissions!L1745</f>
        <v>0</v>
      </c>
      <c r="M1430" s="42">
        <f>[2]Emissions!M1745</f>
        <v>0</v>
      </c>
    </row>
    <row r="1431" spans="1:13">
      <c r="A1431" s="10" t="str">
        <f>[2]Emissions!A2033</f>
        <v>EUR</v>
      </c>
      <c r="B1431" s="10" t="str">
        <f>[2]Emissions!B2033</f>
        <v>RES_WH_NGA_EXS</v>
      </c>
      <c r="C1431" s="10" t="str">
        <f>[2]Emissions!C2033</f>
        <v>RES_N2O</v>
      </c>
      <c r="D1431" s="10" t="str">
        <f>[2]Emissions!D2033</f>
        <v>RES</v>
      </c>
      <c r="E1431" s="42">
        <f>[2]Emissions!E2033</f>
        <v>138.7930821385464</v>
      </c>
      <c r="F1431" s="42">
        <f>[2]Emissions!F2033</f>
        <v>38.225487949999987</v>
      </c>
      <c r="G1431" s="42">
        <f>[2]Emissions!G2033</f>
        <v>25.483658633333331</v>
      </c>
      <c r="H1431" s="42">
        <f>[2]Emissions!H2033</f>
        <v>12.74182931666666</v>
      </c>
      <c r="I1431" s="42">
        <f>[2]Emissions!I2033</f>
        <v>0</v>
      </c>
      <c r="J1431" s="42">
        <f>[2]Emissions!J2033</f>
        <v>0</v>
      </c>
      <c r="K1431" s="42">
        <f>[2]Emissions!K2033</f>
        <v>0</v>
      </c>
      <c r="L1431" s="42">
        <f>[2]Emissions!L2033</f>
        <v>0</v>
      </c>
      <c r="M1431" s="42">
        <f>[2]Emissions!M2033</f>
        <v>0</v>
      </c>
    </row>
    <row r="1432" spans="1:13">
      <c r="A1432" s="10" t="str">
        <f>[2]Emissions!A1998</f>
        <v>EUR</v>
      </c>
      <c r="B1432" s="10" t="str">
        <f>[2]Emissions!B1998</f>
        <v>RES_WH_HFO_EXS</v>
      </c>
      <c r="C1432" s="10" t="str">
        <f>[2]Emissions!C1998</f>
        <v>RES_N2O</v>
      </c>
      <c r="D1432" s="10" t="str">
        <f>[2]Emissions!D1998</f>
        <v>RES</v>
      </c>
      <c r="E1432" s="42">
        <f>[2]Emissions!E1998</f>
        <v>0.14312316176470591</v>
      </c>
      <c r="F1432" s="42">
        <f>[2]Emissions!F1998</f>
        <v>0.1073423713235294</v>
      </c>
      <c r="G1432" s="42">
        <f>[2]Emissions!G1998</f>
        <v>7.1561580882352926E-2</v>
      </c>
      <c r="H1432" s="42">
        <f>[2]Emissions!H1998</f>
        <v>3.578079044117647E-2</v>
      </c>
      <c r="I1432" s="42">
        <f>[2]Emissions!I1998</f>
        <v>0</v>
      </c>
      <c r="J1432" s="42">
        <f>[2]Emissions!J1998</f>
        <v>0</v>
      </c>
      <c r="K1432" s="42">
        <f>[2]Emissions!K1998</f>
        <v>0</v>
      </c>
      <c r="L1432" s="42">
        <f>[2]Emissions!L1998</f>
        <v>0</v>
      </c>
      <c r="M1432" s="42">
        <f>[2]Emissions!M1998</f>
        <v>0</v>
      </c>
    </row>
    <row r="1433" spans="1:13">
      <c r="A1433" s="10" t="str">
        <f>[2]Emissions!A1942</f>
        <v>EUR</v>
      </c>
      <c r="B1433" s="10" t="str">
        <f>[2]Emissions!B1942</f>
        <v>RES_SH_NGA_HP_EXS</v>
      </c>
      <c r="C1433" s="10" t="str">
        <f>[2]Emissions!C1942</f>
        <v>RES_N2O</v>
      </c>
      <c r="D1433" s="10" t="str">
        <f>[2]Emissions!D1942</f>
        <v>RES</v>
      </c>
      <c r="E1433" s="42">
        <f>[2]Emissions!E1942</f>
        <v>7.0111015527777756</v>
      </c>
      <c r="F1433" s="42">
        <f>[2]Emissions!F1942</f>
        <v>5.258326164583333</v>
      </c>
      <c r="G1433" s="42">
        <f>[2]Emissions!G1942</f>
        <v>3.5055507763888878</v>
      </c>
      <c r="H1433" s="42">
        <f>[2]Emissions!H1942</f>
        <v>1.7527753881944439</v>
      </c>
      <c r="I1433" s="42">
        <f>[2]Emissions!I1942</f>
        <v>0</v>
      </c>
      <c r="J1433" s="42">
        <f>[2]Emissions!J1942</f>
        <v>0</v>
      </c>
      <c r="K1433" s="42">
        <f>[2]Emissions!K1942</f>
        <v>0</v>
      </c>
      <c r="L1433" s="42">
        <f>[2]Emissions!L1942</f>
        <v>0</v>
      </c>
      <c r="M1433" s="42">
        <f>[2]Emissions!M1942</f>
        <v>0</v>
      </c>
    </row>
    <row r="1434" spans="1:13">
      <c r="A1434" s="10" t="str">
        <f>[2]Emissions!A1907</f>
        <v>EUR</v>
      </c>
      <c r="B1434" s="10" t="str">
        <f>[2]Emissions!B1907</f>
        <v>RES_SH_KER_EXS</v>
      </c>
      <c r="C1434" s="10" t="str">
        <f>[2]Emissions!C1907</f>
        <v>RES_N2O</v>
      </c>
      <c r="D1434" s="10" t="str">
        <f>[2]Emissions!D1907</f>
        <v>RES</v>
      </c>
      <c r="E1434" s="42">
        <f>[2]Emissions!E1907</f>
        <v>47.260710839028768</v>
      </c>
      <c r="F1434" s="42">
        <f>[2]Emissions!F1907</f>
        <v>12.784068</v>
      </c>
      <c r="G1434" s="42">
        <f>[2]Emissions!G1907</f>
        <v>39.526444320000003</v>
      </c>
      <c r="H1434" s="42">
        <f>[2]Emissions!H1907</f>
        <v>4.261356000000001</v>
      </c>
      <c r="I1434" s="42">
        <f>[2]Emissions!I1907</f>
        <v>0</v>
      </c>
      <c r="J1434" s="42">
        <f>[2]Emissions!J1907</f>
        <v>0</v>
      </c>
      <c r="K1434" s="42">
        <f>[2]Emissions!K1907</f>
        <v>0</v>
      </c>
      <c r="L1434" s="42">
        <f>[2]Emissions!L1907</f>
        <v>0</v>
      </c>
      <c r="M1434" s="42">
        <f>[2]Emissions!M1907</f>
        <v>0</v>
      </c>
    </row>
    <row r="1435" spans="1:13">
      <c r="A1435" s="10" t="str">
        <f>[2]Emissions!A1844</f>
        <v>EUR</v>
      </c>
      <c r="B1435" s="10" t="str">
        <f>[2]Emissions!B1844</f>
        <v>RES_SH_HFO_EXS</v>
      </c>
      <c r="C1435" s="10" t="str">
        <f>[2]Emissions!C1844</f>
        <v>RES_N2O</v>
      </c>
      <c r="D1435" s="10" t="str">
        <f>[2]Emissions!D1844</f>
        <v>RES</v>
      </c>
      <c r="E1435" s="42">
        <f>[2]Emissions!E1844</f>
        <v>9.5924566799999997</v>
      </c>
      <c r="F1435" s="42">
        <f>[2]Emissions!F1844</f>
        <v>7.1943425099999994</v>
      </c>
      <c r="G1435" s="42">
        <f>[2]Emissions!G1844</f>
        <v>4.7962283399999999</v>
      </c>
      <c r="H1435" s="42">
        <f>[2]Emissions!H1844</f>
        <v>2.398114169999999</v>
      </c>
      <c r="I1435" s="42">
        <f>[2]Emissions!I1844</f>
        <v>0</v>
      </c>
      <c r="J1435" s="42">
        <f>[2]Emissions!J1844</f>
        <v>0</v>
      </c>
      <c r="K1435" s="42">
        <f>[2]Emissions!K1844</f>
        <v>0</v>
      </c>
      <c r="L1435" s="42">
        <f>[2]Emissions!L1844</f>
        <v>0</v>
      </c>
      <c r="M1435" s="42">
        <f>[2]Emissions!M1844</f>
        <v>0</v>
      </c>
    </row>
    <row r="1436" spans="1:13">
      <c r="A1436" s="10" t="str">
        <f>[2]Emissions!A1795</f>
        <v>EUR</v>
      </c>
      <c r="B1436" s="10" t="str">
        <f>[2]Emissions!B1795</f>
        <v>RES_SC_NGA_HP_AIR_STD_NEW</v>
      </c>
      <c r="C1436" s="10" t="str">
        <f>[2]Emissions!C1795</f>
        <v>RES_N2O</v>
      </c>
      <c r="D1436" s="10" t="str">
        <f>[2]Emissions!D1795</f>
        <v>RES</v>
      </c>
      <c r="E1436" s="42">
        <f>[2]Emissions!E1795</f>
        <v>0</v>
      </c>
      <c r="F1436" s="42">
        <f>[2]Emissions!F1795</f>
        <v>0</v>
      </c>
      <c r="G1436" s="42">
        <f>[2]Emissions!G1795</f>
        <v>0</v>
      </c>
      <c r="H1436" s="42">
        <f>[2]Emissions!H1795</f>
        <v>0</v>
      </c>
      <c r="I1436" s="42">
        <f>[2]Emissions!I1795</f>
        <v>0</v>
      </c>
      <c r="J1436" s="42">
        <f>[2]Emissions!J1795</f>
        <v>0</v>
      </c>
      <c r="K1436" s="42">
        <f>[2]Emissions!K1795</f>
        <v>0</v>
      </c>
      <c r="L1436" s="42">
        <f>[2]Emissions!L1795</f>
        <v>0</v>
      </c>
      <c r="M1436" s="42">
        <f>[2]Emissions!M1795</f>
        <v>0</v>
      </c>
    </row>
    <row r="1437" spans="1:13">
      <c r="A1437" s="10" t="str">
        <f>[2]Emissions!A2013</f>
        <v>EUR</v>
      </c>
      <c r="B1437" s="10" t="str">
        <f>[2]Emissions!B2013</f>
        <v>RES_WH_LPG_EXS</v>
      </c>
      <c r="C1437" s="10" t="str">
        <f>[2]Emissions!C2013</f>
        <v>RES_N2O</v>
      </c>
      <c r="D1437" s="10" t="str">
        <f>[2]Emissions!D2013</f>
        <v>RES</v>
      </c>
      <c r="E1437" s="42">
        <f>[2]Emissions!E2013</f>
        <v>23.949554999999989</v>
      </c>
      <c r="F1437" s="42">
        <f>[2]Emissions!F2013</f>
        <v>17.962166249999999</v>
      </c>
      <c r="G1437" s="42">
        <f>[2]Emissions!G2013</f>
        <v>11.9747775</v>
      </c>
      <c r="H1437" s="42">
        <f>[2]Emissions!H2013</f>
        <v>5.9873887499999991</v>
      </c>
      <c r="I1437" s="42">
        <f>[2]Emissions!I2013</f>
        <v>0</v>
      </c>
      <c r="J1437" s="42">
        <f>[2]Emissions!J2013</f>
        <v>0</v>
      </c>
      <c r="K1437" s="42">
        <f>[2]Emissions!K2013</f>
        <v>0</v>
      </c>
      <c r="L1437" s="42">
        <f>[2]Emissions!L2013</f>
        <v>0</v>
      </c>
      <c r="M1437" s="42">
        <f>[2]Emissions!M2013</f>
        <v>0</v>
      </c>
    </row>
    <row r="1438" spans="1:13">
      <c r="A1438" s="10" t="str">
        <f>[2]Emissions!A1922</f>
        <v>EUR</v>
      </c>
      <c r="B1438" s="10" t="str">
        <f>[2]Emissions!B1922</f>
        <v>RES_SH_LPG_SOL_NEW</v>
      </c>
      <c r="C1438" s="10" t="str">
        <f>[2]Emissions!C1922</f>
        <v>RES_N2O</v>
      </c>
      <c r="D1438" s="10" t="str">
        <f>[2]Emissions!D1922</f>
        <v>RES</v>
      </c>
      <c r="E1438" s="42">
        <f>[2]Emissions!E1922</f>
        <v>0</v>
      </c>
      <c r="F1438" s="42">
        <f>[2]Emissions!F1922</f>
        <v>0</v>
      </c>
      <c r="G1438" s="42">
        <f>[2]Emissions!G1922</f>
        <v>0</v>
      </c>
      <c r="H1438" s="42">
        <f>[2]Emissions!H1922</f>
        <v>0</v>
      </c>
      <c r="I1438" s="42">
        <f>[2]Emissions!I1922</f>
        <v>0</v>
      </c>
      <c r="J1438" s="42">
        <f>[2]Emissions!J1922</f>
        <v>0</v>
      </c>
      <c r="K1438" s="42">
        <f>[2]Emissions!K1922</f>
        <v>0</v>
      </c>
      <c r="L1438" s="42">
        <f>[2]Emissions!L1922</f>
        <v>0</v>
      </c>
      <c r="M1438" s="42">
        <f>[2]Emissions!M1922</f>
        <v>0</v>
      </c>
    </row>
    <row r="1439" spans="1:13">
      <c r="A1439" s="10" t="str">
        <f>[2]Emissions!A1887</f>
        <v>EUR</v>
      </c>
      <c r="B1439" s="10" t="str">
        <f>[2]Emissions!B1887</f>
        <v>RES_SH_INS_LPG_STD_NEW</v>
      </c>
      <c r="C1439" s="10" t="str">
        <f>[2]Emissions!C1887</f>
        <v>RES_N2O</v>
      </c>
      <c r="D1439" s="10" t="str">
        <f>[2]Emissions!D1887</f>
        <v>RES</v>
      </c>
      <c r="E1439" s="42">
        <f>[2]Emissions!E1887</f>
        <v>0</v>
      </c>
      <c r="F1439" s="42">
        <f>[2]Emissions!F1887</f>
        <v>0</v>
      </c>
      <c r="G1439" s="42">
        <f>[2]Emissions!G1887</f>
        <v>0</v>
      </c>
      <c r="H1439" s="42">
        <f>[2]Emissions!H1887</f>
        <v>0</v>
      </c>
      <c r="I1439" s="42">
        <f>[2]Emissions!I1887</f>
        <v>0</v>
      </c>
      <c r="J1439" s="42">
        <f>[2]Emissions!J1887</f>
        <v>0</v>
      </c>
      <c r="K1439" s="42">
        <f>[2]Emissions!K1887</f>
        <v>0</v>
      </c>
      <c r="L1439" s="42">
        <f>[2]Emissions!L1887</f>
        <v>0</v>
      </c>
      <c r="M1439" s="42">
        <f>[2]Emissions!M1887</f>
        <v>0</v>
      </c>
    </row>
    <row r="1440" spans="1:13">
      <c r="A1440" s="10" t="str">
        <f>[2]Emissions!A1790</f>
        <v>EUR</v>
      </c>
      <c r="B1440" s="10" t="str">
        <f>[2]Emissions!B1790</f>
        <v>RES_SC_NGA_CEN_NEW</v>
      </c>
      <c r="C1440" s="10" t="str">
        <f>[2]Emissions!C1790</f>
        <v>RES_N2O</v>
      </c>
      <c r="D1440" s="10" t="str">
        <f>[2]Emissions!D1790</f>
        <v>RES</v>
      </c>
      <c r="E1440" s="42">
        <f>[2]Emissions!E1790</f>
        <v>0</v>
      </c>
      <c r="F1440" s="42">
        <f>[2]Emissions!F1790</f>
        <v>2.4542210354327838</v>
      </c>
      <c r="G1440" s="42">
        <f>[2]Emissions!G1790</f>
        <v>3.8967810961296472</v>
      </c>
      <c r="H1440" s="42">
        <f>[2]Emissions!H1790</f>
        <v>6.651090881707054</v>
      </c>
      <c r="I1440" s="42">
        <f>[2]Emissions!I1790</f>
        <v>7.5459349702448693</v>
      </c>
      <c r="J1440" s="42">
        <f>[2]Emissions!J1790</f>
        <v>7.5459349702448693</v>
      </c>
      <c r="K1440" s="42">
        <f>[2]Emissions!K1790</f>
        <v>5.091713934812085</v>
      </c>
      <c r="L1440" s="42">
        <f>[2]Emissions!L1790</f>
        <v>3.649153874115223</v>
      </c>
      <c r="M1440" s="42">
        <f>[2]Emissions!M1790</f>
        <v>0.44742204426890769</v>
      </c>
    </row>
    <row r="1441" spans="1:13">
      <c r="A1441" s="10" t="str">
        <f>[2]Emissions!A1872</f>
        <v>EUR</v>
      </c>
      <c r="B1441" s="10" t="str">
        <f>[2]Emissions!B1872</f>
        <v>RES_SH_INS_DST_STD_NEW</v>
      </c>
      <c r="C1441" s="10" t="str">
        <f>[2]Emissions!C1872</f>
        <v>RES_N2O</v>
      </c>
      <c r="D1441" s="10" t="str">
        <f>[2]Emissions!D1872</f>
        <v>RES</v>
      </c>
      <c r="E1441" s="42">
        <f>[2]Emissions!E1872</f>
        <v>0</v>
      </c>
      <c r="F1441" s="42">
        <f>[2]Emissions!F1872</f>
        <v>0</v>
      </c>
      <c r="G1441" s="42">
        <f>[2]Emissions!G1872</f>
        <v>0</v>
      </c>
      <c r="H1441" s="42">
        <f>[2]Emissions!H1872</f>
        <v>0</v>
      </c>
      <c r="I1441" s="42">
        <f>[2]Emissions!I1872</f>
        <v>0</v>
      </c>
      <c r="J1441" s="42">
        <f>[2]Emissions!J1872</f>
        <v>0</v>
      </c>
      <c r="K1441" s="42">
        <f>[2]Emissions!K1872</f>
        <v>0</v>
      </c>
      <c r="L1441" s="42">
        <f>[2]Emissions!L1872</f>
        <v>0</v>
      </c>
      <c r="M1441" s="42">
        <f>[2]Emissions!M1872</f>
        <v>0</v>
      </c>
    </row>
    <row r="1442" spans="1:13">
      <c r="A1442" s="10" t="str">
        <f>[2]Emissions!A1867</f>
        <v>EUR</v>
      </c>
      <c r="B1442" s="10" t="str">
        <f>[2]Emissions!B1867</f>
        <v>RES_SH_INS_DST_SOL_NEW</v>
      </c>
      <c r="C1442" s="10" t="str">
        <f>[2]Emissions!C1867</f>
        <v>RES_N2O</v>
      </c>
      <c r="D1442" s="10" t="str">
        <f>[2]Emissions!D1867</f>
        <v>RES</v>
      </c>
      <c r="E1442" s="42">
        <f>[2]Emissions!E1867</f>
        <v>0</v>
      </c>
      <c r="F1442" s="42">
        <f>[2]Emissions!F1867</f>
        <v>0</v>
      </c>
      <c r="G1442" s="42">
        <f>[2]Emissions!G1867</f>
        <v>0</v>
      </c>
      <c r="H1442" s="42">
        <f>[2]Emissions!H1867</f>
        <v>0</v>
      </c>
      <c r="I1442" s="42">
        <f>[2]Emissions!I1867</f>
        <v>0</v>
      </c>
      <c r="J1442" s="42">
        <f>[2]Emissions!J1867</f>
        <v>0</v>
      </c>
      <c r="K1442" s="42">
        <f>[2]Emissions!K1867</f>
        <v>0</v>
      </c>
      <c r="L1442" s="42">
        <f>[2]Emissions!L1867</f>
        <v>0</v>
      </c>
      <c r="M1442" s="42">
        <f>[2]Emissions!M1867</f>
        <v>0</v>
      </c>
    </row>
    <row r="1443" spans="1:13">
      <c r="A1443" s="10" t="str">
        <f>[2]Emissions!A1818</f>
        <v>EUR</v>
      </c>
      <c r="B1443" s="10" t="str">
        <f>[2]Emissions!B1818</f>
        <v>RES_SH_COA_NEW</v>
      </c>
      <c r="C1443" s="10" t="str">
        <f>[2]Emissions!C1818</f>
        <v>RES_N2O</v>
      </c>
      <c r="D1443" s="10" t="str">
        <f>[2]Emissions!D1818</f>
        <v>RES</v>
      </c>
      <c r="E1443" s="42">
        <f>[2]Emissions!E1818</f>
        <v>0</v>
      </c>
      <c r="F1443" s="42">
        <f>[2]Emissions!F1818</f>
        <v>0</v>
      </c>
      <c r="G1443" s="42">
        <f>[2]Emissions!G1818</f>
        <v>0</v>
      </c>
      <c r="H1443" s="42">
        <f>[2]Emissions!H1818</f>
        <v>0</v>
      </c>
      <c r="I1443" s="42">
        <f>[2]Emissions!I1818</f>
        <v>0</v>
      </c>
      <c r="J1443" s="42">
        <f>[2]Emissions!J1818</f>
        <v>0</v>
      </c>
      <c r="K1443" s="42">
        <f>[2]Emissions!K1818</f>
        <v>0</v>
      </c>
      <c r="L1443" s="42">
        <f>[2]Emissions!L1818</f>
        <v>0</v>
      </c>
      <c r="M1443" s="42">
        <f>[2]Emissions!M1818</f>
        <v>0</v>
      </c>
    </row>
    <row r="1444" spans="1:13">
      <c r="A1444" s="10" t="str">
        <f>[2]Emissions!A1966</f>
        <v>EUR</v>
      </c>
      <c r="B1444" s="10" t="str">
        <f>[2]Emissions!B1966</f>
        <v>RES_WH_COA_EXS</v>
      </c>
      <c r="C1444" s="10" t="str">
        <f>[2]Emissions!C1966</f>
        <v>RES_N2O</v>
      </c>
      <c r="D1444" s="10" t="str">
        <f>[2]Emissions!D1966</f>
        <v>RES</v>
      </c>
      <c r="E1444" s="42">
        <f>[2]Emissions!E1966</f>
        <v>26.889980666666659</v>
      </c>
      <c r="F1444" s="42">
        <f>[2]Emissions!F1966</f>
        <v>186.64682548225809</v>
      </c>
      <c r="G1444" s="42">
        <f>[2]Emissions!G1966</f>
        <v>17.06918213626366</v>
      </c>
      <c r="H1444" s="42">
        <f>[2]Emissions!H1966</f>
        <v>6.7224951666666684</v>
      </c>
      <c r="I1444" s="42">
        <f>[2]Emissions!I1966</f>
        <v>0</v>
      </c>
      <c r="J1444" s="42">
        <f>[2]Emissions!J1966</f>
        <v>0</v>
      </c>
      <c r="K1444" s="42">
        <f>[2]Emissions!K1966</f>
        <v>0</v>
      </c>
      <c r="L1444" s="42">
        <f>[2]Emissions!L1966</f>
        <v>0</v>
      </c>
      <c r="M1444" s="42">
        <f>[2]Emissions!M1966</f>
        <v>0</v>
      </c>
    </row>
    <row r="1445" spans="1:13">
      <c r="A1445" s="10" t="str">
        <f>[2]Emissions!A1848</f>
        <v>EUR</v>
      </c>
      <c r="B1445" s="10" t="str">
        <f>[2]Emissions!B1848</f>
        <v>RES_SH_INS_BIO_PLT_NEW</v>
      </c>
      <c r="C1445" s="10" t="str">
        <f>[2]Emissions!C1848</f>
        <v>RES_N2O</v>
      </c>
      <c r="D1445" s="10" t="str">
        <f>[2]Emissions!D1848</f>
        <v>RES</v>
      </c>
      <c r="E1445" s="42">
        <f>[2]Emissions!E1848</f>
        <v>0</v>
      </c>
      <c r="F1445" s="42">
        <f>[2]Emissions!F1848</f>
        <v>0</v>
      </c>
      <c r="G1445" s="42">
        <f>[2]Emissions!G1848</f>
        <v>0</v>
      </c>
      <c r="H1445" s="42">
        <f>[2]Emissions!H1848</f>
        <v>0</v>
      </c>
      <c r="I1445" s="42">
        <f>[2]Emissions!I1848</f>
        <v>0</v>
      </c>
      <c r="J1445" s="42">
        <f>[2]Emissions!J1848</f>
        <v>0</v>
      </c>
      <c r="K1445" s="42">
        <f>[2]Emissions!K1848</f>
        <v>0</v>
      </c>
      <c r="L1445" s="42">
        <f>[2]Emissions!L1848</f>
        <v>0</v>
      </c>
      <c r="M1445" s="42">
        <f>[2]Emissions!M1848</f>
        <v>0</v>
      </c>
    </row>
    <row r="1446" spans="1:13">
      <c r="A1446" s="10" t="str">
        <f>[2]Emissions!A1799</f>
        <v>EUR</v>
      </c>
      <c r="B1446" s="10" t="str">
        <f>[2]Emissions!B1799</f>
        <v>RES_SH_BIO_EXS</v>
      </c>
      <c r="C1446" s="10" t="str">
        <f>[2]Emissions!C1799</f>
        <v>RES_N2O</v>
      </c>
      <c r="D1446" s="10" t="str">
        <f>[2]Emissions!D1799</f>
        <v>RES</v>
      </c>
      <c r="E1446" s="42">
        <f>[2]Emissions!E1799</f>
        <v>5931.4619546064832</v>
      </c>
      <c r="F1446" s="42">
        <f>[2]Emissions!F1799</f>
        <v>1894.7061236249999</v>
      </c>
      <c r="G1446" s="42">
        <f>[2]Emissions!G1799</f>
        <v>1263.137415749999</v>
      </c>
      <c r="H1446" s="42">
        <f>[2]Emissions!H1799</f>
        <v>1155.643768993835</v>
      </c>
      <c r="I1446" s="42">
        <f>[2]Emissions!I1799</f>
        <v>0</v>
      </c>
      <c r="J1446" s="42">
        <f>[2]Emissions!J1799</f>
        <v>0</v>
      </c>
      <c r="K1446" s="42">
        <f>[2]Emissions!K1799</f>
        <v>0</v>
      </c>
      <c r="L1446" s="42">
        <f>[2]Emissions!L1799</f>
        <v>0</v>
      </c>
      <c r="M1446" s="42">
        <f>[2]Emissions!M1799</f>
        <v>0</v>
      </c>
    </row>
    <row r="1447" spans="1:13">
      <c r="A1447" s="10" t="str">
        <f>[2]Emissions!A1785</f>
        <v>EUR</v>
      </c>
      <c r="B1447" s="10" t="str">
        <f>[2]Emissions!B1785</f>
        <v>RES_LG_KER_EXS</v>
      </c>
      <c r="C1447" s="10" t="str">
        <f>[2]Emissions!C1785</f>
        <v>RES_N2O</v>
      </c>
      <c r="D1447" s="10" t="str">
        <f>[2]Emissions!D1785</f>
        <v>RES</v>
      </c>
      <c r="E1447" s="42">
        <f>[2]Emissions!E1785</f>
        <v>0.77093810578817712</v>
      </c>
      <c r="F1447" s="42">
        <f>[2]Emissions!F1785</f>
        <v>0.77093810578817723</v>
      </c>
      <c r="G1447" s="42">
        <f>[2]Emissions!G1785</f>
        <v>0.83312370928817714</v>
      </c>
      <c r="H1447" s="42">
        <f>[2]Emissions!H1785</f>
        <v>4.4418288214285721E-2</v>
      </c>
      <c r="I1447" s="42">
        <f>[2]Emissions!I1785</f>
        <v>0</v>
      </c>
      <c r="J1447" s="42">
        <f>[2]Emissions!J1785</f>
        <v>0</v>
      </c>
      <c r="K1447" s="42">
        <f>[2]Emissions!K1785</f>
        <v>0</v>
      </c>
      <c r="L1447" s="42">
        <f>[2]Emissions!L1785</f>
        <v>0</v>
      </c>
      <c r="M1447" s="42">
        <f>[2]Emissions!M1785</f>
        <v>0</v>
      </c>
    </row>
    <row r="1448" spans="1:13">
      <c r="A1448" s="10" t="str">
        <f>[2]Emissions!A1780</f>
        <v>EUR</v>
      </c>
      <c r="B1448" s="10" t="str">
        <f>[2]Emissions!B1780</f>
        <v>RES_FT_NGA</v>
      </c>
      <c r="C1448" s="10" t="str">
        <f>[2]Emissions!C1780</f>
        <v>RES_N2O</v>
      </c>
      <c r="D1448" s="10" t="str">
        <f>[2]Emissions!D1780</f>
        <v>RES</v>
      </c>
      <c r="E1448" s="42">
        <f>[2]Emissions!E1780</f>
        <v>-18.202878646188591</v>
      </c>
      <c r="F1448" s="42">
        <f>[2]Emissions!F1780</f>
        <v>-42.059100231934551</v>
      </c>
      <c r="G1448" s="42">
        <f>[2]Emissions!G1780</f>
        <v>-0.77806841541369276</v>
      </c>
      <c r="H1448" s="42">
        <f>[2]Emissions!H1780</f>
        <v>-10.192716335232101</v>
      </c>
      <c r="I1448" s="42">
        <f>[2]Emissions!I1780</f>
        <v>-10.58436688231293</v>
      </c>
      <c r="J1448" s="42">
        <f>[2]Emissions!J1780</f>
        <v>-8.2099841308243828</v>
      </c>
      <c r="K1448" s="42">
        <f>[2]Emissions!K1780</f>
        <v>-5.4990306829859072</v>
      </c>
      <c r="L1448" s="42">
        <f>[2]Emissions!L1780</f>
        <v>-6.4905193981862386</v>
      </c>
      <c r="M1448" s="42">
        <f>[2]Emissions!M1780</f>
        <v>-110.3485794877176</v>
      </c>
    </row>
    <row r="1449" spans="1:13">
      <c r="A1449" s="10" t="str">
        <f>[2]Emissions!A1956</f>
        <v>EUR</v>
      </c>
      <c r="B1449" s="10" t="str">
        <f>[2]Emissions!B1956</f>
        <v>RES_WH_BIO_PLT_NEW</v>
      </c>
      <c r="C1449" s="10" t="str">
        <f>[2]Emissions!C1956</f>
        <v>RES_N2O</v>
      </c>
      <c r="D1449" s="10" t="str">
        <f>[2]Emissions!D1956</f>
        <v>RES</v>
      </c>
      <c r="E1449" s="42">
        <f>[2]Emissions!E1956</f>
        <v>0</v>
      </c>
      <c r="F1449" s="42">
        <f>[2]Emissions!F1956</f>
        <v>105.87854698067819</v>
      </c>
      <c r="G1449" s="42">
        <f>[2]Emissions!G1956</f>
        <v>0</v>
      </c>
      <c r="H1449" s="42">
        <f>[2]Emissions!H1956</f>
        <v>1178.8290266757949</v>
      </c>
      <c r="I1449" s="42">
        <f>[2]Emissions!I1956</f>
        <v>1178.8290266757949</v>
      </c>
      <c r="J1449" s="42">
        <f>[2]Emissions!J1956</f>
        <v>1072.9504796951171</v>
      </c>
      <c r="K1449" s="42">
        <f>[2]Emissions!K1956</f>
        <v>0</v>
      </c>
      <c r="L1449" s="42">
        <f>[2]Emissions!L1956</f>
        <v>0</v>
      </c>
      <c r="M1449" s="42">
        <f>[2]Emissions!M1956</f>
        <v>0</v>
      </c>
    </row>
    <row r="1450" spans="1:13">
      <c r="A1450" s="10" t="str">
        <f>[2]Emissions!A1775</f>
        <v>EUR</v>
      </c>
      <c r="B1450" s="10" t="str">
        <f>[2]Emissions!B1775</f>
        <v>RES_FT_BIO</v>
      </c>
      <c r="C1450" s="10" t="str">
        <f>[2]Emissions!C1775</f>
        <v>RES_N2O</v>
      </c>
      <c r="D1450" s="10" t="str">
        <f>[2]Emissions!D1775</f>
        <v>RES</v>
      </c>
      <c r="E1450" s="42">
        <f>[2]Emissions!E1775</f>
        <v>0</v>
      </c>
      <c r="F1450" s="42">
        <f>[2]Emissions!F1775</f>
        <v>0</v>
      </c>
      <c r="G1450" s="42">
        <f>[2]Emissions!G1775</f>
        <v>0</v>
      </c>
      <c r="H1450" s="42">
        <f>[2]Emissions!H1775</f>
        <v>0</v>
      </c>
      <c r="I1450" s="42">
        <f>[2]Emissions!I1775</f>
        <v>0</v>
      </c>
      <c r="J1450" s="42">
        <f>[2]Emissions!J1775</f>
        <v>0</v>
      </c>
      <c r="K1450" s="42">
        <f>[2]Emissions!K1775</f>
        <v>0</v>
      </c>
      <c r="L1450" s="42">
        <f>[2]Emissions!L1775</f>
        <v>0</v>
      </c>
      <c r="M1450" s="42">
        <f>[2]Emissions!M1775</f>
        <v>0</v>
      </c>
    </row>
    <row r="1451" spans="1:13">
      <c r="A1451" s="10" t="str">
        <f>[2]Emissions!A1960</f>
        <v>EUR</v>
      </c>
      <c r="B1451" s="10" t="str">
        <f>[2]Emissions!B1960</f>
        <v>RES_WH_BIO_WDS_NEW</v>
      </c>
      <c r="C1451" s="10" t="str">
        <f>[2]Emissions!C1960</f>
        <v>RES_N2O</v>
      </c>
      <c r="D1451" s="10" t="str">
        <f>[2]Emissions!D1960</f>
        <v>RES</v>
      </c>
      <c r="E1451" s="42">
        <f>[2]Emissions!E1960</f>
        <v>0</v>
      </c>
      <c r="F1451" s="42">
        <f>[2]Emissions!F1960</f>
        <v>0</v>
      </c>
      <c r="G1451" s="42">
        <f>[2]Emissions!G1960</f>
        <v>0</v>
      </c>
      <c r="H1451" s="42">
        <f>[2]Emissions!H1960</f>
        <v>0</v>
      </c>
      <c r="I1451" s="42">
        <f>[2]Emissions!I1960</f>
        <v>0</v>
      </c>
      <c r="J1451" s="42">
        <f>[2]Emissions!J1960</f>
        <v>0</v>
      </c>
      <c r="K1451" s="42">
        <f>[2]Emissions!K1960</f>
        <v>0</v>
      </c>
      <c r="L1451" s="42">
        <f>[2]Emissions!L1960</f>
        <v>0</v>
      </c>
      <c r="M1451" s="42">
        <f>[2]Emissions!M1960</f>
        <v>0</v>
      </c>
    </row>
    <row r="1452" spans="1:13">
      <c r="A1452" s="10" t="str">
        <f>[2]Emissions!A1862</f>
        <v>EUR</v>
      </c>
      <c r="B1452" s="10" t="str">
        <f>[2]Emissions!B1862</f>
        <v>RES_SH_INS_DST_CND_NEW</v>
      </c>
      <c r="C1452" s="10" t="str">
        <f>[2]Emissions!C1862</f>
        <v>RES_N2O</v>
      </c>
      <c r="D1452" s="10" t="str">
        <f>[2]Emissions!D1862</f>
        <v>RES</v>
      </c>
      <c r="E1452" s="42">
        <f>[2]Emissions!E1862</f>
        <v>0</v>
      </c>
      <c r="F1452" s="42">
        <f>[2]Emissions!F1862</f>
        <v>0</v>
      </c>
      <c r="G1452" s="42">
        <f>[2]Emissions!G1862</f>
        <v>0</v>
      </c>
      <c r="H1452" s="42">
        <f>[2]Emissions!H1862</f>
        <v>0</v>
      </c>
      <c r="I1452" s="42">
        <f>[2]Emissions!I1862</f>
        <v>0</v>
      </c>
      <c r="J1452" s="42">
        <f>[2]Emissions!J1862</f>
        <v>0</v>
      </c>
      <c r="K1452" s="42">
        <f>[2]Emissions!K1862</f>
        <v>0</v>
      </c>
      <c r="L1452" s="42">
        <f>[2]Emissions!L1862</f>
        <v>0</v>
      </c>
      <c r="M1452" s="42">
        <f>[2]Emissions!M1862</f>
        <v>0</v>
      </c>
    </row>
    <row r="1453" spans="1:13">
      <c r="A1453" s="10" t="str">
        <f>[2]Emissions!A1857</f>
        <v>EUR</v>
      </c>
      <c r="B1453" s="10" t="str">
        <f>[2]Emissions!B1857</f>
        <v>RES_SH_INS_COA_NEW</v>
      </c>
      <c r="C1453" s="10" t="str">
        <f>[2]Emissions!C1857</f>
        <v>RES_N2O</v>
      </c>
      <c r="D1453" s="10" t="str">
        <f>[2]Emissions!D1857</f>
        <v>RES</v>
      </c>
      <c r="E1453" s="42">
        <f>[2]Emissions!E1857</f>
        <v>0</v>
      </c>
      <c r="F1453" s="42">
        <f>[2]Emissions!F1857</f>
        <v>0</v>
      </c>
      <c r="G1453" s="42">
        <f>[2]Emissions!G1857</f>
        <v>0</v>
      </c>
      <c r="H1453" s="42">
        <f>[2]Emissions!H1857</f>
        <v>0</v>
      </c>
      <c r="I1453" s="42">
        <f>[2]Emissions!I1857</f>
        <v>0</v>
      </c>
      <c r="J1453" s="42">
        <f>[2]Emissions!J1857</f>
        <v>0</v>
      </c>
      <c r="K1453" s="42">
        <f>[2]Emissions!K1857</f>
        <v>0</v>
      </c>
      <c r="L1453" s="42">
        <f>[2]Emissions!L1857</f>
        <v>0</v>
      </c>
      <c r="M1453" s="42">
        <f>[2]Emissions!M1857</f>
        <v>0</v>
      </c>
    </row>
    <row r="1454" spans="1:13">
      <c r="A1454" s="10" t="str">
        <f>[2]Emissions!A1852</f>
        <v>EUR</v>
      </c>
      <c r="B1454" s="10" t="str">
        <f>[2]Emissions!B1852</f>
        <v>RES_SH_INS_BIO_WDS_NEW</v>
      </c>
      <c r="C1454" s="10" t="str">
        <f>[2]Emissions!C1852</f>
        <v>RES_N2O</v>
      </c>
      <c r="D1454" s="10" t="str">
        <f>[2]Emissions!D1852</f>
        <v>RES</v>
      </c>
      <c r="E1454" s="42">
        <f>[2]Emissions!E1852</f>
        <v>0</v>
      </c>
      <c r="F1454" s="42">
        <f>[2]Emissions!F1852</f>
        <v>0</v>
      </c>
      <c r="G1454" s="42">
        <f>[2]Emissions!G1852</f>
        <v>0</v>
      </c>
      <c r="H1454" s="42">
        <f>[2]Emissions!H1852</f>
        <v>0</v>
      </c>
      <c r="I1454" s="42">
        <f>[2]Emissions!I1852</f>
        <v>0</v>
      </c>
      <c r="J1454" s="42">
        <f>[2]Emissions!J1852</f>
        <v>0</v>
      </c>
      <c r="K1454" s="42">
        <f>[2]Emissions!K1852</f>
        <v>0</v>
      </c>
      <c r="L1454" s="42">
        <f>[2]Emissions!L1852</f>
        <v>0</v>
      </c>
      <c r="M1454" s="42">
        <f>[2]Emissions!M1852</f>
        <v>0</v>
      </c>
    </row>
    <row r="1455" spans="1:13">
      <c r="A1455" s="10" t="str">
        <f>[2]Emissions!A1803</f>
        <v>EUR</v>
      </c>
      <c r="B1455" s="10" t="str">
        <f>[2]Emissions!B1803</f>
        <v>RES_SH_BIO_PLT_NEW</v>
      </c>
      <c r="C1455" s="10" t="str">
        <f>[2]Emissions!C1803</f>
        <v>RES_N2O</v>
      </c>
      <c r="D1455" s="10" t="str">
        <f>[2]Emissions!D1803</f>
        <v>RES</v>
      </c>
      <c r="E1455" s="42">
        <f>[2]Emissions!E1803</f>
        <v>0</v>
      </c>
      <c r="F1455" s="42">
        <f>[2]Emissions!F1803</f>
        <v>5080.0922143411244</v>
      </c>
      <c r="G1455" s="42">
        <f>[2]Emissions!G1803</f>
        <v>737.28229227888789</v>
      </c>
      <c r="H1455" s="42">
        <f>[2]Emissions!H1803</f>
        <v>5080.0922143411226</v>
      </c>
      <c r="I1455" s="42">
        <f>[2]Emissions!I1803</f>
        <v>5876.4540028329711</v>
      </c>
      <c r="J1455" s="42">
        <f>[2]Emissions!J1803</f>
        <v>1951.617345638736</v>
      </c>
      <c r="K1455" s="42">
        <f>[2]Emissions!K1803</f>
        <v>1951.617345638736</v>
      </c>
      <c r="L1455" s="42">
        <f>[2]Emissions!L1803</f>
        <v>0</v>
      </c>
      <c r="M1455" s="42">
        <f>[2]Emissions!M1803</f>
        <v>0</v>
      </c>
    </row>
    <row r="1456" spans="1:13">
      <c r="A1456" s="10" t="str">
        <f>[2]Emissions!A1812</f>
        <v>EUR</v>
      </c>
      <c r="B1456" s="10" t="str">
        <f>[2]Emissions!B1812</f>
        <v>RES_SH_COA_EXS</v>
      </c>
      <c r="C1456" s="10" t="str">
        <f>[2]Emissions!C1812</f>
        <v>RES_N2O</v>
      </c>
      <c r="D1456" s="10" t="str">
        <f>[2]Emissions!D1812</f>
        <v>RES</v>
      </c>
      <c r="E1456" s="42">
        <f>[2]Emissions!E1812</f>
        <v>1050.2808141904759</v>
      </c>
      <c r="F1456" s="42">
        <f>[2]Emissions!F1812</f>
        <v>586.82645466059887</v>
      </c>
      <c r="G1456" s="42">
        <f>[2]Emissions!G1812</f>
        <v>564.6327992923076</v>
      </c>
      <c r="H1456" s="42">
        <f>[2]Emissions!H1812</f>
        <v>67.3072211076923</v>
      </c>
      <c r="I1456" s="42">
        <f>[2]Emissions!I1812</f>
        <v>0</v>
      </c>
      <c r="J1456" s="42">
        <f>[2]Emissions!J1812</f>
        <v>0</v>
      </c>
      <c r="K1456" s="42">
        <f>[2]Emissions!K1812</f>
        <v>0</v>
      </c>
      <c r="L1456" s="42">
        <f>[2]Emissions!L1812</f>
        <v>0</v>
      </c>
      <c r="M1456" s="42">
        <f>[2]Emissions!M1812</f>
        <v>0</v>
      </c>
    </row>
    <row r="1457" spans="1:13">
      <c r="A1457" s="10" t="str">
        <f>[2]Emissions!A1807</f>
        <v>EUR</v>
      </c>
      <c r="B1457" s="10" t="str">
        <f>[2]Emissions!B1807</f>
        <v>RES_SH_BIO_WDS_NEW</v>
      </c>
      <c r="C1457" s="10" t="str">
        <f>[2]Emissions!C1807</f>
        <v>RES_N2O</v>
      </c>
      <c r="D1457" s="10" t="str">
        <f>[2]Emissions!D1807</f>
        <v>RES</v>
      </c>
      <c r="E1457" s="42">
        <f>[2]Emissions!E1807</f>
        <v>0</v>
      </c>
      <c r="F1457" s="42">
        <f>[2]Emissions!F1807</f>
        <v>0</v>
      </c>
      <c r="G1457" s="42">
        <f>[2]Emissions!G1807</f>
        <v>0</v>
      </c>
      <c r="H1457" s="42">
        <f>[2]Emissions!H1807</f>
        <v>0</v>
      </c>
      <c r="I1457" s="42">
        <f>[2]Emissions!I1807</f>
        <v>0</v>
      </c>
      <c r="J1457" s="42">
        <f>[2]Emissions!J1807</f>
        <v>2061.4963381946841</v>
      </c>
      <c r="K1457" s="42">
        <f>[2]Emissions!K1807</f>
        <v>0</v>
      </c>
      <c r="L1457" s="42">
        <f>[2]Emissions!L1807</f>
        <v>0</v>
      </c>
      <c r="M1457" s="42">
        <f>[2]Emissions!M1807</f>
        <v>0</v>
      </c>
    </row>
    <row r="1458" spans="1:13">
      <c r="A1458" s="10" t="str">
        <f>[2]Emissions!A1983</f>
        <v>EUR</v>
      </c>
      <c r="B1458" s="10" t="str">
        <f>[2]Emissions!B1983</f>
        <v>RES_WH_DST_EXS</v>
      </c>
      <c r="C1458" s="10" t="str">
        <f>[2]Emissions!C1983</f>
        <v>RES_N2O</v>
      </c>
      <c r="D1458" s="10" t="str">
        <f>[2]Emissions!D1983</f>
        <v>RES</v>
      </c>
      <c r="E1458" s="42">
        <f>[2]Emissions!E1983</f>
        <v>122.4544377857143</v>
      </c>
      <c r="F1458" s="42">
        <f>[2]Emissions!F1983</f>
        <v>91.840828339285693</v>
      </c>
      <c r="G1458" s="42">
        <f>[2]Emissions!G1983</f>
        <v>61.227218892857138</v>
      </c>
      <c r="H1458" s="42">
        <f>[2]Emissions!H1983</f>
        <v>30.613609446428558</v>
      </c>
      <c r="I1458" s="42">
        <f>[2]Emissions!I1983</f>
        <v>0</v>
      </c>
      <c r="J1458" s="42">
        <f>[2]Emissions!J1983</f>
        <v>0</v>
      </c>
      <c r="K1458" s="42">
        <f>[2]Emissions!K1983</f>
        <v>0</v>
      </c>
      <c r="L1458" s="42">
        <f>[2]Emissions!L1983</f>
        <v>0</v>
      </c>
      <c r="M1458" s="42">
        <f>[2]Emissions!M1983</f>
        <v>0</v>
      </c>
    </row>
    <row r="1459" spans="1:13">
      <c r="A1459" s="10" t="str">
        <f>[2]Emissions!A1829</f>
        <v>EUR</v>
      </c>
      <c r="B1459" s="10" t="str">
        <f>[2]Emissions!B1829</f>
        <v>RES_SH_DST_EXS</v>
      </c>
      <c r="C1459" s="10" t="str">
        <f>[2]Emissions!C1829</f>
        <v>RES_N2O</v>
      </c>
      <c r="D1459" s="10" t="str">
        <f>[2]Emissions!D1829</f>
        <v>RES</v>
      </c>
      <c r="E1459" s="42">
        <f>[2]Emissions!E1829</f>
        <v>468.25678727999991</v>
      </c>
      <c r="F1459" s="42">
        <f>[2]Emissions!F1829</f>
        <v>351.19259045999991</v>
      </c>
      <c r="G1459" s="42">
        <f>[2]Emissions!G1829</f>
        <v>234.1283936399999</v>
      </c>
      <c r="H1459" s="42">
        <f>[2]Emissions!H1829</f>
        <v>117.06419682000001</v>
      </c>
      <c r="I1459" s="42">
        <f>[2]Emissions!I1829</f>
        <v>0</v>
      </c>
      <c r="J1459" s="42">
        <f>[2]Emissions!J1829</f>
        <v>0</v>
      </c>
      <c r="K1459" s="42">
        <f>[2]Emissions!K1829</f>
        <v>0</v>
      </c>
      <c r="L1459" s="42">
        <f>[2]Emissions!L1829</f>
        <v>0</v>
      </c>
      <c r="M1459" s="42">
        <f>[2]Emissions!M1829</f>
        <v>0</v>
      </c>
    </row>
    <row r="1460" spans="1:13">
      <c r="A1460" s="10" t="str">
        <f>[2]Emissions!A1978</f>
        <v>EUR</v>
      </c>
      <c r="B1460" s="10" t="str">
        <f>[2]Emissions!B1978</f>
        <v>RES_WH_DST_CND_NEW</v>
      </c>
      <c r="C1460" s="10" t="str">
        <f>[2]Emissions!C1978</f>
        <v>RES_N2O</v>
      </c>
      <c r="D1460" s="10" t="str">
        <f>[2]Emissions!D1978</f>
        <v>RES</v>
      </c>
      <c r="E1460" s="42">
        <f>[2]Emissions!E1978</f>
        <v>0</v>
      </c>
      <c r="F1460" s="42">
        <f>[2]Emissions!F1978</f>
        <v>0</v>
      </c>
      <c r="G1460" s="42">
        <f>[2]Emissions!G1978</f>
        <v>0</v>
      </c>
      <c r="H1460" s="42">
        <f>[2]Emissions!H1978</f>
        <v>0</v>
      </c>
      <c r="I1460" s="42">
        <f>[2]Emissions!I1978</f>
        <v>0</v>
      </c>
      <c r="J1460" s="42">
        <f>[2]Emissions!J1978</f>
        <v>0</v>
      </c>
      <c r="K1460" s="42">
        <f>[2]Emissions!K1978</f>
        <v>0</v>
      </c>
      <c r="L1460" s="42">
        <f>[2]Emissions!L1978</f>
        <v>0</v>
      </c>
      <c r="M1460" s="42">
        <f>[2]Emissions!M1978</f>
        <v>0</v>
      </c>
    </row>
    <row r="1461" spans="1:13">
      <c r="A1461" s="10" t="str">
        <f>[2]Emissions!A1750</f>
        <v>EUR</v>
      </c>
      <c r="B1461" s="10" t="str">
        <f>[2]Emissions!B1750</f>
        <v>RES_CK_COA_EXS</v>
      </c>
      <c r="C1461" s="10" t="str">
        <f>[2]Emissions!C1750</f>
        <v>RES_N2O</v>
      </c>
      <c r="D1461" s="10" t="str">
        <f>[2]Emissions!D1750</f>
        <v>RES</v>
      </c>
      <c r="E1461" s="42">
        <f>[2]Emissions!E1750</f>
        <v>6.3158931428571421</v>
      </c>
      <c r="F1461" s="42">
        <f>[2]Emissions!F1750</f>
        <v>4.7369198571428566</v>
      </c>
      <c r="G1461" s="42">
        <f>[2]Emissions!G1750</f>
        <v>3.157946571428571</v>
      </c>
      <c r="H1461" s="42">
        <f>[2]Emissions!H1750</f>
        <v>1.5789732857142851</v>
      </c>
      <c r="I1461" s="42">
        <f>[2]Emissions!I1750</f>
        <v>0</v>
      </c>
      <c r="J1461" s="42">
        <f>[2]Emissions!J1750</f>
        <v>0</v>
      </c>
      <c r="K1461" s="42">
        <f>[2]Emissions!K1750</f>
        <v>0</v>
      </c>
      <c r="L1461" s="42">
        <f>[2]Emissions!L1750</f>
        <v>0</v>
      </c>
      <c r="M1461" s="42">
        <f>[2]Emissions!M1750</f>
        <v>0</v>
      </c>
    </row>
    <row r="1462" spans="1:13">
      <c r="A1462" s="10" t="str">
        <f>[2]Emissions!A1741</f>
        <v>EUR</v>
      </c>
      <c r="B1462" s="10" t="str">
        <f>[2]Emissions!B1741</f>
        <v>RES_CD_NGA_EXS</v>
      </c>
      <c r="C1462" s="10" t="str">
        <f>[2]Emissions!C1741</f>
        <v>RES_N2O</v>
      </c>
      <c r="D1462" s="10" t="str">
        <f>[2]Emissions!D1741</f>
        <v>RES</v>
      </c>
      <c r="E1462" s="42">
        <f>[2]Emissions!E1741</f>
        <v>3.700507449999999</v>
      </c>
      <c r="F1462" s="42">
        <f>[2]Emissions!F1741</f>
        <v>2.7753805874999991</v>
      </c>
      <c r="G1462" s="42">
        <f>[2]Emissions!G1741</f>
        <v>1.850253725</v>
      </c>
      <c r="H1462" s="42">
        <f>[2]Emissions!H1741</f>
        <v>0.92512686249999998</v>
      </c>
      <c r="I1462" s="42">
        <f>[2]Emissions!I1741</f>
        <v>0</v>
      </c>
      <c r="J1462" s="42">
        <f>[2]Emissions!J1741</f>
        <v>0</v>
      </c>
      <c r="K1462" s="42">
        <f>[2]Emissions!K1741</f>
        <v>0</v>
      </c>
      <c r="L1462" s="42">
        <f>[2]Emissions!L1741</f>
        <v>0</v>
      </c>
      <c r="M1462" s="42">
        <f>[2]Emissions!M1741</f>
        <v>0</v>
      </c>
    </row>
    <row r="1463" spans="1:13">
      <c r="A1463" s="10" t="str">
        <f>[2]Emissions!A1982</f>
        <v>EUR</v>
      </c>
      <c r="B1463" s="10" t="str">
        <f>[2]Emissions!B1982</f>
        <v>RES_WH_DST_EXS</v>
      </c>
      <c r="C1463" s="10" t="str">
        <f>[2]Emissions!C1982</f>
        <v>RES_CO2</v>
      </c>
      <c r="D1463" s="10" t="str">
        <f>[2]Emissions!D1982</f>
        <v>RES</v>
      </c>
      <c r="E1463" s="42">
        <f>[2]Emissions!E1982</f>
        <v>14949.645946339289</v>
      </c>
      <c r="F1463" s="42">
        <f>[2]Emissions!F1982</f>
        <v>11212.23445975446</v>
      </c>
      <c r="G1463" s="42">
        <f>[2]Emissions!G1982</f>
        <v>7474.8229731696429</v>
      </c>
      <c r="H1463" s="42">
        <f>[2]Emissions!H1982</f>
        <v>3737.411486584821</v>
      </c>
      <c r="I1463" s="42">
        <f>[2]Emissions!I1982</f>
        <v>0</v>
      </c>
      <c r="J1463" s="42">
        <f>[2]Emissions!J1982</f>
        <v>0</v>
      </c>
      <c r="K1463" s="42">
        <f>[2]Emissions!K1982</f>
        <v>0</v>
      </c>
      <c r="L1463" s="42">
        <f>[2]Emissions!L1982</f>
        <v>0</v>
      </c>
      <c r="M1463" s="42">
        <f>[2]Emissions!M1982</f>
        <v>0</v>
      </c>
    </row>
    <row r="1464" spans="1:13">
      <c r="A1464" s="10" t="str">
        <f>[2]Emissions!A1811</f>
        <v>EUR</v>
      </c>
      <c r="B1464" s="10" t="str">
        <f>[2]Emissions!B1811</f>
        <v>RES_SH_COA_EXS</v>
      </c>
      <c r="C1464" s="10" t="str">
        <f>[2]Emissions!C1811</f>
        <v>RES_CO2</v>
      </c>
      <c r="D1464" s="10" t="str">
        <f>[2]Emissions!D1811</f>
        <v>RES</v>
      </c>
      <c r="E1464" s="42">
        <f>[2]Emissions!E1811</f>
        <v>62143.802924632742</v>
      </c>
      <c r="F1464" s="42">
        <f>[2]Emissions!F1811</f>
        <v>34721.787789199312</v>
      </c>
      <c r="G1464" s="42">
        <f>[2]Emissions!G1811</f>
        <v>33408.616943126734</v>
      </c>
      <c r="H1464" s="42">
        <f>[2]Emissions!H1811</f>
        <v>3982.4841389157691</v>
      </c>
      <c r="I1464" s="42">
        <f>[2]Emissions!I1811</f>
        <v>0</v>
      </c>
      <c r="J1464" s="42">
        <f>[2]Emissions!J1811</f>
        <v>0</v>
      </c>
      <c r="K1464" s="42">
        <f>[2]Emissions!K1811</f>
        <v>0</v>
      </c>
      <c r="L1464" s="42">
        <f>[2]Emissions!L1811</f>
        <v>0</v>
      </c>
      <c r="M1464" s="42">
        <f>[2]Emissions!M1811</f>
        <v>0</v>
      </c>
    </row>
    <row r="1465" spans="1:13">
      <c r="A1465" s="10" t="str">
        <f>[2]Emissions!A1828</f>
        <v>EUR</v>
      </c>
      <c r="B1465" s="10" t="str">
        <f>[2]Emissions!B1828</f>
        <v>RES_SH_DST_EXS</v>
      </c>
      <c r="C1465" s="10" t="str">
        <f>[2]Emissions!C1828</f>
        <v>RES_CO2</v>
      </c>
      <c r="D1465" s="10" t="str">
        <f>[2]Emissions!D1828</f>
        <v>RES</v>
      </c>
      <c r="E1465" s="42">
        <f>[2]Emissions!E1828</f>
        <v>57166.349447100009</v>
      </c>
      <c r="F1465" s="42">
        <f>[2]Emissions!F1828</f>
        <v>42874.762085324997</v>
      </c>
      <c r="G1465" s="42">
        <f>[2]Emissions!G1828</f>
        <v>28583.174723550001</v>
      </c>
      <c r="H1465" s="42">
        <f>[2]Emissions!H1828</f>
        <v>14291.587361775</v>
      </c>
      <c r="I1465" s="42">
        <f>[2]Emissions!I1828</f>
        <v>0</v>
      </c>
      <c r="J1465" s="42">
        <f>[2]Emissions!J1828</f>
        <v>0</v>
      </c>
      <c r="K1465" s="42">
        <f>[2]Emissions!K1828</f>
        <v>0</v>
      </c>
      <c r="L1465" s="42">
        <f>[2]Emissions!L1828</f>
        <v>0</v>
      </c>
      <c r="M1465" s="42">
        <f>[2]Emissions!M1828</f>
        <v>0</v>
      </c>
    </row>
    <row r="1466" spans="1:13">
      <c r="A1466" s="10" t="str">
        <f>[2]Emissions!A1977</f>
        <v>EUR</v>
      </c>
      <c r="B1466" s="10" t="str">
        <f>[2]Emissions!B1977</f>
        <v>RES_WH_DST_CND_NEW</v>
      </c>
      <c r="C1466" s="10" t="str">
        <f>[2]Emissions!C1977</f>
        <v>RES_CO2</v>
      </c>
      <c r="D1466" s="10" t="str">
        <f>[2]Emissions!D1977</f>
        <v>RES</v>
      </c>
      <c r="E1466" s="42">
        <f>[2]Emissions!E1977</f>
        <v>0</v>
      </c>
      <c r="F1466" s="42">
        <f>[2]Emissions!F1977</f>
        <v>0</v>
      </c>
      <c r="G1466" s="42">
        <f>[2]Emissions!G1977</f>
        <v>0</v>
      </c>
      <c r="H1466" s="42">
        <f>[2]Emissions!H1977</f>
        <v>0</v>
      </c>
      <c r="I1466" s="42">
        <f>[2]Emissions!I1977</f>
        <v>0</v>
      </c>
      <c r="J1466" s="42">
        <f>[2]Emissions!J1977</f>
        <v>0</v>
      </c>
      <c r="K1466" s="42">
        <f>[2]Emissions!K1977</f>
        <v>0</v>
      </c>
      <c r="L1466" s="42">
        <f>[2]Emissions!L1977</f>
        <v>0</v>
      </c>
      <c r="M1466" s="42">
        <f>[2]Emissions!M1977</f>
        <v>0</v>
      </c>
    </row>
    <row r="1467" spans="1:13">
      <c r="A1467" s="10" t="str">
        <f>[2]Emissions!A1740</f>
        <v>EUR</v>
      </c>
      <c r="B1467" s="10" t="str">
        <f>[2]Emissions!B1740</f>
        <v>RES_CD_NGA_EXS</v>
      </c>
      <c r="C1467" s="10" t="str">
        <f>[2]Emissions!C1740</f>
        <v>RES_CO2</v>
      </c>
      <c r="D1467" s="10" t="str">
        <f>[2]Emissions!D1740</f>
        <v>RES</v>
      </c>
      <c r="E1467" s="42">
        <f>[2]Emissions!E1740</f>
        <v>1963.4892529700001</v>
      </c>
      <c r="F1467" s="42">
        <f>[2]Emissions!F1740</f>
        <v>1472.6169397275</v>
      </c>
      <c r="G1467" s="42">
        <f>[2]Emissions!G1740</f>
        <v>981.7446264849998</v>
      </c>
      <c r="H1467" s="42">
        <f>[2]Emissions!H1740</f>
        <v>490.87231324250001</v>
      </c>
      <c r="I1467" s="42">
        <f>[2]Emissions!I1740</f>
        <v>0</v>
      </c>
      <c r="J1467" s="42">
        <f>[2]Emissions!J1740</f>
        <v>0</v>
      </c>
      <c r="K1467" s="42">
        <f>[2]Emissions!K1740</f>
        <v>0</v>
      </c>
      <c r="L1467" s="42">
        <f>[2]Emissions!L1740</f>
        <v>0</v>
      </c>
      <c r="M1467" s="42">
        <f>[2]Emissions!M1740</f>
        <v>0</v>
      </c>
    </row>
    <row r="1468" spans="1:13">
      <c r="A1468" s="10" t="str">
        <f>[2]Emissions!A1987</f>
        <v>EUR</v>
      </c>
      <c r="B1468" s="10" t="str">
        <f>[2]Emissions!B1987</f>
        <v>RES_WH_DST_SOL_NEW</v>
      </c>
      <c r="C1468" s="10" t="str">
        <f>[2]Emissions!C1987</f>
        <v>RES_CO2</v>
      </c>
      <c r="D1468" s="10" t="str">
        <f>[2]Emissions!D1987</f>
        <v>RES</v>
      </c>
      <c r="E1468" s="42">
        <f>[2]Emissions!E1987</f>
        <v>0</v>
      </c>
      <c r="F1468" s="42">
        <f>[2]Emissions!F1987</f>
        <v>0</v>
      </c>
      <c r="G1468" s="42">
        <f>[2]Emissions!G1987</f>
        <v>0</v>
      </c>
      <c r="H1468" s="42">
        <f>[2]Emissions!H1987</f>
        <v>0</v>
      </c>
      <c r="I1468" s="42">
        <f>[2]Emissions!I1987</f>
        <v>0</v>
      </c>
      <c r="J1468" s="42">
        <f>[2]Emissions!J1987</f>
        <v>0</v>
      </c>
      <c r="K1468" s="42">
        <f>[2]Emissions!K1987</f>
        <v>0</v>
      </c>
      <c r="L1468" s="42">
        <f>[2]Emissions!L1987</f>
        <v>0</v>
      </c>
      <c r="M1468" s="42">
        <f>[2]Emissions!M1987</f>
        <v>0</v>
      </c>
    </row>
    <row r="1469" spans="1:13">
      <c r="A1469" s="10" t="str">
        <f>[2]Emissions!A1833</f>
        <v>EUR</v>
      </c>
      <c r="B1469" s="10" t="str">
        <f>[2]Emissions!B1833</f>
        <v>RES_SH_DST_SOL_NEW</v>
      </c>
      <c r="C1469" s="10" t="str">
        <f>[2]Emissions!C1833</f>
        <v>RES_CO2</v>
      </c>
      <c r="D1469" s="10" t="str">
        <f>[2]Emissions!D1833</f>
        <v>RES</v>
      </c>
      <c r="E1469" s="42">
        <f>[2]Emissions!E1833</f>
        <v>0</v>
      </c>
      <c r="F1469" s="42">
        <f>[2]Emissions!F1833</f>
        <v>0</v>
      </c>
      <c r="G1469" s="42">
        <f>[2]Emissions!G1833</f>
        <v>0</v>
      </c>
      <c r="H1469" s="42">
        <f>[2]Emissions!H1833</f>
        <v>0</v>
      </c>
      <c r="I1469" s="42">
        <f>[2]Emissions!I1833</f>
        <v>0</v>
      </c>
      <c r="J1469" s="42">
        <f>[2]Emissions!J1833</f>
        <v>0</v>
      </c>
      <c r="K1469" s="42">
        <f>[2]Emissions!K1833</f>
        <v>0</v>
      </c>
      <c r="L1469" s="42">
        <f>[2]Emissions!L1833</f>
        <v>0</v>
      </c>
      <c r="M1469" s="42">
        <f>[2]Emissions!M1833</f>
        <v>0</v>
      </c>
    </row>
    <row r="1470" spans="1:13">
      <c r="A1470" s="10" t="str">
        <f>[2]Emissions!A1765</f>
        <v>EUR</v>
      </c>
      <c r="B1470" s="10" t="str">
        <f>[2]Emissions!B1765</f>
        <v>RES_CK_NGA_EXS</v>
      </c>
      <c r="C1470" s="10" t="str">
        <f>[2]Emissions!C1765</f>
        <v>RES_CO2</v>
      </c>
      <c r="D1470" s="10" t="str">
        <f>[2]Emissions!D1765</f>
        <v>RES</v>
      </c>
      <c r="E1470" s="42">
        <f>[2]Emissions!E1765</f>
        <v>29507.4494309</v>
      </c>
      <c r="F1470" s="42">
        <f>[2]Emissions!F1765</f>
        <v>22130.587073175</v>
      </c>
      <c r="G1470" s="42">
        <f>[2]Emissions!G1765</f>
        <v>14753.72471545</v>
      </c>
      <c r="H1470" s="42">
        <f>[2]Emissions!H1765</f>
        <v>7376.862357725</v>
      </c>
      <c r="I1470" s="42">
        <f>[2]Emissions!I1765</f>
        <v>0</v>
      </c>
      <c r="J1470" s="42">
        <f>[2]Emissions!J1765</f>
        <v>0</v>
      </c>
      <c r="K1470" s="42">
        <f>[2]Emissions!K1765</f>
        <v>0</v>
      </c>
      <c r="L1470" s="42">
        <f>[2]Emissions!L1765</f>
        <v>0</v>
      </c>
      <c r="M1470" s="42">
        <f>[2]Emissions!M1765</f>
        <v>0</v>
      </c>
    </row>
    <row r="1471" spans="1:13">
      <c r="A1471" s="10" t="str">
        <f>[2]Emissions!A1823</f>
        <v>EUR</v>
      </c>
      <c r="B1471" s="10" t="str">
        <f>[2]Emissions!B1823</f>
        <v>RES_SH_DST_CND_NEW</v>
      </c>
      <c r="C1471" s="10" t="str">
        <f>[2]Emissions!C1823</f>
        <v>RES_CO2</v>
      </c>
      <c r="D1471" s="10" t="str">
        <f>[2]Emissions!D1823</f>
        <v>RES</v>
      </c>
      <c r="E1471" s="42">
        <f>[2]Emissions!E1823</f>
        <v>0</v>
      </c>
      <c r="F1471" s="42">
        <f>[2]Emissions!F1823</f>
        <v>5493.396858388598</v>
      </c>
      <c r="G1471" s="42">
        <f>[2]Emissions!G1823</f>
        <v>0</v>
      </c>
      <c r="H1471" s="42">
        <f>[2]Emissions!H1823</f>
        <v>0</v>
      </c>
      <c r="I1471" s="42">
        <f>[2]Emissions!I1823</f>
        <v>0</v>
      </c>
      <c r="J1471" s="42">
        <f>[2]Emissions!J1823</f>
        <v>0</v>
      </c>
      <c r="K1471" s="42">
        <f>[2]Emissions!K1823</f>
        <v>0</v>
      </c>
      <c r="L1471" s="42">
        <f>[2]Emissions!L1823</f>
        <v>0</v>
      </c>
      <c r="M1471" s="42">
        <f>[2]Emissions!M1823</f>
        <v>0</v>
      </c>
    </row>
    <row r="1472" spans="1:13">
      <c r="A1472" s="10" t="str">
        <f>[2]Emissions!A1760</f>
        <v>EUR</v>
      </c>
      <c r="B1472" s="10" t="str">
        <f>[2]Emissions!B1760</f>
        <v>RES_CK_LPG_EXS</v>
      </c>
      <c r="C1472" s="10" t="str">
        <f>[2]Emissions!C1760</f>
        <v>RES_CO2</v>
      </c>
      <c r="D1472" s="10" t="str">
        <f>[2]Emissions!D1760</f>
        <v>RES</v>
      </c>
      <c r="E1472" s="42">
        <f>[2]Emissions!E1760</f>
        <v>7708.1242078499999</v>
      </c>
      <c r="F1472" s="42">
        <f>[2]Emissions!F1760</f>
        <v>5781.0931558875009</v>
      </c>
      <c r="G1472" s="42">
        <f>[2]Emissions!G1760</f>
        <v>3854.062103925</v>
      </c>
      <c r="H1472" s="42">
        <f>[2]Emissions!H1760</f>
        <v>1927.0310519625</v>
      </c>
      <c r="I1472" s="42">
        <f>[2]Emissions!I1760</f>
        <v>0</v>
      </c>
      <c r="J1472" s="42">
        <f>[2]Emissions!J1760</f>
        <v>0</v>
      </c>
      <c r="K1472" s="42">
        <f>[2]Emissions!K1760</f>
        <v>0</v>
      </c>
      <c r="L1472" s="42">
        <f>[2]Emissions!L1760</f>
        <v>0</v>
      </c>
      <c r="M1472" s="42">
        <f>[2]Emissions!M1760</f>
        <v>0</v>
      </c>
    </row>
    <row r="1473" spans="1:13">
      <c r="A1473" s="10" t="str">
        <f>[2]Emissions!A1992</f>
        <v>EUR</v>
      </c>
      <c r="B1473" s="10" t="str">
        <f>[2]Emissions!B1992</f>
        <v>RES_WH_DST_STD_NEW</v>
      </c>
      <c r="C1473" s="10" t="str">
        <f>[2]Emissions!C1992</f>
        <v>RES_CO2</v>
      </c>
      <c r="D1473" s="10" t="str">
        <f>[2]Emissions!D1992</f>
        <v>RES</v>
      </c>
      <c r="E1473" s="42">
        <f>[2]Emissions!E1992</f>
        <v>0</v>
      </c>
      <c r="F1473" s="42">
        <f>[2]Emissions!F1992</f>
        <v>0</v>
      </c>
      <c r="G1473" s="42">
        <f>[2]Emissions!G1992</f>
        <v>0</v>
      </c>
      <c r="H1473" s="42">
        <f>[2]Emissions!H1992</f>
        <v>0</v>
      </c>
      <c r="I1473" s="42">
        <f>[2]Emissions!I1992</f>
        <v>0</v>
      </c>
      <c r="J1473" s="42">
        <f>[2]Emissions!J1992</f>
        <v>0</v>
      </c>
      <c r="K1473" s="42">
        <f>[2]Emissions!K1992</f>
        <v>0</v>
      </c>
      <c r="L1473" s="42">
        <f>[2]Emissions!L1992</f>
        <v>0</v>
      </c>
      <c r="M1473" s="42">
        <f>[2]Emissions!M1992</f>
        <v>0</v>
      </c>
    </row>
    <row r="1474" spans="1:13">
      <c r="A1474" s="10" t="str">
        <f>[2]Emissions!A1838</f>
        <v>EUR</v>
      </c>
      <c r="B1474" s="10" t="str">
        <f>[2]Emissions!B1838</f>
        <v>RES_SH_DST_STD_NEW</v>
      </c>
      <c r="C1474" s="10" t="str">
        <f>[2]Emissions!C1838</f>
        <v>RES_CO2</v>
      </c>
      <c r="D1474" s="10" t="str">
        <f>[2]Emissions!D1838</f>
        <v>RES</v>
      </c>
      <c r="E1474" s="42">
        <f>[2]Emissions!E1838</f>
        <v>0</v>
      </c>
      <c r="F1474" s="42">
        <f>[2]Emissions!F1838</f>
        <v>0</v>
      </c>
      <c r="G1474" s="42">
        <f>[2]Emissions!G1838</f>
        <v>0</v>
      </c>
      <c r="H1474" s="42">
        <f>[2]Emissions!H1838</f>
        <v>0</v>
      </c>
      <c r="I1474" s="42">
        <f>[2]Emissions!I1838</f>
        <v>0</v>
      </c>
      <c r="J1474" s="42">
        <f>[2]Emissions!J1838</f>
        <v>0</v>
      </c>
      <c r="K1474" s="42">
        <f>[2]Emissions!K1838</f>
        <v>0</v>
      </c>
      <c r="L1474" s="42">
        <f>[2]Emissions!L1838</f>
        <v>0</v>
      </c>
      <c r="M1474" s="42">
        <f>[2]Emissions!M1838</f>
        <v>0</v>
      </c>
    </row>
    <row r="1475" spans="1:13">
      <c r="A1475" s="10" t="str">
        <f>[2]Emissions!A2042</f>
        <v>EUR</v>
      </c>
      <c r="B1475" s="10" t="str">
        <f>[2]Emissions!B2042</f>
        <v>RES_WH_NGA_STD_NEW</v>
      </c>
      <c r="C1475" s="10" t="str">
        <f>[2]Emissions!C2042</f>
        <v>RES_CO2</v>
      </c>
      <c r="D1475" s="10" t="str">
        <f>[2]Emissions!D2042</f>
        <v>RES</v>
      </c>
      <c r="E1475" s="42">
        <f>[2]Emissions!E2042</f>
        <v>0</v>
      </c>
      <c r="F1475" s="42">
        <f>[2]Emissions!F2042</f>
        <v>0</v>
      </c>
      <c r="G1475" s="42">
        <f>[2]Emissions!G2042</f>
        <v>0</v>
      </c>
      <c r="H1475" s="42">
        <f>[2]Emissions!H2042</f>
        <v>0</v>
      </c>
      <c r="I1475" s="42">
        <f>[2]Emissions!I2042</f>
        <v>0</v>
      </c>
      <c r="J1475" s="42">
        <f>[2]Emissions!J2042</f>
        <v>0</v>
      </c>
      <c r="K1475" s="42">
        <f>[2]Emissions!K2042</f>
        <v>0</v>
      </c>
      <c r="L1475" s="42">
        <f>[2]Emissions!L2042</f>
        <v>0</v>
      </c>
      <c r="M1475" s="42">
        <f>[2]Emissions!M2042</f>
        <v>0</v>
      </c>
    </row>
    <row r="1476" spans="1:13">
      <c r="A1476" s="10" t="str">
        <f>[2]Emissions!A2007</f>
        <v>EUR</v>
      </c>
      <c r="B1476" s="10" t="str">
        <f>[2]Emissions!B2007</f>
        <v>RES_WH_LPG_CND_NEW</v>
      </c>
      <c r="C1476" s="10" t="str">
        <f>[2]Emissions!C2007</f>
        <v>RES_CO2</v>
      </c>
      <c r="D1476" s="10" t="str">
        <f>[2]Emissions!D2007</f>
        <v>RES</v>
      </c>
      <c r="E1476" s="42">
        <f>[2]Emissions!E2007</f>
        <v>0</v>
      </c>
      <c r="F1476" s="42">
        <f>[2]Emissions!F2007</f>
        <v>0</v>
      </c>
      <c r="G1476" s="42">
        <f>[2]Emissions!G2007</f>
        <v>0</v>
      </c>
      <c r="H1476" s="42">
        <f>[2]Emissions!H2007</f>
        <v>0</v>
      </c>
      <c r="I1476" s="42">
        <f>[2]Emissions!I2007</f>
        <v>0</v>
      </c>
      <c r="J1476" s="42">
        <f>[2]Emissions!J2007</f>
        <v>0</v>
      </c>
      <c r="K1476" s="42">
        <f>[2]Emissions!K2007</f>
        <v>0</v>
      </c>
      <c r="L1476" s="42">
        <f>[2]Emissions!L2007</f>
        <v>0</v>
      </c>
      <c r="M1476" s="42">
        <f>[2]Emissions!M2007</f>
        <v>0</v>
      </c>
    </row>
    <row r="1477" spans="1:13">
      <c r="A1477" s="10" t="str">
        <f>[2]Emissions!A1951</f>
        <v>EUR</v>
      </c>
      <c r="B1477" s="10" t="str">
        <f>[2]Emissions!B1951</f>
        <v>RES_SH_NGA_STD_NEW</v>
      </c>
      <c r="C1477" s="10" t="str">
        <f>[2]Emissions!C1951</f>
        <v>RES_CO2</v>
      </c>
      <c r="D1477" s="10" t="str">
        <f>[2]Emissions!D1951</f>
        <v>RES</v>
      </c>
      <c r="E1477" s="42">
        <f>[2]Emissions!E1951</f>
        <v>0</v>
      </c>
      <c r="F1477" s="42">
        <f>[2]Emissions!F1951</f>
        <v>0</v>
      </c>
      <c r="G1477" s="42">
        <f>[2]Emissions!G1951</f>
        <v>0</v>
      </c>
      <c r="H1477" s="42">
        <f>[2]Emissions!H1951</f>
        <v>0</v>
      </c>
      <c r="I1477" s="42">
        <f>[2]Emissions!I1951</f>
        <v>0</v>
      </c>
      <c r="J1477" s="42">
        <f>[2]Emissions!J1951</f>
        <v>0</v>
      </c>
      <c r="K1477" s="42">
        <f>[2]Emissions!K1951</f>
        <v>0</v>
      </c>
      <c r="L1477" s="42">
        <f>[2]Emissions!L1951</f>
        <v>0</v>
      </c>
      <c r="M1477" s="42">
        <f>[2]Emissions!M1951</f>
        <v>0</v>
      </c>
    </row>
    <row r="1478" spans="1:13">
      <c r="A1478" s="10" t="str">
        <f>[2]Emissions!A1916</f>
        <v>EUR</v>
      </c>
      <c r="B1478" s="10" t="str">
        <f>[2]Emissions!B1916</f>
        <v>RES_SH_LPG_EXS</v>
      </c>
      <c r="C1478" s="10" t="str">
        <f>[2]Emissions!C1916</f>
        <v>RES_CO2</v>
      </c>
      <c r="D1478" s="10" t="str">
        <f>[2]Emissions!D1916</f>
        <v>RES</v>
      </c>
      <c r="E1478" s="42">
        <f>[2]Emissions!E1916</f>
        <v>5795.932694027143</v>
      </c>
      <c r="F1478" s="42">
        <f>[2]Emissions!F1916</f>
        <v>4346.9495205203584</v>
      </c>
      <c r="G1478" s="42">
        <f>[2]Emissions!G1916</f>
        <v>2897.966347013572</v>
      </c>
      <c r="H1478" s="42">
        <f>[2]Emissions!H1916</f>
        <v>1448.983173506786</v>
      </c>
      <c r="I1478" s="42">
        <f>[2]Emissions!I1916</f>
        <v>0</v>
      </c>
      <c r="J1478" s="42">
        <f>[2]Emissions!J1916</f>
        <v>0</v>
      </c>
      <c r="K1478" s="42">
        <f>[2]Emissions!K1916</f>
        <v>0</v>
      </c>
      <c r="L1478" s="42">
        <f>[2]Emissions!L1916</f>
        <v>0</v>
      </c>
      <c r="M1478" s="42">
        <f>[2]Emissions!M1916</f>
        <v>0</v>
      </c>
    </row>
    <row r="1479" spans="1:13">
      <c r="A1479" s="10" t="str">
        <f>[2]Emissions!A1881</f>
        <v>EUR</v>
      </c>
      <c r="B1479" s="10" t="str">
        <f>[2]Emissions!B1881</f>
        <v>RES_SH_INS_LPG_SOL_NEW</v>
      </c>
      <c r="C1479" s="10" t="str">
        <f>[2]Emissions!C1881</f>
        <v>RES_CO2</v>
      </c>
      <c r="D1479" s="10" t="str">
        <f>[2]Emissions!D1881</f>
        <v>RES</v>
      </c>
      <c r="E1479" s="42">
        <f>[2]Emissions!E1881</f>
        <v>0</v>
      </c>
      <c r="F1479" s="42">
        <f>[2]Emissions!F1881</f>
        <v>0</v>
      </c>
      <c r="G1479" s="42">
        <f>[2]Emissions!G1881</f>
        <v>0</v>
      </c>
      <c r="H1479" s="42">
        <f>[2]Emissions!H1881</f>
        <v>0</v>
      </c>
      <c r="I1479" s="42">
        <f>[2]Emissions!I1881</f>
        <v>0</v>
      </c>
      <c r="J1479" s="42">
        <f>[2]Emissions!J1881</f>
        <v>0</v>
      </c>
      <c r="K1479" s="42">
        <f>[2]Emissions!K1881</f>
        <v>0</v>
      </c>
      <c r="L1479" s="42">
        <f>[2]Emissions!L1881</f>
        <v>0</v>
      </c>
      <c r="M1479" s="42">
        <f>[2]Emissions!M1881</f>
        <v>0</v>
      </c>
    </row>
    <row r="1480" spans="1:13">
      <c r="A1480" s="10" t="str">
        <f>[2]Emissions!A1755</f>
        <v>EUR</v>
      </c>
      <c r="B1480" s="10" t="str">
        <f>[2]Emissions!B1755</f>
        <v>RES_CK_KER_EXS</v>
      </c>
      <c r="C1480" s="10" t="str">
        <f>[2]Emissions!C1755</f>
        <v>RES_CO2</v>
      </c>
      <c r="D1480" s="10" t="str">
        <f>[2]Emissions!D1755</f>
        <v>RES</v>
      </c>
      <c r="E1480" s="42">
        <f>[2]Emissions!E1755</f>
        <v>4030.4181715888881</v>
      </c>
      <c r="F1480" s="42">
        <f>[2]Emissions!F1755</f>
        <v>3022.813628691667</v>
      </c>
      <c r="G1480" s="42">
        <f>[2]Emissions!G1755</f>
        <v>2015.209085794444</v>
      </c>
      <c r="H1480" s="42">
        <f>[2]Emissions!H1755</f>
        <v>1007.604542897222</v>
      </c>
      <c r="I1480" s="42">
        <f>[2]Emissions!I1755</f>
        <v>0</v>
      </c>
      <c r="J1480" s="42">
        <f>[2]Emissions!J1755</f>
        <v>0</v>
      </c>
      <c r="K1480" s="42">
        <f>[2]Emissions!K1755</f>
        <v>0</v>
      </c>
      <c r="L1480" s="42">
        <f>[2]Emissions!L1755</f>
        <v>0</v>
      </c>
      <c r="M1480" s="42">
        <f>[2]Emissions!M1755</f>
        <v>0</v>
      </c>
    </row>
    <row r="1481" spans="1:13">
      <c r="A1481" s="10" t="str">
        <f>[2]Emissions!A2022</f>
        <v>EUR</v>
      </c>
      <c r="B1481" s="10" t="str">
        <f>[2]Emissions!B2022</f>
        <v>RES_WH_LPG_STD_NEW</v>
      </c>
      <c r="C1481" s="10" t="str">
        <f>[2]Emissions!C2022</f>
        <v>RES_CO2</v>
      </c>
      <c r="D1481" s="10" t="str">
        <f>[2]Emissions!D2022</f>
        <v>RES</v>
      </c>
      <c r="E1481" s="42">
        <f>[2]Emissions!E2022</f>
        <v>0</v>
      </c>
      <c r="F1481" s="42">
        <f>[2]Emissions!F2022</f>
        <v>0</v>
      </c>
      <c r="G1481" s="42">
        <f>[2]Emissions!G2022</f>
        <v>0</v>
      </c>
      <c r="H1481" s="42">
        <f>[2]Emissions!H2022</f>
        <v>0</v>
      </c>
      <c r="I1481" s="42">
        <f>[2]Emissions!I2022</f>
        <v>0</v>
      </c>
      <c r="J1481" s="42">
        <f>[2]Emissions!J2022</f>
        <v>0</v>
      </c>
      <c r="K1481" s="42">
        <f>[2]Emissions!K2022</f>
        <v>0</v>
      </c>
      <c r="L1481" s="42">
        <f>[2]Emissions!L2022</f>
        <v>0</v>
      </c>
      <c r="M1481" s="42">
        <f>[2]Emissions!M2022</f>
        <v>0</v>
      </c>
    </row>
    <row r="1482" spans="1:13">
      <c r="A1482" s="10" t="str">
        <f>[2]Emissions!A1931</f>
        <v>EUR</v>
      </c>
      <c r="B1482" s="10" t="str">
        <f>[2]Emissions!B1931</f>
        <v>RES_SH_NGA_BUR_EXS</v>
      </c>
      <c r="C1482" s="10" t="str">
        <f>[2]Emissions!C1931</f>
        <v>RES_CO2</v>
      </c>
      <c r="D1482" s="10" t="str">
        <f>[2]Emissions!D1931</f>
        <v>RES</v>
      </c>
      <c r="E1482" s="42">
        <f>[2]Emissions!E1931</f>
        <v>171035.8603827942</v>
      </c>
      <c r="F1482" s="42">
        <f>[2]Emissions!F1931</f>
        <v>75792.427510759619</v>
      </c>
      <c r="G1482" s="42">
        <f>[2]Emissions!G1931</f>
        <v>50528.285007173057</v>
      </c>
      <c r="H1482" s="42">
        <f>[2]Emissions!H1931</f>
        <v>25264.142503586521</v>
      </c>
      <c r="I1482" s="42">
        <f>[2]Emissions!I1931</f>
        <v>0</v>
      </c>
      <c r="J1482" s="42">
        <f>[2]Emissions!J1931</f>
        <v>0</v>
      </c>
      <c r="K1482" s="42">
        <f>[2]Emissions!K1931</f>
        <v>0</v>
      </c>
      <c r="L1482" s="42">
        <f>[2]Emissions!L1931</f>
        <v>0</v>
      </c>
      <c r="M1482" s="42">
        <f>[2]Emissions!M1931</f>
        <v>0</v>
      </c>
    </row>
    <row r="1483" spans="1:13">
      <c r="A1483" s="10" t="str">
        <f>[2]Emissions!A1896</f>
        <v>EUR</v>
      </c>
      <c r="B1483" s="10" t="str">
        <f>[2]Emissions!B1896</f>
        <v>RES_SH_INS_NGA_SOL_NEW</v>
      </c>
      <c r="C1483" s="10" t="str">
        <f>[2]Emissions!C1896</f>
        <v>RES_CO2</v>
      </c>
      <c r="D1483" s="10" t="str">
        <f>[2]Emissions!D1896</f>
        <v>RES</v>
      </c>
      <c r="E1483" s="42">
        <f>[2]Emissions!E1896</f>
        <v>0</v>
      </c>
      <c r="F1483" s="42">
        <f>[2]Emissions!F1896</f>
        <v>0</v>
      </c>
      <c r="G1483" s="42">
        <f>[2]Emissions!G1896</f>
        <v>0</v>
      </c>
      <c r="H1483" s="42">
        <f>[2]Emissions!H1896</f>
        <v>0</v>
      </c>
      <c r="I1483" s="42">
        <f>[2]Emissions!I1896</f>
        <v>0</v>
      </c>
      <c r="J1483" s="42">
        <f>[2]Emissions!J1896</f>
        <v>0</v>
      </c>
      <c r="K1483" s="42">
        <f>[2]Emissions!K1896</f>
        <v>0</v>
      </c>
      <c r="L1483" s="42">
        <f>[2]Emissions!L1896</f>
        <v>0</v>
      </c>
      <c r="M1483" s="42">
        <f>[2]Emissions!M1896</f>
        <v>0</v>
      </c>
    </row>
    <row r="1484" spans="1:13">
      <c r="A1484" s="10" t="str">
        <f>[2]Emissions!A1770</f>
        <v>EUR</v>
      </c>
      <c r="B1484" s="10" t="str">
        <f>[2]Emissions!B1770</f>
        <v>RES_CK_NGA_NEW</v>
      </c>
      <c r="C1484" s="10" t="str">
        <f>[2]Emissions!C1770</f>
        <v>RES_CO2</v>
      </c>
      <c r="D1484" s="10" t="str">
        <f>[2]Emissions!D1770</f>
        <v>RES</v>
      </c>
      <c r="E1484" s="42">
        <f>[2]Emissions!E1770</f>
        <v>4494.9343377399973</v>
      </c>
      <c r="F1484" s="42">
        <f>[2]Emissions!F1770</f>
        <v>19800.43995520502</v>
      </c>
      <c r="G1484" s="42">
        <f>[2]Emissions!G1770</f>
        <v>36329.930694575007</v>
      </c>
      <c r="H1484" s="42">
        <f>[2]Emissions!H1770</f>
        <v>49558.283680703033</v>
      </c>
      <c r="I1484" s="42">
        <f>[2]Emissions!I1770</f>
        <v>63765.292196109527</v>
      </c>
      <c r="J1484" s="42">
        <f>[2]Emissions!J1770</f>
        <v>64186.351054904488</v>
      </c>
      <c r="K1484" s="42">
        <f>[2]Emissions!K1770</f>
        <v>64513.338126316259</v>
      </c>
      <c r="L1484" s="42">
        <f>[2]Emissions!L1770</f>
        <v>64606.652061820387</v>
      </c>
      <c r="M1484" s="42">
        <f>[2]Emissions!M1770</f>
        <v>64048.936593759667</v>
      </c>
    </row>
    <row r="1485" spans="1:13">
      <c r="A1485" s="10" t="str">
        <f>[2]Emissions!A2037</f>
        <v>EUR</v>
      </c>
      <c r="B1485" s="10" t="str">
        <f>[2]Emissions!B2037</f>
        <v>RES_WH_NGA_SOL_NEW</v>
      </c>
      <c r="C1485" s="10" t="str">
        <f>[2]Emissions!C2037</f>
        <v>RES_CO2</v>
      </c>
      <c r="D1485" s="10" t="str">
        <f>[2]Emissions!D2037</f>
        <v>RES</v>
      </c>
      <c r="E1485" s="42">
        <f>[2]Emissions!E2037</f>
        <v>0</v>
      </c>
      <c r="F1485" s="42">
        <f>[2]Emissions!F2037</f>
        <v>0</v>
      </c>
      <c r="G1485" s="42">
        <f>[2]Emissions!G2037</f>
        <v>0</v>
      </c>
      <c r="H1485" s="42">
        <f>[2]Emissions!H2037</f>
        <v>0</v>
      </c>
      <c r="I1485" s="42">
        <f>[2]Emissions!I2037</f>
        <v>0</v>
      </c>
      <c r="J1485" s="42">
        <f>[2]Emissions!J2037</f>
        <v>0</v>
      </c>
      <c r="K1485" s="42">
        <f>[2]Emissions!K2037</f>
        <v>0</v>
      </c>
      <c r="L1485" s="42">
        <f>[2]Emissions!L2037</f>
        <v>0</v>
      </c>
      <c r="M1485" s="42">
        <f>[2]Emissions!M2037</f>
        <v>0</v>
      </c>
    </row>
    <row r="1486" spans="1:13">
      <c r="A1486" s="10" t="str">
        <f>[2]Emissions!A2002</f>
        <v>EUR</v>
      </c>
      <c r="B1486" s="10" t="str">
        <f>[2]Emissions!B2002</f>
        <v>RES_WH_KER_EXS</v>
      </c>
      <c r="C1486" s="10" t="str">
        <f>[2]Emissions!C2002</f>
        <v>RES_CO2</v>
      </c>
      <c r="D1486" s="10" t="str">
        <f>[2]Emissions!D2002</f>
        <v>RES</v>
      </c>
      <c r="E1486" s="42">
        <f>[2]Emissions!E2002</f>
        <v>8259.8468320229022</v>
      </c>
      <c r="F1486" s="42">
        <f>[2]Emissions!F2002</f>
        <v>8259.8468320229003</v>
      </c>
      <c r="G1486" s="42">
        <f>[2]Emissions!G2002</f>
        <v>6744.2213052671614</v>
      </c>
      <c r="H1486" s="42">
        <f>[2]Emissions!H2002</f>
        <v>335.43865071538443</v>
      </c>
      <c r="I1486" s="42">
        <f>[2]Emissions!I2002</f>
        <v>0</v>
      </c>
      <c r="J1486" s="42">
        <f>[2]Emissions!J2002</f>
        <v>0</v>
      </c>
      <c r="K1486" s="42">
        <f>[2]Emissions!K2002</f>
        <v>0</v>
      </c>
      <c r="L1486" s="42">
        <f>[2]Emissions!L2002</f>
        <v>0</v>
      </c>
      <c r="M1486" s="42">
        <f>[2]Emissions!M2002</f>
        <v>0</v>
      </c>
    </row>
    <row r="1487" spans="1:13">
      <c r="A1487" s="10" t="str">
        <f>[2]Emissions!A1946</f>
        <v>EUR</v>
      </c>
      <c r="B1487" s="10" t="str">
        <f>[2]Emissions!B1946</f>
        <v>RES_SH_NGA_SOL_NEW</v>
      </c>
      <c r="C1487" s="10" t="str">
        <f>[2]Emissions!C1946</f>
        <v>RES_CO2</v>
      </c>
      <c r="D1487" s="10" t="str">
        <f>[2]Emissions!D1946</f>
        <v>RES</v>
      </c>
      <c r="E1487" s="42">
        <f>[2]Emissions!E1946</f>
        <v>0</v>
      </c>
      <c r="F1487" s="42">
        <f>[2]Emissions!F1946</f>
        <v>0</v>
      </c>
      <c r="G1487" s="42">
        <f>[2]Emissions!G1946</f>
        <v>0</v>
      </c>
      <c r="H1487" s="42">
        <f>[2]Emissions!H1946</f>
        <v>0</v>
      </c>
      <c r="I1487" s="42">
        <f>[2]Emissions!I1946</f>
        <v>0</v>
      </c>
      <c r="J1487" s="42">
        <f>[2]Emissions!J1946</f>
        <v>0</v>
      </c>
      <c r="K1487" s="42">
        <f>[2]Emissions!K1946</f>
        <v>0</v>
      </c>
      <c r="L1487" s="42">
        <f>[2]Emissions!L1946</f>
        <v>0</v>
      </c>
      <c r="M1487" s="42">
        <f>[2]Emissions!M1946</f>
        <v>0</v>
      </c>
    </row>
    <row r="1488" spans="1:13">
      <c r="A1488" s="10" t="str">
        <f>[2]Emissions!A1911</f>
        <v>EUR</v>
      </c>
      <c r="B1488" s="10" t="str">
        <f>[2]Emissions!B1911</f>
        <v>RES_SH_LPG_CND_NEW</v>
      </c>
      <c r="C1488" s="10" t="str">
        <f>[2]Emissions!C1911</f>
        <v>RES_CO2</v>
      </c>
      <c r="D1488" s="10" t="str">
        <f>[2]Emissions!D1911</f>
        <v>RES</v>
      </c>
      <c r="E1488" s="42">
        <f>[2]Emissions!E1911</f>
        <v>12513.906439890079</v>
      </c>
      <c r="F1488" s="42">
        <f>[2]Emissions!F1911</f>
        <v>16507.237702940842</v>
      </c>
      <c r="G1488" s="42">
        <f>[2]Emissions!G1911</f>
        <v>13794.080800897569</v>
      </c>
      <c r="H1488" s="42">
        <f>[2]Emissions!H1911</f>
        <v>0</v>
      </c>
      <c r="I1488" s="42">
        <f>[2]Emissions!I1911</f>
        <v>0</v>
      </c>
      <c r="J1488" s="42">
        <f>[2]Emissions!J1911</f>
        <v>0</v>
      </c>
      <c r="K1488" s="42">
        <f>[2]Emissions!K1911</f>
        <v>0</v>
      </c>
      <c r="L1488" s="42">
        <f>[2]Emissions!L1911</f>
        <v>0</v>
      </c>
      <c r="M1488" s="42">
        <f>[2]Emissions!M1911</f>
        <v>0</v>
      </c>
    </row>
    <row r="1489" spans="1:13">
      <c r="A1489" s="10" t="str">
        <f>[2]Emissions!A1876</f>
        <v>EUR</v>
      </c>
      <c r="B1489" s="10" t="str">
        <f>[2]Emissions!B1876</f>
        <v>RES_SH_INS_LPG_CND_NEW</v>
      </c>
      <c r="C1489" s="10" t="str">
        <f>[2]Emissions!C1876</f>
        <v>RES_CO2</v>
      </c>
      <c r="D1489" s="10" t="str">
        <f>[2]Emissions!D1876</f>
        <v>RES</v>
      </c>
      <c r="E1489" s="42">
        <f>[2]Emissions!E1876</f>
        <v>0</v>
      </c>
      <c r="F1489" s="42">
        <f>[2]Emissions!F1876</f>
        <v>0</v>
      </c>
      <c r="G1489" s="42">
        <f>[2]Emissions!G1876</f>
        <v>0</v>
      </c>
      <c r="H1489" s="42">
        <f>[2]Emissions!H1876</f>
        <v>0</v>
      </c>
      <c r="I1489" s="42">
        <f>[2]Emissions!I1876</f>
        <v>0</v>
      </c>
      <c r="J1489" s="42">
        <f>[2]Emissions!J1876</f>
        <v>0</v>
      </c>
      <c r="K1489" s="42">
        <f>[2]Emissions!K1876</f>
        <v>0</v>
      </c>
      <c r="L1489" s="42">
        <f>[2]Emissions!L1876</f>
        <v>0</v>
      </c>
      <c r="M1489" s="42">
        <f>[2]Emissions!M1876</f>
        <v>0</v>
      </c>
    </row>
    <row r="1490" spans="1:13">
      <c r="A1490" s="10" t="str">
        <f>[2]Emissions!A2017</f>
        <v>EUR</v>
      </c>
      <c r="B1490" s="10" t="str">
        <f>[2]Emissions!B2017</f>
        <v>RES_WH_LPG_SOL_NEW</v>
      </c>
      <c r="C1490" s="10" t="str">
        <f>[2]Emissions!C2017</f>
        <v>RES_CO2</v>
      </c>
      <c r="D1490" s="10" t="str">
        <f>[2]Emissions!D2017</f>
        <v>RES</v>
      </c>
      <c r="E1490" s="42">
        <f>[2]Emissions!E2017</f>
        <v>0</v>
      </c>
      <c r="F1490" s="42">
        <f>[2]Emissions!F2017</f>
        <v>0</v>
      </c>
      <c r="G1490" s="42">
        <f>[2]Emissions!G2017</f>
        <v>0</v>
      </c>
      <c r="H1490" s="42">
        <f>[2]Emissions!H2017</f>
        <v>0</v>
      </c>
      <c r="I1490" s="42">
        <f>[2]Emissions!I2017</f>
        <v>0</v>
      </c>
      <c r="J1490" s="42">
        <f>[2]Emissions!J2017</f>
        <v>0</v>
      </c>
      <c r="K1490" s="42">
        <f>[2]Emissions!K2017</f>
        <v>0</v>
      </c>
      <c r="L1490" s="42">
        <f>[2]Emissions!L2017</f>
        <v>0</v>
      </c>
      <c r="M1490" s="42">
        <f>[2]Emissions!M2017</f>
        <v>0</v>
      </c>
    </row>
    <row r="1491" spans="1:13">
      <c r="A1491" s="10" t="str">
        <f>[2]Emissions!A1926</f>
        <v>EUR</v>
      </c>
      <c r="B1491" s="10" t="str">
        <f>[2]Emissions!B1926</f>
        <v>RES_SH_LPG_STD_NEW</v>
      </c>
      <c r="C1491" s="10" t="str">
        <f>[2]Emissions!C1926</f>
        <v>RES_CO2</v>
      </c>
      <c r="D1491" s="10" t="str">
        <f>[2]Emissions!D1926</f>
        <v>RES</v>
      </c>
      <c r="E1491" s="42">
        <f>[2]Emissions!E1926</f>
        <v>0</v>
      </c>
      <c r="F1491" s="42">
        <f>[2]Emissions!F1926</f>
        <v>0</v>
      </c>
      <c r="G1491" s="42">
        <f>[2]Emissions!G1926</f>
        <v>0</v>
      </c>
      <c r="H1491" s="42">
        <f>[2]Emissions!H1926</f>
        <v>0</v>
      </c>
      <c r="I1491" s="42">
        <f>[2]Emissions!I1926</f>
        <v>0</v>
      </c>
      <c r="J1491" s="42">
        <f>[2]Emissions!J1926</f>
        <v>0</v>
      </c>
      <c r="K1491" s="42">
        <f>[2]Emissions!K1926</f>
        <v>0</v>
      </c>
      <c r="L1491" s="42">
        <f>[2]Emissions!L1926</f>
        <v>0</v>
      </c>
      <c r="M1491" s="42">
        <f>[2]Emissions!M1926</f>
        <v>0</v>
      </c>
    </row>
    <row r="1492" spans="1:13">
      <c r="A1492" s="10" t="str">
        <f>[2]Emissions!A1891</f>
        <v>EUR</v>
      </c>
      <c r="B1492" s="10" t="str">
        <f>[2]Emissions!B1891</f>
        <v>RES_SH_INS_NGA_CND_NEW</v>
      </c>
      <c r="C1492" s="10" t="str">
        <f>[2]Emissions!C1891</f>
        <v>RES_CO2</v>
      </c>
      <c r="D1492" s="10" t="str">
        <f>[2]Emissions!D1891</f>
        <v>RES</v>
      </c>
      <c r="E1492" s="42">
        <f>[2]Emissions!E1891</f>
        <v>0</v>
      </c>
      <c r="F1492" s="42">
        <f>[2]Emissions!F1891</f>
        <v>0</v>
      </c>
      <c r="G1492" s="42">
        <f>[2]Emissions!G1891</f>
        <v>0</v>
      </c>
      <c r="H1492" s="42">
        <f>[2]Emissions!H1891</f>
        <v>0</v>
      </c>
      <c r="I1492" s="42">
        <f>[2]Emissions!I1891</f>
        <v>0</v>
      </c>
      <c r="J1492" s="42">
        <f>[2]Emissions!J1891</f>
        <v>0</v>
      </c>
      <c r="K1492" s="42">
        <f>[2]Emissions!K1891</f>
        <v>0</v>
      </c>
      <c r="L1492" s="42">
        <f>[2]Emissions!L1891</f>
        <v>0</v>
      </c>
      <c r="M1492" s="42">
        <f>[2]Emissions!M1891</f>
        <v>0</v>
      </c>
    </row>
    <row r="1493" spans="1:13">
      <c r="A1493" s="10" t="str">
        <f>[2]Emissions!A2032</f>
        <v>EUR</v>
      </c>
      <c r="B1493" s="10" t="str">
        <f>[2]Emissions!B2032</f>
        <v>RES_WH_NGA_EXS</v>
      </c>
      <c r="C1493" s="10" t="str">
        <f>[2]Emissions!C2032</f>
        <v>RES_CO2</v>
      </c>
      <c r="D1493" s="10" t="str">
        <f>[2]Emissions!D2032</f>
        <v>RES</v>
      </c>
      <c r="E1493" s="42">
        <f>[2]Emissions!E2032</f>
        <v>73643.609382712704</v>
      </c>
      <c r="F1493" s="42">
        <f>[2]Emissions!F2032</f>
        <v>20282.44390627</v>
      </c>
      <c r="G1493" s="42">
        <f>[2]Emissions!G2032</f>
        <v>13521.629270846661</v>
      </c>
      <c r="H1493" s="42">
        <f>[2]Emissions!H2032</f>
        <v>6760.8146354233322</v>
      </c>
      <c r="I1493" s="42">
        <f>[2]Emissions!I2032</f>
        <v>0</v>
      </c>
      <c r="J1493" s="42">
        <f>[2]Emissions!J2032</f>
        <v>0</v>
      </c>
      <c r="K1493" s="42">
        <f>[2]Emissions!K2032</f>
        <v>0</v>
      </c>
      <c r="L1493" s="42">
        <f>[2]Emissions!L2032</f>
        <v>0</v>
      </c>
      <c r="M1493" s="42">
        <f>[2]Emissions!M2032</f>
        <v>0</v>
      </c>
    </row>
    <row r="1494" spans="1:13">
      <c r="A1494" s="10" t="str">
        <f>[2]Emissions!A1997</f>
        <v>EUR</v>
      </c>
      <c r="B1494" s="10" t="str">
        <f>[2]Emissions!B1997</f>
        <v>RES_WH_HFO_EXS</v>
      </c>
      <c r="C1494" s="10" t="str">
        <f>[2]Emissions!C1997</f>
        <v>RES_CO2</v>
      </c>
      <c r="D1494" s="10" t="str">
        <f>[2]Emissions!D1997</f>
        <v>RES</v>
      </c>
      <c r="E1494" s="42">
        <f>[2]Emissions!E1997</f>
        <v>17.871312132352941</v>
      </c>
      <c r="F1494" s="42">
        <f>[2]Emissions!F1997</f>
        <v>13.4034840992647</v>
      </c>
      <c r="G1494" s="42">
        <f>[2]Emissions!G1997</f>
        <v>8.9356560661764703</v>
      </c>
      <c r="H1494" s="42">
        <f>[2]Emissions!H1997</f>
        <v>4.4678280330882361</v>
      </c>
      <c r="I1494" s="42">
        <f>[2]Emissions!I1997</f>
        <v>0</v>
      </c>
      <c r="J1494" s="42">
        <f>[2]Emissions!J1997</f>
        <v>0</v>
      </c>
      <c r="K1494" s="42">
        <f>[2]Emissions!K1997</f>
        <v>0</v>
      </c>
      <c r="L1494" s="42">
        <f>[2]Emissions!L1997</f>
        <v>0</v>
      </c>
      <c r="M1494" s="42">
        <f>[2]Emissions!M1997</f>
        <v>0</v>
      </c>
    </row>
    <row r="1495" spans="1:13">
      <c r="A1495" s="10" t="str">
        <f>[2]Emissions!A1941</f>
        <v>EUR</v>
      </c>
      <c r="B1495" s="10" t="str">
        <f>[2]Emissions!B1941</f>
        <v>RES_SH_NGA_HP_EXS</v>
      </c>
      <c r="C1495" s="10" t="str">
        <f>[2]Emissions!C1941</f>
        <v>RES_CO2</v>
      </c>
      <c r="D1495" s="10" t="str">
        <f>[2]Emissions!D1941</f>
        <v>RES</v>
      </c>
      <c r="E1495" s="42">
        <f>[2]Emissions!E1941</f>
        <v>3720.0904839038881</v>
      </c>
      <c r="F1495" s="42">
        <f>[2]Emissions!F1941</f>
        <v>2790.0678629279159</v>
      </c>
      <c r="G1495" s="42">
        <f>[2]Emissions!G1941</f>
        <v>1860.045241951944</v>
      </c>
      <c r="H1495" s="42">
        <f>[2]Emissions!H1941</f>
        <v>930.02262097597156</v>
      </c>
      <c r="I1495" s="42">
        <f>[2]Emissions!I1941</f>
        <v>0</v>
      </c>
      <c r="J1495" s="42">
        <f>[2]Emissions!J1941</f>
        <v>0</v>
      </c>
      <c r="K1495" s="42">
        <f>[2]Emissions!K1941</f>
        <v>0</v>
      </c>
      <c r="L1495" s="42">
        <f>[2]Emissions!L1941</f>
        <v>0</v>
      </c>
      <c r="M1495" s="42">
        <f>[2]Emissions!M1941</f>
        <v>0</v>
      </c>
    </row>
    <row r="1496" spans="1:13">
      <c r="A1496" s="10" t="str">
        <f>[2]Emissions!A1906</f>
        <v>EUR</v>
      </c>
      <c r="B1496" s="10" t="str">
        <f>[2]Emissions!B1906</f>
        <v>RES_SH_KER_EXS</v>
      </c>
      <c r="C1496" s="10" t="str">
        <f>[2]Emissions!C1906</f>
        <v>RES_CO2</v>
      </c>
      <c r="D1496" s="10" t="str">
        <f>[2]Emissions!D1906</f>
        <v>RES</v>
      </c>
      <c r="E1496" s="42">
        <f>[2]Emissions!E1906</f>
        <v>5688.6142279910964</v>
      </c>
      <c r="F1496" s="42">
        <f>[2]Emissions!F1906</f>
        <v>1538.7756515999999</v>
      </c>
      <c r="G1496" s="42">
        <f>[2]Emissions!G1906</f>
        <v>4757.666347983999</v>
      </c>
      <c r="H1496" s="42">
        <f>[2]Emissions!H1906</f>
        <v>512.92521720000013</v>
      </c>
      <c r="I1496" s="42">
        <f>[2]Emissions!I1906</f>
        <v>0</v>
      </c>
      <c r="J1496" s="42">
        <f>[2]Emissions!J1906</f>
        <v>0</v>
      </c>
      <c r="K1496" s="42">
        <f>[2]Emissions!K1906</f>
        <v>0</v>
      </c>
      <c r="L1496" s="42">
        <f>[2]Emissions!L1906</f>
        <v>0</v>
      </c>
      <c r="M1496" s="42">
        <f>[2]Emissions!M1906</f>
        <v>0</v>
      </c>
    </row>
    <row r="1497" spans="1:13">
      <c r="A1497" s="10" t="str">
        <f>[2]Emissions!A1871</f>
        <v>EUR</v>
      </c>
      <c r="B1497" s="10" t="str">
        <f>[2]Emissions!B1871</f>
        <v>RES_SH_INS_DST_STD_NEW</v>
      </c>
      <c r="C1497" s="10" t="str">
        <f>[2]Emissions!C1871</f>
        <v>RES_CO2</v>
      </c>
      <c r="D1497" s="10" t="str">
        <f>[2]Emissions!D1871</f>
        <v>RES</v>
      </c>
      <c r="E1497" s="42">
        <f>[2]Emissions!E1871</f>
        <v>0</v>
      </c>
      <c r="F1497" s="42">
        <f>[2]Emissions!F1871</f>
        <v>0</v>
      </c>
      <c r="G1497" s="42">
        <f>[2]Emissions!G1871</f>
        <v>0</v>
      </c>
      <c r="H1497" s="42">
        <f>[2]Emissions!H1871</f>
        <v>0</v>
      </c>
      <c r="I1497" s="42">
        <f>[2]Emissions!I1871</f>
        <v>0</v>
      </c>
      <c r="J1497" s="42">
        <f>[2]Emissions!J1871</f>
        <v>0</v>
      </c>
      <c r="K1497" s="42">
        <f>[2]Emissions!K1871</f>
        <v>0</v>
      </c>
      <c r="L1497" s="42">
        <f>[2]Emissions!L1871</f>
        <v>0</v>
      </c>
      <c r="M1497" s="42">
        <f>[2]Emissions!M1871</f>
        <v>0</v>
      </c>
    </row>
    <row r="1498" spans="1:13">
      <c r="A1498" s="10" t="str">
        <f>[2]Emissions!A1843</f>
        <v>EUR</v>
      </c>
      <c r="B1498" s="10" t="str">
        <f>[2]Emissions!B1843</f>
        <v>RES_SH_HFO_EXS</v>
      </c>
      <c r="C1498" s="10" t="str">
        <f>[2]Emissions!C1843</f>
        <v>RES_CO2</v>
      </c>
      <c r="D1498" s="10" t="str">
        <f>[2]Emissions!D1843</f>
        <v>RES</v>
      </c>
      <c r="E1498" s="42">
        <f>[2]Emissions!E1843</f>
        <v>1197.778090776</v>
      </c>
      <c r="F1498" s="42">
        <f>[2]Emissions!F1843</f>
        <v>898.33356808200017</v>
      </c>
      <c r="G1498" s="42">
        <f>[2]Emissions!G1843</f>
        <v>598.88904538800011</v>
      </c>
      <c r="H1498" s="42">
        <f>[2]Emissions!H1843</f>
        <v>299.44452269399989</v>
      </c>
      <c r="I1498" s="42">
        <f>[2]Emissions!I1843</f>
        <v>0</v>
      </c>
      <c r="J1498" s="42">
        <f>[2]Emissions!J1843</f>
        <v>0</v>
      </c>
      <c r="K1498" s="42">
        <f>[2]Emissions!K1843</f>
        <v>0</v>
      </c>
      <c r="L1498" s="42">
        <f>[2]Emissions!L1843</f>
        <v>0</v>
      </c>
      <c r="M1498" s="42">
        <f>[2]Emissions!M1843</f>
        <v>0</v>
      </c>
    </row>
    <row r="1499" spans="1:13">
      <c r="A1499" s="10" t="str">
        <f>[2]Emissions!A1794</f>
        <v>EUR</v>
      </c>
      <c r="B1499" s="10" t="str">
        <f>[2]Emissions!B1794</f>
        <v>RES_SC_NGA_HP_AIR_STD_NEW</v>
      </c>
      <c r="C1499" s="10" t="str">
        <f>[2]Emissions!C1794</f>
        <v>RES_CO2</v>
      </c>
      <c r="D1499" s="10" t="str">
        <f>[2]Emissions!D1794</f>
        <v>RES</v>
      </c>
      <c r="E1499" s="42">
        <f>[2]Emissions!E1794</f>
        <v>0</v>
      </c>
      <c r="F1499" s="42">
        <f>[2]Emissions!F1794</f>
        <v>0</v>
      </c>
      <c r="G1499" s="42">
        <f>[2]Emissions!G1794</f>
        <v>0</v>
      </c>
      <c r="H1499" s="42">
        <f>[2]Emissions!H1794</f>
        <v>0</v>
      </c>
      <c r="I1499" s="42">
        <f>[2]Emissions!I1794</f>
        <v>0</v>
      </c>
      <c r="J1499" s="42">
        <f>[2]Emissions!J1794</f>
        <v>0</v>
      </c>
      <c r="K1499" s="42">
        <f>[2]Emissions!K1794</f>
        <v>0</v>
      </c>
      <c r="L1499" s="42">
        <f>[2]Emissions!L1794</f>
        <v>0</v>
      </c>
      <c r="M1499" s="42">
        <f>[2]Emissions!M1794</f>
        <v>0</v>
      </c>
    </row>
    <row r="1500" spans="1:13">
      <c r="A1500" s="10" t="str">
        <f>[2]Emissions!A2012</f>
        <v>EUR</v>
      </c>
      <c r="B1500" s="10" t="str">
        <f>[2]Emissions!B2012</f>
        <v>RES_WH_LPG_EXS</v>
      </c>
      <c r="C1500" s="10" t="str">
        <f>[2]Emissions!C2012</f>
        <v>RES_CO2</v>
      </c>
      <c r="D1500" s="10" t="str">
        <f>[2]Emissions!D2012</f>
        <v>RES</v>
      </c>
      <c r="E1500" s="42">
        <f>[2]Emissions!E2012</f>
        <v>2463.2117317500001</v>
      </c>
      <c r="F1500" s="42">
        <f>[2]Emissions!F2012</f>
        <v>1847.4087988125</v>
      </c>
      <c r="G1500" s="42">
        <f>[2]Emissions!G2012</f>
        <v>1231.6058658750001</v>
      </c>
      <c r="H1500" s="42">
        <f>[2]Emissions!H2012</f>
        <v>615.80293293750015</v>
      </c>
      <c r="I1500" s="42">
        <f>[2]Emissions!I2012</f>
        <v>0</v>
      </c>
      <c r="J1500" s="42">
        <f>[2]Emissions!J2012</f>
        <v>0</v>
      </c>
      <c r="K1500" s="42">
        <f>[2]Emissions!K2012</f>
        <v>0</v>
      </c>
      <c r="L1500" s="42">
        <f>[2]Emissions!L2012</f>
        <v>0</v>
      </c>
      <c r="M1500" s="42">
        <f>[2]Emissions!M2012</f>
        <v>0</v>
      </c>
    </row>
    <row r="1501" spans="1:13">
      <c r="A1501" s="10" t="str">
        <f>[2]Emissions!A1921</f>
        <v>EUR</v>
      </c>
      <c r="B1501" s="10" t="str">
        <f>[2]Emissions!B1921</f>
        <v>RES_SH_LPG_SOL_NEW</v>
      </c>
      <c r="C1501" s="10" t="str">
        <f>[2]Emissions!C1921</f>
        <v>RES_CO2</v>
      </c>
      <c r="D1501" s="10" t="str">
        <f>[2]Emissions!D1921</f>
        <v>RES</v>
      </c>
      <c r="E1501" s="42">
        <f>[2]Emissions!E1921</f>
        <v>0</v>
      </c>
      <c r="F1501" s="42">
        <f>[2]Emissions!F1921</f>
        <v>0</v>
      </c>
      <c r="G1501" s="42">
        <f>[2]Emissions!G1921</f>
        <v>0</v>
      </c>
      <c r="H1501" s="42">
        <f>[2]Emissions!H1921</f>
        <v>0</v>
      </c>
      <c r="I1501" s="42">
        <f>[2]Emissions!I1921</f>
        <v>0</v>
      </c>
      <c r="J1501" s="42">
        <f>[2]Emissions!J1921</f>
        <v>0</v>
      </c>
      <c r="K1501" s="42">
        <f>[2]Emissions!K1921</f>
        <v>0</v>
      </c>
      <c r="L1501" s="42">
        <f>[2]Emissions!L1921</f>
        <v>0</v>
      </c>
      <c r="M1501" s="42">
        <f>[2]Emissions!M1921</f>
        <v>0</v>
      </c>
    </row>
    <row r="1502" spans="1:13">
      <c r="A1502" s="10" t="str">
        <f>[2]Emissions!A1886</f>
        <v>EUR</v>
      </c>
      <c r="B1502" s="10" t="str">
        <f>[2]Emissions!B1886</f>
        <v>RES_SH_INS_LPG_STD_NEW</v>
      </c>
      <c r="C1502" s="10" t="str">
        <f>[2]Emissions!C1886</f>
        <v>RES_CO2</v>
      </c>
      <c r="D1502" s="10" t="str">
        <f>[2]Emissions!D1886</f>
        <v>RES</v>
      </c>
      <c r="E1502" s="42">
        <f>[2]Emissions!E1886</f>
        <v>0</v>
      </c>
      <c r="F1502" s="42">
        <f>[2]Emissions!F1886</f>
        <v>0</v>
      </c>
      <c r="G1502" s="42">
        <f>[2]Emissions!G1886</f>
        <v>0</v>
      </c>
      <c r="H1502" s="42">
        <f>[2]Emissions!H1886</f>
        <v>0</v>
      </c>
      <c r="I1502" s="42">
        <f>[2]Emissions!I1886</f>
        <v>0</v>
      </c>
      <c r="J1502" s="42">
        <f>[2]Emissions!J1886</f>
        <v>0</v>
      </c>
      <c r="K1502" s="42">
        <f>[2]Emissions!K1886</f>
        <v>0</v>
      </c>
      <c r="L1502" s="42">
        <f>[2]Emissions!L1886</f>
        <v>0</v>
      </c>
      <c r="M1502" s="42">
        <f>[2]Emissions!M1886</f>
        <v>0</v>
      </c>
    </row>
    <row r="1503" spans="1:13">
      <c r="A1503" s="10" t="str">
        <f>[2]Emissions!A2027</f>
        <v>EUR</v>
      </c>
      <c r="B1503" s="10" t="str">
        <f>[2]Emissions!B2027</f>
        <v>RES_WH_NGA_CND_NEW</v>
      </c>
      <c r="C1503" s="10" t="str">
        <f>[2]Emissions!C2027</f>
        <v>RES_CO2</v>
      </c>
      <c r="D1503" s="10" t="str">
        <f>[2]Emissions!D2027</f>
        <v>RES</v>
      </c>
      <c r="E1503" s="42">
        <f>[2]Emissions!E2027</f>
        <v>0</v>
      </c>
      <c r="F1503" s="42">
        <f>[2]Emissions!F2027</f>
        <v>0</v>
      </c>
      <c r="G1503" s="42">
        <f>[2]Emissions!G2027</f>
        <v>0</v>
      </c>
      <c r="H1503" s="42">
        <f>[2]Emissions!H2027</f>
        <v>0</v>
      </c>
      <c r="I1503" s="42">
        <f>[2]Emissions!I2027</f>
        <v>0</v>
      </c>
      <c r="J1503" s="42">
        <f>[2]Emissions!J2027</f>
        <v>0</v>
      </c>
      <c r="K1503" s="42">
        <f>[2]Emissions!K2027</f>
        <v>0</v>
      </c>
      <c r="L1503" s="42">
        <f>[2]Emissions!L2027</f>
        <v>0</v>
      </c>
      <c r="M1503" s="42">
        <f>[2]Emissions!M2027</f>
        <v>0</v>
      </c>
    </row>
    <row r="1504" spans="1:13">
      <c r="A1504" s="10" t="str">
        <f>[2]Emissions!A1971</f>
        <v>EUR</v>
      </c>
      <c r="B1504" s="10" t="str">
        <f>[2]Emissions!B1971</f>
        <v>RES_WH_COA_NEW</v>
      </c>
      <c r="C1504" s="10" t="str">
        <f>[2]Emissions!C1971</f>
        <v>RES_CO2</v>
      </c>
      <c r="D1504" s="10" t="str">
        <f>[2]Emissions!D1971</f>
        <v>RES</v>
      </c>
      <c r="E1504" s="42">
        <f>[2]Emissions!E1971</f>
        <v>0</v>
      </c>
      <c r="F1504" s="42">
        <f>[2]Emissions!F1971</f>
        <v>0</v>
      </c>
      <c r="G1504" s="42">
        <f>[2]Emissions!G1971</f>
        <v>0</v>
      </c>
      <c r="H1504" s="42">
        <f>[2]Emissions!H1971</f>
        <v>0</v>
      </c>
      <c r="I1504" s="42">
        <f>[2]Emissions!I1971</f>
        <v>0</v>
      </c>
      <c r="J1504" s="42">
        <f>[2]Emissions!J1971</f>
        <v>0</v>
      </c>
      <c r="K1504" s="42">
        <f>[2]Emissions!K1971</f>
        <v>0</v>
      </c>
      <c r="L1504" s="42">
        <f>[2]Emissions!L1971</f>
        <v>0</v>
      </c>
      <c r="M1504" s="42">
        <f>[2]Emissions!M1971</f>
        <v>0</v>
      </c>
    </row>
    <row r="1505" spans="1:13">
      <c r="A1505" s="10" t="str">
        <f>[2]Emissions!A1936</f>
        <v>EUR</v>
      </c>
      <c r="B1505" s="10" t="str">
        <f>[2]Emissions!B1936</f>
        <v>RES_SH_NGA_CND_NEW</v>
      </c>
      <c r="C1505" s="10" t="str">
        <f>[2]Emissions!C1936</f>
        <v>RES_CO2</v>
      </c>
      <c r="D1505" s="10" t="str">
        <f>[2]Emissions!D1936</f>
        <v>RES</v>
      </c>
      <c r="E1505" s="42">
        <f>[2]Emissions!E1936</f>
        <v>42299.966816579137</v>
      </c>
      <c r="F1505" s="42">
        <f>[2]Emissions!F1936</f>
        <v>135810.9898862238</v>
      </c>
      <c r="G1505" s="42">
        <f>[2]Emissions!G1936</f>
        <v>172703.506051542</v>
      </c>
      <c r="H1505" s="42">
        <f>[2]Emissions!H1936</f>
        <v>184828.1056859463</v>
      </c>
      <c r="I1505" s="42">
        <f>[2]Emissions!I1936</f>
        <v>142528.1388693671</v>
      </c>
      <c r="J1505" s="42">
        <f>[2]Emissions!J1936</f>
        <v>56081.965181745043</v>
      </c>
      <c r="K1505" s="42">
        <f>[2]Emissions!K1936</f>
        <v>0</v>
      </c>
      <c r="L1505" s="42">
        <f>[2]Emissions!L1936</f>
        <v>0</v>
      </c>
      <c r="M1505" s="42">
        <f>[2]Emissions!M1936</f>
        <v>0</v>
      </c>
    </row>
    <row r="1506" spans="1:13">
      <c r="A1506" s="10" t="str">
        <f>[2]Emissions!A1901</f>
        <v>EUR</v>
      </c>
      <c r="B1506" s="10" t="str">
        <f>[2]Emissions!B1901</f>
        <v>RES_SH_INS_NGA_STD_NEW</v>
      </c>
      <c r="C1506" s="10" t="str">
        <f>[2]Emissions!C1901</f>
        <v>RES_CO2</v>
      </c>
      <c r="D1506" s="10" t="str">
        <f>[2]Emissions!D1901</f>
        <v>RES</v>
      </c>
      <c r="E1506" s="42">
        <f>[2]Emissions!E1901</f>
        <v>0</v>
      </c>
      <c r="F1506" s="42">
        <f>[2]Emissions!F1901</f>
        <v>0</v>
      </c>
      <c r="G1506" s="42">
        <f>[2]Emissions!G1901</f>
        <v>0</v>
      </c>
      <c r="H1506" s="42">
        <f>[2]Emissions!H1901</f>
        <v>0</v>
      </c>
      <c r="I1506" s="42">
        <f>[2]Emissions!I1901</f>
        <v>0</v>
      </c>
      <c r="J1506" s="42">
        <f>[2]Emissions!J1901</f>
        <v>0</v>
      </c>
      <c r="K1506" s="42">
        <f>[2]Emissions!K1901</f>
        <v>0</v>
      </c>
      <c r="L1506" s="42">
        <f>[2]Emissions!L1901</f>
        <v>0</v>
      </c>
      <c r="M1506" s="42">
        <f>[2]Emissions!M1901</f>
        <v>0</v>
      </c>
    </row>
    <row r="1507" spans="1:13">
      <c r="A1507" s="10" t="str">
        <f>[2]Emissions!A1789</f>
        <v>EUR</v>
      </c>
      <c r="B1507" s="10" t="str">
        <f>[2]Emissions!B1789</f>
        <v>RES_SC_NGA_CEN_NEW</v>
      </c>
      <c r="C1507" s="10" t="str">
        <f>[2]Emissions!C1789</f>
        <v>RES_CO2</v>
      </c>
      <c r="D1507" s="10" t="str">
        <f>[2]Emissions!D1789</f>
        <v>RES</v>
      </c>
      <c r="E1507" s="42">
        <f>[2]Emissions!E1789</f>
        <v>0</v>
      </c>
      <c r="F1507" s="42">
        <f>[2]Emissions!F1789</f>
        <v>1302.209681400635</v>
      </c>
      <c r="G1507" s="42">
        <f>[2]Emissions!G1789</f>
        <v>2067.63204960639</v>
      </c>
      <c r="H1507" s="42">
        <f>[2]Emissions!H1789</f>
        <v>3529.0688218337632</v>
      </c>
      <c r="I1507" s="42">
        <f>[2]Emissions!I1789</f>
        <v>4003.8730952119281</v>
      </c>
      <c r="J1507" s="42">
        <f>[2]Emissions!J1789</f>
        <v>4003.8730952119281</v>
      </c>
      <c r="K1507" s="42">
        <f>[2]Emissions!K1789</f>
        <v>2701.6634138112931</v>
      </c>
      <c r="L1507" s="42">
        <f>[2]Emissions!L1789</f>
        <v>1936.241045605537</v>
      </c>
      <c r="M1507" s="42">
        <f>[2]Emissions!M1789</f>
        <v>237.40213668908251</v>
      </c>
    </row>
    <row r="1508" spans="1:13">
      <c r="A1508" s="10" t="str">
        <f>[2]Emissions!A1965</f>
        <v>EUR</v>
      </c>
      <c r="B1508" s="10" t="str">
        <f>[2]Emissions!B1965</f>
        <v>RES_WH_COA_EXS</v>
      </c>
      <c r="C1508" s="10" t="str">
        <f>[2]Emissions!C1965</f>
        <v>RES_CO2</v>
      </c>
      <c r="D1508" s="10" t="str">
        <f>[2]Emissions!D1965</f>
        <v>RES</v>
      </c>
      <c r="E1508" s="42">
        <f>[2]Emissions!E1965</f>
        <v>1591.0465435708329</v>
      </c>
      <c r="F1508" s="42">
        <f>[2]Emissions!F1965</f>
        <v>11043.65935525336</v>
      </c>
      <c r="G1508" s="42">
        <f>[2]Emissions!G1965</f>
        <v>1009.9621705250501</v>
      </c>
      <c r="H1508" s="42">
        <f>[2]Emissions!H1965</f>
        <v>397.76163589270828</v>
      </c>
      <c r="I1508" s="42">
        <f>[2]Emissions!I1965</f>
        <v>0</v>
      </c>
      <c r="J1508" s="42">
        <f>[2]Emissions!J1965</f>
        <v>0</v>
      </c>
      <c r="K1508" s="42">
        <f>[2]Emissions!K1965</f>
        <v>0</v>
      </c>
      <c r="L1508" s="42">
        <f>[2]Emissions!L1965</f>
        <v>0</v>
      </c>
      <c r="M1508" s="42">
        <f>[2]Emissions!M1965</f>
        <v>0</v>
      </c>
    </row>
    <row r="1509" spans="1:13">
      <c r="A1509" s="10" t="str">
        <f>[2]Emissions!A1784</f>
        <v>EUR</v>
      </c>
      <c r="B1509" s="10" t="str">
        <f>[2]Emissions!B1784</f>
        <v>RES_LG_KER_EXS</v>
      </c>
      <c r="C1509" s="10" t="str">
        <f>[2]Emissions!C1784</f>
        <v>RES_CO2</v>
      </c>
      <c r="D1509" s="10" t="str">
        <f>[2]Emissions!D1784</f>
        <v>RES</v>
      </c>
      <c r="E1509" s="42">
        <f>[2]Emissions!E1784</f>
        <v>92.795250000036944</v>
      </c>
      <c r="F1509" s="42">
        <f>[2]Emissions!F1784</f>
        <v>92.795250000036916</v>
      </c>
      <c r="G1509" s="42">
        <f>[2]Emissions!G1784</f>
        <v>100.280323807987</v>
      </c>
      <c r="H1509" s="42">
        <f>[2]Emissions!H1784</f>
        <v>5.3464812913928581</v>
      </c>
      <c r="I1509" s="42">
        <f>[2]Emissions!I1784</f>
        <v>0</v>
      </c>
      <c r="J1509" s="42">
        <f>[2]Emissions!J1784</f>
        <v>0</v>
      </c>
      <c r="K1509" s="42">
        <f>[2]Emissions!K1784</f>
        <v>0</v>
      </c>
      <c r="L1509" s="42">
        <f>[2]Emissions!L1784</f>
        <v>0</v>
      </c>
      <c r="M1509" s="42">
        <f>[2]Emissions!M1784</f>
        <v>0</v>
      </c>
    </row>
    <row r="1510" spans="1:13">
      <c r="A1510" s="10" t="str">
        <f>[2]Emissions!A1779</f>
        <v>EUR</v>
      </c>
      <c r="B1510" s="10" t="str">
        <f>[2]Emissions!B1779</f>
        <v>RES_FT_NGA</v>
      </c>
      <c r="C1510" s="10" t="str">
        <f>[2]Emissions!C1779</f>
        <v>RES_CO2</v>
      </c>
      <c r="D1510" s="10" t="str">
        <f>[2]Emissions!D1779</f>
        <v>RES</v>
      </c>
      <c r="E1510" s="42">
        <f>[2]Emissions!E1779</f>
        <v>-9658.4474096676659</v>
      </c>
      <c r="F1510" s="42">
        <f>[2]Emissions!F1779</f>
        <v>-22316.55858306447</v>
      </c>
      <c r="G1510" s="42">
        <f>[2]Emissions!G1779</f>
        <v>-412.84310121850552</v>
      </c>
      <c r="H1510" s="42">
        <f>[2]Emissions!H1779</f>
        <v>-5408.255287474155</v>
      </c>
      <c r="I1510" s="42">
        <f>[2]Emissions!I1779</f>
        <v>-5616.0650677552439</v>
      </c>
      <c r="J1510" s="42">
        <f>[2]Emissions!J1779</f>
        <v>-4356.2175798154167</v>
      </c>
      <c r="K1510" s="42">
        <f>[2]Emissions!K1779</f>
        <v>-2917.7856803923219</v>
      </c>
      <c r="L1510" s="42">
        <f>[2]Emissions!L1779</f>
        <v>-3443.8695926776181</v>
      </c>
      <c r="M1510" s="42">
        <f>[2]Emissions!M1779</f>
        <v>-58550.956276182973</v>
      </c>
    </row>
    <row r="1511" spans="1:13">
      <c r="A1511" s="10" t="str">
        <f>[2]Emissions!A1861</f>
        <v>EUR</v>
      </c>
      <c r="B1511" s="10" t="str">
        <f>[2]Emissions!B1861</f>
        <v>RES_SH_INS_DST_CND_NEW</v>
      </c>
      <c r="C1511" s="10" t="str">
        <f>[2]Emissions!C1861</f>
        <v>RES_CO2</v>
      </c>
      <c r="D1511" s="10" t="str">
        <f>[2]Emissions!D1861</f>
        <v>RES</v>
      </c>
      <c r="E1511" s="42">
        <f>[2]Emissions!E1861</f>
        <v>0</v>
      </c>
      <c r="F1511" s="42">
        <f>[2]Emissions!F1861</f>
        <v>0</v>
      </c>
      <c r="G1511" s="42">
        <f>[2]Emissions!G1861</f>
        <v>0</v>
      </c>
      <c r="H1511" s="42">
        <f>[2]Emissions!H1861</f>
        <v>0</v>
      </c>
      <c r="I1511" s="42">
        <f>[2]Emissions!I1861</f>
        <v>0</v>
      </c>
      <c r="J1511" s="42">
        <f>[2]Emissions!J1861</f>
        <v>0</v>
      </c>
      <c r="K1511" s="42">
        <f>[2]Emissions!K1861</f>
        <v>0</v>
      </c>
      <c r="L1511" s="42">
        <f>[2]Emissions!L1861</f>
        <v>0</v>
      </c>
      <c r="M1511" s="42">
        <f>[2]Emissions!M1861</f>
        <v>0</v>
      </c>
    </row>
    <row r="1512" spans="1:13">
      <c r="A1512" s="10" t="str">
        <f>[2]Emissions!A1856</f>
        <v>EUR</v>
      </c>
      <c r="B1512" s="10" t="str">
        <f>[2]Emissions!B1856</f>
        <v>RES_SH_INS_COA_NEW</v>
      </c>
      <c r="C1512" s="10" t="str">
        <f>[2]Emissions!C1856</f>
        <v>RES_CO2</v>
      </c>
      <c r="D1512" s="10" t="str">
        <f>[2]Emissions!D1856</f>
        <v>RES</v>
      </c>
      <c r="E1512" s="42">
        <f>[2]Emissions!E1856</f>
        <v>0</v>
      </c>
      <c r="F1512" s="42">
        <f>[2]Emissions!F1856</f>
        <v>0</v>
      </c>
      <c r="G1512" s="42">
        <f>[2]Emissions!G1856</f>
        <v>0</v>
      </c>
      <c r="H1512" s="42">
        <f>[2]Emissions!H1856</f>
        <v>0</v>
      </c>
      <c r="I1512" s="42">
        <f>[2]Emissions!I1856</f>
        <v>0</v>
      </c>
      <c r="J1512" s="42">
        <f>[2]Emissions!J1856</f>
        <v>0</v>
      </c>
      <c r="K1512" s="42">
        <f>[2]Emissions!K1856</f>
        <v>0</v>
      </c>
      <c r="L1512" s="42">
        <f>[2]Emissions!L1856</f>
        <v>0</v>
      </c>
      <c r="M1512" s="42">
        <f>[2]Emissions!M1856</f>
        <v>0</v>
      </c>
    </row>
    <row r="1513" spans="1:13">
      <c r="A1513" s="10" t="str">
        <f>[2]Emissions!A1866</f>
        <v>EUR</v>
      </c>
      <c r="B1513" s="10" t="str">
        <f>[2]Emissions!B1866</f>
        <v>RES_SH_INS_DST_SOL_NEW</v>
      </c>
      <c r="C1513" s="10" t="str">
        <f>[2]Emissions!C1866</f>
        <v>RES_CO2</v>
      </c>
      <c r="D1513" s="10" t="str">
        <f>[2]Emissions!D1866</f>
        <v>RES</v>
      </c>
      <c r="E1513" s="42">
        <f>[2]Emissions!E1866</f>
        <v>0</v>
      </c>
      <c r="F1513" s="42">
        <f>[2]Emissions!F1866</f>
        <v>0</v>
      </c>
      <c r="G1513" s="42">
        <f>[2]Emissions!G1866</f>
        <v>0</v>
      </c>
      <c r="H1513" s="42">
        <f>[2]Emissions!H1866</f>
        <v>0</v>
      </c>
      <c r="I1513" s="42">
        <f>[2]Emissions!I1866</f>
        <v>0</v>
      </c>
      <c r="J1513" s="42">
        <f>[2]Emissions!J1866</f>
        <v>0</v>
      </c>
      <c r="K1513" s="42">
        <f>[2]Emissions!K1866</f>
        <v>0</v>
      </c>
      <c r="L1513" s="42">
        <f>[2]Emissions!L1866</f>
        <v>0</v>
      </c>
      <c r="M1513" s="42">
        <f>[2]Emissions!M1866</f>
        <v>0</v>
      </c>
    </row>
    <row r="1514" spans="1:13">
      <c r="A1514" s="10" t="str">
        <f>[2]Emissions!A1817</f>
        <v>EUR</v>
      </c>
      <c r="B1514" s="10" t="str">
        <f>[2]Emissions!B1817</f>
        <v>RES_SH_COA_NEW</v>
      </c>
      <c r="C1514" s="10" t="str">
        <f>[2]Emissions!C1817</f>
        <v>RES_CO2</v>
      </c>
      <c r="D1514" s="10" t="str">
        <f>[2]Emissions!D1817</f>
        <v>RES</v>
      </c>
      <c r="E1514" s="42">
        <f>[2]Emissions!E1817</f>
        <v>0</v>
      </c>
      <c r="F1514" s="42">
        <f>[2]Emissions!F1817</f>
        <v>0</v>
      </c>
      <c r="G1514" s="42">
        <f>[2]Emissions!G1817</f>
        <v>0</v>
      </c>
      <c r="H1514" s="42">
        <f>[2]Emissions!H1817</f>
        <v>0</v>
      </c>
      <c r="I1514" s="42">
        <f>[2]Emissions!I1817</f>
        <v>0</v>
      </c>
      <c r="J1514" s="42">
        <f>[2]Emissions!J1817</f>
        <v>0</v>
      </c>
      <c r="K1514" s="42">
        <f>[2]Emissions!K1817</f>
        <v>0</v>
      </c>
      <c r="L1514" s="42">
        <f>[2]Emissions!L1817</f>
        <v>0</v>
      </c>
      <c r="M1514" s="42">
        <f>[2]Emissions!M1817</f>
        <v>0</v>
      </c>
    </row>
    <row r="1515" spans="1:13">
      <c r="A1515" s="10" t="str">
        <f>[2]Emissions!A1749</f>
        <v>EUR</v>
      </c>
      <c r="B1515" s="10" t="str">
        <f>[2]Emissions!B1749</f>
        <v>RES_CK_COA_EXS</v>
      </c>
      <c r="C1515" s="10" t="str">
        <f>[2]Emissions!C1749</f>
        <v>RES_CO2</v>
      </c>
      <c r="D1515" s="10" t="str">
        <f>[2]Emissions!D1749</f>
        <v>RES</v>
      </c>
      <c r="E1515" s="42">
        <f>[2]Emissions!E1749</f>
        <v>373.70350239642852</v>
      </c>
      <c r="F1515" s="42">
        <f>[2]Emissions!F1749</f>
        <v>280.27762679732137</v>
      </c>
      <c r="G1515" s="42">
        <f>[2]Emissions!G1749</f>
        <v>186.8517511982142</v>
      </c>
      <c r="H1515" s="42">
        <f>[2]Emissions!H1749</f>
        <v>93.425875599107101</v>
      </c>
      <c r="I1515" s="42">
        <f>[2]Emissions!I1749</f>
        <v>0</v>
      </c>
      <c r="J1515" s="42">
        <f>[2]Emissions!J1749</f>
        <v>0</v>
      </c>
      <c r="K1515" s="42">
        <f>[2]Emissions!K1749</f>
        <v>0</v>
      </c>
      <c r="L1515" s="42">
        <f>[2]Emissions!L1749</f>
        <v>0</v>
      </c>
      <c r="M1515" s="42">
        <f>[2]Emissions!M1749</f>
        <v>0</v>
      </c>
    </row>
    <row r="1516" spans="1:13">
      <c r="A1516" s="10" t="str">
        <f>[2]Emissions!A1860</f>
        <v>EUR</v>
      </c>
      <c r="B1516" s="10" t="str">
        <f>[2]Emissions!B1860</f>
        <v>RES_SH_INS_DST_CND_NEW</v>
      </c>
      <c r="C1516" s="10" t="str">
        <f>[2]Emissions!C1860</f>
        <v>RES_CH4</v>
      </c>
      <c r="D1516" s="10" t="str">
        <f>[2]Emissions!D1860</f>
        <v>RES</v>
      </c>
      <c r="E1516" s="42">
        <f>[2]Emissions!E1860</f>
        <v>0</v>
      </c>
      <c r="F1516" s="42">
        <f>[2]Emissions!F1860</f>
        <v>0</v>
      </c>
      <c r="G1516" s="42">
        <f>[2]Emissions!G1860</f>
        <v>0</v>
      </c>
      <c r="H1516" s="42">
        <f>[2]Emissions!H1860</f>
        <v>0</v>
      </c>
      <c r="I1516" s="42">
        <f>[2]Emissions!I1860</f>
        <v>0</v>
      </c>
      <c r="J1516" s="42">
        <f>[2]Emissions!J1860</f>
        <v>0</v>
      </c>
      <c r="K1516" s="42">
        <f>[2]Emissions!K1860</f>
        <v>0</v>
      </c>
      <c r="L1516" s="42">
        <f>[2]Emissions!L1860</f>
        <v>0</v>
      </c>
      <c r="M1516" s="42">
        <f>[2]Emissions!M1860</f>
        <v>0</v>
      </c>
    </row>
    <row r="1517" spans="1:13">
      <c r="A1517" s="10" t="str">
        <f>[2]Emissions!A1981</f>
        <v>EUR</v>
      </c>
      <c r="B1517" s="10" t="str">
        <f>[2]Emissions!B1981</f>
        <v>RES_WH_DST_EXS</v>
      </c>
      <c r="C1517" s="10" t="str">
        <f>[2]Emissions!C1981</f>
        <v>RES_CH4</v>
      </c>
      <c r="D1517" s="10" t="str">
        <f>[2]Emissions!D1981</f>
        <v>RES</v>
      </c>
      <c r="E1517" s="42">
        <f>[2]Emissions!E1981</f>
        <v>612.27218892857138</v>
      </c>
      <c r="F1517" s="42">
        <f>[2]Emissions!F1981</f>
        <v>459.20414169642851</v>
      </c>
      <c r="G1517" s="42">
        <f>[2]Emissions!G1981</f>
        <v>306.13609446428569</v>
      </c>
      <c r="H1517" s="42">
        <f>[2]Emissions!H1981</f>
        <v>153.06804723214279</v>
      </c>
      <c r="I1517" s="42">
        <f>[2]Emissions!I1981</f>
        <v>0</v>
      </c>
      <c r="J1517" s="42">
        <f>[2]Emissions!J1981</f>
        <v>0</v>
      </c>
      <c r="K1517" s="42">
        <f>[2]Emissions!K1981</f>
        <v>0</v>
      </c>
      <c r="L1517" s="42">
        <f>[2]Emissions!L1981</f>
        <v>0</v>
      </c>
      <c r="M1517" s="42">
        <f>[2]Emissions!M1981</f>
        <v>0</v>
      </c>
    </row>
    <row r="1518" spans="1:13">
      <c r="A1518" s="10" t="str">
        <f>[2]Emissions!A1855</f>
        <v>EUR</v>
      </c>
      <c r="B1518" s="10" t="str">
        <f>[2]Emissions!B1855</f>
        <v>RES_SH_INS_COA_NEW</v>
      </c>
      <c r="C1518" s="10" t="str">
        <f>[2]Emissions!C1855</f>
        <v>RES_CH4</v>
      </c>
      <c r="D1518" s="10" t="str">
        <f>[2]Emissions!D1855</f>
        <v>RES</v>
      </c>
      <c r="E1518" s="42">
        <f>[2]Emissions!E1855</f>
        <v>0</v>
      </c>
      <c r="F1518" s="42">
        <f>[2]Emissions!F1855</f>
        <v>0</v>
      </c>
      <c r="G1518" s="42">
        <f>[2]Emissions!G1855</f>
        <v>0</v>
      </c>
      <c r="H1518" s="42">
        <f>[2]Emissions!H1855</f>
        <v>0</v>
      </c>
      <c r="I1518" s="42">
        <f>[2]Emissions!I1855</f>
        <v>0</v>
      </c>
      <c r="J1518" s="42">
        <f>[2]Emissions!J1855</f>
        <v>0</v>
      </c>
      <c r="K1518" s="42">
        <f>[2]Emissions!K1855</f>
        <v>0</v>
      </c>
      <c r="L1518" s="42">
        <f>[2]Emissions!L1855</f>
        <v>0</v>
      </c>
      <c r="M1518" s="42">
        <f>[2]Emissions!M1855</f>
        <v>0</v>
      </c>
    </row>
    <row r="1519" spans="1:13">
      <c r="A1519" s="10" t="str">
        <f>[2]Emissions!A1806</f>
        <v>EUR</v>
      </c>
      <c r="B1519" s="10" t="str">
        <f>[2]Emissions!B1806</f>
        <v>RES_SH_BIO_WDS_NEW</v>
      </c>
      <c r="C1519" s="10" t="str">
        <f>[2]Emissions!C1806</f>
        <v>RES_CH4</v>
      </c>
      <c r="D1519" s="10" t="str">
        <f>[2]Emissions!D1806</f>
        <v>RES</v>
      </c>
      <c r="E1519" s="42">
        <f>[2]Emissions!E1806</f>
        <v>0</v>
      </c>
      <c r="F1519" s="42">
        <f>[2]Emissions!F1806</f>
        <v>0</v>
      </c>
      <c r="G1519" s="42">
        <f>[2]Emissions!G1806</f>
        <v>0</v>
      </c>
      <c r="H1519" s="42">
        <f>[2]Emissions!H1806</f>
        <v>0</v>
      </c>
      <c r="I1519" s="42">
        <f>[2]Emissions!I1806</f>
        <v>0</v>
      </c>
      <c r="J1519" s="42">
        <f>[2]Emissions!J1806</f>
        <v>15706.63876719759</v>
      </c>
      <c r="K1519" s="42">
        <f>[2]Emissions!K1806</f>
        <v>0</v>
      </c>
      <c r="L1519" s="42">
        <f>[2]Emissions!L1806</f>
        <v>0</v>
      </c>
      <c r="M1519" s="42">
        <f>[2]Emissions!M1806</f>
        <v>0</v>
      </c>
    </row>
    <row r="1520" spans="1:13">
      <c r="A1520" s="10" t="str">
        <f>[2]Emissions!A1865</f>
        <v>EUR</v>
      </c>
      <c r="B1520" s="10" t="str">
        <f>[2]Emissions!B1865</f>
        <v>RES_SH_INS_DST_SOL_NEW</v>
      </c>
      <c r="C1520" s="10" t="str">
        <f>[2]Emissions!C1865</f>
        <v>RES_CH4</v>
      </c>
      <c r="D1520" s="10" t="str">
        <f>[2]Emissions!D1865</f>
        <v>RES</v>
      </c>
      <c r="E1520" s="42">
        <f>[2]Emissions!E1865</f>
        <v>0</v>
      </c>
      <c r="F1520" s="42">
        <f>[2]Emissions!F1865</f>
        <v>0</v>
      </c>
      <c r="G1520" s="42">
        <f>[2]Emissions!G1865</f>
        <v>0</v>
      </c>
      <c r="H1520" s="42">
        <f>[2]Emissions!H1865</f>
        <v>0</v>
      </c>
      <c r="I1520" s="42">
        <f>[2]Emissions!I1865</f>
        <v>0</v>
      </c>
      <c r="J1520" s="42">
        <f>[2]Emissions!J1865</f>
        <v>0</v>
      </c>
      <c r="K1520" s="42">
        <f>[2]Emissions!K1865</f>
        <v>0</v>
      </c>
      <c r="L1520" s="42">
        <f>[2]Emissions!L1865</f>
        <v>0</v>
      </c>
      <c r="M1520" s="42">
        <f>[2]Emissions!M1865</f>
        <v>0</v>
      </c>
    </row>
    <row r="1521" spans="1:13">
      <c r="A1521" s="10" t="str">
        <f>[2]Emissions!A1816</f>
        <v>EUR</v>
      </c>
      <c r="B1521" s="10" t="str">
        <f>[2]Emissions!B1816</f>
        <v>RES_SH_COA_NEW</v>
      </c>
      <c r="C1521" s="10" t="str">
        <f>[2]Emissions!C1816</f>
        <v>RES_CH4</v>
      </c>
      <c r="D1521" s="10" t="str">
        <f>[2]Emissions!D1816</f>
        <v>RES</v>
      </c>
      <c r="E1521" s="42">
        <f>[2]Emissions!E1816</f>
        <v>0</v>
      </c>
      <c r="F1521" s="42">
        <f>[2]Emissions!F1816</f>
        <v>0</v>
      </c>
      <c r="G1521" s="42">
        <f>[2]Emissions!G1816</f>
        <v>0</v>
      </c>
      <c r="H1521" s="42">
        <f>[2]Emissions!H1816</f>
        <v>0</v>
      </c>
      <c r="I1521" s="42">
        <f>[2]Emissions!I1816</f>
        <v>0</v>
      </c>
      <c r="J1521" s="42">
        <f>[2]Emissions!J1816</f>
        <v>0</v>
      </c>
      <c r="K1521" s="42">
        <f>[2]Emissions!K1816</f>
        <v>0</v>
      </c>
      <c r="L1521" s="42">
        <f>[2]Emissions!L1816</f>
        <v>0</v>
      </c>
      <c r="M1521" s="42">
        <f>[2]Emissions!M1816</f>
        <v>0</v>
      </c>
    </row>
    <row r="1522" spans="1:13">
      <c r="A1522" s="10" t="str">
        <f>[2]Emissions!A1739</f>
        <v>EUR</v>
      </c>
      <c r="B1522" s="10" t="str">
        <f>[2]Emissions!B1739</f>
        <v>RES_CD_NGA_EXS</v>
      </c>
      <c r="C1522" s="10" t="str">
        <f>[2]Emissions!C1739</f>
        <v>RES_CH4</v>
      </c>
      <c r="D1522" s="10" t="str">
        <f>[2]Emissions!D1739</f>
        <v>RES</v>
      </c>
      <c r="E1522" s="42">
        <f>[2]Emissions!E1739</f>
        <v>37.005074499999999</v>
      </c>
      <c r="F1522" s="42">
        <f>[2]Emissions!F1739</f>
        <v>27.753805875000001</v>
      </c>
      <c r="G1522" s="42">
        <f>[2]Emissions!G1739</f>
        <v>18.50253725</v>
      </c>
      <c r="H1522" s="42">
        <f>[2]Emissions!H1739</f>
        <v>9.2512686249999998</v>
      </c>
      <c r="I1522" s="42">
        <f>[2]Emissions!I1739</f>
        <v>0</v>
      </c>
      <c r="J1522" s="42">
        <f>[2]Emissions!J1739</f>
        <v>0</v>
      </c>
      <c r="K1522" s="42">
        <f>[2]Emissions!K1739</f>
        <v>0</v>
      </c>
      <c r="L1522" s="42">
        <f>[2]Emissions!L1739</f>
        <v>0</v>
      </c>
      <c r="M1522" s="42">
        <f>[2]Emissions!M1739</f>
        <v>0</v>
      </c>
    </row>
    <row r="1523" spans="1:13">
      <c r="A1523" s="10" t="str">
        <f>[2]Emissions!A1810</f>
        <v>EUR</v>
      </c>
      <c r="B1523" s="10" t="str">
        <f>[2]Emissions!B1810</f>
        <v>RES_SH_COA_EXS</v>
      </c>
      <c r="C1523" s="10" t="str">
        <f>[2]Emissions!C1810</f>
        <v>RES_CH4</v>
      </c>
      <c r="D1523" s="10" t="str">
        <f>[2]Emissions!D1810</f>
        <v>RES</v>
      </c>
      <c r="E1523" s="42">
        <f>[2]Emissions!E1810</f>
        <v>7220.6805975595253</v>
      </c>
      <c r="F1523" s="42">
        <f>[2]Emissions!F1810</f>
        <v>4034.431875791618</v>
      </c>
      <c r="G1523" s="42">
        <f>[2]Emissions!G1810</f>
        <v>3881.8504951346149</v>
      </c>
      <c r="H1523" s="42">
        <f>[2]Emissions!H1810</f>
        <v>462.73714511538469</v>
      </c>
      <c r="I1523" s="42">
        <f>[2]Emissions!I1810</f>
        <v>0</v>
      </c>
      <c r="J1523" s="42">
        <f>[2]Emissions!J1810</f>
        <v>0</v>
      </c>
      <c r="K1523" s="42">
        <f>[2]Emissions!K1810</f>
        <v>0</v>
      </c>
      <c r="L1523" s="42">
        <f>[2]Emissions!L1810</f>
        <v>0</v>
      </c>
      <c r="M1523" s="42">
        <f>[2]Emissions!M1810</f>
        <v>0</v>
      </c>
    </row>
    <row r="1524" spans="1:13">
      <c r="A1524" s="10" t="str">
        <f>[2]Emissions!A1986</f>
        <v>EUR</v>
      </c>
      <c r="B1524" s="10" t="str">
        <f>[2]Emissions!B1986</f>
        <v>RES_WH_DST_SOL_NEW</v>
      </c>
      <c r="C1524" s="10" t="str">
        <f>[2]Emissions!C1986</f>
        <v>RES_CH4</v>
      </c>
      <c r="D1524" s="10" t="str">
        <f>[2]Emissions!D1986</f>
        <v>RES</v>
      </c>
      <c r="E1524" s="42">
        <f>[2]Emissions!E1986</f>
        <v>0</v>
      </c>
      <c r="F1524" s="42">
        <f>[2]Emissions!F1986</f>
        <v>0</v>
      </c>
      <c r="G1524" s="42">
        <f>[2]Emissions!G1986</f>
        <v>0</v>
      </c>
      <c r="H1524" s="42">
        <f>[2]Emissions!H1986</f>
        <v>0</v>
      </c>
      <c r="I1524" s="42">
        <f>[2]Emissions!I1986</f>
        <v>0</v>
      </c>
      <c r="J1524" s="42">
        <f>[2]Emissions!J1986</f>
        <v>0</v>
      </c>
      <c r="K1524" s="42">
        <f>[2]Emissions!K1986</f>
        <v>0</v>
      </c>
      <c r="L1524" s="42">
        <f>[2]Emissions!L1986</f>
        <v>0</v>
      </c>
      <c r="M1524" s="42">
        <f>[2]Emissions!M1986</f>
        <v>0</v>
      </c>
    </row>
    <row r="1525" spans="1:13">
      <c r="A1525" s="10" t="str">
        <f>[2]Emissions!A1832</f>
        <v>EUR</v>
      </c>
      <c r="B1525" s="10" t="str">
        <f>[2]Emissions!B1832</f>
        <v>RES_SH_DST_SOL_NEW</v>
      </c>
      <c r="C1525" s="10" t="str">
        <f>[2]Emissions!C1832</f>
        <v>RES_CH4</v>
      </c>
      <c r="D1525" s="10" t="str">
        <f>[2]Emissions!D1832</f>
        <v>RES</v>
      </c>
      <c r="E1525" s="42">
        <f>[2]Emissions!E1832</f>
        <v>0</v>
      </c>
      <c r="F1525" s="42">
        <f>[2]Emissions!F1832</f>
        <v>0</v>
      </c>
      <c r="G1525" s="42">
        <f>[2]Emissions!G1832</f>
        <v>0</v>
      </c>
      <c r="H1525" s="42">
        <f>[2]Emissions!H1832</f>
        <v>0</v>
      </c>
      <c r="I1525" s="42">
        <f>[2]Emissions!I1832</f>
        <v>0</v>
      </c>
      <c r="J1525" s="42">
        <f>[2]Emissions!J1832</f>
        <v>0</v>
      </c>
      <c r="K1525" s="42">
        <f>[2]Emissions!K1832</f>
        <v>0</v>
      </c>
      <c r="L1525" s="42">
        <f>[2]Emissions!L1832</f>
        <v>0</v>
      </c>
      <c r="M1525" s="42">
        <f>[2]Emissions!M1832</f>
        <v>0</v>
      </c>
    </row>
    <row r="1526" spans="1:13">
      <c r="A1526" s="10" t="str">
        <f>[2]Emissions!A1827</f>
        <v>EUR</v>
      </c>
      <c r="B1526" s="10" t="str">
        <f>[2]Emissions!B1827</f>
        <v>RES_SH_DST_EXS</v>
      </c>
      <c r="C1526" s="10" t="str">
        <f>[2]Emissions!C1827</f>
        <v>RES_CH4</v>
      </c>
      <c r="D1526" s="10" t="str">
        <f>[2]Emissions!D1827</f>
        <v>RES</v>
      </c>
      <c r="E1526" s="42">
        <f>[2]Emissions!E1827</f>
        <v>2341.2839364000001</v>
      </c>
      <c r="F1526" s="42">
        <f>[2]Emissions!F1827</f>
        <v>1755.9629523000001</v>
      </c>
      <c r="G1526" s="42">
        <f>[2]Emissions!G1827</f>
        <v>1170.6419682000001</v>
      </c>
      <c r="H1526" s="42">
        <f>[2]Emissions!H1827</f>
        <v>585.32098409999981</v>
      </c>
      <c r="I1526" s="42">
        <f>[2]Emissions!I1827</f>
        <v>0</v>
      </c>
      <c r="J1526" s="42">
        <f>[2]Emissions!J1827</f>
        <v>0</v>
      </c>
      <c r="K1526" s="42">
        <f>[2]Emissions!K1827</f>
        <v>0</v>
      </c>
      <c r="L1526" s="42">
        <f>[2]Emissions!L1827</f>
        <v>0</v>
      </c>
      <c r="M1526" s="42">
        <f>[2]Emissions!M1827</f>
        <v>0</v>
      </c>
    </row>
    <row r="1527" spans="1:13">
      <c r="A1527" s="10" t="str">
        <f>[2]Emissions!A1976</f>
        <v>EUR</v>
      </c>
      <c r="B1527" s="10" t="str">
        <f>[2]Emissions!B1976</f>
        <v>RES_WH_DST_CND_NEW</v>
      </c>
      <c r="C1527" s="10" t="str">
        <f>[2]Emissions!C1976</f>
        <v>RES_CH4</v>
      </c>
      <c r="D1527" s="10" t="str">
        <f>[2]Emissions!D1976</f>
        <v>RES</v>
      </c>
      <c r="E1527" s="42">
        <f>[2]Emissions!E1976</f>
        <v>0</v>
      </c>
      <c r="F1527" s="42">
        <f>[2]Emissions!F1976</f>
        <v>0</v>
      </c>
      <c r="G1527" s="42">
        <f>[2]Emissions!G1976</f>
        <v>0</v>
      </c>
      <c r="H1527" s="42">
        <f>[2]Emissions!H1976</f>
        <v>0</v>
      </c>
      <c r="I1527" s="42">
        <f>[2]Emissions!I1976</f>
        <v>0</v>
      </c>
      <c r="J1527" s="42">
        <f>[2]Emissions!J1976</f>
        <v>0</v>
      </c>
      <c r="K1527" s="42">
        <f>[2]Emissions!K1976</f>
        <v>0</v>
      </c>
      <c r="L1527" s="42">
        <f>[2]Emissions!L1976</f>
        <v>0</v>
      </c>
      <c r="M1527" s="42">
        <f>[2]Emissions!M1976</f>
        <v>0</v>
      </c>
    </row>
    <row r="1528" spans="1:13">
      <c r="A1528" s="10" t="str">
        <f>[2]Emissions!A1764</f>
        <v>EUR</v>
      </c>
      <c r="B1528" s="10" t="str">
        <f>[2]Emissions!B1764</f>
        <v>RES_CK_NGA_EXS</v>
      </c>
      <c r="C1528" s="10" t="str">
        <f>[2]Emissions!C1764</f>
        <v>RES_CH4</v>
      </c>
      <c r="D1528" s="10" t="str">
        <f>[2]Emissions!D1764</f>
        <v>RES</v>
      </c>
      <c r="E1528" s="42">
        <f>[2]Emissions!E1764</f>
        <v>556.11476500000003</v>
      </c>
      <c r="F1528" s="42">
        <f>[2]Emissions!F1764</f>
        <v>417.08607374999991</v>
      </c>
      <c r="G1528" s="42">
        <f>[2]Emissions!G1764</f>
        <v>278.05738250000002</v>
      </c>
      <c r="H1528" s="42">
        <f>[2]Emissions!H1764</f>
        <v>139.02869125000001</v>
      </c>
      <c r="I1528" s="42">
        <f>[2]Emissions!I1764</f>
        <v>0</v>
      </c>
      <c r="J1528" s="42">
        <f>[2]Emissions!J1764</f>
        <v>0</v>
      </c>
      <c r="K1528" s="42">
        <f>[2]Emissions!K1764</f>
        <v>0</v>
      </c>
      <c r="L1528" s="42">
        <f>[2]Emissions!L1764</f>
        <v>0</v>
      </c>
      <c r="M1528" s="42">
        <f>[2]Emissions!M1764</f>
        <v>0</v>
      </c>
    </row>
    <row r="1529" spans="1:13">
      <c r="A1529" s="10" t="str">
        <f>[2]Emissions!A1822</f>
        <v>EUR</v>
      </c>
      <c r="B1529" s="10" t="str">
        <f>[2]Emissions!B1822</f>
        <v>RES_SH_DST_CND_NEW</v>
      </c>
      <c r="C1529" s="10" t="str">
        <f>[2]Emissions!C1822</f>
        <v>RES_CH4</v>
      </c>
      <c r="D1529" s="10" t="str">
        <f>[2]Emissions!D1822</f>
        <v>RES</v>
      </c>
      <c r="E1529" s="42">
        <f>[2]Emissions!E1822</f>
        <v>0</v>
      </c>
      <c r="F1529" s="42">
        <f>[2]Emissions!F1822</f>
        <v>224.98553686233171</v>
      </c>
      <c r="G1529" s="42">
        <f>[2]Emissions!G1822</f>
        <v>0</v>
      </c>
      <c r="H1529" s="42">
        <f>[2]Emissions!H1822</f>
        <v>0</v>
      </c>
      <c r="I1529" s="42">
        <f>[2]Emissions!I1822</f>
        <v>0</v>
      </c>
      <c r="J1529" s="42">
        <f>[2]Emissions!J1822</f>
        <v>0</v>
      </c>
      <c r="K1529" s="42">
        <f>[2]Emissions!K1822</f>
        <v>0</v>
      </c>
      <c r="L1529" s="42">
        <f>[2]Emissions!L1822</f>
        <v>0</v>
      </c>
      <c r="M1529" s="42">
        <f>[2]Emissions!M1822</f>
        <v>0</v>
      </c>
    </row>
    <row r="1530" spans="1:13">
      <c r="A1530" s="10" t="str">
        <f>[2]Emissions!A1759</f>
        <v>EUR</v>
      </c>
      <c r="B1530" s="10" t="str">
        <f>[2]Emissions!B1759</f>
        <v>RES_CK_LPG_EXS</v>
      </c>
      <c r="C1530" s="10" t="str">
        <f>[2]Emissions!C1759</f>
        <v>RES_CH4</v>
      </c>
      <c r="D1530" s="10" t="str">
        <f>[2]Emissions!D1759</f>
        <v>RES</v>
      </c>
      <c r="E1530" s="42">
        <f>[2]Emissions!E1759</f>
        <v>374.72650499999997</v>
      </c>
      <c r="F1530" s="42">
        <f>[2]Emissions!F1759</f>
        <v>281.04487875000001</v>
      </c>
      <c r="G1530" s="42">
        <f>[2]Emissions!G1759</f>
        <v>187.36325249999999</v>
      </c>
      <c r="H1530" s="42">
        <f>[2]Emissions!H1759</f>
        <v>93.681626249999994</v>
      </c>
      <c r="I1530" s="42">
        <f>[2]Emissions!I1759</f>
        <v>0</v>
      </c>
      <c r="J1530" s="42">
        <f>[2]Emissions!J1759</f>
        <v>0</v>
      </c>
      <c r="K1530" s="42">
        <f>[2]Emissions!K1759</f>
        <v>0</v>
      </c>
      <c r="L1530" s="42">
        <f>[2]Emissions!L1759</f>
        <v>0</v>
      </c>
      <c r="M1530" s="42">
        <f>[2]Emissions!M1759</f>
        <v>0</v>
      </c>
    </row>
    <row r="1531" spans="1:13">
      <c r="A1531" s="10" t="str">
        <f>[2]Emissions!A1991</f>
        <v>EUR</v>
      </c>
      <c r="B1531" s="10" t="str">
        <f>[2]Emissions!B1991</f>
        <v>RES_WH_DST_STD_NEW</v>
      </c>
      <c r="C1531" s="10" t="str">
        <f>[2]Emissions!C1991</f>
        <v>RES_CH4</v>
      </c>
      <c r="D1531" s="10" t="str">
        <f>[2]Emissions!D1991</f>
        <v>RES</v>
      </c>
      <c r="E1531" s="42">
        <f>[2]Emissions!E1991</f>
        <v>0</v>
      </c>
      <c r="F1531" s="42">
        <f>[2]Emissions!F1991</f>
        <v>0</v>
      </c>
      <c r="G1531" s="42">
        <f>[2]Emissions!G1991</f>
        <v>0</v>
      </c>
      <c r="H1531" s="42">
        <f>[2]Emissions!H1991</f>
        <v>0</v>
      </c>
      <c r="I1531" s="42">
        <f>[2]Emissions!I1991</f>
        <v>0</v>
      </c>
      <c r="J1531" s="42">
        <f>[2]Emissions!J1991</f>
        <v>0</v>
      </c>
      <c r="K1531" s="42">
        <f>[2]Emissions!K1991</f>
        <v>0</v>
      </c>
      <c r="L1531" s="42">
        <f>[2]Emissions!L1991</f>
        <v>0</v>
      </c>
      <c r="M1531" s="42">
        <f>[2]Emissions!M1991</f>
        <v>0</v>
      </c>
    </row>
    <row r="1532" spans="1:13">
      <c r="A1532" s="10" t="str">
        <f>[2]Emissions!A1837</f>
        <v>EUR</v>
      </c>
      <c r="B1532" s="10" t="str">
        <f>[2]Emissions!B1837</f>
        <v>RES_SH_DST_STD_NEW</v>
      </c>
      <c r="C1532" s="10" t="str">
        <f>[2]Emissions!C1837</f>
        <v>RES_CH4</v>
      </c>
      <c r="D1532" s="10" t="str">
        <f>[2]Emissions!D1837</f>
        <v>RES</v>
      </c>
      <c r="E1532" s="42">
        <f>[2]Emissions!E1837</f>
        <v>0</v>
      </c>
      <c r="F1532" s="42">
        <f>[2]Emissions!F1837</f>
        <v>0</v>
      </c>
      <c r="G1532" s="42">
        <f>[2]Emissions!G1837</f>
        <v>0</v>
      </c>
      <c r="H1532" s="42">
        <f>[2]Emissions!H1837</f>
        <v>0</v>
      </c>
      <c r="I1532" s="42">
        <f>[2]Emissions!I1837</f>
        <v>0</v>
      </c>
      <c r="J1532" s="42">
        <f>[2]Emissions!J1837</f>
        <v>0</v>
      </c>
      <c r="K1532" s="42">
        <f>[2]Emissions!K1837</f>
        <v>0</v>
      </c>
      <c r="L1532" s="42">
        <f>[2]Emissions!L1837</f>
        <v>0</v>
      </c>
      <c r="M1532" s="42">
        <f>[2]Emissions!M1837</f>
        <v>0</v>
      </c>
    </row>
    <row r="1533" spans="1:13">
      <c r="A1533" s="10" t="str">
        <f>[2]Emissions!A2021</f>
        <v>EUR</v>
      </c>
      <c r="B1533" s="10" t="str">
        <f>[2]Emissions!B2021</f>
        <v>RES_WH_LPG_STD_NEW</v>
      </c>
      <c r="C1533" s="10" t="str">
        <f>[2]Emissions!C2021</f>
        <v>RES_CH4</v>
      </c>
      <c r="D1533" s="10" t="str">
        <f>[2]Emissions!D2021</f>
        <v>RES</v>
      </c>
      <c r="E1533" s="42">
        <f>[2]Emissions!E2021</f>
        <v>0</v>
      </c>
      <c r="F1533" s="42">
        <f>[2]Emissions!F2021</f>
        <v>0</v>
      </c>
      <c r="G1533" s="42">
        <f>[2]Emissions!G2021</f>
        <v>0</v>
      </c>
      <c r="H1533" s="42">
        <f>[2]Emissions!H2021</f>
        <v>0</v>
      </c>
      <c r="I1533" s="42">
        <f>[2]Emissions!I2021</f>
        <v>0</v>
      </c>
      <c r="J1533" s="42">
        <f>[2]Emissions!J2021</f>
        <v>0</v>
      </c>
      <c r="K1533" s="42">
        <f>[2]Emissions!K2021</f>
        <v>0</v>
      </c>
      <c r="L1533" s="42">
        <f>[2]Emissions!L2021</f>
        <v>0</v>
      </c>
      <c r="M1533" s="42">
        <f>[2]Emissions!M2021</f>
        <v>0</v>
      </c>
    </row>
    <row r="1534" spans="1:13">
      <c r="A1534" s="10" t="str">
        <f>[2]Emissions!A1930</f>
        <v>EUR</v>
      </c>
      <c r="B1534" s="10" t="str">
        <f>[2]Emissions!B1930</f>
        <v>RES_SH_NGA_BUR_EXS</v>
      </c>
      <c r="C1534" s="10" t="str">
        <f>[2]Emissions!C1930</f>
        <v>RES_CH4</v>
      </c>
      <c r="D1534" s="10" t="str">
        <f>[2]Emissions!D1930</f>
        <v>RES</v>
      </c>
      <c r="E1534" s="42">
        <f>[2]Emissions!E1930</f>
        <v>3223.4425251186249</v>
      </c>
      <c r="F1534" s="42">
        <f>[2]Emissions!F1930</f>
        <v>1428.428712980769</v>
      </c>
      <c r="G1534" s="42">
        <f>[2]Emissions!G1930</f>
        <v>952.28580865384617</v>
      </c>
      <c r="H1534" s="42">
        <f>[2]Emissions!H1930</f>
        <v>476.14290432692292</v>
      </c>
      <c r="I1534" s="42">
        <f>[2]Emissions!I1930</f>
        <v>0</v>
      </c>
      <c r="J1534" s="42">
        <f>[2]Emissions!J1930</f>
        <v>0</v>
      </c>
      <c r="K1534" s="42">
        <f>[2]Emissions!K1930</f>
        <v>0</v>
      </c>
      <c r="L1534" s="42">
        <f>[2]Emissions!L1930</f>
        <v>0</v>
      </c>
      <c r="M1534" s="42">
        <f>[2]Emissions!M1930</f>
        <v>0</v>
      </c>
    </row>
    <row r="1535" spans="1:13">
      <c r="A1535" s="10" t="str">
        <f>[2]Emissions!A1895</f>
        <v>EUR</v>
      </c>
      <c r="B1535" s="10" t="str">
        <f>[2]Emissions!B1895</f>
        <v>RES_SH_INS_NGA_SOL_NEW</v>
      </c>
      <c r="C1535" s="10" t="str">
        <f>[2]Emissions!C1895</f>
        <v>RES_CH4</v>
      </c>
      <c r="D1535" s="10" t="str">
        <f>[2]Emissions!D1895</f>
        <v>RES</v>
      </c>
      <c r="E1535" s="42">
        <f>[2]Emissions!E1895</f>
        <v>0</v>
      </c>
      <c r="F1535" s="42">
        <f>[2]Emissions!F1895</f>
        <v>0</v>
      </c>
      <c r="G1535" s="42">
        <f>[2]Emissions!G1895</f>
        <v>0</v>
      </c>
      <c r="H1535" s="42">
        <f>[2]Emissions!H1895</f>
        <v>0</v>
      </c>
      <c r="I1535" s="42">
        <f>[2]Emissions!I1895</f>
        <v>0</v>
      </c>
      <c r="J1535" s="42">
        <f>[2]Emissions!J1895</f>
        <v>0</v>
      </c>
      <c r="K1535" s="42">
        <f>[2]Emissions!K1895</f>
        <v>0</v>
      </c>
      <c r="L1535" s="42">
        <f>[2]Emissions!L1895</f>
        <v>0</v>
      </c>
      <c r="M1535" s="42">
        <f>[2]Emissions!M1895</f>
        <v>0</v>
      </c>
    </row>
    <row r="1536" spans="1:13">
      <c r="A1536" s="10" t="str">
        <f>[2]Emissions!A1769</f>
        <v>EUR</v>
      </c>
      <c r="B1536" s="10" t="str">
        <f>[2]Emissions!B1769</f>
        <v>RES_CK_NGA_NEW</v>
      </c>
      <c r="C1536" s="10" t="str">
        <f>[2]Emissions!C1769</f>
        <v>RES_CH4</v>
      </c>
      <c r="D1536" s="10" t="str">
        <f>[2]Emissions!D1769</f>
        <v>RES</v>
      </c>
      <c r="E1536" s="42">
        <f>[2]Emissions!E1769</f>
        <v>84.714178999999945</v>
      </c>
      <c r="F1536" s="42">
        <f>[2]Emissions!F1769</f>
        <v>373.17074925000031</v>
      </c>
      <c r="G1536" s="42">
        <f>[2]Emissions!G1769</f>
        <v>684.69526375000032</v>
      </c>
      <c r="H1536" s="42">
        <f>[2]Emissions!H1769</f>
        <v>934.00459255000055</v>
      </c>
      <c r="I1536" s="42">
        <f>[2]Emissions!I1769</f>
        <v>1201.7582396552871</v>
      </c>
      <c r="J1536" s="42">
        <f>[2]Emissions!J1769</f>
        <v>1209.6937628138801</v>
      </c>
      <c r="K1536" s="42">
        <f>[2]Emissions!K1769</f>
        <v>1215.856353681045</v>
      </c>
      <c r="L1536" s="42">
        <f>[2]Emissions!L1769</f>
        <v>1217.615003049762</v>
      </c>
      <c r="M1536" s="42">
        <f>[2]Emissions!M1769</f>
        <v>1207.103968973986</v>
      </c>
    </row>
    <row r="1537" spans="1:13">
      <c r="A1537" s="10" t="str">
        <f>[2]Emissions!A2036</f>
        <v>EUR</v>
      </c>
      <c r="B1537" s="10" t="str">
        <f>[2]Emissions!B2036</f>
        <v>RES_WH_NGA_SOL_NEW</v>
      </c>
      <c r="C1537" s="10" t="str">
        <f>[2]Emissions!C2036</f>
        <v>RES_CH4</v>
      </c>
      <c r="D1537" s="10" t="str">
        <f>[2]Emissions!D2036</f>
        <v>RES</v>
      </c>
      <c r="E1537" s="42">
        <f>[2]Emissions!E2036</f>
        <v>0</v>
      </c>
      <c r="F1537" s="42">
        <f>[2]Emissions!F2036</f>
        <v>0</v>
      </c>
      <c r="G1537" s="42">
        <f>[2]Emissions!G2036</f>
        <v>0</v>
      </c>
      <c r="H1537" s="42">
        <f>[2]Emissions!H2036</f>
        <v>0</v>
      </c>
      <c r="I1537" s="42">
        <f>[2]Emissions!I2036</f>
        <v>0</v>
      </c>
      <c r="J1537" s="42">
        <f>[2]Emissions!J2036</f>
        <v>0</v>
      </c>
      <c r="K1537" s="42">
        <f>[2]Emissions!K2036</f>
        <v>0</v>
      </c>
      <c r="L1537" s="42">
        <f>[2]Emissions!L2036</f>
        <v>0</v>
      </c>
      <c r="M1537" s="42">
        <f>[2]Emissions!M2036</f>
        <v>0</v>
      </c>
    </row>
    <row r="1538" spans="1:13">
      <c r="A1538" s="10" t="str">
        <f>[2]Emissions!A2001</f>
        <v>EUR</v>
      </c>
      <c r="B1538" s="10" t="str">
        <f>[2]Emissions!B2001</f>
        <v>RES_WH_KER_EXS</v>
      </c>
      <c r="C1538" s="10" t="str">
        <f>[2]Emissions!C2001</f>
        <v>RES_CH4</v>
      </c>
      <c r="D1538" s="10" t="str">
        <f>[2]Emissions!D2001</f>
        <v>RES</v>
      </c>
      <c r="E1538" s="42">
        <f>[2]Emissions!E2001</f>
        <v>343.11188723440472</v>
      </c>
      <c r="F1538" s="42">
        <f>[2]Emissions!F2001</f>
        <v>343.11188723440472</v>
      </c>
      <c r="G1538" s="42">
        <f>[2]Emissions!G2001</f>
        <v>280.15319739409432</v>
      </c>
      <c r="H1538" s="42">
        <f>[2]Emissions!H2001</f>
        <v>13.934034230769219</v>
      </c>
      <c r="I1538" s="42">
        <f>[2]Emissions!I2001</f>
        <v>0</v>
      </c>
      <c r="J1538" s="42">
        <f>[2]Emissions!J2001</f>
        <v>0</v>
      </c>
      <c r="K1538" s="42">
        <f>[2]Emissions!K2001</f>
        <v>0</v>
      </c>
      <c r="L1538" s="42">
        <f>[2]Emissions!L2001</f>
        <v>0</v>
      </c>
      <c r="M1538" s="42">
        <f>[2]Emissions!M2001</f>
        <v>0</v>
      </c>
    </row>
    <row r="1539" spans="1:13">
      <c r="A1539" s="10" t="str">
        <f>[2]Emissions!A1945</f>
        <v>EUR</v>
      </c>
      <c r="B1539" s="10" t="str">
        <f>[2]Emissions!B1945</f>
        <v>RES_SH_NGA_SOL_NEW</v>
      </c>
      <c r="C1539" s="10" t="str">
        <f>[2]Emissions!C1945</f>
        <v>RES_CH4</v>
      </c>
      <c r="D1539" s="10" t="str">
        <f>[2]Emissions!D1945</f>
        <v>RES</v>
      </c>
      <c r="E1539" s="42">
        <f>[2]Emissions!E1945</f>
        <v>0</v>
      </c>
      <c r="F1539" s="42">
        <f>[2]Emissions!F1945</f>
        <v>0</v>
      </c>
      <c r="G1539" s="42">
        <f>[2]Emissions!G1945</f>
        <v>0</v>
      </c>
      <c r="H1539" s="42">
        <f>[2]Emissions!H1945</f>
        <v>0</v>
      </c>
      <c r="I1539" s="42">
        <f>[2]Emissions!I1945</f>
        <v>0</v>
      </c>
      <c r="J1539" s="42">
        <f>[2]Emissions!J1945</f>
        <v>0</v>
      </c>
      <c r="K1539" s="42">
        <f>[2]Emissions!K1945</f>
        <v>0</v>
      </c>
      <c r="L1539" s="42">
        <f>[2]Emissions!L1945</f>
        <v>0</v>
      </c>
      <c r="M1539" s="42">
        <f>[2]Emissions!M1945</f>
        <v>0</v>
      </c>
    </row>
    <row r="1540" spans="1:13">
      <c r="A1540" s="10" t="str">
        <f>[2]Emissions!A1910</f>
        <v>EUR</v>
      </c>
      <c r="B1540" s="10" t="str">
        <f>[2]Emissions!B1910</f>
        <v>RES_SH_LPG_CND_NEW</v>
      </c>
      <c r="C1540" s="10" t="str">
        <f>[2]Emissions!C1910</f>
        <v>RES_CH4</v>
      </c>
      <c r="D1540" s="10" t="str">
        <f>[2]Emissions!D1910</f>
        <v>RES</v>
      </c>
      <c r="E1540" s="42">
        <f>[2]Emissions!E1910</f>
        <v>608.35714340739344</v>
      </c>
      <c r="F1540" s="42">
        <f>[2]Emissions!F1910</f>
        <v>802.49089464953022</v>
      </c>
      <c r="G1540" s="42">
        <f>[2]Emissions!G1910</f>
        <v>670.59216338831152</v>
      </c>
      <c r="H1540" s="42">
        <f>[2]Emissions!H1910</f>
        <v>0</v>
      </c>
      <c r="I1540" s="42">
        <f>[2]Emissions!I1910</f>
        <v>0</v>
      </c>
      <c r="J1540" s="42">
        <f>[2]Emissions!J1910</f>
        <v>0</v>
      </c>
      <c r="K1540" s="42">
        <f>[2]Emissions!K1910</f>
        <v>0</v>
      </c>
      <c r="L1540" s="42">
        <f>[2]Emissions!L1910</f>
        <v>0</v>
      </c>
      <c r="M1540" s="42">
        <f>[2]Emissions!M1910</f>
        <v>0</v>
      </c>
    </row>
    <row r="1541" spans="1:13">
      <c r="A1541" s="10" t="str">
        <f>[2]Emissions!A1875</f>
        <v>EUR</v>
      </c>
      <c r="B1541" s="10" t="str">
        <f>[2]Emissions!B1875</f>
        <v>RES_SH_INS_LPG_CND_NEW</v>
      </c>
      <c r="C1541" s="10" t="str">
        <f>[2]Emissions!C1875</f>
        <v>RES_CH4</v>
      </c>
      <c r="D1541" s="10" t="str">
        <f>[2]Emissions!D1875</f>
        <v>RES</v>
      </c>
      <c r="E1541" s="42">
        <f>[2]Emissions!E1875</f>
        <v>0</v>
      </c>
      <c r="F1541" s="42">
        <f>[2]Emissions!F1875</f>
        <v>0</v>
      </c>
      <c r="G1541" s="42">
        <f>[2]Emissions!G1875</f>
        <v>0</v>
      </c>
      <c r="H1541" s="42">
        <f>[2]Emissions!H1875</f>
        <v>0</v>
      </c>
      <c r="I1541" s="42">
        <f>[2]Emissions!I1875</f>
        <v>0</v>
      </c>
      <c r="J1541" s="42">
        <f>[2]Emissions!J1875</f>
        <v>0</v>
      </c>
      <c r="K1541" s="42">
        <f>[2]Emissions!K1875</f>
        <v>0</v>
      </c>
      <c r="L1541" s="42">
        <f>[2]Emissions!L1875</f>
        <v>0</v>
      </c>
      <c r="M1541" s="42">
        <f>[2]Emissions!M1875</f>
        <v>0</v>
      </c>
    </row>
    <row r="1542" spans="1:13">
      <c r="A1542" s="10" t="str">
        <f>[2]Emissions!A1847</f>
        <v>EUR</v>
      </c>
      <c r="B1542" s="10" t="str">
        <f>[2]Emissions!B1847</f>
        <v>RES_SH_INS_BIO_PLT_NEW</v>
      </c>
      <c r="C1542" s="10" t="str">
        <f>[2]Emissions!C1847</f>
        <v>RES_CH4</v>
      </c>
      <c r="D1542" s="10" t="str">
        <f>[2]Emissions!D1847</f>
        <v>RES</v>
      </c>
      <c r="E1542" s="42">
        <f>[2]Emissions!E1847</f>
        <v>0</v>
      </c>
      <c r="F1542" s="42">
        <f>[2]Emissions!F1847</f>
        <v>0</v>
      </c>
      <c r="G1542" s="42">
        <f>[2]Emissions!G1847</f>
        <v>0</v>
      </c>
      <c r="H1542" s="42">
        <f>[2]Emissions!H1847</f>
        <v>0</v>
      </c>
      <c r="I1542" s="42">
        <f>[2]Emissions!I1847</f>
        <v>0</v>
      </c>
      <c r="J1542" s="42">
        <f>[2]Emissions!J1847</f>
        <v>0</v>
      </c>
      <c r="K1542" s="42">
        <f>[2]Emissions!K1847</f>
        <v>0</v>
      </c>
      <c r="L1542" s="42">
        <f>[2]Emissions!L1847</f>
        <v>0</v>
      </c>
      <c r="M1542" s="42">
        <f>[2]Emissions!M1847</f>
        <v>0</v>
      </c>
    </row>
    <row r="1543" spans="1:13">
      <c r="A1543" s="10" t="str">
        <f>[2]Emissions!A1798</f>
        <v>EUR</v>
      </c>
      <c r="B1543" s="10" t="str">
        <f>[2]Emissions!B1798</f>
        <v>RES_SH_BIO_EXS</v>
      </c>
      <c r="C1543" s="10" t="str">
        <f>[2]Emissions!C1798</f>
        <v>RES_CH4</v>
      </c>
      <c r="D1543" s="10" t="str">
        <f>[2]Emissions!D1798</f>
        <v>RES</v>
      </c>
      <c r="E1543" s="42">
        <f>[2]Emissions!E1798</f>
        <v>45192.091082716062</v>
      </c>
      <c r="F1543" s="42">
        <f>[2]Emissions!F1798</f>
        <v>14435.856180000001</v>
      </c>
      <c r="G1543" s="42">
        <f>[2]Emissions!G1798</f>
        <v>9623.9041199999956</v>
      </c>
      <c r="H1543" s="42">
        <f>[2]Emissions!H1798</f>
        <v>8804.9049066196912</v>
      </c>
      <c r="I1543" s="42">
        <f>[2]Emissions!I1798</f>
        <v>0</v>
      </c>
      <c r="J1543" s="42">
        <f>[2]Emissions!J1798</f>
        <v>0</v>
      </c>
      <c r="K1543" s="42">
        <f>[2]Emissions!K1798</f>
        <v>0</v>
      </c>
      <c r="L1543" s="42">
        <f>[2]Emissions!L1798</f>
        <v>0</v>
      </c>
      <c r="M1543" s="42">
        <f>[2]Emissions!M1798</f>
        <v>0</v>
      </c>
    </row>
    <row r="1544" spans="1:13">
      <c r="A1544" s="10" t="str">
        <f>[2]Emissions!A2016</f>
        <v>EUR</v>
      </c>
      <c r="B1544" s="10" t="str">
        <f>[2]Emissions!B2016</f>
        <v>RES_WH_LPG_SOL_NEW</v>
      </c>
      <c r="C1544" s="10" t="str">
        <f>[2]Emissions!C2016</f>
        <v>RES_CH4</v>
      </c>
      <c r="D1544" s="10" t="str">
        <f>[2]Emissions!D2016</f>
        <v>RES</v>
      </c>
      <c r="E1544" s="42">
        <f>[2]Emissions!E2016</f>
        <v>0</v>
      </c>
      <c r="F1544" s="42">
        <f>[2]Emissions!F2016</f>
        <v>0</v>
      </c>
      <c r="G1544" s="42">
        <f>[2]Emissions!G2016</f>
        <v>0</v>
      </c>
      <c r="H1544" s="42">
        <f>[2]Emissions!H2016</f>
        <v>0</v>
      </c>
      <c r="I1544" s="42">
        <f>[2]Emissions!I2016</f>
        <v>0</v>
      </c>
      <c r="J1544" s="42">
        <f>[2]Emissions!J2016</f>
        <v>0</v>
      </c>
      <c r="K1544" s="42">
        <f>[2]Emissions!K2016</f>
        <v>0</v>
      </c>
      <c r="L1544" s="42">
        <f>[2]Emissions!L2016</f>
        <v>0</v>
      </c>
      <c r="M1544" s="42">
        <f>[2]Emissions!M2016</f>
        <v>0</v>
      </c>
    </row>
    <row r="1545" spans="1:13">
      <c r="A1545" s="10" t="str">
        <f>[2]Emissions!A1925</f>
        <v>EUR</v>
      </c>
      <c r="B1545" s="10" t="str">
        <f>[2]Emissions!B1925</f>
        <v>RES_SH_LPG_STD_NEW</v>
      </c>
      <c r="C1545" s="10" t="str">
        <f>[2]Emissions!C1925</f>
        <v>RES_CH4</v>
      </c>
      <c r="D1545" s="10" t="str">
        <f>[2]Emissions!D1925</f>
        <v>RES</v>
      </c>
      <c r="E1545" s="42">
        <f>[2]Emissions!E1925</f>
        <v>0</v>
      </c>
      <c r="F1545" s="42">
        <f>[2]Emissions!F1925</f>
        <v>0</v>
      </c>
      <c r="G1545" s="42">
        <f>[2]Emissions!G1925</f>
        <v>0</v>
      </c>
      <c r="H1545" s="42">
        <f>[2]Emissions!H1925</f>
        <v>0</v>
      </c>
      <c r="I1545" s="42">
        <f>[2]Emissions!I1925</f>
        <v>0</v>
      </c>
      <c r="J1545" s="42">
        <f>[2]Emissions!J1925</f>
        <v>0</v>
      </c>
      <c r="K1545" s="42">
        <f>[2]Emissions!K1925</f>
        <v>0</v>
      </c>
      <c r="L1545" s="42">
        <f>[2]Emissions!L1925</f>
        <v>0</v>
      </c>
      <c r="M1545" s="42">
        <f>[2]Emissions!M1925</f>
        <v>0</v>
      </c>
    </row>
    <row r="1546" spans="1:13">
      <c r="A1546" s="10" t="str">
        <f>[2]Emissions!A1890</f>
        <v>EUR</v>
      </c>
      <c r="B1546" s="10" t="str">
        <f>[2]Emissions!B1890</f>
        <v>RES_SH_INS_NGA_CND_NEW</v>
      </c>
      <c r="C1546" s="10" t="str">
        <f>[2]Emissions!C1890</f>
        <v>RES_CH4</v>
      </c>
      <c r="D1546" s="10" t="str">
        <f>[2]Emissions!D1890</f>
        <v>RES</v>
      </c>
      <c r="E1546" s="42">
        <f>[2]Emissions!E1890</f>
        <v>0</v>
      </c>
      <c r="F1546" s="42">
        <f>[2]Emissions!F1890</f>
        <v>0</v>
      </c>
      <c r="G1546" s="42">
        <f>[2]Emissions!G1890</f>
        <v>0</v>
      </c>
      <c r="H1546" s="42">
        <f>[2]Emissions!H1890</f>
        <v>0</v>
      </c>
      <c r="I1546" s="42">
        <f>[2]Emissions!I1890</f>
        <v>0</v>
      </c>
      <c r="J1546" s="42">
        <f>[2]Emissions!J1890</f>
        <v>0</v>
      </c>
      <c r="K1546" s="42">
        <f>[2]Emissions!K1890</f>
        <v>0</v>
      </c>
      <c r="L1546" s="42">
        <f>[2]Emissions!L1890</f>
        <v>0</v>
      </c>
      <c r="M1546" s="42">
        <f>[2]Emissions!M1890</f>
        <v>0</v>
      </c>
    </row>
    <row r="1547" spans="1:13">
      <c r="A1547" s="10" t="str">
        <f>[2]Emissions!A2031</f>
        <v>EUR</v>
      </c>
      <c r="B1547" s="10" t="str">
        <f>[2]Emissions!B2031</f>
        <v>RES_WH_NGA_EXS</v>
      </c>
      <c r="C1547" s="10" t="str">
        <f>[2]Emissions!C2031</f>
        <v>RES_CH4</v>
      </c>
      <c r="D1547" s="10" t="str">
        <f>[2]Emissions!D2031</f>
        <v>RES</v>
      </c>
      <c r="E1547" s="42">
        <f>[2]Emissions!E2031</f>
        <v>1387.9308213854631</v>
      </c>
      <c r="F1547" s="42">
        <f>[2]Emissions!F2031</f>
        <v>382.2548794999999</v>
      </c>
      <c r="G1547" s="42">
        <f>[2]Emissions!G2031</f>
        <v>254.83658633333329</v>
      </c>
      <c r="H1547" s="42">
        <f>[2]Emissions!H2031</f>
        <v>127.4182931666666</v>
      </c>
      <c r="I1547" s="42">
        <f>[2]Emissions!I2031</f>
        <v>0</v>
      </c>
      <c r="J1547" s="42">
        <f>[2]Emissions!J2031</f>
        <v>0</v>
      </c>
      <c r="K1547" s="42">
        <f>[2]Emissions!K2031</f>
        <v>0</v>
      </c>
      <c r="L1547" s="42">
        <f>[2]Emissions!L2031</f>
        <v>0</v>
      </c>
      <c r="M1547" s="42">
        <f>[2]Emissions!M2031</f>
        <v>0</v>
      </c>
    </row>
    <row r="1548" spans="1:13">
      <c r="A1548" s="10" t="str">
        <f>[2]Emissions!A1996</f>
        <v>EUR</v>
      </c>
      <c r="B1548" s="10" t="str">
        <f>[2]Emissions!B1996</f>
        <v>RES_WH_HFO_EXS</v>
      </c>
      <c r="C1548" s="10" t="str">
        <f>[2]Emissions!C1996</f>
        <v>RES_CH4</v>
      </c>
      <c r="D1548" s="10" t="str">
        <f>[2]Emissions!D1996</f>
        <v>RES</v>
      </c>
      <c r="E1548" s="42">
        <f>[2]Emissions!E1996</f>
        <v>0.71561580882352938</v>
      </c>
      <c r="F1548" s="42">
        <f>[2]Emissions!F1996</f>
        <v>0.53671185661764709</v>
      </c>
      <c r="G1548" s="42">
        <f>[2]Emissions!G1996</f>
        <v>0.35780790441176469</v>
      </c>
      <c r="H1548" s="42">
        <f>[2]Emissions!H1996</f>
        <v>0.1789039522058824</v>
      </c>
      <c r="I1548" s="42">
        <f>[2]Emissions!I1996</f>
        <v>0</v>
      </c>
      <c r="J1548" s="42">
        <f>[2]Emissions!J1996</f>
        <v>0</v>
      </c>
      <c r="K1548" s="42">
        <f>[2]Emissions!K1996</f>
        <v>0</v>
      </c>
      <c r="L1548" s="42">
        <f>[2]Emissions!L1996</f>
        <v>0</v>
      </c>
      <c r="M1548" s="42">
        <f>[2]Emissions!M1996</f>
        <v>0</v>
      </c>
    </row>
    <row r="1549" spans="1:13">
      <c r="A1549" s="10" t="str">
        <f>[2]Emissions!A1940</f>
        <v>EUR</v>
      </c>
      <c r="B1549" s="10" t="str">
        <f>[2]Emissions!B1940</f>
        <v>RES_SH_NGA_HP_EXS</v>
      </c>
      <c r="C1549" s="10" t="str">
        <f>[2]Emissions!C1940</f>
        <v>RES_CH4</v>
      </c>
      <c r="D1549" s="10" t="str">
        <f>[2]Emissions!D1940</f>
        <v>RES</v>
      </c>
      <c r="E1549" s="42">
        <f>[2]Emissions!E1940</f>
        <v>70.111015527777766</v>
      </c>
      <c r="F1549" s="42">
        <f>[2]Emissions!F1940</f>
        <v>52.583261645833311</v>
      </c>
      <c r="G1549" s="42">
        <f>[2]Emissions!G1940</f>
        <v>35.055507763888883</v>
      </c>
      <c r="H1549" s="42">
        <f>[2]Emissions!H1940</f>
        <v>17.527753881944431</v>
      </c>
      <c r="I1549" s="42">
        <f>[2]Emissions!I1940</f>
        <v>0</v>
      </c>
      <c r="J1549" s="42">
        <f>[2]Emissions!J1940</f>
        <v>0</v>
      </c>
      <c r="K1549" s="42">
        <f>[2]Emissions!K1940</f>
        <v>0</v>
      </c>
      <c r="L1549" s="42">
        <f>[2]Emissions!L1940</f>
        <v>0</v>
      </c>
      <c r="M1549" s="42">
        <f>[2]Emissions!M1940</f>
        <v>0</v>
      </c>
    </row>
    <row r="1550" spans="1:13">
      <c r="A1550" s="10" t="str">
        <f>[2]Emissions!A1905</f>
        <v>EUR</v>
      </c>
      <c r="B1550" s="10" t="str">
        <f>[2]Emissions!B1905</f>
        <v>RES_SH_KER_EXS</v>
      </c>
      <c r="C1550" s="10" t="str">
        <f>[2]Emissions!C1905</f>
        <v>RES_CH4</v>
      </c>
      <c r="D1550" s="10" t="str">
        <f>[2]Emissions!D1905</f>
        <v>RES</v>
      </c>
      <c r="E1550" s="42">
        <f>[2]Emissions!E1905</f>
        <v>236.3035541951439</v>
      </c>
      <c r="F1550" s="42">
        <f>[2]Emissions!F1905</f>
        <v>63.920340000000003</v>
      </c>
      <c r="G1550" s="42">
        <f>[2]Emissions!G1905</f>
        <v>197.63222160000001</v>
      </c>
      <c r="H1550" s="42">
        <f>[2]Emissions!H1905</f>
        <v>21.30678</v>
      </c>
      <c r="I1550" s="42">
        <f>[2]Emissions!I1905</f>
        <v>0</v>
      </c>
      <c r="J1550" s="42">
        <f>[2]Emissions!J1905</f>
        <v>0</v>
      </c>
      <c r="K1550" s="42">
        <f>[2]Emissions!K1905</f>
        <v>0</v>
      </c>
      <c r="L1550" s="42">
        <f>[2]Emissions!L1905</f>
        <v>0</v>
      </c>
      <c r="M1550" s="42">
        <f>[2]Emissions!M1905</f>
        <v>0</v>
      </c>
    </row>
    <row r="1551" spans="1:13">
      <c r="A1551" s="10" t="str">
        <f>[2]Emissions!A1842</f>
        <v>EUR</v>
      </c>
      <c r="B1551" s="10" t="str">
        <f>[2]Emissions!B1842</f>
        <v>RES_SH_HFO_EXS</v>
      </c>
      <c r="C1551" s="10" t="str">
        <f>[2]Emissions!C1842</f>
        <v>RES_CH4</v>
      </c>
      <c r="D1551" s="10" t="str">
        <f>[2]Emissions!D1842</f>
        <v>RES</v>
      </c>
      <c r="E1551" s="42">
        <f>[2]Emissions!E1842</f>
        <v>47.962283399999997</v>
      </c>
      <c r="F1551" s="42">
        <f>[2]Emissions!F1842</f>
        <v>35.971712549999999</v>
      </c>
      <c r="G1551" s="42">
        <f>[2]Emissions!G1842</f>
        <v>23.981141699999998</v>
      </c>
      <c r="H1551" s="42">
        <f>[2]Emissions!H1842</f>
        <v>11.990570849999999</v>
      </c>
      <c r="I1551" s="42">
        <f>[2]Emissions!I1842</f>
        <v>0</v>
      </c>
      <c r="J1551" s="42">
        <f>[2]Emissions!J1842</f>
        <v>0</v>
      </c>
      <c r="K1551" s="42">
        <f>[2]Emissions!K1842</f>
        <v>0</v>
      </c>
      <c r="L1551" s="42">
        <f>[2]Emissions!L1842</f>
        <v>0</v>
      </c>
      <c r="M1551" s="42">
        <f>[2]Emissions!M1842</f>
        <v>0</v>
      </c>
    </row>
    <row r="1552" spans="1:13">
      <c r="A1552" s="10" t="str">
        <f>[2]Emissions!A1793</f>
        <v>EUR</v>
      </c>
      <c r="B1552" s="10" t="str">
        <f>[2]Emissions!B1793</f>
        <v>RES_SC_NGA_HP_AIR_STD_NEW</v>
      </c>
      <c r="C1552" s="10" t="str">
        <f>[2]Emissions!C1793</f>
        <v>RES_CH4</v>
      </c>
      <c r="D1552" s="10" t="str">
        <f>[2]Emissions!D1793</f>
        <v>RES</v>
      </c>
      <c r="E1552" s="42">
        <f>[2]Emissions!E1793</f>
        <v>0</v>
      </c>
      <c r="F1552" s="42">
        <f>[2]Emissions!F1793</f>
        <v>0</v>
      </c>
      <c r="G1552" s="42">
        <f>[2]Emissions!G1793</f>
        <v>0</v>
      </c>
      <c r="H1552" s="42">
        <f>[2]Emissions!H1793</f>
        <v>0</v>
      </c>
      <c r="I1552" s="42">
        <f>[2]Emissions!I1793</f>
        <v>0</v>
      </c>
      <c r="J1552" s="42">
        <f>[2]Emissions!J1793</f>
        <v>0</v>
      </c>
      <c r="K1552" s="42">
        <f>[2]Emissions!K1793</f>
        <v>0</v>
      </c>
      <c r="L1552" s="42">
        <f>[2]Emissions!L1793</f>
        <v>0</v>
      </c>
      <c r="M1552" s="42">
        <f>[2]Emissions!M1793</f>
        <v>0</v>
      </c>
    </row>
    <row r="1553" spans="1:13">
      <c r="A1553" s="10" t="str">
        <f>[2]Emissions!A2011</f>
        <v>EUR</v>
      </c>
      <c r="B1553" s="10" t="str">
        <f>[2]Emissions!B2011</f>
        <v>RES_WH_LPG_EXS</v>
      </c>
      <c r="C1553" s="10" t="str">
        <f>[2]Emissions!C2011</f>
        <v>RES_CH4</v>
      </c>
      <c r="D1553" s="10" t="str">
        <f>[2]Emissions!D2011</f>
        <v>RES</v>
      </c>
      <c r="E1553" s="42">
        <f>[2]Emissions!E2011</f>
        <v>119.747775</v>
      </c>
      <c r="F1553" s="42">
        <f>[2]Emissions!F2011</f>
        <v>89.810831250000007</v>
      </c>
      <c r="G1553" s="42">
        <f>[2]Emissions!G2011</f>
        <v>59.873887500000009</v>
      </c>
      <c r="H1553" s="42">
        <f>[2]Emissions!H2011</f>
        <v>29.936943750000001</v>
      </c>
      <c r="I1553" s="42">
        <f>[2]Emissions!I2011</f>
        <v>0</v>
      </c>
      <c r="J1553" s="42">
        <f>[2]Emissions!J2011</f>
        <v>0</v>
      </c>
      <c r="K1553" s="42">
        <f>[2]Emissions!K2011</f>
        <v>0</v>
      </c>
      <c r="L1553" s="42">
        <f>[2]Emissions!L2011</f>
        <v>0</v>
      </c>
      <c r="M1553" s="42">
        <f>[2]Emissions!M2011</f>
        <v>0</v>
      </c>
    </row>
    <row r="1554" spans="1:13">
      <c r="A1554" s="10" t="str">
        <f>[2]Emissions!A1955</f>
        <v>EUR</v>
      </c>
      <c r="B1554" s="10" t="str">
        <f>[2]Emissions!B1955</f>
        <v>RES_WH_BIO_PLT_NEW</v>
      </c>
      <c r="C1554" s="10" t="str">
        <f>[2]Emissions!C1955</f>
        <v>RES_CH4</v>
      </c>
      <c r="D1554" s="10" t="str">
        <f>[2]Emissions!D1955</f>
        <v>RES</v>
      </c>
      <c r="E1554" s="42">
        <f>[2]Emissions!E1955</f>
        <v>0</v>
      </c>
      <c r="F1554" s="42">
        <f>[2]Emissions!F1955</f>
        <v>806.69369128135781</v>
      </c>
      <c r="G1554" s="42">
        <f>[2]Emissions!G1955</f>
        <v>0</v>
      </c>
      <c r="H1554" s="42">
        <f>[2]Emissions!H1955</f>
        <v>8981.5544889584398</v>
      </c>
      <c r="I1554" s="42">
        <f>[2]Emissions!I1955</f>
        <v>8981.554488958438</v>
      </c>
      <c r="J1554" s="42">
        <f>[2]Emissions!J1955</f>
        <v>8174.8607976770809</v>
      </c>
      <c r="K1554" s="42">
        <f>[2]Emissions!K1955</f>
        <v>0</v>
      </c>
      <c r="L1554" s="42">
        <f>[2]Emissions!L1955</f>
        <v>0</v>
      </c>
      <c r="M1554" s="42">
        <f>[2]Emissions!M1955</f>
        <v>0</v>
      </c>
    </row>
    <row r="1555" spans="1:13">
      <c r="A1555" s="10" t="str">
        <f>[2]Emissions!A1920</f>
        <v>EUR</v>
      </c>
      <c r="B1555" s="10" t="str">
        <f>[2]Emissions!B1920</f>
        <v>RES_SH_LPG_SOL_NEW</v>
      </c>
      <c r="C1555" s="10" t="str">
        <f>[2]Emissions!C1920</f>
        <v>RES_CH4</v>
      </c>
      <c r="D1555" s="10" t="str">
        <f>[2]Emissions!D1920</f>
        <v>RES</v>
      </c>
      <c r="E1555" s="42">
        <f>[2]Emissions!E1920</f>
        <v>0</v>
      </c>
      <c r="F1555" s="42">
        <f>[2]Emissions!F1920</f>
        <v>0</v>
      </c>
      <c r="G1555" s="42">
        <f>[2]Emissions!G1920</f>
        <v>0</v>
      </c>
      <c r="H1555" s="42">
        <f>[2]Emissions!H1920</f>
        <v>0</v>
      </c>
      <c r="I1555" s="42">
        <f>[2]Emissions!I1920</f>
        <v>0</v>
      </c>
      <c r="J1555" s="42">
        <f>[2]Emissions!J1920</f>
        <v>0</v>
      </c>
      <c r="K1555" s="42">
        <f>[2]Emissions!K1920</f>
        <v>0</v>
      </c>
      <c r="L1555" s="42">
        <f>[2]Emissions!L1920</f>
        <v>0</v>
      </c>
      <c r="M1555" s="42">
        <f>[2]Emissions!M1920</f>
        <v>0</v>
      </c>
    </row>
    <row r="1556" spans="1:13">
      <c r="A1556" s="10" t="str">
        <f>[2]Emissions!A1885</f>
        <v>EUR</v>
      </c>
      <c r="B1556" s="10" t="str">
        <f>[2]Emissions!B1885</f>
        <v>RES_SH_INS_LPG_STD_NEW</v>
      </c>
      <c r="C1556" s="10" t="str">
        <f>[2]Emissions!C1885</f>
        <v>RES_CH4</v>
      </c>
      <c r="D1556" s="10" t="str">
        <f>[2]Emissions!D1885</f>
        <v>RES</v>
      </c>
      <c r="E1556" s="42">
        <f>[2]Emissions!E1885</f>
        <v>0</v>
      </c>
      <c r="F1556" s="42">
        <f>[2]Emissions!F1885</f>
        <v>0</v>
      </c>
      <c r="G1556" s="42">
        <f>[2]Emissions!G1885</f>
        <v>0</v>
      </c>
      <c r="H1556" s="42">
        <f>[2]Emissions!H1885</f>
        <v>0</v>
      </c>
      <c r="I1556" s="42">
        <f>[2]Emissions!I1885</f>
        <v>0</v>
      </c>
      <c r="J1556" s="42">
        <f>[2]Emissions!J1885</f>
        <v>0</v>
      </c>
      <c r="K1556" s="42">
        <f>[2]Emissions!K1885</f>
        <v>0</v>
      </c>
      <c r="L1556" s="42">
        <f>[2]Emissions!L1885</f>
        <v>0</v>
      </c>
      <c r="M1556" s="42">
        <f>[2]Emissions!M1885</f>
        <v>0</v>
      </c>
    </row>
    <row r="1557" spans="1:13">
      <c r="A1557" s="10" t="str">
        <f>[2]Emissions!A2026</f>
        <v>EUR</v>
      </c>
      <c r="B1557" s="10" t="str">
        <f>[2]Emissions!B2026</f>
        <v>RES_WH_NGA_CND_NEW</v>
      </c>
      <c r="C1557" s="10" t="str">
        <f>[2]Emissions!C2026</f>
        <v>RES_CH4</v>
      </c>
      <c r="D1557" s="10" t="str">
        <f>[2]Emissions!D2026</f>
        <v>RES</v>
      </c>
      <c r="E1557" s="42">
        <f>[2]Emissions!E2026</f>
        <v>0</v>
      </c>
      <c r="F1557" s="42">
        <f>[2]Emissions!F2026</f>
        <v>0</v>
      </c>
      <c r="G1557" s="42">
        <f>[2]Emissions!G2026</f>
        <v>0</v>
      </c>
      <c r="H1557" s="42">
        <f>[2]Emissions!H2026</f>
        <v>0</v>
      </c>
      <c r="I1557" s="42">
        <f>[2]Emissions!I2026</f>
        <v>0</v>
      </c>
      <c r="J1557" s="42">
        <f>[2]Emissions!J2026</f>
        <v>0</v>
      </c>
      <c r="K1557" s="42">
        <f>[2]Emissions!K2026</f>
        <v>0</v>
      </c>
      <c r="L1557" s="42">
        <f>[2]Emissions!L2026</f>
        <v>0</v>
      </c>
      <c r="M1557" s="42">
        <f>[2]Emissions!M2026</f>
        <v>0</v>
      </c>
    </row>
    <row r="1558" spans="1:13">
      <c r="A1558" s="10" t="str">
        <f>[2]Emissions!A1970</f>
        <v>EUR</v>
      </c>
      <c r="B1558" s="10" t="str">
        <f>[2]Emissions!B1970</f>
        <v>RES_WH_COA_NEW</v>
      </c>
      <c r="C1558" s="10" t="str">
        <f>[2]Emissions!C1970</f>
        <v>RES_CH4</v>
      </c>
      <c r="D1558" s="10" t="str">
        <f>[2]Emissions!D1970</f>
        <v>RES</v>
      </c>
      <c r="E1558" s="42">
        <f>[2]Emissions!E1970</f>
        <v>0</v>
      </c>
      <c r="F1558" s="42">
        <f>[2]Emissions!F1970</f>
        <v>0</v>
      </c>
      <c r="G1558" s="42">
        <f>[2]Emissions!G1970</f>
        <v>0</v>
      </c>
      <c r="H1558" s="42">
        <f>[2]Emissions!H1970</f>
        <v>0</v>
      </c>
      <c r="I1558" s="42">
        <f>[2]Emissions!I1970</f>
        <v>0</v>
      </c>
      <c r="J1558" s="42">
        <f>[2]Emissions!J1970</f>
        <v>0</v>
      </c>
      <c r="K1558" s="42">
        <f>[2]Emissions!K1970</f>
        <v>0</v>
      </c>
      <c r="L1558" s="42">
        <f>[2]Emissions!L1970</f>
        <v>0</v>
      </c>
      <c r="M1558" s="42">
        <f>[2]Emissions!M1970</f>
        <v>0</v>
      </c>
    </row>
    <row r="1559" spans="1:13">
      <c r="A1559" s="10" t="str">
        <f>[2]Emissions!A1935</f>
        <v>EUR</v>
      </c>
      <c r="B1559" s="10" t="str">
        <f>[2]Emissions!B1935</f>
        <v>RES_SH_NGA_CND_NEW</v>
      </c>
      <c r="C1559" s="10" t="str">
        <f>[2]Emissions!C1935</f>
        <v>RES_CH4</v>
      </c>
      <c r="D1559" s="10" t="str">
        <f>[2]Emissions!D1935</f>
        <v>RES</v>
      </c>
      <c r="E1559" s="42">
        <f>[2]Emissions!E1935</f>
        <v>797.21007946813313</v>
      </c>
      <c r="F1559" s="42">
        <f>[2]Emissions!F1935</f>
        <v>2559.573876483676</v>
      </c>
      <c r="G1559" s="42">
        <f>[2]Emissions!G1935</f>
        <v>3254.8719572473051</v>
      </c>
      <c r="H1559" s="42">
        <f>[2]Emissions!H1935</f>
        <v>3483.379300526693</v>
      </c>
      <c r="I1559" s="42">
        <f>[2]Emissions!I1935</f>
        <v>2686.1692210585588</v>
      </c>
      <c r="J1559" s="42">
        <f>[2]Emissions!J1935</f>
        <v>1056.9537350498499</v>
      </c>
      <c r="K1559" s="42">
        <f>[2]Emissions!K1935</f>
        <v>0</v>
      </c>
      <c r="L1559" s="42">
        <f>[2]Emissions!L1935</f>
        <v>0</v>
      </c>
      <c r="M1559" s="42">
        <f>[2]Emissions!M1935</f>
        <v>0</v>
      </c>
    </row>
    <row r="1560" spans="1:13">
      <c r="A1560" s="10" t="str">
        <f>[2]Emissions!A1900</f>
        <v>EUR</v>
      </c>
      <c r="B1560" s="10" t="str">
        <f>[2]Emissions!B1900</f>
        <v>RES_SH_INS_NGA_STD_NEW</v>
      </c>
      <c r="C1560" s="10" t="str">
        <f>[2]Emissions!C1900</f>
        <v>RES_CH4</v>
      </c>
      <c r="D1560" s="10" t="str">
        <f>[2]Emissions!D1900</f>
        <v>RES</v>
      </c>
      <c r="E1560" s="42">
        <f>[2]Emissions!E1900</f>
        <v>0</v>
      </c>
      <c r="F1560" s="42">
        <f>[2]Emissions!F1900</f>
        <v>0</v>
      </c>
      <c r="G1560" s="42">
        <f>[2]Emissions!G1900</f>
        <v>0</v>
      </c>
      <c r="H1560" s="42">
        <f>[2]Emissions!H1900</f>
        <v>0</v>
      </c>
      <c r="I1560" s="42">
        <f>[2]Emissions!I1900</f>
        <v>0</v>
      </c>
      <c r="J1560" s="42">
        <f>[2]Emissions!J1900</f>
        <v>0</v>
      </c>
      <c r="K1560" s="42">
        <f>[2]Emissions!K1900</f>
        <v>0</v>
      </c>
      <c r="L1560" s="42">
        <f>[2]Emissions!L1900</f>
        <v>0</v>
      </c>
      <c r="M1560" s="42">
        <f>[2]Emissions!M1900</f>
        <v>0</v>
      </c>
    </row>
    <row r="1561" spans="1:13">
      <c r="A1561" s="10" t="str">
        <f>[2]Emissions!A1774</f>
        <v>EUR</v>
      </c>
      <c r="B1561" s="10" t="str">
        <f>[2]Emissions!B1774</f>
        <v>RES_FT_BIO</v>
      </c>
      <c r="C1561" s="10" t="str">
        <f>[2]Emissions!C1774</f>
        <v>RES_CH4</v>
      </c>
      <c r="D1561" s="10" t="str">
        <f>[2]Emissions!D1774</f>
        <v>RES</v>
      </c>
      <c r="E1561" s="42">
        <f>[2]Emissions!E1774</f>
        <v>0</v>
      </c>
      <c r="F1561" s="42">
        <f>[2]Emissions!F1774</f>
        <v>0</v>
      </c>
      <c r="G1561" s="42">
        <f>[2]Emissions!G1774</f>
        <v>0</v>
      </c>
      <c r="H1561" s="42">
        <f>[2]Emissions!H1774</f>
        <v>0</v>
      </c>
      <c r="I1561" s="42">
        <f>[2]Emissions!I1774</f>
        <v>0</v>
      </c>
      <c r="J1561" s="42">
        <f>[2]Emissions!J1774</f>
        <v>0</v>
      </c>
      <c r="K1561" s="42">
        <f>[2]Emissions!K1774</f>
        <v>0</v>
      </c>
      <c r="L1561" s="42">
        <f>[2]Emissions!L1774</f>
        <v>0</v>
      </c>
      <c r="M1561" s="42">
        <f>[2]Emissions!M1774</f>
        <v>0</v>
      </c>
    </row>
    <row r="1562" spans="1:13">
      <c r="A1562" s="10" t="str">
        <f>[2]Emissions!A2041</f>
        <v>EUR</v>
      </c>
      <c r="B1562" s="10" t="str">
        <f>[2]Emissions!B2041</f>
        <v>RES_WH_NGA_STD_NEW</v>
      </c>
      <c r="C1562" s="10" t="str">
        <f>[2]Emissions!C2041</f>
        <v>RES_CH4</v>
      </c>
      <c r="D1562" s="10" t="str">
        <f>[2]Emissions!D2041</f>
        <v>RES</v>
      </c>
      <c r="E1562" s="42">
        <f>[2]Emissions!E2041</f>
        <v>0</v>
      </c>
      <c r="F1562" s="42">
        <f>[2]Emissions!F2041</f>
        <v>0</v>
      </c>
      <c r="G1562" s="42">
        <f>[2]Emissions!G2041</f>
        <v>0</v>
      </c>
      <c r="H1562" s="42">
        <f>[2]Emissions!H2041</f>
        <v>0</v>
      </c>
      <c r="I1562" s="42">
        <f>[2]Emissions!I2041</f>
        <v>0</v>
      </c>
      <c r="J1562" s="42">
        <f>[2]Emissions!J2041</f>
        <v>0</v>
      </c>
      <c r="K1562" s="42">
        <f>[2]Emissions!K2041</f>
        <v>0</v>
      </c>
      <c r="L1562" s="42">
        <f>[2]Emissions!L2041</f>
        <v>0</v>
      </c>
      <c r="M1562" s="42">
        <f>[2]Emissions!M2041</f>
        <v>0</v>
      </c>
    </row>
    <row r="1563" spans="1:13">
      <c r="A1563" s="10" t="str">
        <f>[2]Emissions!A2006</f>
        <v>EUR</v>
      </c>
      <c r="B1563" s="10" t="str">
        <f>[2]Emissions!B2006</f>
        <v>RES_WH_LPG_CND_NEW</v>
      </c>
      <c r="C1563" s="10" t="str">
        <f>[2]Emissions!C2006</f>
        <v>RES_CH4</v>
      </c>
      <c r="D1563" s="10" t="str">
        <f>[2]Emissions!D2006</f>
        <v>RES</v>
      </c>
      <c r="E1563" s="42">
        <f>[2]Emissions!E2006</f>
        <v>0</v>
      </c>
      <c r="F1563" s="42">
        <f>[2]Emissions!F2006</f>
        <v>0</v>
      </c>
      <c r="G1563" s="42">
        <f>[2]Emissions!G2006</f>
        <v>0</v>
      </c>
      <c r="H1563" s="42">
        <f>[2]Emissions!H2006</f>
        <v>0</v>
      </c>
      <c r="I1563" s="42">
        <f>[2]Emissions!I2006</f>
        <v>0</v>
      </c>
      <c r="J1563" s="42">
        <f>[2]Emissions!J2006</f>
        <v>0</v>
      </c>
      <c r="K1563" s="42">
        <f>[2]Emissions!K2006</f>
        <v>0</v>
      </c>
      <c r="L1563" s="42">
        <f>[2]Emissions!L2006</f>
        <v>0</v>
      </c>
      <c r="M1563" s="42">
        <f>[2]Emissions!M2006</f>
        <v>0</v>
      </c>
    </row>
    <row r="1564" spans="1:13">
      <c r="A1564" s="10" t="str">
        <f>[2]Emissions!A1950</f>
        <v>EUR</v>
      </c>
      <c r="B1564" s="10" t="str">
        <f>[2]Emissions!B1950</f>
        <v>RES_SH_NGA_STD_NEW</v>
      </c>
      <c r="C1564" s="10" t="str">
        <f>[2]Emissions!C1950</f>
        <v>RES_CH4</v>
      </c>
      <c r="D1564" s="10" t="str">
        <f>[2]Emissions!D1950</f>
        <v>RES</v>
      </c>
      <c r="E1564" s="42">
        <f>[2]Emissions!E1950</f>
        <v>0</v>
      </c>
      <c r="F1564" s="42">
        <f>[2]Emissions!F1950</f>
        <v>0</v>
      </c>
      <c r="G1564" s="42">
        <f>[2]Emissions!G1950</f>
        <v>0</v>
      </c>
      <c r="H1564" s="42">
        <f>[2]Emissions!H1950</f>
        <v>0</v>
      </c>
      <c r="I1564" s="42">
        <f>[2]Emissions!I1950</f>
        <v>0</v>
      </c>
      <c r="J1564" s="42">
        <f>[2]Emissions!J1950</f>
        <v>0</v>
      </c>
      <c r="K1564" s="42">
        <f>[2]Emissions!K1950</f>
        <v>0</v>
      </c>
      <c r="L1564" s="42">
        <f>[2]Emissions!L1950</f>
        <v>0</v>
      </c>
      <c r="M1564" s="42">
        <f>[2]Emissions!M1950</f>
        <v>0</v>
      </c>
    </row>
    <row r="1565" spans="1:13">
      <c r="A1565" s="10" t="str">
        <f>[2]Emissions!A1915</f>
        <v>EUR</v>
      </c>
      <c r="B1565" s="10" t="str">
        <f>[2]Emissions!B1915</f>
        <v>RES_SH_LPG_EXS</v>
      </c>
      <c r="C1565" s="10" t="str">
        <f>[2]Emissions!C1915</f>
        <v>RES_CH4</v>
      </c>
      <c r="D1565" s="10" t="str">
        <f>[2]Emissions!D1915</f>
        <v>RES</v>
      </c>
      <c r="E1565" s="42">
        <f>[2]Emissions!E1915</f>
        <v>281.76629528571419</v>
      </c>
      <c r="F1565" s="42">
        <f>[2]Emissions!F1915</f>
        <v>211.32472146428569</v>
      </c>
      <c r="G1565" s="42">
        <f>[2]Emissions!G1915</f>
        <v>140.88314764285721</v>
      </c>
      <c r="H1565" s="42">
        <f>[2]Emissions!H1915</f>
        <v>70.441573821428577</v>
      </c>
      <c r="I1565" s="42">
        <f>[2]Emissions!I1915</f>
        <v>0</v>
      </c>
      <c r="J1565" s="42">
        <f>[2]Emissions!J1915</f>
        <v>0</v>
      </c>
      <c r="K1565" s="42">
        <f>[2]Emissions!K1915</f>
        <v>0</v>
      </c>
      <c r="L1565" s="42">
        <f>[2]Emissions!L1915</f>
        <v>0</v>
      </c>
      <c r="M1565" s="42">
        <f>[2]Emissions!M1915</f>
        <v>0</v>
      </c>
    </row>
    <row r="1566" spans="1:13">
      <c r="A1566" s="10" t="str">
        <f>[2]Emissions!A1880</f>
        <v>EUR</v>
      </c>
      <c r="B1566" s="10" t="str">
        <f>[2]Emissions!B1880</f>
        <v>RES_SH_INS_LPG_SOL_NEW</v>
      </c>
      <c r="C1566" s="10" t="str">
        <f>[2]Emissions!C1880</f>
        <v>RES_CH4</v>
      </c>
      <c r="D1566" s="10" t="str">
        <f>[2]Emissions!D1880</f>
        <v>RES</v>
      </c>
      <c r="E1566" s="42">
        <f>[2]Emissions!E1880</f>
        <v>0</v>
      </c>
      <c r="F1566" s="42">
        <f>[2]Emissions!F1880</f>
        <v>0</v>
      </c>
      <c r="G1566" s="42">
        <f>[2]Emissions!G1880</f>
        <v>0</v>
      </c>
      <c r="H1566" s="42">
        <f>[2]Emissions!H1880</f>
        <v>0</v>
      </c>
      <c r="I1566" s="42">
        <f>[2]Emissions!I1880</f>
        <v>0</v>
      </c>
      <c r="J1566" s="42">
        <f>[2]Emissions!J1880</f>
        <v>0</v>
      </c>
      <c r="K1566" s="42">
        <f>[2]Emissions!K1880</f>
        <v>0</v>
      </c>
      <c r="L1566" s="42">
        <f>[2]Emissions!L1880</f>
        <v>0</v>
      </c>
      <c r="M1566" s="42">
        <f>[2]Emissions!M1880</f>
        <v>0</v>
      </c>
    </row>
    <row r="1567" spans="1:13">
      <c r="A1567" s="10" t="str">
        <f>[2]Emissions!A1754</f>
        <v>EUR</v>
      </c>
      <c r="B1567" s="10" t="str">
        <f>[2]Emissions!B1754</f>
        <v>RES_CK_KER_EXS</v>
      </c>
      <c r="C1567" s="10" t="str">
        <f>[2]Emissions!C1754</f>
        <v>RES_CH4</v>
      </c>
      <c r="D1567" s="10" t="str">
        <f>[2]Emissions!D1754</f>
        <v>RES</v>
      </c>
      <c r="E1567" s="42">
        <f>[2]Emissions!E1754</f>
        <v>167.42252166666671</v>
      </c>
      <c r="F1567" s="42">
        <f>[2]Emissions!F1754</f>
        <v>125.56689125</v>
      </c>
      <c r="G1567" s="42">
        <f>[2]Emissions!G1754</f>
        <v>83.711260833333313</v>
      </c>
      <c r="H1567" s="42">
        <f>[2]Emissions!H1754</f>
        <v>41.855630416666649</v>
      </c>
      <c r="I1567" s="42">
        <f>[2]Emissions!I1754</f>
        <v>0</v>
      </c>
      <c r="J1567" s="42">
        <f>[2]Emissions!J1754</f>
        <v>0</v>
      </c>
      <c r="K1567" s="42">
        <f>[2]Emissions!K1754</f>
        <v>0</v>
      </c>
      <c r="L1567" s="42">
        <f>[2]Emissions!L1754</f>
        <v>0</v>
      </c>
      <c r="M1567" s="42">
        <f>[2]Emissions!M1754</f>
        <v>0</v>
      </c>
    </row>
    <row r="1568" spans="1:13">
      <c r="A1568" s="10" t="str">
        <f>[2]Emissions!A1783</f>
        <v>EUR</v>
      </c>
      <c r="B1568" s="10" t="str">
        <f>[2]Emissions!B1783</f>
        <v>RES_LG_KER_EXS</v>
      </c>
      <c r="C1568" s="10" t="str">
        <f>[2]Emissions!C1783</f>
        <v>RES_CH4</v>
      </c>
      <c r="D1568" s="10" t="str">
        <f>[2]Emissions!D1783</f>
        <v>RES</v>
      </c>
      <c r="E1568" s="42">
        <f>[2]Emissions!E1783</f>
        <v>3.8546905289408859</v>
      </c>
      <c r="F1568" s="42">
        <f>[2]Emissions!F1783</f>
        <v>3.8546905289408859</v>
      </c>
      <c r="G1568" s="42">
        <f>[2]Emissions!G1783</f>
        <v>4.1656185464408866</v>
      </c>
      <c r="H1568" s="42">
        <f>[2]Emissions!H1783</f>
        <v>0.22209144107142861</v>
      </c>
      <c r="I1568" s="42">
        <f>[2]Emissions!I1783</f>
        <v>0</v>
      </c>
      <c r="J1568" s="42">
        <f>[2]Emissions!J1783</f>
        <v>0</v>
      </c>
      <c r="K1568" s="42">
        <f>[2]Emissions!K1783</f>
        <v>0</v>
      </c>
      <c r="L1568" s="42">
        <f>[2]Emissions!L1783</f>
        <v>0</v>
      </c>
      <c r="M1568" s="42">
        <f>[2]Emissions!M1783</f>
        <v>0</v>
      </c>
    </row>
    <row r="1569" spans="1:13">
      <c r="A1569" s="10" t="str">
        <f>[2]Emissions!A1959</f>
        <v>EUR</v>
      </c>
      <c r="B1569" s="10" t="str">
        <f>[2]Emissions!B1959</f>
        <v>RES_WH_BIO_WDS_NEW</v>
      </c>
      <c r="C1569" s="10" t="str">
        <f>[2]Emissions!C1959</f>
        <v>RES_CH4</v>
      </c>
      <c r="D1569" s="10" t="str">
        <f>[2]Emissions!D1959</f>
        <v>RES</v>
      </c>
      <c r="E1569" s="42">
        <f>[2]Emissions!E1959</f>
        <v>0</v>
      </c>
      <c r="F1569" s="42">
        <f>[2]Emissions!F1959</f>
        <v>0</v>
      </c>
      <c r="G1569" s="42">
        <f>[2]Emissions!G1959</f>
        <v>0</v>
      </c>
      <c r="H1569" s="42">
        <f>[2]Emissions!H1959</f>
        <v>0</v>
      </c>
      <c r="I1569" s="42">
        <f>[2]Emissions!I1959</f>
        <v>0</v>
      </c>
      <c r="J1569" s="42">
        <f>[2]Emissions!J1959</f>
        <v>0</v>
      </c>
      <c r="K1569" s="42">
        <f>[2]Emissions!K1959</f>
        <v>0</v>
      </c>
      <c r="L1569" s="42">
        <f>[2]Emissions!L1959</f>
        <v>0</v>
      </c>
      <c r="M1569" s="42">
        <f>[2]Emissions!M1959</f>
        <v>0</v>
      </c>
    </row>
    <row r="1570" spans="1:13">
      <c r="A1570" s="10" t="str">
        <f>[2]Emissions!A1778</f>
        <v>EUR</v>
      </c>
      <c r="B1570" s="10" t="str">
        <f>[2]Emissions!B1778</f>
        <v>RES_FT_NGA</v>
      </c>
      <c r="C1570" s="10" t="str">
        <f>[2]Emissions!C1778</f>
        <v>RES_CH4</v>
      </c>
      <c r="D1570" s="10" t="str">
        <f>[2]Emissions!D1778</f>
        <v>RES</v>
      </c>
      <c r="E1570" s="42">
        <f>[2]Emissions!E1778</f>
        <v>400.46333021614902</v>
      </c>
      <c r="F1570" s="42">
        <f>[2]Emissions!F1778</f>
        <v>925.30020510256043</v>
      </c>
      <c r="G1570" s="42">
        <f>[2]Emissions!G1778</f>
        <v>17.11750513910124</v>
      </c>
      <c r="H1570" s="42">
        <f>[2]Emissions!H1778</f>
        <v>-84.580798966042678</v>
      </c>
      <c r="I1570" s="42">
        <f>[2]Emissions!I1778</f>
        <v>-105.84366882312941</v>
      </c>
      <c r="J1570" s="42">
        <f>[2]Emissions!J1778</f>
        <v>-82.099841308243811</v>
      </c>
      <c r="K1570" s="42">
        <f>[2]Emissions!K1778</f>
        <v>-54.990306829859072</v>
      </c>
      <c r="L1570" s="42">
        <f>[2]Emissions!L1778</f>
        <v>-64.905193981862382</v>
      </c>
      <c r="M1570" s="42">
        <f>[2]Emissions!M1778</f>
        <v>2130.6520825066059</v>
      </c>
    </row>
    <row r="1571" spans="1:13">
      <c r="A1571" s="10" t="str">
        <f>[2]Emissions!A1870</f>
        <v>EUR</v>
      </c>
      <c r="B1571" s="10" t="str">
        <f>[2]Emissions!B1870</f>
        <v>RES_SH_INS_DST_STD_NEW</v>
      </c>
      <c r="C1571" s="10" t="str">
        <f>[2]Emissions!C1870</f>
        <v>RES_CH4</v>
      </c>
      <c r="D1571" s="10" t="str">
        <f>[2]Emissions!D1870</f>
        <v>RES</v>
      </c>
      <c r="E1571" s="42">
        <f>[2]Emissions!E1870</f>
        <v>0</v>
      </c>
      <c r="F1571" s="42">
        <f>[2]Emissions!F1870</f>
        <v>0</v>
      </c>
      <c r="G1571" s="42">
        <f>[2]Emissions!G1870</f>
        <v>0</v>
      </c>
      <c r="H1571" s="42">
        <f>[2]Emissions!H1870</f>
        <v>0</v>
      </c>
      <c r="I1571" s="42">
        <f>[2]Emissions!I1870</f>
        <v>0</v>
      </c>
      <c r="J1571" s="42">
        <f>[2]Emissions!J1870</f>
        <v>0</v>
      </c>
      <c r="K1571" s="42">
        <f>[2]Emissions!K1870</f>
        <v>0</v>
      </c>
      <c r="L1571" s="42">
        <f>[2]Emissions!L1870</f>
        <v>0</v>
      </c>
      <c r="M1571" s="42">
        <f>[2]Emissions!M1870</f>
        <v>0</v>
      </c>
    </row>
    <row r="1572" spans="1:13">
      <c r="A1572" s="10" t="str">
        <f>[2]Emissions!A1851</f>
        <v>EUR</v>
      </c>
      <c r="B1572" s="10" t="str">
        <f>[2]Emissions!B1851</f>
        <v>RES_SH_INS_BIO_WDS_NEW</v>
      </c>
      <c r="C1572" s="10" t="str">
        <f>[2]Emissions!C1851</f>
        <v>RES_CH4</v>
      </c>
      <c r="D1572" s="10" t="str">
        <f>[2]Emissions!D1851</f>
        <v>RES</v>
      </c>
      <c r="E1572" s="42">
        <f>[2]Emissions!E1851</f>
        <v>0</v>
      </c>
      <c r="F1572" s="42">
        <f>[2]Emissions!F1851</f>
        <v>0</v>
      </c>
      <c r="G1572" s="42">
        <f>[2]Emissions!G1851</f>
        <v>0</v>
      </c>
      <c r="H1572" s="42">
        <f>[2]Emissions!H1851</f>
        <v>0</v>
      </c>
      <c r="I1572" s="42">
        <f>[2]Emissions!I1851</f>
        <v>0</v>
      </c>
      <c r="J1572" s="42">
        <f>[2]Emissions!J1851</f>
        <v>0</v>
      </c>
      <c r="K1572" s="42">
        <f>[2]Emissions!K1851</f>
        <v>0</v>
      </c>
      <c r="L1572" s="42">
        <f>[2]Emissions!L1851</f>
        <v>0</v>
      </c>
      <c r="M1572" s="42">
        <f>[2]Emissions!M1851</f>
        <v>0</v>
      </c>
    </row>
    <row r="1573" spans="1:13">
      <c r="A1573" s="10" t="str">
        <f>[2]Emissions!A1802</f>
        <v>EUR</v>
      </c>
      <c r="B1573" s="10" t="str">
        <f>[2]Emissions!B1802</f>
        <v>RES_SH_BIO_PLT_NEW</v>
      </c>
      <c r="C1573" s="10" t="str">
        <f>[2]Emissions!C1802</f>
        <v>RES_CH4</v>
      </c>
      <c r="D1573" s="10" t="str">
        <f>[2]Emissions!D1802</f>
        <v>RES</v>
      </c>
      <c r="E1573" s="42">
        <f>[2]Emissions!E1802</f>
        <v>0</v>
      </c>
      <c r="F1573" s="42">
        <f>[2]Emissions!F1802</f>
        <v>38705.464490218103</v>
      </c>
      <c r="G1573" s="42">
        <f>[2]Emissions!G1802</f>
        <v>5617.3888935534314</v>
      </c>
      <c r="H1573" s="42">
        <f>[2]Emissions!H1802</f>
        <v>38705.464490218081</v>
      </c>
      <c r="I1573" s="42">
        <f>[2]Emissions!I1802</f>
        <v>44772.982878727402</v>
      </c>
      <c r="J1573" s="42">
        <f>[2]Emissions!J1802</f>
        <v>14869.46549058084</v>
      </c>
      <c r="K1573" s="42">
        <f>[2]Emissions!K1802</f>
        <v>14869.46549058084</v>
      </c>
      <c r="L1573" s="42">
        <f>[2]Emissions!L1802</f>
        <v>0</v>
      </c>
      <c r="M1573" s="42">
        <f>[2]Emissions!M1802</f>
        <v>0</v>
      </c>
    </row>
    <row r="1574" spans="1:13">
      <c r="A1574" s="10" t="str">
        <f>[2]Emissions!A1788</f>
        <v>EUR</v>
      </c>
      <c r="B1574" s="10" t="str">
        <f>[2]Emissions!B1788</f>
        <v>RES_SC_NGA_CEN_NEW</v>
      </c>
      <c r="C1574" s="10" t="str">
        <f>[2]Emissions!C1788</f>
        <v>RES_CH4</v>
      </c>
      <c r="D1574" s="10" t="str">
        <f>[2]Emissions!D1788</f>
        <v>RES</v>
      </c>
      <c r="E1574" s="42">
        <f>[2]Emissions!E1788</f>
        <v>0</v>
      </c>
      <c r="F1574" s="42">
        <f>[2]Emissions!F1788</f>
        <v>24.542210354327828</v>
      </c>
      <c r="G1574" s="42">
        <f>[2]Emissions!G1788</f>
        <v>38.967810961296458</v>
      </c>
      <c r="H1574" s="42">
        <f>[2]Emissions!H1788</f>
        <v>66.510908817070529</v>
      </c>
      <c r="I1574" s="42">
        <f>[2]Emissions!I1788</f>
        <v>75.459349702448691</v>
      </c>
      <c r="J1574" s="42">
        <f>[2]Emissions!J1788</f>
        <v>75.459349702448691</v>
      </c>
      <c r="K1574" s="42">
        <f>[2]Emissions!K1788</f>
        <v>50.917139348120863</v>
      </c>
      <c r="L1574" s="42">
        <f>[2]Emissions!L1788</f>
        <v>36.491538741152233</v>
      </c>
      <c r="M1574" s="42">
        <f>[2]Emissions!M1788</f>
        <v>4.4742204426890773</v>
      </c>
    </row>
    <row r="1575" spans="1:13">
      <c r="A1575" s="10" t="str">
        <f>[2]Emissions!A1964</f>
        <v>EUR</v>
      </c>
      <c r="B1575" s="10" t="str">
        <f>[2]Emissions!B1964</f>
        <v>RES_WH_COA_EXS</v>
      </c>
      <c r="C1575" s="10" t="str">
        <f>[2]Emissions!C1964</f>
        <v>RES_CH4</v>
      </c>
      <c r="D1575" s="10" t="str">
        <f>[2]Emissions!D1964</f>
        <v>RES</v>
      </c>
      <c r="E1575" s="42">
        <f>[2]Emissions!E1964</f>
        <v>184.86861708333331</v>
      </c>
      <c r="F1575" s="42">
        <f>[2]Emissions!F1964</f>
        <v>1283.1969251905241</v>
      </c>
      <c r="G1575" s="42">
        <f>[2]Emissions!G1964</f>
        <v>117.3506271868127</v>
      </c>
      <c r="H1575" s="42">
        <f>[2]Emissions!H1964</f>
        <v>46.217154270833333</v>
      </c>
      <c r="I1575" s="42">
        <f>[2]Emissions!I1964</f>
        <v>0</v>
      </c>
      <c r="J1575" s="42">
        <f>[2]Emissions!J1964</f>
        <v>0</v>
      </c>
      <c r="K1575" s="42">
        <f>[2]Emissions!K1964</f>
        <v>0</v>
      </c>
      <c r="L1575" s="42">
        <f>[2]Emissions!L1964</f>
        <v>0</v>
      </c>
      <c r="M1575" s="42">
        <f>[2]Emissions!M1964</f>
        <v>0</v>
      </c>
    </row>
    <row r="1576" spans="1:13">
      <c r="A1576" s="10" t="str">
        <f>[2]Emissions!A1744</f>
        <v>EUR</v>
      </c>
      <c r="B1576" s="10" t="str">
        <f>[2]Emissions!B1744</f>
        <v>RES_CK_BIO_EXS</v>
      </c>
      <c r="C1576" s="10" t="str">
        <f>[2]Emissions!C1744</f>
        <v>RES_CH4</v>
      </c>
      <c r="D1576" s="10" t="str">
        <f>[2]Emissions!D1744</f>
        <v>RES</v>
      </c>
      <c r="E1576" s="42">
        <f>[2]Emissions!E1744</f>
        <v>5081.5793142857137</v>
      </c>
      <c r="F1576" s="42">
        <f>[2]Emissions!F1744</f>
        <v>3811.1844857142851</v>
      </c>
      <c r="G1576" s="42">
        <f>[2]Emissions!G1744</f>
        <v>1337.2577142857131</v>
      </c>
      <c r="H1576" s="42">
        <f>[2]Emissions!H1744</f>
        <v>1270.394828571428</v>
      </c>
      <c r="I1576" s="42">
        <f>[2]Emissions!I1744</f>
        <v>0</v>
      </c>
      <c r="J1576" s="42">
        <f>[2]Emissions!J1744</f>
        <v>0</v>
      </c>
      <c r="K1576" s="42">
        <f>[2]Emissions!K1744</f>
        <v>0</v>
      </c>
      <c r="L1576" s="42">
        <f>[2]Emissions!L1744</f>
        <v>0</v>
      </c>
      <c r="M1576" s="42">
        <f>[2]Emissions!M1744</f>
        <v>0</v>
      </c>
    </row>
    <row r="1577" spans="1:13">
      <c r="A1577" s="10" t="str">
        <f>[2]Emissions!A1748</f>
        <v>EUR</v>
      </c>
      <c r="B1577" s="10" t="str">
        <f>[2]Emissions!B1748</f>
        <v>RES_CK_COA_EXS</v>
      </c>
      <c r="C1577" s="10" t="str">
        <f>[2]Emissions!C1748</f>
        <v>RES_CH4</v>
      </c>
      <c r="D1577" s="10" t="str">
        <f>[2]Emissions!D1748</f>
        <v>RES</v>
      </c>
      <c r="E1577" s="42">
        <f>[2]Emissions!E1748</f>
        <v>43.421765357142853</v>
      </c>
      <c r="F1577" s="42">
        <f>[2]Emissions!F1748</f>
        <v>32.566324017857141</v>
      </c>
      <c r="G1577" s="42">
        <f>[2]Emissions!G1748</f>
        <v>21.710882678571419</v>
      </c>
      <c r="H1577" s="42">
        <f>[2]Emissions!H1748</f>
        <v>10.85544133928571</v>
      </c>
      <c r="I1577" s="42">
        <f>[2]Emissions!I1748</f>
        <v>0</v>
      </c>
      <c r="J1577" s="42">
        <f>[2]Emissions!J1748</f>
        <v>0</v>
      </c>
      <c r="K1577" s="42">
        <f>[2]Emissions!K1748</f>
        <v>0</v>
      </c>
      <c r="L1577" s="42">
        <f>[2]Emissions!L1748</f>
        <v>0</v>
      </c>
      <c r="M1577" s="42">
        <f>[2]Emissions!M1748</f>
        <v>0</v>
      </c>
    </row>
    <row r="1578" spans="1:13">
      <c r="A1578" s="10" t="str">
        <f>[2]Emissions!A703</f>
        <v>EUR</v>
      </c>
      <c r="B1578" s="10" t="str">
        <f>[2]Emissions!B703</f>
        <v>IND_CH_FS_COA_NEW</v>
      </c>
      <c r="C1578" s="10" t="str">
        <f>[2]Emissions!C703</f>
        <v>IND_N2O</v>
      </c>
      <c r="D1578" s="10" t="str">
        <f>[2]Emissions!D703</f>
        <v>IND</v>
      </c>
      <c r="E1578" s="42">
        <f>[2]Emissions!E703</f>
        <v>105.3514132266578</v>
      </c>
      <c r="F1578" s="42">
        <f>[2]Emissions!F703</f>
        <v>107.9337194597182</v>
      </c>
      <c r="G1578" s="42">
        <f>[2]Emissions!G703</f>
        <v>22.518651514786729</v>
      </c>
      <c r="H1578" s="42">
        <f>[2]Emissions!H703</f>
        <v>77.450830033748488</v>
      </c>
      <c r="I1578" s="42">
        <f>[2]Emissions!I703</f>
        <v>0</v>
      </c>
      <c r="J1578" s="42">
        <f>[2]Emissions!J703</f>
        <v>0</v>
      </c>
      <c r="K1578" s="42">
        <f>[2]Emissions!K703</f>
        <v>0</v>
      </c>
      <c r="L1578" s="42">
        <f>[2]Emissions!L703</f>
        <v>0</v>
      </c>
      <c r="M1578" s="42">
        <f>[2]Emissions!M703</f>
        <v>0</v>
      </c>
    </row>
    <row r="1579" spans="1:13">
      <c r="A1579" s="10" t="str">
        <f>[2]Emissions!A1034</f>
        <v>EUR</v>
      </c>
      <c r="B1579" s="10" t="str">
        <f>[2]Emissions!B1034</f>
        <v>IND_FT_NGA</v>
      </c>
      <c r="C1579" s="10" t="str">
        <f>[2]Emissions!C1034</f>
        <v>IND_N2O</v>
      </c>
      <c r="D1579" s="10" t="str">
        <f>[2]Emissions!D1034</f>
        <v>IND</v>
      </c>
      <c r="E1579" s="42">
        <f>[2]Emissions!E1034</f>
        <v>-10.926429181972059</v>
      </c>
      <c r="F1579" s="42">
        <f>[2]Emissions!F1034</f>
        <v>0</v>
      </c>
      <c r="G1579" s="42">
        <f>[2]Emissions!G1034</f>
        <v>-48.235478190378132</v>
      </c>
      <c r="H1579" s="42">
        <f>[2]Emissions!H1034</f>
        <v>-5.283580945734526</v>
      </c>
      <c r="I1579" s="42">
        <f>[2]Emissions!I1034</f>
        <v>-6.9560777938859486</v>
      </c>
      <c r="J1579" s="42">
        <f>[2]Emissions!J1034</f>
        <v>-12.47209228835745</v>
      </c>
      <c r="K1579" s="42">
        <f>[2]Emissions!K1034</f>
        <v>-8.3142149285912659</v>
      </c>
      <c r="L1579" s="42">
        <f>[2]Emissions!L1034</f>
        <v>-5.5091465266431427</v>
      </c>
      <c r="M1579" s="42">
        <f>[2]Emissions!M1034</f>
        <v>-23.97256287176576</v>
      </c>
    </row>
    <row r="1580" spans="1:13">
      <c r="A1580" s="10" t="str">
        <f>[2]Emissions!A1583</f>
        <v>EUR</v>
      </c>
      <c r="B1580" s="10" t="str">
        <f>[2]Emissions!B1583</f>
        <v>IND_OTH_SB_BIO_EXS</v>
      </c>
      <c r="C1580" s="10" t="str">
        <f>[2]Emissions!C1583</f>
        <v>IND_N2O</v>
      </c>
      <c r="D1580" s="10" t="str">
        <f>[2]Emissions!D1583</f>
        <v>IND</v>
      </c>
      <c r="E1580" s="42">
        <f>[2]Emissions!E1583</f>
        <v>581.6644814814814</v>
      </c>
      <c r="F1580" s="42">
        <f>[2]Emissions!F1583</f>
        <v>484.72040123456787</v>
      </c>
      <c r="G1580" s="42">
        <f>[2]Emissions!G1583</f>
        <v>387.77632098765417</v>
      </c>
      <c r="H1580" s="42">
        <f>[2]Emissions!H1583</f>
        <v>359.41694677923903</v>
      </c>
      <c r="I1580" s="42">
        <f>[2]Emissions!I1583</f>
        <v>193.88816049382709</v>
      </c>
      <c r="J1580" s="42">
        <f>[2]Emissions!J1583</f>
        <v>176.45761486543211</v>
      </c>
      <c r="K1580" s="42">
        <f>[2]Emissions!K1583</f>
        <v>0</v>
      </c>
      <c r="L1580" s="42">
        <f>[2]Emissions!L1583</f>
        <v>0</v>
      </c>
      <c r="M1580" s="42">
        <f>[2]Emissions!M1583</f>
        <v>0</v>
      </c>
    </row>
    <row r="1581" spans="1:13">
      <c r="A1581" s="10" t="str">
        <f>[2]Emissions!A1701</f>
        <v>EUR</v>
      </c>
      <c r="B1581" s="10" t="str">
        <f>[2]Emissions!B1701</f>
        <v>IND_PP_PH_BIO_EXS</v>
      </c>
      <c r="C1581" s="10" t="str">
        <f>[2]Emissions!C1701</f>
        <v>IND_N2O</v>
      </c>
      <c r="D1581" s="10" t="str">
        <f>[2]Emissions!D1701</f>
        <v>IND</v>
      </c>
      <c r="E1581" s="42">
        <f>[2]Emissions!E1701</f>
        <v>0</v>
      </c>
      <c r="F1581" s="42">
        <f>[2]Emissions!F1701</f>
        <v>0</v>
      </c>
      <c r="G1581" s="42">
        <f>[2]Emissions!G1701</f>
        <v>0</v>
      </c>
      <c r="H1581" s="42">
        <f>[2]Emissions!H1701</f>
        <v>0</v>
      </c>
      <c r="I1581" s="42">
        <f>[2]Emissions!I1701</f>
        <v>0</v>
      </c>
      <c r="J1581" s="42">
        <f>[2]Emissions!J1701</f>
        <v>0</v>
      </c>
      <c r="K1581" s="42">
        <f>[2]Emissions!K1701</f>
        <v>0</v>
      </c>
      <c r="L1581" s="42">
        <f>[2]Emissions!L1701</f>
        <v>0</v>
      </c>
      <c r="M1581" s="42">
        <f>[2]Emissions!M1701</f>
        <v>0</v>
      </c>
    </row>
    <row r="1582" spans="1:13">
      <c r="A1582" s="10" t="str">
        <f>[2]Emissions!A1072</f>
        <v>EUR</v>
      </c>
      <c r="B1582" s="10" t="str">
        <f>[2]Emissions!B1072</f>
        <v>IND_IS_BOF_HISBOF_NEW</v>
      </c>
      <c r="C1582" s="10" t="str">
        <f>[2]Emissions!C1072</f>
        <v>IND_N2O</v>
      </c>
      <c r="D1582" s="10" t="str">
        <f>[2]Emissions!D1072</f>
        <v>IND</v>
      </c>
      <c r="E1582" s="42">
        <f>[2]Emissions!E1072</f>
        <v>0</v>
      </c>
      <c r="F1582" s="42">
        <f>[2]Emissions!F1072</f>
        <v>0</v>
      </c>
      <c r="G1582" s="42">
        <f>[2]Emissions!G1072</f>
        <v>0</v>
      </c>
      <c r="H1582" s="42">
        <f>[2]Emissions!H1072</f>
        <v>0</v>
      </c>
      <c r="I1582" s="42">
        <f>[2]Emissions!I1072</f>
        <v>0</v>
      </c>
      <c r="J1582" s="42">
        <f>[2]Emissions!J1072</f>
        <v>0</v>
      </c>
      <c r="K1582" s="42">
        <f>[2]Emissions!K1072</f>
        <v>0</v>
      </c>
      <c r="L1582" s="42">
        <f>[2]Emissions!L1072</f>
        <v>0</v>
      </c>
      <c r="M1582" s="42">
        <f>[2]Emissions!M1072</f>
        <v>0</v>
      </c>
    </row>
    <row r="1583" spans="1:13">
      <c r="A1583" s="10" t="str">
        <f>[2]Emissions!A1424</f>
        <v>EUR</v>
      </c>
      <c r="B1583" s="10" t="str">
        <f>[2]Emissions!B1424</f>
        <v>IND_OTH_OTH_BIO_EXS</v>
      </c>
      <c r="C1583" s="10" t="str">
        <f>[2]Emissions!C1424</f>
        <v>IND_N2O</v>
      </c>
      <c r="D1583" s="10" t="str">
        <f>[2]Emissions!D1424</f>
        <v>IND</v>
      </c>
      <c r="E1583" s="42">
        <f>[2]Emissions!E1424</f>
        <v>109.0791851851852</v>
      </c>
      <c r="F1583" s="42">
        <f>[2]Emissions!F1424</f>
        <v>90.89932098765432</v>
      </c>
      <c r="G1583" s="42">
        <f>[2]Emissions!G1424</f>
        <v>72.719456790123459</v>
      </c>
      <c r="H1583" s="42">
        <f>[2]Emissions!H1424</f>
        <v>90.89932098765432</v>
      </c>
      <c r="I1583" s="42">
        <f>[2]Emissions!I1424</f>
        <v>69.083483950617278</v>
      </c>
      <c r="J1583" s="42">
        <f>[2]Emissions!J1424</f>
        <v>34.541741975308639</v>
      </c>
      <c r="K1583" s="42">
        <f>[2]Emissions!K1424</f>
        <v>0</v>
      </c>
      <c r="L1583" s="42">
        <f>[2]Emissions!L1424</f>
        <v>0</v>
      </c>
      <c r="M1583" s="42">
        <f>[2]Emissions!M1424</f>
        <v>0</v>
      </c>
    </row>
    <row r="1584" spans="1:13">
      <c r="A1584" s="10" t="str">
        <f>[2]Emissions!A779</f>
        <v>EUR</v>
      </c>
      <c r="B1584" s="10" t="str">
        <f>[2]Emissions!B779</f>
        <v>IND_CH_HVC_BDH_NEW</v>
      </c>
      <c r="C1584" s="10" t="str">
        <f>[2]Emissions!C779</f>
        <v>IND_N2O</v>
      </c>
      <c r="D1584" s="10" t="str">
        <f>[2]Emissions!D779</f>
        <v>IND</v>
      </c>
      <c r="E1584" s="42">
        <f>[2]Emissions!E779</f>
        <v>0</v>
      </c>
      <c r="F1584" s="42">
        <f>[2]Emissions!F779</f>
        <v>0</v>
      </c>
      <c r="G1584" s="42">
        <f>[2]Emissions!G779</f>
        <v>0</v>
      </c>
      <c r="H1584" s="42">
        <f>[2]Emissions!H779</f>
        <v>0</v>
      </c>
      <c r="I1584" s="42">
        <f>[2]Emissions!I779</f>
        <v>0</v>
      </c>
      <c r="J1584" s="42">
        <f>[2]Emissions!J779</f>
        <v>0</v>
      </c>
      <c r="K1584" s="42">
        <f>[2]Emissions!K779</f>
        <v>45.236945855323242</v>
      </c>
      <c r="L1584" s="42">
        <f>[2]Emissions!L779</f>
        <v>88.833083292551436</v>
      </c>
      <c r="M1584" s="42">
        <f>[2]Emissions!M779</f>
        <v>61.022117045009992</v>
      </c>
    </row>
    <row r="1585" spans="1:13">
      <c r="A1585" s="10" t="str">
        <f>[2]Emissions!A1319</f>
        <v>EUR</v>
      </c>
      <c r="B1585" s="10" t="str">
        <f>[2]Emissions!B1319</f>
        <v>IND_NM_CLK_WET_NEW</v>
      </c>
      <c r="C1585" s="10" t="str">
        <f>[2]Emissions!C1319</f>
        <v>IND_N2O</v>
      </c>
      <c r="D1585" s="10" t="str">
        <f>[2]Emissions!D1319</f>
        <v>IND</v>
      </c>
      <c r="E1585" s="42">
        <f>[2]Emissions!E1319</f>
        <v>0</v>
      </c>
      <c r="F1585" s="42">
        <f>[2]Emissions!F1319</f>
        <v>0</v>
      </c>
      <c r="G1585" s="42">
        <f>[2]Emissions!G1319</f>
        <v>0</v>
      </c>
      <c r="H1585" s="42">
        <f>[2]Emissions!H1319</f>
        <v>0</v>
      </c>
      <c r="I1585" s="42">
        <f>[2]Emissions!I1319</f>
        <v>0</v>
      </c>
      <c r="J1585" s="42">
        <f>[2]Emissions!J1319</f>
        <v>0</v>
      </c>
      <c r="K1585" s="42">
        <f>[2]Emissions!K1319</f>
        <v>0</v>
      </c>
      <c r="L1585" s="42">
        <f>[2]Emissions!L1319</f>
        <v>0</v>
      </c>
      <c r="M1585" s="42">
        <f>[2]Emissions!M1319</f>
        <v>0</v>
      </c>
    </row>
    <row r="1586" spans="1:13">
      <c r="A1586" s="10" t="str">
        <f>[2]Emissions!A848</f>
        <v>EUR</v>
      </c>
      <c r="B1586" s="10" t="str">
        <f>[2]Emissions!B848</f>
        <v>IND_CH_MTH_BIOGSF_NEW</v>
      </c>
      <c r="C1586" s="10" t="str">
        <f>[2]Emissions!C848</f>
        <v>IND_N2O</v>
      </c>
      <c r="D1586" s="10" t="str">
        <f>[2]Emissions!D848</f>
        <v>IND</v>
      </c>
      <c r="E1586" s="42">
        <f>[2]Emissions!E848</f>
        <v>0</v>
      </c>
      <c r="F1586" s="42">
        <f>[2]Emissions!F848</f>
        <v>0</v>
      </c>
      <c r="G1586" s="42">
        <f>[2]Emissions!G848</f>
        <v>0</v>
      </c>
      <c r="H1586" s="42">
        <f>[2]Emissions!H848</f>
        <v>0</v>
      </c>
      <c r="I1586" s="42">
        <f>[2]Emissions!I848</f>
        <v>0</v>
      </c>
      <c r="J1586" s="42">
        <f>[2]Emissions!J848</f>
        <v>0</v>
      </c>
      <c r="K1586" s="42">
        <f>[2]Emissions!K848</f>
        <v>0</v>
      </c>
      <c r="L1586" s="42">
        <f>[2]Emissions!L848</f>
        <v>0</v>
      </c>
      <c r="M1586" s="42">
        <f>[2]Emissions!M848</f>
        <v>0</v>
      </c>
    </row>
    <row r="1587" spans="1:13">
      <c r="A1587" s="10" t="str">
        <f>[2]Emissions!A1327</f>
        <v>EUR</v>
      </c>
      <c r="B1587" s="10" t="str">
        <f>[2]Emissions!B1327</f>
        <v>IND_NM_CRM_EXS</v>
      </c>
      <c r="C1587" s="10" t="str">
        <f>[2]Emissions!C1327</f>
        <v>IND_N2O</v>
      </c>
      <c r="D1587" s="10" t="str">
        <f>[2]Emissions!D1327</f>
        <v>IND</v>
      </c>
      <c r="E1587" s="42">
        <f>[2]Emissions!E1327</f>
        <v>138.96606628371279</v>
      </c>
      <c r="F1587" s="42">
        <f>[2]Emissions!F1327</f>
        <v>58.512027908931707</v>
      </c>
      <c r="G1587" s="42">
        <f>[2]Emissions!G1327</f>
        <v>43.884020931698757</v>
      </c>
      <c r="H1587" s="42">
        <f>[2]Emissions!H1327</f>
        <v>29.25601395446585</v>
      </c>
      <c r="I1587" s="42">
        <f>[2]Emissions!I1327</f>
        <v>14.6280069772329</v>
      </c>
      <c r="J1587" s="42">
        <f>[2]Emissions!J1327</f>
        <v>0</v>
      </c>
      <c r="K1587" s="42">
        <f>[2]Emissions!K1327</f>
        <v>0</v>
      </c>
      <c r="L1587" s="42">
        <f>[2]Emissions!L1327</f>
        <v>0</v>
      </c>
      <c r="M1587" s="42">
        <f>[2]Emissions!M1327</f>
        <v>0</v>
      </c>
    </row>
    <row r="1588" spans="1:13">
      <c r="A1588" s="10" t="str">
        <f>[2]Emissions!A649</f>
        <v>EUR</v>
      </c>
      <c r="B1588" s="10" t="str">
        <f>[2]Emissions!B649</f>
        <v>IND_CH_AMM_COAGSF_NEW</v>
      </c>
      <c r="C1588" s="10" t="str">
        <f>[2]Emissions!C649</f>
        <v>IND_N2O</v>
      </c>
      <c r="D1588" s="10" t="str">
        <f>[2]Emissions!D649</f>
        <v>IND</v>
      </c>
      <c r="E1588" s="42">
        <f>[2]Emissions!E649</f>
        <v>269.75261483908508</v>
      </c>
      <c r="F1588" s="42">
        <f>[2]Emissions!F649</f>
        <v>263.60999231125697</v>
      </c>
      <c r="G1588" s="42">
        <f>[2]Emissions!G649</f>
        <v>52.468058526469399</v>
      </c>
      <c r="H1588" s="42">
        <f>[2]Emissions!H649</f>
        <v>172.20175250355089</v>
      </c>
      <c r="I1588" s="42">
        <f>[2]Emissions!I649</f>
        <v>0</v>
      </c>
      <c r="J1588" s="42">
        <f>[2]Emissions!J649</f>
        <v>0</v>
      </c>
      <c r="K1588" s="42">
        <f>[2]Emissions!K649</f>
        <v>0</v>
      </c>
      <c r="L1588" s="42">
        <f>[2]Emissions!L649</f>
        <v>0</v>
      </c>
      <c r="M1588" s="42">
        <f>[2]Emissions!M649</f>
        <v>0</v>
      </c>
    </row>
    <row r="1589" spans="1:13">
      <c r="A1589" s="10" t="str">
        <f>[2]Emissions!A1118</f>
        <v>EUR</v>
      </c>
      <c r="B1589" s="10" t="str">
        <f>[2]Emissions!B1118</f>
        <v>IND_IS_DRI_DRIEAF_NEW</v>
      </c>
      <c r="C1589" s="10" t="str">
        <f>[2]Emissions!C1118</f>
        <v>IND_N2O</v>
      </c>
      <c r="D1589" s="10" t="str">
        <f>[2]Emissions!D1118</f>
        <v>IND</v>
      </c>
      <c r="E1589" s="42">
        <f>[2]Emissions!E1118</f>
        <v>0.1439873975697058</v>
      </c>
      <c r="F1589" s="42">
        <f>[2]Emissions!F1118</f>
        <v>1.942396065081706E-2</v>
      </c>
      <c r="G1589" s="42">
        <f>[2]Emissions!G1118</f>
        <v>0</v>
      </c>
      <c r="H1589" s="42">
        <f>[2]Emissions!H1118</f>
        <v>5.4387089822287772E-2</v>
      </c>
      <c r="I1589" s="42">
        <f>[2]Emissions!I1118</f>
        <v>0</v>
      </c>
      <c r="J1589" s="42">
        <f>[2]Emissions!J1118</f>
        <v>0</v>
      </c>
      <c r="K1589" s="42">
        <f>[2]Emissions!K1118</f>
        <v>0</v>
      </c>
      <c r="L1589" s="42">
        <f>[2]Emissions!L1118</f>
        <v>0</v>
      </c>
      <c r="M1589" s="42">
        <f>[2]Emissions!M1118</f>
        <v>0</v>
      </c>
    </row>
    <row r="1590" spans="1:13">
      <c r="A1590" s="10" t="str">
        <f>[2]Emissions!A802</f>
        <v>EUR</v>
      </c>
      <c r="B1590" s="10" t="str">
        <f>[2]Emissions!B802</f>
        <v>IND_CH_HVC_LPGSC_NEW</v>
      </c>
      <c r="C1590" s="10" t="str">
        <f>[2]Emissions!C802</f>
        <v>IND_N2O</v>
      </c>
      <c r="D1590" s="10" t="str">
        <f>[2]Emissions!D802</f>
        <v>IND</v>
      </c>
      <c r="E1590" s="42">
        <f>[2]Emissions!E802</f>
        <v>0</v>
      </c>
      <c r="F1590" s="42">
        <f>[2]Emissions!F802</f>
        <v>0</v>
      </c>
      <c r="G1590" s="42">
        <f>[2]Emissions!G802</f>
        <v>0</v>
      </c>
      <c r="H1590" s="42">
        <f>[2]Emissions!H802</f>
        <v>0</v>
      </c>
      <c r="I1590" s="42">
        <f>[2]Emissions!I802</f>
        <v>0</v>
      </c>
      <c r="J1590" s="42">
        <f>[2]Emissions!J802</f>
        <v>0</v>
      </c>
      <c r="K1590" s="42">
        <f>[2]Emissions!K802</f>
        <v>0</v>
      </c>
      <c r="L1590" s="42">
        <f>[2]Emissions!L802</f>
        <v>0</v>
      </c>
      <c r="M1590" s="42">
        <f>[2]Emissions!M802</f>
        <v>0</v>
      </c>
    </row>
    <row r="1591" spans="1:13">
      <c r="A1591" s="10" t="str">
        <f>[2]Emissions!A810</f>
        <v>EUR</v>
      </c>
      <c r="B1591" s="10" t="str">
        <f>[2]Emissions!B810</f>
        <v>IND_CH_HVC_NAPSC_NEW</v>
      </c>
      <c r="C1591" s="10" t="str">
        <f>[2]Emissions!C810</f>
        <v>IND_N2O</v>
      </c>
      <c r="D1591" s="10" t="str">
        <f>[2]Emissions!D810</f>
        <v>IND</v>
      </c>
      <c r="E1591" s="42">
        <f>[2]Emissions!E810</f>
        <v>0</v>
      </c>
      <c r="F1591" s="42">
        <f>[2]Emissions!F810</f>
        <v>0</v>
      </c>
      <c r="G1591" s="42">
        <f>[2]Emissions!G810</f>
        <v>0</v>
      </c>
      <c r="H1591" s="42">
        <f>[2]Emissions!H810</f>
        <v>0</v>
      </c>
      <c r="I1591" s="42">
        <f>[2]Emissions!I810</f>
        <v>0</v>
      </c>
      <c r="J1591" s="42">
        <f>[2]Emissions!J810</f>
        <v>0</v>
      </c>
      <c r="K1591" s="42">
        <f>[2]Emissions!K810</f>
        <v>0</v>
      </c>
      <c r="L1591" s="42">
        <f>[2]Emissions!L810</f>
        <v>0</v>
      </c>
      <c r="M1591" s="42">
        <f>[2]Emissions!M810</f>
        <v>0</v>
      </c>
    </row>
    <row r="1592" spans="1:13">
      <c r="A1592" s="10" t="str">
        <f>[2]Emissions!A1310</f>
        <v>EUR</v>
      </c>
      <c r="B1592" s="10" t="str">
        <f>[2]Emissions!B1310</f>
        <v>IND_NM_CLK_WET_EXS</v>
      </c>
      <c r="C1592" s="10" t="str">
        <f>[2]Emissions!C1310</f>
        <v>IND_N2O</v>
      </c>
      <c r="D1592" s="10" t="str">
        <f>[2]Emissions!D1310</f>
        <v>IND</v>
      </c>
      <c r="E1592" s="42">
        <f>[2]Emissions!E1310</f>
        <v>341.98567326923069</v>
      </c>
      <c r="F1592" s="42">
        <f>[2]Emissions!F1310</f>
        <v>247.53535130769211</v>
      </c>
      <c r="G1592" s="42">
        <f>[2]Emissions!G1310</f>
        <v>205.19140396153841</v>
      </c>
      <c r="H1592" s="42">
        <f>[2]Emissions!H1310</f>
        <v>121.36091769230769</v>
      </c>
      <c r="I1592" s="42">
        <f>[2]Emissions!I1310</f>
        <v>60.680458846153861</v>
      </c>
      <c r="J1592" s="42">
        <f>[2]Emissions!J1310</f>
        <v>0</v>
      </c>
      <c r="K1592" s="42">
        <f>[2]Emissions!K1310</f>
        <v>0</v>
      </c>
      <c r="L1592" s="42">
        <f>[2]Emissions!L1310</f>
        <v>0</v>
      </c>
      <c r="M1592" s="42">
        <f>[2]Emissions!M1310</f>
        <v>0</v>
      </c>
    </row>
    <row r="1593" spans="1:13">
      <c r="A1593" s="10" t="str">
        <f>[2]Emissions!A1286</f>
        <v>EUR</v>
      </c>
      <c r="B1593" s="10" t="str">
        <f>[2]Emissions!B1286</f>
        <v>IND_NM_CLK_DRY_NEW</v>
      </c>
      <c r="C1593" s="10" t="str">
        <f>[2]Emissions!C1286</f>
        <v>IND_N2O</v>
      </c>
      <c r="D1593" s="10" t="str">
        <f>[2]Emissions!D1286</f>
        <v>IND</v>
      </c>
      <c r="E1593" s="42">
        <f>[2]Emissions!E1286</f>
        <v>53.328399578275153</v>
      </c>
      <c r="F1593" s="42">
        <f>[2]Emissions!F1286</f>
        <v>302.63275236141021</v>
      </c>
      <c r="G1593" s="42">
        <f>[2]Emissions!G1286</f>
        <v>411.90519092553279</v>
      </c>
      <c r="H1593" s="42">
        <f>[2]Emissions!H1286</f>
        <v>718.05115988532145</v>
      </c>
      <c r="I1593" s="42">
        <f>[2]Emissions!I1286</f>
        <v>718.05115988532157</v>
      </c>
      <c r="J1593" s="42">
        <f>[2]Emissions!J1286</f>
        <v>0</v>
      </c>
      <c r="K1593" s="42">
        <f>[2]Emissions!K1286</f>
        <v>0</v>
      </c>
      <c r="L1593" s="42">
        <f>[2]Emissions!L1286</f>
        <v>0</v>
      </c>
      <c r="M1593" s="42">
        <f>[2]Emissions!M1286</f>
        <v>0</v>
      </c>
    </row>
    <row r="1594" spans="1:13">
      <c r="A1594" s="10" t="str">
        <f>[2]Emissions!A1230</f>
        <v>EUR</v>
      </c>
      <c r="B1594" s="10" t="str">
        <f>[2]Emissions!B1230</f>
        <v>IND_NF_COP_EXS</v>
      </c>
      <c r="C1594" s="10" t="str">
        <f>[2]Emissions!C1230</f>
        <v>IND_N2O</v>
      </c>
      <c r="D1594" s="10" t="str">
        <f>[2]Emissions!D1230</f>
        <v>IND</v>
      </c>
      <c r="E1594" s="42">
        <f>[2]Emissions!E1230</f>
        <v>0.6683631250388804</v>
      </c>
      <c r="F1594" s="42">
        <f>[2]Emissions!F1230</f>
        <v>0.53469050003110496</v>
      </c>
      <c r="G1594" s="42">
        <f>[2]Emissions!G1230</f>
        <v>0.40101787502332831</v>
      </c>
      <c r="H1594" s="42">
        <f>[2]Emissions!H1230</f>
        <v>0.26734525001555232</v>
      </c>
      <c r="I1594" s="42">
        <f>[2]Emissions!I1230</f>
        <v>0.13367262500777599</v>
      </c>
      <c r="J1594" s="42">
        <f>[2]Emissions!J1230</f>
        <v>0</v>
      </c>
      <c r="K1594" s="42">
        <f>[2]Emissions!K1230</f>
        <v>0</v>
      </c>
      <c r="L1594" s="42">
        <f>[2]Emissions!L1230</f>
        <v>0</v>
      </c>
      <c r="M1594" s="42">
        <f>[2]Emissions!M1230</f>
        <v>0</v>
      </c>
    </row>
    <row r="1595" spans="1:13">
      <c r="A1595" s="10" t="str">
        <f>[2]Emissions!A818</f>
        <v>EUR</v>
      </c>
      <c r="B1595" s="10" t="str">
        <f>[2]Emissions!B818</f>
        <v>IND_CH_HVC_NCC_NEW</v>
      </c>
      <c r="C1595" s="10" t="str">
        <f>[2]Emissions!C818</f>
        <v>IND_N2O</v>
      </c>
      <c r="D1595" s="10" t="str">
        <f>[2]Emissions!D818</f>
        <v>IND</v>
      </c>
      <c r="E1595" s="42">
        <f>[2]Emissions!E818</f>
        <v>0</v>
      </c>
      <c r="F1595" s="42">
        <f>[2]Emissions!F818</f>
        <v>0</v>
      </c>
      <c r="G1595" s="42">
        <f>[2]Emissions!G818</f>
        <v>42.068009113858707</v>
      </c>
      <c r="H1595" s="42">
        <f>[2]Emissions!H818</f>
        <v>42.068009113858722</v>
      </c>
      <c r="I1595" s="42">
        <f>[2]Emissions!I818</f>
        <v>0</v>
      </c>
      <c r="J1595" s="42">
        <f>[2]Emissions!J818</f>
        <v>0</v>
      </c>
      <c r="K1595" s="42">
        <f>[2]Emissions!K818</f>
        <v>0</v>
      </c>
      <c r="L1595" s="42">
        <f>[2]Emissions!L818</f>
        <v>0</v>
      </c>
      <c r="M1595" s="42">
        <f>[2]Emissions!M818</f>
        <v>0</v>
      </c>
    </row>
    <row r="1596" spans="1:13">
      <c r="A1596" s="10" t="str">
        <f>[2]Emissions!A1080</f>
        <v>EUR</v>
      </c>
      <c r="B1596" s="10" t="str">
        <f>[2]Emissions!B1080</f>
        <v>IND_IS_BOF_SRD_NEW</v>
      </c>
      <c r="C1596" s="10" t="str">
        <f>[2]Emissions!C1080</f>
        <v>IND_N2O</v>
      </c>
      <c r="D1596" s="10" t="str">
        <f>[2]Emissions!D1080</f>
        <v>IND</v>
      </c>
      <c r="E1596" s="42">
        <f>[2]Emissions!E1080</f>
        <v>237.72277124095049</v>
      </c>
      <c r="F1596" s="42">
        <f>[2]Emissions!F1080</f>
        <v>0</v>
      </c>
      <c r="G1596" s="42">
        <f>[2]Emissions!G1080</f>
        <v>0</v>
      </c>
      <c r="H1596" s="42">
        <f>[2]Emissions!H1080</f>
        <v>0</v>
      </c>
      <c r="I1596" s="42">
        <f>[2]Emissions!I1080</f>
        <v>81.549819370845512</v>
      </c>
      <c r="J1596" s="42">
        <f>[2]Emissions!J1080</f>
        <v>69.23579664584787</v>
      </c>
      <c r="K1596" s="42">
        <f>[2]Emissions!K1080</f>
        <v>0</v>
      </c>
      <c r="L1596" s="42">
        <f>[2]Emissions!L1080</f>
        <v>0</v>
      </c>
      <c r="M1596" s="42">
        <f>[2]Emissions!M1080</f>
        <v>0</v>
      </c>
    </row>
    <row r="1597" spans="1:13">
      <c r="A1597" s="10" t="str">
        <f>[2]Emissions!A1238</f>
        <v>EUR</v>
      </c>
      <c r="B1597" s="10" t="str">
        <f>[2]Emissions!B1238</f>
        <v>IND_NF_COP_NEW</v>
      </c>
      <c r="C1597" s="10" t="str">
        <f>[2]Emissions!C1238</f>
        <v>IND_N2O</v>
      </c>
      <c r="D1597" s="10" t="str">
        <f>[2]Emissions!D1238</f>
        <v>IND</v>
      </c>
      <c r="E1597" s="42">
        <f>[2]Emissions!E1238</f>
        <v>9.2486525089722563E-2</v>
      </c>
      <c r="F1597" s="42">
        <f>[2]Emissions!F1238</f>
        <v>0.71365797509352924</v>
      </c>
      <c r="G1597" s="42">
        <f>[2]Emissions!G1238</f>
        <v>1.1712054781240051</v>
      </c>
      <c r="H1597" s="42">
        <f>[2]Emissions!H1238</f>
        <v>1.9669377242920241</v>
      </c>
      <c r="I1597" s="42">
        <f>[2]Emissions!I1238</f>
        <v>2.5175913001639221</v>
      </c>
      <c r="J1597" s="42">
        <f>[2]Emissions!J1238</f>
        <v>3.102955422553539</v>
      </c>
      <c r="K1597" s="42">
        <f>[2]Emissions!K1238</f>
        <v>3.0283651062164432</v>
      </c>
      <c r="L1597" s="42">
        <f>[2]Emissions!L1238</f>
        <v>2.9992851469434831</v>
      </c>
      <c r="M1597" s="42">
        <f>[2]Emissions!M1238</f>
        <v>2.9821177619628192</v>
      </c>
    </row>
    <row r="1598" spans="1:13">
      <c r="A1598" s="10" t="str">
        <f>[2]Emissions!A826</f>
        <v>EUR</v>
      </c>
      <c r="B1598" s="10" t="str">
        <f>[2]Emissions!B826</f>
        <v>IND_CH_MD_LPG_NEW</v>
      </c>
      <c r="C1598" s="10" t="str">
        <f>[2]Emissions!C826</f>
        <v>IND_N2O</v>
      </c>
      <c r="D1598" s="10" t="str">
        <f>[2]Emissions!D826</f>
        <v>IND</v>
      </c>
      <c r="E1598" s="42">
        <f>[2]Emissions!E826</f>
        <v>0</v>
      </c>
      <c r="F1598" s="42">
        <f>[2]Emissions!F826</f>
        <v>0</v>
      </c>
      <c r="G1598" s="42">
        <f>[2]Emissions!G826</f>
        <v>0</v>
      </c>
      <c r="H1598" s="42">
        <f>[2]Emissions!H826</f>
        <v>0</v>
      </c>
      <c r="I1598" s="42">
        <f>[2]Emissions!I826</f>
        <v>0</v>
      </c>
      <c r="J1598" s="42">
        <f>[2]Emissions!J826</f>
        <v>0</v>
      </c>
      <c r="K1598" s="42">
        <f>[2]Emissions!K826</f>
        <v>0</v>
      </c>
      <c r="L1598" s="42">
        <f>[2]Emissions!L826</f>
        <v>0</v>
      </c>
      <c r="M1598" s="42">
        <f>[2]Emissions!M826</f>
        <v>0</v>
      </c>
    </row>
    <row r="1599" spans="1:13">
      <c r="A1599" s="10" t="str">
        <f>[2]Emissions!A1246</f>
        <v>EUR</v>
      </c>
      <c r="B1599" s="10" t="str">
        <f>[2]Emissions!B1246</f>
        <v>IND_NF_MD_LPG_NEW</v>
      </c>
      <c r="C1599" s="10" t="str">
        <f>[2]Emissions!C1246</f>
        <v>IND_N2O</v>
      </c>
      <c r="D1599" s="10" t="str">
        <f>[2]Emissions!D1246</f>
        <v>IND</v>
      </c>
      <c r="E1599" s="42">
        <f>[2]Emissions!E1246</f>
        <v>0</v>
      </c>
      <c r="F1599" s="42">
        <f>[2]Emissions!F1246</f>
        <v>0</v>
      </c>
      <c r="G1599" s="42">
        <f>[2]Emissions!G1246</f>
        <v>0</v>
      </c>
      <c r="H1599" s="42">
        <f>[2]Emissions!H1246</f>
        <v>0</v>
      </c>
      <c r="I1599" s="42">
        <f>[2]Emissions!I1246</f>
        <v>0</v>
      </c>
      <c r="J1599" s="42">
        <f>[2]Emissions!J1246</f>
        <v>0</v>
      </c>
      <c r="K1599" s="42">
        <f>[2]Emissions!K1246</f>
        <v>0</v>
      </c>
      <c r="L1599" s="42">
        <f>[2]Emissions!L1246</f>
        <v>0</v>
      </c>
      <c r="M1599" s="42">
        <f>[2]Emissions!M1246</f>
        <v>0</v>
      </c>
    </row>
    <row r="1600" spans="1:13">
      <c r="A1600" s="10" t="str">
        <f>[2]Emissions!A665</f>
        <v>EUR</v>
      </c>
      <c r="B1600" s="10" t="str">
        <f>[2]Emissions!B665</f>
        <v>IND_CH_AMM_NAPPOX_NEW</v>
      </c>
      <c r="C1600" s="10" t="str">
        <f>[2]Emissions!C665</f>
        <v>IND_N2O</v>
      </c>
      <c r="D1600" s="10" t="str">
        <f>[2]Emissions!D665</f>
        <v>IND</v>
      </c>
      <c r="E1600" s="42">
        <f>[2]Emissions!E665</f>
        <v>181.9528286780492</v>
      </c>
      <c r="F1600" s="42">
        <f>[2]Emissions!F665</f>
        <v>120.5952716196003</v>
      </c>
      <c r="G1600" s="42">
        <f>[2]Emissions!G665</f>
        <v>9.3590773292442915</v>
      </c>
      <c r="H1600" s="42">
        <f>[2]Emissions!H665</f>
        <v>0.13758910367974839</v>
      </c>
      <c r="I1600" s="42">
        <f>[2]Emissions!I665</f>
        <v>0</v>
      </c>
      <c r="J1600" s="42">
        <f>[2]Emissions!J665</f>
        <v>0</v>
      </c>
      <c r="K1600" s="42">
        <f>[2]Emissions!K665</f>
        <v>0</v>
      </c>
      <c r="L1600" s="42">
        <f>[2]Emissions!L665</f>
        <v>0</v>
      </c>
      <c r="M1600" s="42">
        <f>[2]Emissions!M665</f>
        <v>0</v>
      </c>
    </row>
    <row r="1601" spans="1:13">
      <c r="A1601" s="10" t="str">
        <f>[2]Emissions!A794</f>
        <v>EUR</v>
      </c>
      <c r="B1601" s="10" t="str">
        <f>[2]Emissions!B794</f>
        <v>IND_CH_HVC_GSOSC_NEW</v>
      </c>
      <c r="C1601" s="10" t="str">
        <f>[2]Emissions!C794</f>
        <v>IND_N2O</v>
      </c>
      <c r="D1601" s="10" t="str">
        <f>[2]Emissions!D794</f>
        <v>IND</v>
      </c>
      <c r="E1601" s="42">
        <f>[2]Emissions!E794</f>
        <v>121.30042641738611</v>
      </c>
      <c r="F1601" s="42">
        <f>[2]Emissions!F794</f>
        <v>121.94226670994971</v>
      </c>
      <c r="G1601" s="42">
        <f>[2]Emissions!G794</f>
        <v>84.175125211459672</v>
      </c>
      <c r="H1601" s="42">
        <f>[2]Emissions!H794</f>
        <v>0</v>
      </c>
      <c r="I1601" s="42">
        <f>[2]Emissions!I794</f>
        <v>0</v>
      </c>
      <c r="J1601" s="42">
        <f>[2]Emissions!J794</f>
        <v>0</v>
      </c>
      <c r="K1601" s="42">
        <f>[2]Emissions!K794</f>
        <v>0</v>
      </c>
      <c r="L1601" s="42">
        <f>[2]Emissions!L794</f>
        <v>0</v>
      </c>
      <c r="M1601" s="42">
        <f>[2]Emissions!M794</f>
        <v>0</v>
      </c>
    </row>
    <row r="1602" spans="1:13">
      <c r="A1602" s="10" t="str">
        <f>[2]Emissions!A1063</f>
        <v>EUR</v>
      </c>
      <c r="B1602" s="10" t="str">
        <f>[2]Emissions!B1063</f>
        <v>IND_IS_BOF_HISBOF_CCS_NEW</v>
      </c>
      <c r="C1602" s="10" t="str">
        <f>[2]Emissions!C1063</f>
        <v>IND_N2O</v>
      </c>
      <c r="D1602" s="10" t="str">
        <f>[2]Emissions!D1063</f>
        <v>IND</v>
      </c>
      <c r="E1602" s="42">
        <f>[2]Emissions!E1063</f>
        <v>0</v>
      </c>
      <c r="F1602" s="42">
        <f>[2]Emissions!F1063</f>
        <v>0</v>
      </c>
      <c r="G1602" s="42">
        <f>[2]Emissions!G1063</f>
        <v>0</v>
      </c>
      <c r="H1602" s="42">
        <f>[2]Emissions!H1063</f>
        <v>0</v>
      </c>
      <c r="I1602" s="42">
        <f>[2]Emissions!I1063</f>
        <v>0</v>
      </c>
      <c r="J1602" s="42">
        <f>[2]Emissions!J1063</f>
        <v>0</v>
      </c>
      <c r="K1602" s="42">
        <f>[2]Emissions!K1063</f>
        <v>0</v>
      </c>
      <c r="L1602" s="42">
        <f>[2]Emissions!L1063</f>
        <v>0</v>
      </c>
      <c r="M1602" s="42">
        <f>[2]Emissions!M1063</f>
        <v>0</v>
      </c>
    </row>
    <row r="1603" spans="1:13">
      <c r="A1603" s="10" t="str">
        <f>[2]Emissions!A1369</f>
        <v>EUR</v>
      </c>
      <c r="B1603" s="10" t="str">
        <f>[2]Emissions!B1369</f>
        <v>IND_NM_LIM_LRK_NEW</v>
      </c>
      <c r="C1603" s="10" t="str">
        <f>[2]Emissions!C1369</f>
        <v>IND_N2O</v>
      </c>
      <c r="D1603" s="10" t="str">
        <f>[2]Emissions!D1369</f>
        <v>IND</v>
      </c>
      <c r="E1603" s="42">
        <f>[2]Emissions!E1369</f>
        <v>29.511107398640121</v>
      </c>
      <c r="F1603" s="42">
        <f>[2]Emissions!F1369</f>
        <v>141.87341052023831</v>
      </c>
      <c r="G1603" s="42">
        <f>[2]Emissions!G1369</f>
        <v>227.97634987802269</v>
      </c>
      <c r="H1603" s="42">
        <f>[2]Emissions!H1369</f>
        <v>355.1121397229374</v>
      </c>
      <c r="I1603" s="42">
        <f>[2]Emissions!I1369</f>
        <v>453.39982959953869</v>
      </c>
      <c r="J1603" s="42">
        <f>[2]Emissions!J1369</f>
        <v>549.70878462269434</v>
      </c>
      <c r="K1603" s="42">
        <f>[2]Emissions!K1369</f>
        <v>539.9491002025793</v>
      </c>
      <c r="L1603" s="42">
        <f>[2]Emissions!L1369</f>
        <v>546.88134994066411</v>
      </c>
      <c r="M1603" s="42">
        <f>[2]Emissions!M1369</f>
        <v>552.65778419941228</v>
      </c>
    </row>
    <row r="1604" spans="1:13">
      <c r="A1604" s="10" t="str">
        <f>[2]Emissions!A1301</f>
        <v>EUR</v>
      </c>
      <c r="B1604" s="10" t="str">
        <f>[2]Emissions!B1301</f>
        <v>IND_NM_CLK_DRY_PCCS_NEW</v>
      </c>
      <c r="C1604" s="10" t="str">
        <f>[2]Emissions!C1301</f>
        <v>IND_N2O</v>
      </c>
      <c r="D1604" s="10" t="str">
        <f>[2]Emissions!D1301</f>
        <v>IND</v>
      </c>
      <c r="E1604" s="42">
        <f>[2]Emissions!E1301</f>
        <v>0</v>
      </c>
      <c r="F1604" s="42">
        <f>[2]Emissions!F1301</f>
        <v>0</v>
      </c>
      <c r="G1604" s="42">
        <f>[2]Emissions!G1301</f>
        <v>0</v>
      </c>
      <c r="H1604" s="42">
        <f>[2]Emissions!H1301</f>
        <v>0</v>
      </c>
      <c r="I1604" s="42">
        <f>[2]Emissions!I1301</f>
        <v>0</v>
      </c>
      <c r="J1604" s="42">
        <f>[2]Emissions!J1301</f>
        <v>0</v>
      </c>
      <c r="K1604" s="42">
        <f>[2]Emissions!K1301</f>
        <v>0</v>
      </c>
      <c r="L1604" s="42">
        <f>[2]Emissions!L1301</f>
        <v>0</v>
      </c>
      <c r="M1604" s="42">
        <f>[2]Emissions!M1301</f>
        <v>0</v>
      </c>
    </row>
    <row r="1605" spans="1:13">
      <c r="A1605" s="10" t="str">
        <f>[2]Emissions!A1200</f>
        <v>EUR</v>
      </c>
      <c r="B1605" s="10" t="str">
        <f>[2]Emissions!B1200</f>
        <v>IND_NF_ALU_HLH_NEW</v>
      </c>
      <c r="C1605" s="10" t="str">
        <f>[2]Emissions!C1200</f>
        <v>IND_N2O</v>
      </c>
      <c r="D1605" s="10" t="str">
        <f>[2]Emissions!D1200</f>
        <v>IND</v>
      </c>
      <c r="E1605" s="42">
        <f>[2]Emissions!E1200</f>
        <v>0</v>
      </c>
      <c r="F1605" s="42">
        <f>[2]Emissions!F1200</f>
        <v>0</v>
      </c>
      <c r="G1605" s="42">
        <f>[2]Emissions!G1200</f>
        <v>0</v>
      </c>
      <c r="H1605" s="42">
        <f>[2]Emissions!H1200</f>
        <v>0</v>
      </c>
      <c r="I1605" s="42">
        <f>[2]Emissions!I1200</f>
        <v>0</v>
      </c>
      <c r="J1605" s="42">
        <f>[2]Emissions!J1200</f>
        <v>0</v>
      </c>
      <c r="K1605" s="42">
        <f>[2]Emissions!K1200</f>
        <v>0</v>
      </c>
      <c r="L1605" s="42">
        <f>[2]Emissions!L1200</f>
        <v>0</v>
      </c>
      <c r="M1605" s="42">
        <f>[2]Emissions!M1200</f>
        <v>0</v>
      </c>
    </row>
    <row r="1606" spans="1:13">
      <c r="A1606" s="10" t="str">
        <f>[2]Emissions!A1193</f>
        <v>EUR</v>
      </c>
      <c r="B1606" s="10" t="str">
        <f>[2]Emissions!B1193</f>
        <v>IND_NF_ALU_HLHIA_NEW</v>
      </c>
      <c r="C1606" s="10" t="str">
        <f>[2]Emissions!C1193</f>
        <v>IND_N2O</v>
      </c>
      <c r="D1606" s="10" t="str">
        <f>[2]Emissions!D1193</f>
        <v>IND</v>
      </c>
      <c r="E1606" s="42">
        <f>[2]Emissions!E1193</f>
        <v>0</v>
      </c>
      <c r="F1606" s="42">
        <f>[2]Emissions!F1193</f>
        <v>0</v>
      </c>
      <c r="G1606" s="42">
        <f>[2]Emissions!G1193</f>
        <v>0</v>
      </c>
      <c r="H1606" s="42">
        <f>[2]Emissions!H1193</f>
        <v>0</v>
      </c>
      <c r="I1606" s="42">
        <f>[2]Emissions!I1193</f>
        <v>0</v>
      </c>
      <c r="J1606" s="42">
        <f>[2]Emissions!J1193</f>
        <v>0</v>
      </c>
      <c r="K1606" s="42">
        <f>[2]Emissions!K1193</f>
        <v>0</v>
      </c>
      <c r="L1606" s="42">
        <f>[2]Emissions!L1193</f>
        <v>0</v>
      </c>
      <c r="M1606" s="42">
        <f>[2]Emissions!M1193</f>
        <v>0</v>
      </c>
    </row>
    <row r="1607" spans="1:13">
      <c r="A1607" s="10" t="str">
        <f>[2]Emissions!A884</f>
        <v>EUR</v>
      </c>
      <c r="B1607" s="10" t="str">
        <f>[2]Emissions!B884</f>
        <v>IND_CH_MTH_NGASR_NEW</v>
      </c>
      <c r="C1607" s="10" t="str">
        <f>[2]Emissions!C884</f>
        <v>IND_N2O</v>
      </c>
      <c r="D1607" s="10" t="str">
        <f>[2]Emissions!D884</f>
        <v>IND</v>
      </c>
      <c r="E1607" s="42">
        <f>[2]Emissions!E884</f>
        <v>0.127180032507692</v>
      </c>
      <c r="F1607" s="42">
        <f>[2]Emissions!F884</f>
        <v>1.250029495990594</v>
      </c>
      <c r="G1607" s="42">
        <f>[2]Emissions!G884</f>
        <v>2.0364863303021359</v>
      </c>
      <c r="H1607" s="42">
        <f>[2]Emissions!H884</f>
        <v>0</v>
      </c>
      <c r="I1607" s="42">
        <f>[2]Emissions!I884</f>
        <v>0</v>
      </c>
      <c r="J1607" s="42">
        <f>[2]Emissions!J884</f>
        <v>0</v>
      </c>
      <c r="K1607" s="42">
        <f>[2]Emissions!K884</f>
        <v>0</v>
      </c>
      <c r="L1607" s="42">
        <f>[2]Emissions!L884</f>
        <v>0</v>
      </c>
      <c r="M1607" s="42">
        <f>[2]Emissions!M884</f>
        <v>0</v>
      </c>
    </row>
    <row r="1608" spans="1:13">
      <c r="A1608" s="10" t="str">
        <f>[2]Emissions!A863</f>
        <v>EUR</v>
      </c>
      <c r="B1608" s="10" t="str">
        <f>[2]Emissions!B863</f>
        <v>IND_CH_MTH_COGSR_NEW</v>
      </c>
      <c r="C1608" s="10" t="str">
        <f>[2]Emissions!C863</f>
        <v>IND_N2O</v>
      </c>
      <c r="D1608" s="10" t="str">
        <f>[2]Emissions!D863</f>
        <v>IND</v>
      </c>
      <c r="E1608" s="42">
        <f>[2]Emissions!E863</f>
        <v>0</v>
      </c>
      <c r="F1608" s="42">
        <f>[2]Emissions!F863</f>
        <v>0</v>
      </c>
      <c r="G1608" s="42">
        <f>[2]Emissions!G863</f>
        <v>0</v>
      </c>
      <c r="H1608" s="42">
        <f>[2]Emissions!H863</f>
        <v>0</v>
      </c>
      <c r="I1608" s="42">
        <f>[2]Emissions!I863</f>
        <v>0</v>
      </c>
      <c r="J1608" s="42">
        <f>[2]Emissions!J863</f>
        <v>0</v>
      </c>
      <c r="K1608" s="42">
        <f>[2]Emissions!K863</f>
        <v>0</v>
      </c>
      <c r="L1608" s="42">
        <f>[2]Emissions!L863</f>
        <v>0</v>
      </c>
      <c r="M1608" s="42">
        <f>[2]Emissions!M863</f>
        <v>0</v>
      </c>
    </row>
    <row r="1609" spans="1:13">
      <c r="A1609" s="10" t="str">
        <f>[2]Emissions!A1377</f>
        <v>EUR</v>
      </c>
      <c r="B1609" s="10" t="str">
        <f>[2]Emissions!B1377</f>
        <v>IND_NM_MD_LPG_NEW</v>
      </c>
      <c r="C1609" s="10" t="str">
        <f>[2]Emissions!C1377</f>
        <v>IND_N2O</v>
      </c>
      <c r="D1609" s="10" t="str">
        <f>[2]Emissions!D1377</f>
        <v>IND</v>
      </c>
      <c r="E1609" s="42">
        <f>[2]Emissions!E1377</f>
        <v>0</v>
      </c>
      <c r="F1609" s="42">
        <f>[2]Emissions!F1377</f>
        <v>0</v>
      </c>
      <c r="G1609" s="42">
        <f>[2]Emissions!G1377</f>
        <v>0</v>
      </c>
      <c r="H1609" s="42">
        <f>[2]Emissions!H1377</f>
        <v>0</v>
      </c>
      <c r="I1609" s="42">
        <f>[2]Emissions!I1377</f>
        <v>0</v>
      </c>
      <c r="J1609" s="42">
        <f>[2]Emissions!J1377</f>
        <v>0</v>
      </c>
      <c r="K1609" s="42">
        <f>[2]Emissions!K1377</f>
        <v>0</v>
      </c>
      <c r="L1609" s="42">
        <f>[2]Emissions!L1377</f>
        <v>0</v>
      </c>
      <c r="M1609" s="42">
        <f>[2]Emissions!M1377</f>
        <v>0</v>
      </c>
    </row>
    <row r="1610" spans="1:13">
      <c r="A1610" s="10" t="str">
        <f>[2]Emissions!A1222</f>
        <v>EUR</v>
      </c>
      <c r="B1610" s="10" t="str">
        <f>[2]Emissions!B1222</f>
        <v>IND_NF_AMN_EXS</v>
      </c>
      <c r="C1610" s="10" t="str">
        <f>[2]Emissions!C1222</f>
        <v>IND_N2O</v>
      </c>
      <c r="D1610" s="10" t="str">
        <f>[2]Emissions!D1222</f>
        <v>IND</v>
      </c>
      <c r="E1610" s="42">
        <f>[2]Emissions!E1222</f>
        <v>0.44424534082205341</v>
      </c>
      <c r="F1610" s="42">
        <f>[2]Emissions!F1222</f>
        <v>0.35539627265764268</v>
      </c>
      <c r="G1610" s="42">
        <f>[2]Emissions!G1222</f>
        <v>0.26654720449323199</v>
      </c>
      <c r="H1610" s="42">
        <f>[2]Emissions!H1222</f>
        <v>0.17769813632882139</v>
      </c>
      <c r="I1610" s="42">
        <f>[2]Emissions!I1222</f>
        <v>8.8849068164410641E-2</v>
      </c>
      <c r="J1610" s="42">
        <f>[2]Emissions!J1222</f>
        <v>0</v>
      </c>
      <c r="K1610" s="42">
        <f>[2]Emissions!K1222</f>
        <v>0</v>
      </c>
      <c r="L1610" s="42">
        <f>[2]Emissions!L1222</f>
        <v>0</v>
      </c>
      <c r="M1610" s="42">
        <f>[2]Emissions!M1222</f>
        <v>0</v>
      </c>
    </row>
    <row r="1611" spans="1:13">
      <c r="A1611" s="10" t="str">
        <f>[2]Emissions!A906</f>
        <v>EUR</v>
      </c>
      <c r="B1611" s="10" t="str">
        <f>[2]Emissions!B906</f>
        <v>IND_CH_OLF_PDH_NEW</v>
      </c>
      <c r="C1611" s="10" t="str">
        <f>[2]Emissions!C906</f>
        <v>IND_N2O</v>
      </c>
      <c r="D1611" s="10" t="str">
        <f>[2]Emissions!D906</f>
        <v>IND</v>
      </c>
      <c r="E1611" s="42">
        <f>[2]Emissions!E906</f>
        <v>0</v>
      </c>
      <c r="F1611" s="42">
        <f>[2]Emissions!F906</f>
        <v>0</v>
      </c>
      <c r="G1611" s="42">
        <f>[2]Emissions!G906</f>
        <v>0</v>
      </c>
      <c r="H1611" s="42">
        <f>[2]Emissions!H906</f>
        <v>72.838910726010283</v>
      </c>
      <c r="I1611" s="42">
        <f>[2]Emissions!I906</f>
        <v>71.662691701877876</v>
      </c>
      <c r="J1611" s="42">
        <f>[2]Emissions!J906</f>
        <v>0</v>
      </c>
      <c r="K1611" s="42">
        <f>[2]Emissions!K906</f>
        <v>0</v>
      </c>
      <c r="L1611" s="42">
        <f>[2]Emissions!L906</f>
        <v>0</v>
      </c>
      <c r="M1611" s="42">
        <f>[2]Emissions!M906</f>
        <v>0</v>
      </c>
    </row>
    <row r="1612" spans="1:13">
      <c r="A1612" s="10" t="str">
        <f>[2]Emissions!A899</f>
        <v>EUR</v>
      </c>
      <c r="B1612" s="10" t="str">
        <f>[2]Emissions!B899</f>
        <v>IND_CH_OLF_MTO_NEW</v>
      </c>
      <c r="C1612" s="10" t="str">
        <f>[2]Emissions!C899</f>
        <v>IND_N2O</v>
      </c>
      <c r="D1612" s="10" t="str">
        <f>[2]Emissions!D899</f>
        <v>IND</v>
      </c>
      <c r="E1612" s="42">
        <f>[2]Emissions!E899</f>
        <v>0</v>
      </c>
      <c r="F1612" s="42">
        <f>[2]Emissions!F899</f>
        <v>0</v>
      </c>
      <c r="G1612" s="42">
        <f>[2]Emissions!G899</f>
        <v>0</v>
      </c>
      <c r="H1612" s="42">
        <f>[2]Emissions!H899</f>
        <v>0</v>
      </c>
      <c r="I1612" s="42">
        <f>[2]Emissions!I899</f>
        <v>1.1048215237933361</v>
      </c>
      <c r="J1612" s="42">
        <f>[2]Emissions!J899</f>
        <v>14.9614545613912</v>
      </c>
      <c r="K1612" s="42">
        <f>[2]Emissions!K899</f>
        <v>27.45542768235941</v>
      </c>
      <c r="L1612" s="42">
        <f>[2]Emissions!L899</f>
        <v>27.835583175365809</v>
      </c>
      <c r="M1612" s="42">
        <f>[2]Emissions!M899</f>
        <v>28.151894642035671</v>
      </c>
    </row>
    <row r="1613" spans="1:13">
      <c r="A1613" s="10" t="str">
        <f>[2]Emissions!A1133</f>
        <v>EUR</v>
      </c>
      <c r="B1613" s="10" t="str">
        <f>[2]Emissions!B1133</f>
        <v>IND_IS_DRI_HDREAF_NEW</v>
      </c>
      <c r="C1613" s="10" t="str">
        <f>[2]Emissions!C1133</f>
        <v>IND_N2O</v>
      </c>
      <c r="D1613" s="10" t="str">
        <f>[2]Emissions!D1133</f>
        <v>IND</v>
      </c>
      <c r="E1613" s="42">
        <f>[2]Emissions!E1133</f>
        <v>0</v>
      </c>
      <c r="F1613" s="42">
        <f>[2]Emissions!F1133</f>
        <v>0</v>
      </c>
      <c r="G1613" s="42">
        <f>[2]Emissions!G1133</f>
        <v>0</v>
      </c>
      <c r="H1613" s="42">
        <f>[2]Emissions!H1133</f>
        <v>0</v>
      </c>
      <c r="I1613" s="42">
        <f>[2]Emissions!I1133</f>
        <v>0</v>
      </c>
      <c r="J1613" s="42">
        <f>[2]Emissions!J1133</f>
        <v>0</v>
      </c>
      <c r="K1613" s="42">
        <f>[2]Emissions!K1133</f>
        <v>0</v>
      </c>
      <c r="L1613" s="42">
        <f>[2]Emissions!L1133</f>
        <v>0</v>
      </c>
      <c r="M1613" s="42">
        <f>[2]Emissions!M1133</f>
        <v>0</v>
      </c>
    </row>
    <row r="1614" spans="1:13">
      <c r="A1614" s="10" t="str">
        <f>[2]Emissions!A914</f>
        <v>EUR</v>
      </c>
      <c r="B1614" s="10" t="str">
        <f>[2]Emissions!B914</f>
        <v>IND_CH_OTH_COA_EXS</v>
      </c>
      <c r="C1614" s="10" t="str">
        <f>[2]Emissions!C914</f>
        <v>IND_N2O</v>
      </c>
      <c r="D1614" s="10" t="str">
        <f>[2]Emissions!D914</f>
        <v>IND</v>
      </c>
      <c r="E1614" s="42">
        <f>[2]Emissions!E914</f>
        <v>0</v>
      </c>
      <c r="F1614" s="42">
        <f>[2]Emissions!F914</f>
        <v>0</v>
      </c>
      <c r="G1614" s="42">
        <f>[2]Emissions!G914</f>
        <v>0</v>
      </c>
      <c r="H1614" s="42">
        <f>[2]Emissions!H914</f>
        <v>0</v>
      </c>
      <c r="I1614" s="42">
        <f>[2]Emissions!I914</f>
        <v>0</v>
      </c>
      <c r="J1614" s="42">
        <f>[2]Emissions!J914</f>
        <v>0</v>
      </c>
      <c r="K1614" s="42">
        <f>[2]Emissions!K914</f>
        <v>0</v>
      </c>
      <c r="L1614" s="42">
        <f>[2]Emissions!L914</f>
        <v>0</v>
      </c>
      <c r="M1614" s="42">
        <f>[2]Emissions!M914</f>
        <v>0</v>
      </c>
    </row>
    <row r="1615" spans="1:13">
      <c r="A1615" s="10" t="str">
        <f>[2]Emissions!A1087</f>
        <v>EUR</v>
      </c>
      <c r="B1615" s="10" t="str">
        <f>[2]Emissions!B1087</f>
        <v>IND_IS_BOF_TGR_CCS_NEW</v>
      </c>
      <c r="C1615" s="10" t="str">
        <f>[2]Emissions!C1087</f>
        <v>IND_N2O</v>
      </c>
      <c r="D1615" s="10" t="str">
        <f>[2]Emissions!D1087</f>
        <v>IND</v>
      </c>
      <c r="E1615" s="42">
        <f>[2]Emissions!E1087</f>
        <v>0</v>
      </c>
      <c r="F1615" s="42">
        <f>[2]Emissions!F1087</f>
        <v>0</v>
      </c>
      <c r="G1615" s="42">
        <f>[2]Emissions!G1087</f>
        <v>0</v>
      </c>
      <c r="H1615" s="42">
        <f>[2]Emissions!H1087</f>
        <v>0</v>
      </c>
      <c r="I1615" s="42">
        <f>[2]Emissions!I1087</f>
        <v>0</v>
      </c>
      <c r="J1615" s="42">
        <f>[2]Emissions!J1087</f>
        <v>0</v>
      </c>
      <c r="K1615" s="42">
        <f>[2]Emissions!K1087</f>
        <v>117.1673471677593</v>
      </c>
      <c r="L1615" s="42">
        <f>[2]Emissions!L1087</f>
        <v>117.1673471677593</v>
      </c>
      <c r="M1615" s="42">
        <f>[2]Emissions!M1087</f>
        <v>117.1673471677593</v>
      </c>
    </row>
    <row r="1616" spans="1:13">
      <c r="A1616" s="10" t="str">
        <f>[2]Emissions!A657</f>
        <v>EUR</v>
      </c>
      <c r="B1616" s="10" t="str">
        <f>[2]Emissions!B657</f>
        <v>IND_CH_AMM_EXS</v>
      </c>
      <c r="C1616" s="10" t="str">
        <f>[2]Emissions!C657</f>
        <v>IND_N2O</v>
      </c>
      <c r="D1616" s="10" t="str">
        <f>[2]Emissions!D657</f>
        <v>IND</v>
      </c>
      <c r="E1616" s="42">
        <f>[2]Emissions!E657</f>
        <v>0</v>
      </c>
      <c r="F1616" s="42">
        <f>[2]Emissions!F657</f>
        <v>0</v>
      </c>
      <c r="G1616" s="42">
        <f>[2]Emissions!G657</f>
        <v>0</v>
      </c>
      <c r="H1616" s="42">
        <f>[2]Emissions!H657</f>
        <v>0</v>
      </c>
      <c r="I1616" s="42">
        <f>[2]Emissions!I657</f>
        <v>0</v>
      </c>
      <c r="J1616" s="42">
        <f>[2]Emissions!J657</f>
        <v>0</v>
      </c>
      <c r="K1616" s="42">
        <f>[2]Emissions!K657</f>
        <v>0</v>
      </c>
      <c r="L1616" s="42">
        <f>[2]Emissions!L657</f>
        <v>0</v>
      </c>
      <c r="M1616" s="42">
        <f>[2]Emissions!M657</f>
        <v>0</v>
      </c>
    </row>
    <row r="1617" spans="1:13">
      <c r="A1617" s="10" t="str">
        <f>[2]Emissions!A1110</f>
        <v>EUR</v>
      </c>
      <c r="B1617" s="10" t="str">
        <f>[2]Emissions!B1110</f>
        <v>IND_IS_DRI_DRIEAF_CCS_NEW</v>
      </c>
      <c r="C1617" s="10" t="str">
        <f>[2]Emissions!C1110</f>
        <v>IND_N2O</v>
      </c>
      <c r="D1617" s="10" t="str">
        <f>[2]Emissions!D1110</f>
        <v>IND</v>
      </c>
      <c r="E1617" s="42">
        <f>[2]Emissions!E1110</f>
        <v>0</v>
      </c>
      <c r="F1617" s="42">
        <f>[2]Emissions!F1110</f>
        <v>0</v>
      </c>
      <c r="G1617" s="42">
        <f>[2]Emissions!G1110</f>
        <v>0</v>
      </c>
      <c r="H1617" s="42">
        <f>[2]Emissions!H1110</f>
        <v>0</v>
      </c>
      <c r="I1617" s="42">
        <f>[2]Emissions!I1110</f>
        <v>0</v>
      </c>
      <c r="J1617" s="42">
        <f>[2]Emissions!J1110</f>
        <v>0</v>
      </c>
      <c r="K1617" s="42">
        <f>[2]Emissions!K1110</f>
        <v>0</v>
      </c>
      <c r="L1617" s="42">
        <f>[2]Emissions!L1110</f>
        <v>0</v>
      </c>
      <c r="M1617" s="42">
        <f>[2]Emissions!M1110</f>
        <v>0</v>
      </c>
    </row>
    <row r="1618" spans="1:13">
      <c r="A1618" s="10" t="str">
        <f>[2]Emissions!A1095</f>
        <v>EUR</v>
      </c>
      <c r="B1618" s="10" t="str">
        <f>[2]Emissions!B1095</f>
        <v>IND_IS_BOF_ULCOLYSIS_NEW</v>
      </c>
      <c r="C1618" s="10" t="str">
        <f>[2]Emissions!C1095</f>
        <v>IND_N2O</v>
      </c>
      <c r="D1618" s="10" t="str">
        <f>[2]Emissions!D1095</f>
        <v>IND</v>
      </c>
      <c r="E1618" s="42">
        <f>[2]Emissions!E1095</f>
        <v>0</v>
      </c>
      <c r="F1618" s="42">
        <f>[2]Emissions!F1095</f>
        <v>0</v>
      </c>
      <c r="G1618" s="42">
        <f>[2]Emissions!G1095</f>
        <v>0</v>
      </c>
      <c r="H1618" s="42">
        <f>[2]Emissions!H1095</f>
        <v>0</v>
      </c>
      <c r="I1618" s="42">
        <f>[2]Emissions!I1095</f>
        <v>0</v>
      </c>
      <c r="J1618" s="42">
        <f>[2]Emissions!J1095</f>
        <v>0</v>
      </c>
      <c r="K1618" s="42">
        <f>[2]Emissions!K1095</f>
        <v>0</v>
      </c>
      <c r="L1618" s="42">
        <f>[2]Emissions!L1095</f>
        <v>0</v>
      </c>
      <c r="M1618" s="42">
        <f>[2]Emissions!M1095</f>
        <v>0</v>
      </c>
    </row>
    <row r="1619" spans="1:13">
      <c r="A1619" s="10" t="str">
        <f>[2]Emissions!A1293</f>
        <v>EUR</v>
      </c>
      <c r="B1619" s="10" t="str">
        <f>[2]Emissions!B1293</f>
        <v>IND_NM_CLK_DRY_OCCS_NEW</v>
      </c>
      <c r="C1619" s="10" t="str">
        <f>[2]Emissions!C1293</f>
        <v>IND_N2O</v>
      </c>
      <c r="D1619" s="10" t="str">
        <f>[2]Emissions!D1293</f>
        <v>IND</v>
      </c>
      <c r="E1619" s="42">
        <f>[2]Emissions!E1293</f>
        <v>0</v>
      </c>
      <c r="F1619" s="42">
        <f>[2]Emissions!F1293</f>
        <v>0</v>
      </c>
      <c r="G1619" s="42">
        <f>[2]Emissions!G1293</f>
        <v>0</v>
      </c>
      <c r="H1619" s="42">
        <f>[2]Emissions!H1293</f>
        <v>0</v>
      </c>
      <c r="I1619" s="42">
        <f>[2]Emissions!I1293</f>
        <v>97.26298594658796</v>
      </c>
      <c r="J1619" s="42">
        <f>[2]Emissions!J1293</f>
        <v>949.61390853593616</v>
      </c>
      <c r="K1619" s="42">
        <f>[2]Emissions!K1293</f>
        <v>960.53607799919848</v>
      </c>
      <c r="L1619" s="42">
        <f>[2]Emissions!L1293</f>
        <v>972.86812183931772</v>
      </c>
      <c r="M1619" s="42">
        <f>[2]Emissions!M1293</f>
        <v>983.14404137624558</v>
      </c>
    </row>
    <row r="1620" spans="1:13">
      <c r="A1620" s="10" t="str">
        <f>[2]Emissions!A921</f>
        <v>EUR</v>
      </c>
      <c r="B1620" s="10" t="str">
        <f>[2]Emissions!B921</f>
        <v>IND_CH_OTH_COA_NEW</v>
      </c>
      <c r="C1620" s="10" t="str">
        <f>[2]Emissions!C921</f>
        <v>IND_N2O</v>
      </c>
      <c r="D1620" s="10" t="str">
        <f>[2]Emissions!D921</f>
        <v>IND</v>
      </c>
      <c r="E1620" s="42">
        <f>[2]Emissions!E921</f>
        <v>0</v>
      </c>
      <c r="F1620" s="42">
        <f>[2]Emissions!F921</f>
        <v>0</v>
      </c>
      <c r="G1620" s="42">
        <f>[2]Emissions!G921</f>
        <v>0</v>
      </c>
      <c r="H1620" s="42">
        <f>[2]Emissions!H921</f>
        <v>534.24644498325154</v>
      </c>
      <c r="I1620" s="42">
        <f>[2]Emissions!I921</f>
        <v>534.24644498325154</v>
      </c>
      <c r="J1620" s="42">
        <f>[2]Emissions!J921</f>
        <v>0</v>
      </c>
      <c r="K1620" s="42">
        <f>[2]Emissions!K921</f>
        <v>0</v>
      </c>
      <c r="L1620" s="42">
        <f>[2]Emissions!L921</f>
        <v>0</v>
      </c>
      <c r="M1620" s="42">
        <f>[2]Emissions!M921</f>
        <v>0</v>
      </c>
    </row>
    <row r="1621" spans="1:13">
      <c r="A1621" s="10" t="str">
        <f>[2]Emissions!A672</f>
        <v>EUR</v>
      </c>
      <c r="B1621" s="10" t="str">
        <f>[2]Emissions!B672</f>
        <v>IND_CH_AMM_NGASR_CCS_NEW</v>
      </c>
      <c r="C1621" s="10" t="str">
        <f>[2]Emissions!C672</f>
        <v>IND_N2O</v>
      </c>
      <c r="D1621" s="10" t="str">
        <f>[2]Emissions!D672</f>
        <v>IND</v>
      </c>
      <c r="E1621" s="42">
        <f>[2]Emissions!E672</f>
        <v>0</v>
      </c>
      <c r="F1621" s="42">
        <f>[2]Emissions!F672</f>
        <v>0</v>
      </c>
      <c r="G1621" s="42">
        <f>[2]Emissions!G672</f>
        <v>0</v>
      </c>
      <c r="H1621" s="42">
        <f>[2]Emissions!H672</f>
        <v>0</v>
      </c>
      <c r="I1621" s="42">
        <f>[2]Emissions!I672</f>
        <v>5.4370577748693911</v>
      </c>
      <c r="J1621" s="42">
        <f>[2]Emissions!J672</f>
        <v>5.5294737800299156</v>
      </c>
      <c r="K1621" s="42">
        <f>[2]Emissions!K672</f>
        <v>5.6004606404278769</v>
      </c>
      <c r="L1621" s="42">
        <f>[2]Emissions!L672</f>
        <v>5.6780061771595047</v>
      </c>
      <c r="M1621" s="42">
        <f>[2]Emissions!M672</f>
        <v>5.7425285710444438</v>
      </c>
    </row>
    <row r="1622" spans="1:13">
      <c r="A1622" s="10" t="str">
        <f>[2]Emissions!A1362</f>
        <v>EUR</v>
      </c>
      <c r="B1622" s="10" t="str">
        <f>[2]Emissions!B1362</f>
        <v>IND_NM_LIM_EXS</v>
      </c>
      <c r="C1622" s="10" t="str">
        <f>[2]Emissions!C1362</f>
        <v>IND_N2O</v>
      </c>
      <c r="D1622" s="10" t="str">
        <f>[2]Emissions!D1362</f>
        <v>IND</v>
      </c>
      <c r="E1622" s="42">
        <f>[2]Emissions!E1362</f>
        <v>81.378601116441658</v>
      </c>
      <c r="F1622" s="42">
        <f>[2]Emissions!F1362</f>
        <v>65.096127061909343</v>
      </c>
      <c r="G1622" s="42">
        <f>[2]Emissions!G1362</f>
        <v>48.827160669864988</v>
      </c>
      <c r="H1622" s="42">
        <f>[2]Emissions!H1362</f>
        <v>32.55819427782064</v>
      </c>
      <c r="I1622" s="42">
        <f>[2]Emissions!I1362</f>
        <v>16.27909713891032</v>
      </c>
      <c r="J1622" s="42">
        <f>[2]Emissions!J1362</f>
        <v>0</v>
      </c>
      <c r="K1622" s="42">
        <f>[2]Emissions!K1362</f>
        <v>0</v>
      </c>
      <c r="L1622" s="42">
        <f>[2]Emissions!L1362</f>
        <v>0</v>
      </c>
      <c r="M1622" s="42">
        <f>[2]Emissions!M1362</f>
        <v>0</v>
      </c>
    </row>
    <row r="1623" spans="1:13">
      <c r="A1623" s="10" t="str">
        <f>[2]Emissions!A1334</f>
        <v>EUR</v>
      </c>
      <c r="B1623" s="10" t="str">
        <f>[2]Emissions!B1334</f>
        <v>IND_NM_CRM_NEW</v>
      </c>
      <c r="C1623" s="10" t="str">
        <f>[2]Emissions!C1334</f>
        <v>IND_N2O</v>
      </c>
      <c r="D1623" s="10" t="str">
        <f>[2]Emissions!D1334</f>
        <v>IND</v>
      </c>
      <c r="E1623" s="42">
        <f>[2]Emissions!E1334</f>
        <v>3.186875140233056</v>
      </c>
      <c r="F1623" s="42">
        <f>[2]Emissions!F1334</f>
        <v>29.67984624742018</v>
      </c>
      <c r="G1623" s="42">
        <f>[2]Emissions!G1334</f>
        <v>33.288917502574279</v>
      </c>
      <c r="H1623" s="42">
        <f>[2]Emissions!H1334</f>
        <v>40.672438150388977</v>
      </c>
      <c r="I1623" s="42">
        <f>[2]Emissions!I1334</f>
        <v>45.243366860184288</v>
      </c>
      <c r="J1623" s="42">
        <f>[2]Emissions!J1334</f>
        <v>47.894796685783533</v>
      </c>
      <c r="K1623" s="42">
        <f>[2]Emissions!K1334</f>
        <v>48.045726671277897</v>
      </c>
      <c r="L1623" s="42">
        <f>[2]Emissions!L1334</f>
        <v>48.662571807251076</v>
      </c>
      <c r="M1623" s="42">
        <f>[2]Emissions!M1334</f>
        <v>49.176570221965157</v>
      </c>
    </row>
    <row r="1624" spans="1:13">
      <c r="A1624" s="10" t="str">
        <f>[2]Emissions!A1055</f>
        <v>EUR</v>
      </c>
      <c r="B1624" s="10" t="str">
        <f>[2]Emissions!B1055</f>
        <v>IND_IS_BOF_EXS</v>
      </c>
      <c r="C1624" s="10" t="str">
        <f>[2]Emissions!C1055</f>
        <v>IND_N2O</v>
      </c>
      <c r="D1624" s="10" t="str">
        <f>[2]Emissions!D1055</f>
        <v>IND</v>
      </c>
      <c r="E1624" s="42">
        <f>[2]Emissions!E1055</f>
        <v>290.07577784937268</v>
      </c>
      <c r="F1624" s="42">
        <f>[2]Emissions!F1055</f>
        <v>232.03505649539741</v>
      </c>
      <c r="G1624" s="42">
        <f>[2]Emissions!G1055</f>
        <v>174.04546670962341</v>
      </c>
      <c r="H1624" s="42">
        <f>[2]Emissions!H1055</f>
        <v>116.0558769238492</v>
      </c>
      <c r="I1624" s="42">
        <f>[2]Emissions!I1055</f>
        <v>58.027938461924691</v>
      </c>
      <c r="J1624" s="42">
        <f>[2]Emissions!J1055</f>
        <v>0</v>
      </c>
      <c r="K1624" s="42">
        <f>[2]Emissions!K1055</f>
        <v>0</v>
      </c>
      <c r="L1624" s="42">
        <f>[2]Emissions!L1055</f>
        <v>0</v>
      </c>
      <c r="M1624" s="42">
        <f>[2]Emissions!M1055</f>
        <v>0</v>
      </c>
    </row>
    <row r="1625" spans="1:13">
      <c r="A1625" s="10" t="str">
        <f>[2]Emissions!A1125</f>
        <v>EUR</v>
      </c>
      <c r="B1625" s="10" t="str">
        <f>[2]Emissions!B1125</f>
        <v>IND_IS_DRI_EXS</v>
      </c>
      <c r="C1625" s="10" t="str">
        <f>[2]Emissions!C1125</f>
        <v>IND_N2O</v>
      </c>
      <c r="D1625" s="10" t="str">
        <f>[2]Emissions!D1125</f>
        <v>IND</v>
      </c>
      <c r="E1625" s="42">
        <f>[2]Emissions!E1125</f>
        <v>1.2249854992548439</v>
      </c>
      <c r="F1625" s="42">
        <f>[2]Emissions!F1125</f>
        <v>0.51578336810730274</v>
      </c>
      <c r="G1625" s="42">
        <f>[2]Emissions!G1125</f>
        <v>0.38683752608047689</v>
      </c>
      <c r="H1625" s="42">
        <f>[2]Emissions!H1125</f>
        <v>0.2578916840536572</v>
      </c>
      <c r="I1625" s="42">
        <f>[2]Emissions!I1125</f>
        <v>0.12894584202683171</v>
      </c>
      <c r="J1625" s="42">
        <f>[2]Emissions!J1125</f>
        <v>0</v>
      </c>
      <c r="K1625" s="42">
        <f>[2]Emissions!K1125</f>
        <v>0</v>
      </c>
      <c r="L1625" s="42">
        <f>[2]Emissions!L1125</f>
        <v>0</v>
      </c>
      <c r="M1625" s="42">
        <f>[2]Emissions!M1125</f>
        <v>0</v>
      </c>
    </row>
    <row r="1626" spans="1:13">
      <c r="A1626" s="10" t="str">
        <f>[2]Emissions!A1102</f>
        <v>EUR</v>
      </c>
      <c r="B1626" s="10" t="str">
        <f>[2]Emissions!B1102</f>
        <v>IND_IS_BOF_ULCOWIN_NEW</v>
      </c>
      <c r="C1626" s="10" t="str">
        <f>[2]Emissions!C1102</f>
        <v>IND_N2O</v>
      </c>
      <c r="D1626" s="10" t="str">
        <f>[2]Emissions!D1102</f>
        <v>IND</v>
      </c>
      <c r="E1626" s="42">
        <f>[2]Emissions!E1102</f>
        <v>0</v>
      </c>
      <c r="F1626" s="42">
        <f>[2]Emissions!F1102</f>
        <v>0</v>
      </c>
      <c r="G1626" s="42">
        <f>[2]Emissions!G1102</f>
        <v>0</v>
      </c>
      <c r="H1626" s="42">
        <f>[2]Emissions!H1102</f>
        <v>0</v>
      </c>
      <c r="I1626" s="42">
        <f>[2]Emissions!I1102</f>
        <v>0</v>
      </c>
      <c r="J1626" s="42">
        <f>[2]Emissions!J1102</f>
        <v>0</v>
      </c>
      <c r="K1626" s="42">
        <f>[2]Emissions!K1102</f>
        <v>0</v>
      </c>
      <c r="L1626" s="42">
        <f>[2]Emissions!L1102</f>
        <v>0</v>
      </c>
      <c r="M1626" s="42">
        <f>[2]Emissions!M1102</f>
        <v>0</v>
      </c>
    </row>
    <row r="1627" spans="1:13">
      <c r="A1627" s="10" t="str">
        <f>[2]Emissions!A1048</f>
        <v>EUR</v>
      </c>
      <c r="B1627" s="10" t="str">
        <f>[2]Emissions!B1048</f>
        <v>IND_IS_BOF_BFBOF_NEW</v>
      </c>
      <c r="C1627" s="10" t="str">
        <f>[2]Emissions!C1048</f>
        <v>IND_N2O</v>
      </c>
      <c r="D1627" s="10" t="str">
        <f>[2]Emissions!D1048</f>
        <v>IND</v>
      </c>
      <c r="E1627" s="42">
        <f>[2]Emissions!E1048</f>
        <v>420.19581462428238</v>
      </c>
      <c r="F1627" s="42">
        <f>[2]Emissions!F1048</f>
        <v>569.15996123679815</v>
      </c>
      <c r="G1627" s="42">
        <f>[2]Emissions!G1048</f>
        <v>695.25583645105064</v>
      </c>
      <c r="H1627" s="42">
        <f>[2]Emissions!H1048</f>
        <v>844.96327473838414</v>
      </c>
      <c r="I1627" s="42">
        <f>[2]Emissions!I1048</f>
        <v>844.96327473838414</v>
      </c>
      <c r="J1627" s="42">
        <f>[2]Emissions!J1048</f>
        <v>11.241185398064539</v>
      </c>
      <c r="K1627" s="42">
        <f>[2]Emissions!K1048</f>
        <v>0</v>
      </c>
      <c r="L1627" s="42">
        <f>[2]Emissions!L1048</f>
        <v>0</v>
      </c>
      <c r="M1627" s="42">
        <f>[2]Emissions!M1048</f>
        <v>0</v>
      </c>
    </row>
    <row r="1628" spans="1:13">
      <c r="A1628" s="10" t="str">
        <f>[2]Emissions!A1434</f>
        <v>EUR</v>
      </c>
      <c r="B1628" s="10" t="str">
        <f>[2]Emissions!B1434</f>
        <v>IND_OTH_OTH_COA_NEW</v>
      </c>
      <c r="C1628" s="10" t="str">
        <f>[2]Emissions!C1434</f>
        <v>IND_N2O</v>
      </c>
      <c r="D1628" s="10" t="str">
        <f>[2]Emissions!D1434</f>
        <v>IND</v>
      </c>
      <c r="E1628" s="42">
        <f>[2]Emissions!E1434</f>
        <v>0</v>
      </c>
      <c r="F1628" s="42">
        <f>[2]Emissions!F1434</f>
        <v>0</v>
      </c>
      <c r="G1628" s="42">
        <f>[2]Emissions!G1434</f>
        <v>0</v>
      </c>
      <c r="H1628" s="42">
        <f>[2]Emissions!H1434</f>
        <v>0</v>
      </c>
      <c r="I1628" s="42">
        <f>[2]Emissions!I1434</f>
        <v>0</v>
      </c>
      <c r="J1628" s="42">
        <f>[2]Emissions!J1434</f>
        <v>0</v>
      </c>
      <c r="K1628" s="42">
        <f>[2]Emissions!K1434</f>
        <v>0</v>
      </c>
      <c r="L1628" s="42">
        <f>[2]Emissions!L1434</f>
        <v>0</v>
      </c>
      <c r="M1628" s="42">
        <f>[2]Emissions!M1434</f>
        <v>0</v>
      </c>
    </row>
    <row r="1629" spans="1:13">
      <c r="A1629" s="10" t="str">
        <f>[2]Emissions!A1383</f>
        <v>EUR</v>
      </c>
      <c r="B1629" s="10" t="str">
        <f>[2]Emissions!B1383</f>
        <v>IND_NM_MD_NGA_NEW</v>
      </c>
      <c r="C1629" s="10" t="str">
        <f>[2]Emissions!C1383</f>
        <v>IND_N2O</v>
      </c>
      <c r="D1629" s="10" t="str">
        <f>[2]Emissions!D1383</f>
        <v>IND</v>
      </c>
      <c r="E1629" s="42">
        <f>[2]Emissions!E1383</f>
        <v>0</v>
      </c>
      <c r="F1629" s="42">
        <f>[2]Emissions!F1383</f>
        <v>0</v>
      </c>
      <c r="G1629" s="42">
        <f>[2]Emissions!G1383</f>
        <v>0</v>
      </c>
      <c r="H1629" s="42">
        <f>[2]Emissions!H1383</f>
        <v>0</v>
      </c>
      <c r="I1629" s="42">
        <f>[2]Emissions!I1383</f>
        <v>0</v>
      </c>
      <c r="J1629" s="42">
        <f>[2]Emissions!J1383</f>
        <v>0</v>
      </c>
      <c r="K1629" s="42">
        <f>[2]Emissions!K1383</f>
        <v>0</v>
      </c>
      <c r="L1629" s="42">
        <f>[2]Emissions!L1383</f>
        <v>0</v>
      </c>
      <c r="M1629" s="42">
        <f>[2]Emissions!M1383</f>
        <v>0</v>
      </c>
    </row>
    <row r="1630" spans="1:13">
      <c r="A1630" s="10" t="str">
        <f>[2]Emissions!A942</f>
        <v>EUR</v>
      </c>
      <c r="B1630" s="10" t="str">
        <f>[2]Emissions!B942</f>
        <v>IND_CH_OTH_DST_EXS</v>
      </c>
      <c r="C1630" s="10" t="str">
        <f>[2]Emissions!C942</f>
        <v>IND_N2O</v>
      </c>
      <c r="D1630" s="10" t="str">
        <f>[2]Emissions!D942</f>
        <v>IND</v>
      </c>
      <c r="E1630" s="42">
        <f>[2]Emissions!E942</f>
        <v>0</v>
      </c>
      <c r="F1630" s="42">
        <f>[2]Emissions!F942</f>
        <v>0</v>
      </c>
      <c r="G1630" s="42">
        <f>[2]Emissions!G942</f>
        <v>0</v>
      </c>
      <c r="H1630" s="42">
        <f>[2]Emissions!H942</f>
        <v>0</v>
      </c>
      <c r="I1630" s="42">
        <f>[2]Emissions!I942</f>
        <v>0</v>
      </c>
      <c r="J1630" s="42">
        <f>[2]Emissions!J942</f>
        <v>0</v>
      </c>
      <c r="K1630" s="42">
        <f>[2]Emissions!K942</f>
        <v>0</v>
      </c>
      <c r="L1630" s="42">
        <f>[2]Emissions!L942</f>
        <v>0</v>
      </c>
      <c r="M1630" s="42">
        <f>[2]Emissions!M942</f>
        <v>0</v>
      </c>
    </row>
    <row r="1631" spans="1:13">
      <c r="A1631" s="10" t="str">
        <f>[2]Emissions!A935</f>
        <v>EUR</v>
      </c>
      <c r="B1631" s="10" t="str">
        <f>[2]Emissions!B935</f>
        <v>IND_CH_OTH_COK_NEW</v>
      </c>
      <c r="C1631" s="10" t="str">
        <f>[2]Emissions!C935</f>
        <v>IND_N2O</v>
      </c>
      <c r="D1631" s="10" t="str">
        <f>[2]Emissions!D935</f>
        <v>IND</v>
      </c>
      <c r="E1631" s="42">
        <f>[2]Emissions!E935</f>
        <v>0</v>
      </c>
      <c r="F1631" s="42">
        <f>[2]Emissions!F935</f>
        <v>0</v>
      </c>
      <c r="G1631" s="42">
        <f>[2]Emissions!G935</f>
        <v>0</v>
      </c>
      <c r="H1631" s="42">
        <f>[2]Emissions!H935</f>
        <v>0</v>
      </c>
      <c r="I1631" s="42">
        <f>[2]Emissions!I935</f>
        <v>0</v>
      </c>
      <c r="J1631" s="42">
        <f>[2]Emissions!J935</f>
        <v>0</v>
      </c>
      <c r="K1631" s="42">
        <f>[2]Emissions!K935</f>
        <v>0</v>
      </c>
      <c r="L1631" s="42">
        <f>[2]Emissions!L935</f>
        <v>0</v>
      </c>
      <c r="M1631" s="42">
        <f>[2]Emissions!M935</f>
        <v>0</v>
      </c>
    </row>
    <row r="1632" spans="1:13">
      <c r="A1632" s="10" t="str">
        <f>[2]Emissions!A928</f>
        <v>EUR</v>
      </c>
      <c r="B1632" s="10" t="str">
        <f>[2]Emissions!B928</f>
        <v>IND_CH_OTH_COK_EXS</v>
      </c>
      <c r="C1632" s="10" t="str">
        <f>[2]Emissions!C928</f>
        <v>IND_N2O</v>
      </c>
      <c r="D1632" s="10" t="str">
        <f>[2]Emissions!D928</f>
        <v>IND</v>
      </c>
      <c r="E1632" s="42">
        <f>[2]Emissions!E928</f>
        <v>0</v>
      </c>
      <c r="F1632" s="42">
        <f>[2]Emissions!F928</f>
        <v>0</v>
      </c>
      <c r="G1632" s="42">
        <f>[2]Emissions!G928</f>
        <v>0</v>
      </c>
      <c r="H1632" s="42">
        <f>[2]Emissions!H928</f>
        <v>0</v>
      </c>
      <c r="I1632" s="42">
        <f>[2]Emissions!I928</f>
        <v>0</v>
      </c>
      <c r="J1632" s="42">
        <f>[2]Emissions!J928</f>
        <v>0</v>
      </c>
      <c r="K1632" s="42">
        <f>[2]Emissions!K928</f>
        <v>0</v>
      </c>
      <c r="L1632" s="42">
        <f>[2]Emissions!L928</f>
        <v>0</v>
      </c>
      <c r="M1632" s="42">
        <f>[2]Emissions!M928</f>
        <v>0</v>
      </c>
    </row>
    <row r="1633" spans="1:13">
      <c r="A1633" s="10" t="str">
        <f>[2]Emissions!A869</f>
        <v>EUR</v>
      </c>
      <c r="B1633" s="10" t="str">
        <f>[2]Emissions!B869</f>
        <v>IND_CH_MTH_EXS</v>
      </c>
      <c r="C1633" s="10" t="str">
        <f>[2]Emissions!C869</f>
        <v>IND_N2O</v>
      </c>
      <c r="D1633" s="10" t="str">
        <f>[2]Emissions!D869</f>
        <v>IND</v>
      </c>
      <c r="E1633" s="42">
        <f>[2]Emissions!E869</f>
        <v>2.5222923940280961</v>
      </c>
      <c r="F1633" s="42">
        <f>[2]Emissions!F869</f>
        <v>1.613082646370023</v>
      </c>
      <c r="G1633" s="42">
        <f>[2]Emissions!G869</f>
        <v>1.2098119847775171</v>
      </c>
      <c r="H1633" s="42">
        <f>[2]Emissions!H869</f>
        <v>0</v>
      </c>
      <c r="I1633" s="42">
        <f>[2]Emissions!I869</f>
        <v>0</v>
      </c>
      <c r="J1633" s="42">
        <f>[2]Emissions!J869</f>
        <v>0</v>
      </c>
      <c r="K1633" s="42">
        <f>[2]Emissions!K869</f>
        <v>0</v>
      </c>
      <c r="L1633" s="42">
        <f>[2]Emissions!L869</f>
        <v>0</v>
      </c>
      <c r="M1633" s="42">
        <f>[2]Emissions!M869</f>
        <v>0</v>
      </c>
    </row>
    <row r="1634" spans="1:13">
      <c r="A1634" s="10" t="str">
        <f>[2]Emissions!A1428</f>
        <v>EUR</v>
      </c>
      <c r="B1634" s="10" t="str">
        <f>[2]Emissions!B1428</f>
        <v>IND_OTH_OTH_BIO_NEW</v>
      </c>
      <c r="C1634" s="10" t="str">
        <f>[2]Emissions!C1428</f>
        <v>IND_N2O</v>
      </c>
      <c r="D1634" s="10" t="str">
        <f>[2]Emissions!D1428</f>
        <v>IND</v>
      </c>
      <c r="E1634" s="42">
        <f>[2]Emissions!E1428</f>
        <v>0</v>
      </c>
      <c r="F1634" s="42">
        <f>[2]Emissions!F1428</f>
        <v>0</v>
      </c>
      <c r="G1634" s="42">
        <f>[2]Emissions!G1428</f>
        <v>0</v>
      </c>
      <c r="H1634" s="42">
        <f>[2]Emissions!H1428</f>
        <v>1356.8985161585281</v>
      </c>
      <c r="I1634" s="42">
        <f>[2]Emissions!I1428</f>
        <v>1619.137210402451</v>
      </c>
      <c r="J1634" s="42">
        <f>[2]Emissions!J1428</f>
        <v>1878.401335114612</v>
      </c>
      <c r="K1634" s="42">
        <f>[2]Emissions!K1428</f>
        <v>1672.0667989554081</v>
      </c>
      <c r="L1634" s="42">
        <f>[2]Emissions!L1428</f>
        <v>1965.9139154380109</v>
      </c>
      <c r="M1634" s="42">
        <f>[2]Emissions!M1428</f>
        <v>1834.794568316049</v>
      </c>
    </row>
    <row r="1635" spans="1:13">
      <c r="A1635" s="10" t="str">
        <f>[2]Emissions!A1214</f>
        <v>EUR</v>
      </c>
      <c r="B1635" s="10" t="str">
        <f>[2]Emissions!B1214</f>
        <v>IND_NF_AMN_BAY_NEW</v>
      </c>
      <c r="C1635" s="10" t="str">
        <f>[2]Emissions!C1214</f>
        <v>IND_N2O</v>
      </c>
      <c r="D1635" s="10" t="str">
        <f>[2]Emissions!D1214</f>
        <v>IND</v>
      </c>
      <c r="E1635" s="42">
        <f>[2]Emissions!E1214</f>
        <v>5.3340267646999644</v>
      </c>
      <c r="F1635" s="42">
        <f>[2]Emissions!F1214</f>
        <v>19.570824016567229</v>
      </c>
      <c r="G1635" s="42">
        <f>[2]Emissions!G1214</f>
        <v>30.557234459752191</v>
      </c>
      <c r="H1635" s="42">
        <f>[2]Emissions!H1214</f>
        <v>50.922291378830323</v>
      </c>
      <c r="I1635" s="42">
        <f>[2]Emissions!I1214</f>
        <v>61.733196964940177</v>
      </c>
      <c r="J1635" s="42">
        <f>[2]Emissions!J1214</f>
        <v>71.508642044614845</v>
      </c>
      <c r="K1635" s="42">
        <f>[2]Emissions!K1214</f>
        <v>66.898035997447238</v>
      </c>
      <c r="L1635" s="42">
        <f>[2]Emissions!L1214</f>
        <v>66.785096789273396</v>
      </c>
      <c r="M1635" s="42">
        <f>[2]Emissions!M1214</f>
        <v>66.640858049881857</v>
      </c>
    </row>
    <row r="1636" spans="1:13">
      <c r="A1636" s="10" t="str">
        <f>[2]Emissions!A1207</f>
        <v>EUR</v>
      </c>
      <c r="B1636" s="10" t="str">
        <f>[2]Emissions!B1207</f>
        <v>IND_NF_ALU_SEC_NEW</v>
      </c>
      <c r="C1636" s="10" t="str">
        <f>[2]Emissions!C1207</f>
        <v>IND_N2O</v>
      </c>
      <c r="D1636" s="10" t="str">
        <f>[2]Emissions!D1207</f>
        <v>IND</v>
      </c>
      <c r="E1636" s="42">
        <f>[2]Emissions!E1207</f>
        <v>8.5299997944827219E-2</v>
      </c>
      <c r="F1636" s="42">
        <f>[2]Emissions!F1207</f>
        <v>0.58308831135298511</v>
      </c>
      <c r="G1636" s="42">
        <f>[2]Emissions!G1207</f>
        <v>0.88210901309696221</v>
      </c>
      <c r="H1636" s="42">
        <f>[2]Emissions!H1207</f>
        <v>1.4176774269540191</v>
      </c>
      <c r="I1636" s="42">
        <f>[2]Emissions!I1207</f>
        <v>1.7739960738982661</v>
      </c>
      <c r="J1636" s="42">
        <f>[2]Emissions!J1207</f>
        <v>2.12453980109699</v>
      </c>
      <c r="K1636" s="42">
        <f>[2]Emissions!K1207</f>
        <v>2.0963589069729678</v>
      </c>
      <c r="L1636" s="42">
        <f>[2]Emissions!L1207</f>
        <v>2.0782482105387028</v>
      </c>
      <c r="M1636" s="42">
        <f>[2]Emissions!M1207</f>
        <v>2.0737597255855911</v>
      </c>
    </row>
    <row r="1637" spans="1:13">
      <c r="A1637" s="10" t="str">
        <f>[2]Emissions!A891</f>
        <v>EUR</v>
      </c>
      <c r="B1637" s="10" t="str">
        <f>[2]Emissions!B891</f>
        <v>IND_CH_OLF_EXS</v>
      </c>
      <c r="C1637" s="10" t="str">
        <f>[2]Emissions!C891</f>
        <v>IND_N2O</v>
      </c>
      <c r="D1637" s="10" t="str">
        <f>[2]Emissions!D891</f>
        <v>IND</v>
      </c>
      <c r="E1637" s="42">
        <f>[2]Emissions!E891</f>
        <v>46.395686004960531</v>
      </c>
      <c r="F1637" s="42">
        <f>[2]Emissions!F891</f>
        <v>46.844122133472929</v>
      </c>
      <c r="G1637" s="42">
        <f>[2]Emissions!G891</f>
        <v>43.697629227441283</v>
      </c>
      <c r="H1637" s="42">
        <f>[2]Emissions!H891</f>
        <v>29.13175281829421</v>
      </c>
      <c r="I1637" s="42">
        <f>[2]Emissions!I891</f>
        <v>14.289308964290591</v>
      </c>
      <c r="J1637" s="42">
        <f>[2]Emissions!J891</f>
        <v>0</v>
      </c>
      <c r="K1637" s="42">
        <f>[2]Emissions!K891</f>
        <v>0</v>
      </c>
      <c r="L1637" s="42">
        <f>[2]Emissions!L891</f>
        <v>0</v>
      </c>
      <c r="M1637" s="42">
        <f>[2]Emissions!M891</f>
        <v>0</v>
      </c>
    </row>
    <row r="1638" spans="1:13">
      <c r="A1638" s="10" t="str">
        <f>[2]Emissions!A877</f>
        <v>EUR</v>
      </c>
      <c r="B1638" s="10" t="str">
        <f>[2]Emissions!B877</f>
        <v>IND_CH_MTH_LPGPOX_NEW</v>
      </c>
      <c r="C1638" s="10" t="str">
        <f>[2]Emissions!C877</f>
        <v>IND_N2O</v>
      </c>
      <c r="D1638" s="10" t="str">
        <f>[2]Emissions!D877</f>
        <v>IND</v>
      </c>
      <c r="E1638" s="42">
        <f>[2]Emissions!E877</f>
        <v>0</v>
      </c>
      <c r="F1638" s="42">
        <f>[2]Emissions!F877</f>
        <v>0</v>
      </c>
      <c r="G1638" s="42">
        <f>[2]Emissions!G877</f>
        <v>0</v>
      </c>
      <c r="H1638" s="42">
        <f>[2]Emissions!H877</f>
        <v>0</v>
      </c>
      <c r="I1638" s="42">
        <f>[2]Emissions!I877</f>
        <v>0</v>
      </c>
      <c r="J1638" s="42">
        <f>[2]Emissions!J877</f>
        <v>0</v>
      </c>
      <c r="K1638" s="42">
        <f>[2]Emissions!K877</f>
        <v>0</v>
      </c>
      <c r="L1638" s="42">
        <f>[2]Emissions!L877</f>
        <v>0</v>
      </c>
      <c r="M1638" s="42">
        <f>[2]Emissions!M877</f>
        <v>0</v>
      </c>
    </row>
    <row r="1639" spans="1:13">
      <c r="A1639" s="10" t="str">
        <f>[2]Emissions!A1022</f>
        <v>EUR</v>
      </c>
      <c r="B1639" s="10" t="str">
        <f>[2]Emissions!B1022</f>
        <v>IND_FT_BIO</v>
      </c>
      <c r="C1639" s="10" t="str">
        <f>[2]Emissions!C1022</f>
        <v>IND_N2O</v>
      </c>
      <c r="D1639" s="10" t="str">
        <f>[2]Emissions!D1022</f>
        <v>IND</v>
      </c>
      <c r="E1639" s="42">
        <f>[2]Emissions!E1022</f>
        <v>0</v>
      </c>
      <c r="F1639" s="42">
        <f>[2]Emissions!F1022</f>
        <v>0</v>
      </c>
      <c r="G1639" s="42">
        <f>[2]Emissions!G1022</f>
        <v>0</v>
      </c>
      <c r="H1639" s="42">
        <f>[2]Emissions!H1022</f>
        <v>0</v>
      </c>
      <c r="I1639" s="42">
        <f>[2]Emissions!I1022</f>
        <v>0</v>
      </c>
      <c r="J1639" s="42">
        <f>[2]Emissions!J1022</f>
        <v>0</v>
      </c>
      <c r="K1639" s="42">
        <f>[2]Emissions!K1022</f>
        <v>0</v>
      </c>
      <c r="L1639" s="42">
        <f>[2]Emissions!L1022</f>
        <v>0</v>
      </c>
      <c r="M1639" s="42">
        <f>[2]Emissions!M1022</f>
        <v>0</v>
      </c>
    </row>
    <row r="1640" spans="1:13">
      <c r="A1640" s="10" t="str">
        <f>[2]Emissions!A1278</f>
        <v>EUR</v>
      </c>
      <c r="B1640" s="10" t="str">
        <f>[2]Emissions!B1278</f>
        <v>IND_NM_CLK_DRY_EXS</v>
      </c>
      <c r="C1640" s="10" t="str">
        <f>[2]Emissions!C1278</f>
        <v>IND_N2O</v>
      </c>
      <c r="D1640" s="10" t="str">
        <f>[2]Emissions!D1278</f>
        <v>IND</v>
      </c>
      <c r="E1640" s="42">
        <f>[2]Emissions!E1278</f>
        <v>185.68027270580509</v>
      </c>
      <c r="F1640" s="42">
        <f>[2]Emissions!F1278</f>
        <v>78.173755372228712</v>
      </c>
      <c r="G1640" s="42">
        <f>[2]Emissions!G1278</f>
        <v>58.635875591306871</v>
      </c>
      <c r="H1640" s="42">
        <f>[2]Emissions!H1278</f>
        <v>39.097995810385072</v>
      </c>
      <c r="I1640" s="42">
        <f>[2]Emissions!I1278</f>
        <v>19.54899790519254</v>
      </c>
      <c r="J1640" s="42">
        <f>[2]Emissions!J1278</f>
        <v>0</v>
      </c>
      <c r="K1640" s="42">
        <f>[2]Emissions!K1278</f>
        <v>0</v>
      </c>
      <c r="L1640" s="42">
        <f>[2]Emissions!L1278</f>
        <v>0</v>
      </c>
      <c r="M1640" s="42">
        <f>[2]Emissions!M1278</f>
        <v>0</v>
      </c>
    </row>
    <row r="1641" spans="1:13">
      <c r="A1641" s="10" t="str">
        <f>[2]Emissions!A1607</f>
        <v>EUR</v>
      </c>
      <c r="B1641" s="10" t="str">
        <f>[2]Emissions!B1607</f>
        <v>IND_OTH_SB_COG_EXS</v>
      </c>
      <c r="C1641" s="10" t="str">
        <f>[2]Emissions!C1607</f>
        <v>IND_N2O</v>
      </c>
      <c r="D1641" s="10" t="str">
        <f>[2]Emissions!D1607</f>
        <v>IND</v>
      </c>
      <c r="E1641" s="42">
        <f>[2]Emissions!E1607</f>
        <v>0.56071296296296291</v>
      </c>
      <c r="F1641" s="42">
        <f>[2]Emissions!F1607</f>
        <v>0.46726080246913571</v>
      </c>
      <c r="G1641" s="42">
        <f>[2]Emissions!G1607</f>
        <v>0.37380864197530861</v>
      </c>
      <c r="H1641" s="42">
        <f>[2]Emissions!H1607</f>
        <v>0.28035648148148151</v>
      </c>
      <c r="I1641" s="42">
        <f>[2]Emissions!I1607</f>
        <v>0.1869043209876543</v>
      </c>
      <c r="J1641" s="42">
        <f>[2]Emissions!J1607</f>
        <v>9.3452160493827124E-2</v>
      </c>
      <c r="K1641" s="42">
        <f>[2]Emissions!K1607</f>
        <v>0</v>
      </c>
      <c r="L1641" s="42">
        <f>[2]Emissions!L1607</f>
        <v>0</v>
      </c>
      <c r="M1641" s="42">
        <f>[2]Emissions!M1607</f>
        <v>0</v>
      </c>
    </row>
    <row r="1642" spans="1:13">
      <c r="A1642" s="10" t="str">
        <f>[2]Emissions!A1593</f>
        <v>EUR</v>
      </c>
      <c r="B1642" s="10" t="str">
        <f>[2]Emissions!B1593</f>
        <v>IND_OTH_SB_COA_EXS</v>
      </c>
      <c r="C1642" s="10" t="str">
        <f>[2]Emissions!C1593</f>
        <v>IND_N2O</v>
      </c>
      <c r="D1642" s="10" t="str">
        <f>[2]Emissions!D1593</f>
        <v>IND</v>
      </c>
      <c r="E1642" s="42">
        <f>[2]Emissions!E1593</f>
        <v>45.846913580246913</v>
      </c>
      <c r="F1642" s="42">
        <f>[2]Emissions!F1593</f>
        <v>38.205761316872419</v>
      </c>
      <c r="G1642" s="42">
        <f>[2]Emissions!G1593</f>
        <v>30.564609053497939</v>
      </c>
      <c r="H1642" s="42">
        <f>[2]Emissions!H1593</f>
        <v>22.92345679012346</v>
      </c>
      <c r="I1642" s="42">
        <f>[2]Emissions!I1593</f>
        <v>15.28230452674897</v>
      </c>
      <c r="J1642" s="42">
        <f>[2]Emissions!J1593</f>
        <v>7.6411522633744884</v>
      </c>
      <c r="K1642" s="42">
        <f>[2]Emissions!K1593</f>
        <v>0</v>
      </c>
      <c r="L1642" s="42">
        <f>[2]Emissions!L1593</f>
        <v>0</v>
      </c>
      <c r="M1642" s="42">
        <f>[2]Emissions!M1593</f>
        <v>0</v>
      </c>
    </row>
    <row r="1643" spans="1:13">
      <c r="A1643" s="10" t="str">
        <f>[2]Emissions!A1537</f>
        <v>EUR</v>
      </c>
      <c r="B1643" s="10" t="str">
        <f>[2]Emissions!B1537</f>
        <v>IND_OTH_PH_HFO_EXS</v>
      </c>
      <c r="C1643" s="10" t="str">
        <f>[2]Emissions!C1537</f>
        <v>IND_N2O</v>
      </c>
      <c r="D1643" s="10" t="str">
        <f>[2]Emissions!D1537</f>
        <v>IND</v>
      </c>
      <c r="E1643" s="42">
        <f>[2]Emissions!E1537</f>
        <v>57.714932926829263</v>
      </c>
      <c r="F1643" s="42">
        <f>[2]Emissions!F1537</f>
        <v>25.313567073170731</v>
      </c>
      <c r="G1643" s="42">
        <f>[2]Emissions!G1537</f>
        <v>20.250853658536581</v>
      </c>
      <c r="H1643" s="42">
        <f>[2]Emissions!H1537</f>
        <v>15.18814024390244</v>
      </c>
      <c r="I1643" s="42">
        <f>[2]Emissions!I1537</f>
        <v>10.125426829268291</v>
      </c>
      <c r="J1643" s="42">
        <f>[2]Emissions!J1537</f>
        <v>5.0627134146341488</v>
      </c>
      <c r="K1643" s="42">
        <f>[2]Emissions!K1537</f>
        <v>0</v>
      </c>
      <c r="L1643" s="42">
        <f>[2]Emissions!L1537</f>
        <v>0</v>
      </c>
      <c r="M1643" s="42">
        <f>[2]Emissions!M1537</f>
        <v>0</v>
      </c>
    </row>
    <row r="1644" spans="1:13">
      <c r="A1644" s="10" t="str">
        <f>[2]Emissions!A1139</f>
        <v>EUR</v>
      </c>
      <c r="B1644" s="10" t="str">
        <f>[2]Emissions!B1139</f>
        <v>IND_IS_DRI_ULCORED_CCS_NEW</v>
      </c>
      <c r="C1644" s="10" t="str">
        <f>[2]Emissions!C1139</f>
        <v>IND_N2O</v>
      </c>
      <c r="D1644" s="10" t="str">
        <f>[2]Emissions!D1139</f>
        <v>IND</v>
      </c>
      <c r="E1644" s="42">
        <f>[2]Emissions!E1139</f>
        <v>0</v>
      </c>
      <c r="F1644" s="42">
        <f>[2]Emissions!F1139</f>
        <v>0</v>
      </c>
      <c r="G1644" s="42">
        <f>[2]Emissions!G1139</f>
        <v>0</v>
      </c>
      <c r="H1644" s="42">
        <f>[2]Emissions!H1139</f>
        <v>0</v>
      </c>
      <c r="I1644" s="42">
        <f>[2]Emissions!I1139</f>
        <v>0</v>
      </c>
      <c r="J1644" s="42">
        <f>[2]Emissions!J1139</f>
        <v>0</v>
      </c>
      <c r="K1644" s="42">
        <f>[2]Emissions!K1139</f>
        <v>0</v>
      </c>
      <c r="L1644" s="42">
        <f>[2]Emissions!L1139</f>
        <v>0</v>
      </c>
      <c r="M1644" s="42">
        <f>[2]Emissions!M1139</f>
        <v>0</v>
      </c>
    </row>
    <row r="1645" spans="1:13">
      <c r="A1645" s="10" t="str">
        <f>[2]Emissions!A1153</f>
        <v>EUR</v>
      </c>
      <c r="B1645" s="10" t="str">
        <f>[2]Emissions!B1153</f>
        <v>IND_IS_MD_OIL_EXS</v>
      </c>
      <c r="C1645" s="10" t="str">
        <f>[2]Emissions!C1153</f>
        <v>IND_N2O</v>
      </c>
      <c r="D1645" s="10" t="str">
        <f>[2]Emissions!D1153</f>
        <v>IND</v>
      </c>
      <c r="E1645" s="42">
        <f>[2]Emissions!E1153</f>
        <v>10.8602447864842</v>
      </c>
      <c r="F1645" s="42">
        <f>[2]Emissions!F1153</f>
        <v>0</v>
      </c>
      <c r="G1645" s="42">
        <f>[2]Emissions!G1153</f>
        <v>0</v>
      </c>
      <c r="H1645" s="42">
        <f>[2]Emissions!H1153</f>
        <v>0</v>
      </c>
      <c r="I1645" s="42">
        <f>[2]Emissions!I1153</f>
        <v>0</v>
      </c>
      <c r="J1645" s="42">
        <f>[2]Emissions!J1153</f>
        <v>0</v>
      </c>
      <c r="K1645" s="42">
        <f>[2]Emissions!K1153</f>
        <v>0</v>
      </c>
      <c r="L1645" s="42">
        <f>[2]Emissions!L1153</f>
        <v>0</v>
      </c>
      <c r="M1645" s="42">
        <f>[2]Emissions!M1153</f>
        <v>0</v>
      </c>
    </row>
    <row r="1646" spans="1:13">
      <c r="A1646" s="10" t="str">
        <f>[2]Emissions!A1016</f>
        <v>EUR</v>
      </c>
      <c r="B1646" s="10" t="str">
        <f>[2]Emissions!B1016</f>
        <v>IND_FEA_NEW</v>
      </c>
      <c r="C1646" s="10" t="str">
        <f>[2]Emissions!C1016</f>
        <v>IND_N2O</v>
      </c>
      <c r="D1646" s="10" t="str">
        <f>[2]Emissions!D1016</f>
        <v>IND</v>
      </c>
      <c r="E1646" s="42">
        <f>[2]Emissions!E1016</f>
        <v>1.235954699674281</v>
      </c>
      <c r="F1646" s="42">
        <f>[2]Emissions!F1016</f>
        <v>44.116064100119829</v>
      </c>
      <c r="G1646" s="42">
        <f>[2]Emissions!G1016</f>
        <v>47.890369448586597</v>
      </c>
      <c r="H1646" s="42">
        <f>[2]Emissions!H1016</f>
        <v>60.104510771759927</v>
      </c>
      <c r="I1646" s="42">
        <f>[2]Emissions!I1016</f>
        <v>66.780384715590714</v>
      </c>
      <c r="J1646" s="42">
        <f>[2]Emissions!J1016</f>
        <v>74.315966500793451</v>
      </c>
      <c r="K1646" s="42">
        <f>[2]Emissions!K1016</f>
        <v>73.878941927109224</v>
      </c>
      <c r="L1646" s="42">
        <f>[2]Emissions!L1016</f>
        <v>73.75421735070563</v>
      </c>
      <c r="M1646" s="42">
        <f>[2]Emissions!M1016</f>
        <v>73.594927092146719</v>
      </c>
    </row>
    <row r="1647" spans="1:13">
      <c r="A1647" s="10" t="str">
        <f>[2]Emissions!A832</f>
        <v>EUR</v>
      </c>
      <c r="B1647" s="10" t="str">
        <f>[2]Emissions!B832</f>
        <v>IND_CH_MD_NGA_NEW</v>
      </c>
      <c r="C1647" s="10" t="str">
        <f>[2]Emissions!C832</f>
        <v>IND_N2O</v>
      </c>
      <c r="D1647" s="10" t="str">
        <f>[2]Emissions!D832</f>
        <v>IND</v>
      </c>
      <c r="E1647" s="42">
        <f>[2]Emissions!E832</f>
        <v>0</v>
      </c>
      <c r="F1647" s="42">
        <f>[2]Emissions!F832</f>
        <v>0</v>
      </c>
      <c r="G1647" s="42">
        <f>[2]Emissions!G832</f>
        <v>0</v>
      </c>
      <c r="H1647" s="42">
        <f>[2]Emissions!H832</f>
        <v>0</v>
      </c>
      <c r="I1647" s="42">
        <f>[2]Emissions!I832</f>
        <v>0</v>
      </c>
      <c r="J1647" s="42">
        <f>[2]Emissions!J832</f>
        <v>0</v>
      </c>
      <c r="K1647" s="42">
        <f>[2]Emissions!K832</f>
        <v>0</v>
      </c>
      <c r="L1647" s="42">
        <f>[2]Emissions!L832</f>
        <v>0</v>
      </c>
      <c r="M1647" s="42">
        <f>[2]Emissions!M832</f>
        <v>0</v>
      </c>
    </row>
    <row r="1648" spans="1:13">
      <c r="A1648" s="10" t="str">
        <f>[2]Emissions!A1587</f>
        <v>EUR</v>
      </c>
      <c r="B1648" s="10" t="str">
        <f>[2]Emissions!B1587</f>
        <v>IND_OTH_SB_BIO_NEW</v>
      </c>
      <c r="C1648" s="10" t="str">
        <f>[2]Emissions!C1587</f>
        <v>IND_N2O</v>
      </c>
      <c r="D1648" s="10" t="str">
        <f>[2]Emissions!D1587</f>
        <v>IND</v>
      </c>
      <c r="E1648" s="42">
        <f>[2]Emissions!E1587</f>
        <v>0</v>
      </c>
      <c r="F1648" s="42">
        <f>[2]Emissions!F1587</f>
        <v>0</v>
      </c>
      <c r="G1648" s="42">
        <f>[2]Emissions!G1587</f>
        <v>0</v>
      </c>
      <c r="H1648" s="42">
        <f>[2]Emissions!H1587</f>
        <v>2223.7689261784758</v>
      </c>
      <c r="I1648" s="42">
        <f>[2]Emissions!I1587</f>
        <v>3023.339244134424</v>
      </c>
      <c r="J1648" s="42">
        <f>[2]Emissions!J1587</f>
        <v>4940.7147157652853</v>
      </c>
      <c r="K1648" s="42">
        <f>[2]Emissions!K1587</f>
        <v>3120.171004950294</v>
      </c>
      <c r="L1648" s="42">
        <f>[2]Emissions!L1587</f>
        <v>4120.5371900791652</v>
      </c>
      <c r="M1648" s="42">
        <f>[2]Emissions!M1587</f>
        <v>3081.1900858839158</v>
      </c>
    </row>
    <row r="1649" spans="1:13">
      <c r="A1649" s="10" t="str">
        <f>[2]Emissions!A1517</f>
        <v>EUR</v>
      </c>
      <c r="B1649" s="10" t="str">
        <f>[2]Emissions!B1517</f>
        <v>IND_OTH_PH_COG_NEW</v>
      </c>
      <c r="C1649" s="10" t="str">
        <f>[2]Emissions!C1517</f>
        <v>IND_N2O</v>
      </c>
      <c r="D1649" s="10" t="str">
        <f>[2]Emissions!D1517</f>
        <v>IND</v>
      </c>
      <c r="E1649" s="42">
        <f>[2]Emissions!E1517</f>
        <v>0</v>
      </c>
      <c r="F1649" s="42">
        <f>[2]Emissions!F1517</f>
        <v>0</v>
      </c>
      <c r="G1649" s="42">
        <f>[2]Emissions!G1517</f>
        <v>0</v>
      </c>
      <c r="H1649" s="42">
        <f>[2]Emissions!H1517</f>
        <v>0</v>
      </c>
      <c r="I1649" s="42">
        <f>[2]Emissions!I1517</f>
        <v>0</v>
      </c>
      <c r="J1649" s="42">
        <f>[2]Emissions!J1517</f>
        <v>10.12699813972193</v>
      </c>
      <c r="K1649" s="42">
        <f>[2]Emissions!K1517</f>
        <v>10.91969904496605</v>
      </c>
      <c r="L1649" s="42">
        <f>[2]Emissions!L1517</f>
        <v>7.0703496757287327</v>
      </c>
      <c r="M1649" s="42">
        <f>[2]Emissions!M1517</f>
        <v>0</v>
      </c>
    </row>
    <row r="1650" spans="1:13">
      <c r="A1650" s="10" t="str">
        <f>[2]Emissions!A1252</f>
        <v>EUR</v>
      </c>
      <c r="B1650" s="10" t="str">
        <f>[2]Emissions!B1252</f>
        <v>IND_NF_MD_NGA_NEW</v>
      </c>
      <c r="C1650" s="10" t="str">
        <f>[2]Emissions!C1252</f>
        <v>IND_N2O</v>
      </c>
      <c r="D1650" s="10" t="str">
        <f>[2]Emissions!D1252</f>
        <v>IND</v>
      </c>
      <c r="E1650" s="42">
        <f>[2]Emissions!E1252</f>
        <v>0</v>
      </c>
      <c r="F1650" s="42">
        <f>[2]Emissions!F1252</f>
        <v>0</v>
      </c>
      <c r="G1650" s="42">
        <f>[2]Emissions!G1252</f>
        <v>0</v>
      </c>
      <c r="H1650" s="42">
        <f>[2]Emissions!H1252</f>
        <v>0</v>
      </c>
      <c r="I1650" s="42">
        <f>[2]Emissions!I1252</f>
        <v>0</v>
      </c>
      <c r="J1650" s="42">
        <f>[2]Emissions!J1252</f>
        <v>0</v>
      </c>
      <c r="K1650" s="42">
        <f>[2]Emissions!K1252</f>
        <v>0</v>
      </c>
      <c r="L1650" s="42">
        <f>[2]Emissions!L1252</f>
        <v>0</v>
      </c>
      <c r="M1650" s="42">
        <f>[2]Emissions!M1252</f>
        <v>0</v>
      </c>
    </row>
    <row r="1651" spans="1:13">
      <c r="A1651" s="10" t="str">
        <f>[2]Emissions!A1147</f>
        <v>EUR</v>
      </c>
      <c r="B1651" s="10" t="str">
        <f>[2]Emissions!B1147</f>
        <v>IND_IS_MD_LPG_NEW</v>
      </c>
      <c r="C1651" s="10" t="str">
        <f>[2]Emissions!C1147</f>
        <v>IND_N2O</v>
      </c>
      <c r="D1651" s="10" t="str">
        <f>[2]Emissions!D1147</f>
        <v>IND</v>
      </c>
      <c r="E1651" s="42">
        <f>[2]Emissions!E1147</f>
        <v>0</v>
      </c>
      <c r="F1651" s="42">
        <f>[2]Emissions!F1147</f>
        <v>0</v>
      </c>
      <c r="G1651" s="42">
        <f>[2]Emissions!G1147</f>
        <v>0</v>
      </c>
      <c r="H1651" s="42">
        <f>[2]Emissions!H1147</f>
        <v>0</v>
      </c>
      <c r="I1651" s="42">
        <f>[2]Emissions!I1147</f>
        <v>0</v>
      </c>
      <c r="J1651" s="42">
        <f>[2]Emissions!J1147</f>
        <v>0</v>
      </c>
      <c r="K1651" s="42">
        <f>[2]Emissions!K1147</f>
        <v>0</v>
      </c>
      <c r="L1651" s="42">
        <f>[2]Emissions!L1147</f>
        <v>0</v>
      </c>
      <c r="M1651" s="42">
        <f>[2]Emissions!M1147</f>
        <v>0</v>
      </c>
    </row>
    <row r="1652" spans="1:13">
      <c r="A1652" s="10" t="str">
        <f>[2]Emissions!A1711</f>
        <v>EUR</v>
      </c>
      <c r="B1652" s="10" t="str">
        <f>[2]Emissions!B1711</f>
        <v>IND_PP_PH_COA_EXS</v>
      </c>
      <c r="C1652" s="10" t="str">
        <f>[2]Emissions!C1711</f>
        <v>IND_N2O</v>
      </c>
      <c r="D1652" s="10" t="str">
        <f>[2]Emissions!D1711</f>
        <v>IND</v>
      </c>
      <c r="E1652" s="42">
        <f>[2]Emissions!E1711</f>
        <v>0</v>
      </c>
      <c r="F1652" s="42">
        <f>[2]Emissions!F1711</f>
        <v>0</v>
      </c>
      <c r="G1652" s="42">
        <f>[2]Emissions!G1711</f>
        <v>0</v>
      </c>
      <c r="H1652" s="42">
        <f>[2]Emissions!H1711</f>
        <v>0</v>
      </c>
      <c r="I1652" s="42">
        <f>[2]Emissions!I1711</f>
        <v>0</v>
      </c>
      <c r="J1652" s="42">
        <f>[2]Emissions!J1711</f>
        <v>0</v>
      </c>
      <c r="K1652" s="42">
        <f>[2]Emissions!K1711</f>
        <v>0</v>
      </c>
      <c r="L1652" s="42">
        <f>[2]Emissions!L1711</f>
        <v>0</v>
      </c>
      <c r="M1652" s="42">
        <f>[2]Emissions!M1711</f>
        <v>0</v>
      </c>
    </row>
    <row r="1653" spans="1:13">
      <c r="A1653" s="10" t="str">
        <f>[2]Emissions!A1354</f>
        <v>EUR</v>
      </c>
      <c r="B1653" s="10" t="str">
        <f>[2]Emissions!B1354</f>
        <v>IND_NM_GLS_FOSS_NEW</v>
      </c>
      <c r="C1653" s="10" t="str">
        <f>[2]Emissions!C1354</f>
        <v>IND_N2O</v>
      </c>
      <c r="D1653" s="10" t="str">
        <f>[2]Emissions!D1354</f>
        <v>IND</v>
      </c>
      <c r="E1653" s="42">
        <f>[2]Emissions!E1354</f>
        <v>0</v>
      </c>
      <c r="F1653" s="42">
        <f>[2]Emissions!F1354</f>
        <v>0</v>
      </c>
      <c r="G1653" s="42">
        <f>[2]Emissions!G1354</f>
        <v>0</v>
      </c>
      <c r="H1653" s="42">
        <f>[2]Emissions!H1354</f>
        <v>0</v>
      </c>
      <c r="I1653" s="42">
        <f>[2]Emissions!I1354</f>
        <v>0</v>
      </c>
      <c r="J1653" s="42">
        <f>[2]Emissions!J1354</f>
        <v>0</v>
      </c>
      <c r="K1653" s="42">
        <f>[2]Emissions!K1354</f>
        <v>0</v>
      </c>
      <c r="L1653" s="42">
        <f>[2]Emissions!L1354</f>
        <v>0</v>
      </c>
      <c r="M1653" s="42">
        <f>[2]Emissions!M1354</f>
        <v>0</v>
      </c>
    </row>
    <row r="1654" spans="1:13">
      <c r="A1654" s="10" t="str">
        <f>[2]Emissions!A679</f>
        <v>EUR</v>
      </c>
      <c r="B1654" s="10" t="str">
        <f>[2]Emissions!B679</f>
        <v>IND_CH_AMM_NGASR_NEW</v>
      </c>
      <c r="C1654" s="10" t="str">
        <f>[2]Emissions!C679</f>
        <v>IND_N2O</v>
      </c>
      <c r="D1654" s="10" t="str">
        <f>[2]Emissions!D679</f>
        <v>IND</v>
      </c>
      <c r="E1654" s="42">
        <f>[2]Emissions!E679</f>
        <v>0</v>
      </c>
      <c r="F1654" s="42">
        <f>[2]Emissions!F679</f>
        <v>10.781519881441669</v>
      </c>
      <c r="G1654" s="42">
        <f>[2]Emissions!G679</f>
        <v>35.374761686566558</v>
      </c>
      <c r="H1654" s="42">
        <f>[2]Emissions!H679</f>
        <v>33.105265805330717</v>
      </c>
      <c r="I1654" s="42">
        <f>[2]Emissions!I679</f>
        <v>0</v>
      </c>
      <c r="J1654" s="42">
        <f>[2]Emissions!J679</f>
        <v>0</v>
      </c>
      <c r="K1654" s="42">
        <f>[2]Emissions!K679</f>
        <v>0</v>
      </c>
      <c r="L1654" s="42">
        <f>[2]Emissions!L679</f>
        <v>0</v>
      </c>
      <c r="M1654" s="42">
        <f>[2]Emissions!M679</f>
        <v>0</v>
      </c>
    </row>
    <row r="1655" spans="1:13">
      <c r="A1655" s="10" t="str">
        <f>[2]Emissions!A1705</f>
        <v>EUR</v>
      </c>
      <c r="B1655" s="10" t="str">
        <f>[2]Emissions!B1705</f>
        <v>IND_PP_PH_BIO_NEW</v>
      </c>
      <c r="C1655" s="10" t="str">
        <f>[2]Emissions!C1705</f>
        <v>IND_N2O</v>
      </c>
      <c r="D1655" s="10" t="str">
        <f>[2]Emissions!D1705</f>
        <v>IND</v>
      </c>
      <c r="E1655" s="42">
        <f>[2]Emissions!E1705</f>
        <v>0</v>
      </c>
      <c r="F1655" s="42">
        <f>[2]Emissions!F1705</f>
        <v>0</v>
      </c>
      <c r="G1655" s="42">
        <f>[2]Emissions!G1705</f>
        <v>0</v>
      </c>
      <c r="H1655" s="42">
        <f>[2]Emissions!H1705</f>
        <v>0</v>
      </c>
      <c r="I1655" s="42">
        <f>[2]Emissions!I1705</f>
        <v>0</v>
      </c>
      <c r="J1655" s="42">
        <f>[2]Emissions!J1705</f>
        <v>0</v>
      </c>
      <c r="K1655" s="42">
        <f>[2]Emissions!K1705</f>
        <v>0</v>
      </c>
      <c r="L1655" s="42">
        <f>[2]Emissions!L1705</f>
        <v>0</v>
      </c>
      <c r="M1655" s="42">
        <f>[2]Emissions!M1705</f>
        <v>0</v>
      </c>
    </row>
    <row r="1656" spans="1:13">
      <c r="A1656" s="10" t="str">
        <f>[2]Emissions!A1455</f>
        <v>EUR</v>
      </c>
      <c r="B1656" s="10" t="str">
        <f>[2]Emissions!B1455</f>
        <v>IND_OTH_OTH_HFO_EXS</v>
      </c>
      <c r="C1656" s="10" t="str">
        <f>[2]Emissions!C1455</f>
        <v>IND_N2O</v>
      </c>
      <c r="D1656" s="10" t="str">
        <f>[2]Emissions!D1455</f>
        <v>IND</v>
      </c>
      <c r="E1656" s="42">
        <f>[2]Emissions!E1455</f>
        <v>23.088870370370369</v>
      </c>
      <c r="F1656" s="42">
        <f>[2]Emissions!F1455</f>
        <v>10.126697530864201</v>
      </c>
      <c r="G1656" s="42">
        <f>[2]Emissions!G1455</f>
        <v>8.1013580246913577</v>
      </c>
      <c r="H1656" s="42">
        <f>[2]Emissions!H1455</f>
        <v>6.0760185185185192</v>
      </c>
      <c r="I1656" s="42">
        <f>[2]Emissions!I1455</f>
        <v>4.0506790123456788</v>
      </c>
      <c r="J1656" s="42">
        <f>[2]Emissions!J1455</f>
        <v>2.025339506172839</v>
      </c>
      <c r="K1656" s="42">
        <f>[2]Emissions!K1455</f>
        <v>0</v>
      </c>
      <c r="L1656" s="42">
        <f>[2]Emissions!L1455</f>
        <v>0</v>
      </c>
      <c r="M1656" s="42">
        <f>[2]Emissions!M1455</f>
        <v>0</v>
      </c>
    </row>
    <row r="1657" spans="1:13">
      <c r="A1657" s="10" t="str">
        <f>[2]Emissions!A1448</f>
        <v>EUR</v>
      </c>
      <c r="B1657" s="10" t="str">
        <f>[2]Emissions!B1448</f>
        <v>IND_OTH_OTH_COK_NEW</v>
      </c>
      <c r="C1657" s="10" t="str">
        <f>[2]Emissions!C1448</f>
        <v>IND_N2O</v>
      </c>
      <c r="D1657" s="10" t="str">
        <f>[2]Emissions!D1448</f>
        <v>IND</v>
      </c>
      <c r="E1657" s="42">
        <f>[2]Emissions!E1448</f>
        <v>0</v>
      </c>
      <c r="F1657" s="42">
        <f>[2]Emissions!F1448</f>
        <v>0</v>
      </c>
      <c r="G1657" s="42">
        <f>[2]Emissions!G1448</f>
        <v>0</v>
      </c>
      <c r="H1657" s="42">
        <f>[2]Emissions!H1448</f>
        <v>0</v>
      </c>
      <c r="I1657" s="42">
        <f>[2]Emissions!I1448</f>
        <v>0</v>
      </c>
      <c r="J1657" s="42">
        <f>[2]Emissions!J1448</f>
        <v>0</v>
      </c>
      <c r="K1657" s="42">
        <f>[2]Emissions!K1448</f>
        <v>0</v>
      </c>
      <c r="L1657" s="42">
        <f>[2]Emissions!L1448</f>
        <v>0</v>
      </c>
      <c r="M1657" s="42">
        <f>[2]Emissions!M1448</f>
        <v>0</v>
      </c>
    </row>
    <row r="1658" spans="1:13">
      <c r="A1658" s="10" t="str">
        <f>[2]Emissions!A1185</f>
        <v>EUR</v>
      </c>
      <c r="B1658" s="10" t="str">
        <f>[2]Emissions!B1185</f>
        <v>IND_NF_ALU_EXS</v>
      </c>
      <c r="C1658" s="10" t="str">
        <f>[2]Emissions!C1185</f>
        <v>IND_N2O</v>
      </c>
      <c r="D1658" s="10" t="str">
        <f>[2]Emissions!D1185</f>
        <v>IND</v>
      </c>
      <c r="E1658" s="42">
        <f>[2]Emissions!E1185</f>
        <v>1.2851843546419079</v>
      </c>
      <c r="F1658" s="42">
        <f>[2]Emissions!F1185</f>
        <v>1.028147483713528</v>
      </c>
      <c r="G1658" s="42">
        <f>[2]Emissions!G1185</f>
        <v>0.77111061278514592</v>
      </c>
      <c r="H1658" s="42">
        <f>[2]Emissions!H1185</f>
        <v>0.51407374185676324</v>
      </c>
      <c r="I1658" s="42">
        <f>[2]Emissions!I1185</f>
        <v>0.25703687092838179</v>
      </c>
      <c r="J1658" s="42">
        <f>[2]Emissions!J1185</f>
        <v>0</v>
      </c>
      <c r="K1658" s="42">
        <f>[2]Emissions!K1185</f>
        <v>0</v>
      </c>
      <c r="L1658" s="42">
        <f>[2]Emissions!L1185</f>
        <v>0</v>
      </c>
      <c r="M1658" s="42">
        <f>[2]Emissions!M1185</f>
        <v>0</v>
      </c>
    </row>
    <row r="1659" spans="1:13">
      <c r="A1659" s="10" t="str">
        <f>[2]Emissions!A1178</f>
        <v>EUR</v>
      </c>
      <c r="B1659" s="10" t="str">
        <f>[2]Emissions!B1178</f>
        <v>IND_NF_ALU_CBT_NEW</v>
      </c>
      <c r="C1659" s="10" t="str">
        <f>[2]Emissions!C1178</f>
        <v>IND_N2O</v>
      </c>
      <c r="D1659" s="10" t="str">
        <f>[2]Emissions!D1178</f>
        <v>IND</v>
      </c>
      <c r="E1659" s="42">
        <f>[2]Emissions!E1178</f>
        <v>0</v>
      </c>
      <c r="F1659" s="42">
        <f>[2]Emissions!F1178</f>
        <v>0</v>
      </c>
      <c r="G1659" s="42">
        <f>[2]Emissions!G1178</f>
        <v>0</v>
      </c>
      <c r="H1659" s="42">
        <f>[2]Emissions!H1178</f>
        <v>0</v>
      </c>
      <c r="I1659" s="42">
        <f>[2]Emissions!I1178</f>
        <v>0</v>
      </c>
      <c r="J1659" s="42">
        <f>[2]Emissions!J1178</f>
        <v>0</v>
      </c>
      <c r="K1659" s="42">
        <f>[2]Emissions!K1178</f>
        <v>0</v>
      </c>
      <c r="L1659" s="42">
        <f>[2]Emissions!L1178</f>
        <v>0</v>
      </c>
      <c r="M1659" s="42">
        <f>[2]Emissions!M1178</f>
        <v>0</v>
      </c>
    </row>
    <row r="1660" spans="1:13">
      <c r="A1660" s="10" t="str">
        <f>[2]Emissions!A1172</f>
        <v>EUR</v>
      </c>
      <c r="B1660" s="10" t="str">
        <f>[2]Emissions!B1172</f>
        <v>IND_IS_SCR_NEW</v>
      </c>
      <c r="C1660" s="10" t="str">
        <f>[2]Emissions!C1172</f>
        <v>IND_N2O</v>
      </c>
      <c r="D1660" s="10" t="str">
        <f>[2]Emissions!D1172</f>
        <v>IND</v>
      </c>
      <c r="E1660" s="42">
        <f>[2]Emissions!E1172</f>
        <v>1.291530907103362</v>
      </c>
      <c r="F1660" s="42">
        <f>[2]Emissions!F1172</f>
        <v>0</v>
      </c>
      <c r="G1660" s="42">
        <f>[2]Emissions!G1172</f>
        <v>0</v>
      </c>
      <c r="H1660" s="42">
        <f>[2]Emissions!H1172</f>
        <v>0</v>
      </c>
      <c r="I1660" s="42">
        <f>[2]Emissions!I1172</f>
        <v>2.7484557054682042</v>
      </c>
      <c r="J1660" s="42">
        <f>[2]Emissions!J1172</f>
        <v>2.3777395833184651</v>
      </c>
      <c r="K1660" s="42">
        <f>[2]Emissions!K1172</f>
        <v>0</v>
      </c>
      <c r="L1660" s="42">
        <f>[2]Emissions!L1172</f>
        <v>0</v>
      </c>
      <c r="M1660" s="42">
        <f>[2]Emissions!M1172</f>
        <v>0</v>
      </c>
    </row>
    <row r="1661" spans="1:13">
      <c r="A1661" s="10" t="str">
        <f>[2]Emissions!A1613</f>
        <v>EUR</v>
      </c>
      <c r="B1661" s="10" t="str">
        <f>[2]Emissions!B1613</f>
        <v>IND_OTH_SB_DST_NEW</v>
      </c>
      <c r="C1661" s="10" t="str">
        <f>[2]Emissions!C1613</f>
        <v>IND_N2O</v>
      </c>
      <c r="D1661" s="10" t="str">
        <f>[2]Emissions!D1613</f>
        <v>IND</v>
      </c>
      <c r="E1661" s="42">
        <f>[2]Emissions!E1613</f>
        <v>0</v>
      </c>
      <c r="F1661" s="42">
        <f>[2]Emissions!F1613</f>
        <v>0</v>
      </c>
      <c r="G1661" s="42">
        <f>[2]Emissions!G1613</f>
        <v>0</v>
      </c>
      <c r="H1661" s="42">
        <f>[2]Emissions!H1613</f>
        <v>0</v>
      </c>
      <c r="I1661" s="42">
        <f>[2]Emissions!I1613</f>
        <v>0</v>
      </c>
      <c r="J1661" s="42">
        <f>[2]Emissions!J1613</f>
        <v>0</v>
      </c>
      <c r="K1661" s="42">
        <f>[2]Emissions!K1613</f>
        <v>0</v>
      </c>
      <c r="L1661" s="42">
        <f>[2]Emissions!L1613</f>
        <v>0</v>
      </c>
      <c r="M1661" s="42">
        <f>[2]Emissions!M1613</f>
        <v>0</v>
      </c>
    </row>
    <row r="1662" spans="1:13">
      <c r="A1662" s="10" t="str">
        <f>[2]Emissions!A1543</f>
        <v>EUR</v>
      </c>
      <c r="B1662" s="10" t="str">
        <f>[2]Emissions!B1543</f>
        <v>IND_OTH_PH_HFO_NEW</v>
      </c>
      <c r="C1662" s="10" t="str">
        <f>[2]Emissions!C1543</f>
        <v>IND_N2O</v>
      </c>
      <c r="D1662" s="10" t="str">
        <f>[2]Emissions!D1543</f>
        <v>IND</v>
      </c>
      <c r="E1662" s="42">
        <f>[2]Emissions!E1543</f>
        <v>0</v>
      </c>
      <c r="F1662" s="42">
        <f>[2]Emissions!F1543</f>
        <v>0</v>
      </c>
      <c r="G1662" s="42">
        <f>[2]Emissions!G1543</f>
        <v>154.09385046846339</v>
      </c>
      <c r="H1662" s="42">
        <f>[2]Emissions!H1543</f>
        <v>0</v>
      </c>
      <c r="I1662" s="42">
        <f>[2]Emissions!I1543</f>
        <v>0</v>
      </c>
      <c r="J1662" s="42">
        <f>[2]Emissions!J1543</f>
        <v>0</v>
      </c>
      <c r="K1662" s="42">
        <f>[2]Emissions!K1543</f>
        <v>0</v>
      </c>
      <c r="L1662" s="42">
        <f>[2]Emissions!L1543</f>
        <v>0</v>
      </c>
      <c r="M1662" s="42">
        <f>[2]Emissions!M1543</f>
        <v>0</v>
      </c>
    </row>
    <row r="1663" spans="1:13">
      <c r="A1663" s="10" t="str">
        <f>[2]Emissions!A1414</f>
        <v>EUR</v>
      </c>
      <c r="B1663" s="10" t="str">
        <f>[2]Emissions!B1414</f>
        <v>IND_OTH_MD_LPG_NEW</v>
      </c>
      <c r="C1663" s="10" t="str">
        <f>[2]Emissions!C1414</f>
        <v>IND_N2O</v>
      </c>
      <c r="D1663" s="10" t="str">
        <f>[2]Emissions!D1414</f>
        <v>IND</v>
      </c>
      <c r="E1663" s="42">
        <f>[2]Emissions!E1414</f>
        <v>0</v>
      </c>
      <c r="F1663" s="42">
        <f>[2]Emissions!F1414</f>
        <v>0</v>
      </c>
      <c r="G1663" s="42">
        <f>[2]Emissions!G1414</f>
        <v>0</v>
      </c>
      <c r="H1663" s="42">
        <f>[2]Emissions!H1414</f>
        <v>0</v>
      </c>
      <c r="I1663" s="42">
        <f>[2]Emissions!I1414</f>
        <v>0</v>
      </c>
      <c r="J1663" s="42">
        <f>[2]Emissions!J1414</f>
        <v>0</v>
      </c>
      <c r="K1663" s="42">
        <f>[2]Emissions!K1414</f>
        <v>0</v>
      </c>
      <c r="L1663" s="42">
        <f>[2]Emissions!L1414</f>
        <v>0</v>
      </c>
      <c r="M1663" s="42">
        <f>[2]Emissions!M1414</f>
        <v>0</v>
      </c>
    </row>
    <row r="1664" spans="1:13">
      <c r="A1664" s="10" t="str">
        <f>[2]Emissions!A1530</f>
        <v>EUR</v>
      </c>
      <c r="B1664" s="10" t="str">
        <f>[2]Emissions!B1530</f>
        <v>IND_OTH_PH_COK_NEW</v>
      </c>
      <c r="C1664" s="10" t="str">
        <f>[2]Emissions!C1530</f>
        <v>IND_N2O</v>
      </c>
      <c r="D1664" s="10" t="str">
        <f>[2]Emissions!D1530</f>
        <v>IND</v>
      </c>
      <c r="E1664" s="42">
        <f>[2]Emissions!E1530</f>
        <v>0</v>
      </c>
      <c r="F1664" s="42">
        <f>[2]Emissions!F1530</f>
        <v>0</v>
      </c>
      <c r="G1664" s="42">
        <f>[2]Emissions!G1530</f>
        <v>0</v>
      </c>
      <c r="H1664" s="42">
        <f>[2]Emissions!H1530</f>
        <v>0</v>
      </c>
      <c r="I1664" s="42">
        <f>[2]Emissions!I1530</f>
        <v>0</v>
      </c>
      <c r="J1664" s="42">
        <f>[2]Emissions!J1530</f>
        <v>0</v>
      </c>
      <c r="K1664" s="42">
        <f>[2]Emissions!K1530</f>
        <v>0</v>
      </c>
      <c r="L1664" s="42">
        <f>[2]Emissions!L1530</f>
        <v>0</v>
      </c>
      <c r="M1664" s="42">
        <f>[2]Emissions!M1530</f>
        <v>0</v>
      </c>
    </row>
    <row r="1665" spans="1:13">
      <c r="A1665" s="10" t="str">
        <f>[2]Emissions!A1523</f>
        <v>EUR</v>
      </c>
      <c r="B1665" s="10" t="str">
        <f>[2]Emissions!B1523</f>
        <v>IND_OTH_PH_COK_EXS</v>
      </c>
      <c r="C1665" s="10" t="str">
        <f>[2]Emissions!C1523</f>
        <v>IND_N2O</v>
      </c>
      <c r="D1665" s="10" t="str">
        <f>[2]Emissions!D1523</f>
        <v>IND</v>
      </c>
      <c r="E1665" s="42">
        <f>[2]Emissions!E1523</f>
        <v>7.9085925925925924</v>
      </c>
      <c r="F1665" s="42">
        <f>[2]Emissions!F1523</f>
        <v>6.5904938271604916</v>
      </c>
      <c r="G1665" s="42">
        <f>[2]Emissions!G1523</f>
        <v>5.2723950617283943</v>
      </c>
      <c r="H1665" s="42">
        <f>[2]Emissions!H1523</f>
        <v>3.9542962962962962</v>
      </c>
      <c r="I1665" s="42">
        <f>[2]Emissions!I1523</f>
        <v>2.6361975308641958</v>
      </c>
      <c r="J1665" s="42">
        <f>[2]Emissions!J1523</f>
        <v>1.3180987654320979</v>
      </c>
      <c r="K1665" s="42">
        <f>[2]Emissions!K1523</f>
        <v>0</v>
      </c>
      <c r="L1665" s="42">
        <f>[2]Emissions!L1523</f>
        <v>0</v>
      </c>
      <c r="M1665" s="42">
        <f>[2]Emissions!M1523</f>
        <v>0</v>
      </c>
    </row>
    <row r="1666" spans="1:13">
      <c r="A1666" s="10" t="str">
        <f>[2]Emissions!A1408</f>
        <v>EUR</v>
      </c>
      <c r="B1666" s="10" t="str">
        <f>[2]Emissions!B1408</f>
        <v>IND_OTH_MD_DST_NEW</v>
      </c>
      <c r="C1666" s="10" t="str">
        <f>[2]Emissions!C1408</f>
        <v>IND_N2O</v>
      </c>
      <c r="D1666" s="10" t="str">
        <f>[2]Emissions!D1408</f>
        <v>IND</v>
      </c>
      <c r="E1666" s="42">
        <f>[2]Emissions!E1408</f>
        <v>0</v>
      </c>
      <c r="F1666" s="42">
        <f>[2]Emissions!F1408</f>
        <v>0</v>
      </c>
      <c r="G1666" s="42">
        <f>[2]Emissions!G1408</f>
        <v>0</v>
      </c>
      <c r="H1666" s="42">
        <f>[2]Emissions!H1408</f>
        <v>0</v>
      </c>
      <c r="I1666" s="42">
        <f>[2]Emissions!I1408</f>
        <v>0</v>
      </c>
      <c r="J1666" s="42">
        <f>[2]Emissions!J1408</f>
        <v>0</v>
      </c>
      <c r="K1666" s="42">
        <f>[2]Emissions!K1408</f>
        <v>0</v>
      </c>
      <c r="L1666" s="42">
        <f>[2]Emissions!L1408</f>
        <v>0</v>
      </c>
      <c r="M1666" s="42">
        <f>[2]Emissions!M1408</f>
        <v>0</v>
      </c>
    </row>
    <row r="1667" spans="1:13">
      <c r="A1667" s="10" t="str">
        <f>[2]Emissions!A1724</f>
        <v>EUR</v>
      </c>
      <c r="B1667" s="10" t="str">
        <f>[2]Emissions!B1724</f>
        <v>IND_PP_PH_HFO_NEW</v>
      </c>
      <c r="C1667" s="10" t="str">
        <f>[2]Emissions!C1724</f>
        <v>IND_N2O</v>
      </c>
      <c r="D1667" s="10" t="str">
        <f>[2]Emissions!D1724</f>
        <v>IND</v>
      </c>
      <c r="E1667" s="42">
        <f>[2]Emissions!E1724</f>
        <v>0</v>
      </c>
      <c r="F1667" s="42">
        <f>[2]Emissions!F1724</f>
        <v>0</v>
      </c>
      <c r="G1667" s="42">
        <f>[2]Emissions!G1724</f>
        <v>0</v>
      </c>
      <c r="H1667" s="42">
        <f>[2]Emissions!H1724</f>
        <v>0</v>
      </c>
      <c r="I1667" s="42">
        <f>[2]Emissions!I1724</f>
        <v>0</v>
      </c>
      <c r="J1667" s="42">
        <f>[2]Emissions!J1724</f>
        <v>0</v>
      </c>
      <c r="K1667" s="42">
        <f>[2]Emissions!K1724</f>
        <v>0</v>
      </c>
      <c r="L1667" s="42">
        <f>[2]Emissions!L1724</f>
        <v>0</v>
      </c>
      <c r="M1667" s="42">
        <f>[2]Emissions!M1724</f>
        <v>0</v>
      </c>
    </row>
    <row r="1668" spans="1:13">
      <c r="A1668" s="10" t="str">
        <f>[2]Emissions!A1510</f>
        <v>EUR</v>
      </c>
      <c r="B1668" s="10" t="str">
        <f>[2]Emissions!B1510</f>
        <v>IND_OTH_PH_COA_NEW</v>
      </c>
      <c r="C1668" s="10" t="str">
        <f>[2]Emissions!C1510</f>
        <v>IND_N2O</v>
      </c>
      <c r="D1668" s="10" t="str">
        <f>[2]Emissions!D1510</f>
        <v>IND</v>
      </c>
      <c r="E1668" s="42">
        <f>[2]Emissions!E1510</f>
        <v>0</v>
      </c>
      <c r="F1668" s="42">
        <f>[2]Emissions!F1510</f>
        <v>0</v>
      </c>
      <c r="G1668" s="42">
        <f>[2]Emissions!G1510</f>
        <v>0</v>
      </c>
      <c r="H1668" s="42">
        <f>[2]Emissions!H1510</f>
        <v>1449.3762085797721</v>
      </c>
      <c r="I1668" s="42">
        <f>[2]Emissions!I1510</f>
        <v>1449.3762085797721</v>
      </c>
      <c r="J1668" s="42">
        <f>[2]Emissions!J1510</f>
        <v>0</v>
      </c>
      <c r="K1668" s="42">
        <f>[2]Emissions!K1510</f>
        <v>0</v>
      </c>
      <c r="L1668" s="42">
        <f>[2]Emissions!L1510</f>
        <v>0</v>
      </c>
      <c r="M1668" s="42">
        <f>[2]Emissions!M1510</f>
        <v>0</v>
      </c>
    </row>
    <row r="1669" spans="1:13">
      <c r="A1669" s="10" t="str">
        <f>[2]Emissions!A685</f>
        <v>EUR</v>
      </c>
      <c r="B1669" s="10" t="str">
        <f>[2]Emissions!B685</f>
        <v>IND_CH_BTX_EXS</v>
      </c>
      <c r="C1669" s="10" t="str">
        <f>[2]Emissions!C685</f>
        <v>IND_N2O</v>
      </c>
      <c r="D1669" s="10" t="str">
        <f>[2]Emissions!D685</f>
        <v>IND</v>
      </c>
      <c r="E1669" s="42">
        <f>[2]Emissions!E685</f>
        <v>15.611935516178731</v>
      </c>
      <c r="F1669" s="42">
        <f>[2]Emissions!F685</f>
        <v>12.48954841294298</v>
      </c>
      <c r="G1669" s="42">
        <f>[2]Emissions!G685</f>
        <v>9.3671613097072441</v>
      </c>
      <c r="H1669" s="42">
        <f>[2]Emissions!H685</f>
        <v>6.2447742064714982</v>
      </c>
      <c r="I1669" s="42">
        <f>[2]Emissions!I685</f>
        <v>3.122387103235746</v>
      </c>
      <c r="J1669" s="42">
        <f>[2]Emissions!J685</f>
        <v>0</v>
      </c>
      <c r="K1669" s="42">
        <f>[2]Emissions!K685</f>
        <v>0</v>
      </c>
      <c r="L1669" s="42">
        <f>[2]Emissions!L685</f>
        <v>0</v>
      </c>
      <c r="M1669" s="42">
        <f>[2]Emissions!M685</f>
        <v>0</v>
      </c>
    </row>
    <row r="1670" spans="1:13">
      <c r="A1670" s="10" t="str">
        <f>[2]Emissions!A1461</f>
        <v>EUR</v>
      </c>
      <c r="B1670" s="10" t="str">
        <f>[2]Emissions!B1461</f>
        <v>IND_OTH_OTH_HFO_NEW</v>
      </c>
      <c r="C1670" s="10" t="str">
        <f>[2]Emissions!C1461</f>
        <v>IND_N2O</v>
      </c>
      <c r="D1670" s="10" t="str">
        <f>[2]Emissions!D1461</f>
        <v>IND</v>
      </c>
      <c r="E1670" s="42">
        <f>[2]Emissions!E1461</f>
        <v>0</v>
      </c>
      <c r="F1670" s="42">
        <f>[2]Emissions!F1461</f>
        <v>0</v>
      </c>
      <c r="G1670" s="42">
        <f>[2]Emissions!G1461</f>
        <v>153.81342172316559</v>
      </c>
      <c r="H1670" s="42">
        <f>[2]Emissions!H1461</f>
        <v>0</v>
      </c>
      <c r="I1670" s="42">
        <f>[2]Emissions!I1461</f>
        <v>0</v>
      </c>
      <c r="J1670" s="42">
        <f>[2]Emissions!J1461</f>
        <v>0</v>
      </c>
      <c r="K1670" s="42">
        <f>[2]Emissions!K1461</f>
        <v>0</v>
      </c>
      <c r="L1670" s="42">
        <f>[2]Emissions!L1461</f>
        <v>0</v>
      </c>
      <c r="M1670" s="42">
        <f>[2]Emissions!M1461</f>
        <v>0</v>
      </c>
    </row>
    <row r="1671" spans="1:13">
      <c r="A1671" s="10" t="str">
        <f>[2]Emissions!A1347</f>
        <v>EUR</v>
      </c>
      <c r="B1671" s="10" t="str">
        <f>[2]Emissions!B1347</f>
        <v>IND_NM_GLS_EXS</v>
      </c>
      <c r="C1671" s="10" t="str">
        <f>[2]Emissions!C1347</f>
        <v>IND_N2O</v>
      </c>
      <c r="D1671" s="10" t="str">
        <f>[2]Emissions!D1347</f>
        <v>IND</v>
      </c>
      <c r="E1671" s="42">
        <f>[2]Emissions!E1347</f>
        <v>14.006641905567109</v>
      </c>
      <c r="F1671" s="42">
        <f>[2]Emissions!F1347</f>
        <v>11.20531352445369</v>
      </c>
      <c r="G1671" s="42">
        <f>[2]Emissions!G1347</f>
        <v>8.4039851433402681</v>
      </c>
      <c r="H1671" s="42">
        <f>[2]Emissions!H1347</f>
        <v>5.6026567622268439</v>
      </c>
      <c r="I1671" s="42">
        <f>[2]Emissions!I1347</f>
        <v>2.8013283811134229</v>
      </c>
      <c r="J1671" s="42">
        <f>[2]Emissions!J1347</f>
        <v>0</v>
      </c>
      <c r="K1671" s="42">
        <f>[2]Emissions!K1347</f>
        <v>0</v>
      </c>
      <c r="L1671" s="42">
        <f>[2]Emissions!L1347</f>
        <v>0</v>
      </c>
      <c r="M1671" s="42">
        <f>[2]Emissions!M1347</f>
        <v>0</v>
      </c>
    </row>
    <row r="1672" spans="1:13">
      <c r="A1672" s="10" t="str">
        <f>[2]Emissions!A1340</f>
        <v>EUR</v>
      </c>
      <c r="B1672" s="10" t="str">
        <f>[2]Emissions!B1340</f>
        <v>IND_NM_GLS_ELEC_NEW</v>
      </c>
      <c r="C1672" s="10" t="str">
        <f>[2]Emissions!C1340</f>
        <v>IND_N2O</v>
      </c>
      <c r="D1672" s="10" t="str">
        <f>[2]Emissions!D1340</f>
        <v>IND</v>
      </c>
      <c r="E1672" s="42">
        <f>[2]Emissions!E1340</f>
        <v>9.6303062978592031</v>
      </c>
      <c r="F1672" s="42">
        <f>[2]Emissions!F1340</f>
        <v>43.989479814124209</v>
      </c>
      <c r="G1672" s="42">
        <f>[2]Emissions!G1340</f>
        <v>69.773578952234743</v>
      </c>
      <c r="H1672" s="42">
        <f>[2]Emissions!H1340</f>
        <v>109.2902962751801</v>
      </c>
      <c r="I1672" s="42">
        <f>[2]Emissions!I1340</f>
        <v>135.56827918515131</v>
      </c>
      <c r="J1672" s="42">
        <f>[2]Emissions!J1340</f>
        <v>165.74794309164309</v>
      </c>
      <c r="K1672" s="42">
        <f>[2]Emissions!K1340</f>
        <v>164.92407995726811</v>
      </c>
      <c r="L1672" s="42">
        <f>[2]Emissions!L1340</f>
        <v>167.04149233865499</v>
      </c>
      <c r="M1672" s="42">
        <f>[2]Emissions!M1340</f>
        <v>168.80586810148199</v>
      </c>
    </row>
    <row r="1673" spans="1:13">
      <c r="A1673" s="10" t="str">
        <f>[2]Emissions!A948</f>
        <v>EUR</v>
      </c>
      <c r="B1673" s="10" t="str">
        <f>[2]Emissions!B948</f>
        <v>IND_CH_OTH_DST_NEW</v>
      </c>
      <c r="C1673" s="10" t="str">
        <f>[2]Emissions!C948</f>
        <v>IND_N2O</v>
      </c>
      <c r="D1673" s="10" t="str">
        <f>[2]Emissions!D948</f>
        <v>IND</v>
      </c>
      <c r="E1673" s="42">
        <f>[2]Emissions!E948</f>
        <v>0</v>
      </c>
      <c r="F1673" s="42">
        <f>[2]Emissions!F948</f>
        <v>0</v>
      </c>
      <c r="G1673" s="42">
        <f>[2]Emissions!G948</f>
        <v>0</v>
      </c>
      <c r="H1673" s="42">
        <f>[2]Emissions!H948</f>
        <v>0</v>
      </c>
      <c r="I1673" s="42">
        <f>[2]Emissions!I948</f>
        <v>0</v>
      </c>
      <c r="J1673" s="42">
        <f>[2]Emissions!J948</f>
        <v>0</v>
      </c>
      <c r="K1673" s="42">
        <f>[2]Emissions!K948</f>
        <v>0</v>
      </c>
      <c r="L1673" s="42">
        <f>[2]Emissions!L948</f>
        <v>0</v>
      </c>
      <c r="M1673" s="42">
        <f>[2]Emissions!M948</f>
        <v>0</v>
      </c>
    </row>
    <row r="1674" spans="1:13">
      <c r="A1674" s="10" t="str">
        <f>[2]Emissions!A733</f>
        <v>EUR</v>
      </c>
      <c r="B1674" s="10" t="str">
        <f>[2]Emissions!B733</f>
        <v>IND_CH_FS_HFO_EXS</v>
      </c>
      <c r="C1674" s="10" t="str">
        <f>[2]Emissions!C733</f>
        <v>IND_N2O</v>
      </c>
      <c r="D1674" s="10" t="str">
        <f>[2]Emissions!D733</f>
        <v>IND</v>
      </c>
      <c r="E1674" s="42">
        <f>[2]Emissions!E733</f>
        <v>77.679935321867376</v>
      </c>
      <c r="F1674" s="42">
        <f>[2]Emissions!F733</f>
        <v>71.956766922288097</v>
      </c>
      <c r="G1674" s="42">
        <f>[2]Emissions!G733</f>
        <v>62.280022667606197</v>
      </c>
      <c r="H1674" s="42">
        <f>[2]Emissions!H733</f>
        <v>42.000994530926022</v>
      </c>
      <c r="I1674" s="42">
        <f>[2]Emissions!I733</f>
        <v>24.347135171141652</v>
      </c>
      <c r="J1674" s="42">
        <f>[2]Emissions!J733</f>
        <v>9.1068425587345647</v>
      </c>
      <c r="K1674" s="42">
        <f>[2]Emissions!K733</f>
        <v>0</v>
      </c>
      <c r="L1674" s="42">
        <f>[2]Emissions!L733</f>
        <v>0</v>
      </c>
      <c r="M1674" s="42">
        <f>[2]Emissions!M733</f>
        <v>0</v>
      </c>
    </row>
    <row r="1675" spans="1:13">
      <c r="A1675" s="10" t="str">
        <f>[2]Emissions!A691</f>
        <v>EUR</v>
      </c>
      <c r="B1675" s="10" t="str">
        <f>[2]Emissions!B691</f>
        <v>IND_CH_FS_BIO_NEW</v>
      </c>
      <c r="C1675" s="10" t="str">
        <f>[2]Emissions!C691</f>
        <v>IND_N2O</v>
      </c>
      <c r="D1675" s="10" t="str">
        <f>[2]Emissions!D691</f>
        <v>IND</v>
      </c>
      <c r="E1675" s="42">
        <f>[2]Emissions!E691</f>
        <v>0</v>
      </c>
      <c r="F1675" s="42">
        <f>[2]Emissions!F691</f>
        <v>0</v>
      </c>
      <c r="G1675" s="42">
        <f>[2]Emissions!G691</f>
        <v>0</v>
      </c>
      <c r="H1675" s="42">
        <f>[2]Emissions!H691</f>
        <v>0</v>
      </c>
      <c r="I1675" s="42">
        <f>[2]Emissions!I691</f>
        <v>0</v>
      </c>
      <c r="J1675" s="42">
        <f>[2]Emissions!J691</f>
        <v>0</v>
      </c>
      <c r="K1675" s="42">
        <f>[2]Emissions!K691</f>
        <v>647.85732685667017</v>
      </c>
      <c r="L1675" s="42">
        <f>[2]Emissions!L691</f>
        <v>1272.261693540084</v>
      </c>
      <c r="M1675" s="42">
        <f>[2]Emissions!M691</f>
        <v>873.8371883765368</v>
      </c>
    </row>
    <row r="1676" spans="1:13">
      <c r="A1676" s="10" t="str">
        <f>[2]Emissions!A727</f>
        <v>EUR</v>
      </c>
      <c r="B1676" s="10" t="str">
        <f>[2]Emissions!B727</f>
        <v>IND_CH_FS_ETH_NEW</v>
      </c>
      <c r="C1676" s="10" t="str">
        <f>[2]Emissions!C727</f>
        <v>IND_N2O</v>
      </c>
      <c r="D1676" s="10" t="str">
        <f>[2]Emissions!D727</f>
        <v>IND</v>
      </c>
      <c r="E1676" s="42">
        <f>[2]Emissions!E727</f>
        <v>32.226776155356767</v>
      </c>
      <c r="F1676" s="42">
        <f>[2]Emissions!F727</f>
        <v>107.1785127865688</v>
      </c>
      <c r="G1676" s="42">
        <f>[2]Emissions!G727</f>
        <v>149.6070036413789</v>
      </c>
      <c r="H1676" s="42">
        <f>[2]Emissions!H727</f>
        <v>408.51295124743979</v>
      </c>
      <c r="I1676" s="42">
        <f>[2]Emissions!I727</f>
        <v>674.80788480578383</v>
      </c>
      <c r="J1676" s="42">
        <f>[2]Emissions!J727</f>
        <v>672.06840178104585</v>
      </c>
      <c r="K1676" s="42">
        <f>[2]Emissions!K727</f>
        <v>220.7863212818977</v>
      </c>
      <c r="L1676" s="42">
        <f>[2]Emissions!L727</f>
        <v>126.59536941686579</v>
      </c>
      <c r="M1676" s="42">
        <f>[2]Emissions!M727</f>
        <v>193.2595479855475</v>
      </c>
    </row>
    <row r="1677" spans="1:13">
      <c r="A1677" s="10" t="str">
        <f>[2]Emissions!A1685</f>
        <v>EUR</v>
      </c>
      <c r="B1677" s="10" t="str">
        <f>[2]Emissions!B1685</f>
        <v>IND_PP_MD_LPG_NEW</v>
      </c>
      <c r="C1677" s="10" t="str">
        <f>[2]Emissions!C1685</f>
        <v>IND_N2O</v>
      </c>
      <c r="D1677" s="10" t="str">
        <f>[2]Emissions!D1685</f>
        <v>IND</v>
      </c>
      <c r="E1677" s="42">
        <f>[2]Emissions!E1685</f>
        <v>0</v>
      </c>
      <c r="F1677" s="42">
        <f>[2]Emissions!F1685</f>
        <v>0</v>
      </c>
      <c r="G1677" s="42">
        <f>[2]Emissions!G1685</f>
        <v>0</v>
      </c>
      <c r="H1677" s="42">
        <f>[2]Emissions!H1685</f>
        <v>0</v>
      </c>
      <c r="I1677" s="42">
        <f>[2]Emissions!I1685</f>
        <v>0</v>
      </c>
      <c r="J1677" s="42">
        <f>[2]Emissions!J1685</f>
        <v>0</v>
      </c>
      <c r="K1677" s="42">
        <f>[2]Emissions!K1685</f>
        <v>0</v>
      </c>
      <c r="L1677" s="42">
        <f>[2]Emissions!L1685</f>
        <v>0</v>
      </c>
      <c r="M1677" s="42">
        <f>[2]Emissions!M1685</f>
        <v>0</v>
      </c>
    </row>
    <row r="1678" spans="1:13">
      <c r="A1678" s="10" t="str">
        <f>[2]Emissions!A1625</f>
        <v>EUR</v>
      </c>
      <c r="B1678" s="10" t="str">
        <f>[2]Emissions!B1625</f>
        <v>IND_OTH_SB_HFO_NEW</v>
      </c>
      <c r="C1678" s="10" t="str">
        <f>[2]Emissions!C1625</f>
        <v>IND_N2O</v>
      </c>
      <c r="D1678" s="10" t="str">
        <f>[2]Emissions!D1625</f>
        <v>IND</v>
      </c>
      <c r="E1678" s="42">
        <f>[2]Emissions!E1625</f>
        <v>13.470154240864289</v>
      </c>
      <c r="F1678" s="42">
        <f>[2]Emissions!F1625</f>
        <v>12.11904496178148</v>
      </c>
      <c r="G1678" s="42">
        <f>[2]Emissions!G1625</f>
        <v>167.81978091309909</v>
      </c>
      <c r="H1678" s="42">
        <f>[2]Emissions!H1625</f>
        <v>0</v>
      </c>
      <c r="I1678" s="42">
        <f>[2]Emissions!I1625</f>
        <v>0</v>
      </c>
      <c r="J1678" s="42">
        <f>[2]Emissions!J1625</f>
        <v>0</v>
      </c>
      <c r="K1678" s="42">
        <f>[2]Emissions!K1625</f>
        <v>0</v>
      </c>
      <c r="L1678" s="42">
        <f>[2]Emissions!L1625</f>
        <v>0</v>
      </c>
      <c r="M1678" s="42">
        <f>[2]Emissions!M1625</f>
        <v>0</v>
      </c>
    </row>
    <row r="1679" spans="1:13">
      <c r="A1679" s="10" t="str">
        <f>[2]Emissions!A1555</f>
        <v>EUR</v>
      </c>
      <c r="B1679" s="10" t="str">
        <f>[2]Emissions!B1555</f>
        <v>IND_OTH_PH_LPG_NEW</v>
      </c>
      <c r="C1679" s="10" t="str">
        <f>[2]Emissions!C1555</f>
        <v>IND_N2O</v>
      </c>
      <c r="D1679" s="10" t="str">
        <f>[2]Emissions!D1555</f>
        <v>IND</v>
      </c>
      <c r="E1679" s="42">
        <f>[2]Emissions!E1555</f>
        <v>0</v>
      </c>
      <c r="F1679" s="42">
        <f>[2]Emissions!F1555</f>
        <v>0</v>
      </c>
      <c r="G1679" s="42">
        <f>[2]Emissions!G1555</f>
        <v>0</v>
      </c>
      <c r="H1679" s="42">
        <f>[2]Emissions!H1555</f>
        <v>0</v>
      </c>
      <c r="I1679" s="42">
        <f>[2]Emissions!I1555</f>
        <v>0</v>
      </c>
      <c r="J1679" s="42">
        <f>[2]Emissions!J1555</f>
        <v>133.27347629755749</v>
      </c>
      <c r="K1679" s="42">
        <f>[2]Emissions!K1555</f>
        <v>0</v>
      </c>
      <c r="L1679" s="42">
        <f>[2]Emissions!L1555</f>
        <v>0</v>
      </c>
      <c r="M1679" s="42">
        <f>[2]Emissions!M1555</f>
        <v>0</v>
      </c>
    </row>
    <row r="1680" spans="1:13">
      <c r="A1680" s="10" t="str">
        <f>[2]Emissions!A1485</f>
        <v>EUR</v>
      </c>
      <c r="B1680" s="10" t="str">
        <f>[2]Emissions!B1485</f>
        <v>IND_OTH_OTH_OIL_EXS</v>
      </c>
      <c r="C1680" s="10" t="str">
        <f>[2]Emissions!C1485</f>
        <v>IND_N2O</v>
      </c>
      <c r="D1680" s="10" t="str">
        <f>[2]Emissions!D1485</f>
        <v>IND</v>
      </c>
      <c r="E1680" s="42">
        <f>[2]Emissions!E1485</f>
        <v>66.749849999999981</v>
      </c>
      <c r="F1680" s="42">
        <f>[2]Emissions!F1485</f>
        <v>29.27624999999999</v>
      </c>
      <c r="G1680" s="42">
        <f>[2]Emissions!G1485</f>
        <v>23.420999999999999</v>
      </c>
      <c r="H1680" s="42">
        <f>[2]Emissions!H1485</f>
        <v>17.565750000000001</v>
      </c>
      <c r="I1680" s="42">
        <f>[2]Emissions!I1485</f>
        <v>11.7105</v>
      </c>
      <c r="J1680" s="42">
        <f>[2]Emissions!J1485</f>
        <v>5.8552499999999998</v>
      </c>
      <c r="K1680" s="42">
        <f>[2]Emissions!K1485</f>
        <v>0</v>
      </c>
      <c r="L1680" s="42">
        <f>[2]Emissions!L1485</f>
        <v>0</v>
      </c>
      <c r="M1680" s="42">
        <f>[2]Emissions!M1485</f>
        <v>0</v>
      </c>
    </row>
    <row r="1681" spans="1:13">
      <c r="A1681" s="10" t="str">
        <f>[2]Emissions!A984</f>
        <v>EUR</v>
      </c>
      <c r="B1681" s="10" t="str">
        <f>[2]Emissions!B984</f>
        <v>IND_CH_OTH_LPG_NEW</v>
      </c>
      <c r="C1681" s="10" t="str">
        <f>[2]Emissions!C984</f>
        <v>IND_N2O</v>
      </c>
      <c r="D1681" s="10" t="str">
        <f>[2]Emissions!D984</f>
        <v>IND</v>
      </c>
      <c r="E1681" s="42">
        <f>[2]Emissions!E984</f>
        <v>0</v>
      </c>
      <c r="F1681" s="42">
        <f>[2]Emissions!F984</f>
        <v>0</v>
      </c>
      <c r="G1681" s="42">
        <f>[2]Emissions!G984</f>
        <v>0</v>
      </c>
      <c r="H1681" s="42">
        <f>[2]Emissions!H984</f>
        <v>0</v>
      </c>
      <c r="I1681" s="42">
        <f>[2]Emissions!I984</f>
        <v>0</v>
      </c>
      <c r="J1681" s="42">
        <f>[2]Emissions!J984</f>
        <v>0</v>
      </c>
      <c r="K1681" s="42">
        <f>[2]Emissions!K984</f>
        <v>0</v>
      </c>
      <c r="L1681" s="42">
        <f>[2]Emissions!L984</f>
        <v>0</v>
      </c>
      <c r="M1681" s="42">
        <f>[2]Emissions!M984</f>
        <v>0</v>
      </c>
    </row>
    <row r="1682" spans="1:13">
      <c r="A1682" s="10" t="str">
        <f>[2]Emissions!A775</f>
        <v>EUR</v>
      </c>
      <c r="B1682" s="10" t="str">
        <f>[2]Emissions!B775</f>
        <v>IND_CH_FS_NGA_NEW</v>
      </c>
      <c r="C1682" s="10" t="str">
        <f>[2]Emissions!C775</f>
        <v>IND_N2O</v>
      </c>
      <c r="D1682" s="10" t="str">
        <f>[2]Emissions!D775</f>
        <v>IND</v>
      </c>
      <c r="E1682" s="42">
        <f>[2]Emissions!E775</f>
        <v>8.8792552164308342E-2</v>
      </c>
      <c r="F1682" s="42">
        <f>[2]Emissions!F775</f>
        <v>5.3162550079069986</v>
      </c>
      <c r="G1682" s="42">
        <f>[2]Emissions!G775</f>
        <v>17.871817609071361</v>
      </c>
      <c r="H1682" s="42">
        <f>[2]Emissions!H775</f>
        <v>17.322476392085591</v>
      </c>
      <c r="I1682" s="42">
        <f>[2]Emissions!I775</f>
        <v>1.955383533433469</v>
      </c>
      <c r="J1682" s="42">
        <f>[2]Emissions!J775</f>
        <v>1.9886200268089591</v>
      </c>
      <c r="K1682" s="42">
        <f>[2]Emissions!K775</f>
        <v>2.01414974226534</v>
      </c>
      <c r="L1682" s="42">
        <f>[2]Emissions!L775</f>
        <v>2.0420382201691689</v>
      </c>
      <c r="M1682" s="42">
        <f>[2]Emissions!M775</f>
        <v>2.0652430547992999</v>
      </c>
    </row>
    <row r="1683" spans="1:13">
      <c r="A1683" s="10" t="str">
        <f>[2]Emissions!A1679</f>
        <v>EUR</v>
      </c>
      <c r="B1683" s="10" t="str">
        <f>[2]Emissions!B1679</f>
        <v>IND_PP_DH_OIL_EXS</v>
      </c>
      <c r="C1683" s="10" t="str">
        <f>[2]Emissions!C1679</f>
        <v>IND_N2O</v>
      </c>
      <c r="D1683" s="10" t="str">
        <f>[2]Emissions!D1679</f>
        <v>IND</v>
      </c>
      <c r="E1683" s="42">
        <f>[2]Emissions!E1679</f>
        <v>0</v>
      </c>
      <c r="F1683" s="42">
        <f>[2]Emissions!F1679</f>
        <v>0</v>
      </c>
      <c r="G1683" s="42">
        <f>[2]Emissions!G1679</f>
        <v>0</v>
      </c>
      <c r="H1683" s="42">
        <f>[2]Emissions!H1679</f>
        <v>0</v>
      </c>
      <c r="I1683" s="42">
        <f>[2]Emissions!I1679</f>
        <v>0</v>
      </c>
      <c r="J1683" s="42">
        <f>[2]Emissions!J1679</f>
        <v>0</v>
      </c>
      <c r="K1683" s="42">
        <f>[2]Emissions!K1679</f>
        <v>0</v>
      </c>
      <c r="L1683" s="42">
        <f>[2]Emissions!L1679</f>
        <v>0</v>
      </c>
      <c r="M1683" s="42">
        <f>[2]Emissions!M1679</f>
        <v>0</v>
      </c>
    </row>
    <row r="1684" spans="1:13">
      <c r="A1684" s="10" t="str">
        <f>[2]Emissions!A1649</f>
        <v>EUR</v>
      </c>
      <c r="B1684" s="10" t="str">
        <f>[2]Emissions!B1649</f>
        <v>IND_OTH_SB_OIL_EXS</v>
      </c>
      <c r="C1684" s="10" t="str">
        <f>[2]Emissions!C1649</f>
        <v>IND_N2O</v>
      </c>
      <c r="D1684" s="10" t="str">
        <f>[2]Emissions!D1649</f>
        <v>IND</v>
      </c>
      <c r="E1684" s="42">
        <f>[2]Emissions!E1649</f>
        <v>70.25909259259258</v>
      </c>
      <c r="F1684" s="42">
        <f>[2]Emissions!F1649</f>
        <v>58.549243827160488</v>
      </c>
      <c r="G1684" s="42">
        <f>[2]Emissions!G1649</f>
        <v>46.839395061728382</v>
      </c>
      <c r="H1684" s="42">
        <f>[2]Emissions!H1649</f>
        <v>35.12954629629629</v>
      </c>
      <c r="I1684" s="42">
        <f>[2]Emissions!I1649</f>
        <v>23.419697530864202</v>
      </c>
      <c r="J1684" s="42">
        <f>[2]Emissions!J1649</f>
        <v>11.709848765432101</v>
      </c>
      <c r="K1684" s="42">
        <f>[2]Emissions!K1649</f>
        <v>0</v>
      </c>
      <c r="L1684" s="42">
        <f>[2]Emissions!L1649</f>
        <v>0</v>
      </c>
      <c r="M1684" s="42">
        <f>[2]Emissions!M1649</f>
        <v>0</v>
      </c>
    </row>
    <row r="1685" spans="1:13">
      <c r="A1685" s="10" t="str">
        <f>[2]Emissions!A1619</f>
        <v>EUR</v>
      </c>
      <c r="B1685" s="10" t="str">
        <f>[2]Emissions!B1619</f>
        <v>IND_OTH_SB_HFO_EXS</v>
      </c>
      <c r="C1685" s="10" t="str">
        <f>[2]Emissions!C1619</f>
        <v>IND_N2O</v>
      </c>
      <c r="D1685" s="10" t="str">
        <f>[2]Emissions!D1619</f>
        <v>IND</v>
      </c>
      <c r="E1685" s="42">
        <f>[2]Emissions!E1619</f>
        <v>24.300166666666659</v>
      </c>
      <c r="F1685" s="42">
        <f>[2]Emissions!F1619</f>
        <v>20.25013888888888</v>
      </c>
      <c r="G1685" s="42">
        <f>[2]Emissions!G1619</f>
        <v>16.200111111111109</v>
      </c>
      <c r="H1685" s="42">
        <f>[2]Emissions!H1619</f>
        <v>12.150083333333329</v>
      </c>
      <c r="I1685" s="42">
        <f>[2]Emissions!I1619</f>
        <v>8.1000555555555529</v>
      </c>
      <c r="J1685" s="42">
        <f>[2]Emissions!J1619</f>
        <v>4.0500277777777747</v>
      </c>
      <c r="K1685" s="42">
        <f>[2]Emissions!K1619</f>
        <v>0</v>
      </c>
      <c r="L1685" s="42">
        <f>[2]Emissions!L1619</f>
        <v>0</v>
      </c>
      <c r="M1685" s="42">
        <f>[2]Emissions!M1619</f>
        <v>0</v>
      </c>
    </row>
    <row r="1686" spans="1:13">
      <c r="A1686" s="10" t="str">
        <f>[2]Emissions!A1549</f>
        <v>EUR</v>
      </c>
      <c r="B1686" s="10" t="str">
        <f>[2]Emissions!B1549</f>
        <v>IND_OTH_PH_LPG_EXS</v>
      </c>
      <c r="C1686" s="10" t="str">
        <f>[2]Emissions!C1549</f>
        <v>IND_N2O</v>
      </c>
      <c r="D1686" s="10" t="str">
        <f>[2]Emissions!D1549</f>
        <v>IND</v>
      </c>
      <c r="E1686" s="42">
        <f>[2]Emissions!E1549</f>
        <v>48.546631764705879</v>
      </c>
      <c r="F1686" s="42">
        <f>[2]Emissions!F1549</f>
        <v>21.292382352941171</v>
      </c>
      <c r="G1686" s="42">
        <f>[2]Emissions!G1549</f>
        <v>17.03390588235294</v>
      </c>
      <c r="H1686" s="42">
        <f>[2]Emissions!H1549</f>
        <v>12.7754294117647</v>
      </c>
      <c r="I1686" s="42">
        <f>[2]Emissions!I1549</f>
        <v>8.5169529411764699</v>
      </c>
      <c r="J1686" s="42">
        <f>[2]Emissions!J1549</f>
        <v>4.2584764705882376</v>
      </c>
      <c r="K1686" s="42">
        <f>[2]Emissions!K1549</f>
        <v>0</v>
      </c>
      <c r="L1686" s="42">
        <f>[2]Emissions!L1549</f>
        <v>0</v>
      </c>
      <c r="M1686" s="42">
        <f>[2]Emissions!M1549</f>
        <v>0</v>
      </c>
    </row>
    <row r="1687" spans="1:13">
      <c r="A1687" s="10" t="str">
        <f>[2]Emissions!A1028</f>
        <v>EUR</v>
      </c>
      <c r="B1687" s="10" t="str">
        <f>[2]Emissions!B1028</f>
        <v>IND_FT_FS_NGA</v>
      </c>
      <c r="C1687" s="10" t="str">
        <f>[2]Emissions!C1028</f>
        <v>IND_N2O</v>
      </c>
      <c r="D1687" s="10" t="str">
        <f>[2]Emissions!D1028</f>
        <v>IND</v>
      </c>
      <c r="E1687" s="42">
        <f>[2]Emissions!E1028</f>
        <v>-1.327885932599695</v>
      </c>
      <c r="F1687" s="42">
        <f>[2]Emissions!F1028</f>
        <v>-2.0023516923619278</v>
      </c>
      <c r="G1687" s="42">
        <f>[2]Emissions!G1028</f>
        <v>-10.41332614919795</v>
      </c>
      <c r="H1687" s="42">
        <f>[2]Emissions!H1028</f>
        <v>-1.0639230138311599</v>
      </c>
      <c r="I1687" s="42">
        <f>[2]Emissions!I1028</f>
        <v>-0.46556799226389278</v>
      </c>
      <c r="J1687" s="42">
        <f>[2]Emissions!J1028</f>
        <v>-0.31673271217209131</v>
      </c>
      <c r="K1687" s="42">
        <f>[2]Emissions!K1028</f>
        <v>-1.736931717241383</v>
      </c>
      <c r="L1687" s="42">
        <f>[2]Emissions!L1028</f>
        <v>-2.1027567630632622</v>
      </c>
      <c r="M1687" s="42">
        <f>[2]Emissions!M1028</f>
        <v>-2.392382558496799</v>
      </c>
    </row>
    <row r="1688" spans="1:13">
      <c r="A1688" s="10" t="str">
        <f>[2]Emissions!A1479</f>
        <v>EUR</v>
      </c>
      <c r="B1688" s="10" t="str">
        <f>[2]Emissions!B1479</f>
        <v>IND_OTH_OTH_NGA_NEW</v>
      </c>
      <c r="C1688" s="10" t="str">
        <f>[2]Emissions!C1479</f>
        <v>IND_N2O</v>
      </c>
      <c r="D1688" s="10" t="str">
        <f>[2]Emissions!D1479</f>
        <v>IND</v>
      </c>
      <c r="E1688" s="42">
        <f>[2]Emissions!E1479</f>
        <v>27.650152424842091</v>
      </c>
      <c r="F1688" s="42">
        <f>[2]Emissions!F1479</f>
        <v>17.414040797686411</v>
      </c>
      <c r="G1688" s="42">
        <f>[2]Emissions!G1479</f>
        <v>0</v>
      </c>
      <c r="H1688" s="42">
        <f>[2]Emissions!H1479</f>
        <v>0</v>
      </c>
      <c r="I1688" s="42">
        <f>[2]Emissions!I1479</f>
        <v>0</v>
      </c>
      <c r="J1688" s="42">
        <f>[2]Emissions!J1479</f>
        <v>0</v>
      </c>
      <c r="K1688" s="42">
        <f>[2]Emissions!K1479</f>
        <v>0</v>
      </c>
      <c r="L1688" s="42">
        <f>[2]Emissions!L1479</f>
        <v>0</v>
      </c>
      <c r="M1688" s="42">
        <f>[2]Emissions!M1479</f>
        <v>0</v>
      </c>
    </row>
    <row r="1689" spans="1:13">
      <c r="A1689" s="10" t="str">
        <f>[2]Emissions!A1420</f>
        <v>EUR</v>
      </c>
      <c r="B1689" s="10" t="str">
        <f>[2]Emissions!B1420</f>
        <v>IND_OTH_MD_NGA_NEW</v>
      </c>
      <c r="C1689" s="10" t="str">
        <f>[2]Emissions!C1420</f>
        <v>IND_N2O</v>
      </c>
      <c r="D1689" s="10" t="str">
        <f>[2]Emissions!D1420</f>
        <v>IND</v>
      </c>
      <c r="E1689" s="42">
        <f>[2]Emissions!E1420</f>
        <v>0</v>
      </c>
      <c r="F1689" s="42">
        <f>[2]Emissions!F1420</f>
        <v>0</v>
      </c>
      <c r="G1689" s="42">
        <f>[2]Emissions!G1420</f>
        <v>0</v>
      </c>
      <c r="H1689" s="42">
        <f>[2]Emissions!H1420</f>
        <v>0</v>
      </c>
      <c r="I1689" s="42">
        <f>[2]Emissions!I1420</f>
        <v>0</v>
      </c>
      <c r="J1689" s="42">
        <f>[2]Emissions!J1420</f>
        <v>0</v>
      </c>
      <c r="K1689" s="42">
        <f>[2]Emissions!K1420</f>
        <v>0</v>
      </c>
      <c r="L1689" s="42">
        <f>[2]Emissions!L1420</f>
        <v>0</v>
      </c>
      <c r="M1689" s="42">
        <f>[2]Emissions!M1420</f>
        <v>0</v>
      </c>
    </row>
    <row r="1690" spans="1:13">
      <c r="A1690" s="10" t="str">
        <f>[2]Emissions!A1270</f>
        <v>EUR</v>
      </c>
      <c r="B1690" s="10" t="str">
        <f>[2]Emissions!B1270</f>
        <v>IND_NF_ZNC_EXS</v>
      </c>
      <c r="C1690" s="10" t="str">
        <f>[2]Emissions!C1270</f>
        <v>IND_N2O</v>
      </c>
      <c r="D1690" s="10" t="str">
        <f>[2]Emissions!D1270</f>
        <v>IND</v>
      </c>
      <c r="E1690" s="42">
        <f>[2]Emissions!E1270</f>
        <v>0.1253670980810514</v>
      </c>
      <c r="F1690" s="42">
        <f>[2]Emissions!F1270</f>
        <v>0.10029367846484109</v>
      </c>
      <c r="G1690" s="42">
        <f>[2]Emissions!G1270</f>
        <v>7.5220258848630844E-2</v>
      </c>
      <c r="H1690" s="42">
        <f>[2]Emissions!H1270</f>
        <v>5.014683923242054E-2</v>
      </c>
      <c r="I1690" s="42">
        <f>[2]Emissions!I1270</f>
        <v>2.507341961621028E-2</v>
      </c>
      <c r="J1690" s="42">
        <f>[2]Emissions!J1270</f>
        <v>0</v>
      </c>
      <c r="K1690" s="42">
        <f>[2]Emissions!K1270</f>
        <v>0</v>
      </c>
      <c r="L1690" s="42">
        <f>[2]Emissions!L1270</f>
        <v>0</v>
      </c>
      <c r="M1690" s="42">
        <f>[2]Emissions!M1270</f>
        <v>0</v>
      </c>
    </row>
    <row r="1691" spans="1:13">
      <c r="A1691" s="10" t="str">
        <f>[2]Emissions!A1165</f>
        <v>EUR</v>
      </c>
      <c r="B1691" s="10" t="str">
        <f>[2]Emissions!B1165</f>
        <v>IND_IS_SCR_EXS</v>
      </c>
      <c r="C1691" s="10" t="str">
        <f>[2]Emissions!C1165</f>
        <v>IND_N2O</v>
      </c>
      <c r="D1691" s="10" t="str">
        <f>[2]Emissions!D1165</f>
        <v>IND</v>
      </c>
      <c r="E1691" s="42">
        <f>[2]Emissions!E1165</f>
        <v>48.660783001547188</v>
      </c>
      <c r="F1691" s="42">
        <f>[2]Emissions!F1165</f>
        <v>38.928626401237757</v>
      </c>
      <c r="G1691" s="42">
        <f>[2]Emissions!G1165</f>
        <v>23.17570935710442</v>
      </c>
      <c r="H1691" s="42">
        <f>[2]Emissions!H1165</f>
        <v>18.450601199432398</v>
      </c>
      <c r="I1691" s="42">
        <f>[2]Emissions!I1165</f>
        <v>5.1347236307374917</v>
      </c>
      <c r="J1691" s="42">
        <f>[2]Emissions!J1165</f>
        <v>0</v>
      </c>
      <c r="K1691" s="42">
        <f>[2]Emissions!K1165</f>
        <v>0</v>
      </c>
      <c r="L1691" s="42">
        <f>[2]Emissions!L1165</f>
        <v>0</v>
      </c>
      <c r="M1691" s="42">
        <f>[2]Emissions!M1165</f>
        <v>0</v>
      </c>
    </row>
    <row r="1692" spans="1:13">
      <c r="A1692" s="10" t="str">
        <f>[2]Emissions!A978</f>
        <v>EUR</v>
      </c>
      <c r="B1692" s="10" t="str">
        <f>[2]Emissions!B978</f>
        <v>IND_CH_OTH_LPG_EXS</v>
      </c>
      <c r="C1692" s="10" t="str">
        <f>[2]Emissions!C978</f>
        <v>IND_N2O</v>
      </c>
      <c r="D1692" s="10" t="str">
        <f>[2]Emissions!D978</f>
        <v>IND</v>
      </c>
      <c r="E1692" s="42">
        <f>[2]Emissions!E978</f>
        <v>0</v>
      </c>
      <c r="F1692" s="42">
        <f>[2]Emissions!F978</f>
        <v>0</v>
      </c>
      <c r="G1692" s="42">
        <f>[2]Emissions!G978</f>
        <v>0</v>
      </c>
      <c r="H1692" s="42">
        <f>[2]Emissions!H978</f>
        <v>0</v>
      </c>
      <c r="I1692" s="42">
        <f>[2]Emissions!I978</f>
        <v>0</v>
      </c>
      <c r="J1692" s="42">
        <f>[2]Emissions!J978</f>
        <v>0</v>
      </c>
      <c r="K1692" s="42">
        <f>[2]Emissions!K978</f>
        <v>0</v>
      </c>
      <c r="L1692" s="42">
        <f>[2]Emissions!L978</f>
        <v>0</v>
      </c>
      <c r="M1692" s="42">
        <f>[2]Emissions!M978</f>
        <v>0</v>
      </c>
    </row>
    <row r="1693" spans="1:13">
      <c r="A1693" s="10" t="str">
        <f>[2]Emissions!A844</f>
        <v>EUR</v>
      </c>
      <c r="B1693" s="10" t="str">
        <f>[2]Emissions!B844</f>
        <v>IND_CH_MD_OIL_NEW</v>
      </c>
      <c r="C1693" s="10" t="str">
        <f>[2]Emissions!C844</f>
        <v>IND_N2O</v>
      </c>
      <c r="D1693" s="10" t="str">
        <f>[2]Emissions!D844</f>
        <v>IND</v>
      </c>
      <c r="E1693" s="42">
        <f>[2]Emissions!E844</f>
        <v>0</v>
      </c>
      <c r="F1693" s="42">
        <f>[2]Emissions!F844</f>
        <v>0</v>
      </c>
      <c r="G1693" s="42">
        <f>[2]Emissions!G844</f>
        <v>0</v>
      </c>
      <c r="H1693" s="42">
        <f>[2]Emissions!H844</f>
        <v>0</v>
      </c>
      <c r="I1693" s="42">
        <f>[2]Emissions!I844</f>
        <v>0</v>
      </c>
      <c r="J1693" s="42">
        <f>[2]Emissions!J844</f>
        <v>0</v>
      </c>
      <c r="K1693" s="42">
        <f>[2]Emissions!K844</f>
        <v>0</v>
      </c>
      <c r="L1693" s="42">
        <f>[2]Emissions!L844</f>
        <v>0</v>
      </c>
      <c r="M1693" s="42">
        <f>[2]Emissions!M844</f>
        <v>0</v>
      </c>
    </row>
    <row r="1694" spans="1:13">
      <c r="A1694" s="10" t="str">
        <f>[2]Emissions!A1736</f>
        <v>EUR</v>
      </c>
      <c r="B1694" s="10" t="str">
        <f>[2]Emissions!B1736</f>
        <v>IND_PP_PH_NGA_NEW</v>
      </c>
      <c r="C1694" s="10" t="str">
        <f>[2]Emissions!C1736</f>
        <v>IND_N2O</v>
      </c>
      <c r="D1694" s="10" t="str">
        <f>[2]Emissions!D1736</f>
        <v>IND</v>
      </c>
      <c r="E1694" s="42">
        <f>[2]Emissions!E1736</f>
        <v>0</v>
      </c>
      <c r="F1694" s="42">
        <f>[2]Emissions!F1736</f>
        <v>0</v>
      </c>
      <c r="G1694" s="42">
        <f>[2]Emissions!G1736</f>
        <v>0</v>
      </c>
      <c r="H1694" s="42">
        <f>[2]Emissions!H1736</f>
        <v>0</v>
      </c>
      <c r="I1694" s="42">
        <f>[2]Emissions!I1736</f>
        <v>0</v>
      </c>
      <c r="J1694" s="42">
        <f>[2]Emissions!J1736</f>
        <v>0</v>
      </c>
      <c r="K1694" s="42">
        <f>[2]Emissions!K1736</f>
        <v>0</v>
      </c>
      <c r="L1694" s="42">
        <f>[2]Emissions!L1736</f>
        <v>0</v>
      </c>
      <c r="M1694" s="42">
        <f>[2]Emissions!M1736</f>
        <v>0</v>
      </c>
    </row>
    <row r="1695" spans="1:13">
      <c r="A1695" s="10" t="str">
        <f>[2]Emissions!A1673</f>
        <v>EUR</v>
      </c>
      <c r="B1695" s="10" t="str">
        <f>[2]Emissions!B1673</f>
        <v>IND_PP_DH_NGA_NEW</v>
      </c>
      <c r="C1695" s="10" t="str">
        <f>[2]Emissions!C1673</f>
        <v>IND_N2O</v>
      </c>
      <c r="D1695" s="10" t="str">
        <f>[2]Emissions!D1673</f>
        <v>IND</v>
      </c>
      <c r="E1695" s="42">
        <f>[2]Emissions!E1673</f>
        <v>0</v>
      </c>
      <c r="F1695" s="42">
        <f>[2]Emissions!F1673</f>
        <v>0</v>
      </c>
      <c r="G1695" s="42">
        <f>[2]Emissions!G1673</f>
        <v>0</v>
      </c>
      <c r="H1695" s="42">
        <f>[2]Emissions!H1673</f>
        <v>0</v>
      </c>
      <c r="I1695" s="42">
        <f>[2]Emissions!I1673</f>
        <v>0</v>
      </c>
      <c r="J1695" s="42">
        <f>[2]Emissions!J1673</f>
        <v>0</v>
      </c>
      <c r="K1695" s="42">
        <f>[2]Emissions!K1673</f>
        <v>0</v>
      </c>
      <c r="L1695" s="42">
        <f>[2]Emissions!L1673</f>
        <v>0</v>
      </c>
      <c r="M1695" s="42">
        <f>[2]Emissions!M1673</f>
        <v>0</v>
      </c>
    </row>
    <row r="1696" spans="1:13">
      <c r="A1696" s="10" t="str">
        <f>[2]Emissions!A1264</f>
        <v>EUR</v>
      </c>
      <c r="B1696" s="10" t="str">
        <f>[2]Emissions!B1264</f>
        <v>IND_NF_MD_OIL_NEW</v>
      </c>
      <c r="C1696" s="10" t="str">
        <f>[2]Emissions!C1264</f>
        <v>IND_N2O</v>
      </c>
      <c r="D1696" s="10" t="str">
        <f>[2]Emissions!D1264</f>
        <v>IND</v>
      </c>
      <c r="E1696" s="42">
        <f>[2]Emissions!E1264</f>
        <v>0</v>
      </c>
      <c r="F1696" s="42">
        <f>[2]Emissions!F1264</f>
        <v>0</v>
      </c>
      <c r="G1696" s="42">
        <f>[2]Emissions!G1264</f>
        <v>0</v>
      </c>
      <c r="H1696" s="42">
        <f>[2]Emissions!H1264</f>
        <v>0</v>
      </c>
      <c r="I1696" s="42">
        <f>[2]Emissions!I1264</f>
        <v>0</v>
      </c>
      <c r="J1696" s="42">
        <f>[2]Emissions!J1264</f>
        <v>0</v>
      </c>
      <c r="K1696" s="42">
        <f>[2]Emissions!K1264</f>
        <v>0</v>
      </c>
      <c r="L1696" s="42">
        <f>[2]Emissions!L1264</f>
        <v>0</v>
      </c>
      <c r="M1696" s="42">
        <f>[2]Emissions!M1264</f>
        <v>0</v>
      </c>
    </row>
    <row r="1697" spans="1:13">
      <c r="A1697" s="10" t="str">
        <f>[2]Emissions!A1159</f>
        <v>EUR</v>
      </c>
      <c r="B1697" s="10" t="str">
        <f>[2]Emissions!B1159</f>
        <v>IND_IS_MD_OIL_NEW</v>
      </c>
      <c r="C1697" s="10" t="str">
        <f>[2]Emissions!C1159</f>
        <v>IND_N2O</v>
      </c>
      <c r="D1697" s="10" t="str">
        <f>[2]Emissions!D1159</f>
        <v>IND</v>
      </c>
      <c r="E1697" s="42">
        <f>[2]Emissions!E1159</f>
        <v>0</v>
      </c>
      <c r="F1697" s="42">
        <f>[2]Emissions!F1159</f>
        <v>0</v>
      </c>
      <c r="G1697" s="42">
        <f>[2]Emissions!G1159</f>
        <v>0</v>
      </c>
      <c r="H1697" s="42">
        <f>[2]Emissions!H1159</f>
        <v>0</v>
      </c>
      <c r="I1697" s="42">
        <f>[2]Emissions!I1159</f>
        <v>0</v>
      </c>
      <c r="J1697" s="42">
        <f>[2]Emissions!J1159</f>
        <v>0</v>
      </c>
      <c r="K1697" s="42">
        <f>[2]Emissions!K1159</f>
        <v>0</v>
      </c>
      <c r="L1697" s="42">
        <f>[2]Emissions!L1159</f>
        <v>0</v>
      </c>
      <c r="M1697" s="42">
        <f>[2]Emissions!M1159</f>
        <v>0</v>
      </c>
    </row>
    <row r="1698" spans="1:13">
      <c r="A1698" s="10" t="str">
        <f>[2]Emissions!A972</f>
        <v>EUR</v>
      </c>
      <c r="B1698" s="10" t="str">
        <f>[2]Emissions!B972</f>
        <v>IND_CH_OTH_HFO_NEW</v>
      </c>
      <c r="C1698" s="10" t="str">
        <f>[2]Emissions!C972</f>
        <v>IND_N2O</v>
      </c>
      <c r="D1698" s="10" t="str">
        <f>[2]Emissions!D972</f>
        <v>IND</v>
      </c>
      <c r="E1698" s="42">
        <f>[2]Emissions!E972</f>
        <v>0</v>
      </c>
      <c r="F1698" s="42">
        <f>[2]Emissions!F972</f>
        <v>0</v>
      </c>
      <c r="G1698" s="42">
        <f>[2]Emissions!G972</f>
        <v>0</v>
      </c>
      <c r="H1698" s="42">
        <f>[2]Emissions!H972</f>
        <v>0</v>
      </c>
      <c r="I1698" s="42">
        <f>[2]Emissions!I972</f>
        <v>0</v>
      </c>
      <c r="J1698" s="42">
        <f>[2]Emissions!J972</f>
        <v>0</v>
      </c>
      <c r="K1698" s="42">
        <f>[2]Emissions!K972</f>
        <v>0</v>
      </c>
      <c r="L1698" s="42">
        <f>[2]Emissions!L972</f>
        <v>0</v>
      </c>
      <c r="M1698" s="42">
        <f>[2]Emissions!M972</f>
        <v>0</v>
      </c>
    </row>
    <row r="1699" spans="1:13">
      <c r="A1699" s="10" t="str">
        <f>[2]Emissions!A838</f>
        <v>EUR</v>
      </c>
      <c r="B1699" s="10" t="str">
        <f>[2]Emissions!B838</f>
        <v>IND_CH_MD_OIL_EXS</v>
      </c>
      <c r="C1699" s="10" t="str">
        <f>[2]Emissions!C838</f>
        <v>IND_N2O</v>
      </c>
      <c r="D1699" s="10" t="str">
        <f>[2]Emissions!D838</f>
        <v>IND</v>
      </c>
      <c r="E1699" s="42">
        <f>[2]Emissions!E838</f>
        <v>10.419180000000001</v>
      </c>
      <c r="F1699" s="42">
        <f>[2]Emissions!F838</f>
        <v>0</v>
      </c>
      <c r="G1699" s="42">
        <f>[2]Emissions!G838</f>
        <v>0</v>
      </c>
      <c r="H1699" s="42">
        <f>[2]Emissions!H838</f>
        <v>0</v>
      </c>
      <c r="I1699" s="42">
        <f>[2]Emissions!I838</f>
        <v>0</v>
      </c>
      <c r="J1699" s="42">
        <f>[2]Emissions!J838</f>
        <v>0</v>
      </c>
      <c r="K1699" s="42">
        <f>[2]Emissions!K838</f>
        <v>0</v>
      </c>
      <c r="L1699" s="42">
        <f>[2]Emissions!L838</f>
        <v>0</v>
      </c>
      <c r="M1699" s="42">
        <f>[2]Emissions!M838</f>
        <v>0</v>
      </c>
    </row>
    <row r="1700" spans="1:13">
      <c r="A1700" s="10" t="str">
        <f>[2]Emissions!A1643</f>
        <v>EUR</v>
      </c>
      <c r="B1700" s="10" t="str">
        <f>[2]Emissions!B1643</f>
        <v>IND_OTH_SB_NGA_NEW</v>
      </c>
      <c r="C1700" s="10" t="str">
        <f>[2]Emissions!C1643</f>
        <v>IND_N2O</v>
      </c>
      <c r="D1700" s="10" t="str">
        <f>[2]Emissions!D1643</f>
        <v>IND</v>
      </c>
      <c r="E1700" s="42">
        <f>[2]Emissions!E1643</f>
        <v>0.65027145085977822</v>
      </c>
      <c r="F1700" s="42">
        <f>[2]Emissions!F1643</f>
        <v>0.65027145085977822</v>
      </c>
      <c r="G1700" s="42">
        <f>[2]Emissions!G1643</f>
        <v>0.37053203426349618</v>
      </c>
      <c r="H1700" s="42">
        <f>[2]Emissions!H1643</f>
        <v>0</v>
      </c>
      <c r="I1700" s="42">
        <f>[2]Emissions!I1643</f>
        <v>0</v>
      </c>
      <c r="J1700" s="42">
        <f>[2]Emissions!J1643</f>
        <v>0</v>
      </c>
      <c r="K1700" s="42">
        <f>[2]Emissions!K1643</f>
        <v>0</v>
      </c>
      <c r="L1700" s="42">
        <f>[2]Emissions!L1643</f>
        <v>0</v>
      </c>
      <c r="M1700" s="42">
        <f>[2]Emissions!M1643</f>
        <v>0</v>
      </c>
    </row>
    <row r="1701" spans="1:13">
      <c r="A1701" s="10" t="str">
        <f>[2]Emissions!A1473</f>
        <v>EUR</v>
      </c>
      <c r="B1701" s="10" t="str">
        <f>[2]Emissions!B1473</f>
        <v>IND_OTH_OTH_NGA_EXS</v>
      </c>
      <c r="C1701" s="10" t="str">
        <f>[2]Emissions!C1473</f>
        <v>IND_N2O</v>
      </c>
      <c r="D1701" s="10" t="str">
        <f>[2]Emissions!D1473</f>
        <v>IND</v>
      </c>
      <c r="E1701" s="42">
        <f>[2]Emissions!E1473</f>
        <v>21.032401851851851</v>
      </c>
      <c r="F1701" s="42">
        <f>[2]Emissions!F1473</f>
        <v>9.224737654320986</v>
      </c>
      <c r="G1701" s="42">
        <f>[2]Emissions!G1473</f>
        <v>7.3797901234567886</v>
      </c>
      <c r="H1701" s="42">
        <f>[2]Emissions!H1473</f>
        <v>5.5348425925925913</v>
      </c>
      <c r="I1701" s="42">
        <f>[2]Emissions!I1473</f>
        <v>3.6898950617283939</v>
      </c>
      <c r="J1701" s="42">
        <f>[2]Emissions!J1473</f>
        <v>1.8449475308641961</v>
      </c>
      <c r="K1701" s="42">
        <f>[2]Emissions!K1473</f>
        <v>0</v>
      </c>
      <c r="L1701" s="42">
        <f>[2]Emissions!L1473</f>
        <v>0</v>
      </c>
      <c r="M1701" s="42">
        <f>[2]Emissions!M1473</f>
        <v>0</v>
      </c>
    </row>
    <row r="1702" spans="1:13">
      <c r="A1702" s="10" t="str">
        <f>[2]Emissions!A1008</f>
        <v>EUR</v>
      </c>
      <c r="B1702" s="10" t="str">
        <f>[2]Emissions!B1008</f>
        <v>IND_FEA_EXS</v>
      </c>
      <c r="C1702" s="10" t="str">
        <f>[2]Emissions!C1008</f>
        <v>IND_N2O</v>
      </c>
      <c r="D1702" s="10" t="str">
        <f>[2]Emissions!D1008</f>
        <v>IND</v>
      </c>
      <c r="E1702" s="42">
        <f>[2]Emissions!E1008</f>
        <v>556.35985591521057</v>
      </c>
      <c r="F1702" s="42">
        <f>[2]Emissions!F1008</f>
        <v>233.16076405861449</v>
      </c>
      <c r="G1702" s="42">
        <f>[2]Emissions!G1008</f>
        <v>175.69258607848749</v>
      </c>
      <c r="H1702" s="42">
        <f>[2]Emissions!H1008</f>
        <v>117.123224563693</v>
      </c>
      <c r="I1702" s="42">
        <f>[2]Emissions!I1008</f>
        <v>58.564195359505412</v>
      </c>
      <c r="J1702" s="42">
        <f>[2]Emissions!J1008</f>
        <v>0</v>
      </c>
      <c r="K1702" s="42">
        <f>[2]Emissions!K1008</f>
        <v>0</v>
      </c>
      <c r="L1702" s="42">
        <f>[2]Emissions!L1008</f>
        <v>0</v>
      </c>
      <c r="M1702" s="42">
        <f>[2]Emissions!M1008</f>
        <v>0</v>
      </c>
    </row>
    <row r="1703" spans="1:13">
      <c r="A1703" s="10" t="str">
        <f>[2]Emissions!A721</f>
        <v>EUR</v>
      </c>
      <c r="B1703" s="10" t="str">
        <f>[2]Emissions!B721</f>
        <v>IND_CH_FS_ETH_EXS</v>
      </c>
      <c r="C1703" s="10" t="str">
        <f>[2]Emissions!C721</f>
        <v>IND_N2O</v>
      </c>
      <c r="D1703" s="10" t="str">
        <f>[2]Emissions!D721</f>
        <v>IND</v>
      </c>
      <c r="E1703" s="42">
        <f>[2]Emissions!E721</f>
        <v>29.27721933754172</v>
      </c>
      <c r="F1703" s="42">
        <f>[2]Emissions!F721</f>
        <v>24.78893405935284</v>
      </c>
      <c r="G1703" s="42">
        <f>[2]Emissions!G721</f>
        <v>21.370596013394291</v>
      </c>
      <c r="H1703" s="42">
        <f>[2]Emissions!H721</f>
        <v>14.38788393965978</v>
      </c>
      <c r="I1703" s="42">
        <f>[2]Emissions!I721</f>
        <v>8.3245719518976973</v>
      </c>
      <c r="J1703" s="42">
        <f>[2]Emissions!J721</f>
        <v>3.107040402391795</v>
      </c>
      <c r="K1703" s="42">
        <f>[2]Emissions!K721</f>
        <v>0</v>
      </c>
      <c r="L1703" s="42">
        <f>[2]Emissions!L721</f>
        <v>0</v>
      </c>
      <c r="M1703" s="42">
        <f>[2]Emissions!M721</f>
        <v>110.3898608125275</v>
      </c>
    </row>
    <row r="1704" spans="1:13">
      <c r="A1704" s="10" t="str">
        <f>[2]Emissions!A1730</f>
        <v>EUR</v>
      </c>
      <c r="B1704" s="10" t="str">
        <f>[2]Emissions!B1730</f>
        <v>IND_PP_PH_NGA_EXS</v>
      </c>
      <c r="C1704" s="10" t="str">
        <f>[2]Emissions!C1730</f>
        <v>IND_N2O</v>
      </c>
      <c r="D1704" s="10" t="str">
        <f>[2]Emissions!D1730</f>
        <v>IND</v>
      </c>
      <c r="E1704" s="42">
        <f>[2]Emissions!E1730</f>
        <v>0</v>
      </c>
      <c r="F1704" s="42">
        <f>[2]Emissions!F1730</f>
        <v>0</v>
      </c>
      <c r="G1704" s="42">
        <f>[2]Emissions!G1730</f>
        <v>0</v>
      </c>
      <c r="H1704" s="42">
        <f>[2]Emissions!H1730</f>
        <v>0</v>
      </c>
      <c r="I1704" s="42">
        <f>[2]Emissions!I1730</f>
        <v>0</v>
      </c>
      <c r="J1704" s="42">
        <f>[2]Emissions!J1730</f>
        <v>0</v>
      </c>
      <c r="K1704" s="42">
        <f>[2]Emissions!K1730</f>
        <v>0</v>
      </c>
      <c r="L1704" s="42">
        <f>[2]Emissions!L1730</f>
        <v>0</v>
      </c>
      <c r="M1704" s="42">
        <f>[2]Emissions!M1730</f>
        <v>0</v>
      </c>
    </row>
    <row r="1705" spans="1:13">
      <c r="A1705" s="10" t="str">
        <f>[2]Emissions!A1667</f>
        <v>EUR</v>
      </c>
      <c r="B1705" s="10" t="str">
        <f>[2]Emissions!B1667</f>
        <v>IND_PP_DH_NGA_EXS</v>
      </c>
      <c r="C1705" s="10" t="str">
        <f>[2]Emissions!C1667</f>
        <v>IND_N2O</v>
      </c>
      <c r="D1705" s="10" t="str">
        <f>[2]Emissions!D1667</f>
        <v>IND</v>
      </c>
      <c r="E1705" s="42">
        <f>[2]Emissions!E1667</f>
        <v>0.89420280492665194</v>
      </c>
      <c r="F1705" s="42">
        <f>[2]Emissions!F1667</f>
        <v>0</v>
      </c>
      <c r="G1705" s="42">
        <f>[2]Emissions!G1667</f>
        <v>0</v>
      </c>
      <c r="H1705" s="42">
        <f>[2]Emissions!H1667</f>
        <v>0</v>
      </c>
      <c r="I1705" s="42">
        <f>[2]Emissions!I1667</f>
        <v>0</v>
      </c>
      <c r="J1705" s="42">
        <f>[2]Emissions!J1667</f>
        <v>0</v>
      </c>
      <c r="K1705" s="42">
        <f>[2]Emissions!K1667</f>
        <v>0</v>
      </c>
      <c r="L1705" s="42">
        <f>[2]Emissions!L1667</f>
        <v>0</v>
      </c>
      <c r="M1705" s="42">
        <f>[2]Emissions!M1667</f>
        <v>0</v>
      </c>
    </row>
    <row r="1706" spans="1:13">
      <c r="A1706" s="10" t="str">
        <f>[2]Emissions!A1579</f>
        <v>EUR</v>
      </c>
      <c r="B1706" s="10" t="str">
        <f>[2]Emissions!B1579</f>
        <v>IND_OTH_PH_OIL_NEW</v>
      </c>
      <c r="C1706" s="10" t="str">
        <f>[2]Emissions!C1579</f>
        <v>IND_N2O</v>
      </c>
      <c r="D1706" s="10" t="str">
        <f>[2]Emissions!D1579</f>
        <v>IND</v>
      </c>
      <c r="E1706" s="42">
        <f>[2]Emissions!E1579</f>
        <v>0</v>
      </c>
      <c r="F1706" s="42">
        <f>[2]Emissions!F1579</f>
        <v>0</v>
      </c>
      <c r="G1706" s="42">
        <f>[2]Emissions!G1579</f>
        <v>0</v>
      </c>
      <c r="H1706" s="42">
        <f>[2]Emissions!H1579</f>
        <v>0</v>
      </c>
      <c r="I1706" s="42">
        <f>[2]Emissions!I1579</f>
        <v>0</v>
      </c>
      <c r="J1706" s="42">
        <f>[2]Emissions!J1579</f>
        <v>0</v>
      </c>
      <c r="K1706" s="42">
        <f>[2]Emissions!K1579</f>
        <v>0</v>
      </c>
      <c r="L1706" s="42">
        <f>[2]Emissions!L1579</f>
        <v>0</v>
      </c>
      <c r="M1706" s="42">
        <f>[2]Emissions!M1579</f>
        <v>0</v>
      </c>
    </row>
    <row r="1707" spans="1:13">
      <c r="A1707" s="10" t="str">
        <f>[2]Emissions!A1401</f>
        <v>EUR</v>
      </c>
      <c r="B1707" s="10" t="str">
        <f>[2]Emissions!B1401</f>
        <v>IND_NSP_TECH_EXS</v>
      </c>
      <c r="C1707" s="10" t="str">
        <f>[2]Emissions!C1401</f>
        <v>IND_N2O</v>
      </c>
      <c r="D1707" s="10" t="str">
        <f>[2]Emissions!D1401</f>
        <v>IND</v>
      </c>
      <c r="E1707" s="42">
        <f>[2]Emissions!E1401</f>
        <v>35.255698823375987</v>
      </c>
      <c r="F1707" s="42">
        <f>[2]Emissions!F1401</f>
        <v>37.066497362164171</v>
      </c>
      <c r="G1707" s="42">
        <f>[2]Emissions!G1401</f>
        <v>37.684272318200243</v>
      </c>
      <c r="H1707" s="42">
        <f>[2]Emissions!H1401</f>
        <v>40.789035817825287</v>
      </c>
      <c r="I1707" s="42">
        <f>[2]Emissions!I1401</f>
        <v>42.101546156598758</v>
      </c>
      <c r="J1707" s="42">
        <f>[2]Emissions!J1401</f>
        <v>43.29401540906715</v>
      </c>
      <c r="K1707" s="42">
        <f>[2]Emissions!K1401</f>
        <v>44.281626626418721</v>
      </c>
      <c r="L1707" s="42">
        <f>[2]Emissions!L1401</f>
        <v>45.157758633779387</v>
      </c>
      <c r="M1707" s="42">
        <f>[2]Emissions!M1401</f>
        <v>45.922882783310008</v>
      </c>
    </row>
    <row r="1708" spans="1:13">
      <c r="A1708" s="10" t="str">
        <f>[2]Emissions!A1258</f>
        <v>EUR</v>
      </c>
      <c r="B1708" s="10" t="str">
        <f>[2]Emissions!B1258</f>
        <v>IND_NF_MD_OIL_EXS</v>
      </c>
      <c r="C1708" s="10" t="str">
        <f>[2]Emissions!C1258</f>
        <v>IND_N2O</v>
      </c>
      <c r="D1708" s="10" t="str">
        <f>[2]Emissions!D1258</f>
        <v>IND</v>
      </c>
      <c r="E1708" s="42">
        <f>[2]Emissions!E1258</f>
        <v>3.8005319999999978</v>
      </c>
      <c r="F1708" s="42">
        <f>[2]Emissions!F1258</f>
        <v>0</v>
      </c>
      <c r="G1708" s="42">
        <f>[2]Emissions!G1258</f>
        <v>0</v>
      </c>
      <c r="H1708" s="42">
        <f>[2]Emissions!H1258</f>
        <v>0</v>
      </c>
      <c r="I1708" s="42">
        <f>[2]Emissions!I1258</f>
        <v>0</v>
      </c>
      <c r="J1708" s="42">
        <f>[2]Emissions!J1258</f>
        <v>0</v>
      </c>
      <c r="K1708" s="42">
        <f>[2]Emissions!K1258</f>
        <v>0</v>
      </c>
      <c r="L1708" s="42">
        <f>[2]Emissions!L1258</f>
        <v>0</v>
      </c>
      <c r="M1708" s="42">
        <f>[2]Emissions!M1258</f>
        <v>0</v>
      </c>
    </row>
    <row r="1709" spans="1:13">
      <c r="A1709" s="10" t="str">
        <f>[2]Emissions!A966</f>
        <v>EUR</v>
      </c>
      <c r="B1709" s="10" t="str">
        <f>[2]Emissions!B966</f>
        <v>IND_CH_OTH_HFO_EXS</v>
      </c>
      <c r="C1709" s="10" t="str">
        <f>[2]Emissions!C966</f>
        <v>IND_N2O</v>
      </c>
      <c r="D1709" s="10" t="str">
        <f>[2]Emissions!D966</f>
        <v>IND</v>
      </c>
      <c r="E1709" s="42">
        <f>[2]Emissions!E966</f>
        <v>8.1802931860925661</v>
      </c>
      <c r="F1709" s="42">
        <f>[2]Emissions!F966</f>
        <v>0</v>
      </c>
      <c r="G1709" s="42">
        <f>[2]Emissions!G966</f>
        <v>0</v>
      </c>
      <c r="H1709" s="42">
        <f>[2]Emissions!H966</f>
        <v>0</v>
      </c>
      <c r="I1709" s="42">
        <f>[2]Emissions!I966</f>
        <v>0</v>
      </c>
      <c r="J1709" s="42">
        <f>[2]Emissions!J966</f>
        <v>0</v>
      </c>
      <c r="K1709" s="42">
        <f>[2]Emissions!K966</f>
        <v>0</v>
      </c>
      <c r="L1709" s="42">
        <f>[2]Emissions!L966</f>
        <v>0</v>
      </c>
      <c r="M1709" s="42">
        <f>[2]Emissions!M966</f>
        <v>0</v>
      </c>
    </row>
    <row r="1710" spans="1:13">
      <c r="A1710" s="10" t="str">
        <f>[2]Emissions!A1637</f>
        <v>EUR</v>
      </c>
      <c r="B1710" s="10" t="str">
        <f>[2]Emissions!B1637</f>
        <v>IND_OTH_SB_NGA_EXS</v>
      </c>
      <c r="C1710" s="10" t="str">
        <f>[2]Emissions!C1637</f>
        <v>IND_N2O</v>
      </c>
      <c r="D1710" s="10" t="str">
        <f>[2]Emissions!D1637</f>
        <v>IND</v>
      </c>
      <c r="E1710" s="42">
        <f>[2]Emissions!E1637</f>
        <v>9.8395030864197519</v>
      </c>
      <c r="F1710" s="42">
        <f>[2]Emissions!F1637</f>
        <v>8.1995859053497924</v>
      </c>
      <c r="G1710" s="42">
        <f>[2]Emissions!G1637</f>
        <v>6.5596687242798328</v>
      </c>
      <c r="H1710" s="42">
        <f>[2]Emissions!H1637</f>
        <v>4.919751543209876</v>
      </c>
      <c r="I1710" s="42">
        <f>[2]Emissions!I1637</f>
        <v>3.2798343621399169</v>
      </c>
      <c r="J1710" s="42">
        <f>[2]Emissions!J1637</f>
        <v>1.6399171810699591</v>
      </c>
      <c r="K1710" s="42">
        <f>[2]Emissions!K1637</f>
        <v>0</v>
      </c>
      <c r="L1710" s="42">
        <f>[2]Emissions!L1637</f>
        <v>0</v>
      </c>
      <c r="M1710" s="42">
        <f>[2]Emissions!M1637</f>
        <v>0</v>
      </c>
    </row>
    <row r="1711" spans="1:13">
      <c r="A1711" s="10" t="str">
        <f>[2]Emissions!A1573</f>
        <v>EUR</v>
      </c>
      <c r="B1711" s="10" t="str">
        <f>[2]Emissions!B1573</f>
        <v>IND_OTH_PH_OIL_EXS</v>
      </c>
      <c r="C1711" s="10" t="str">
        <f>[2]Emissions!C1573</f>
        <v>IND_N2O</v>
      </c>
      <c r="D1711" s="10" t="str">
        <f>[2]Emissions!D1573</f>
        <v>IND</v>
      </c>
      <c r="E1711" s="42">
        <f>[2]Emissions!E1573</f>
        <v>166.8637572289156</v>
      </c>
      <c r="F1711" s="42">
        <f>[2]Emissions!F1573</f>
        <v>73.185858433734921</v>
      </c>
      <c r="G1711" s="42">
        <f>[2]Emissions!G1573</f>
        <v>58.548686746987947</v>
      </c>
      <c r="H1711" s="42">
        <f>[2]Emissions!H1573</f>
        <v>43.911515060240959</v>
      </c>
      <c r="I1711" s="42">
        <f>[2]Emissions!I1573</f>
        <v>29.274343373493981</v>
      </c>
      <c r="J1711" s="42">
        <f>[2]Emissions!J1573</f>
        <v>14.63717168674698</v>
      </c>
      <c r="K1711" s="42">
        <f>[2]Emissions!K1573</f>
        <v>0</v>
      </c>
      <c r="L1711" s="42">
        <f>[2]Emissions!L1573</f>
        <v>0</v>
      </c>
      <c r="M1711" s="42">
        <f>[2]Emissions!M1573</f>
        <v>0</v>
      </c>
    </row>
    <row r="1712" spans="1:13">
      <c r="A1712" s="10" t="str">
        <f>[2]Emissions!A1503</f>
        <v>EUR</v>
      </c>
      <c r="B1712" s="10" t="str">
        <f>[2]Emissions!B1503</f>
        <v>IND_OTH_PH_COA_EXS</v>
      </c>
      <c r="C1712" s="10" t="str">
        <f>[2]Emissions!C1503</f>
        <v>IND_N2O</v>
      </c>
      <c r="D1712" s="10" t="str">
        <f>[2]Emissions!D1503</f>
        <v>IND</v>
      </c>
      <c r="E1712" s="42">
        <f>[2]Emissions!E1503</f>
        <v>63.862666666666662</v>
      </c>
      <c r="F1712" s="42">
        <f>[2]Emissions!F1503</f>
        <v>53.218888888888877</v>
      </c>
      <c r="G1712" s="42">
        <f>[2]Emissions!G1503</f>
        <v>42.575111111111113</v>
      </c>
      <c r="H1712" s="42">
        <f>[2]Emissions!H1503</f>
        <v>60.669533333333327</v>
      </c>
      <c r="I1712" s="42">
        <f>[2]Emissions!I1503</f>
        <v>40.446355555555542</v>
      </c>
      <c r="J1712" s="42">
        <f>[2]Emissions!J1503</f>
        <v>10.643777777777769</v>
      </c>
      <c r="K1712" s="42">
        <f>[2]Emissions!K1503</f>
        <v>0</v>
      </c>
      <c r="L1712" s="42">
        <f>[2]Emissions!L1503</f>
        <v>0</v>
      </c>
      <c r="M1712" s="42">
        <f>[2]Emissions!M1503</f>
        <v>0</v>
      </c>
    </row>
    <row r="1713" spans="1:13">
      <c r="A1713" s="10" t="str">
        <f>[2]Emissions!A1467</f>
        <v>EUR</v>
      </c>
      <c r="B1713" s="10" t="str">
        <f>[2]Emissions!B1467</f>
        <v>IND_OTH_OTH_LPG_NEW</v>
      </c>
      <c r="C1713" s="10" t="str">
        <f>[2]Emissions!C1467</f>
        <v>IND_N2O</v>
      </c>
      <c r="D1713" s="10" t="str">
        <f>[2]Emissions!D1467</f>
        <v>IND</v>
      </c>
      <c r="E1713" s="42">
        <f>[2]Emissions!E1467</f>
        <v>0</v>
      </c>
      <c r="F1713" s="42">
        <f>[2]Emissions!F1467</f>
        <v>0</v>
      </c>
      <c r="G1713" s="42">
        <f>[2]Emissions!G1467</f>
        <v>0</v>
      </c>
      <c r="H1713" s="42">
        <f>[2]Emissions!H1467</f>
        <v>0</v>
      </c>
      <c r="I1713" s="42">
        <f>[2]Emissions!I1467</f>
        <v>0</v>
      </c>
      <c r="J1713" s="42">
        <f>[2]Emissions!J1467</f>
        <v>0</v>
      </c>
      <c r="K1713" s="42">
        <f>[2]Emissions!K1467</f>
        <v>0</v>
      </c>
      <c r="L1713" s="42">
        <f>[2]Emissions!L1467</f>
        <v>0</v>
      </c>
      <c r="M1713" s="42">
        <f>[2]Emissions!M1467</f>
        <v>0</v>
      </c>
    </row>
    <row r="1714" spans="1:13">
      <c r="A1714" s="10" t="str">
        <f>[2]Emissions!A1002</f>
        <v>EUR</v>
      </c>
      <c r="B1714" s="10" t="str">
        <f>[2]Emissions!B1002</f>
        <v>IND_CH_OTH_NGA_NEW</v>
      </c>
      <c r="C1714" s="10" t="str">
        <f>[2]Emissions!C1002</f>
        <v>IND_N2O</v>
      </c>
      <c r="D1714" s="10" t="str">
        <f>[2]Emissions!D1002</f>
        <v>IND</v>
      </c>
      <c r="E1714" s="42">
        <f>[2]Emissions!E1002</f>
        <v>15.562766551080321</v>
      </c>
      <c r="F1714" s="42">
        <f>[2]Emissions!F1002</f>
        <v>29.20562527797534</v>
      </c>
      <c r="G1714" s="42">
        <f>[2]Emissions!G1002</f>
        <v>28.73474763433811</v>
      </c>
      <c r="H1714" s="42">
        <f>[2]Emissions!H1002</f>
        <v>0</v>
      </c>
      <c r="I1714" s="42">
        <f>[2]Emissions!I1002</f>
        <v>0.34932728285568793</v>
      </c>
      <c r="J1714" s="42">
        <f>[2]Emissions!J1002</f>
        <v>31.132063276722729</v>
      </c>
      <c r="K1714" s="42">
        <f>[2]Emissions!K1002</f>
        <v>32.399273438460142</v>
      </c>
      <c r="L1714" s="42">
        <f>[2]Emissions!L1002</f>
        <v>0</v>
      </c>
      <c r="M1714" s="42">
        <f>[2]Emissions!M1002</f>
        <v>0</v>
      </c>
    </row>
    <row r="1715" spans="1:13">
      <c r="A1715" s="10" t="str">
        <f>[2]Emissions!A960</f>
        <v>EUR</v>
      </c>
      <c r="B1715" s="10" t="str">
        <f>[2]Emissions!B960</f>
        <v>IND_CH_OTH_ETH_NEW</v>
      </c>
      <c r="C1715" s="10" t="str">
        <f>[2]Emissions!C960</f>
        <v>IND_N2O</v>
      </c>
      <c r="D1715" s="10" t="str">
        <f>[2]Emissions!D960</f>
        <v>IND</v>
      </c>
      <c r="E1715" s="42">
        <f>[2]Emissions!E960</f>
        <v>0</v>
      </c>
      <c r="F1715" s="42">
        <f>[2]Emissions!F960</f>
        <v>0</v>
      </c>
      <c r="G1715" s="42">
        <f>[2]Emissions!G960</f>
        <v>0</v>
      </c>
      <c r="H1715" s="42">
        <f>[2]Emissions!H960</f>
        <v>0</v>
      </c>
      <c r="I1715" s="42">
        <f>[2]Emissions!I960</f>
        <v>0</v>
      </c>
      <c r="J1715" s="42">
        <f>[2]Emissions!J960</f>
        <v>5.1392607587597663</v>
      </c>
      <c r="K1715" s="42">
        <f>[2]Emissions!K960</f>
        <v>0</v>
      </c>
      <c r="L1715" s="42">
        <f>[2]Emissions!L960</f>
        <v>0</v>
      </c>
      <c r="M1715" s="42">
        <f>[2]Emissions!M960</f>
        <v>0</v>
      </c>
    </row>
    <row r="1716" spans="1:13">
      <c r="A1716" s="10" t="str">
        <f>[2]Emissions!A769</f>
        <v>EUR</v>
      </c>
      <c r="B1716" s="10" t="str">
        <f>[2]Emissions!B769</f>
        <v>IND_CH_FS_NGA_EXS</v>
      </c>
      <c r="C1716" s="10" t="str">
        <f>[2]Emissions!C769</f>
        <v>IND_N2O</v>
      </c>
      <c r="D1716" s="10" t="str">
        <f>[2]Emissions!D769</f>
        <v>IND</v>
      </c>
      <c r="E1716" s="42">
        <f>[2]Emissions!E769</f>
        <v>22.37589729290238</v>
      </c>
      <c r="F1716" s="42">
        <f>[2]Emissions!F769</f>
        <v>20.026245339616072</v>
      </c>
      <c r="G1716" s="42">
        <f>[2]Emissions!G769</f>
        <v>17.300006296557282</v>
      </c>
      <c r="H1716" s="42">
        <f>[2]Emissions!H769</f>
        <v>11.67501693420204</v>
      </c>
      <c r="I1716" s="42">
        <f>[2]Emissions!I769</f>
        <v>6.7730388282465146</v>
      </c>
      <c r="J1716" s="42">
        <f>[2]Emissions!J769</f>
        <v>2.5356306732162919</v>
      </c>
      <c r="K1716" s="42">
        <f>[2]Emissions!K769</f>
        <v>18.017595951054901</v>
      </c>
      <c r="L1716" s="42">
        <f>[2]Emissions!L769</f>
        <v>18.267072599199079</v>
      </c>
      <c r="M1716" s="42">
        <f>[2]Emissions!M769</f>
        <v>0</v>
      </c>
    </row>
    <row r="1717" spans="1:13">
      <c r="A1717" s="10" t="str">
        <f>[2]Emissions!A751</f>
        <v>EUR</v>
      </c>
      <c r="B1717" s="10" t="str">
        <f>[2]Emissions!B751</f>
        <v>IND_CH_FS_LPG_NEW</v>
      </c>
      <c r="C1717" s="10" t="str">
        <f>[2]Emissions!C751</f>
        <v>IND_N2O</v>
      </c>
      <c r="D1717" s="10" t="str">
        <f>[2]Emissions!D751</f>
        <v>IND</v>
      </c>
      <c r="E1717" s="42">
        <f>[2]Emissions!E751</f>
        <v>0</v>
      </c>
      <c r="F1717" s="42">
        <f>[2]Emissions!F751</f>
        <v>0</v>
      </c>
      <c r="G1717" s="42">
        <f>[2]Emissions!G751</f>
        <v>0</v>
      </c>
      <c r="H1717" s="42">
        <f>[2]Emissions!H751</f>
        <v>201.20324800804681</v>
      </c>
      <c r="I1717" s="42">
        <f>[2]Emissions!I751</f>
        <v>201.9748511987508</v>
      </c>
      <c r="J1717" s="42">
        <f>[2]Emissions!J751</f>
        <v>0</v>
      </c>
      <c r="K1717" s="42">
        <f>[2]Emissions!K751</f>
        <v>0</v>
      </c>
      <c r="L1717" s="42">
        <f>[2]Emissions!L751</f>
        <v>0</v>
      </c>
      <c r="M1717" s="42">
        <f>[2]Emissions!M751</f>
        <v>0</v>
      </c>
    </row>
    <row r="1718" spans="1:13">
      <c r="A1718" s="10" t="str">
        <f>[2]Emissions!A715</f>
        <v>EUR</v>
      </c>
      <c r="B1718" s="10" t="str">
        <f>[2]Emissions!B715</f>
        <v>IND_CH_FS_DST_NEW</v>
      </c>
      <c r="C1718" s="10" t="str">
        <f>[2]Emissions!C715</f>
        <v>IND_N2O</v>
      </c>
      <c r="D1718" s="10" t="str">
        <f>[2]Emissions!D715</f>
        <v>IND</v>
      </c>
      <c r="E1718" s="42">
        <f>[2]Emissions!E715</f>
        <v>456.20364646531971</v>
      </c>
      <c r="F1718" s="42">
        <f>[2]Emissions!F715</f>
        <v>458.61259127249218</v>
      </c>
      <c r="G1718" s="42">
        <f>[2]Emissions!G715</f>
        <v>316.57263166923951</v>
      </c>
      <c r="H1718" s="42">
        <f>[2]Emissions!H715</f>
        <v>0</v>
      </c>
      <c r="I1718" s="42">
        <f>[2]Emissions!I715</f>
        <v>0</v>
      </c>
      <c r="J1718" s="42">
        <f>[2]Emissions!J715</f>
        <v>0</v>
      </c>
      <c r="K1718" s="42">
        <f>[2]Emissions!K715</f>
        <v>0</v>
      </c>
      <c r="L1718" s="42">
        <f>[2]Emissions!L715</f>
        <v>0</v>
      </c>
      <c r="M1718" s="42">
        <f>[2]Emissions!M715</f>
        <v>0</v>
      </c>
    </row>
    <row r="1719" spans="1:13">
      <c r="A1719" s="10" t="str">
        <f>[2]Emissions!A1697</f>
        <v>EUR</v>
      </c>
      <c r="B1719" s="10" t="str">
        <f>[2]Emissions!B1697</f>
        <v>IND_PP_MD_OIL_NEW</v>
      </c>
      <c r="C1719" s="10" t="str">
        <f>[2]Emissions!C1697</f>
        <v>IND_N2O</v>
      </c>
      <c r="D1719" s="10" t="str">
        <f>[2]Emissions!D1697</f>
        <v>IND</v>
      </c>
      <c r="E1719" s="42">
        <f>[2]Emissions!E1697</f>
        <v>0</v>
      </c>
      <c r="F1719" s="42">
        <f>[2]Emissions!F1697</f>
        <v>0</v>
      </c>
      <c r="G1719" s="42">
        <f>[2]Emissions!G1697</f>
        <v>0</v>
      </c>
      <c r="H1719" s="42">
        <f>[2]Emissions!H1697</f>
        <v>0</v>
      </c>
      <c r="I1719" s="42">
        <f>[2]Emissions!I1697</f>
        <v>0</v>
      </c>
      <c r="J1719" s="42">
        <f>[2]Emissions!J1697</f>
        <v>0</v>
      </c>
      <c r="K1719" s="42">
        <f>[2]Emissions!K1697</f>
        <v>0</v>
      </c>
      <c r="L1719" s="42">
        <f>[2]Emissions!L1697</f>
        <v>0</v>
      </c>
      <c r="M1719" s="42">
        <f>[2]Emissions!M1697</f>
        <v>0</v>
      </c>
    </row>
    <row r="1720" spans="1:13">
      <c r="A1720" s="10" t="str">
        <f>[2]Emissions!A1661</f>
        <v>EUR</v>
      </c>
      <c r="B1720" s="10" t="str">
        <f>[2]Emissions!B1661</f>
        <v>IND_PP_DH_LPG_NEW</v>
      </c>
      <c r="C1720" s="10" t="str">
        <f>[2]Emissions!C1661</f>
        <v>IND_N2O</v>
      </c>
      <c r="D1720" s="10" t="str">
        <f>[2]Emissions!D1661</f>
        <v>IND</v>
      </c>
      <c r="E1720" s="42">
        <f>[2]Emissions!E1661</f>
        <v>0</v>
      </c>
      <c r="F1720" s="42">
        <f>[2]Emissions!F1661</f>
        <v>0</v>
      </c>
      <c r="G1720" s="42">
        <f>[2]Emissions!G1661</f>
        <v>0</v>
      </c>
      <c r="H1720" s="42">
        <f>[2]Emissions!H1661</f>
        <v>0</v>
      </c>
      <c r="I1720" s="42">
        <f>[2]Emissions!I1661</f>
        <v>0</v>
      </c>
      <c r="J1720" s="42">
        <f>[2]Emissions!J1661</f>
        <v>0</v>
      </c>
      <c r="K1720" s="42">
        <f>[2]Emissions!K1661</f>
        <v>0</v>
      </c>
      <c r="L1720" s="42">
        <f>[2]Emissions!L1661</f>
        <v>0</v>
      </c>
      <c r="M1720" s="42">
        <f>[2]Emissions!M1661</f>
        <v>0</v>
      </c>
    </row>
    <row r="1721" spans="1:13">
      <c r="A1721" s="10" t="str">
        <f>[2]Emissions!A1567</f>
        <v>EUR</v>
      </c>
      <c r="B1721" s="10" t="str">
        <f>[2]Emissions!B1567</f>
        <v>IND_OTH_PH_NGA_NEW</v>
      </c>
      <c r="C1721" s="10" t="str">
        <f>[2]Emissions!C1567</f>
        <v>IND_N2O</v>
      </c>
      <c r="D1721" s="10" t="str">
        <f>[2]Emissions!D1567</f>
        <v>IND</v>
      </c>
      <c r="E1721" s="42">
        <f>[2]Emissions!E1567</f>
        <v>37.153480852134813</v>
      </c>
      <c r="F1721" s="42">
        <f>[2]Emissions!F1567</f>
        <v>104.4590252563772</v>
      </c>
      <c r="G1721" s="42">
        <f>[2]Emissions!G1567</f>
        <v>117.9611282926181</v>
      </c>
      <c r="H1721" s="42">
        <f>[2]Emissions!H1567</f>
        <v>121.9056366532333</v>
      </c>
      <c r="I1721" s="42">
        <f>[2]Emissions!I1567</f>
        <v>142.27382258102651</v>
      </c>
      <c r="J1721" s="42">
        <f>[2]Emissions!J1567</f>
        <v>218.57678810251011</v>
      </c>
      <c r="K1721" s="42">
        <f>[2]Emissions!K1567</f>
        <v>54.251833983548288</v>
      </c>
      <c r="L1721" s="42">
        <f>[2]Emissions!L1567</f>
        <v>0</v>
      </c>
      <c r="M1721" s="42">
        <f>[2]Emissions!M1567</f>
        <v>0</v>
      </c>
    </row>
    <row r="1722" spans="1:13">
      <c r="A1722" s="10" t="str">
        <f>[2]Emissions!A1497</f>
        <v>EUR</v>
      </c>
      <c r="B1722" s="10" t="str">
        <f>[2]Emissions!B1497</f>
        <v>IND_OTH_OTH_PTC_EXS</v>
      </c>
      <c r="C1722" s="10" t="str">
        <f>[2]Emissions!C1497</f>
        <v>IND_N2O</v>
      </c>
      <c r="D1722" s="10" t="str">
        <f>[2]Emissions!D1497</f>
        <v>IND</v>
      </c>
      <c r="E1722" s="42">
        <f>[2]Emissions!E1497</f>
        <v>5.5719629629629619</v>
      </c>
      <c r="F1722" s="42">
        <f>[2]Emissions!F1497</f>
        <v>4.6433024691358016</v>
      </c>
      <c r="G1722" s="42">
        <f>[2]Emissions!G1497</f>
        <v>3.7146419753086422</v>
      </c>
      <c r="H1722" s="42">
        <f>[2]Emissions!H1497</f>
        <v>2.7859814814814809</v>
      </c>
      <c r="I1722" s="42">
        <f>[2]Emissions!I1497</f>
        <v>1.8573209876543211</v>
      </c>
      <c r="J1722" s="42">
        <f>[2]Emissions!J1497</f>
        <v>0.92866049382716043</v>
      </c>
      <c r="K1722" s="42">
        <f>[2]Emissions!K1497</f>
        <v>0</v>
      </c>
      <c r="L1722" s="42">
        <f>[2]Emissions!L1497</f>
        <v>0</v>
      </c>
      <c r="M1722" s="42">
        <f>[2]Emissions!M1497</f>
        <v>0</v>
      </c>
    </row>
    <row r="1723" spans="1:13">
      <c r="A1723" s="10" t="str">
        <f>[2]Emissions!A1395</f>
        <v>EUR</v>
      </c>
      <c r="B1723" s="10" t="str">
        <f>[2]Emissions!B1395</f>
        <v>IND_NM_MD_OIL_EXS</v>
      </c>
      <c r="C1723" s="10" t="str">
        <f>[2]Emissions!C1395</f>
        <v>IND_N2O</v>
      </c>
      <c r="D1723" s="10" t="str">
        <f>[2]Emissions!D1395</f>
        <v>IND</v>
      </c>
      <c r="E1723" s="42">
        <f>[2]Emissions!E1395</f>
        <v>0</v>
      </c>
      <c r="F1723" s="42">
        <f>[2]Emissions!F1395</f>
        <v>0</v>
      </c>
      <c r="G1723" s="42">
        <f>[2]Emissions!G1395</f>
        <v>0</v>
      </c>
      <c r="H1723" s="42">
        <f>[2]Emissions!H1395</f>
        <v>0</v>
      </c>
      <c r="I1723" s="42">
        <f>[2]Emissions!I1395</f>
        <v>0</v>
      </c>
      <c r="J1723" s="42">
        <f>[2]Emissions!J1395</f>
        <v>0</v>
      </c>
      <c r="K1723" s="42">
        <f>[2]Emissions!K1395</f>
        <v>0</v>
      </c>
      <c r="L1723" s="42">
        <f>[2]Emissions!L1395</f>
        <v>0</v>
      </c>
      <c r="M1723" s="42">
        <f>[2]Emissions!M1395</f>
        <v>0</v>
      </c>
    </row>
    <row r="1724" spans="1:13">
      <c r="A1724" s="10" t="str">
        <f>[2]Emissions!A996</f>
        <v>EUR</v>
      </c>
      <c r="B1724" s="10" t="str">
        <f>[2]Emissions!B996</f>
        <v>IND_CH_OTH_NGA_EXS</v>
      </c>
      <c r="C1724" s="10" t="str">
        <f>[2]Emissions!C996</f>
        <v>IND_N2O</v>
      </c>
      <c r="D1724" s="10" t="str">
        <f>[2]Emissions!D996</f>
        <v>IND</v>
      </c>
      <c r="E1724" s="42">
        <f>[2]Emissions!E996</f>
        <v>12.39606382352941</v>
      </c>
      <c r="F1724" s="42">
        <f>[2]Emissions!F996</f>
        <v>0</v>
      </c>
      <c r="G1724" s="42">
        <f>[2]Emissions!G996</f>
        <v>0</v>
      </c>
      <c r="H1724" s="42">
        <f>[2]Emissions!H996</f>
        <v>0</v>
      </c>
      <c r="I1724" s="42">
        <f>[2]Emissions!I996</f>
        <v>0</v>
      </c>
      <c r="J1724" s="42">
        <f>[2]Emissions!J996</f>
        <v>0</v>
      </c>
      <c r="K1724" s="42">
        <f>[2]Emissions!K996</f>
        <v>0</v>
      </c>
      <c r="L1724" s="42">
        <f>[2]Emissions!L996</f>
        <v>0</v>
      </c>
      <c r="M1724" s="42">
        <f>[2]Emissions!M996</f>
        <v>0</v>
      </c>
    </row>
    <row r="1725" spans="1:13">
      <c r="A1725" s="10" t="str">
        <f>[2]Emissions!A954</f>
        <v>EUR</v>
      </c>
      <c r="B1725" s="10" t="str">
        <f>[2]Emissions!B954</f>
        <v>IND_CH_OTH_ETH_EXS</v>
      </c>
      <c r="C1725" s="10" t="str">
        <f>[2]Emissions!C954</f>
        <v>IND_N2O</v>
      </c>
      <c r="D1725" s="10" t="str">
        <f>[2]Emissions!D954</f>
        <v>IND</v>
      </c>
      <c r="E1725" s="42">
        <f>[2]Emissions!E954</f>
        <v>0</v>
      </c>
      <c r="F1725" s="42">
        <f>[2]Emissions!F954</f>
        <v>0</v>
      </c>
      <c r="G1725" s="42">
        <f>[2]Emissions!G954</f>
        <v>0</v>
      </c>
      <c r="H1725" s="42">
        <f>[2]Emissions!H954</f>
        <v>0</v>
      </c>
      <c r="I1725" s="42">
        <f>[2]Emissions!I954</f>
        <v>0</v>
      </c>
      <c r="J1725" s="42">
        <f>[2]Emissions!J954</f>
        <v>0</v>
      </c>
      <c r="K1725" s="42">
        <f>[2]Emissions!K954</f>
        <v>0</v>
      </c>
      <c r="L1725" s="42">
        <f>[2]Emissions!L954</f>
        <v>0</v>
      </c>
      <c r="M1725" s="42">
        <f>[2]Emissions!M954</f>
        <v>0</v>
      </c>
    </row>
    <row r="1726" spans="1:13">
      <c r="A1726" s="10" t="str">
        <f>[2]Emissions!A763</f>
        <v>EUR</v>
      </c>
      <c r="B1726" s="10" t="str">
        <f>[2]Emissions!B763</f>
        <v>IND_CH_FS_NAP_NEW</v>
      </c>
      <c r="C1726" s="10" t="str">
        <f>[2]Emissions!C763</f>
        <v>IND_N2O</v>
      </c>
      <c r="D1726" s="10" t="str">
        <f>[2]Emissions!D763</f>
        <v>IND</v>
      </c>
      <c r="E1726" s="42">
        <f>[2]Emissions!E763</f>
        <v>60.03655671792643</v>
      </c>
      <c r="F1726" s="42">
        <f>[2]Emissions!F763</f>
        <v>42.972636827451232</v>
      </c>
      <c r="G1726" s="42">
        <f>[2]Emissions!G763</f>
        <v>124.97442956386691</v>
      </c>
      <c r="H1726" s="42">
        <f>[2]Emissions!H763</f>
        <v>121.4410724002478</v>
      </c>
      <c r="I1726" s="42">
        <f>[2]Emissions!I763</f>
        <v>0</v>
      </c>
      <c r="J1726" s="42">
        <f>[2]Emissions!J763</f>
        <v>0</v>
      </c>
      <c r="K1726" s="42">
        <f>[2]Emissions!K763</f>
        <v>0</v>
      </c>
      <c r="L1726" s="42">
        <f>[2]Emissions!L763</f>
        <v>0</v>
      </c>
      <c r="M1726" s="42">
        <f>[2]Emissions!M763</f>
        <v>0</v>
      </c>
    </row>
    <row r="1727" spans="1:13">
      <c r="A1727" s="10" t="str">
        <f>[2]Emissions!A745</f>
        <v>EUR</v>
      </c>
      <c r="B1727" s="10" t="str">
        <f>[2]Emissions!B745</f>
        <v>IND_CH_FS_LPG_EXS</v>
      </c>
      <c r="C1727" s="10" t="str">
        <f>[2]Emissions!C745</f>
        <v>IND_N2O</v>
      </c>
      <c r="D1727" s="10" t="str">
        <f>[2]Emissions!D745</f>
        <v>IND</v>
      </c>
      <c r="E1727" s="42">
        <f>[2]Emissions!E745</f>
        <v>62.434340539070988</v>
      </c>
      <c r="F1727" s="42">
        <f>[2]Emissions!F745</f>
        <v>57.840846138489937</v>
      </c>
      <c r="G1727" s="42">
        <f>[2]Emissions!G745</f>
        <v>50.068253517095179</v>
      </c>
      <c r="H1727" s="42">
        <f>[2]Emissions!H745</f>
        <v>33.717061353546143</v>
      </c>
      <c r="I1727" s="42">
        <f>[2]Emissions!I745</f>
        <v>19.513512747459121</v>
      </c>
      <c r="J1727" s="42">
        <f>[2]Emissions!J745</f>
        <v>7.2854740469876562</v>
      </c>
      <c r="K1727" s="42">
        <f>[2]Emissions!K745</f>
        <v>0</v>
      </c>
      <c r="L1727" s="42">
        <f>[2]Emissions!L745</f>
        <v>0</v>
      </c>
      <c r="M1727" s="42">
        <f>[2]Emissions!M745</f>
        <v>0</v>
      </c>
    </row>
    <row r="1728" spans="1:13">
      <c r="A1728" s="10" t="str">
        <f>[2]Emissions!A709</f>
        <v>EUR</v>
      </c>
      <c r="B1728" s="10" t="str">
        <f>[2]Emissions!B709</f>
        <v>IND_CH_FS_DST_EXS</v>
      </c>
      <c r="C1728" s="10" t="str">
        <f>[2]Emissions!C709</f>
        <v>IND_N2O</v>
      </c>
      <c r="D1728" s="10" t="str">
        <f>[2]Emissions!D709</f>
        <v>IND</v>
      </c>
      <c r="E1728" s="42">
        <f>[2]Emissions!E709</f>
        <v>33.395112381363553</v>
      </c>
      <c r="F1728" s="42">
        <f>[2]Emissions!F709</f>
        <v>30.98616757419104</v>
      </c>
      <c r="G1728" s="42">
        <f>[2]Emissions!G709</f>
        <v>26.865892131124252</v>
      </c>
      <c r="H1728" s="42">
        <f>[2]Emissions!H709</f>
        <v>18.021187964826389</v>
      </c>
      <c r="I1728" s="42">
        <f>[2]Emissions!I709</f>
        <v>10.383337058281001</v>
      </c>
      <c r="J1728" s="42">
        <f>[2]Emissions!J709</f>
        <v>3.8570156719346409</v>
      </c>
      <c r="K1728" s="42">
        <f>[2]Emissions!K709</f>
        <v>0</v>
      </c>
      <c r="L1728" s="42">
        <f>[2]Emissions!L709</f>
        <v>0</v>
      </c>
      <c r="M1728" s="42">
        <f>[2]Emissions!M709</f>
        <v>0</v>
      </c>
    </row>
    <row r="1729" spans="1:13">
      <c r="A1729" s="10" t="str">
        <f>[2]Emissions!A1691</f>
        <v>EUR</v>
      </c>
      <c r="B1729" s="10" t="str">
        <f>[2]Emissions!B1691</f>
        <v>IND_PP_MD_NGA_NEW</v>
      </c>
      <c r="C1729" s="10" t="str">
        <f>[2]Emissions!C1691</f>
        <v>IND_N2O</v>
      </c>
      <c r="D1729" s="10" t="str">
        <f>[2]Emissions!D1691</f>
        <v>IND</v>
      </c>
      <c r="E1729" s="42">
        <f>[2]Emissions!E1691</f>
        <v>0</v>
      </c>
      <c r="F1729" s="42">
        <f>[2]Emissions!F1691</f>
        <v>0</v>
      </c>
      <c r="G1729" s="42">
        <f>[2]Emissions!G1691</f>
        <v>0</v>
      </c>
      <c r="H1729" s="42">
        <f>[2]Emissions!H1691</f>
        <v>0</v>
      </c>
      <c r="I1729" s="42">
        <f>[2]Emissions!I1691</f>
        <v>0</v>
      </c>
      <c r="J1729" s="42">
        <f>[2]Emissions!J1691</f>
        <v>0</v>
      </c>
      <c r="K1729" s="42">
        <f>[2]Emissions!K1691</f>
        <v>0</v>
      </c>
      <c r="L1729" s="42">
        <f>[2]Emissions!L1691</f>
        <v>0</v>
      </c>
      <c r="M1729" s="42">
        <f>[2]Emissions!M1691</f>
        <v>0</v>
      </c>
    </row>
    <row r="1730" spans="1:13">
      <c r="A1730" s="10" t="str">
        <f>[2]Emissions!A1655</f>
        <v>EUR</v>
      </c>
      <c r="B1730" s="10" t="str">
        <f>[2]Emissions!B1655</f>
        <v>IND_PP_DH_LPG_EXS</v>
      </c>
      <c r="C1730" s="10" t="str">
        <f>[2]Emissions!C1655</f>
        <v>IND_N2O</v>
      </c>
      <c r="D1730" s="10" t="str">
        <f>[2]Emissions!D1655</f>
        <v>IND</v>
      </c>
      <c r="E1730" s="42">
        <f>[2]Emissions!E1655</f>
        <v>0</v>
      </c>
      <c r="F1730" s="42">
        <f>[2]Emissions!F1655</f>
        <v>0</v>
      </c>
      <c r="G1730" s="42">
        <f>[2]Emissions!G1655</f>
        <v>0</v>
      </c>
      <c r="H1730" s="42">
        <f>[2]Emissions!H1655</f>
        <v>0</v>
      </c>
      <c r="I1730" s="42">
        <f>[2]Emissions!I1655</f>
        <v>0</v>
      </c>
      <c r="J1730" s="42">
        <f>[2]Emissions!J1655</f>
        <v>0</v>
      </c>
      <c r="K1730" s="42">
        <f>[2]Emissions!K1655</f>
        <v>0</v>
      </c>
      <c r="L1730" s="42">
        <f>[2]Emissions!L1655</f>
        <v>0</v>
      </c>
      <c r="M1730" s="42">
        <f>[2]Emissions!M1655</f>
        <v>0</v>
      </c>
    </row>
    <row r="1731" spans="1:13">
      <c r="A1731" s="10" t="str">
        <f>[2]Emissions!A1631</f>
        <v>EUR</v>
      </c>
      <c r="B1731" s="10" t="str">
        <f>[2]Emissions!B1631</f>
        <v>IND_OTH_SB_LPG_EXS</v>
      </c>
      <c r="C1731" s="10" t="str">
        <f>[2]Emissions!C1631</f>
        <v>IND_N2O</v>
      </c>
      <c r="D1731" s="10" t="str">
        <f>[2]Emissions!D1631</f>
        <v>IND</v>
      </c>
      <c r="E1731" s="42">
        <f>[2]Emissions!E1631</f>
        <v>3.786277777777777</v>
      </c>
      <c r="F1731" s="42">
        <f>[2]Emissions!F1631</f>
        <v>3.155231481481481</v>
      </c>
      <c r="G1731" s="42">
        <f>[2]Emissions!G1631</f>
        <v>2.5241851851851851</v>
      </c>
      <c r="H1731" s="42">
        <f>[2]Emissions!H1631</f>
        <v>1.893138888888888</v>
      </c>
      <c r="I1731" s="42">
        <f>[2]Emissions!I1631</f>
        <v>1.2620925925925921</v>
      </c>
      <c r="J1731" s="42">
        <f>[2]Emissions!J1631</f>
        <v>0.63104629629629627</v>
      </c>
      <c r="K1731" s="42">
        <f>[2]Emissions!K1631</f>
        <v>0</v>
      </c>
      <c r="L1731" s="42">
        <f>[2]Emissions!L1631</f>
        <v>0</v>
      </c>
      <c r="M1731" s="42">
        <f>[2]Emissions!M1631</f>
        <v>0</v>
      </c>
    </row>
    <row r="1732" spans="1:13">
      <c r="A1732" s="10" t="str">
        <f>[2]Emissions!A1561</f>
        <v>EUR</v>
      </c>
      <c r="B1732" s="10" t="str">
        <f>[2]Emissions!B1561</f>
        <v>IND_OTH_PH_NGA_EXS</v>
      </c>
      <c r="C1732" s="10" t="str">
        <f>[2]Emissions!C1561</f>
        <v>IND_N2O</v>
      </c>
      <c r="D1732" s="10" t="str">
        <f>[2]Emissions!D1561</f>
        <v>IND</v>
      </c>
      <c r="E1732" s="42">
        <f>[2]Emissions!E1561</f>
        <v>105.15960735294119</v>
      </c>
      <c r="F1732" s="42">
        <f>[2]Emissions!F1561</f>
        <v>46.122634803921571</v>
      </c>
      <c r="G1732" s="42">
        <f>[2]Emissions!G1561</f>
        <v>36.898107843137247</v>
      </c>
      <c r="H1732" s="42">
        <f>[2]Emissions!H1561</f>
        <v>27.67358088235294</v>
      </c>
      <c r="I1732" s="42">
        <f>[2]Emissions!I1561</f>
        <v>18.44905392156862</v>
      </c>
      <c r="J1732" s="42">
        <f>[2]Emissions!J1561</f>
        <v>9.2245269607843117</v>
      </c>
      <c r="K1732" s="42">
        <f>[2]Emissions!K1561</f>
        <v>0</v>
      </c>
      <c r="L1732" s="42">
        <f>[2]Emissions!L1561</f>
        <v>0</v>
      </c>
      <c r="M1732" s="42">
        <f>[2]Emissions!M1561</f>
        <v>0</v>
      </c>
    </row>
    <row r="1733" spans="1:13">
      <c r="A1733" s="10" t="str">
        <f>[2]Emissions!A1040</f>
        <v>EUR</v>
      </c>
      <c r="B1733" s="10" t="str">
        <f>[2]Emissions!B1040</f>
        <v>IND_IS_BOF_BFBOF_CCS_NEW</v>
      </c>
      <c r="C1733" s="10" t="str">
        <f>[2]Emissions!C1040</f>
        <v>IND_N2O</v>
      </c>
      <c r="D1733" s="10" t="str">
        <f>[2]Emissions!D1040</f>
        <v>IND</v>
      </c>
      <c r="E1733" s="42">
        <f>[2]Emissions!E1040</f>
        <v>0</v>
      </c>
      <c r="F1733" s="42">
        <f>[2]Emissions!F1040</f>
        <v>0</v>
      </c>
      <c r="G1733" s="42">
        <f>[2]Emissions!G1040</f>
        <v>0</v>
      </c>
      <c r="H1733" s="42">
        <f>[2]Emissions!H1040</f>
        <v>0</v>
      </c>
      <c r="I1733" s="42">
        <f>[2]Emissions!I1040</f>
        <v>12.642376940909539</v>
      </c>
      <c r="J1733" s="42">
        <f>[2]Emissions!J1040</f>
        <v>947.37458294366104</v>
      </c>
      <c r="K1733" s="42">
        <f>[2]Emissions!K1040</f>
        <v>937.22921661111138</v>
      </c>
      <c r="L1733" s="42">
        <f>[2]Emissions!L1040</f>
        <v>937.94448219686319</v>
      </c>
      <c r="M1733" s="42">
        <f>[2]Emissions!M1040</f>
        <v>938.14530830927242</v>
      </c>
    </row>
    <row r="1734" spans="1:13">
      <c r="A1734" s="10" t="str">
        <f>[2]Emissions!A1491</f>
        <v>EUR</v>
      </c>
      <c r="B1734" s="10" t="str">
        <f>[2]Emissions!B1491</f>
        <v>IND_OTH_OTH_OIL_NEW</v>
      </c>
      <c r="C1734" s="10" t="str">
        <f>[2]Emissions!C1491</f>
        <v>IND_N2O</v>
      </c>
      <c r="D1734" s="10" t="str">
        <f>[2]Emissions!D1491</f>
        <v>IND</v>
      </c>
      <c r="E1734" s="42">
        <f>[2]Emissions!E1491</f>
        <v>0</v>
      </c>
      <c r="F1734" s="42">
        <f>[2]Emissions!F1491</f>
        <v>0</v>
      </c>
      <c r="G1734" s="42">
        <f>[2]Emissions!G1491</f>
        <v>0</v>
      </c>
      <c r="H1734" s="42">
        <f>[2]Emissions!H1491</f>
        <v>0</v>
      </c>
      <c r="I1734" s="42">
        <f>[2]Emissions!I1491</f>
        <v>0</v>
      </c>
      <c r="J1734" s="42">
        <f>[2]Emissions!J1491</f>
        <v>0</v>
      </c>
      <c r="K1734" s="42">
        <f>[2]Emissions!K1491</f>
        <v>0</v>
      </c>
      <c r="L1734" s="42">
        <f>[2]Emissions!L1491</f>
        <v>0</v>
      </c>
      <c r="M1734" s="42">
        <f>[2]Emissions!M1491</f>
        <v>0</v>
      </c>
    </row>
    <row r="1735" spans="1:13">
      <c r="A1735" s="10" t="str">
        <f>[2]Emissions!A1389</f>
        <v>EUR</v>
      </c>
      <c r="B1735" s="10" t="str">
        <f>[2]Emissions!B1389</f>
        <v>IND_NM_MD_OIL</v>
      </c>
      <c r="C1735" s="10" t="str">
        <f>[2]Emissions!C1389</f>
        <v>IND_N2O</v>
      </c>
      <c r="D1735" s="10" t="str">
        <f>[2]Emissions!D1389</f>
        <v>IND</v>
      </c>
      <c r="E1735" s="42">
        <f>[2]Emissions!E1389</f>
        <v>0</v>
      </c>
      <c r="F1735" s="42">
        <f>[2]Emissions!F1389</f>
        <v>0</v>
      </c>
      <c r="G1735" s="42">
        <f>[2]Emissions!G1389</f>
        <v>0</v>
      </c>
      <c r="H1735" s="42">
        <f>[2]Emissions!H1389</f>
        <v>0</v>
      </c>
      <c r="I1735" s="42">
        <f>[2]Emissions!I1389</f>
        <v>0</v>
      </c>
      <c r="J1735" s="42">
        <f>[2]Emissions!J1389</f>
        <v>0</v>
      </c>
      <c r="K1735" s="42">
        <f>[2]Emissions!K1389</f>
        <v>0</v>
      </c>
      <c r="L1735" s="42">
        <f>[2]Emissions!L1389</f>
        <v>0</v>
      </c>
      <c r="M1735" s="42">
        <f>[2]Emissions!M1389</f>
        <v>0</v>
      </c>
    </row>
    <row r="1736" spans="1:13">
      <c r="A1736" s="10" t="str">
        <f>[2]Emissions!A990</f>
        <v>EUR</v>
      </c>
      <c r="B1736" s="10" t="str">
        <f>[2]Emissions!B990</f>
        <v>IND_CH_OTH_NAP_EXS</v>
      </c>
      <c r="C1736" s="10" t="str">
        <f>[2]Emissions!C990</f>
        <v>IND_N2O</v>
      </c>
      <c r="D1736" s="10" t="str">
        <f>[2]Emissions!D990</f>
        <v>IND</v>
      </c>
      <c r="E1736" s="42">
        <f>[2]Emissions!E990</f>
        <v>0</v>
      </c>
      <c r="F1736" s="42">
        <f>[2]Emissions!F990</f>
        <v>0</v>
      </c>
      <c r="G1736" s="42">
        <f>[2]Emissions!G990</f>
        <v>0</v>
      </c>
      <c r="H1736" s="42">
        <f>[2]Emissions!H990</f>
        <v>0</v>
      </c>
      <c r="I1736" s="42">
        <f>[2]Emissions!I990</f>
        <v>0</v>
      </c>
      <c r="J1736" s="42">
        <f>[2]Emissions!J990</f>
        <v>0</v>
      </c>
      <c r="K1736" s="42">
        <f>[2]Emissions!K990</f>
        <v>0</v>
      </c>
      <c r="L1736" s="42">
        <f>[2]Emissions!L990</f>
        <v>0</v>
      </c>
      <c r="M1736" s="42">
        <f>[2]Emissions!M990</f>
        <v>0</v>
      </c>
    </row>
    <row r="1737" spans="1:13">
      <c r="A1737" s="10" t="str">
        <f>[2]Emissions!A757</f>
        <v>EUR</v>
      </c>
      <c r="B1737" s="10" t="str">
        <f>[2]Emissions!B757</f>
        <v>IND_CH_FS_NAP_EXS</v>
      </c>
      <c r="C1737" s="10" t="str">
        <f>[2]Emissions!C757</f>
        <v>IND_N2O</v>
      </c>
      <c r="D1737" s="10" t="str">
        <f>[2]Emissions!D757</f>
        <v>IND</v>
      </c>
      <c r="E1737" s="42">
        <f>[2]Emissions!E757</f>
        <v>357.90848704374417</v>
      </c>
      <c r="F1737" s="42">
        <f>[2]Emissions!F757</f>
        <v>330.51912079137111</v>
      </c>
      <c r="G1737" s="42">
        <f>[2]Emissions!G757</f>
        <v>285.14480966443239</v>
      </c>
      <c r="H1737" s="42">
        <f>[2]Emissions!H757</f>
        <v>192.27444901181701</v>
      </c>
      <c r="I1737" s="42">
        <f>[2]Emissions!I757</f>
        <v>111.4418503237918</v>
      </c>
      <c r="J1737" s="42">
        <f>[2]Emissions!J757</f>
        <v>41.677197121738203</v>
      </c>
      <c r="K1737" s="42">
        <f>[2]Emissions!K757</f>
        <v>0</v>
      </c>
      <c r="L1737" s="42">
        <f>[2]Emissions!L757</f>
        <v>0</v>
      </c>
      <c r="M1737" s="42">
        <f>[2]Emissions!M757</f>
        <v>0</v>
      </c>
    </row>
    <row r="1738" spans="1:13">
      <c r="A1738" s="10" t="str">
        <f>[2]Emissions!A739</f>
        <v>EUR</v>
      </c>
      <c r="B1738" s="10" t="str">
        <f>[2]Emissions!B739</f>
        <v>IND_CH_FS_LNG_EXS</v>
      </c>
      <c r="C1738" s="10" t="str">
        <f>[2]Emissions!C739</f>
        <v>IND_N2O</v>
      </c>
      <c r="D1738" s="10" t="str">
        <f>[2]Emissions!D739</f>
        <v>IND</v>
      </c>
      <c r="E1738" s="42">
        <f>[2]Emissions!E739</f>
        <v>5.2750000000000012E-2</v>
      </c>
      <c r="F1738" s="42">
        <f>[2]Emissions!F739</f>
        <v>0</v>
      </c>
      <c r="G1738" s="42">
        <f>[2]Emissions!G739</f>
        <v>0</v>
      </c>
      <c r="H1738" s="42">
        <f>[2]Emissions!H739</f>
        <v>0</v>
      </c>
      <c r="I1738" s="42">
        <f>[2]Emissions!I739</f>
        <v>0</v>
      </c>
      <c r="J1738" s="42">
        <f>[2]Emissions!J739</f>
        <v>0</v>
      </c>
      <c r="K1738" s="42">
        <f>[2]Emissions!K739</f>
        <v>0</v>
      </c>
      <c r="L1738" s="42">
        <f>[2]Emissions!L739</f>
        <v>0</v>
      </c>
      <c r="M1738" s="42">
        <f>[2]Emissions!M739</f>
        <v>0</v>
      </c>
    </row>
    <row r="1739" spans="1:13">
      <c r="A1739" s="10" t="str">
        <f>[2]Emissions!A697</f>
        <v>EUR</v>
      </c>
      <c r="B1739" s="10" t="str">
        <f>[2]Emissions!B697</f>
        <v>IND_CH_FS_COA_EXS</v>
      </c>
      <c r="C1739" s="10" t="str">
        <f>[2]Emissions!C697</f>
        <v>IND_N2O</v>
      </c>
      <c r="D1739" s="10" t="str">
        <f>[2]Emissions!D697</f>
        <v>IND</v>
      </c>
      <c r="E1739" s="42">
        <f>[2]Emissions!E697</f>
        <v>81.90326816449037</v>
      </c>
      <c r="F1739" s="42">
        <f>[2]Emissions!F697</f>
        <v>139.5525176674679</v>
      </c>
      <c r="G1739" s="42">
        <f>[2]Emissions!G697</f>
        <v>162.8235886734802</v>
      </c>
      <c r="H1739" s="42">
        <f>[2]Emissions!H697</f>
        <v>174.78614563734831</v>
      </c>
      <c r="I1739" s="42">
        <f>[2]Emissions!I697</f>
        <v>143.6958369904635</v>
      </c>
      <c r="J1739" s="42">
        <f>[2]Emissions!J697</f>
        <v>71.711921011525547</v>
      </c>
      <c r="K1739" s="42">
        <f>[2]Emissions!K697</f>
        <v>0</v>
      </c>
      <c r="L1739" s="42">
        <f>[2]Emissions!L697</f>
        <v>0</v>
      </c>
      <c r="M1739" s="42">
        <f>[2]Emissions!M697</f>
        <v>0</v>
      </c>
    </row>
    <row r="1740" spans="1:13">
      <c r="A1740" s="10" t="str">
        <f>[2]Emissions!A1441</f>
        <v>EUR</v>
      </c>
      <c r="B1740" s="10" t="str">
        <f>[2]Emissions!B1441</f>
        <v>IND_OTH_OTH_COK_EXS</v>
      </c>
      <c r="C1740" s="10" t="str">
        <f>[2]Emissions!C1441</f>
        <v>IND_N2O</v>
      </c>
      <c r="D1740" s="10" t="str">
        <f>[2]Emissions!D1441</f>
        <v>IND</v>
      </c>
      <c r="E1740" s="42">
        <f>[2]Emissions!E1441</f>
        <v>3.38641975308642</v>
      </c>
      <c r="F1740" s="42">
        <f>[2]Emissions!F1441</f>
        <v>2.82201646090535</v>
      </c>
      <c r="G1740" s="42">
        <f>[2]Emissions!G1441</f>
        <v>2.25761316872428</v>
      </c>
      <c r="H1740" s="42">
        <f>[2]Emissions!H1441</f>
        <v>1.69320987654321</v>
      </c>
      <c r="I1740" s="42">
        <f>[2]Emissions!I1441</f>
        <v>1.12880658436214</v>
      </c>
      <c r="J1740" s="42">
        <f>[2]Emissions!J1441</f>
        <v>0.56440329218106977</v>
      </c>
      <c r="K1740" s="42">
        <f>[2]Emissions!K1441</f>
        <v>0</v>
      </c>
      <c r="L1740" s="42">
        <f>[2]Emissions!L1441</f>
        <v>0</v>
      </c>
      <c r="M1740" s="42">
        <f>[2]Emissions!M1441</f>
        <v>0</v>
      </c>
    </row>
    <row r="1741" spans="1:13">
      <c r="A1741" s="10" t="str">
        <f>[2]Emissions!A855</f>
        <v>EUR</v>
      </c>
      <c r="B1741" s="10" t="str">
        <f>[2]Emissions!B855</f>
        <v>IND_CH_MTH_COAGSF_NEW</v>
      </c>
      <c r="C1741" s="10" t="str">
        <f>[2]Emissions!C855</f>
        <v>IND_N2O</v>
      </c>
      <c r="D1741" s="10" t="str">
        <f>[2]Emissions!D855</f>
        <v>IND</v>
      </c>
      <c r="E1741" s="42">
        <f>[2]Emissions!E855</f>
        <v>0</v>
      </c>
      <c r="F1741" s="42">
        <f>[2]Emissions!F855</f>
        <v>0</v>
      </c>
      <c r="G1741" s="42">
        <f>[2]Emissions!G855</f>
        <v>0</v>
      </c>
      <c r="H1741" s="42">
        <f>[2]Emissions!H855</f>
        <v>0</v>
      </c>
      <c r="I1741" s="42">
        <f>[2]Emissions!I855</f>
        <v>0</v>
      </c>
      <c r="J1741" s="42">
        <f>[2]Emissions!J855</f>
        <v>0</v>
      </c>
      <c r="K1741" s="42">
        <f>[2]Emissions!K855</f>
        <v>0</v>
      </c>
      <c r="L1741" s="42">
        <f>[2]Emissions!L855</f>
        <v>0</v>
      </c>
      <c r="M1741" s="42">
        <f>[2]Emissions!M855</f>
        <v>0</v>
      </c>
    </row>
    <row r="1742" spans="1:13">
      <c r="A1742" s="10" t="str">
        <f>[2]Emissions!A1600</f>
        <v>EUR</v>
      </c>
      <c r="B1742" s="10" t="str">
        <f>[2]Emissions!B1600</f>
        <v>IND_OTH_SB_COA_NEW</v>
      </c>
      <c r="C1742" s="10" t="str">
        <f>[2]Emissions!C1600</f>
        <v>IND_N2O</v>
      </c>
      <c r="D1742" s="10" t="str">
        <f>[2]Emissions!D1600</f>
        <v>IND</v>
      </c>
      <c r="E1742" s="42">
        <f>[2]Emissions!E1600</f>
        <v>0</v>
      </c>
      <c r="F1742" s="42">
        <f>[2]Emissions!F1600</f>
        <v>0</v>
      </c>
      <c r="G1742" s="42">
        <f>[2]Emissions!G1600</f>
        <v>0</v>
      </c>
      <c r="H1742" s="42">
        <f>[2]Emissions!H1600</f>
        <v>0</v>
      </c>
      <c r="I1742" s="42">
        <f>[2]Emissions!I1600</f>
        <v>0</v>
      </c>
      <c r="J1742" s="42">
        <f>[2]Emissions!J1600</f>
        <v>0</v>
      </c>
      <c r="K1742" s="42">
        <f>[2]Emissions!K1600</f>
        <v>0</v>
      </c>
      <c r="L1742" s="42">
        <f>[2]Emissions!L1600</f>
        <v>0</v>
      </c>
      <c r="M1742" s="42">
        <f>[2]Emissions!M1600</f>
        <v>0</v>
      </c>
    </row>
    <row r="1743" spans="1:13">
      <c r="A1743" s="10" t="str">
        <f>[2]Emissions!A786</f>
        <v>EUR</v>
      </c>
      <c r="B1743" s="10" t="str">
        <f>[2]Emissions!B786</f>
        <v>IND_CH_HVC_ETHSC_NEW</v>
      </c>
      <c r="C1743" s="10" t="str">
        <f>[2]Emissions!C786</f>
        <v>IND_N2O</v>
      </c>
      <c r="D1743" s="10" t="str">
        <f>[2]Emissions!D786</f>
        <v>IND</v>
      </c>
      <c r="E1743" s="42">
        <f>[2]Emissions!E786</f>
        <v>15.45537123386881</v>
      </c>
      <c r="F1743" s="42">
        <f>[2]Emissions!F786</f>
        <v>55.184824180700048</v>
      </c>
      <c r="G1743" s="42">
        <f>[2]Emissions!G786</f>
        <v>78.791345022748089</v>
      </c>
      <c r="H1743" s="42">
        <f>[2]Emissions!H786</f>
        <v>212.1113598212697</v>
      </c>
      <c r="I1743" s="42">
        <f>[2]Emissions!I786</f>
        <v>323.76547651186581</v>
      </c>
      <c r="J1743" s="42">
        <f>[2]Emissions!J786</f>
        <v>322.31168870276258</v>
      </c>
      <c r="K1743" s="42">
        <f>[2]Emissions!K786</f>
        <v>105.885073403619</v>
      </c>
      <c r="L1743" s="42">
        <f>[2]Emissions!L786</f>
        <v>60.712819097829637</v>
      </c>
      <c r="M1743" s="42">
        <f>[2]Emissions!M786</f>
        <v>92.683737405419393</v>
      </c>
    </row>
    <row r="1744" spans="1:13">
      <c r="A1744" s="10" t="str">
        <f>[2]Emissions!A1718</f>
        <v>EUR</v>
      </c>
      <c r="B1744" s="10" t="str">
        <f>[2]Emissions!B1718</f>
        <v>IND_PP_PH_HFO_EXS</v>
      </c>
      <c r="C1744" s="10" t="str">
        <f>[2]Emissions!C1718</f>
        <v>IND_N2O</v>
      </c>
      <c r="D1744" s="10" t="str">
        <f>[2]Emissions!D1718</f>
        <v>IND</v>
      </c>
      <c r="E1744" s="42">
        <f>[2]Emissions!E1718</f>
        <v>0</v>
      </c>
      <c r="F1744" s="42">
        <f>[2]Emissions!F1718</f>
        <v>0</v>
      </c>
      <c r="G1744" s="42">
        <f>[2]Emissions!G1718</f>
        <v>0</v>
      </c>
      <c r="H1744" s="42">
        <f>[2]Emissions!H1718</f>
        <v>0</v>
      </c>
      <c r="I1744" s="42">
        <f>[2]Emissions!I1718</f>
        <v>0</v>
      </c>
      <c r="J1744" s="42">
        <f>[2]Emissions!J1718</f>
        <v>0</v>
      </c>
      <c r="K1744" s="42">
        <f>[2]Emissions!K1718</f>
        <v>0</v>
      </c>
      <c r="L1744" s="42">
        <f>[2]Emissions!L1718</f>
        <v>0</v>
      </c>
      <c r="M1744" s="42">
        <f>[2]Emissions!M1718</f>
        <v>0</v>
      </c>
    </row>
    <row r="1745" spans="1:13">
      <c r="A1745" s="10" t="str">
        <f>[2]Emissions!A642</f>
        <v>EUR</v>
      </c>
      <c r="B1745" s="10" t="str">
        <f>[2]Emissions!B642</f>
        <v>IND_CH_AMM_BIOGSF_NEW</v>
      </c>
      <c r="C1745" s="10" t="str">
        <f>[2]Emissions!C642</f>
        <v>IND_N2O</v>
      </c>
      <c r="D1745" s="10" t="str">
        <f>[2]Emissions!D642</f>
        <v>IND</v>
      </c>
      <c r="E1745" s="42">
        <f>[2]Emissions!E642</f>
        <v>0</v>
      </c>
      <c r="F1745" s="42">
        <f>[2]Emissions!F642</f>
        <v>0</v>
      </c>
      <c r="G1745" s="42">
        <f>[2]Emissions!G642</f>
        <v>0</v>
      </c>
      <c r="H1745" s="42">
        <f>[2]Emissions!H642</f>
        <v>0</v>
      </c>
      <c r="I1745" s="42">
        <f>[2]Emissions!I642</f>
        <v>0</v>
      </c>
      <c r="J1745" s="42">
        <f>[2]Emissions!J642</f>
        <v>0</v>
      </c>
      <c r="K1745" s="42">
        <f>[2]Emissions!K642</f>
        <v>0</v>
      </c>
      <c r="L1745" s="42">
        <f>[2]Emissions!L642</f>
        <v>0</v>
      </c>
      <c r="M1745" s="42">
        <f>[2]Emissions!M642</f>
        <v>0</v>
      </c>
    </row>
    <row r="1746" spans="1:13">
      <c r="A1746" s="10" t="str">
        <f>[2]Emissions!A648</f>
        <v>EUR</v>
      </c>
      <c r="B1746" s="10" t="str">
        <f>[2]Emissions!B648</f>
        <v>IND_CH_AMM_COAGSF_NEW</v>
      </c>
      <c r="C1746" s="10" t="str">
        <f>[2]Emissions!C648</f>
        <v>IND_CO2_TOT</v>
      </c>
      <c r="D1746" s="10" t="str">
        <f>[2]Emissions!D648</f>
        <v>IND</v>
      </c>
      <c r="E1746" s="42">
        <f>[2]Emissions!E648</f>
        <v>15960.925029260119</v>
      </c>
      <c r="F1746" s="42">
        <f>[2]Emissions!F648</f>
        <v>15597.47373256669</v>
      </c>
      <c r="G1746" s="42">
        <f>[2]Emissions!G648</f>
        <v>3104.4694379380362</v>
      </c>
      <c r="H1746" s="42">
        <f>[2]Emissions!H648</f>
        <v>10188.96244344447</v>
      </c>
      <c r="I1746" s="42">
        <f>[2]Emissions!I648</f>
        <v>0</v>
      </c>
      <c r="J1746" s="42">
        <f>[2]Emissions!J648</f>
        <v>0</v>
      </c>
      <c r="K1746" s="42">
        <f>[2]Emissions!K648</f>
        <v>0</v>
      </c>
      <c r="L1746" s="42">
        <f>[2]Emissions!L648</f>
        <v>0</v>
      </c>
      <c r="M1746" s="42">
        <f>[2]Emissions!M648</f>
        <v>0</v>
      </c>
    </row>
    <row r="1747" spans="1:13">
      <c r="A1747" s="10" t="str">
        <f>[2]Emissions!A1599</f>
        <v>EUR</v>
      </c>
      <c r="B1747" s="10" t="str">
        <f>[2]Emissions!B1599</f>
        <v>IND_OTH_SB_COA_NEW</v>
      </c>
      <c r="C1747" s="10" t="str">
        <f>[2]Emissions!C1599</f>
        <v>IND_CO2_TOT</v>
      </c>
      <c r="D1747" s="10" t="str">
        <f>[2]Emissions!D1599</f>
        <v>IND</v>
      </c>
      <c r="E1747" s="42">
        <f>[2]Emissions!E1599</f>
        <v>0</v>
      </c>
      <c r="F1747" s="42">
        <f>[2]Emissions!F1599</f>
        <v>0</v>
      </c>
      <c r="G1747" s="42">
        <f>[2]Emissions!G1599</f>
        <v>0</v>
      </c>
      <c r="H1747" s="42">
        <f>[2]Emissions!H1599</f>
        <v>0</v>
      </c>
      <c r="I1747" s="42">
        <f>[2]Emissions!I1599</f>
        <v>0</v>
      </c>
      <c r="J1747" s="42">
        <f>[2]Emissions!J1599</f>
        <v>0</v>
      </c>
      <c r="K1747" s="42">
        <f>[2]Emissions!K1599</f>
        <v>0</v>
      </c>
      <c r="L1747" s="42">
        <f>[2]Emissions!L1599</f>
        <v>0</v>
      </c>
      <c r="M1747" s="42">
        <f>[2]Emissions!M1599</f>
        <v>0</v>
      </c>
    </row>
    <row r="1748" spans="1:13">
      <c r="A1748" s="10" t="str">
        <f>[2]Emissions!A785</f>
        <v>EUR</v>
      </c>
      <c r="B1748" s="10" t="str">
        <f>[2]Emissions!B785</f>
        <v>IND_CH_HVC_ETHSC_NEW</v>
      </c>
      <c r="C1748" s="10" t="str">
        <f>[2]Emissions!C785</f>
        <v>IND_CO2_TOT</v>
      </c>
      <c r="D1748" s="10" t="str">
        <f>[2]Emissions!D785</f>
        <v>IND</v>
      </c>
      <c r="E1748" s="42">
        <f>[2]Emissions!E785</f>
        <v>1535.2335425643021</v>
      </c>
      <c r="F1748" s="42">
        <f>[2]Emissions!F785</f>
        <v>5481.6925352828739</v>
      </c>
      <c r="G1748" s="42">
        <f>[2]Emissions!G785</f>
        <v>7826.6069389263084</v>
      </c>
      <c r="H1748" s="42">
        <f>[2]Emissions!H785</f>
        <v>21069.728408912801</v>
      </c>
      <c r="I1748" s="42">
        <f>[2]Emissions!I785</f>
        <v>32160.70400017867</v>
      </c>
      <c r="J1748" s="42">
        <f>[2]Emissions!J785</f>
        <v>32016.29441114108</v>
      </c>
      <c r="K1748" s="42">
        <f>[2]Emissions!K785</f>
        <v>10517.91729142616</v>
      </c>
      <c r="L1748" s="42">
        <f>[2]Emissions!L785</f>
        <v>6030.8066970510772</v>
      </c>
      <c r="M1748" s="42">
        <f>[2]Emissions!M785</f>
        <v>9206.5845822716637</v>
      </c>
    </row>
    <row r="1749" spans="1:13">
      <c r="A1749" s="10" t="str">
        <f>[2]Emissions!A1717</f>
        <v>EUR</v>
      </c>
      <c r="B1749" s="10" t="str">
        <f>[2]Emissions!B1717</f>
        <v>IND_PP_PH_HFO_EXS</v>
      </c>
      <c r="C1749" s="10" t="str">
        <f>[2]Emissions!C1717</f>
        <v>IND_CO2_TOT</v>
      </c>
      <c r="D1749" s="10" t="str">
        <f>[2]Emissions!D1717</f>
        <v>IND</v>
      </c>
      <c r="E1749" s="42">
        <f>[2]Emissions!E1717</f>
        <v>0</v>
      </c>
      <c r="F1749" s="42">
        <f>[2]Emissions!F1717</f>
        <v>0</v>
      </c>
      <c r="G1749" s="42">
        <f>[2]Emissions!G1717</f>
        <v>0</v>
      </c>
      <c r="H1749" s="42">
        <f>[2]Emissions!H1717</f>
        <v>0</v>
      </c>
      <c r="I1749" s="42">
        <f>[2]Emissions!I1717</f>
        <v>0</v>
      </c>
      <c r="J1749" s="42">
        <f>[2]Emissions!J1717</f>
        <v>0</v>
      </c>
      <c r="K1749" s="42">
        <f>[2]Emissions!K1717</f>
        <v>0</v>
      </c>
      <c r="L1749" s="42">
        <f>[2]Emissions!L1717</f>
        <v>0</v>
      </c>
      <c r="M1749" s="42">
        <f>[2]Emissions!M1717</f>
        <v>0</v>
      </c>
    </row>
    <row r="1750" spans="1:13">
      <c r="A1750" s="10" t="str">
        <f>[2]Emissions!A1033</f>
        <v>EUR</v>
      </c>
      <c r="B1750" s="10" t="str">
        <f>[2]Emissions!B1033</f>
        <v>IND_FT_NGA</v>
      </c>
      <c r="C1750" s="10" t="str">
        <f>[2]Emissions!C1033</f>
        <v>IND_CO2_TOT</v>
      </c>
      <c r="D1750" s="10" t="str">
        <f>[2]Emissions!D1033</f>
        <v>IND</v>
      </c>
      <c r="E1750" s="42">
        <f>[2]Emissions!E1033</f>
        <v>-5797.5633239543749</v>
      </c>
      <c r="F1750" s="42">
        <f>[2]Emissions!F1033</f>
        <v>0</v>
      </c>
      <c r="G1750" s="42">
        <f>[2]Emissions!G1033</f>
        <v>-25593.744727814639</v>
      </c>
      <c r="H1750" s="42">
        <f>[2]Emissions!H1033</f>
        <v>-2803.4680498067391</v>
      </c>
      <c r="I1750" s="42">
        <f>[2]Emissions!I1033</f>
        <v>-3690.8948774358842</v>
      </c>
      <c r="J1750" s="42">
        <f>[2]Emissions!J1033</f>
        <v>-6617.6921682024622</v>
      </c>
      <c r="K1750" s="42">
        <f>[2]Emissions!K1033</f>
        <v>-4411.5224411105264</v>
      </c>
      <c r="L1750" s="42">
        <f>[2]Emissions!L1033</f>
        <v>-2923.1531470368518</v>
      </c>
      <c r="M1750" s="42">
        <f>[2]Emissions!M1033</f>
        <v>-12719.84185975891</v>
      </c>
    </row>
    <row r="1751" spans="1:13">
      <c r="A1751" s="10" t="str">
        <f>[2]Emissions!A1440</f>
        <v>EUR</v>
      </c>
      <c r="B1751" s="10" t="str">
        <f>[2]Emissions!B1440</f>
        <v>IND_OTH_OTH_COK_EXS</v>
      </c>
      <c r="C1751" s="10" t="str">
        <f>[2]Emissions!C1440</f>
        <v>IND_CO2_TOT</v>
      </c>
      <c r="D1751" s="10" t="str">
        <f>[2]Emissions!D1440</f>
        <v>IND</v>
      </c>
      <c r="E1751" s="42">
        <f>[2]Emissions!E1440</f>
        <v>240.5839583333333</v>
      </c>
      <c r="F1751" s="42">
        <f>[2]Emissions!F1440</f>
        <v>200.4866319444445</v>
      </c>
      <c r="G1751" s="42">
        <f>[2]Emissions!G1440</f>
        <v>160.38930555555561</v>
      </c>
      <c r="H1751" s="42">
        <f>[2]Emissions!H1440</f>
        <v>120.29197916666659</v>
      </c>
      <c r="I1751" s="42">
        <f>[2]Emissions!I1440</f>
        <v>80.194652777777776</v>
      </c>
      <c r="J1751" s="42">
        <f>[2]Emissions!J1440</f>
        <v>40.097326388888867</v>
      </c>
      <c r="K1751" s="42">
        <f>[2]Emissions!K1440</f>
        <v>0</v>
      </c>
      <c r="L1751" s="42">
        <f>[2]Emissions!L1440</f>
        <v>0</v>
      </c>
      <c r="M1751" s="42">
        <f>[2]Emissions!M1440</f>
        <v>0</v>
      </c>
    </row>
    <row r="1752" spans="1:13">
      <c r="A1752" s="10" t="str">
        <f>[2]Emissions!A854</f>
        <v>EUR</v>
      </c>
      <c r="B1752" s="10" t="str">
        <f>[2]Emissions!B854</f>
        <v>IND_CH_MTH_COAGSF_NEW</v>
      </c>
      <c r="C1752" s="10" t="str">
        <f>[2]Emissions!C854</f>
        <v>IND_CO2_TOT</v>
      </c>
      <c r="D1752" s="10" t="str">
        <f>[2]Emissions!D854</f>
        <v>IND</v>
      </c>
      <c r="E1752" s="42">
        <f>[2]Emissions!E854</f>
        <v>0</v>
      </c>
      <c r="F1752" s="42">
        <f>[2]Emissions!F854</f>
        <v>0</v>
      </c>
      <c r="G1752" s="42">
        <f>[2]Emissions!G854</f>
        <v>0</v>
      </c>
      <c r="H1752" s="42">
        <f>[2]Emissions!H854</f>
        <v>0</v>
      </c>
      <c r="I1752" s="42">
        <f>[2]Emissions!I854</f>
        <v>0</v>
      </c>
      <c r="J1752" s="42">
        <f>[2]Emissions!J854</f>
        <v>0</v>
      </c>
      <c r="K1752" s="42">
        <f>[2]Emissions!K854</f>
        <v>0</v>
      </c>
      <c r="L1752" s="42">
        <f>[2]Emissions!L854</f>
        <v>0</v>
      </c>
      <c r="M1752" s="42">
        <f>[2]Emissions!M854</f>
        <v>0</v>
      </c>
    </row>
    <row r="1753" spans="1:13">
      <c r="A1753" s="10" t="str">
        <f>[2]Emissions!A702</f>
        <v>EUR</v>
      </c>
      <c r="B1753" s="10" t="str">
        <f>[2]Emissions!B702</f>
        <v>IND_CH_FS_COA_NEW</v>
      </c>
      <c r="C1753" s="10" t="str">
        <f>[2]Emissions!C702</f>
        <v>IND_CO2_TOT</v>
      </c>
      <c r="D1753" s="10" t="str">
        <f>[2]Emissions!D702</f>
        <v>IND</v>
      </c>
      <c r="E1753" s="42">
        <f>[2]Emissions!E702</f>
        <v>6233.5114313548102</v>
      </c>
      <c r="F1753" s="42">
        <f>[2]Emissions!F702</f>
        <v>6386.3032632822024</v>
      </c>
      <c r="G1753" s="42">
        <f>[2]Emissions!G702</f>
        <v>1332.4004618155379</v>
      </c>
      <c r="H1753" s="42">
        <f>[2]Emissions!H702</f>
        <v>4582.6687995593556</v>
      </c>
      <c r="I1753" s="42">
        <f>[2]Emissions!I702</f>
        <v>0</v>
      </c>
      <c r="J1753" s="42">
        <f>[2]Emissions!J702</f>
        <v>0</v>
      </c>
      <c r="K1753" s="42">
        <f>[2]Emissions!K702</f>
        <v>0</v>
      </c>
      <c r="L1753" s="42">
        <f>[2]Emissions!L702</f>
        <v>0</v>
      </c>
      <c r="M1753" s="42">
        <f>[2]Emissions!M702</f>
        <v>0</v>
      </c>
    </row>
    <row r="1754" spans="1:13">
      <c r="A1754" s="10" t="str">
        <f>[2]Emissions!A1071</f>
        <v>EUR</v>
      </c>
      <c r="B1754" s="10" t="str">
        <f>[2]Emissions!B1071</f>
        <v>IND_IS_BOF_HISBOF_NEW</v>
      </c>
      <c r="C1754" s="10" t="str">
        <f>[2]Emissions!C1071</f>
        <v>IND_CO2_TOT</v>
      </c>
      <c r="D1754" s="10" t="str">
        <f>[2]Emissions!D1071</f>
        <v>IND</v>
      </c>
      <c r="E1754" s="42">
        <f>[2]Emissions!E1071</f>
        <v>0</v>
      </c>
      <c r="F1754" s="42">
        <f>[2]Emissions!F1071</f>
        <v>0</v>
      </c>
      <c r="G1754" s="42">
        <f>[2]Emissions!G1071</f>
        <v>0</v>
      </c>
      <c r="H1754" s="42">
        <f>[2]Emissions!H1071</f>
        <v>0</v>
      </c>
      <c r="I1754" s="42">
        <f>[2]Emissions!I1071</f>
        <v>0</v>
      </c>
      <c r="J1754" s="42">
        <f>[2]Emissions!J1071</f>
        <v>0</v>
      </c>
      <c r="K1754" s="42">
        <f>[2]Emissions!K1071</f>
        <v>0</v>
      </c>
      <c r="L1754" s="42">
        <f>[2]Emissions!L1071</f>
        <v>0</v>
      </c>
      <c r="M1754" s="42">
        <f>[2]Emissions!M1071</f>
        <v>0</v>
      </c>
    </row>
    <row r="1755" spans="1:13">
      <c r="A1755" s="10" t="str">
        <f>[2]Emissions!A1318</f>
        <v>EUR</v>
      </c>
      <c r="B1755" s="10" t="str">
        <f>[2]Emissions!B1318</f>
        <v>IND_NM_CLK_WET_NEW</v>
      </c>
      <c r="C1755" s="10" t="str">
        <f>[2]Emissions!C1318</f>
        <v>IND_CO2_TOT</v>
      </c>
      <c r="D1755" s="10" t="str">
        <f>[2]Emissions!D1318</f>
        <v>IND</v>
      </c>
      <c r="E1755" s="42">
        <f>[2]Emissions!E1318</f>
        <v>0</v>
      </c>
      <c r="F1755" s="42">
        <f>[2]Emissions!F1318</f>
        <v>0</v>
      </c>
      <c r="G1755" s="42">
        <f>[2]Emissions!G1318</f>
        <v>0</v>
      </c>
      <c r="H1755" s="42">
        <f>[2]Emissions!H1318</f>
        <v>0</v>
      </c>
      <c r="I1755" s="42">
        <f>[2]Emissions!I1318</f>
        <v>0</v>
      </c>
      <c r="J1755" s="42">
        <f>[2]Emissions!J1318</f>
        <v>0</v>
      </c>
      <c r="K1755" s="42">
        <f>[2]Emissions!K1318</f>
        <v>0</v>
      </c>
      <c r="L1755" s="42">
        <f>[2]Emissions!L1318</f>
        <v>0</v>
      </c>
      <c r="M1755" s="42">
        <f>[2]Emissions!M1318</f>
        <v>0</v>
      </c>
    </row>
    <row r="1756" spans="1:13">
      <c r="A1756" s="10" t="str">
        <f>[2]Emissions!A1326</f>
        <v>EUR</v>
      </c>
      <c r="B1756" s="10" t="str">
        <f>[2]Emissions!B1326</f>
        <v>IND_NM_CRM_EXS</v>
      </c>
      <c r="C1756" s="10" t="str">
        <f>[2]Emissions!C1326</f>
        <v>IND_CO2_TOT</v>
      </c>
      <c r="D1756" s="10" t="str">
        <f>[2]Emissions!D1326</f>
        <v>IND</v>
      </c>
      <c r="E1756" s="42">
        <f>[2]Emissions!E1326</f>
        <v>31229.662197368001</v>
      </c>
      <c r="F1756" s="42">
        <f>[2]Emissions!F1326</f>
        <v>13149.33145152336</v>
      </c>
      <c r="G1756" s="42">
        <f>[2]Emissions!G1326</f>
        <v>9861.998588642522</v>
      </c>
      <c r="H1756" s="42">
        <f>[2]Emissions!H1326</f>
        <v>6574.6657257616807</v>
      </c>
      <c r="I1756" s="42">
        <f>[2]Emissions!I1326</f>
        <v>3287.3328628808399</v>
      </c>
      <c r="J1756" s="42">
        <f>[2]Emissions!J1326</f>
        <v>0</v>
      </c>
      <c r="K1756" s="42">
        <f>[2]Emissions!K1326</f>
        <v>0</v>
      </c>
      <c r="L1756" s="42">
        <f>[2]Emissions!L1326</f>
        <v>0</v>
      </c>
      <c r="M1756" s="42">
        <f>[2]Emissions!M1326</f>
        <v>0</v>
      </c>
    </row>
    <row r="1757" spans="1:13">
      <c r="A1757" s="10" t="str">
        <f>[2]Emissions!A1117</f>
        <v>EUR</v>
      </c>
      <c r="B1757" s="10" t="str">
        <f>[2]Emissions!B1117</f>
        <v>IND_IS_DRI_DRIEAF_NEW</v>
      </c>
      <c r="C1757" s="10" t="str">
        <f>[2]Emissions!C1117</f>
        <v>IND_CO2_TOT</v>
      </c>
      <c r="D1757" s="10" t="str">
        <f>[2]Emissions!D1117</f>
        <v>IND</v>
      </c>
      <c r="E1757" s="42">
        <f>[2]Emissions!E1117</f>
        <v>11.56749018697324</v>
      </c>
      <c r="F1757" s="42">
        <f>[2]Emissions!F1117</f>
        <v>1.5540034212493239</v>
      </c>
      <c r="G1757" s="42">
        <f>[2]Emissions!G1117</f>
        <v>0</v>
      </c>
      <c r="H1757" s="42">
        <f>[2]Emissions!H1117</f>
        <v>4.3512095794981063</v>
      </c>
      <c r="I1757" s="42">
        <f>[2]Emissions!I1117</f>
        <v>0</v>
      </c>
      <c r="J1757" s="42">
        <f>[2]Emissions!J1117</f>
        <v>0</v>
      </c>
      <c r="K1757" s="42">
        <f>[2]Emissions!K1117</f>
        <v>0</v>
      </c>
      <c r="L1757" s="42">
        <f>[2]Emissions!L1117</f>
        <v>0</v>
      </c>
      <c r="M1757" s="42">
        <f>[2]Emissions!M1117</f>
        <v>0</v>
      </c>
    </row>
    <row r="1758" spans="1:13">
      <c r="A1758" s="10" t="str">
        <f>[2]Emissions!A801</f>
        <v>EUR</v>
      </c>
      <c r="B1758" s="10" t="str">
        <f>[2]Emissions!B801</f>
        <v>IND_CH_HVC_LPGSC_NEW</v>
      </c>
      <c r="C1758" s="10" t="str">
        <f>[2]Emissions!C801</f>
        <v>IND_CO2_TOT</v>
      </c>
      <c r="D1758" s="10" t="str">
        <f>[2]Emissions!D801</f>
        <v>IND</v>
      </c>
      <c r="E1758" s="42">
        <f>[2]Emissions!E801</f>
        <v>0</v>
      </c>
      <c r="F1758" s="42">
        <f>[2]Emissions!F801</f>
        <v>0</v>
      </c>
      <c r="G1758" s="42">
        <f>[2]Emissions!G801</f>
        <v>0</v>
      </c>
      <c r="H1758" s="42">
        <f>[2]Emissions!H801</f>
        <v>0</v>
      </c>
      <c r="I1758" s="42">
        <f>[2]Emissions!I801</f>
        <v>0</v>
      </c>
      <c r="J1758" s="42">
        <f>[2]Emissions!J801</f>
        <v>0</v>
      </c>
      <c r="K1758" s="42">
        <f>[2]Emissions!K801</f>
        <v>0</v>
      </c>
      <c r="L1758" s="42">
        <f>[2]Emissions!L801</f>
        <v>0</v>
      </c>
      <c r="M1758" s="42">
        <f>[2]Emissions!M801</f>
        <v>0</v>
      </c>
    </row>
    <row r="1759" spans="1:13">
      <c r="A1759" s="10" t="str">
        <f>[2]Emissions!A809</f>
        <v>EUR</v>
      </c>
      <c r="B1759" s="10" t="str">
        <f>[2]Emissions!B809</f>
        <v>IND_CH_HVC_NAPSC_NEW</v>
      </c>
      <c r="C1759" s="10" t="str">
        <f>[2]Emissions!C809</f>
        <v>IND_CO2_TOT</v>
      </c>
      <c r="D1759" s="10" t="str">
        <f>[2]Emissions!D809</f>
        <v>IND</v>
      </c>
      <c r="E1759" s="42">
        <f>[2]Emissions!E809</f>
        <v>0</v>
      </c>
      <c r="F1759" s="42">
        <f>[2]Emissions!F809</f>
        <v>0</v>
      </c>
      <c r="G1759" s="42">
        <f>[2]Emissions!G809</f>
        <v>0</v>
      </c>
      <c r="H1759" s="42">
        <f>[2]Emissions!H809</f>
        <v>0</v>
      </c>
      <c r="I1759" s="42">
        <f>[2]Emissions!I809</f>
        <v>0</v>
      </c>
      <c r="J1759" s="42">
        <f>[2]Emissions!J809</f>
        <v>0</v>
      </c>
      <c r="K1759" s="42">
        <f>[2]Emissions!K809</f>
        <v>0</v>
      </c>
      <c r="L1759" s="42">
        <f>[2]Emissions!L809</f>
        <v>0</v>
      </c>
      <c r="M1759" s="42">
        <f>[2]Emissions!M809</f>
        <v>0</v>
      </c>
    </row>
    <row r="1760" spans="1:13">
      <c r="A1760" s="10" t="str">
        <f>[2]Emissions!A1309</f>
        <v>EUR</v>
      </c>
      <c r="B1760" s="10" t="str">
        <f>[2]Emissions!B1309</f>
        <v>IND_NM_CLK_WET_EXS</v>
      </c>
      <c r="C1760" s="10" t="str">
        <f>[2]Emissions!C1309</f>
        <v>IND_CO2_TOT</v>
      </c>
      <c r="D1760" s="10" t="str">
        <f>[2]Emissions!D1309</f>
        <v>IND</v>
      </c>
      <c r="E1760" s="42">
        <f>[2]Emissions!E1309</f>
        <v>45720.175241884623</v>
      </c>
      <c r="F1760" s="42">
        <f>[2]Emissions!F1309</f>
        <v>35437.094844415376</v>
      </c>
      <c r="G1760" s="42">
        <f>[2]Emissions!G1309</f>
        <v>27432.105145130761</v>
      </c>
      <c r="H1760" s="42">
        <f>[2]Emissions!H1309</f>
        <v>8597.981738769231</v>
      </c>
      <c r="I1760" s="42">
        <f>[2]Emissions!I1309</f>
        <v>4298.9908693846182</v>
      </c>
      <c r="J1760" s="42">
        <f>[2]Emissions!J1309</f>
        <v>0</v>
      </c>
      <c r="K1760" s="42">
        <f>[2]Emissions!K1309</f>
        <v>0</v>
      </c>
      <c r="L1760" s="42">
        <f>[2]Emissions!L1309</f>
        <v>0</v>
      </c>
      <c r="M1760" s="42">
        <f>[2]Emissions!M1309</f>
        <v>0</v>
      </c>
    </row>
    <row r="1761" spans="1:13">
      <c r="A1761" s="10" t="str">
        <f>[2]Emissions!A1285</f>
        <v>EUR</v>
      </c>
      <c r="B1761" s="10" t="str">
        <f>[2]Emissions!B1285</f>
        <v>IND_NM_CLK_DRY_NEW</v>
      </c>
      <c r="C1761" s="10" t="str">
        <f>[2]Emissions!C1285</f>
        <v>IND_CO2_TOT</v>
      </c>
      <c r="D1761" s="10" t="str">
        <f>[2]Emissions!D1285</f>
        <v>IND</v>
      </c>
      <c r="E1761" s="42">
        <f>[2]Emissions!E1285</f>
        <v>8798.52440966637</v>
      </c>
      <c r="F1761" s="42">
        <f>[2]Emissions!F1285</f>
        <v>45147.607003376863</v>
      </c>
      <c r="G1761" s="42">
        <f>[2]Emissions!G1285</f>
        <v>51734.66196001436</v>
      </c>
      <c r="H1761" s="42">
        <f>[2]Emissions!H1285</f>
        <v>97248.67518360859</v>
      </c>
      <c r="I1761" s="42">
        <f>[2]Emissions!I1285</f>
        <v>97248.67518360859</v>
      </c>
      <c r="J1761" s="42">
        <f>[2]Emissions!J1285</f>
        <v>0</v>
      </c>
      <c r="K1761" s="42">
        <f>[2]Emissions!K1285</f>
        <v>0</v>
      </c>
      <c r="L1761" s="42">
        <f>[2]Emissions!L1285</f>
        <v>0</v>
      </c>
      <c r="M1761" s="42">
        <f>[2]Emissions!M1285</f>
        <v>0</v>
      </c>
    </row>
    <row r="1762" spans="1:13">
      <c r="A1762" s="10" t="str">
        <f>[2]Emissions!A1229</f>
        <v>EUR</v>
      </c>
      <c r="B1762" s="10" t="str">
        <f>[2]Emissions!B1229</f>
        <v>IND_NF_COP_EXS</v>
      </c>
      <c r="C1762" s="10" t="str">
        <f>[2]Emissions!C1229</f>
        <v>IND_CO2_TOT</v>
      </c>
      <c r="D1762" s="10" t="str">
        <f>[2]Emissions!D1229</f>
        <v>IND</v>
      </c>
      <c r="E1762" s="42">
        <f>[2]Emissions!E1229</f>
        <v>78.228716267351089</v>
      </c>
      <c r="F1762" s="42">
        <f>[2]Emissions!F1229</f>
        <v>62.582973013881009</v>
      </c>
      <c r="G1762" s="42">
        <f>[2]Emissions!G1229</f>
        <v>46.937229760410659</v>
      </c>
      <c r="H1762" s="42">
        <f>[2]Emissions!H1229</f>
        <v>31.291486506940469</v>
      </c>
      <c r="I1762" s="42">
        <f>[2]Emissions!I1229</f>
        <v>15.64574325347022</v>
      </c>
      <c r="J1762" s="42">
        <f>[2]Emissions!J1229</f>
        <v>0</v>
      </c>
      <c r="K1762" s="42">
        <f>[2]Emissions!K1229</f>
        <v>0</v>
      </c>
      <c r="L1762" s="42">
        <f>[2]Emissions!L1229</f>
        <v>0</v>
      </c>
      <c r="M1762" s="42">
        <f>[2]Emissions!M1229</f>
        <v>0</v>
      </c>
    </row>
    <row r="1763" spans="1:13">
      <c r="A1763" s="10" t="str">
        <f>[2]Emissions!A817</f>
        <v>EUR</v>
      </c>
      <c r="B1763" s="10" t="str">
        <f>[2]Emissions!B817</f>
        <v>IND_CH_HVC_NCC_NEW</v>
      </c>
      <c r="C1763" s="10" t="str">
        <f>[2]Emissions!C817</f>
        <v>IND_CO2_TOT</v>
      </c>
      <c r="D1763" s="10" t="str">
        <f>[2]Emissions!D817</f>
        <v>IND</v>
      </c>
      <c r="E1763" s="42">
        <f>[2]Emissions!E817</f>
        <v>0</v>
      </c>
      <c r="F1763" s="42">
        <f>[2]Emissions!F817</f>
        <v>0</v>
      </c>
      <c r="G1763" s="42">
        <f>[2]Emissions!G817</f>
        <v>4769.1099665411157</v>
      </c>
      <c r="H1763" s="42">
        <f>[2]Emissions!H817</f>
        <v>4769.1099665411157</v>
      </c>
      <c r="I1763" s="42">
        <f>[2]Emissions!I817</f>
        <v>0</v>
      </c>
      <c r="J1763" s="42">
        <f>[2]Emissions!J817</f>
        <v>0</v>
      </c>
      <c r="K1763" s="42">
        <f>[2]Emissions!K817</f>
        <v>0</v>
      </c>
      <c r="L1763" s="42">
        <f>[2]Emissions!L817</f>
        <v>0</v>
      </c>
      <c r="M1763" s="42">
        <f>[2]Emissions!M817</f>
        <v>0</v>
      </c>
    </row>
    <row r="1764" spans="1:13">
      <c r="A1764" s="10" t="str">
        <f>[2]Emissions!A1079</f>
        <v>EUR</v>
      </c>
      <c r="B1764" s="10" t="str">
        <f>[2]Emissions!B1079</f>
        <v>IND_IS_BOF_SRD_NEW</v>
      </c>
      <c r="C1764" s="10" t="str">
        <f>[2]Emissions!C1079</f>
        <v>IND_CO2_TOT</v>
      </c>
      <c r="D1764" s="10" t="str">
        <f>[2]Emissions!D1079</f>
        <v>IND</v>
      </c>
      <c r="E1764" s="42">
        <f>[2]Emissions!E1079</f>
        <v>14219.490281493419</v>
      </c>
      <c r="F1764" s="42">
        <f>[2]Emissions!F1079</f>
        <v>0</v>
      </c>
      <c r="G1764" s="42">
        <f>[2]Emissions!G1079</f>
        <v>0</v>
      </c>
      <c r="H1764" s="42">
        <f>[2]Emissions!H1079</f>
        <v>0</v>
      </c>
      <c r="I1764" s="42">
        <f>[2]Emissions!I1079</f>
        <v>4877.9376832433954</v>
      </c>
      <c r="J1764" s="42">
        <f>[2]Emissions!J1079</f>
        <v>4141.3690930736448</v>
      </c>
      <c r="K1764" s="42">
        <f>[2]Emissions!K1079</f>
        <v>0</v>
      </c>
      <c r="L1764" s="42">
        <f>[2]Emissions!L1079</f>
        <v>0</v>
      </c>
      <c r="M1764" s="42">
        <f>[2]Emissions!M1079</f>
        <v>0</v>
      </c>
    </row>
    <row r="1765" spans="1:13">
      <c r="A1765" s="10" t="str">
        <f>[2]Emissions!A1237</f>
        <v>EUR</v>
      </c>
      <c r="B1765" s="10" t="str">
        <f>[2]Emissions!B1237</f>
        <v>IND_NF_COP_NEW</v>
      </c>
      <c r="C1765" s="10" t="str">
        <f>[2]Emissions!C1237</f>
        <v>IND_CO2_TOT</v>
      </c>
      <c r="D1765" s="10" t="str">
        <f>[2]Emissions!D1237</f>
        <v>IND</v>
      </c>
      <c r="E1765" s="42">
        <f>[2]Emissions!E1237</f>
        <v>16.237028398844998</v>
      </c>
      <c r="F1765" s="42">
        <f>[2]Emissions!F1237</f>
        <v>125.29051986129291</v>
      </c>
      <c r="G1765" s="42">
        <f>[2]Emissions!G1237</f>
        <v>205.61802479586879</v>
      </c>
      <c r="H1765" s="42">
        <f>[2]Emissions!H1237</f>
        <v>345.31758715235981</v>
      </c>
      <c r="I1765" s="42">
        <f>[2]Emissions!I1237</f>
        <v>441.99088891911759</v>
      </c>
      <c r="J1765" s="42">
        <f>[2]Emissions!J1237</f>
        <v>544.75800953138651</v>
      </c>
      <c r="K1765" s="42">
        <f>[2]Emissions!K1237</f>
        <v>531.66285774068706</v>
      </c>
      <c r="L1765" s="42">
        <f>[2]Emissions!L1237</f>
        <v>526.55755051788628</v>
      </c>
      <c r="M1765" s="42">
        <f>[2]Emissions!M1237</f>
        <v>523.54362695232317</v>
      </c>
    </row>
    <row r="1766" spans="1:13">
      <c r="A1766" s="10" t="str">
        <f>[2]Emissions!A825</f>
        <v>EUR</v>
      </c>
      <c r="B1766" s="10" t="str">
        <f>[2]Emissions!B825</f>
        <v>IND_CH_MD_LPG_NEW</v>
      </c>
      <c r="C1766" s="10" t="str">
        <f>[2]Emissions!C825</f>
        <v>IND_CO2_TOT</v>
      </c>
      <c r="D1766" s="10" t="str">
        <f>[2]Emissions!D825</f>
        <v>IND</v>
      </c>
      <c r="E1766" s="42">
        <f>[2]Emissions!E825</f>
        <v>0</v>
      </c>
      <c r="F1766" s="42">
        <f>[2]Emissions!F825</f>
        <v>0</v>
      </c>
      <c r="G1766" s="42">
        <f>[2]Emissions!G825</f>
        <v>0</v>
      </c>
      <c r="H1766" s="42">
        <f>[2]Emissions!H825</f>
        <v>0</v>
      </c>
      <c r="I1766" s="42">
        <f>[2]Emissions!I825</f>
        <v>0</v>
      </c>
      <c r="J1766" s="42">
        <f>[2]Emissions!J825</f>
        <v>0</v>
      </c>
      <c r="K1766" s="42">
        <f>[2]Emissions!K825</f>
        <v>0</v>
      </c>
      <c r="L1766" s="42">
        <f>[2]Emissions!L825</f>
        <v>0</v>
      </c>
      <c r="M1766" s="42">
        <f>[2]Emissions!M825</f>
        <v>0</v>
      </c>
    </row>
    <row r="1767" spans="1:13">
      <c r="A1767" s="10" t="str">
        <f>[2]Emissions!A1245</f>
        <v>EUR</v>
      </c>
      <c r="B1767" s="10" t="str">
        <f>[2]Emissions!B1245</f>
        <v>IND_NF_MD_LPG_NEW</v>
      </c>
      <c r="C1767" s="10" t="str">
        <f>[2]Emissions!C1245</f>
        <v>IND_CO2_TOT</v>
      </c>
      <c r="D1767" s="10" t="str">
        <f>[2]Emissions!D1245</f>
        <v>IND</v>
      </c>
      <c r="E1767" s="42">
        <f>[2]Emissions!E1245</f>
        <v>0</v>
      </c>
      <c r="F1767" s="42">
        <f>[2]Emissions!F1245</f>
        <v>0</v>
      </c>
      <c r="G1767" s="42">
        <f>[2]Emissions!G1245</f>
        <v>0</v>
      </c>
      <c r="H1767" s="42">
        <f>[2]Emissions!H1245</f>
        <v>0</v>
      </c>
      <c r="I1767" s="42">
        <f>[2]Emissions!I1245</f>
        <v>0</v>
      </c>
      <c r="J1767" s="42">
        <f>[2]Emissions!J1245</f>
        <v>0</v>
      </c>
      <c r="K1767" s="42">
        <f>[2]Emissions!K1245</f>
        <v>0</v>
      </c>
      <c r="L1767" s="42">
        <f>[2]Emissions!L1245</f>
        <v>0</v>
      </c>
      <c r="M1767" s="42">
        <f>[2]Emissions!M1245</f>
        <v>0</v>
      </c>
    </row>
    <row r="1768" spans="1:13">
      <c r="A1768" s="10" t="str">
        <f>[2]Emissions!A664</f>
        <v>EUR</v>
      </c>
      <c r="B1768" s="10" t="str">
        <f>[2]Emissions!B664</f>
        <v>IND_CH_AMM_NAPPOX_NEW</v>
      </c>
      <c r="C1768" s="10" t="str">
        <f>[2]Emissions!C664</f>
        <v>IND_CO2_TOT</v>
      </c>
      <c r="D1768" s="10" t="str">
        <f>[2]Emissions!D664</f>
        <v>IND</v>
      </c>
      <c r="E1768" s="42">
        <f>[2]Emissions!E664</f>
        <v>20627.385677801511</v>
      </c>
      <c r="F1768" s="42">
        <f>[2]Emissions!F664</f>
        <v>13671.483959275351</v>
      </c>
      <c r="G1768" s="42">
        <f>[2]Emissions!G664</f>
        <v>1061.007399891995</v>
      </c>
      <c r="H1768" s="42">
        <f>[2]Emissions!H664</f>
        <v>15.59801805382747</v>
      </c>
      <c r="I1768" s="42">
        <f>[2]Emissions!I664</f>
        <v>0</v>
      </c>
      <c r="J1768" s="42">
        <f>[2]Emissions!J664</f>
        <v>0</v>
      </c>
      <c r="K1768" s="42">
        <f>[2]Emissions!K664</f>
        <v>0</v>
      </c>
      <c r="L1768" s="42">
        <f>[2]Emissions!L664</f>
        <v>0</v>
      </c>
      <c r="M1768" s="42">
        <f>[2]Emissions!M664</f>
        <v>0</v>
      </c>
    </row>
    <row r="1769" spans="1:13">
      <c r="A1769" s="10" t="str">
        <f>[2]Emissions!A1124</f>
        <v>EUR</v>
      </c>
      <c r="B1769" s="10" t="str">
        <f>[2]Emissions!B1124</f>
        <v>IND_IS_DRI_EXS</v>
      </c>
      <c r="C1769" s="10" t="str">
        <f>[2]Emissions!C1124</f>
        <v>IND_CO2_TOT</v>
      </c>
      <c r="D1769" s="10" t="str">
        <f>[2]Emissions!D1124</f>
        <v>IND</v>
      </c>
      <c r="E1769" s="42">
        <f>[2]Emissions!E1124</f>
        <v>456.56364908010431</v>
      </c>
      <c r="F1769" s="42">
        <f>[2]Emissions!F1124</f>
        <v>192.237325928465</v>
      </c>
      <c r="G1769" s="42">
        <f>[2]Emissions!G1124</f>
        <v>144.17799444634881</v>
      </c>
      <c r="H1769" s="42">
        <f>[2]Emissions!H1124</f>
        <v>96.118662964234673</v>
      </c>
      <c r="I1769" s="42">
        <f>[2]Emissions!I1124</f>
        <v>48.05933148211853</v>
      </c>
      <c r="J1769" s="42">
        <f>[2]Emissions!J1124</f>
        <v>0</v>
      </c>
      <c r="K1769" s="42">
        <f>[2]Emissions!K1124</f>
        <v>0</v>
      </c>
      <c r="L1769" s="42">
        <f>[2]Emissions!L1124</f>
        <v>0</v>
      </c>
      <c r="M1769" s="42">
        <f>[2]Emissions!M1124</f>
        <v>0</v>
      </c>
    </row>
    <row r="1770" spans="1:13">
      <c r="A1770" s="10" t="str">
        <f>[2]Emissions!A1062</f>
        <v>EUR</v>
      </c>
      <c r="B1770" s="10" t="str">
        <f>[2]Emissions!B1062</f>
        <v>IND_IS_BOF_HISBOF_CCS_NEW</v>
      </c>
      <c r="C1770" s="10" t="str">
        <f>[2]Emissions!C1062</f>
        <v>IND_CO2_TOT</v>
      </c>
      <c r="D1770" s="10" t="str">
        <f>[2]Emissions!D1062</f>
        <v>IND</v>
      </c>
      <c r="E1770" s="42">
        <f>[2]Emissions!E1062</f>
        <v>0</v>
      </c>
      <c r="F1770" s="42">
        <f>[2]Emissions!F1062</f>
        <v>0</v>
      </c>
      <c r="G1770" s="42">
        <f>[2]Emissions!G1062</f>
        <v>0</v>
      </c>
      <c r="H1770" s="42">
        <f>[2]Emissions!H1062</f>
        <v>0</v>
      </c>
      <c r="I1770" s="42">
        <f>[2]Emissions!I1062</f>
        <v>0</v>
      </c>
      <c r="J1770" s="42">
        <f>[2]Emissions!J1062</f>
        <v>0</v>
      </c>
      <c r="K1770" s="42">
        <f>[2]Emissions!K1062</f>
        <v>0</v>
      </c>
      <c r="L1770" s="42">
        <f>[2]Emissions!L1062</f>
        <v>0</v>
      </c>
      <c r="M1770" s="42">
        <f>[2]Emissions!M1062</f>
        <v>0</v>
      </c>
    </row>
    <row r="1771" spans="1:13">
      <c r="A1771" s="10" t="str">
        <f>[2]Emissions!A1368</f>
        <v>EUR</v>
      </c>
      <c r="B1771" s="10" t="str">
        <f>[2]Emissions!B1368</f>
        <v>IND_NM_LIM_LRK_NEW</v>
      </c>
      <c r="C1771" s="10" t="str">
        <f>[2]Emissions!C1368</f>
        <v>IND_CO2_TOT</v>
      </c>
      <c r="D1771" s="10" t="str">
        <f>[2]Emissions!D1368</f>
        <v>IND</v>
      </c>
      <c r="E1771" s="42">
        <f>[2]Emissions!E1368</f>
        <v>1231.9476480390481</v>
      </c>
      <c r="F1771" s="42">
        <f>[2]Emissions!F1368</f>
        <v>5922.5366248960099</v>
      </c>
      <c r="G1771" s="42">
        <f>[2]Emissions!G1368</f>
        <v>9516.9227046254127</v>
      </c>
      <c r="H1771" s="42">
        <f>[2]Emissions!H1368</f>
        <v>14824.234123520069</v>
      </c>
      <c r="I1771" s="42">
        <f>[2]Emissions!I1368</f>
        <v>18927.27528490495</v>
      </c>
      <c r="J1771" s="42">
        <f>[2]Emissions!J1368</f>
        <v>22947.7137260372</v>
      </c>
      <c r="K1771" s="42">
        <f>[2]Emissions!K1368</f>
        <v>22540.293560316211</v>
      </c>
      <c r="L1771" s="42">
        <f>[2]Emissions!L1368</f>
        <v>22829.681845380928</v>
      </c>
      <c r="M1771" s="42">
        <f>[2]Emissions!M1368</f>
        <v>23070.82035987276</v>
      </c>
    </row>
    <row r="1772" spans="1:13">
      <c r="A1772" s="10" t="str">
        <f>[2]Emissions!A1300</f>
        <v>EUR</v>
      </c>
      <c r="B1772" s="10" t="str">
        <f>[2]Emissions!B1300</f>
        <v>IND_NM_CLK_DRY_PCCS_NEW</v>
      </c>
      <c r="C1772" s="34" t="str">
        <f>[2]Emissions!C1300</f>
        <v>IND_CO2_TOT</v>
      </c>
      <c r="D1772" s="10" t="str">
        <f>[2]Emissions!D1300</f>
        <v>IND</v>
      </c>
      <c r="E1772" s="42">
        <f>[2]Emissions!E1300</f>
        <v>0</v>
      </c>
      <c r="F1772" s="42">
        <f>[2]Emissions!F1300</f>
        <v>0</v>
      </c>
      <c r="G1772" s="42">
        <f>[2]Emissions!G1300</f>
        <v>0</v>
      </c>
      <c r="H1772" s="42">
        <f>[2]Emissions!H1300</f>
        <v>0</v>
      </c>
      <c r="I1772" s="42">
        <f>[2]Emissions!I1300</f>
        <v>0</v>
      </c>
      <c r="J1772" s="42">
        <f>[2]Emissions!J1300</f>
        <v>0</v>
      </c>
      <c r="K1772" s="42">
        <f>[2]Emissions!K1300</f>
        <v>0</v>
      </c>
      <c r="L1772" s="42">
        <f>[2]Emissions!L1300</f>
        <v>0</v>
      </c>
      <c r="M1772" s="42">
        <f>[2]Emissions!M1300</f>
        <v>0</v>
      </c>
    </row>
    <row r="1773" spans="1:13">
      <c r="A1773" s="10" t="str">
        <f>[2]Emissions!A1199</f>
        <v>EUR</v>
      </c>
      <c r="B1773" s="10" t="str">
        <f>[2]Emissions!B1199</f>
        <v>IND_NF_ALU_HLH_NEW</v>
      </c>
      <c r="C1773" s="10" t="str">
        <f>[2]Emissions!C1199</f>
        <v>IND_CO2_TOT</v>
      </c>
      <c r="D1773" s="10" t="str">
        <f>[2]Emissions!D1199</f>
        <v>IND</v>
      </c>
      <c r="E1773" s="42">
        <f>[2]Emissions!E1199</f>
        <v>0</v>
      </c>
      <c r="F1773" s="42">
        <f>[2]Emissions!F1199</f>
        <v>0</v>
      </c>
      <c r="G1773" s="42">
        <f>[2]Emissions!G1199</f>
        <v>0</v>
      </c>
      <c r="H1773" s="42">
        <f>[2]Emissions!H1199</f>
        <v>0</v>
      </c>
      <c r="I1773" s="42">
        <f>[2]Emissions!I1199</f>
        <v>0</v>
      </c>
      <c r="J1773" s="42">
        <f>[2]Emissions!J1199</f>
        <v>0</v>
      </c>
      <c r="K1773" s="42">
        <f>[2]Emissions!K1199</f>
        <v>0</v>
      </c>
      <c r="L1773" s="42">
        <f>[2]Emissions!L1199</f>
        <v>0</v>
      </c>
      <c r="M1773" s="42">
        <f>[2]Emissions!M1199</f>
        <v>0</v>
      </c>
    </row>
    <row r="1774" spans="1:13">
      <c r="A1774" s="10" t="str">
        <f>[2]Emissions!A1192</f>
        <v>EUR</v>
      </c>
      <c r="B1774" s="10" t="str">
        <f>[2]Emissions!B1192</f>
        <v>IND_NF_ALU_HLHIA_NEW</v>
      </c>
      <c r="C1774" s="10" t="str">
        <f>[2]Emissions!C1192</f>
        <v>IND_CO2_TOT</v>
      </c>
      <c r="D1774" s="10" t="str">
        <f>[2]Emissions!D1192</f>
        <v>IND</v>
      </c>
      <c r="E1774" s="42">
        <f>[2]Emissions!E1192</f>
        <v>0</v>
      </c>
      <c r="F1774" s="42">
        <f>[2]Emissions!F1192</f>
        <v>0</v>
      </c>
      <c r="G1774" s="42">
        <f>[2]Emissions!G1192</f>
        <v>0</v>
      </c>
      <c r="H1774" s="42">
        <f>[2]Emissions!H1192</f>
        <v>0</v>
      </c>
      <c r="I1774" s="42">
        <f>[2]Emissions!I1192</f>
        <v>0</v>
      </c>
      <c r="J1774" s="42">
        <f>[2]Emissions!J1192</f>
        <v>0</v>
      </c>
      <c r="K1774" s="42">
        <f>[2]Emissions!K1192</f>
        <v>0</v>
      </c>
      <c r="L1774" s="42">
        <f>[2]Emissions!L1192</f>
        <v>0</v>
      </c>
      <c r="M1774" s="42">
        <f>[2]Emissions!M1192</f>
        <v>0</v>
      </c>
    </row>
    <row r="1775" spans="1:13">
      <c r="A1775" s="10" t="str">
        <f>[2]Emissions!A883</f>
        <v>EUR</v>
      </c>
      <c r="B1775" s="10" t="str">
        <f>[2]Emissions!B883</f>
        <v>IND_CH_MTH_NGASR_NEW</v>
      </c>
      <c r="C1775" s="10" t="str">
        <f>[2]Emissions!C883</f>
        <v>IND_CO2_TOT</v>
      </c>
      <c r="D1775" s="10" t="str">
        <f>[2]Emissions!D883</f>
        <v>IND</v>
      </c>
      <c r="E1775" s="42">
        <f>[2]Emissions!E883</f>
        <v>67.481725248581355</v>
      </c>
      <c r="F1775" s="42">
        <f>[2]Emissions!F883</f>
        <v>663.2656505726095</v>
      </c>
      <c r="G1775" s="42">
        <f>[2]Emissions!G883</f>
        <v>1080.559646858313</v>
      </c>
      <c r="H1775" s="42">
        <f>[2]Emissions!H883</f>
        <v>0</v>
      </c>
      <c r="I1775" s="42">
        <f>[2]Emissions!I883</f>
        <v>0</v>
      </c>
      <c r="J1775" s="42">
        <f>[2]Emissions!J883</f>
        <v>0</v>
      </c>
      <c r="K1775" s="42">
        <f>[2]Emissions!K883</f>
        <v>0</v>
      </c>
      <c r="L1775" s="42">
        <f>[2]Emissions!L883</f>
        <v>0</v>
      </c>
      <c r="M1775" s="42">
        <f>[2]Emissions!M883</f>
        <v>0</v>
      </c>
    </row>
    <row r="1776" spans="1:13">
      <c r="A1776" s="10" t="str">
        <f>[2]Emissions!A862</f>
        <v>EUR</v>
      </c>
      <c r="B1776" s="10" t="str">
        <f>[2]Emissions!B862</f>
        <v>IND_CH_MTH_COGSR_NEW</v>
      </c>
      <c r="C1776" s="10" t="str">
        <f>[2]Emissions!C862</f>
        <v>IND_CO2_TOT</v>
      </c>
      <c r="D1776" s="10" t="str">
        <f>[2]Emissions!D862</f>
        <v>IND</v>
      </c>
      <c r="E1776" s="42">
        <f>[2]Emissions!E862</f>
        <v>0</v>
      </c>
      <c r="F1776" s="42">
        <f>[2]Emissions!F862</f>
        <v>0</v>
      </c>
      <c r="G1776" s="42">
        <f>[2]Emissions!G862</f>
        <v>0</v>
      </c>
      <c r="H1776" s="42">
        <f>[2]Emissions!H862</f>
        <v>0</v>
      </c>
      <c r="I1776" s="42">
        <f>[2]Emissions!I862</f>
        <v>0</v>
      </c>
      <c r="J1776" s="42">
        <f>[2]Emissions!J862</f>
        <v>0</v>
      </c>
      <c r="K1776" s="42">
        <f>[2]Emissions!K862</f>
        <v>0</v>
      </c>
      <c r="L1776" s="42">
        <f>[2]Emissions!L862</f>
        <v>0</v>
      </c>
      <c r="M1776" s="42">
        <f>[2]Emissions!M862</f>
        <v>0</v>
      </c>
    </row>
    <row r="1777" spans="1:13">
      <c r="A1777" s="10" t="str">
        <f>[2]Emissions!A1101</f>
        <v>EUR</v>
      </c>
      <c r="B1777" s="10" t="str">
        <f>[2]Emissions!B1101</f>
        <v>IND_IS_BOF_ULCOWIN_NEW</v>
      </c>
      <c r="C1777" s="10" t="str">
        <f>[2]Emissions!C1101</f>
        <v>IND_CO2_TOT</v>
      </c>
      <c r="D1777" s="10" t="str">
        <f>[2]Emissions!D1101</f>
        <v>IND</v>
      </c>
      <c r="E1777" s="42">
        <f>[2]Emissions!E1101</f>
        <v>0</v>
      </c>
      <c r="F1777" s="42">
        <f>[2]Emissions!F1101</f>
        <v>0</v>
      </c>
      <c r="G1777" s="42">
        <f>[2]Emissions!G1101</f>
        <v>0</v>
      </c>
      <c r="H1777" s="42">
        <f>[2]Emissions!H1101</f>
        <v>0</v>
      </c>
      <c r="I1777" s="42">
        <f>[2]Emissions!I1101</f>
        <v>0</v>
      </c>
      <c r="J1777" s="42">
        <f>[2]Emissions!J1101</f>
        <v>0</v>
      </c>
      <c r="K1777" s="42">
        <f>[2]Emissions!K1101</f>
        <v>0</v>
      </c>
      <c r="L1777" s="42">
        <f>[2]Emissions!L1101</f>
        <v>0</v>
      </c>
      <c r="M1777" s="42">
        <f>[2]Emissions!M1101</f>
        <v>0</v>
      </c>
    </row>
    <row r="1778" spans="1:13">
      <c r="A1778" s="10" t="str">
        <f>[2]Emissions!A1376</f>
        <v>EUR</v>
      </c>
      <c r="B1778" s="10" t="str">
        <f>[2]Emissions!B1376</f>
        <v>IND_NM_MD_LPG_NEW</v>
      </c>
      <c r="C1778" s="10" t="str">
        <f>[2]Emissions!C1376</f>
        <v>IND_CO2_TOT</v>
      </c>
      <c r="D1778" s="10" t="str">
        <f>[2]Emissions!D1376</f>
        <v>IND</v>
      </c>
      <c r="E1778" s="42">
        <f>[2]Emissions!E1376</f>
        <v>0</v>
      </c>
      <c r="F1778" s="42">
        <f>[2]Emissions!F1376</f>
        <v>0</v>
      </c>
      <c r="G1778" s="42">
        <f>[2]Emissions!G1376</f>
        <v>0</v>
      </c>
      <c r="H1778" s="42">
        <f>[2]Emissions!H1376</f>
        <v>0</v>
      </c>
      <c r="I1778" s="42">
        <f>[2]Emissions!I1376</f>
        <v>0</v>
      </c>
      <c r="J1778" s="42">
        <f>[2]Emissions!J1376</f>
        <v>0</v>
      </c>
      <c r="K1778" s="42">
        <f>[2]Emissions!K1376</f>
        <v>0</v>
      </c>
      <c r="L1778" s="42">
        <f>[2]Emissions!L1376</f>
        <v>0</v>
      </c>
      <c r="M1778" s="42">
        <f>[2]Emissions!M1376</f>
        <v>0</v>
      </c>
    </row>
    <row r="1779" spans="1:13">
      <c r="A1779" s="10" t="str">
        <f>[2]Emissions!A1221</f>
        <v>EUR</v>
      </c>
      <c r="B1779" s="10" t="str">
        <f>[2]Emissions!B1221</f>
        <v>IND_NF_AMN_EXS</v>
      </c>
      <c r="C1779" s="10" t="str">
        <f>[2]Emissions!C1221</f>
        <v>IND_CO2_TOT</v>
      </c>
      <c r="D1779" s="10" t="str">
        <f>[2]Emissions!D1221</f>
        <v>IND</v>
      </c>
      <c r="E1779" s="42">
        <f>[2]Emissions!E1221</f>
        <v>96.247918959801382</v>
      </c>
      <c r="F1779" s="42">
        <f>[2]Emissions!F1221</f>
        <v>76.998335167841105</v>
      </c>
      <c r="G1779" s="42">
        <f>[2]Emissions!G1221</f>
        <v>57.748751375880829</v>
      </c>
      <c r="H1779" s="42">
        <f>[2]Emissions!H1221</f>
        <v>38.499167583920553</v>
      </c>
      <c r="I1779" s="42">
        <f>[2]Emissions!I1221</f>
        <v>19.249583791960269</v>
      </c>
      <c r="J1779" s="42">
        <f>[2]Emissions!J1221</f>
        <v>0</v>
      </c>
      <c r="K1779" s="42">
        <f>[2]Emissions!K1221</f>
        <v>0</v>
      </c>
      <c r="L1779" s="42">
        <f>[2]Emissions!L1221</f>
        <v>0</v>
      </c>
      <c r="M1779" s="42">
        <f>[2]Emissions!M1221</f>
        <v>0</v>
      </c>
    </row>
    <row r="1780" spans="1:13">
      <c r="A1780" s="10" t="str">
        <f>[2]Emissions!A905</f>
        <v>EUR</v>
      </c>
      <c r="B1780" s="10" t="str">
        <f>[2]Emissions!B905</f>
        <v>IND_CH_OLF_PDH_NEW</v>
      </c>
      <c r="C1780" s="10" t="str">
        <f>[2]Emissions!C905</f>
        <v>IND_CO2_TOT</v>
      </c>
      <c r="D1780" s="10" t="str">
        <f>[2]Emissions!D905</f>
        <v>IND</v>
      </c>
      <c r="E1780" s="42">
        <f>[2]Emissions!E905</f>
        <v>0</v>
      </c>
      <c r="F1780" s="42">
        <f>[2]Emissions!F905</f>
        <v>0</v>
      </c>
      <c r="G1780" s="42">
        <f>[2]Emissions!G905</f>
        <v>0</v>
      </c>
      <c r="H1780" s="42">
        <f>[2]Emissions!H905</f>
        <v>7491.4819681701592</v>
      </c>
      <c r="I1780" s="42">
        <f>[2]Emissions!I905</f>
        <v>7370.5078415381404</v>
      </c>
      <c r="J1780" s="42">
        <f>[2]Emissions!J905</f>
        <v>0</v>
      </c>
      <c r="K1780" s="42">
        <f>[2]Emissions!K905</f>
        <v>0</v>
      </c>
      <c r="L1780" s="42">
        <f>[2]Emissions!L905</f>
        <v>0</v>
      </c>
      <c r="M1780" s="42">
        <f>[2]Emissions!M905</f>
        <v>0</v>
      </c>
    </row>
    <row r="1781" spans="1:13">
      <c r="A1781" s="10" t="str">
        <f>[2]Emissions!A898</f>
        <v>EUR</v>
      </c>
      <c r="B1781" s="10" t="str">
        <f>[2]Emissions!B898</f>
        <v>IND_CH_OLF_MTO_NEW</v>
      </c>
      <c r="C1781" s="10" t="str">
        <f>[2]Emissions!C898</f>
        <v>IND_CO2_TOT</v>
      </c>
      <c r="D1781" s="10" t="str">
        <f>[2]Emissions!D898</f>
        <v>IND</v>
      </c>
      <c r="E1781" s="42">
        <f>[2]Emissions!E898</f>
        <v>0</v>
      </c>
      <c r="F1781" s="42">
        <f>[2]Emissions!F898</f>
        <v>0</v>
      </c>
      <c r="G1781" s="42">
        <f>[2]Emissions!G898</f>
        <v>0</v>
      </c>
      <c r="H1781" s="42">
        <f>[2]Emissions!H898</f>
        <v>0</v>
      </c>
      <c r="I1781" s="42">
        <f>[2]Emissions!I898</f>
        <v>586.21830052474422</v>
      </c>
      <c r="J1781" s="42">
        <f>[2]Emissions!J898</f>
        <v>7938.5477902741704</v>
      </c>
      <c r="K1781" s="42">
        <f>[2]Emissions!K898</f>
        <v>14567.8499282599</v>
      </c>
      <c r="L1781" s="42">
        <f>[2]Emissions!L898</f>
        <v>14769.560432849101</v>
      </c>
      <c r="M1781" s="42">
        <f>[2]Emissions!M898</f>
        <v>14937.395297064129</v>
      </c>
    </row>
    <row r="1782" spans="1:13">
      <c r="A1782" s="10" t="str">
        <f>[2]Emissions!A1132</f>
        <v>EUR</v>
      </c>
      <c r="B1782" s="10" t="str">
        <f>[2]Emissions!B1132</f>
        <v>IND_IS_DRI_HDREAF_NEW</v>
      </c>
      <c r="C1782" s="10" t="str">
        <f>[2]Emissions!C1132</f>
        <v>IND_CO2_TOT</v>
      </c>
      <c r="D1782" s="10" t="str">
        <f>[2]Emissions!D1132</f>
        <v>IND</v>
      </c>
      <c r="E1782" s="42">
        <f>[2]Emissions!E1132</f>
        <v>0</v>
      </c>
      <c r="F1782" s="42">
        <f>[2]Emissions!F1132</f>
        <v>0</v>
      </c>
      <c r="G1782" s="42">
        <f>[2]Emissions!G1132</f>
        <v>0</v>
      </c>
      <c r="H1782" s="42">
        <f>[2]Emissions!H1132</f>
        <v>0</v>
      </c>
      <c r="I1782" s="42">
        <f>[2]Emissions!I1132</f>
        <v>0</v>
      </c>
      <c r="J1782" s="42">
        <f>[2]Emissions!J1132</f>
        <v>0</v>
      </c>
      <c r="K1782" s="42">
        <f>[2]Emissions!K1132</f>
        <v>0</v>
      </c>
      <c r="L1782" s="42">
        <f>[2]Emissions!L1132</f>
        <v>0</v>
      </c>
      <c r="M1782" s="42">
        <f>[2]Emissions!M1132</f>
        <v>0</v>
      </c>
    </row>
    <row r="1783" spans="1:13">
      <c r="A1783" s="10" t="str">
        <f>[2]Emissions!A913</f>
        <v>EUR</v>
      </c>
      <c r="B1783" s="10" t="str">
        <f>[2]Emissions!B913</f>
        <v>IND_CH_OTH_COA_EXS</v>
      </c>
      <c r="C1783" s="10" t="str">
        <f>[2]Emissions!C913</f>
        <v>IND_CO2_TOT</v>
      </c>
      <c r="D1783" s="10" t="str">
        <f>[2]Emissions!D913</f>
        <v>IND</v>
      </c>
      <c r="E1783" s="42">
        <f>[2]Emissions!E913</f>
        <v>0</v>
      </c>
      <c r="F1783" s="42">
        <f>[2]Emissions!F913</f>
        <v>0</v>
      </c>
      <c r="G1783" s="42">
        <f>[2]Emissions!G913</f>
        <v>0</v>
      </c>
      <c r="H1783" s="42">
        <f>[2]Emissions!H913</f>
        <v>0</v>
      </c>
      <c r="I1783" s="42">
        <f>[2]Emissions!I913</f>
        <v>0</v>
      </c>
      <c r="J1783" s="42">
        <f>[2]Emissions!J913</f>
        <v>0</v>
      </c>
      <c r="K1783" s="42">
        <f>[2]Emissions!K913</f>
        <v>0</v>
      </c>
      <c r="L1783" s="42">
        <f>[2]Emissions!L913</f>
        <v>0</v>
      </c>
      <c r="M1783" s="42">
        <f>[2]Emissions!M913</f>
        <v>0</v>
      </c>
    </row>
    <row r="1784" spans="1:13">
      <c r="A1784" s="10" t="str">
        <f>[2]Emissions!A1109</f>
        <v>EUR</v>
      </c>
      <c r="B1784" s="10" t="str">
        <f>[2]Emissions!B1109</f>
        <v>IND_IS_DRI_DRIEAF_CCS_NEW</v>
      </c>
      <c r="C1784" s="10" t="str">
        <f>[2]Emissions!C1109</f>
        <v>IND_CO2_TOT</v>
      </c>
      <c r="D1784" s="10" t="str">
        <f>[2]Emissions!D1109</f>
        <v>IND</v>
      </c>
      <c r="E1784" s="42">
        <f>[2]Emissions!E1109</f>
        <v>0</v>
      </c>
      <c r="F1784" s="42">
        <f>[2]Emissions!F1109</f>
        <v>0</v>
      </c>
      <c r="G1784" s="42">
        <f>[2]Emissions!G1109</f>
        <v>0</v>
      </c>
      <c r="H1784" s="42">
        <f>[2]Emissions!H1109</f>
        <v>0</v>
      </c>
      <c r="I1784" s="42">
        <f>[2]Emissions!I1109</f>
        <v>0</v>
      </c>
      <c r="J1784" s="42">
        <f>[2]Emissions!J1109</f>
        <v>0</v>
      </c>
      <c r="K1784" s="42">
        <f>[2]Emissions!K1109</f>
        <v>0</v>
      </c>
      <c r="L1784" s="42">
        <f>[2]Emissions!L1109</f>
        <v>0</v>
      </c>
      <c r="M1784" s="42">
        <f>[2]Emissions!M1109</f>
        <v>0</v>
      </c>
    </row>
    <row r="1785" spans="1:13">
      <c r="A1785" s="10" t="str">
        <f>[2]Emissions!A1086</f>
        <v>EUR</v>
      </c>
      <c r="B1785" s="10" t="str">
        <f>[2]Emissions!B1086</f>
        <v>IND_IS_BOF_TGR_CCS_NEW</v>
      </c>
      <c r="C1785" s="10" t="str">
        <f>[2]Emissions!C1086</f>
        <v>IND_CO2_TOT</v>
      </c>
      <c r="D1785" s="10" t="str">
        <f>[2]Emissions!D1086</f>
        <v>IND</v>
      </c>
      <c r="E1785" s="42">
        <f>[2]Emissions!E1086</f>
        <v>0</v>
      </c>
      <c r="F1785" s="42">
        <f>[2]Emissions!F1086</f>
        <v>0</v>
      </c>
      <c r="G1785" s="42">
        <f>[2]Emissions!G1086</f>
        <v>0</v>
      </c>
      <c r="H1785" s="42">
        <f>[2]Emissions!H1086</f>
        <v>0</v>
      </c>
      <c r="I1785" s="42">
        <f>[2]Emissions!I1086</f>
        <v>0</v>
      </c>
      <c r="J1785" s="42">
        <f>[2]Emissions!J1086</f>
        <v>0</v>
      </c>
      <c r="K1785" s="42">
        <f>[2]Emissions!K1086</f>
        <v>1891.7572136799381</v>
      </c>
      <c r="L1785" s="42">
        <f>[2]Emissions!L1086</f>
        <v>1891.7572136799381</v>
      </c>
      <c r="M1785" s="42">
        <f>[2]Emissions!M1086</f>
        <v>1891.757213679937</v>
      </c>
    </row>
    <row r="1786" spans="1:13">
      <c r="A1786" s="10" t="str">
        <f>[2]Emissions!A1292</f>
        <v>EUR</v>
      </c>
      <c r="B1786" s="10" t="str">
        <f>[2]Emissions!B1292</f>
        <v>IND_NM_CLK_DRY_OCCS_NEW</v>
      </c>
      <c r="C1786" s="10" t="str">
        <f>[2]Emissions!C1292</f>
        <v>IND_CO2_TOT</v>
      </c>
      <c r="D1786" s="10" t="str">
        <f>[2]Emissions!D1292</f>
        <v>IND</v>
      </c>
      <c r="E1786" s="42">
        <f>[2]Emissions!E1292</f>
        <v>0</v>
      </c>
      <c r="F1786" s="42">
        <f>[2]Emissions!F1292</f>
        <v>0</v>
      </c>
      <c r="G1786" s="42">
        <f>[2]Emissions!G1292</f>
        <v>0</v>
      </c>
      <c r="H1786" s="42">
        <f>[2]Emissions!H1292</f>
        <v>0</v>
      </c>
      <c r="I1786" s="42">
        <f>[2]Emissions!I1292</f>
        <v>1105.900853266842</v>
      </c>
      <c r="J1786" s="42">
        <f>[2]Emissions!J1292</f>
        <v>10797.3122715013</v>
      </c>
      <c r="K1786" s="42">
        <f>[2]Emissions!K1292</f>
        <v>10921.499663152839</v>
      </c>
      <c r="L1786" s="42">
        <f>[2]Emissions!L1292</f>
        <v>11061.7176265701</v>
      </c>
      <c r="M1786" s="42">
        <f>[2]Emissions!M1292</f>
        <v>11178.557019000749</v>
      </c>
    </row>
    <row r="1787" spans="1:13">
      <c r="A1787" s="10" t="str">
        <f>[2]Emissions!A920</f>
        <v>EUR</v>
      </c>
      <c r="B1787" s="10" t="str">
        <f>[2]Emissions!B920</f>
        <v>IND_CH_OTH_COA_NEW</v>
      </c>
      <c r="C1787" s="10" t="str">
        <f>[2]Emissions!C920</f>
        <v>IND_CO2_TOT</v>
      </c>
      <c r="D1787" s="10" t="str">
        <f>[2]Emissions!D920</f>
        <v>IND</v>
      </c>
      <c r="E1787" s="42">
        <f>[2]Emissions!E920</f>
        <v>0</v>
      </c>
      <c r="F1787" s="42">
        <f>[2]Emissions!F920</f>
        <v>0</v>
      </c>
      <c r="G1787" s="42">
        <f>[2]Emissions!G920</f>
        <v>0</v>
      </c>
      <c r="H1787" s="42">
        <f>[2]Emissions!H920</f>
        <v>31610.694341602761</v>
      </c>
      <c r="I1787" s="42">
        <f>[2]Emissions!I920</f>
        <v>31610.694341602761</v>
      </c>
      <c r="J1787" s="42">
        <f>[2]Emissions!J920</f>
        <v>0</v>
      </c>
      <c r="K1787" s="42">
        <f>[2]Emissions!K920</f>
        <v>0</v>
      </c>
      <c r="L1787" s="42">
        <f>[2]Emissions!L920</f>
        <v>0</v>
      </c>
      <c r="M1787" s="42">
        <f>[2]Emissions!M920</f>
        <v>0</v>
      </c>
    </row>
    <row r="1788" spans="1:13">
      <c r="A1788" s="10" t="str">
        <f>[2]Emissions!A656</f>
        <v>EUR</v>
      </c>
      <c r="B1788" s="10" t="str">
        <f>[2]Emissions!B656</f>
        <v>IND_CH_AMM_EXS</v>
      </c>
      <c r="C1788" s="10" t="str">
        <f>[2]Emissions!C656</f>
        <v>IND_CO2_TOT</v>
      </c>
      <c r="D1788" s="10" t="str">
        <f>[2]Emissions!D656</f>
        <v>IND</v>
      </c>
      <c r="E1788" s="42">
        <f>[2]Emissions!E656</f>
        <v>0</v>
      </c>
      <c r="F1788" s="42">
        <f>[2]Emissions!F656</f>
        <v>0</v>
      </c>
      <c r="G1788" s="42">
        <f>[2]Emissions!G656</f>
        <v>0</v>
      </c>
      <c r="H1788" s="42">
        <f>[2]Emissions!H656</f>
        <v>0</v>
      </c>
      <c r="I1788" s="42">
        <f>[2]Emissions!I656</f>
        <v>0</v>
      </c>
      <c r="J1788" s="42">
        <f>[2]Emissions!J656</f>
        <v>0</v>
      </c>
      <c r="K1788" s="42">
        <f>[2]Emissions!K656</f>
        <v>0</v>
      </c>
      <c r="L1788" s="42">
        <f>[2]Emissions!L656</f>
        <v>0</v>
      </c>
      <c r="M1788" s="42">
        <f>[2]Emissions!M656</f>
        <v>0</v>
      </c>
    </row>
    <row r="1789" spans="1:13">
      <c r="A1789" s="10" t="str">
        <f>[2]Emissions!A1094</f>
        <v>EUR</v>
      </c>
      <c r="B1789" s="10" t="str">
        <f>[2]Emissions!B1094</f>
        <v>IND_IS_BOF_ULCOLYSIS_NEW</v>
      </c>
      <c r="C1789" s="10" t="str">
        <f>[2]Emissions!C1094</f>
        <v>IND_CO2_TOT</v>
      </c>
      <c r="D1789" s="10" t="str">
        <f>[2]Emissions!D1094</f>
        <v>IND</v>
      </c>
      <c r="E1789" s="42">
        <f>[2]Emissions!E1094</f>
        <v>0</v>
      </c>
      <c r="F1789" s="42">
        <f>[2]Emissions!F1094</f>
        <v>0</v>
      </c>
      <c r="G1789" s="42">
        <f>[2]Emissions!G1094</f>
        <v>0</v>
      </c>
      <c r="H1789" s="42">
        <f>[2]Emissions!H1094</f>
        <v>0</v>
      </c>
      <c r="I1789" s="42">
        <f>[2]Emissions!I1094</f>
        <v>0</v>
      </c>
      <c r="J1789" s="42">
        <f>[2]Emissions!J1094</f>
        <v>0</v>
      </c>
      <c r="K1789" s="42">
        <f>[2]Emissions!K1094</f>
        <v>0</v>
      </c>
      <c r="L1789" s="42">
        <f>[2]Emissions!L1094</f>
        <v>0</v>
      </c>
      <c r="M1789" s="42">
        <f>[2]Emissions!M1094</f>
        <v>0</v>
      </c>
    </row>
    <row r="1790" spans="1:13">
      <c r="A1790" s="10" t="str">
        <f>[2]Emissions!A671</f>
        <v>EUR</v>
      </c>
      <c r="B1790" s="10" t="str">
        <f>[2]Emissions!B671</f>
        <v>IND_CH_AMM_NGASR_CCS_NEW</v>
      </c>
      <c r="C1790" s="10" t="str">
        <f>[2]Emissions!C671</f>
        <v>IND_CO2_TOT</v>
      </c>
      <c r="D1790" s="10" t="str">
        <f>[2]Emissions!D671</f>
        <v>IND</v>
      </c>
      <c r="E1790" s="42">
        <f>[2]Emissions!E671</f>
        <v>0</v>
      </c>
      <c r="F1790" s="42">
        <f>[2]Emissions!F671</f>
        <v>0</v>
      </c>
      <c r="G1790" s="42">
        <f>[2]Emissions!G671</f>
        <v>0</v>
      </c>
      <c r="H1790" s="42">
        <f>[2]Emissions!H671</f>
        <v>0</v>
      </c>
      <c r="I1790" s="42">
        <f>[2]Emissions!I671</f>
        <v>-241.27334312814321</v>
      </c>
      <c r="J1790" s="42">
        <f>[2]Emissions!J671</f>
        <v>-245.37436972136589</v>
      </c>
      <c r="K1790" s="42">
        <f>[2]Emissions!K671</f>
        <v>-248.5244626274135</v>
      </c>
      <c r="L1790" s="42">
        <f>[2]Emissions!L671</f>
        <v>-251.9656015055736</v>
      </c>
      <c r="M1790" s="42">
        <f>[2]Emissions!M671</f>
        <v>-254.82882906795211</v>
      </c>
    </row>
    <row r="1791" spans="1:13">
      <c r="A1791" s="10" t="str">
        <f>[2]Emissions!A1361</f>
        <v>EUR</v>
      </c>
      <c r="B1791" s="10" t="str">
        <f>[2]Emissions!B1361</f>
        <v>IND_NM_LIM_EXS</v>
      </c>
      <c r="C1791" s="10" t="str">
        <f>[2]Emissions!C1361</f>
        <v>IND_CO2_TOT</v>
      </c>
      <c r="D1791" s="10" t="str">
        <f>[2]Emissions!D1361</f>
        <v>IND</v>
      </c>
      <c r="E1791" s="42">
        <f>[2]Emissions!E1361</f>
        <v>9910.0477012556639</v>
      </c>
      <c r="F1791" s="42">
        <f>[2]Emissions!F1361</f>
        <v>7927.742883502543</v>
      </c>
      <c r="G1791" s="42">
        <f>[2]Emissions!G1361</f>
        <v>5946.0286207533982</v>
      </c>
      <c r="H1791" s="42">
        <f>[2]Emissions!H1361</f>
        <v>3964.1524686693342</v>
      </c>
      <c r="I1791" s="42">
        <f>[2]Emissions!I1361</f>
        <v>1982.076234334668</v>
      </c>
      <c r="J1791" s="42">
        <f>[2]Emissions!J1361</f>
        <v>0</v>
      </c>
      <c r="K1791" s="42">
        <f>[2]Emissions!K1361</f>
        <v>0</v>
      </c>
      <c r="L1791" s="42">
        <f>[2]Emissions!L1361</f>
        <v>0</v>
      </c>
      <c r="M1791" s="42">
        <f>[2]Emissions!M1361</f>
        <v>0</v>
      </c>
    </row>
    <row r="1792" spans="1:13">
      <c r="A1792" s="10" t="str">
        <f>[2]Emissions!A1333</f>
        <v>EUR</v>
      </c>
      <c r="B1792" s="10" t="str">
        <f>[2]Emissions!B1333</f>
        <v>IND_NM_CRM_NEW</v>
      </c>
      <c r="C1792" s="10" t="str">
        <f>[2]Emissions!C1333</f>
        <v>IND_CO2_TOT</v>
      </c>
      <c r="D1792" s="10" t="str">
        <f>[2]Emissions!D1333</f>
        <v>IND</v>
      </c>
      <c r="E1792" s="42">
        <f>[2]Emissions!E1333</f>
        <v>1690.9559494076591</v>
      </c>
      <c r="F1792" s="42">
        <f>[2]Emissions!F1333</f>
        <v>15748.126418881149</v>
      </c>
      <c r="G1792" s="42">
        <f>[2]Emissions!G1333</f>
        <v>17663.099626865911</v>
      </c>
      <c r="H1792" s="42">
        <f>[2]Emissions!H1333</f>
        <v>21580.795682596388</v>
      </c>
      <c r="I1792" s="42">
        <f>[2]Emissions!I1333</f>
        <v>24006.130456013791</v>
      </c>
      <c r="J1792" s="42">
        <f>[2]Emissions!J1333</f>
        <v>25412.979121476739</v>
      </c>
      <c r="K1792" s="42">
        <f>[2]Emissions!K1333</f>
        <v>25493.062571780061</v>
      </c>
      <c r="L1792" s="42">
        <f>[2]Emissions!L1333</f>
        <v>25820.36060092743</v>
      </c>
      <c r="M1792" s="42">
        <f>[2]Emissions!M1333</f>
        <v>26093.088159774721</v>
      </c>
    </row>
    <row r="1793" spans="1:13">
      <c r="A1793" s="10" t="str">
        <f>[2]Emissions!A1054</f>
        <v>EUR</v>
      </c>
      <c r="B1793" s="10" t="str">
        <f>[2]Emissions!B1054</f>
        <v>IND_IS_BOF_EXS</v>
      </c>
      <c r="C1793" s="10" t="str">
        <f>[2]Emissions!C1054</f>
        <v>IND_CO2_TOT</v>
      </c>
      <c r="D1793" s="10" t="str">
        <f>[2]Emissions!D1054</f>
        <v>IND</v>
      </c>
      <c r="E1793" s="42">
        <f>[2]Emissions!E1054</f>
        <v>52869.370417832673</v>
      </c>
      <c r="F1793" s="42">
        <f>[2]Emissions!F1054</f>
        <v>42294.378598185227</v>
      </c>
      <c r="G1793" s="42">
        <f>[2]Emissions!G1054</f>
        <v>31721.622250699569</v>
      </c>
      <c r="H1793" s="42">
        <f>[2]Emissions!H1054</f>
        <v>21148.25309136901</v>
      </c>
      <c r="I1793" s="42">
        <f>[2]Emissions!I1054</f>
        <v>10574.126545684519</v>
      </c>
      <c r="J1793" s="42">
        <f>[2]Emissions!J1054</f>
        <v>0</v>
      </c>
      <c r="K1793" s="42">
        <f>[2]Emissions!K1054</f>
        <v>0</v>
      </c>
      <c r="L1793" s="42">
        <f>[2]Emissions!L1054</f>
        <v>0</v>
      </c>
      <c r="M1793" s="42">
        <f>[2]Emissions!M1054</f>
        <v>0</v>
      </c>
    </row>
    <row r="1794" spans="1:13">
      <c r="A1794" s="10" t="str">
        <f>[2]Emissions!A793</f>
        <v>EUR</v>
      </c>
      <c r="B1794" s="10" t="str">
        <f>[2]Emissions!B793</f>
        <v>IND_CH_HVC_GSOSC_NEW</v>
      </c>
      <c r="C1794" s="10" t="str">
        <f>[2]Emissions!C793</f>
        <v>IND_CO2_TOT</v>
      </c>
      <c r="D1794" s="10" t="str">
        <f>[2]Emissions!D793</f>
        <v>IND</v>
      </c>
      <c r="E1794" s="42">
        <f>[2]Emissions!E793</f>
        <v>15069.5563085866</v>
      </c>
      <c r="F1794" s="42">
        <f>[2]Emissions!F793</f>
        <v>15149.29426759942</v>
      </c>
      <c r="G1794" s="42">
        <f>[2]Emissions!G793</f>
        <v>10457.35638877034</v>
      </c>
      <c r="H1794" s="42">
        <f>[2]Emissions!H793</f>
        <v>0</v>
      </c>
      <c r="I1794" s="42">
        <f>[2]Emissions!I793</f>
        <v>0</v>
      </c>
      <c r="J1794" s="42">
        <f>[2]Emissions!J793</f>
        <v>0</v>
      </c>
      <c r="K1794" s="42">
        <f>[2]Emissions!K793</f>
        <v>0</v>
      </c>
      <c r="L1794" s="42">
        <f>[2]Emissions!L793</f>
        <v>0</v>
      </c>
      <c r="M1794" s="42">
        <f>[2]Emissions!M793</f>
        <v>0</v>
      </c>
    </row>
    <row r="1795" spans="1:13">
      <c r="A1795" s="10" t="str">
        <f>[2]Emissions!A1213</f>
        <v>EUR</v>
      </c>
      <c r="B1795" s="10" t="str">
        <f>[2]Emissions!B1213</f>
        <v>IND_NF_AMN_BAY_NEW</v>
      </c>
      <c r="C1795" s="10" t="str">
        <f>[2]Emissions!C1213</f>
        <v>IND_CO2_TOT</v>
      </c>
      <c r="D1795" s="10" t="str">
        <f>[2]Emissions!D1213</f>
        <v>IND</v>
      </c>
      <c r="E1795" s="42">
        <f>[2]Emissions!E1213</f>
        <v>400.07008879915747</v>
      </c>
      <c r="F1795" s="42">
        <f>[2]Emissions!F1213</f>
        <v>1467.878143018869</v>
      </c>
      <c r="G1795" s="42">
        <f>[2]Emissions!G1213</f>
        <v>2291.8961683270409</v>
      </c>
      <c r="H1795" s="42">
        <f>[2]Emissions!H1213</f>
        <v>3819.3444713491522</v>
      </c>
      <c r="I1795" s="42">
        <f>[2]Emissions!I1213</f>
        <v>4630.1990374449724</v>
      </c>
      <c r="J1795" s="42">
        <f>[2]Emissions!J1213</f>
        <v>5363.3905555225347</v>
      </c>
      <c r="K1795" s="42">
        <f>[2]Emissions!K1213</f>
        <v>5017.5794728119236</v>
      </c>
      <c r="L1795" s="42">
        <f>[2]Emissions!L1213</f>
        <v>5009.1086493541115</v>
      </c>
      <c r="M1795" s="42">
        <f>[2]Emissions!M1213</f>
        <v>4998.2902549548662</v>
      </c>
    </row>
    <row r="1796" spans="1:13">
      <c r="A1796" s="10" t="str">
        <f>[2]Emissions!A1206</f>
        <v>EUR</v>
      </c>
      <c r="B1796" s="10" t="str">
        <f>[2]Emissions!B1206</f>
        <v>IND_NF_ALU_SEC_NEW</v>
      </c>
      <c r="C1796" s="10" t="str">
        <f>[2]Emissions!C1206</f>
        <v>IND_CO2_TOT</v>
      </c>
      <c r="D1796" s="10" t="str">
        <f>[2]Emissions!D1206</f>
        <v>IND</v>
      </c>
      <c r="E1796" s="42">
        <f>[2]Emissions!E1206</f>
        <v>39.270150592307417</v>
      </c>
      <c r="F1796" s="42">
        <f>[2]Emissions!F1206</f>
        <v>268.44040266280621</v>
      </c>
      <c r="G1796" s="42">
        <f>[2]Emissions!G1206</f>
        <v>406.10263326800049</v>
      </c>
      <c r="H1796" s="42">
        <f>[2]Emissions!H1206</f>
        <v>652.6659717367005</v>
      </c>
      <c r="I1796" s="42">
        <f>[2]Emissions!I1206</f>
        <v>816.70685405182553</v>
      </c>
      <c r="J1796" s="42">
        <f>[2]Emissions!J1206</f>
        <v>978.08909658349057</v>
      </c>
      <c r="K1796" s="42">
        <f>[2]Emissions!K1206</f>
        <v>965.11526325711679</v>
      </c>
      <c r="L1796" s="42">
        <f>[2]Emissions!L1206</f>
        <v>956.77751655792974</v>
      </c>
      <c r="M1796" s="42">
        <f>[2]Emissions!M1206</f>
        <v>954.71112166593889</v>
      </c>
    </row>
    <row r="1797" spans="1:13">
      <c r="A1797" s="10" t="str">
        <f>[2]Emissions!A890</f>
        <v>EUR</v>
      </c>
      <c r="B1797" s="10" t="str">
        <f>[2]Emissions!B890</f>
        <v>IND_CH_OLF_EXS</v>
      </c>
      <c r="C1797" s="10" t="str">
        <f>[2]Emissions!C890</f>
        <v>IND_CO2_TOT</v>
      </c>
      <c r="D1797" s="10" t="str">
        <f>[2]Emissions!D890</f>
        <v>IND</v>
      </c>
      <c r="E1797" s="42">
        <f>[2]Emissions!E890</f>
        <v>7123.9729224010916</v>
      </c>
      <c r="F1797" s="42">
        <f>[2]Emissions!F890</f>
        <v>7192.8294716200744</v>
      </c>
      <c r="G1797" s="42">
        <f>[2]Emissions!G890</f>
        <v>6709.6912276742914</v>
      </c>
      <c r="H1797" s="42">
        <f>[2]Emissions!H890</f>
        <v>4473.1274851161952</v>
      </c>
      <c r="I1797" s="42">
        <f>[2]Emissions!I890</f>
        <v>2194.0973160855042</v>
      </c>
      <c r="J1797" s="42">
        <f>[2]Emissions!J890</f>
        <v>0</v>
      </c>
      <c r="K1797" s="42">
        <f>[2]Emissions!K890</f>
        <v>0</v>
      </c>
      <c r="L1797" s="42">
        <f>[2]Emissions!L890</f>
        <v>0</v>
      </c>
      <c r="M1797" s="42">
        <f>[2]Emissions!M890</f>
        <v>0</v>
      </c>
    </row>
    <row r="1798" spans="1:13">
      <c r="A1798" s="10" t="str">
        <f>[2]Emissions!A876</f>
        <v>EUR</v>
      </c>
      <c r="B1798" s="10" t="str">
        <f>[2]Emissions!B876</f>
        <v>IND_CH_MTH_LPGPOX_NEW</v>
      </c>
      <c r="C1798" s="10" t="str">
        <f>[2]Emissions!C876</f>
        <v>IND_CO2_TOT</v>
      </c>
      <c r="D1798" s="10" t="str">
        <f>[2]Emissions!D876</f>
        <v>IND</v>
      </c>
      <c r="E1798" s="42">
        <f>[2]Emissions!E876</f>
        <v>0</v>
      </c>
      <c r="F1798" s="42">
        <f>[2]Emissions!F876</f>
        <v>0</v>
      </c>
      <c r="G1798" s="42">
        <f>[2]Emissions!G876</f>
        <v>0</v>
      </c>
      <c r="H1798" s="42">
        <f>[2]Emissions!H876</f>
        <v>0</v>
      </c>
      <c r="I1798" s="42">
        <f>[2]Emissions!I876</f>
        <v>0</v>
      </c>
      <c r="J1798" s="42">
        <f>[2]Emissions!J876</f>
        <v>0</v>
      </c>
      <c r="K1798" s="42">
        <f>[2]Emissions!K876</f>
        <v>0</v>
      </c>
      <c r="L1798" s="42">
        <f>[2]Emissions!L876</f>
        <v>0</v>
      </c>
      <c r="M1798" s="42">
        <f>[2]Emissions!M876</f>
        <v>0</v>
      </c>
    </row>
    <row r="1799" spans="1:13">
      <c r="A1799" s="10" t="str">
        <f>[2]Emissions!A1277</f>
        <v>EUR</v>
      </c>
      <c r="B1799" s="10" t="str">
        <f>[2]Emissions!B1277</f>
        <v>IND_NM_CLK_DRY_EXS</v>
      </c>
      <c r="C1799" s="10" t="str">
        <f>[2]Emissions!C1277</f>
        <v>IND_CO2_TOT</v>
      </c>
      <c r="D1799" s="10" t="str">
        <f>[2]Emissions!D1277</f>
        <v>IND</v>
      </c>
      <c r="E1799" s="42">
        <f>[2]Emissions!E1277</f>
        <v>25498.768864661721</v>
      </c>
      <c r="F1799" s="42">
        <f>[2]Emissions!F1277</f>
        <v>10735.999676227069</v>
      </c>
      <c r="G1799" s="42">
        <f>[2]Emissions!G1277</f>
        <v>8052.2427993668634</v>
      </c>
      <c r="H1799" s="42">
        <f>[2]Emissions!H1277</f>
        <v>5368.3082548808061</v>
      </c>
      <c r="I1799" s="42">
        <f>[2]Emissions!I1277</f>
        <v>2684.154127440404</v>
      </c>
      <c r="J1799" s="42">
        <f>[2]Emissions!J1277</f>
        <v>0</v>
      </c>
      <c r="K1799" s="42">
        <f>[2]Emissions!K1277</f>
        <v>0</v>
      </c>
      <c r="L1799" s="42">
        <f>[2]Emissions!L1277</f>
        <v>0</v>
      </c>
      <c r="M1799" s="42">
        <f>[2]Emissions!M1277</f>
        <v>0</v>
      </c>
    </row>
    <row r="1800" spans="1:13">
      <c r="A1800" s="10" t="str">
        <f>[2]Emissions!A1606</f>
        <v>EUR</v>
      </c>
      <c r="B1800" s="10" t="str">
        <f>[2]Emissions!B1606</f>
        <v>IND_OTH_SB_COG_EXS</v>
      </c>
      <c r="C1800" s="10" t="str">
        <f>[2]Emissions!C1606</f>
        <v>IND_CO2_TOT</v>
      </c>
      <c r="D1800" s="10" t="str">
        <f>[2]Emissions!D1606</f>
        <v>IND</v>
      </c>
      <c r="E1800" s="42">
        <f>[2]Emissions!E1606</f>
        <v>262.69402314814812</v>
      </c>
      <c r="F1800" s="42">
        <f>[2]Emissions!F1606</f>
        <v>218.91168595679011</v>
      </c>
      <c r="G1800" s="42">
        <f>[2]Emissions!G1606</f>
        <v>175.1293487654321</v>
      </c>
      <c r="H1800" s="42">
        <f>[2]Emissions!H1606</f>
        <v>131.34701157407409</v>
      </c>
      <c r="I1800" s="42">
        <f>[2]Emissions!I1606</f>
        <v>87.564674382716049</v>
      </c>
      <c r="J1800" s="42">
        <f>[2]Emissions!J1606</f>
        <v>43.78233719135801</v>
      </c>
      <c r="K1800" s="42">
        <f>[2]Emissions!K1606</f>
        <v>0</v>
      </c>
      <c r="L1800" s="42">
        <f>[2]Emissions!L1606</f>
        <v>0</v>
      </c>
      <c r="M1800" s="42">
        <f>[2]Emissions!M1606</f>
        <v>0</v>
      </c>
    </row>
    <row r="1801" spans="1:13">
      <c r="A1801" s="10" t="str">
        <f>[2]Emissions!A1592</f>
        <v>EUR</v>
      </c>
      <c r="B1801" s="10" t="str">
        <f>[2]Emissions!B1592</f>
        <v>IND_OTH_SB_COA_EXS</v>
      </c>
      <c r="C1801" s="10" t="str">
        <f>[2]Emissions!C1592</f>
        <v>IND_CO2_TOT</v>
      </c>
      <c r="D1801" s="10" t="str">
        <f>[2]Emissions!D1592</f>
        <v>IND</v>
      </c>
      <c r="E1801" s="42">
        <f>[2]Emissions!E1592</f>
        <v>2712.704567901234</v>
      </c>
      <c r="F1801" s="42">
        <f>[2]Emissions!F1592</f>
        <v>2260.587139917694</v>
      </c>
      <c r="G1801" s="42">
        <f>[2]Emissions!G1592</f>
        <v>1808.4697119341561</v>
      </c>
      <c r="H1801" s="42">
        <f>[2]Emissions!H1592</f>
        <v>1356.352283950617</v>
      </c>
      <c r="I1801" s="42">
        <f>[2]Emissions!I1592</f>
        <v>904.23485596707803</v>
      </c>
      <c r="J1801" s="42">
        <f>[2]Emissions!J1592</f>
        <v>452.11742798353919</v>
      </c>
      <c r="K1801" s="42">
        <f>[2]Emissions!K1592</f>
        <v>0</v>
      </c>
      <c r="L1801" s="42">
        <f>[2]Emissions!L1592</f>
        <v>0</v>
      </c>
      <c r="M1801" s="42">
        <f>[2]Emissions!M1592</f>
        <v>0</v>
      </c>
    </row>
    <row r="1802" spans="1:13">
      <c r="A1802" s="10" t="str">
        <f>[2]Emissions!A1536</f>
        <v>EUR</v>
      </c>
      <c r="B1802" s="10" t="str">
        <f>[2]Emissions!B1536</f>
        <v>IND_OTH_PH_HFO_EXS</v>
      </c>
      <c r="C1802" s="10" t="str">
        <f>[2]Emissions!C1536</f>
        <v>IND_CO2_TOT</v>
      </c>
      <c r="D1802" s="10" t="str">
        <f>[2]Emissions!D1536</f>
        <v>IND</v>
      </c>
      <c r="E1802" s="42">
        <f>[2]Emissions!E1536</f>
        <v>7206.6712914634136</v>
      </c>
      <c r="F1802" s="42">
        <f>[2]Emissions!F1536</f>
        <v>3160.8207418699189</v>
      </c>
      <c r="G1802" s="42">
        <f>[2]Emissions!G1536</f>
        <v>2528.6565934959349</v>
      </c>
      <c r="H1802" s="42">
        <f>[2]Emissions!H1536</f>
        <v>1896.4924451219511</v>
      </c>
      <c r="I1802" s="42">
        <f>[2]Emissions!I1536</f>
        <v>1264.328296747967</v>
      </c>
      <c r="J1802" s="42">
        <f>[2]Emissions!J1536</f>
        <v>632.16414837398406</v>
      </c>
      <c r="K1802" s="42">
        <f>[2]Emissions!K1536</f>
        <v>0</v>
      </c>
      <c r="L1802" s="42">
        <f>[2]Emissions!L1536</f>
        <v>0</v>
      </c>
      <c r="M1802" s="42">
        <f>[2]Emissions!M1536</f>
        <v>0</v>
      </c>
    </row>
    <row r="1803" spans="1:13">
      <c r="A1803" s="10" t="str">
        <f>[2]Emissions!A1138</f>
        <v>EUR</v>
      </c>
      <c r="B1803" s="10" t="str">
        <f>[2]Emissions!B1138</f>
        <v>IND_IS_DRI_ULCORED_CCS_NEW</v>
      </c>
      <c r="C1803" s="10" t="str">
        <f>[2]Emissions!C1138</f>
        <v>IND_CO2_TOT</v>
      </c>
      <c r="D1803" s="10" t="str">
        <f>[2]Emissions!D1138</f>
        <v>IND</v>
      </c>
      <c r="E1803" s="42">
        <f>[2]Emissions!E1138</f>
        <v>0</v>
      </c>
      <c r="F1803" s="42">
        <f>[2]Emissions!F1138</f>
        <v>0</v>
      </c>
      <c r="G1803" s="42">
        <f>[2]Emissions!G1138</f>
        <v>0</v>
      </c>
      <c r="H1803" s="42">
        <f>[2]Emissions!H1138</f>
        <v>0</v>
      </c>
      <c r="I1803" s="42">
        <f>[2]Emissions!I1138</f>
        <v>0</v>
      </c>
      <c r="J1803" s="42">
        <f>[2]Emissions!J1138</f>
        <v>0</v>
      </c>
      <c r="K1803" s="42">
        <f>[2]Emissions!K1138</f>
        <v>0</v>
      </c>
      <c r="L1803" s="42">
        <f>[2]Emissions!L1138</f>
        <v>0</v>
      </c>
      <c r="M1803" s="42">
        <f>[2]Emissions!M1138</f>
        <v>0</v>
      </c>
    </row>
    <row r="1804" spans="1:13">
      <c r="A1804" s="10" t="str">
        <f>[2]Emissions!A1152</f>
        <v>EUR</v>
      </c>
      <c r="B1804" s="10" t="str">
        <f>[2]Emissions!B1152</f>
        <v>IND_IS_MD_OIL_EXS</v>
      </c>
      <c r="C1804" s="10" t="str">
        <f>[2]Emissions!C1152</f>
        <v>IND_CO2_TOT</v>
      </c>
      <c r="D1804" s="10" t="str">
        <f>[2]Emissions!D1152</f>
        <v>IND</v>
      </c>
      <c r="E1804" s="42">
        <f>[2]Emissions!E1152</f>
        <v>1270.699864173228</v>
      </c>
      <c r="F1804" s="42">
        <f>[2]Emissions!F1152</f>
        <v>0</v>
      </c>
      <c r="G1804" s="42">
        <f>[2]Emissions!G1152</f>
        <v>0</v>
      </c>
      <c r="H1804" s="42">
        <f>[2]Emissions!H1152</f>
        <v>0</v>
      </c>
      <c r="I1804" s="42">
        <f>[2]Emissions!I1152</f>
        <v>0</v>
      </c>
      <c r="J1804" s="42">
        <f>[2]Emissions!J1152</f>
        <v>0</v>
      </c>
      <c r="K1804" s="42">
        <f>[2]Emissions!K1152</f>
        <v>0</v>
      </c>
      <c r="L1804" s="42">
        <f>[2]Emissions!L1152</f>
        <v>0</v>
      </c>
      <c r="M1804" s="42">
        <f>[2]Emissions!M1152</f>
        <v>0</v>
      </c>
    </row>
    <row r="1805" spans="1:13">
      <c r="A1805" s="10" t="str">
        <f>[2]Emissions!A1015</f>
        <v>EUR</v>
      </c>
      <c r="B1805" s="10" t="str">
        <f>[2]Emissions!B1015</f>
        <v>IND_FEA_NEW</v>
      </c>
      <c r="C1805" s="10" t="str">
        <f>[2]Emissions!C1015</f>
        <v>IND_CO2_TOT</v>
      </c>
      <c r="D1805" s="10" t="str">
        <f>[2]Emissions!D1015</f>
        <v>IND</v>
      </c>
      <c r="E1805" s="42">
        <f>[2]Emissions!E1015</f>
        <v>87.80685669498466</v>
      </c>
      <c r="F1805" s="42">
        <f>[2]Emissions!F1015</f>
        <v>3134.170628912887</v>
      </c>
      <c r="G1805" s="42">
        <f>[2]Emissions!G1015</f>
        <v>3402.311434513023</v>
      </c>
      <c r="H1805" s="42">
        <f>[2]Emissions!H1015</f>
        <v>4270.0498371412205</v>
      </c>
      <c r="I1805" s="42">
        <f>[2]Emissions!I1015</f>
        <v>4744.3289566382464</v>
      </c>
      <c r="J1805" s="42">
        <f>[2]Emissions!J1015</f>
        <v>5279.6849450907448</v>
      </c>
      <c r="K1805" s="42">
        <f>[2]Emissions!K1015</f>
        <v>5248.6370805340657</v>
      </c>
      <c r="L1805" s="42">
        <f>[2]Emissions!L1015</f>
        <v>5239.7761789091928</v>
      </c>
      <c r="M1805" s="42">
        <f>[2]Emissions!M1015</f>
        <v>5228.4596016026981</v>
      </c>
    </row>
    <row r="1806" spans="1:13">
      <c r="A1806" s="10" t="str">
        <f>[2]Emissions!A831</f>
        <v>EUR</v>
      </c>
      <c r="B1806" s="10" t="str">
        <f>[2]Emissions!B831</f>
        <v>IND_CH_MD_NGA_NEW</v>
      </c>
      <c r="C1806" s="10" t="str">
        <f>[2]Emissions!C831</f>
        <v>IND_CO2_TOT</v>
      </c>
      <c r="D1806" s="10" t="str">
        <f>[2]Emissions!D831</f>
        <v>IND</v>
      </c>
      <c r="E1806" s="42">
        <f>[2]Emissions!E831</f>
        <v>0</v>
      </c>
      <c r="F1806" s="42">
        <f>[2]Emissions!F831</f>
        <v>0</v>
      </c>
      <c r="G1806" s="42">
        <f>[2]Emissions!G831</f>
        <v>0</v>
      </c>
      <c r="H1806" s="42">
        <f>[2]Emissions!H831</f>
        <v>0</v>
      </c>
      <c r="I1806" s="42">
        <f>[2]Emissions!I831</f>
        <v>0</v>
      </c>
      <c r="J1806" s="42">
        <f>[2]Emissions!J831</f>
        <v>0</v>
      </c>
      <c r="K1806" s="42">
        <f>[2]Emissions!K831</f>
        <v>0</v>
      </c>
      <c r="L1806" s="42">
        <f>[2]Emissions!L831</f>
        <v>0</v>
      </c>
      <c r="M1806" s="42">
        <f>[2]Emissions!M831</f>
        <v>0</v>
      </c>
    </row>
    <row r="1807" spans="1:13">
      <c r="A1807" s="10" t="str">
        <f>[2]Emissions!A1516</f>
        <v>EUR</v>
      </c>
      <c r="B1807" s="10" t="str">
        <f>[2]Emissions!B1516</f>
        <v>IND_OTH_PH_COG_NEW</v>
      </c>
      <c r="C1807" s="10" t="str">
        <f>[2]Emissions!C1516</f>
        <v>IND_CO2_TOT</v>
      </c>
      <c r="D1807" s="10" t="str">
        <f>[2]Emissions!D1516</f>
        <v>IND</v>
      </c>
      <c r="E1807" s="42">
        <f>[2]Emissions!E1516</f>
        <v>0</v>
      </c>
      <c r="F1807" s="42">
        <f>[2]Emissions!F1516</f>
        <v>0</v>
      </c>
      <c r="G1807" s="42">
        <f>[2]Emissions!G1516</f>
        <v>0</v>
      </c>
      <c r="H1807" s="42">
        <f>[2]Emissions!H1516</f>
        <v>0</v>
      </c>
      <c r="I1807" s="42">
        <f>[2]Emissions!I1516</f>
        <v>0</v>
      </c>
      <c r="J1807" s="42">
        <f>[2]Emissions!J1516</f>
        <v>4744.4986284597262</v>
      </c>
      <c r="K1807" s="42">
        <f>[2]Emissions!K1516</f>
        <v>5115.8790025665967</v>
      </c>
      <c r="L1807" s="42">
        <f>[2]Emissions!L1516</f>
        <v>3312.4588230789109</v>
      </c>
      <c r="M1807" s="42">
        <f>[2]Emissions!M1516</f>
        <v>0</v>
      </c>
    </row>
    <row r="1808" spans="1:13">
      <c r="A1808" s="10" t="str">
        <f>[2]Emissions!A1251</f>
        <v>EUR</v>
      </c>
      <c r="B1808" s="10" t="str">
        <f>[2]Emissions!B1251</f>
        <v>IND_NF_MD_NGA_NEW</v>
      </c>
      <c r="C1808" s="10" t="str">
        <f>[2]Emissions!C1251</f>
        <v>IND_CO2_TOT</v>
      </c>
      <c r="D1808" s="10" t="str">
        <f>[2]Emissions!D1251</f>
        <v>IND</v>
      </c>
      <c r="E1808" s="42">
        <f>[2]Emissions!E1251</f>
        <v>0</v>
      </c>
      <c r="F1808" s="42">
        <f>[2]Emissions!F1251</f>
        <v>0</v>
      </c>
      <c r="G1808" s="42">
        <f>[2]Emissions!G1251</f>
        <v>0</v>
      </c>
      <c r="H1808" s="42">
        <f>[2]Emissions!H1251</f>
        <v>0</v>
      </c>
      <c r="I1808" s="42">
        <f>[2]Emissions!I1251</f>
        <v>0</v>
      </c>
      <c r="J1808" s="42">
        <f>[2]Emissions!J1251</f>
        <v>0</v>
      </c>
      <c r="K1808" s="42">
        <f>[2]Emissions!K1251</f>
        <v>0</v>
      </c>
      <c r="L1808" s="42">
        <f>[2]Emissions!L1251</f>
        <v>0</v>
      </c>
      <c r="M1808" s="42">
        <f>[2]Emissions!M1251</f>
        <v>0</v>
      </c>
    </row>
    <row r="1809" spans="1:13">
      <c r="A1809" s="10" t="str">
        <f>[2]Emissions!A1146</f>
        <v>EUR</v>
      </c>
      <c r="B1809" s="10" t="str">
        <f>[2]Emissions!B1146</f>
        <v>IND_IS_MD_LPG_NEW</v>
      </c>
      <c r="C1809" s="10" t="str">
        <f>[2]Emissions!C1146</f>
        <v>IND_CO2_TOT</v>
      </c>
      <c r="D1809" s="10" t="str">
        <f>[2]Emissions!D1146</f>
        <v>IND</v>
      </c>
      <c r="E1809" s="42">
        <f>[2]Emissions!E1146</f>
        <v>0</v>
      </c>
      <c r="F1809" s="42">
        <f>[2]Emissions!F1146</f>
        <v>0</v>
      </c>
      <c r="G1809" s="42">
        <f>[2]Emissions!G1146</f>
        <v>0</v>
      </c>
      <c r="H1809" s="42">
        <f>[2]Emissions!H1146</f>
        <v>0</v>
      </c>
      <c r="I1809" s="42">
        <f>[2]Emissions!I1146</f>
        <v>0</v>
      </c>
      <c r="J1809" s="42">
        <f>[2]Emissions!J1146</f>
        <v>0</v>
      </c>
      <c r="K1809" s="42">
        <f>[2]Emissions!K1146</f>
        <v>0</v>
      </c>
      <c r="L1809" s="42">
        <f>[2]Emissions!L1146</f>
        <v>0</v>
      </c>
      <c r="M1809" s="42">
        <f>[2]Emissions!M1146</f>
        <v>0</v>
      </c>
    </row>
    <row r="1810" spans="1:13">
      <c r="A1810" s="10" t="str">
        <f>[2]Emissions!A1710</f>
        <v>EUR</v>
      </c>
      <c r="B1810" s="10" t="str">
        <f>[2]Emissions!B1710</f>
        <v>IND_PP_PH_COA_EXS</v>
      </c>
      <c r="C1810" s="10" t="str">
        <f>[2]Emissions!C1710</f>
        <v>IND_CO2_TOT</v>
      </c>
      <c r="D1810" s="10" t="str">
        <f>[2]Emissions!D1710</f>
        <v>IND</v>
      </c>
      <c r="E1810" s="42">
        <f>[2]Emissions!E1710</f>
        <v>0</v>
      </c>
      <c r="F1810" s="42">
        <f>[2]Emissions!F1710</f>
        <v>0</v>
      </c>
      <c r="G1810" s="42">
        <f>[2]Emissions!G1710</f>
        <v>0</v>
      </c>
      <c r="H1810" s="42">
        <f>[2]Emissions!H1710</f>
        <v>0</v>
      </c>
      <c r="I1810" s="42">
        <f>[2]Emissions!I1710</f>
        <v>0</v>
      </c>
      <c r="J1810" s="42">
        <f>[2]Emissions!J1710</f>
        <v>0</v>
      </c>
      <c r="K1810" s="42">
        <f>[2]Emissions!K1710</f>
        <v>0</v>
      </c>
      <c r="L1810" s="42">
        <f>[2]Emissions!L1710</f>
        <v>0</v>
      </c>
      <c r="M1810" s="42">
        <f>[2]Emissions!M1710</f>
        <v>0</v>
      </c>
    </row>
    <row r="1811" spans="1:13">
      <c r="A1811" s="10" t="str">
        <f>[2]Emissions!A1353</f>
        <v>EUR</v>
      </c>
      <c r="B1811" s="10" t="str">
        <f>[2]Emissions!B1353</f>
        <v>IND_NM_GLS_FOSS_NEW</v>
      </c>
      <c r="C1811" s="10" t="str">
        <f>[2]Emissions!C1353</f>
        <v>IND_CO2_TOT</v>
      </c>
      <c r="D1811" s="10" t="str">
        <f>[2]Emissions!D1353</f>
        <v>IND</v>
      </c>
      <c r="E1811" s="42">
        <f>[2]Emissions!E1353</f>
        <v>0</v>
      </c>
      <c r="F1811" s="42">
        <f>[2]Emissions!F1353</f>
        <v>0</v>
      </c>
      <c r="G1811" s="42">
        <f>[2]Emissions!G1353</f>
        <v>0</v>
      </c>
      <c r="H1811" s="42">
        <f>[2]Emissions!H1353</f>
        <v>0</v>
      </c>
      <c r="I1811" s="42">
        <f>[2]Emissions!I1353</f>
        <v>0</v>
      </c>
      <c r="J1811" s="42">
        <f>[2]Emissions!J1353</f>
        <v>0</v>
      </c>
      <c r="K1811" s="42">
        <f>[2]Emissions!K1353</f>
        <v>0</v>
      </c>
      <c r="L1811" s="42">
        <f>[2]Emissions!L1353</f>
        <v>0</v>
      </c>
      <c r="M1811" s="42">
        <f>[2]Emissions!M1353</f>
        <v>0</v>
      </c>
    </row>
    <row r="1812" spans="1:13">
      <c r="A1812" s="10" t="str">
        <f>[2]Emissions!A678</f>
        <v>EUR</v>
      </c>
      <c r="B1812" s="10" t="str">
        <f>[2]Emissions!B678</f>
        <v>IND_CH_AMM_NGASR_NEW</v>
      </c>
      <c r="C1812" s="10" t="str">
        <f>[2]Emissions!C678</f>
        <v>IND_CO2_TOT</v>
      </c>
      <c r="D1812" s="10" t="str">
        <f>[2]Emissions!D678</f>
        <v>IND</v>
      </c>
      <c r="E1812" s="42">
        <f>[2]Emissions!E678</f>
        <v>0</v>
      </c>
      <c r="F1812" s="42">
        <f>[2]Emissions!F678</f>
        <v>5720.6744490929505</v>
      </c>
      <c r="G1812" s="42">
        <f>[2]Emissions!G678</f>
        <v>18769.84855089222</v>
      </c>
      <c r="H1812" s="42">
        <f>[2]Emissions!H678</f>
        <v>17565.654036308479</v>
      </c>
      <c r="I1812" s="42">
        <f>[2]Emissions!I678</f>
        <v>0</v>
      </c>
      <c r="J1812" s="42">
        <f>[2]Emissions!J678</f>
        <v>0</v>
      </c>
      <c r="K1812" s="42">
        <f>[2]Emissions!K678</f>
        <v>0</v>
      </c>
      <c r="L1812" s="42">
        <f>[2]Emissions!L678</f>
        <v>0</v>
      </c>
      <c r="M1812" s="42">
        <f>[2]Emissions!M678</f>
        <v>0</v>
      </c>
    </row>
    <row r="1813" spans="1:13">
      <c r="A1813" s="10" t="str">
        <f>[2]Emissions!A1454</f>
        <v>EUR</v>
      </c>
      <c r="B1813" s="10" t="str">
        <f>[2]Emissions!B1454</f>
        <v>IND_OTH_OTH_HFO_EXS</v>
      </c>
      <c r="C1813" s="10" t="str">
        <f>[2]Emissions!C1454</f>
        <v>IND_CO2_TOT</v>
      </c>
      <c r="D1813" s="10" t="str">
        <f>[2]Emissions!D1454</f>
        <v>IND</v>
      </c>
      <c r="E1813" s="42">
        <f>[2]Emissions!E1454</f>
        <v>2883.0302802469141</v>
      </c>
      <c r="F1813" s="42">
        <f>[2]Emissions!F1454</f>
        <v>1264.486965020576</v>
      </c>
      <c r="G1813" s="42">
        <f>[2]Emissions!G1454</f>
        <v>1011.589572016461</v>
      </c>
      <c r="H1813" s="42">
        <f>[2]Emissions!H1454</f>
        <v>758.6921790123456</v>
      </c>
      <c r="I1813" s="42">
        <f>[2]Emissions!I1454</f>
        <v>505.79478600823052</v>
      </c>
      <c r="J1813" s="42">
        <f>[2]Emissions!J1454</f>
        <v>252.8973930041152</v>
      </c>
      <c r="K1813" s="42">
        <f>[2]Emissions!K1454</f>
        <v>0</v>
      </c>
      <c r="L1813" s="42">
        <f>[2]Emissions!L1454</f>
        <v>0</v>
      </c>
      <c r="M1813" s="42">
        <f>[2]Emissions!M1454</f>
        <v>0</v>
      </c>
    </row>
    <row r="1814" spans="1:13">
      <c r="A1814" s="10" t="str">
        <f>[2]Emissions!A1447</f>
        <v>EUR</v>
      </c>
      <c r="B1814" s="10" t="str">
        <f>[2]Emissions!B1447</f>
        <v>IND_OTH_OTH_COK_NEW</v>
      </c>
      <c r="C1814" s="10" t="str">
        <f>[2]Emissions!C1447</f>
        <v>IND_CO2_TOT</v>
      </c>
      <c r="D1814" s="10" t="str">
        <f>[2]Emissions!D1447</f>
        <v>IND</v>
      </c>
      <c r="E1814" s="42">
        <f>[2]Emissions!E1447</f>
        <v>0</v>
      </c>
      <c r="F1814" s="42">
        <f>[2]Emissions!F1447</f>
        <v>0</v>
      </c>
      <c r="G1814" s="42">
        <f>[2]Emissions!G1447</f>
        <v>0</v>
      </c>
      <c r="H1814" s="42">
        <f>[2]Emissions!H1447</f>
        <v>0</v>
      </c>
      <c r="I1814" s="42">
        <f>[2]Emissions!I1447</f>
        <v>0</v>
      </c>
      <c r="J1814" s="42">
        <f>[2]Emissions!J1447</f>
        <v>0</v>
      </c>
      <c r="K1814" s="42">
        <f>[2]Emissions!K1447</f>
        <v>0</v>
      </c>
      <c r="L1814" s="42">
        <f>[2]Emissions!L1447</f>
        <v>0</v>
      </c>
      <c r="M1814" s="42">
        <f>[2]Emissions!M1447</f>
        <v>0</v>
      </c>
    </row>
    <row r="1815" spans="1:13">
      <c r="A1815" s="10" t="str">
        <f>[2]Emissions!A1047</f>
        <v>EUR</v>
      </c>
      <c r="B1815" s="10" t="str">
        <f>[2]Emissions!B1047</f>
        <v>IND_IS_BOF_BFBOF_NEW</v>
      </c>
      <c r="C1815" s="10" t="str">
        <f>[2]Emissions!C1047</f>
        <v>IND_CO2_TOT</v>
      </c>
      <c r="D1815" s="10" t="str">
        <f>[2]Emissions!D1047</f>
        <v>IND</v>
      </c>
      <c r="E1815" s="42">
        <f>[2]Emissions!E1047</f>
        <v>28688.624943580649</v>
      </c>
      <c r="F1815" s="42">
        <f>[2]Emissions!F1047</f>
        <v>38859.065446488174</v>
      </c>
      <c r="G1815" s="42">
        <f>[2]Emissions!G1047</f>
        <v>47468.188015185908</v>
      </c>
      <c r="H1815" s="42">
        <f>[2]Emissions!H1047</f>
        <v>57689.376325045298</v>
      </c>
      <c r="I1815" s="42">
        <f>[2]Emissions!I1047</f>
        <v>57689.376325045298</v>
      </c>
      <c r="J1815" s="42">
        <f>[2]Emissions!J1047</f>
        <v>767.48539747995085</v>
      </c>
      <c r="K1815" s="42">
        <f>[2]Emissions!K1047</f>
        <v>0</v>
      </c>
      <c r="L1815" s="42">
        <f>[2]Emissions!L1047</f>
        <v>0</v>
      </c>
      <c r="M1815" s="42">
        <f>[2]Emissions!M1047</f>
        <v>0</v>
      </c>
    </row>
    <row r="1816" spans="1:13">
      <c r="A1816" s="10" t="str">
        <f>[2]Emissions!A1433</f>
        <v>EUR</v>
      </c>
      <c r="B1816" s="10" t="str">
        <f>[2]Emissions!B1433</f>
        <v>IND_OTH_OTH_COA_NEW</v>
      </c>
      <c r="C1816" s="10" t="str">
        <f>[2]Emissions!C1433</f>
        <v>IND_CO2_TOT</v>
      </c>
      <c r="D1816" s="10" t="str">
        <f>[2]Emissions!D1433</f>
        <v>IND</v>
      </c>
      <c r="E1816" s="42">
        <f>[2]Emissions!E1433</f>
        <v>0</v>
      </c>
      <c r="F1816" s="42">
        <f>[2]Emissions!F1433</f>
        <v>0</v>
      </c>
      <c r="G1816" s="42">
        <f>[2]Emissions!G1433</f>
        <v>0</v>
      </c>
      <c r="H1816" s="42">
        <f>[2]Emissions!H1433</f>
        <v>0</v>
      </c>
      <c r="I1816" s="42">
        <f>[2]Emissions!I1433</f>
        <v>0</v>
      </c>
      <c r="J1816" s="42">
        <f>[2]Emissions!J1433</f>
        <v>0</v>
      </c>
      <c r="K1816" s="42">
        <f>[2]Emissions!K1433</f>
        <v>0</v>
      </c>
      <c r="L1816" s="42">
        <f>[2]Emissions!L1433</f>
        <v>0</v>
      </c>
      <c r="M1816" s="42">
        <f>[2]Emissions!M1433</f>
        <v>0</v>
      </c>
    </row>
    <row r="1817" spans="1:13">
      <c r="A1817" s="10" t="str">
        <f>[2]Emissions!A1382</f>
        <v>EUR</v>
      </c>
      <c r="B1817" s="10" t="str">
        <f>[2]Emissions!B1382</f>
        <v>IND_NM_MD_NGA_NEW</v>
      </c>
      <c r="C1817" s="10" t="str">
        <f>[2]Emissions!C1382</f>
        <v>IND_CO2_TOT</v>
      </c>
      <c r="D1817" s="10" t="str">
        <f>[2]Emissions!D1382</f>
        <v>IND</v>
      </c>
      <c r="E1817" s="42">
        <f>[2]Emissions!E1382</f>
        <v>0</v>
      </c>
      <c r="F1817" s="42">
        <f>[2]Emissions!F1382</f>
        <v>0</v>
      </c>
      <c r="G1817" s="42">
        <f>[2]Emissions!G1382</f>
        <v>0</v>
      </c>
      <c r="H1817" s="42">
        <f>[2]Emissions!H1382</f>
        <v>0</v>
      </c>
      <c r="I1817" s="42">
        <f>[2]Emissions!I1382</f>
        <v>0</v>
      </c>
      <c r="J1817" s="42">
        <f>[2]Emissions!J1382</f>
        <v>0</v>
      </c>
      <c r="K1817" s="42">
        <f>[2]Emissions!K1382</f>
        <v>0</v>
      </c>
      <c r="L1817" s="42">
        <f>[2]Emissions!L1382</f>
        <v>0</v>
      </c>
      <c r="M1817" s="42">
        <f>[2]Emissions!M1382</f>
        <v>0</v>
      </c>
    </row>
    <row r="1818" spans="1:13">
      <c r="A1818" s="10" t="str">
        <f>[2]Emissions!A941</f>
        <v>EUR</v>
      </c>
      <c r="B1818" s="10" t="str">
        <f>[2]Emissions!B941</f>
        <v>IND_CH_OTH_DST_EXS</v>
      </c>
      <c r="C1818" s="10" t="str">
        <f>[2]Emissions!C941</f>
        <v>IND_CO2_TOT</v>
      </c>
      <c r="D1818" s="10" t="str">
        <f>[2]Emissions!D941</f>
        <v>IND</v>
      </c>
      <c r="E1818" s="42">
        <f>[2]Emissions!E941</f>
        <v>0</v>
      </c>
      <c r="F1818" s="42">
        <f>[2]Emissions!F941</f>
        <v>0</v>
      </c>
      <c r="G1818" s="42">
        <f>[2]Emissions!G941</f>
        <v>0</v>
      </c>
      <c r="H1818" s="42">
        <f>[2]Emissions!H941</f>
        <v>0</v>
      </c>
      <c r="I1818" s="42">
        <f>[2]Emissions!I941</f>
        <v>0</v>
      </c>
      <c r="J1818" s="42">
        <f>[2]Emissions!J941</f>
        <v>0</v>
      </c>
      <c r="K1818" s="42">
        <f>[2]Emissions!K941</f>
        <v>0</v>
      </c>
      <c r="L1818" s="42">
        <f>[2]Emissions!L941</f>
        <v>0</v>
      </c>
      <c r="M1818" s="42">
        <f>[2]Emissions!M941</f>
        <v>0</v>
      </c>
    </row>
    <row r="1819" spans="1:13">
      <c r="A1819" s="10" t="str">
        <f>[2]Emissions!A934</f>
        <v>EUR</v>
      </c>
      <c r="B1819" s="10" t="str">
        <f>[2]Emissions!B934</f>
        <v>IND_CH_OTH_COK_NEW</v>
      </c>
      <c r="C1819" s="10" t="str">
        <f>[2]Emissions!C934</f>
        <v>IND_CO2_TOT</v>
      </c>
      <c r="D1819" s="10" t="str">
        <f>[2]Emissions!D934</f>
        <v>IND</v>
      </c>
      <c r="E1819" s="42">
        <f>[2]Emissions!E934</f>
        <v>0</v>
      </c>
      <c r="F1819" s="42">
        <f>[2]Emissions!F934</f>
        <v>0</v>
      </c>
      <c r="G1819" s="42">
        <f>[2]Emissions!G934</f>
        <v>0</v>
      </c>
      <c r="H1819" s="42">
        <f>[2]Emissions!H934</f>
        <v>0</v>
      </c>
      <c r="I1819" s="42">
        <f>[2]Emissions!I934</f>
        <v>0</v>
      </c>
      <c r="J1819" s="42">
        <f>[2]Emissions!J934</f>
        <v>0</v>
      </c>
      <c r="K1819" s="42">
        <f>[2]Emissions!K934</f>
        <v>0</v>
      </c>
      <c r="L1819" s="42">
        <f>[2]Emissions!L934</f>
        <v>0</v>
      </c>
      <c r="M1819" s="42">
        <f>[2]Emissions!M934</f>
        <v>0</v>
      </c>
    </row>
    <row r="1820" spans="1:13">
      <c r="A1820" s="10" t="str">
        <f>[2]Emissions!A927</f>
        <v>EUR</v>
      </c>
      <c r="B1820" s="10" t="str">
        <f>[2]Emissions!B927</f>
        <v>IND_CH_OTH_COK_EXS</v>
      </c>
      <c r="C1820" s="10" t="str">
        <f>[2]Emissions!C927</f>
        <v>IND_CO2_TOT</v>
      </c>
      <c r="D1820" s="10" t="str">
        <f>[2]Emissions!D927</f>
        <v>IND</v>
      </c>
      <c r="E1820" s="42">
        <f>[2]Emissions!E927</f>
        <v>0</v>
      </c>
      <c r="F1820" s="42">
        <f>[2]Emissions!F927</f>
        <v>0</v>
      </c>
      <c r="G1820" s="42">
        <f>[2]Emissions!G927</f>
        <v>0</v>
      </c>
      <c r="H1820" s="42">
        <f>[2]Emissions!H927</f>
        <v>0</v>
      </c>
      <c r="I1820" s="42">
        <f>[2]Emissions!I927</f>
        <v>0</v>
      </c>
      <c r="J1820" s="42">
        <f>[2]Emissions!J927</f>
        <v>0</v>
      </c>
      <c r="K1820" s="42">
        <f>[2]Emissions!K927</f>
        <v>0</v>
      </c>
      <c r="L1820" s="42">
        <f>[2]Emissions!L927</f>
        <v>0</v>
      </c>
      <c r="M1820" s="42">
        <f>[2]Emissions!M927</f>
        <v>0</v>
      </c>
    </row>
    <row r="1821" spans="1:13">
      <c r="A1821" s="10" t="str">
        <f>[2]Emissions!A868</f>
        <v>EUR</v>
      </c>
      <c r="B1821" s="10" t="str">
        <f>[2]Emissions!B868</f>
        <v>IND_CH_MTH_EXS</v>
      </c>
      <c r="C1821" s="10" t="str">
        <f>[2]Emissions!C868</f>
        <v>IND_CO2_TOT</v>
      </c>
      <c r="D1821" s="10" t="str">
        <f>[2]Emissions!D868</f>
        <v>IND</v>
      </c>
      <c r="E1821" s="42">
        <f>[2]Emissions!E868</f>
        <v>824.00921593114549</v>
      </c>
      <c r="F1821" s="42">
        <f>[2]Emissions!F868</f>
        <v>444.44634949180312</v>
      </c>
      <c r="G1821" s="42">
        <f>[2]Emissions!G868</f>
        <v>333.33476211885232</v>
      </c>
      <c r="H1821" s="42">
        <f>[2]Emissions!H868</f>
        <v>0</v>
      </c>
      <c r="I1821" s="42">
        <f>[2]Emissions!I868</f>
        <v>0</v>
      </c>
      <c r="J1821" s="42">
        <f>[2]Emissions!J868</f>
        <v>0</v>
      </c>
      <c r="K1821" s="42">
        <f>[2]Emissions!K868</f>
        <v>0</v>
      </c>
      <c r="L1821" s="42">
        <f>[2]Emissions!L868</f>
        <v>0</v>
      </c>
      <c r="M1821" s="42">
        <f>[2]Emissions!M868</f>
        <v>0</v>
      </c>
    </row>
    <row r="1822" spans="1:13">
      <c r="A1822" s="10" t="str">
        <f>[2]Emissions!A1171</f>
        <v>EUR</v>
      </c>
      <c r="B1822" s="10" t="str">
        <f>[2]Emissions!B1171</f>
        <v>IND_IS_SCR_NEW</v>
      </c>
      <c r="C1822" s="10" t="str">
        <f>[2]Emissions!C1171</f>
        <v>IND_CO2_TOT</v>
      </c>
      <c r="D1822" s="10" t="str">
        <f>[2]Emissions!D1171</f>
        <v>IND</v>
      </c>
      <c r="E1822" s="42">
        <f>[2]Emissions!E1171</f>
        <v>1030.174040609015</v>
      </c>
      <c r="F1822" s="42">
        <f>[2]Emissions!F1171</f>
        <v>0</v>
      </c>
      <c r="G1822" s="42">
        <f>[2]Emissions!G1171</f>
        <v>0</v>
      </c>
      <c r="H1822" s="42">
        <f>[2]Emissions!H1171</f>
        <v>0</v>
      </c>
      <c r="I1822" s="42">
        <f>[2]Emissions!I1171</f>
        <v>2192.2725224495771</v>
      </c>
      <c r="J1822" s="42">
        <f>[2]Emissions!J1171</f>
        <v>1896.575281776976</v>
      </c>
      <c r="K1822" s="42">
        <f>[2]Emissions!K1171</f>
        <v>0</v>
      </c>
      <c r="L1822" s="42">
        <f>[2]Emissions!L1171</f>
        <v>0</v>
      </c>
      <c r="M1822" s="42">
        <f>[2]Emissions!M1171</f>
        <v>0</v>
      </c>
    </row>
    <row r="1823" spans="1:13">
      <c r="A1823" s="10" t="str">
        <f>[2]Emissions!A1612</f>
        <v>EUR</v>
      </c>
      <c r="B1823" s="10" t="str">
        <f>[2]Emissions!B1612</f>
        <v>IND_OTH_SB_DST_NEW</v>
      </c>
      <c r="C1823" s="10" t="str">
        <f>[2]Emissions!C1612</f>
        <v>IND_CO2_TOT</v>
      </c>
      <c r="D1823" s="10" t="str">
        <f>[2]Emissions!D1612</f>
        <v>IND</v>
      </c>
      <c r="E1823" s="42">
        <f>[2]Emissions!E1612</f>
        <v>0</v>
      </c>
      <c r="F1823" s="42">
        <f>[2]Emissions!F1612</f>
        <v>0</v>
      </c>
      <c r="G1823" s="42">
        <f>[2]Emissions!G1612</f>
        <v>0</v>
      </c>
      <c r="H1823" s="42">
        <f>[2]Emissions!H1612</f>
        <v>0</v>
      </c>
      <c r="I1823" s="42">
        <f>[2]Emissions!I1612</f>
        <v>0</v>
      </c>
      <c r="J1823" s="42">
        <f>[2]Emissions!J1612</f>
        <v>0</v>
      </c>
      <c r="K1823" s="42">
        <f>[2]Emissions!K1612</f>
        <v>0</v>
      </c>
      <c r="L1823" s="42">
        <f>[2]Emissions!L1612</f>
        <v>0</v>
      </c>
      <c r="M1823" s="42">
        <f>[2]Emissions!M1612</f>
        <v>0</v>
      </c>
    </row>
    <row r="1824" spans="1:13">
      <c r="A1824" s="10" t="str">
        <f>[2]Emissions!A1542</f>
        <v>EUR</v>
      </c>
      <c r="B1824" s="10" t="str">
        <f>[2]Emissions!B1542</f>
        <v>IND_OTH_PH_HFO_NEW</v>
      </c>
      <c r="C1824" s="10" t="str">
        <f>[2]Emissions!C1542</f>
        <v>IND_CO2_TOT</v>
      </c>
      <c r="D1824" s="10" t="str">
        <f>[2]Emissions!D1542</f>
        <v>IND</v>
      </c>
      <c r="E1824" s="42">
        <f>[2]Emissions!E1542</f>
        <v>0</v>
      </c>
      <c r="F1824" s="42">
        <f>[2]Emissions!F1542</f>
        <v>0</v>
      </c>
      <c r="G1824" s="42">
        <f>[2]Emissions!G1542</f>
        <v>19241.185461828802</v>
      </c>
      <c r="H1824" s="42">
        <f>[2]Emissions!H1542</f>
        <v>0</v>
      </c>
      <c r="I1824" s="42">
        <f>[2]Emissions!I1542</f>
        <v>0</v>
      </c>
      <c r="J1824" s="42">
        <f>[2]Emissions!J1542</f>
        <v>0</v>
      </c>
      <c r="K1824" s="42">
        <f>[2]Emissions!K1542</f>
        <v>0</v>
      </c>
      <c r="L1824" s="42">
        <f>[2]Emissions!L1542</f>
        <v>0</v>
      </c>
      <c r="M1824" s="42">
        <f>[2]Emissions!M1542</f>
        <v>0</v>
      </c>
    </row>
    <row r="1825" spans="1:13">
      <c r="A1825" s="10" t="str">
        <f>[2]Emissions!A1413</f>
        <v>EUR</v>
      </c>
      <c r="B1825" s="10" t="str">
        <f>[2]Emissions!B1413</f>
        <v>IND_OTH_MD_LPG_NEW</v>
      </c>
      <c r="C1825" s="10" t="str">
        <f>[2]Emissions!C1413</f>
        <v>IND_CO2_TOT</v>
      </c>
      <c r="D1825" s="10" t="str">
        <f>[2]Emissions!D1413</f>
        <v>IND</v>
      </c>
      <c r="E1825" s="42">
        <f>[2]Emissions!E1413</f>
        <v>0</v>
      </c>
      <c r="F1825" s="42">
        <f>[2]Emissions!F1413</f>
        <v>0</v>
      </c>
      <c r="G1825" s="42">
        <f>[2]Emissions!G1413</f>
        <v>0</v>
      </c>
      <c r="H1825" s="42">
        <f>[2]Emissions!H1413</f>
        <v>0</v>
      </c>
      <c r="I1825" s="42">
        <f>[2]Emissions!I1413</f>
        <v>0</v>
      </c>
      <c r="J1825" s="42">
        <f>[2]Emissions!J1413</f>
        <v>0</v>
      </c>
      <c r="K1825" s="42">
        <f>[2]Emissions!K1413</f>
        <v>0</v>
      </c>
      <c r="L1825" s="42">
        <f>[2]Emissions!L1413</f>
        <v>0</v>
      </c>
      <c r="M1825" s="42">
        <f>[2]Emissions!M1413</f>
        <v>0</v>
      </c>
    </row>
    <row r="1826" spans="1:13">
      <c r="A1826" s="10" t="str">
        <f>[2]Emissions!A1529</f>
        <v>EUR</v>
      </c>
      <c r="B1826" s="10" t="str">
        <f>[2]Emissions!B1529</f>
        <v>IND_OTH_PH_COK_NEW</v>
      </c>
      <c r="C1826" s="10" t="str">
        <f>[2]Emissions!C1529</f>
        <v>IND_CO2_TOT</v>
      </c>
      <c r="D1826" s="10" t="str">
        <f>[2]Emissions!D1529</f>
        <v>IND</v>
      </c>
      <c r="E1826" s="42">
        <f>[2]Emissions!E1529</f>
        <v>0</v>
      </c>
      <c r="F1826" s="42">
        <f>[2]Emissions!F1529</f>
        <v>0</v>
      </c>
      <c r="G1826" s="42">
        <f>[2]Emissions!G1529</f>
        <v>0</v>
      </c>
      <c r="H1826" s="42">
        <f>[2]Emissions!H1529</f>
        <v>0</v>
      </c>
      <c r="I1826" s="42">
        <f>[2]Emissions!I1529</f>
        <v>0</v>
      </c>
      <c r="J1826" s="42">
        <f>[2]Emissions!J1529</f>
        <v>0</v>
      </c>
      <c r="K1826" s="42">
        <f>[2]Emissions!K1529</f>
        <v>0</v>
      </c>
      <c r="L1826" s="42">
        <f>[2]Emissions!L1529</f>
        <v>0</v>
      </c>
      <c r="M1826" s="42">
        <f>[2]Emissions!M1529</f>
        <v>0</v>
      </c>
    </row>
    <row r="1827" spans="1:13">
      <c r="A1827" s="10" t="str">
        <f>[2]Emissions!A1522</f>
        <v>EUR</v>
      </c>
      <c r="B1827" s="10" t="str">
        <f>[2]Emissions!B1522</f>
        <v>IND_OTH_PH_COK_EXS</v>
      </c>
      <c r="C1827" s="10" t="str">
        <f>[2]Emissions!C1522</f>
        <v>IND_CO2_TOT</v>
      </c>
      <c r="D1827" s="10" t="str">
        <f>[2]Emissions!D1522</f>
        <v>IND</v>
      </c>
      <c r="E1827" s="42">
        <f>[2]Emissions!E1522</f>
        <v>561.85607499999992</v>
      </c>
      <c r="F1827" s="42">
        <f>[2]Emissions!F1522</f>
        <v>468.21339583333321</v>
      </c>
      <c r="G1827" s="42">
        <f>[2]Emissions!G1522</f>
        <v>374.57071666666661</v>
      </c>
      <c r="H1827" s="42">
        <f>[2]Emissions!H1522</f>
        <v>280.92803750000002</v>
      </c>
      <c r="I1827" s="42">
        <f>[2]Emissions!I1522</f>
        <v>187.28535833333319</v>
      </c>
      <c r="J1827" s="42">
        <f>[2]Emissions!J1522</f>
        <v>93.642679166666625</v>
      </c>
      <c r="K1827" s="42">
        <f>[2]Emissions!K1522</f>
        <v>0</v>
      </c>
      <c r="L1827" s="42">
        <f>[2]Emissions!L1522</f>
        <v>0</v>
      </c>
      <c r="M1827" s="42">
        <f>[2]Emissions!M1522</f>
        <v>0</v>
      </c>
    </row>
    <row r="1828" spans="1:13">
      <c r="A1828" s="10" t="str">
        <f>[2]Emissions!A1407</f>
        <v>EUR</v>
      </c>
      <c r="B1828" s="10" t="str">
        <f>[2]Emissions!B1407</f>
        <v>IND_OTH_MD_DST_NEW</v>
      </c>
      <c r="C1828" s="10" t="str">
        <f>[2]Emissions!C1407</f>
        <v>IND_CO2_TOT</v>
      </c>
      <c r="D1828" s="10" t="str">
        <f>[2]Emissions!D1407</f>
        <v>IND</v>
      </c>
      <c r="E1828" s="42">
        <f>[2]Emissions!E1407</f>
        <v>0</v>
      </c>
      <c r="F1828" s="42">
        <f>[2]Emissions!F1407</f>
        <v>0</v>
      </c>
      <c r="G1828" s="42">
        <f>[2]Emissions!G1407</f>
        <v>0</v>
      </c>
      <c r="H1828" s="42">
        <f>[2]Emissions!H1407</f>
        <v>0</v>
      </c>
      <c r="I1828" s="42">
        <f>[2]Emissions!I1407</f>
        <v>0</v>
      </c>
      <c r="J1828" s="42">
        <f>[2]Emissions!J1407</f>
        <v>0</v>
      </c>
      <c r="K1828" s="42">
        <f>[2]Emissions!K1407</f>
        <v>0</v>
      </c>
      <c r="L1828" s="42">
        <f>[2]Emissions!L1407</f>
        <v>0</v>
      </c>
      <c r="M1828" s="42">
        <f>[2]Emissions!M1407</f>
        <v>0</v>
      </c>
    </row>
    <row r="1829" spans="1:13">
      <c r="A1829" s="10" t="str">
        <f>[2]Emissions!A1723</f>
        <v>EUR</v>
      </c>
      <c r="B1829" s="10" t="str">
        <f>[2]Emissions!B1723</f>
        <v>IND_PP_PH_HFO_NEW</v>
      </c>
      <c r="C1829" s="10" t="str">
        <f>[2]Emissions!C1723</f>
        <v>IND_CO2_TOT</v>
      </c>
      <c r="D1829" s="10" t="str">
        <f>[2]Emissions!D1723</f>
        <v>IND</v>
      </c>
      <c r="E1829" s="42">
        <f>[2]Emissions!E1723</f>
        <v>0</v>
      </c>
      <c r="F1829" s="42">
        <f>[2]Emissions!F1723</f>
        <v>0</v>
      </c>
      <c r="G1829" s="42">
        <f>[2]Emissions!G1723</f>
        <v>0</v>
      </c>
      <c r="H1829" s="42">
        <f>[2]Emissions!H1723</f>
        <v>0</v>
      </c>
      <c r="I1829" s="42">
        <f>[2]Emissions!I1723</f>
        <v>0</v>
      </c>
      <c r="J1829" s="42">
        <f>[2]Emissions!J1723</f>
        <v>0</v>
      </c>
      <c r="K1829" s="42">
        <f>[2]Emissions!K1723</f>
        <v>0</v>
      </c>
      <c r="L1829" s="42">
        <f>[2]Emissions!L1723</f>
        <v>0</v>
      </c>
      <c r="M1829" s="42">
        <f>[2]Emissions!M1723</f>
        <v>0</v>
      </c>
    </row>
    <row r="1830" spans="1:13">
      <c r="A1830" s="10" t="str">
        <f>[2]Emissions!A1509</f>
        <v>EUR</v>
      </c>
      <c r="B1830" s="10" t="str">
        <f>[2]Emissions!B1509</f>
        <v>IND_OTH_PH_COA_NEW</v>
      </c>
      <c r="C1830" s="10" t="str">
        <f>[2]Emissions!C1509</f>
        <v>IND_CO2_TOT</v>
      </c>
      <c r="D1830" s="10" t="str">
        <f>[2]Emissions!D1509</f>
        <v>IND</v>
      </c>
      <c r="E1830" s="42">
        <f>[2]Emissions!E1509</f>
        <v>0</v>
      </c>
      <c r="F1830" s="42">
        <f>[2]Emissions!F1509</f>
        <v>0</v>
      </c>
      <c r="G1830" s="42">
        <f>[2]Emissions!G1509</f>
        <v>0</v>
      </c>
      <c r="H1830" s="42">
        <f>[2]Emissions!H1509</f>
        <v>85757.778541404361</v>
      </c>
      <c r="I1830" s="42">
        <f>[2]Emissions!I1509</f>
        <v>85757.778541404361</v>
      </c>
      <c r="J1830" s="42">
        <f>[2]Emissions!J1509</f>
        <v>0</v>
      </c>
      <c r="K1830" s="42">
        <f>[2]Emissions!K1509</f>
        <v>0</v>
      </c>
      <c r="L1830" s="42">
        <f>[2]Emissions!L1509</f>
        <v>0</v>
      </c>
      <c r="M1830" s="42">
        <f>[2]Emissions!M1509</f>
        <v>0</v>
      </c>
    </row>
    <row r="1831" spans="1:13">
      <c r="A1831" s="10" t="str">
        <f>[2]Emissions!A684</f>
        <v>EUR</v>
      </c>
      <c r="B1831" s="10" t="str">
        <f>[2]Emissions!B684</f>
        <v>IND_CH_BTX_EXS</v>
      </c>
      <c r="C1831" s="10" t="str">
        <f>[2]Emissions!C684</f>
        <v>IND_CO2_TOT</v>
      </c>
      <c r="D1831" s="10" t="str">
        <f>[2]Emissions!D684</f>
        <v>IND</v>
      </c>
      <c r="E1831" s="42">
        <f>[2]Emissions!E684</f>
        <v>2158.0181071725729</v>
      </c>
      <c r="F1831" s="42">
        <f>[2]Emissions!F684</f>
        <v>1726.414485738057</v>
      </c>
      <c r="G1831" s="42">
        <f>[2]Emissions!G684</f>
        <v>1294.810864303543</v>
      </c>
      <c r="H1831" s="42">
        <f>[2]Emissions!H684</f>
        <v>863.2072428690293</v>
      </c>
      <c r="I1831" s="42">
        <f>[2]Emissions!I684</f>
        <v>431.60362143451448</v>
      </c>
      <c r="J1831" s="42">
        <f>[2]Emissions!J684</f>
        <v>0</v>
      </c>
      <c r="K1831" s="42">
        <f>[2]Emissions!K684</f>
        <v>0</v>
      </c>
      <c r="L1831" s="42">
        <f>[2]Emissions!L684</f>
        <v>0</v>
      </c>
      <c r="M1831" s="42">
        <f>[2]Emissions!M684</f>
        <v>0</v>
      </c>
    </row>
    <row r="1832" spans="1:13">
      <c r="A1832" s="10" t="str">
        <f>[2]Emissions!A1460</f>
        <v>EUR</v>
      </c>
      <c r="B1832" s="10" t="str">
        <f>[2]Emissions!B1460</f>
        <v>IND_OTH_OTH_HFO_NEW</v>
      </c>
      <c r="C1832" s="10" t="str">
        <f>[2]Emissions!C1460</f>
        <v>IND_CO2_TOT</v>
      </c>
      <c r="D1832" s="10" t="str">
        <f>[2]Emissions!D1460</f>
        <v>IND</v>
      </c>
      <c r="E1832" s="42">
        <f>[2]Emissions!E1460</f>
        <v>0</v>
      </c>
      <c r="F1832" s="42">
        <f>[2]Emissions!F1460</f>
        <v>0</v>
      </c>
      <c r="G1832" s="42">
        <f>[2]Emissions!G1460</f>
        <v>19206.169259165941</v>
      </c>
      <c r="H1832" s="42">
        <f>[2]Emissions!H1460</f>
        <v>0</v>
      </c>
      <c r="I1832" s="42">
        <f>[2]Emissions!I1460</f>
        <v>0</v>
      </c>
      <c r="J1832" s="42">
        <f>[2]Emissions!J1460</f>
        <v>0</v>
      </c>
      <c r="K1832" s="42">
        <f>[2]Emissions!K1460</f>
        <v>0</v>
      </c>
      <c r="L1832" s="42">
        <f>[2]Emissions!L1460</f>
        <v>0</v>
      </c>
      <c r="M1832" s="42">
        <f>[2]Emissions!M1460</f>
        <v>0</v>
      </c>
    </row>
    <row r="1833" spans="1:13">
      <c r="A1833" s="10" t="str">
        <f>[2]Emissions!A1346</f>
        <v>EUR</v>
      </c>
      <c r="B1833" s="10" t="str">
        <f>[2]Emissions!B1346</f>
        <v>IND_NM_GLS_EXS</v>
      </c>
      <c r="C1833" s="10" t="str">
        <f>[2]Emissions!C1346</f>
        <v>IND_CO2_TOT</v>
      </c>
      <c r="D1833" s="10" t="str">
        <f>[2]Emissions!D1346</f>
        <v>IND</v>
      </c>
      <c r="E1833" s="42">
        <f>[2]Emissions!E1346</f>
        <v>5664.1174991043172</v>
      </c>
      <c r="F1833" s="42">
        <f>[2]Emissions!F1346</f>
        <v>4531.2939992834536</v>
      </c>
      <c r="G1833" s="42">
        <f>[2]Emissions!G1346</f>
        <v>3398.4704994625909</v>
      </c>
      <c r="H1833" s="42">
        <f>[2]Emissions!H1346</f>
        <v>2265.6469996417268</v>
      </c>
      <c r="I1833" s="42">
        <f>[2]Emissions!I1346</f>
        <v>1132.8234998208629</v>
      </c>
      <c r="J1833" s="42">
        <f>[2]Emissions!J1346</f>
        <v>0</v>
      </c>
      <c r="K1833" s="42">
        <f>[2]Emissions!K1346</f>
        <v>0</v>
      </c>
      <c r="L1833" s="42">
        <f>[2]Emissions!L1346</f>
        <v>0</v>
      </c>
      <c r="M1833" s="42">
        <f>[2]Emissions!M1346</f>
        <v>0</v>
      </c>
    </row>
    <row r="1834" spans="1:13">
      <c r="A1834" s="10" t="str">
        <f>[2]Emissions!A1339</f>
        <v>EUR</v>
      </c>
      <c r="B1834" s="10" t="str">
        <f>[2]Emissions!B1339</f>
        <v>IND_NM_GLS_ELEC_NEW</v>
      </c>
      <c r="C1834" s="10" t="str">
        <f>[2]Emissions!C1339</f>
        <v>IND_CO2_TOT</v>
      </c>
      <c r="D1834" s="10" t="str">
        <f>[2]Emissions!D1339</f>
        <v>IND</v>
      </c>
      <c r="E1834" s="42">
        <f>[2]Emissions!E1339</f>
        <v>1196.405052404042</v>
      </c>
      <c r="F1834" s="42">
        <f>[2]Emissions!F1339</f>
        <v>5464.9597089080307</v>
      </c>
      <c r="G1834" s="42">
        <f>[2]Emissions!G1339</f>
        <v>8668.2042918326297</v>
      </c>
      <c r="H1834" s="42">
        <f>[2]Emissions!H1339</f>
        <v>13577.49780725321</v>
      </c>
      <c r="I1834" s="42">
        <f>[2]Emissions!I1339</f>
        <v>16842.099217435309</v>
      </c>
      <c r="J1834" s="42">
        <f>[2]Emissions!J1339</f>
        <v>20591.419463418461</v>
      </c>
      <c r="K1834" s="42">
        <f>[2]Emissions!K1339</f>
        <v>20489.068200024609</v>
      </c>
      <c r="L1834" s="42">
        <f>[2]Emissions!L1339</f>
        <v>20752.121398205571</v>
      </c>
      <c r="M1834" s="42">
        <f>[2]Emissions!M1339</f>
        <v>20971.315680474119</v>
      </c>
    </row>
    <row r="1835" spans="1:13">
      <c r="A1835" s="10" t="str">
        <f>[2]Emissions!A947</f>
        <v>EUR</v>
      </c>
      <c r="B1835" s="10" t="str">
        <f>[2]Emissions!B947</f>
        <v>IND_CH_OTH_DST_NEW</v>
      </c>
      <c r="C1835" s="10" t="str">
        <f>[2]Emissions!C947</f>
        <v>IND_CO2_TOT</v>
      </c>
      <c r="D1835" s="10" t="str">
        <f>[2]Emissions!D947</f>
        <v>IND</v>
      </c>
      <c r="E1835" s="42">
        <f>[2]Emissions!E947</f>
        <v>0</v>
      </c>
      <c r="F1835" s="42">
        <f>[2]Emissions!F947</f>
        <v>0</v>
      </c>
      <c r="G1835" s="42">
        <f>[2]Emissions!G947</f>
        <v>0</v>
      </c>
      <c r="H1835" s="42">
        <f>[2]Emissions!H947</f>
        <v>0</v>
      </c>
      <c r="I1835" s="42">
        <f>[2]Emissions!I947</f>
        <v>0</v>
      </c>
      <c r="J1835" s="42">
        <f>[2]Emissions!J947</f>
        <v>0</v>
      </c>
      <c r="K1835" s="42">
        <f>[2]Emissions!K947</f>
        <v>0</v>
      </c>
      <c r="L1835" s="42">
        <f>[2]Emissions!L947</f>
        <v>0</v>
      </c>
      <c r="M1835" s="42">
        <f>[2]Emissions!M947</f>
        <v>0</v>
      </c>
    </row>
    <row r="1836" spans="1:13">
      <c r="A1836" s="10" t="str">
        <f>[2]Emissions!A1184</f>
        <v>EUR</v>
      </c>
      <c r="B1836" s="10" t="str">
        <f>[2]Emissions!B1184</f>
        <v>IND_NF_ALU_EXS</v>
      </c>
      <c r="C1836" s="10" t="str">
        <f>[2]Emissions!C1184</f>
        <v>IND_CO2_TOT</v>
      </c>
      <c r="D1836" s="10" t="str">
        <f>[2]Emissions!D1184</f>
        <v>IND</v>
      </c>
      <c r="E1836" s="42">
        <f>[2]Emissions!E1184</f>
        <v>168.72584272678691</v>
      </c>
      <c r="F1836" s="42">
        <f>[2]Emissions!F1184</f>
        <v>134.9806741814304</v>
      </c>
      <c r="G1836" s="42">
        <f>[2]Emissions!G1184</f>
        <v>101.2355056360726</v>
      </c>
      <c r="H1836" s="42">
        <f>[2]Emissions!H1184</f>
        <v>67.490337090714945</v>
      </c>
      <c r="I1836" s="42">
        <f>[2]Emissions!I1184</f>
        <v>33.745168545357529</v>
      </c>
      <c r="J1836" s="42">
        <f>[2]Emissions!J1184</f>
        <v>0</v>
      </c>
      <c r="K1836" s="42">
        <f>[2]Emissions!K1184</f>
        <v>0</v>
      </c>
      <c r="L1836" s="42">
        <f>[2]Emissions!L1184</f>
        <v>0</v>
      </c>
      <c r="M1836" s="42">
        <f>[2]Emissions!M1184</f>
        <v>0</v>
      </c>
    </row>
    <row r="1837" spans="1:13">
      <c r="A1837" s="10" t="str">
        <f>[2]Emissions!A1177</f>
        <v>EUR</v>
      </c>
      <c r="B1837" s="10" t="str">
        <f>[2]Emissions!B1177</f>
        <v>IND_NF_ALU_CBT_NEW</v>
      </c>
      <c r="C1837" s="10" t="str">
        <f>[2]Emissions!C1177</f>
        <v>IND_CO2_TOT</v>
      </c>
      <c r="D1837" s="10" t="str">
        <f>[2]Emissions!D1177</f>
        <v>IND</v>
      </c>
      <c r="E1837" s="42">
        <f>[2]Emissions!E1177</f>
        <v>0</v>
      </c>
      <c r="F1837" s="42">
        <f>[2]Emissions!F1177</f>
        <v>0</v>
      </c>
      <c r="G1837" s="42">
        <f>[2]Emissions!G1177</f>
        <v>0</v>
      </c>
      <c r="H1837" s="42">
        <f>[2]Emissions!H1177</f>
        <v>0</v>
      </c>
      <c r="I1837" s="42">
        <f>[2]Emissions!I1177</f>
        <v>0</v>
      </c>
      <c r="J1837" s="42">
        <f>[2]Emissions!J1177</f>
        <v>0</v>
      </c>
      <c r="K1837" s="42">
        <f>[2]Emissions!K1177</f>
        <v>0</v>
      </c>
      <c r="L1837" s="42">
        <f>[2]Emissions!L1177</f>
        <v>0</v>
      </c>
      <c r="M1837" s="42">
        <f>[2]Emissions!M1177</f>
        <v>0</v>
      </c>
    </row>
    <row r="1838" spans="1:13">
      <c r="A1838" s="10" t="str">
        <f>[2]Emissions!A726</f>
        <v>EUR</v>
      </c>
      <c r="B1838" s="10" t="str">
        <f>[2]Emissions!B726</f>
        <v>IND_CH_FS_ETH_NEW</v>
      </c>
      <c r="C1838" s="10" t="str">
        <f>[2]Emissions!C726</f>
        <v>IND_CO2_TOT</v>
      </c>
      <c r="D1838" s="10" t="str">
        <f>[2]Emissions!D726</f>
        <v>IND</v>
      </c>
      <c r="E1838" s="42">
        <f>[2]Emissions!E726</f>
        <v>3201.193098098774</v>
      </c>
      <c r="F1838" s="42">
        <f>[2]Emissions!F726</f>
        <v>10646.398936799171</v>
      </c>
      <c r="G1838" s="42">
        <f>[2]Emissions!G726</f>
        <v>14860.962361710301</v>
      </c>
      <c r="H1838" s="42">
        <f>[2]Emissions!H726</f>
        <v>40578.953157245691</v>
      </c>
      <c r="I1838" s="42">
        <f>[2]Emissions!I726</f>
        <v>67030.916557374541</v>
      </c>
      <c r="J1838" s="42">
        <f>[2]Emissions!J726</f>
        <v>66758.794576917237</v>
      </c>
      <c r="K1838" s="42">
        <f>[2]Emissions!K726</f>
        <v>21931.441247335169</v>
      </c>
      <c r="L1838" s="42">
        <f>[2]Emissions!L726</f>
        <v>12575.140028742009</v>
      </c>
      <c r="M1838" s="42">
        <f>[2]Emissions!M726</f>
        <v>19197.115099897721</v>
      </c>
    </row>
    <row r="1839" spans="1:13">
      <c r="A1839" s="10" t="str">
        <f>[2]Emissions!A720</f>
        <v>EUR</v>
      </c>
      <c r="B1839" s="10" t="str">
        <f>[2]Emissions!B720</f>
        <v>IND_CH_FS_ETH_EXS</v>
      </c>
      <c r="C1839" s="10" t="str">
        <f>[2]Emissions!C720</f>
        <v>IND_CO2_TOT</v>
      </c>
      <c r="D1839" s="10" t="str">
        <f>[2]Emissions!D720</f>
        <v>IND</v>
      </c>
      <c r="E1839" s="42">
        <f>[2]Emissions!E720</f>
        <v>2908.2037875291439</v>
      </c>
      <c r="F1839" s="42">
        <f>[2]Emissions!F720</f>
        <v>2462.3674498957162</v>
      </c>
      <c r="G1839" s="42">
        <f>[2]Emissions!G720</f>
        <v>2122.8125373305002</v>
      </c>
      <c r="H1839" s="42">
        <f>[2]Emissions!H720</f>
        <v>1429.196471339538</v>
      </c>
      <c r="I1839" s="42">
        <f>[2]Emissions!I720</f>
        <v>826.90748055517145</v>
      </c>
      <c r="J1839" s="42">
        <f>[2]Emissions!J720</f>
        <v>308.63267997091828</v>
      </c>
      <c r="K1839" s="42">
        <f>[2]Emissions!K720</f>
        <v>0</v>
      </c>
      <c r="L1839" s="42">
        <f>[2]Emissions!L720</f>
        <v>0</v>
      </c>
      <c r="M1839" s="42">
        <f>[2]Emissions!M720</f>
        <v>10965.392840711071</v>
      </c>
    </row>
    <row r="1840" spans="1:13">
      <c r="A1840" s="10" t="str">
        <f>[2]Emissions!A1678</f>
        <v>EUR</v>
      </c>
      <c r="B1840" s="10" t="str">
        <f>[2]Emissions!B1678</f>
        <v>IND_PP_DH_OIL_EXS</v>
      </c>
      <c r="C1840" s="10" t="str">
        <f>[2]Emissions!C1678</f>
        <v>IND_CO2_TOT</v>
      </c>
      <c r="D1840" s="10" t="str">
        <f>[2]Emissions!D1678</f>
        <v>IND</v>
      </c>
      <c r="E1840" s="42">
        <f>[2]Emissions!E1678</f>
        <v>0</v>
      </c>
      <c r="F1840" s="42">
        <f>[2]Emissions!F1678</f>
        <v>0</v>
      </c>
      <c r="G1840" s="42">
        <f>[2]Emissions!G1678</f>
        <v>0</v>
      </c>
      <c r="H1840" s="42">
        <f>[2]Emissions!H1678</f>
        <v>0</v>
      </c>
      <c r="I1840" s="42">
        <f>[2]Emissions!I1678</f>
        <v>0</v>
      </c>
      <c r="J1840" s="42">
        <f>[2]Emissions!J1678</f>
        <v>0</v>
      </c>
      <c r="K1840" s="42">
        <f>[2]Emissions!K1678</f>
        <v>0</v>
      </c>
      <c r="L1840" s="42">
        <f>[2]Emissions!L1678</f>
        <v>0</v>
      </c>
      <c r="M1840" s="42">
        <f>[2]Emissions!M1678</f>
        <v>0</v>
      </c>
    </row>
    <row r="1841" spans="1:13">
      <c r="A1841" s="10" t="str">
        <f>[2]Emissions!A1648</f>
        <v>EUR</v>
      </c>
      <c r="B1841" s="10" t="str">
        <f>[2]Emissions!B1648</f>
        <v>IND_OTH_SB_OIL_EXS</v>
      </c>
      <c r="C1841" s="10" t="str">
        <f>[2]Emissions!C1648</f>
        <v>IND_CO2_TOT</v>
      </c>
      <c r="D1841" s="10" t="str">
        <f>[2]Emissions!D1648</f>
        <v>IND</v>
      </c>
      <c r="E1841" s="42">
        <f>[2]Emissions!E1648</f>
        <v>8728.521269753086</v>
      </c>
      <c r="F1841" s="42">
        <f>[2]Emissions!F1648</f>
        <v>7273.7677247942393</v>
      </c>
      <c r="G1841" s="42">
        <f>[2]Emissions!G1648</f>
        <v>5819.0141798353907</v>
      </c>
      <c r="H1841" s="42">
        <f>[2]Emissions!H1648</f>
        <v>4364.2606348765439</v>
      </c>
      <c r="I1841" s="42">
        <f>[2]Emissions!I1648</f>
        <v>2909.5070899176958</v>
      </c>
      <c r="J1841" s="42">
        <f>[2]Emissions!J1648</f>
        <v>1454.7535449588479</v>
      </c>
      <c r="K1841" s="42">
        <f>[2]Emissions!K1648</f>
        <v>0</v>
      </c>
      <c r="L1841" s="42">
        <f>[2]Emissions!L1648</f>
        <v>0</v>
      </c>
      <c r="M1841" s="42">
        <f>[2]Emissions!M1648</f>
        <v>0</v>
      </c>
    </row>
    <row r="1842" spans="1:13">
      <c r="A1842" s="10" t="str">
        <f>[2]Emissions!A1618</f>
        <v>EUR</v>
      </c>
      <c r="B1842" s="10" t="str">
        <f>[2]Emissions!B1618</f>
        <v>IND_OTH_SB_HFO_EXS</v>
      </c>
      <c r="C1842" s="10" t="str">
        <f>[2]Emissions!C1618</f>
        <v>IND_CO2_TOT</v>
      </c>
      <c r="D1842" s="10" t="str">
        <f>[2]Emissions!D1618</f>
        <v>IND</v>
      </c>
      <c r="E1842" s="42">
        <f>[2]Emissions!E1618</f>
        <v>3034.2808111111108</v>
      </c>
      <c r="F1842" s="42">
        <f>[2]Emissions!F1618</f>
        <v>2528.567342592592</v>
      </c>
      <c r="G1842" s="42">
        <f>[2]Emissions!G1618</f>
        <v>2022.8538740740739</v>
      </c>
      <c r="H1842" s="42">
        <f>[2]Emissions!H1618</f>
        <v>1517.1404055555561</v>
      </c>
      <c r="I1842" s="42">
        <f>[2]Emissions!I1618</f>
        <v>1011.426937037037</v>
      </c>
      <c r="J1842" s="42">
        <f>[2]Emissions!J1618</f>
        <v>505.71346851851808</v>
      </c>
      <c r="K1842" s="42">
        <f>[2]Emissions!K1618</f>
        <v>0</v>
      </c>
      <c r="L1842" s="42">
        <f>[2]Emissions!L1618</f>
        <v>0</v>
      </c>
      <c r="M1842" s="42">
        <f>[2]Emissions!M1618</f>
        <v>0</v>
      </c>
    </row>
    <row r="1843" spans="1:13">
      <c r="A1843" s="10" t="str">
        <f>[2]Emissions!A1548</f>
        <v>EUR</v>
      </c>
      <c r="B1843" s="10" t="str">
        <f>[2]Emissions!B1548</f>
        <v>IND_OTH_PH_LPG_EXS</v>
      </c>
      <c r="C1843" s="10" t="str">
        <f>[2]Emissions!C1548</f>
        <v>IND_CO2_TOT</v>
      </c>
      <c r="D1843" s="10" t="str">
        <f>[2]Emissions!D1548</f>
        <v>IND</v>
      </c>
      <c r="E1843" s="42">
        <f>[2]Emissions!E1548</f>
        <v>4993.0210770000003</v>
      </c>
      <c r="F1843" s="42">
        <f>[2]Emissions!F1548</f>
        <v>2189.9215250000002</v>
      </c>
      <c r="G1843" s="42">
        <f>[2]Emissions!G1548</f>
        <v>1751.93722</v>
      </c>
      <c r="H1843" s="42">
        <f>[2]Emissions!H1548</f>
        <v>1313.9529150000001</v>
      </c>
      <c r="I1843" s="42">
        <f>[2]Emissions!I1548</f>
        <v>875.96861000000001</v>
      </c>
      <c r="J1843" s="42">
        <f>[2]Emissions!J1548</f>
        <v>437.98430500000018</v>
      </c>
      <c r="K1843" s="42">
        <f>[2]Emissions!K1548</f>
        <v>0</v>
      </c>
      <c r="L1843" s="42">
        <f>[2]Emissions!L1548</f>
        <v>0</v>
      </c>
      <c r="M1843" s="42">
        <f>[2]Emissions!M1548</f>
        <v>0</v>
      </c>
    </row>
    <row r="1844" spans="1:13">
      <c r="A1844" s="10" t="str">
        <f>[2]Emissions!A1027</f>
        <v>EUR</v>
      </c>
      <c r="B1844" s="10" t="str">
        <f>[2]Emissions!B1027</f>
        <v>IND_FT_FS_NGA</v>
      </c>
      <c r="C1844" s="10" t="str">
        <f>[2]Emissions!C1027</f>
        <v>IND_CO2_TOT</v>
      </c>
      <c r="D1844" s="10" t="str">
        <f>[2]Emissions!D1027</f>
        <v>IND</v>
      </c>
      <c r="E1844" s="42">
        <f>[2]Emissions!E1027</f>
        <v>-704.57627583739793</v>
      </c>
      <c r="F1844" s="42">
        <f>[2]Emissions!F1027</f>
        <v>-1062.447807967239</v>
      </c>
      <c r="G1844" s="42">
        <f>[2]Emissions!G1027</f>
        <v>-5525.3108547644342</v>
      </c>
      <c r="H1844" s="42">
        <f>[2]Emissions!H1027</f>
        <v>-564.51755113881347</v>
      </c>
      <c r="I1844" s="42">
        <f>[2]Emissions!I1027</f>
        <v>-247.03037669522149</v>
      </c>
      <c r="J1844" s="42">
        <f>[2]Emissions!J1027</f>
        <v>-168.0583770785116</v>
      </c>
      <c r="K1844" s="42">
        <f>[2]Emissions!K1027</f>
        <v>-921.61596916827796</v>
      </c>
      <c r="L1844" s="42">
        <f>[2]Emissions!L1027</f>
        <v>-1115.7227384813671</v>
      </c>
      <c r="M1844" s="42">
        <f>[2]Emissions!M1027</f>
        <v>-1269.3981855384011</v>
      </c>
    </row>
    <row r="1845" spans="1:13">
      <c r="A1845" s="10" t="str">
        <f>[2]Emissions!A1478</f>
        <v>EUR</v>
      </c>
      <c r="B1845" s="10" t="str">
        <f>[2]Emissions!B1478</f>
        <v>IND_OTH_OTH_NGA_NEW</v>
      </c>
      <c r="C1845" s="10" t="str">
        <f>[2]Emissions!C1478</f>
        <v>IND_CO2_TOT</v>
      </c>
      <c r="D1845" s="10" t="str">
        <f>[2]Emissions!D1478</f>
        <v>IND</v>
      </c>
      <c r="E1845" s="42">
        <f>[2]Emissions!E1478</f>
        <v>14671.17087662122</v>
      </c>
      <c r="F1845" s="42">
        <f>[2]Emissions!F1478</f>
        <v>9239.8900472524056</v>
      </c>
      <c r="G1845" s="42">
        <f>[2]Emissions!G1478</f>
        <v>0</v>
      </c>
      <c r="H1845" s="42">
        <f>[2]Emissions!H1478</f>
        <v>0</v>
      </c>
      <c r="I1845" s="42">
        <f>[2]Emissions!I1478</f>
        <v>0</v>
      </c>
      <c r="J1845" s="42">
        <f>[2]Emissions!J1478</f>
        <v>0</v>
      </c>
      <c r="K1845" s="42">
        <f>[2]Emissions!K1478</f>
        <v>0</v>
      </c>
      <c r="L1845" s="42">
        <f>[2]Emissions!L1478</f>
        <v>0</v>
      </c>
      <c r="M1845" s="42">
        <f>[2]Emissions!M1478</f>
        <v>0</v>
      </c>
    </row>
    <row r="1846" spans="1:13">
      <c r="A1846" s="10" t="str">
        <f>[2]Emissions!A1419</f>
        <v>EUR</v>
      </c>
      <c r="B1846" s="10" t="str">
        <f>[2]Emissions!B1419</f>
        <v>IND_OTH_MD_NGA_NEW</v>
      </c>
      <c r="C1846" s="10" t="str">
        <f>[2]Emissions!C1419</f>
        <v>IND_CO2_TOT</v>
      </c>
      <c r="D1846" s="10" t="str">
        <f>[2]Emissions!D1419</f>
        <v>IND</v>
      </c>
      <c r="E1846" s="42">
        <f>[2]Emissions!E1419</f>
        <v>0</v>
      </c>
      <c r="F1846" s="42">
        <f>[2]Emissions!F1419</f>
        <v>0</v>
      </c>
      <c r="G1846" s="42">
        <f>[2]Emissions!G1419</f>
        <v>0</v>
      </c>
      <c r="H1846" s="42">
        <f>[2]Emissions!H1419</f>
        <v>0</v>
      </c>
      <c r="I1846" s="42">
        <f>[2]Emissions!I1419</f>
        <v>0</v>
      </c>
      <c r="J1846" s="42">
        <f>[2]Emissions!J1419</f>
        <v>0</v>
      </c>
      <c r="K1846" s="42">
        <f>[2]Emissions!K1419</f>
        <v>0</v>
      </c>
      <c r="L1846" s="42">
        <f>[2]Emissions!L1419</f>
        <v>0</v>
      </c>
      <c r="M1846" s="42">
        <f>[2]Emissions!M1419</f>
        <v>0</v>
      </c>
    </row>
    <row r="1847" spans="1:13">
      <c r="A1847" s="10" t="str">
        <f>[2]Emissions!A1269</f>
        <v>EUR</v>
      </c>
      <c r="B1847" s="10" t="str">
        <f>[2]Emissions!B1269</f>
        <v>IND_NF_ZNC_EXS</v>
      </c>
      <c r="C1847" s="10" t="str">
        <f>[2]Emissions!C1269</f>
        <v>IND_CO2_TOT</v>
      </c>
      <c r="D1847" s="10" t="str">
        <f>[2]Emissions!D1269</f>
        <v>IND</v>
      </c>
      <c r="E1847" s="42">
        <f>[2]Emissions!E1269</f>
        <v>27.151193219840341</v>
      </c>
      <c r="F1847" s="42">
        <f>[2]Emissions!F1269</f>
        <v>21.72095457587228</v>
      </c>
      <c r="G1847" s="42">
        <f>[2]Emissions!G1269</f>
        <v>16.290715931904209</v>
      </c>
      <c r="H1847" s="42">
        <f>[2]Emissions!H1269</f>
        <v>10.86047728793613</v>
      </c>
      <c r="I1847" s="42">
        <f>[2]Emissions!I1269</f>
        <v>5.4302386439680701</v>
      </c>
      <c r="J1847" s="42">
        <f>[2]Emissions!J1269</f>
        <v>0</v>
      </c>
      <c r="K1847" s="42">
        <f>[2]Emissions!K1269</f>
        <v>0</v>
      </c>
      <c r="L1847" s="42">
        <f>[2]Emissions!L1269</f>
        <v>0</v>
      </c>
      <c r="M1847" s="42">
        <f>[2]Emissions!M1269</f>
        <v>0</v>
      </c>
    </row>
    <row r="1848" spans="1:13">
      <c r="A1848" s="10" t="str">
        <f>[2]Emissions!A1164</f>
        <v>EUR</v>
      </c>
      <c r="B1848" s="10" t="str">
        <f>[2]Emissions!B1164</f>
        <v>IND_IS_SCR_EXS</v>
      </c>
      <c r="C1848" s="10" t="str">
        <f>[2]Emissions!C1164</f>
        <v>IND_CO2_TOT</v>
      </c>
      <c r="D1848" s="10" t="str">
        <f>[2]Emissions!D1164</f>
        <v>IND</v>
      </c>
      <c r="E1848" s="42">
        <f>[2]Emissions!E1164</f>
        <v>8896.263750040227</v>
      </c>
      <c r="F1848" s="42">
        <f>[2]Emissions!F1164</f>
        <v>7117.0110000321811</v>
      </c>
      <c r="G1848" s="42">
        <f>[2]Emissions!G1164</f>
        <v>4237.0305267903441</v>
      </c>
      <c r="H1848" s="42">
        <f>[2]Emissions!H1164</f>
        <v>3368.4320255863609</v>
      </c>
      <c r="I1848" s="42">
        <f>[2]Emissions!I1164</f>
        <v>936.79656294584845</v>
      </c>
      <c r="J1848" s="42">
        <f>[2]Emissions!J1164</f>
        <v>0</v>
      </c>
      <c r="K1848" s="42">
        <f>[2]Emissions!K1164</f>
        <v>0</v>
      </c>
      <c r="L1848" s="42">
        <f>[2]Emissions!L1164</f>
        <v>0</v>
      </c>
      <c r="M1848" s="42">
        <f>[2]Emissions!M1164</f>
        <v>0</v>
      </c>
    </row>
    <row r="1849" spans="1:13">
      <c r="A1849" s="10" t="str">
        <f>[2]Emissions!A977</f>
        <v>EUR</v>
      </c>
      <c r="B1849" s="10" t="str">
        <f>[2]Emissions!B977</f>
        <v>IND_CH_OTH_LPG_EXS</v>
      </c>
      <c r="C1849" s="10" t="str">
        <f>[2]Emissions!C977</f>
        <v>IND_CO2_TOT</v>
      </c>
      <c r="D1849" s="10" t="str">
        <f>[2]Emissions!D977</f>
        <v>IND</v>
      </c>
      <c r="E1849" s="42">
        <f>[2]Emissions!E977</f>
        <v>0</v>
      </c>
      <c r="F1849" s="42">
        <f>[2]Emissions!F977</f>
        <v>0</v>
      </c>
      <c r="G1849" s="42">
        <f>[2]Emissions!G977</f>
        <v>0</v>
      </c>
      <c r="H1849" s="42">
        <f>[2]Emissions!H977</f>
        <v>0</v>
      </c>
      <c r="I1849" s="42">
        <f>[2]Emissions!I977</f>
        <v>0</v>
      </c>
      <c r="J1849" s="42">
        <f>[2]Emissions!J977</f>
        <v>0</v>
      </c>
      <c r="K1849" s="42">
        <f>[2]Emissions!K977</f>
        <v>0</v>
      </c>
      <c r="L1849" s="42">
        <f>[2]Emissions!L977</f>
        <v>0</v>
      </c>
      <c r="M1849" s="42">
        <f>[2]Emissions!M977</f>
        <v>0</v>
      </c>
    </row>
    <row r="1850" spans="1:13">
      <c r="A1850" s="10" t="str">
        <f>[2]Emissions!A843</f>
        <v>EUR</v>
      </c>
      <c r="B1850" s="10" t="str">
        <f>[2]Emissions!B843</f>
        <v>IND_CH_MD_OIL_NEW</v>
      </c>
      <c r="C1850" s="10" t="str">
        <f>[2]Emissions!C843</f>
        <v>IND_CO2_TOT</v>
      </c>
      <c r="D1850" s="10" t="str">
        <f>[2]Emissions!D843</f>
        <v>IND</v>
      </c>
      <c r="E1850" s="42">
        <f>[2]Emissions!E843</f>
        <v>0</v>
      </c>
      <c r="F1850" s="42">
        <f>[2]Emissions!F843</f>
        <v>0</v>
      </c>
      <c r="G1850" s="42">
        <f>[2]Emissions!G843</f>
        <v>0</v>
      </c>
      <c r="H1850" s="42">
        <f>[2]Emissions!H843</f>
        <v>0</v>
      </c>
      <c r="I1850" s="42">
        <f>[2]Emissions!I843</f>
        <v>0</v>
      </c>
      <c r="J1850" s="42">
        <f>[2]Emissions!J843</f>
        <v>0</v>
      </c>
      <c r="K1850" s="42">
        <f>[2]Emissions!K843</f>
        <v>0</v>
      </c>
      <c r="L1850" s="42">
        <f>[2]Emissions!L843</f>
        <v>0</v>
      </c>
      <c r="M1850" s="42">
        <f>[2]Emissions!M843</f>
        <v>0</v>
      </c>
    </row>
    <row r="1851" spans="1:13">
      <c r="A1851" s="10" t="str">
        <f>[2]Emissions!A1735</f>
        <v>EUR</v>
      </c>
      <c r="B1851" s="10" t="str">
        <f>[2]Emissions!B1735</f>
        <v>IND_PP_PH_NGA_NEW</v>
      </c>
      <c r="C1851" s="10" t="str">
        <f>[2]Emissions!C1735</f>
        <v>IND_CO2_TOT</v>
      </c>
      <c r="D1851" s="10" t="str">
        <f>[2]Emissions!D1735</f>
        <v>IND</v>
      </c>
      <c r="E1851" s="42">
        <f>[2]Emissions!E1735</f>
        <v>0</v>
      </c>
      <c r="F1851" s="42">
        <f>[2]Emissions!F1735</f>
        <v>0</v>
      </c>
      <c r="G1851" s="42">
        <f>[2]Emissions!G1735</f>
        <v>0</v>
      </c>
      <c r="H1851" s="42">
        <f>[2]Emissions!H1735</f>
        <v>0</v>
      </c>
      <c r="I1851" s="42">
        <f>[2]Emissions!I1735</f>
        <v>0</v>
      </c>
      <c r="J1851" s="42">
        <f>[2]Emissions!J1735</f>
        <v>0</v>
      </c>
      <c r="K1851" s="42">
        <f>[2]Emissions!K1735</f>
        <v>0</v>
      </c>
      <c r="L1851" s="42">
        <f>[2]Emissions!L1735</f>
        <v>0</v>
      </c>
      <c r="M1851" s="42">
        <f>[2]Emissions!M1735</f>
        <v>0</v>
      </c>
    </row>
    <row r="1852" spans="1:13">
      <c r="A1852" s="10" t="str">
        <f>[2]Emissions!A1672</f>
        <v>EUR</v>
      </c>
      <c r="B1852" s="10" t="str">
        <f>[2]Emissions!B1672</f>
        <v>IND_PP_DH_NGA_NEW</v>
      </c>
      <c r="C1852" s="10" t="str">
        <f>[2]Emissions!C1672</f>
        <v>IND_CO2_TOT</v>
      </c>
      <c r="D1852" s="10" t="str">
        <f>[2]Emissions!D1672</f>
        <v>IND</v>
      </c>
      <c r="E1852" s="42">
        <f>[2]Emissions!E1672</f>
        <v>0</v>
      </c>
      <c r="F1852" s="42">
        <f>[2]Emissions!F1672</f>
        <v>0</v>
      </c>
      <c r="G1852" s="42">
        <f>[2]Emissions!G1672</f>
        <v>0</v>
      </c>
      <c r="H1852" s="42">
        <f>[2]Emissions!H1672</f>
        <v>0</v>
      </c>
      <c r="I1852" s="42">
        <f>[2]Emissions!I1672</f>
        <v>0</v>
      </c>
      <c r="J1852" s="42">
        <f>[2]Emissions!J1672</f>
        <v>0</v>
      </c>
      <c r="K1852" s="42">
        <f>[2]Emissions!K1672</f>
        <v>0</v>
      </c>
      <c r="L1852" s="42">
        <f>[2]Emissions!L1672</f>
        <v>0</v>
      </c>
      <c r="M1852" s="42">
        <f>[2]Emissions!M1672</f>
        <v>0</v>
      </c>
    </row>
    <row r="1853" spans="1:13">
      <c r="A1853" s="10" t="str">
        <f>[2]Emissions!A1263</f>
        <v>EUR</v>
      </c>
      <c r="B1853" s="10" t="str">
        <f>[2]Emissions!B1263</f>
        <v>IND_NF_MD_OIL_NEW</v>
      </c>
      <c r="C1853" s="10" t="str">
        <f>[2]Emissions!C1263</f>
        <v>IND_CO2_TOT</v>
      </c>
      <c r="D1853" s="10" t="str">
        <f>[2]Emissions!D1263</f>
        <v>IND</v>
      </c>
      <c r="E1853" s="42">
        <f>[2]Emissions!E1263</f>
        <v>0</v>
      </c>
      <c r="F1853" s="42">
        <f>[2]Emissions!F1263</f>
        <v>0</v>
      </c>
      <c r="G1853" s="42">
        <f>[2]Emissions!G1263</f>
        <v>0</v>
      </c>
      <c r="H1853" s="42">
        <f>[2]Emissions!H1263</f>
        <v>0</v>
      </c>
      <c r="I1853" s="42">
        <f>[2]Emissions!I1263</f>
        <v>0</v>
      </c>
      <c r="J1853" s="42">
        <f>[2]Emissions!J1263</f>
        <v>0</v>
      </c>
      <c r="K1853" s="42">
        <f>[2]Emissions!K1263</f>
        <v>0</v>
      </c>
      <c r="L1853" s="42">
        <f>[2]Emissions!L1263</f>
        <v>0</v>
      </c>
      <c r="M1853" s="42">
        <f>[2]Emissions!M1263</f>
        <v>0</v>
      </c>
    </row>
    <row r="1854" spans="1:13">
      <c r="A1854" s="10" t="str">
        <f>[2]Emissions!A1158</f>
        <v>EUR</v>
      </c>
      <c r="B1854" s="10" t="str">
        <f>[2]Emissions!B1158</f>
        <v>IND_IS_MD_OIL_NEW</v>
      </c>
      <c r="C1854" s="10" t="str">
        <f>[2]Emissions!C1158</f>
        <v>IND_CO2_TOT</v>
      </c>
      <c r="D1854" s="10" t="str">
        <f>[2]Emissions!D1158</f>
        <v>IND</v>
      </c>
      <c r="E1854" s="42">
        <f>[2]Emissions!E1158</f>
        <v>0</v>
      </c>
      <c r="F1854" s="42">
        <f>[2]Emissions!F1158</f>
        <v>0</v>
      </c>
      <c r="G1854" s="42">
        <f>[2]Emissions!G1158</f>
        <v>0</v>
      </c>
      <c r="H1854" s="42">
        <f>[2]Emissions!H1158</f>
        <v>0</v>
      </c>
      <c r="I1854" s="42">
        <f>[2]Emissions!I1158</f>
        <v>0</v>
      </c>
      <c r="J1854" s="42">
        <f>[2]Emissions!J1158</f>
        <v>0</v>
      </c>
      <c r="K1854" s="42">
        <f>[2]Emissions!K1158</f>
        <v>0</v>
      </c>
      <c r="L1854" s="42">
        <f>[2]Emissions!L1158</f>
        <v>0</v>
      </c>
      <c r="M1854" s="42">
        <f>[2]Emissions!M1158</f>
        <v>0</v>
      </c>
    </row>
    <row r="1855" spans="1:13">
      <c r="A1855" s="10" t="str">
        <f>[2]Emissions!A971</f>
        <v>EUR</v>
      </c>
      <c r="B1855" s="10" t="str">
        <f>[2]Emissions!B971</f>
        <v>IND_CH_OTH_HFO_NEW</v>
      </c>
      <c r="C1855" s="10" t="str">
        <f>[2]Emissions!C971</f>
        <v>IND_CO2_TOT</v>
      </c>
      <c r="D1855" s="10" t="str">
        <f>[2]Emissions!D971</f>
        <v>IND</v>
      </c>
      <c r="E1855" s="42">
        <f>[2]Emissions!E971</f>
        <v>0</v>
      </c>
      <c r="F1855" s="42">
        <f>[2]Emissions!F971</f>
        <v>0</v>
      </c>
      <c r="G1855" s="42">
        <f>[2]Emissions!G971</f>
        <v>0</v>
      </c>
      <c r="H1855" s="42">
        <f>[2]Emissions!H971</f>
        <v>0</v>
      </c>
      <c r="I1855" s="42">
        <f>[2]Emissions!I971</f>
        <v>0</v>
      </c>
      <c r="J1855" s="42">
        <f>[2]Emissions!J971</f>
        <v>0</v>
      </c>
      <c r="K1855" s="42">
        <f>[2]Emissions!K971</f>
        <v>0</v>
      </c>
      <c r="L1855" s="42">
        <f>[2]Emissions!L971</f>
        <v>0</v>
      </c>
      <c r="M1855" s="42">
        <f>[2]Emissions!M971</f>
        <v>0</v>
      </c>
    </row>
    <row r="1856" spans="1:13">
      <c r="A1856" s="10" t="str">
        <f>[2]Emissions!A837</f>
        <v>EUR</v>
      </c>
      <c r="B1856" s="10" t="str">
        <f>[2]Emissions!B837</f>
        <v>IND_CH_MD_OIL_EXS</v>
      </c>
      <c r="C1856" s="10" t="str">
        <f>[2]Emissions!C837</f>
        <v>IND_CO2_TOT</v>
      </c>
      <c r="D1856" s="10" t="str">
        <f>[2]Emissions!D837</f>
        <v>IND</v>
      </c>
      <c r="E1856" s="42">
        <f>[2]Emissions!E837</f>
        <v>1219.0932037990001</v>
      </c>
      <c r="F1856" s="42">
        <f>[2]Emissions!F837</f>
        <v>0</v>
      </c>
      <c r="G1856" s="42">
        <f>[2]Emissions!G837</f>
        <v>0</v>
      </c>
      <c r="H1856" s="42">
        <f>[2]Emissions!H837</f>
        <v>0</v>
      </c>
      <c r="I1856" s="42">
        <f>[2]Emissions!I837</f>
        <v>0</v>
      </c>
      <c r="J1856" s="42">
        <f>[2]Emissions!J837</f>
        <v>0</v>
      </c>
      <c r="K1856" s="42">
        <f>[2]Emissions!K837</f>
        <v>0</v>
      </c>
      <c r="L1856" s="42">
        <f>[2]Emissions!L837</f>
        <v>0</v>
      </c>
      <c r="M1856" s="42">
        <f>[2]Emissions!M837</f>
        <v>0</v>
      </c>
    </row>
    <row r="1857" spans="1:13">
      <c r="A1857" s="10" t="str">
        <f>[2]Emissions!A1729</f>
        <v>EUR</v>
      </c>
      <c r="B1857" s="10" t="str">
        <f>[2]Emissions!B1729</f>
        <v>IND_PP_PH_NGA_EXS</v>
      </c>
      <c r="C1857" s="10" t="str">
        <f>[2]Emissions!C1729</f>
        <v>IND_CO2_TOT</v>
      </c>
      <c r="D1857" s="10" t="str">
        <f>[2]Emissions!D1729</f>
        <v>IND</v>
      </c>
      <c r="E1857" s="42">
        <f>[2]Emissions!E1729</f>
        <v>0</v>
      </c>
      <c r="F1857" s="42">
        <f>[2]Emissions!F1729</f>
        <v>0</v>
      </c>
      <c r="G1857" s="42">
        <f>[2]Emissions!G1729</f>
        <v>0</v>
      </c>
      <c r="H1857" s="42">
        <f>[2]Emissions!H1729</f>
        <v>0</v>
      </c>
      <c r="I1857" s="42">
        <f>[2]Emissions!I1729</f>
        <v>0</v>
      </c>
      <c r="J1857" s="42">
        <f>[2]Emissions!J1729</f>
        <v>0</v>
      </c>
      <c r="K1857" s="42">
        <f>[2]Emissions!K1729</f>
        <v>0</v>
      </c>
      <c r="L1857" s="42">
        <f>[2]Emissions!L1729</f>
        <v>0</v>
      </c>
      <c r="M1857" s="42">
        <f>[2]Emissions!M1729</f>
        <v>0</v>
      </c>
    </row>
    <row r="1858" spans="1:13">
      <c r="A1858" s="10" t="str">
        <f>[2]Emissions!A1666</f>
        <v>EUR</v>
      </c>
      <c r="B1858" s="10" t="str">
        <f>[2]Emissions!B1666</f>
        <v>IND_PP_DH_NGA_EXS</v>
      </c>
      <c r="C1858" s="10" t="str">
        <f>[2]Emissions!C1666</f>
        <v>IND_CO2_TOT</v>
      </c>
      <c r="D1858" s="10" t="str">
        <f>[2]Emissions!D1666</f>
        <v>IND</v>
      </c>
      <c r="E1858" s="42">
        <f>[2]Emissions!E1666</f>
        <v>474.46400829408162</v>
      </c>
      <c r="F1858" s="42">
        <f>[2]Emissions!F1666</f>
        <v>0</v>
      </c>
      <c r="G1858" s="42">
        <f>[2]Emissions!G1666</f>
        <v>0</v>
      </c>
      <c r="H1858" s="42">
        <f>[2]Emissions!H1666</f>
        <v>0</v>
      </c>
      <c r="I1858" s="42">
        <f>[2]Emissions!I1666</f>
        <v>0</v>
      </c>
      <c r="J1858" s="42">
        <f>[2]Emissions!J1666</f>
        <v>0</v>
      </c>
      <c r="K1858" s="42">
        <f>[2]Emissions!K1666</f>
        <v>0</v>
      </c>
      <c r="L1858" s="42">
        <f>[2]Emissions!L1666</f>
        <v>0</v>
      </c>
      <c r="M1858" s="42">
        <f>[2]Emissions!M1666</f>
        <v>0</v>
      </c>
    </row>
    <row r="1859" spans="1:13">
      <c r="A1859" s="10" t="str">
        <f>[2]Emissions!A1642</f>
        <v>EUR</v>
      </c>
      <c r="B1859" s="10" t="str">
        <f>[2]Emissions!B1642</f>
        <v>IND_OTH_SB_NGA_NEW</v>
      </c>
      <c r="C1859" s="10" t="str">
        <f>[2]Emissions!C1642</f>
        <v>IND_CO2_TOT</v>
      </c>
      <c r="D1859" s="10" t="str">
        <f>[2]Emissions!D1642</f>
        <v>IND</v>
      </c>
      <c r="E1859" s="42">
        <f>[2]Emissions!E1642</f>
        <v>345.03403182619832</v>
      </c>
      <c r="F1859" s="42">
        <f>[2]Emissions!F1642</f>
        <v>345.03403182619832</v>
      </c>
      <c r="G1859" s="42">
        <f>[2]Emissions!G1642</f>
        <v>196.60429738021111</v>
      </c>
      <c r="H1859" s="42">
        <f>[2]Emissions!H1642</f>
        <v>0</v>
      </c>
      <c r="I1859" s="42">
        <f>[2]Emissions!I1642</f>
        <v>0</v>
      </c>
      <c r="J1859" s="42">
        <f>[2]Emissions!J1642</f>
        <v>0</v>
      </c>
      <c r="K1859" s="42">
        <f>[2]Emissions!K1642</f>
        <v>0</v>
      </c>
      <c r="L1859" s="42">
        <f>[2]Emissions!L1642</f>
        <v>0</v>
      </c>
      <c r="M1859" s="42">
        <f>[2]Emissions!M1642</f>
        <v>0</v>
      </c>
    </row>
    <row r="1860" spans="1:13">
      <c r="A1860" s="10" t="str">
        <f>[2]Emissions!A1578</f>
        <v>EUR</v>
      </c>
      <c r="B1860" s="10" t="str">
        <f>[2]Emissions!B1578</f>
        <v>IND_OTH_PH_OIL_NEW</v>
      </c>
      <c r="C1860" s="10" t="str">
        <f>[2]Emissions!C1578</f>
        <v>IND_CO2_TOT</v>
      </c>
      <c r="D1860" s="10" t="str">
        <f>[2]Emissions!D1578</f>
        <v>IND</v>
      </c>
      <c r="E1860" s="42">
        <f>[2]Emissions!E1578</f>
        <v>0</v>
      </c>
      <c r="F1860" s="42">
        <f>[2]Emissions!F1578</f>
        <v>0</v>
      </c>
      <c r="G1860" s="42">
        <f>[2]Emissions!G1578</f>
        <v>0</v>
      </c>
      <c r="H1860" s="42">
        <f>[2]Emissions!H1578</f>
        <v>0</v>
      </c>
      <c r="I1860" s="42">
        <f>[2]Emissions!I1578</f>
        <v>0</v>
      </c>
      <c r="J1860" s="42">
        <f>[2]Emissions!J1578</f>
        <v>0</v>
      </c>
      <c r="K1860" s="42">
        <f>[2]Emissions!K1578</f>
        <v>0</v>
      </c>
      <c r="L1860" s="42">
        <f>[2]Emissions!L1578</f>
        <v>0</v>
      </c>
      <c r="M1860" s="42">
        <f>[2]Emissions!M1578</f>
        <v>0</v>
      </c>
    </row>
    <row r="1861" spans="1:13">
      <c r="A1861" s="10" t="str">
        <f>[2]Emissions!A1472</f>
        <v>EUR</v>
      </c>
      <c r="B1861" s="10" t="str">
        <f>[2]Emissions!B1472</f>
        <v>IND_OTH_OTH_NGA_EXS</v>
      </c>
      <c r="C1861" s="10" t="str">
        <f>[2]Emissions!C1472</f>
        <v>IND_CO2_TOT</v>
      </c>
      <c r="D1861" s="10" t="str">
        <f>[2]Emissions!D1472</f>
        <v>IND</v>
      </c>
      <c r="E1861" s="42">
        <f>[2]Emissions!E1472</f>
        <v>11159.792422592591</v>
      </c>
      <c r="F1861" s="42">
        <f>[2]Emissions!F1472</f>
        <v>4894.6457993827144</v>
      </c>
      <c r="G1861" s="42">
        <f>[2]Emissions!G1472</f>
        <v>3915.7166395061722</v>
      </c>
      <c r="H1861" s="42">
        <f>[2]Emissions!H1472</f>
        <v>2936.7874796296292</v>
      </c>
      <c r="I1861" s="42">
        <f>[2]Emissions!I1472</f>
        <v>1957.8583197530861</v>
      </c>
      <c r="J1861" s="42">
        <f>[2]Emissions!J1472</f>
        <v>978.92915987654237</v>
      </c>
      <c r="K1861" s="42">
        <f>[2]Emissions!K1472</f>
        <v>0</v>
      </c>
      <c r="L1861" s="42">
        <f>[2]Emissions!L1472</f>
        <v>0</v>
      </c>
      <c r="M1861" s="42">
        <f>[2]Emissions!M1472</f>
        <v>0</v>
      </c>
    </row>
    <row r="1862" spans="1:13">
      <c r="A1862" s="10" t="str">
        <f>[2]Emissions!A1257</f>
        <v>EUR</v>
      </c>
      <c r="B1862" s="10" t="str">
        <f>[2]Emissions!B1257</f>
        <v>IND_NF_MD_OIL_EXS</v>
      </c>
      <c r="C1862" s="10" t="str">
        <f>[2]Emissions!C1257</f>
        <v>IND_CO2_TOT</v>
      </c>
      <c r="D1862" s="10" t="str">
        <f>[2]Emissions!D1257</f>
        <v>IND</v>
      </c>
      <c r="E1862" s="42">
        <f>[2]Emissions!E1257</f>
        <v>444.68016984259998</v>
      </c>
      <c r="F1862" s="42">
        <f>[2]Emissions!F1257</f>
        <v>0</v>
      </c>
      <c r="G1862" s="42">
        <f>[2]Emissions!G1257</f>
        <v>0</v>
      </c>
      <c r="H1862" s="42">
        <f>[2]Emissions!H1257</f>
        <v>0</v>
      </c>
      <c r="I1862" s="42">
        <f>[2]Emissions!I1257</f>
        <v>0</v>
      </c>
      <c r="J1862" s="42">
        <f>[2]Emissions!J1257</f>
        <v>0</v>
      </c>
      <c r="K1862" s="42">
        <f>[2]Emissions!K1257</f>
        <v>0</v>
      </c>
      <c r="L1862" s="42">
        <f>[2]Emissions!L1257</f>
        <v>0</v>
      </c>
      <c r="M1862" s="42">
        <f>[2]Emissions!M1257</f>
        <v>0</v>
      </c>
    </row>
    <row r="1863" spans="1:13">
      <c r="A1863" s="10" t="str">
        <f>[2]Emissions!A1007</f>
        <v>EUR</v>
      </c>
      <c r="B1863" s="10" t="str">
        <f>[2]Emissions!B1007</f>
        <v>IND_FEA_EXS</v>
      </c>
      <c r="C1863" s="10" t="str">
        <f>[2]Emissions!C1007</f>
        <v>IND_CO2_TOT</v>
      </c>
      <c r="D1863" s="10" t="str">
        <f>[2]Emissions!D1007</f>
        <v>IND</v>
      </c>
      <c r="E1863" s="42">
        <f>[2]Emissions!E1007</f>
        <v>33354.280336685391</v>
      </c>
      <c r="F1863" s="42">
        <f>[2]Emissions!F1007</f>
        <v>13979.057531867789</v>
      </c>
      <c r="G1863" s="42">
        <f>[2]Emissions!G1007</f>
        <v>10532.930632637501</v>
      </c>
      <c r="H1863" s="42">
        <f>[2]Emissions!H1007</f>
        <v>7021.6480801403368</v>
      </c>
      <c r="I1863" s="42">
        <f>[2]Emissions!I1007</f>
        <v>3510.9768775463981</v>
      </c>
      <c r="J1863" s="42">
        <f>[2]Emissions!J1007</f>
        <v>0</v>
      </c>
      <c r="K1863" s="42">
        <f>[2]Emissions!K1007</f>
        <v>0</v>
      </c>
      <c r="L1863" s="42">
        <f>[2]Emissions!L1007</f>
        <v>0</v>
      </c>
      <c r="M1863" s="42">
        <f>[2]Emissions!M1007</f>
        <v>0</v>
      </c>
    </row>
    <row r="1864" spans="1:13">
      <c r="A1864" s="10" t="str">
        <f>[2]Emissions!A965</f>
        <v>EUR</v>
      </c>
      <c r="B1864" s="10" t="str">
        <f>[2]Emissions!B965</f>
        <v>IND_CH_OTH_HFO_EXS</v>
      </c>
      <c r="C1864" s="10" t="str">
        <f>[2]Emissions!C965</f>
        <v>IND_CO2_TOT</v>
      </c>
      <c r="D1864" s="10" t="str">
        <f>[2]Emissions!D965</f>
        <v>IND</v>
      </c>
      <c r="E1864" s="42">
        <f>[2]Emissions!E965</f>
        <v>1021.445942503425</v>
      </c>
      <c r="F1864" s="42">
        <f>[2]Emissions!F965</f>
        <v>0</v>
      </c>
      <c r="G1864" s="42">
        <f>[2]Emissions!G965</f>
        <v>0</v>
      </c>
      <c r="H1864" s="42">
        <f>[2]Emissions!H965</f>
        <v>0</v>
      </c>
      <c r="I1864" s="42">
        <f>[2]Emissions!I965</f>
        <v>0</v>
      </c>
      <c r="J1864" s="42">
        <f>[2]Emissions!J965</f>
        <v>0</v>
      </c>
      <c r="K1864" s="42">
        <f>[2]Emissions!K965</f>
        <v>0</v>
      </c>
      <c r="L1864" s="42">
        <f>[2]Emissions!L965</f>
        <v>0</v>
      </c>
      <c r="M1864" s="42">
        <f>[2]Emissions!M965</f>
        <v>0</v>
      </c>
    </row>
    <row r="1865" spans="1:13">
      <c r="A1865" s="10" t="str">
        <f>[2]Emissions!A1400</f>
        <v>EUR</v>
      </c>
      <c r="B1865" s="10" t="str">
        <f>[2]Emissions!B1400</f>
        <v>IND_NSP_TECH_EXS</v>
      </c>
      <c r="C1865" s="10" t="str">
        <f>[2]Emissions!C1400</f>
        <v>IND_CO2_TOT</v>
      </c>
      <c r="D1865" s="10" t="str">
        <f>[2]Emissions!D1400</f>
        <v>IND</v>
      </c>
      <c r="E1865" s="42">
        <f>[2]Emissions!E1400</f>
        <v>6723.6438061704284</v>
      </c>
      <c r="F1865" s="42">
        <f>[2]Emissions!F1400</f>
        <v>7068.9827098336464</v>
      </c>
      <c r="G1865" s="42">
        <f>[2]Emissions!G1400</f>
        <v>7186.7990883308803</v>
      </c>
      <c r="H1865" s="42">
        <f>[2]Emissions!H1400</f>
        <v>7778.9111317897032</v>
      </c>
      <c r="I1865" s="42">
        <f>[2]Emissions!I1400</f>
        <v>8029.2210761206816</v>
      </c>
      <c r="J1865" s="42">
        <f>[2]Emissions!J1400</f>
        <v>8256.6378844946939</v>
      </c>
      <c r="K1865" s="42">
        <f>[2]Emissions!K1400</f>
        <v>8444.986045673324</v>
      </c>
      <c r="L1865" s="42">
        <f>[2]Emissions!L1400</f>
        <v>8612.0739134869727</v>
      </c>
      <c r="M1865" s="42">
        <f>[2]Emissions!M1400</f>
        <v>8757.9913799004371</v>
      </c>
    </row>
    <row r="1866" spans="1:13">
      <c r="A1866" s="10" t="str">
        <f>[2]Emissions!A1636</f>
        <v>EUR</v>
      </c>
      <c r="B1866" s="10" t="str">
        <f>[2]Emissions!B1636</f>
        <v>IND_OTH_SB_NGA_EXS</v>
      </c>
      <c r="C1866" s="10" t="str">
        <f>[2]Emissions!C1636</f>
        <v>IND_CO2_TOT</v>
      </c>
      <c r="D1866" s="10" t="str">
        <f>[2]Emissions!D1636</f>
        <v>IND</v>
      </c>
      <c r="E1866" s="42">
        <f>[2]Emissions!E1636</f>
        <v>5220.840337654321</v>
      </c>
      <c r="F1866" s="42">
        <f>[2]Emissions!F1636</f>
        <v>4350.7002813786003</v>
      </c>
      <c r="G1866" s="42">
        <f>[2]Emissions!G1636</f>
        <v>3480.560225102879</v>
      </c>
      <c r="H1866" s="42">
        <f>[2]Emissions!H1636</f>
        <v>2610.420168827161</v>
      </c>
      <c r="I1866" s="42">
        <f>[2]Emissions!I1636</f>
        <v>1740.28011255144</v>
      </c>
      <c r="J1866" s="42">
        <f>[2]Emissions!J1636</f>
        <v>870.14005627572021</v>
      </c>
      <c r="K1866" s="42">
        <f>[2]Emissions!K1636</f>
        <v>0</v>
      </c>
      <c r="L1866" s="42">
        <f>[2]Emissions!L1636</f>
        <v>0</v>
      </c>
      <c r="M1866" s="42">
        <f>[2]Emissions!M1636</f>
        <v>0</v>
      </c>
    </row>
    <row r="1867" spans="1:13">
      <c r="A1867" s="10" t="str">
        <f>[2]Emissions!A1572</f>
        <v>EUR</v>
      </c>
      <c r="B1867" s="10" t="str">
        <f>[2]Emissions!B1572</f>
        <v>IND_OTH_PH_OIL_EXS</v>
      </c>
      <c r="C1867" s="10" t="str">
        <f>[2]Emissions!C1572</f>
        <v>IND_CO2_TOT</v>
      </c>
      <c r="D1867" s="10" t="str">
        <f>[2]Emissions!D1572</f>
        <v>IND</v>
      </c>
      <c r="E1867" s="42">
        <f>[2]Emissions!E1572</f>
        <v>20730.040773072291</v>
      </c>
      <c r="F1867" s="42">
        <f>[2]Emissions!F1572</f>
        <v>9092.1231460843355</v>
      </c>
      <c r="G1867" s="42">
        <f>[2]Emissions!G1572</f>
        <v>7273.698516867471</v>
      </c>
      <c r="H1867" s="42">
        <f>[2]Emissions!H1572</f>
        <v>5455.2738876506028</v>
      </c>
      <c r="I1867" s="42">
        <f>[2]Emissions!I1572</f>
        <v>3636.849258433735</v>
      </c>
      <c r="J1867" s="42">
        <f>[2]Emissions!J1572</f>
        <v>1818.4246292168671</v>
      </c>
      <c r="K1867" s="42">
        <f>[2]Emissions!K1572</f>
        <v>0</v>
      </c>
      <c r="L1867" s="42">
        <f>[2]Emissions!L1572</f>
        <v>0</v>
      </c>
      <c r="M1867" s="42">
        <f>[2]Emissions!M1572</f>
        <v>0</v>
      </c>
    </row>
    <row r="1868" spans="1:13">
      <c r="A1868" s="10" t="str">
        <f>[2]Emissions!A1502</f>
        <v>EUR</v>
      </c>
      <c r="B1868" s="10" t="str">
        <f>[2]Emissions!B1502</f>
        <v>IND_OTH_PH_COA_EXS</v>
      </c>
      <c r="C1868" s="10" t="str">
        <f>[2]Emissions!C1502</f>
        <v>IND_CO2_TOT</v>
      </c>
      <c r="D1868" s="10" t="str">
        <f>[2]Emissions!D1502</f>
        <v>IND</v>
      </c>
      <c r="E1868" s="42">
        <f>[2]Emissions!E1502</f>
        <v>3778.6741583333319</v>
      </c>
      <c r="F1868" s="42">
        <f>[2]Emissions!F1502</f>
        <v>3148.895131944445</v>
      </c>
      <c r="G1868" s="42">
        <f>[2]Emissions!G1502</f>
        <v>2519.1161055555549</v>
      </c>
      <c r="H1868" s="42">
        <f>[2]Emissions!H1502</f>
        <v>3589.7404504166661</v>
      </c>
      <c r="I1868" s="42">
        <f>[2]Emissions!I1502</f>
        <v>2393.160300277777</v>
      </c>
      <c r="J1868" s="42">
        <f>[2]Emissions!J1502</f>
        <v>629.7790263888885</v>
      </c>
      <c r="K1868" s="42">
        <f>[2]Emissions!K1502</f>
        <v>0</v>
      </c>
      <c r="L1868" s="42">
        <f>[2]Emissions!L1502</f>
        <v>0</v>
      </c>
      <c r="M1868" s="42">
        <f>[2]Emissions!M1502</f>
        <v>0</v>
      </c>
    </row>
    <row r="1869" spans="1:13">
      <c r="A1869" s="10" t="str">
        <f>[2]Emissions!A1466</f>
        <v>EUR</v>
      </c>
      <c r="B1869" s="10" t="str">
        <f>[2]Emissions!B1466</f>
        <v>IND_OTH_OTH_LPG_NEW</v>
      </c>
      <c r="C1869" s="10" t="str">
        <f>[2]Emissions!C1466</f>
        <v>IND_CO2_TOT</v>
      </c>
      <c r="D1869" s="10" t="str">
        <f>[2]Emissions!D1466</f>
        <v>IND</v>
      </c>
      <c r="E1869" s="42">
        <f>[2]Emissions!E1466</f>
        <v>0</v>
      </c>
      <c r="F1869" s="42">
        <f>[2]Emissions!F1466</f>
        <v>0</v>
      </c>
      <c r="G1869" s="42">
        <f>[2]Emissions!G1466</f>
        <v>0</v>
      </c>
      <c r="H1869" s="42">
        <f>[2]Emissions!H1466</f>
        <v>0</v>
      </c>
      <c r="I1869" s="42">
        <f>[2]Emissions!I1466</f>
        <v>0</v>
      </c>
      <c r="J1869" s="42">
        <f>[2]Emissions!J1466</f>
        <v>0</v>
      </c>
      <c r="K1869" s="42">
        <f>[2]Emissions!K1466</f>
        <v>0</v>
      </c>
      <c r="L1869" s="42">
        <f>[2]Emissions!L1466</f>
        <v>0</v>
      </c>
      <c r="M1869" s="42">
        <f>[2]Emissions!M1466</f>
        <v>0</v>
      </c>
    </row>
    <row r="1870" spans="1:13">
      <c r="A1870" s="10" t="str">
        <f>[2]Emissions!A1001</f>
        <v>EUR</v>
      </c>
      <c r="B1870" s="10" t="str">
        <f>[2]Emissions!B1001</f>
        <v>IND_CH_OTH_NGA_NEW</v>
      </c>
      <c r="C1870" s="10" t="str">
        <f>[2]Emissions!C1001</f>
        <v>IND_CO2_TOT</v>
      </c>
      <c r="D1870" s="10" t="str">
        <f>[2]Emissions!D1001</f>
        <v>IND</v>
      </c>
      <c r="E1870" s="42">
        <f>[2]Emissions!E1001</f>
        <v>8257.6039320032141</v>
      </c>
      <c r="F1870" s="42">
        <f>[2]Emissions!F1001</f>
        <v>15496.504772493719</v>
      </c>
      <c r="G1870" s="42">
        <f>[2]Emissions!G1001</f>
        <v>15246.657094779801</v>
      </c>
      <c r="H1870" s="42">
        <f>[2]Emissions!H1001</f>
        <v>0</v>
      </c>
      <c r="I1870" s="42">
        <f>[2]Emissions!I1001</f>
        <v>185.35305628322811</v>
      </c>
      <c r="J1870" s="42">
        <f>[2]Emissions!J1001</f>
        <v>16518.672774629089</v>
      </c>
      <c r="K1870" s="42">
        <f>[2]Emissions!K1001</f>
        <v>17191.054486446959</v>
      </c>
      <c r="L1870" s="42">
        <f>[2]Emissions!L1001</f>
        <v>0</v>
      </c>
      <c r="M1870" s="42">
        <f>[2]Emissions!M1001</f>
        <v>0</v>
      </c>
    </row>
    <row r="1871" spans="1:13">
      <c r="A1871" s="10" t="str">
        <f>[2]Emissions!A959</f>
        <v>EUR</v>
      </c>
      <c r="B1871" s="10" t="str">
        <f>[2]Emissions!B959</f>
        <v>IND_CH_OTH_ETH_NEW</v>
      </c>
      <c r="C1871" s="10" t="str">
        <f>[2]Emissions!C959</f>
        <v>IND_CO2_TOT</v>
      </c>
      <c r="D1871" s="10" t="str">
        <f>[2]Emissions!D959</f>
        <v>IND</v>
      </c>
      <c r="E1871" s="42">
        <f>[2]Emissions!E959</f>
        <v>0</v>
      </c>
      <c r="F1871" s="42">
        <f>[2]Emissions!F959</f>
        <v>0</v>
      </c>
      <c r="G1871" s="42">
        <f>[2]Emissions!G959</f>
        <v>0</v>
      </c>
      <c r="H1871" s="42">
        <f>[2]Emissions!H959</f>
        <v>0</v>
      </c>
      <c r="I1871" s="42">
        <f>[2]Emissions!I959</f>
        <v>0</v>
      </c>
      <c r="J1871" s="42">
        <f>[2]Emissions!J959</f>
        <v>510.49990203680358</v>
      </c>
      <c r="K1871" s="42">
        <f>[2]Emissions!K959</f>
        <v>0</v>
      </c>
      <c r="L1871" s="42">
        <f>[2]Emissions!L959</f>
        <v>0</v>
      </c>
      <c r="M1871" s="42">
        <f>[2]Emissions!M959</f>
        <v>0</v>
      </c>
    </row>
    <row r="1872" spans="1:13">
      <c r="A1872" s="10" t="str">
        <f>[2]Emissions!A768</f>
        <v>EUR</v>
      </c>
      <c r="B1872" s="10" t="str">
        <f>[2]Emissions!B768</f>
        <v>IND_CH_FS_NGA_EXS</v>
      </c>
      <c r="C1872" s="10" t="str">
        <f>[2]Emissions!C768</f>
        <v>IND_CO2_TOT</v>
      </c>
      <c r="D1872" s="10" t="str">
        <f>[2]Emissions!D768</f>
        <v>IND</v>
      </c>
      <c r="E1872" s="42">
        <f>[2]Emissions!E768</f>
        <v>11872.651103614</v>
      </c>
      <c r="F1872" s="42">
        <f>[2]Emissions!F768</f>
        <v>10625.92577720028</v>
      </c>
      <c r="G1872" s="42">
        <f>[2]Emissions!G768</f>
        <v>9179.3833409532926</v>
      </c>
      <c r="H1872" s="42">
        <f>[2]Emissions!H768</f>
        <v>6194.7639852876036</v>
      </c>
      <c r="I1872" s="42">
        <f>[2]Emissions!I768</f>
        <v>3593.7744022676002</v>
      </c>
      <c r="J1872" s="42">
        <f>[2]Emissions!J768</f>
        <v>1345.4056352085649</v>
      </c>
      <c r="K1872" s="42">
        <f>[2]Emissions!K768</f>
        <v>9560.1364116297245</v>
      </c>
      <c r="L1872" s="42">
        <f>[2]Emissions!L768</f>
        <v>9692.5087211350292</v>
      </c>
      <c r="M1872" s="42">
        <f>[2]Emissions!M768</f>
        <v>0</v>
      </c>
    </row>
    <row r="1873" spans="1:13">
      <c r="A1873" s="10" t="str">
        <f>[2]Emissions!A750</f>
        <v>EUR</v>
      </c>
      <c r="B1873" s="10" t="str">
        <f>[2]Emissions!B750</f>
        <v>IND_CH_FS_LPG_NEW</v>
      </c>
      <c r="C1873" s="10" t="str">
        <f>[2]Emissions!C750</f>
        <v>IND_CO2_TOT</v>
      </c>
      <c r="D1873" s="10" t="str">
        <f>[2]Emissions!D750</f>
        <v>IND</v>
      </c>
      <c r="E1873" s="42">
        <f>[2]Emissions!E750</f>
        <v>0</v>
      </c>
      <c r="F1873" s="42">
        <f>[2]Emissions!F750</f>
        <v>0</v>
      </c>
      <c r="G1873" s="42">
        <f>[2]Emissions!G750</f>
        <v>0</v>
      </c>
      <c r="H1873" s="42">
        <f>[2]Emissions!H750</f>
        <v>20693.754057627619</v>
      </c>
      <c r="I1873" s="42">
        <f>[2]Emissions!I750</f>
        <v>20773.113445791529</v>
      </c>
      <c r="J1873" s="42">
        <f>[2]Emissions!J750</f>
        <v>0</v>
      </c>
      <c r="K1873" s="42">
        <f>[2]Emissions!K750</f>
        <v>0</v>
      </c>
      <c r="L1873" s="42">
        <f>[2]Emissions!L750</f>
        <v>0</v>
      </c>
      <c r="M1873" s="42">
        <f>[2]Emissions!M750</f>
        <v>0</v>
      </c>
    </row>
    <row r="1874" spans="1:13">
      <c r="A1874" s="10" t="str">
        <f>[2]Emissions!A714</f>
        <v>EUR</v>
      </c>
      <c r="B1874" s="10" t="str">
        <f>[2]Emissions!B714</f>
        <v>IND_CH_FS_DST_NEW</v>
      </c>
      <c r="C1874" s="10" t="str">
        <f>[2]Emissions!C714</f>
        <v>IND_CO2_TOT</v>
      </c>
      <c r="D1874" s="10" t="str">
        <f>[2]Emissions!D714</f>
        <v>IND</v>
      </c>
      <c r="E1874" s="42">
        <f>[2]Emissions!E714</f>
        <v>55694.861839307792</v>
      </c>
      <c r="F1874" s="42">
        <f>[2]Emissions!F714</f>
        <v>55988.95385118344</v>
      </c>
      <c r="G1874" s="42">
        <f>[2]Emissions!G714</f>
        <v>38648.242116286317</v>
      </c>
      <c r="H1874" s="42">
        <f>[2]Emissions!H714</f>
        <v>0</v>
      </c>
      <c r="I1874" s="42">
        <f>[2]Emissions!I714</f>
        <v>0</v>
      </c>
      <c r="J1874" s="42">
        <f>[2]Emissions!J714</f>
        <v>0</v>
      </c>
      <c r="K1874" s="42">
        <f>[2]Emissions!K714</f>
        <v>0</v>
      </c>
      <c r="L1874" s="42">
        <f>[2]Emissions!L714</f>
        <v>0</v>
      </c>
      <c r="M1874" s="42">
        <f>[2]Emissions!M714</f>
        <v>0</v>
      </c>
    </row>
    <row r="1875" spans="1:13">
      <c r="A1875" s="10" t="str">
        <f>[2]Emissions!A1696</f>
        <v>EUR</v>
      </c>
      <c r="B1875" s="10" t="str">
        <f>[2]Emissions!B1696</f>
        <v>IND_PP_MD_OIL_NEW</v>
      </c>
      <c r="C1875" s="10" t="str">
        <f>[2]Emissions!C1696</f>
        <v>IND_CO2_TOT</v>
      </c>
      <c r="D1875" s="10" t="str">
        <f>[2]Emissions!D1696</f>
        <v>IND</v>
      </c>
      <c r="E1875" s="42">
        <f>[2]Emissions!E1696</f>
        <v>0</v>
      </c>
      <c r="F1875" s="42">
        <f>[2]Emissions!F1696</f>
        <v>0</v>
      </c>
      <c r="G1875" s="42">
        <f>[2]Emissions!G1696</f>
        <v>0</v>
      </c>
      <c r="H1875" s="42">
        <f>[2]Emissions!H1696</f>
        <v>0</v>
      </c>
      <c r="I1875" s="42">
        <f>[2]Emissions!I1696</f>
        <v>0</v>
      </c>
      <c r="J1875" s="42">
        <f>[2]Emissions!J1696</f>
        <v>0</v>
      </c>
      <c r="K1875" s="42">
        <f>[2]Emissions!K1696</f>
        <v>0</v>
      </c>
      <c r="L1875" s="42">
        <f>[2]Emissions!L1696</f>
        <v>0</v>
      </c>
      <c r="M1875" s="42">
        <f>[2]Emissions!M1696</f>
        <v>0</v>
      </c>
    </row>
    <row r="1876" spans="1:13">
      <c r="A1876" s="10" t="str">
        <f>[2]Emissions!A1660</f>
        <v>EUR</v>
      </c>
      <c r="B1876" s="10" t="str">
        <f>[2]Emissions!B1660</f>
        <v>IND_PP_DH_LPG_NEW</v>
      </c>
      <c r="C1876" s="10" t="str">
        <f>[2]Emissions!C1660</f>
        <v>IND_CO2_TOT</v>
      </c>
      <c r="D1876" s="10" t="str">
        <f>[2]Emissions!D1660</f>
        <v>IND</v>
      </c>
      <c r="E1876" s="42">
        <f>[2]Emissions!E1660</f>
        <v>0</v>
      </c>
      <c r="F1876" s="42">
        <f>[2]Emissions!F1660</f>
        <v>0</v>
      </c>
      <c r="G1876" s="42">
        <f>[2]Emissions!G1660</f>
        <v>0</v>
      </c>
      <c r="H1876" s="42">
        <f>[2]Emissions!H1660</f>
        <v>0</v>
      </c>
      <c r="I1876" s="42">
        <f>[2]Emissions!I1660</f>
        <v>0</v>
      </c>
      <c r="J1876" s="42">
        <f>[2]Emissions!J1660</f>
        <v>0</v>
      </c>
      <c r="K1876" s="42">
        <f>[2]Emissions!K1660</f>
        <v>0</v>
      </c>
      <c r="L1876" s="42">
        <f>[2]Emissions!L1660</f>
        <v>0</v>
      </c>
      <c r="M1876" s="42">
        <f>[2]Emissions!M1660</f>
        <v>0</v>
      </c>
    </row>
    <row r="1877" spans="1:13">
      <c r="A1877" s="10" t="str">
        <f>[2]Emissions!A1566</f>
        <v>EUR</v>
      </c>
      <c r="B1877" s="10" t="str">
        <f>[2]Emissions!B1566</f>
        <v>IND_OTH_PH_NGA_NEW</v>
      </c>
      <c r="C1877" s="10" t="str">
        <f>[2]Emissions!C1566</f>
        <v>IND_CO2_TOT</v>
      </c>
      <c r="D1877" s="10" t="str">
        <f>[2]Emissions!D1566</f>
        <v>IND</v>
      </c>
      <c r="E1877" s="42">
        <f>[2]Emissions!E1566</f>
        <v>19713.636940142729</v>
      </c>
      <c r="F1877" s="42">
        <f>[2]Emissions!F1566</f>
        <v>55425.958801033761</v>
      </c>
      <c r="G1877" s="42">
        <f>[2]Emissions!G1566</f>
        <v>62590.174672063164</v>
      </c>
      <c r="H1877" s="42">
        <f>[2]Emissions!H1566</f>
        <v>64683.130808205562</v>
      </c>
      <c r="I1877" s="42">
        <f>[2]Emissions!I1566</f>
        <v>75490.490261492654</v>
      </c>
      <c r="J1877" s="42">
        <f>[2]Emissions!J1566</f>
        <v>115976.84376719189</v>
      </c>
      <c r="K1877" s="42">
        <f>[2]Emissions!K1566</f>
        <v>28786.023111670718</v>
      </c>
      <c r="L1877" s="42">
        <f>[2]Emissions!L1566</f>
        <v>0</v>
      </c>
      <c r="M1877" s="42">
        <f>[2]Emissions!M1566</f>
        <v>0</v>
      </c>
    </row>
    <row r="1878" spans="1:13">
      <c r="A1878" s="10" t="str">
        <f>[2]Emissions!A1496</f>
        <v>EUR</v>
      </c>
      <c r="B1878" s="10" t="str">
        <f>[2]Emissions!B1496</f>
        <v>IND_OTH_OTH_PTC_EXS</v>
      </c>
      <c r="C1878" s="10" t="str">
        <f>[2]Emissions!C1496</f>
        <v>IND_CO2_TOT</v>
      </c>
      <c r="D1878" s="10" t="str">
        <f>[2]Emissions!D1496</f>
        <v>IND</v>
      </c>
      <c r="E1878" s="42">
        <f>[2]Emissions!E1496</f>
        <v>951.04121172839496</v>
      </c>
      <c r="F1878" s="42">
        <f>[2]Emissions!F1496</f>
        <v>792.53434310699595</v>
      </c>
      <c r="G1878" s="42">
        <f>[2]Emissions!G1496</f>
        <v>634.02747448559671</v>
      </c>
      <c r="H1878" s="42">
        <f>[2]Emissions!H1496</f>
        <v>475.52060586419748</v>
      </c>
      <c r="I1878" s="42">
        <f>[2]Emissions!I1496</f>
        <v>317.01373724279841</v>
      </c>
      <c r="J1878" s="42">
        <f>[2]Emissions!J1496</f>
        <v>158.50686862139921</v>
      </c>
      <c r="K1878" s="42">
        <f>[2]Emissions!K1496</f>
        <v>0</v>
      </c>
      <c r="L1878" s="42">
        <f>[2]Emissions!L1496</f>
        <v>0</v>
      </c>
      <c r="M1878" s="42">
        <f>[2]Emissions!M1496</f>
        <v>0</v>
      </c>
    </row>
    <row r="1879" spans="1:13">
      <c r="A1879" s="10" t="str">
        <f>[2]Emissions!A1394</f>
        <v>EUR</v>
      </c>
      <c r="B1879" s="10" t="str">
        <f>[2]Emissions!B1394</f>
        <v>IND_NM_MD_OIL_EXS</v>
      </c>
      <c r="C1879" s="10" t="str">
        <f>[2]Emissions!C1394</f>
        <v>IND_CO2_TOT</v>
      </c>
      <c r="D1879" s="10" t="str">
        <f>[2]Emissions!D1394</f>
        <v>IND</v>
      </c>
      <c r="E1879" s="42">
        <f>[2]Emissions!E1394</f>
        <v>0</v>
      </c>
      <c r="F1879" s="42">
        <f>[2]Emissions!F1394</f>
        <v>0</v>
      </c>
      <c r="G1879" s="42">
        <f>[2]Emissions!G1394</f>
        <v>0</v>
      </c>
      <c r="H1879" s="42">
        <f>[2]Emissions!H1394</f>
        <v>0</v>
      </c>
      <c r="I1879" s="42">
        <f>[2]Emissions!I1394</f>
        <v>0</v>
      </c>
      <c r="J1879" s="42">
        <f>[2]Emissions!J1394</f>
        <v>0</v>
      </c>
      <c r="K1879" s="42">
        <f>[2]Emissions!K1394</f>
        <v>0</v>
      </c>
      <c r="L1879" s="42">
        <f>[2]Emissions!L1394</f>
        <v>0</v>
      </c>
      <c r="M1879" s="42">
        <f>[2]Emissions!M1394</f>
        <v>0</v>
      </c>
    </row>
    <row r="1880" spans="1:13">
      <c r="A1880" s="10" t="str">
        <f>[2]Emissions!A995</f>
        <v>EUR</v>
      </c>
      <c r="B1880" s="10" t="str">
        <f>[2]Emissions!B995</f>
        <v>IND_CH_OTH_NGA_EXS</v>
      </c>
      <c r="C1880" s="10" t="str">
        <f>[2]Emissions!C995</f>
        <v>IND_CO2_TOT</v>
      </c>
      <c r="D1880" s="10" t="str">
        <f>[2]Emissions!D995</f>
        <v>IND</v>
      </c>
      <c r="E1880" s="42">
        <f>[2]Emissions!E995</f>
        <v>6577.3514647647053</v>
      </c>
      <c r="F1880" s="42">
        <f>[2]Emissions!F995</f>
        <v>0</v>
      </c>
      <c r="G1880" s="42">
        <f>[2]Emissions!G995</f>
        <v>0</v>
      </c>
      <c r="H1880" s="42">
        <f>[2]Emissions!H995</f>
        <v>0</v>
      </c>
      <c r="I1880" s="42">
        <f>[2]Emissions!I995</f>
        <v>0</v>
      </c>
      <c r="J1880" s="42">
        <f>[2]Emissions!J995</f>
        <v>0</v>
      </c>
      <c r="K1880" s="42">
        <f>[2]Emissions!K995</f>
        <v>0</v>
      </c>
      <c r="L1880" s="42">
        <f>[2]Emissions!L995</f>
        <v>0</v>
      </c>
      <c r="M1880" s="42">
        <f>[2]Emissions!M995</f>
        <v>0</v>
      </c>
    </row>
    <row r="1881" spans="1:13">
      <c r="A1881" s="10" t="str">
        <f>[2]Emissions!A953</f>
        <v>EUR</v>
      </c>
      <c r="B1881" s="10" t="str">
        <f>[2]Emissions!B953</f>
        <v>IND_CH_OTH_ETH_EXS</v>
      </c>
      <c r="C1881" s="10" t="str">
        <f>[2]Emissions!C953</f>
        <v>IND_CO2_TOT</v>
      </c>
      <c r="D1881" s="10" t="str">
        <f>[2]Emissions!D953</f>
        <v>IND</v>
      </c>
      <c r="E1881" s="42">
        <f>[2]Emissions!E953</f>
        <v>0</v>
      </c>
      <c r="F1881" s="42">
        <f>[2]Emissions!F953</f>
        <v>0</v>
      </c>
      <c r="G1881" s="42">
        <f>[2]Emissions!G953</f>
        <v>0</v>
      </c>
      <c r="H1881" s="42">
        <f>[2]Emissions!H953</f>
        <v>0</v>
      </c>
      <c r="I1881" s="42">
        <f>[2]Emissions!I953</f>
        <v>0</v>
      </c>
      <c r="J1881" s="42">
        <f>[2]Emissions!J953</f>
        <v>0</v>
      </c>
      <c r="K1881" s="42">
        <f>[2]Emissions!K953</f>
        <v>0</v>
      </c>
      <c r="L1881" s="42">
        <f>[2]Emissions!L953</f>
        <v>0</v>
      </c>
      <c r="M1881" s="42">
        <f>[2]Emissions!M953</f>
        <v>0</v>
      </c>
    </row>
    <row r="1882" spans="1:13">
      <c r="A1882" s="10" t="str">
        <f>[2]Emissions!A762</f>
        <v>EUR</v>
      </c>
      <c r="B1882" s="10" t="str">
        <f>[2]Emissions!B762</f>
        <v>IND_CH_FS_NAP_NEW</v>
      </c>
      <c r="C1882" s="10" t="str">
        <f>[2]Emissions!C762</f>
        <v>IND_CO2_TOT</v>
      </c>
      <c r="D1882" s="10" t="str">
        <f>[2]Emissions!D762</f>
        <v>IND</v>
      </c>
      <c r="E1882" s="42">
        <f>[2]Emissions!E762</f>
        <v>6806.1443132555924</v>
      </c>
      <c r="F1882" s="42">
        <f>[2]Emissions!F762</f>
        <v>4871.6645950053862</v>
      </c>
      <c r="G1882" s="42">
        <f>[2]Emissions!G762</f>
        <v>14167.934498223711</v>
      </c>
      <c r="H1882" s="42">
        <f>[2]Emissions!H762</f>
        <v>13767.36957444142</v>
      </c>
      <c r="I1882" s="42">
        <f>[2]Emissions!I762</f>
        <v>0</v>
      </c>
      <c r="J1882" s="42">
        <f>[2]Emissions!J762</f>
        <v>0</v>
      </c>
      <c r="K1882" s="42">
        <f>[2]Emissions!K762</f>
        <v>0</v>
      </c>
      <c r="L1882" s="42">
        <f>[2]Emissions!L762</f>
        <v>0</v>
      </c>
      <c r="M1882" s="42">
        <f>[2]Emissions!M762</f>
        <v>0</v>
      </c>
    </row>
    <row r="1883" spans="1:13">
      <c r="A1883" s="10" t="str">
        <f>[2]Emissions!A744</f>
        <v>EUR</v>
      </c>
      <c r="B1883" s="10" t="str">
        <f>[2]Emissions!B744</f>
        <v>IND_CH_FS_LPG_EXS</v>
      </c>
      <c r="C1883" s="10" t="str">
        <f>[2]Emissions!C744</f>
        <v>IND_CO2_TOT</v>
      </c>
      <c r="D1883" s="10" t="str">
        <f>[2]Emissions!D744</f>
        <v>IND</v>
      </c>
      <c r="E1883" s="42">
        <f>[2]Emissions!E744</f>
        <v>6421.3719244434533</v>
      </c>
      <c r="F1883" s="42">
        <f>[2]Emissions!F744</f>
        <v>5948.9310253436906</v>
      </c>
      <c r="G1883" s="42">
        <f>[2]Emissions!G744</f>
        <v>5149.5198742332404</v>
      </c>
      <c r="H1883" s="42">
        <f>[2]Emissions!H744</f>
        <v>3467.7997602122218</v>
      </c>
      <c r="I1883" s="42">
        <f>[2]Emissions!I744</f>
        <v>2006.96478607617</v>
      </c>
      <c r="J1883" s="42">
        <f>[2]Emissions!J744</f>
        <v>749.31100573268043</v>
      </c>
      <c r="K1883" s="42">
        <f>[2]Emissions!K744</f>
        <v>0</v>
      </c>
      <c r="L1883" s="42">
        <f>[2]Emissions!L744</f>
        <v>0</v>
      </c>
      <c r="M1883" s="42">
        <f>[2]Emissions!M744</f>
        <v>0</v>
      </c>
    </row>
    <row r="1884" spans="1:13">
      <c r="A1884" s="10" t="str">
        <f>[2]Emissions!A708</f>
        <v>EUR</v>
      </c>
      <c r="B1884" s="10" t="str">
        <f>[2]Emissions!B708</f>
        <v>IND_CH_FS_DST_EXS</v>
      </c>
      <c r="C1884" s="10" t="str">
        <f>[2]Emissions!C708</f>
        <v>IND_CO2_TOT</v>
      </c>
      <c r="D1884" s="10" t="str">
        <f>[2]Emissions!D708</f>
        <v>IND</v>
      </c>
      <c r="E1884" s="42">
        <f>[2]Emissions!E708</f>
        <v>4076.9866365581338</v>
      </c>
      <c r="F1884" s="42">
        <f>[2]Emissions!F708</f>
        <v>3782.8946246824898</v>
      </c>
      <c r="G1884" s="42">
        <f>[2]Emissions!G708</f>
        <v>3279.8776643414189</v>
      </c>
      <c r="H1884" s="42">
        <f>[2]Emissions!H708</f>
        <v>2200.0866973725551</v>
      </c>
      <c r="I1884" s="42">
        <f>[2]Emissions!I708</f>
        <v>1267.6323991984721</v>
      </c>
      <c r="J1884" s="42">
        <f>[2]Emissions!J708</f>
        <v>470.87732994868759</v>
      </c>
      <c r="K1884" s="42">
        <f>[2]Emissions!K708</f>
        <v>0</v>
      </c>
      <c r="L1884" s="42">
        <f>[2]Emissions!L708</f>
        <v>0</v>
      </c>
      <c r="M1884" s="42">
        <f>[2]Emissions!M708</f>
        <v>0</v>
      </c>
    </row>
    <row r="1885" spans="1:13">
      <c r="A1885" s="10" t="str">
        <f>[2]Emissions!A1690</f>
        <v>EUR</v>
      </c>
      <c r="B1885" s="10" t="str">
        <f>[2]Emissions!B1690</f>
        <v>IND_PP_MD_NGA_NEW</v>
      </c>
      <c r="C1885" s="10" t="str">
        <f>[2]Emissions!C1690</f>
        <v>IND_CO2_TOT</v>
      </c>
      <c r="D1885" s="10" t="str">
        <f>[2]Emissions!D1690</f>
        <v>IND</v>
      </c>
      <c r="E1885" s="42">
        <f>[2]Emissions!E1690</f>
        <v>0</v>
      </c>
      <c r="F1885" s="42">
        <f>[2]Emissions!F1690</f>
        <v>0</v>
      </c>
      <c r="G1885" s="42">
        <f>[2]Emissions!G1690</f>
        <v>0</v>
      </c>
      <c r="H1885" s="42">
        <f>[2]Emissions!H1690</f>
        <v>0</v>
      </c>
      <c r="I1885" s="42">
        <f>[2]Emissions!I1690</f>
        <v>0</v>
      </c>
      <c r="J1885" s="42">
        <f>[2]Emissions!J1690</f>
        <v>0</v>
      </c>
      <c r="K1885" s="42">
        <f>[2]Emissions!K1690</f>
        <v>0</v>
      </c>
      <c r="L1885" s="42">
        <f>[2]Emissions!L1690</f>
        <v>0</v>
      </c>
      <c r="M1885" s="42">
        <f>[2]Emissions!M1690</f>
        <v>0</v>
      </c>
    </row>
    <row r="1886" spans="1:13">
      <c r="A1886" s="10" t="str">
        <f>[2]Emissions!A1654</f>
        <v>EUR</v>
      </c>
      <c r="B1886" s="10" t="str">
        <f>[2]Emissions!B1654</f>
        <v>IND_PP_DH_LPG_EXS</v>
      </c>
      <c r="C1886" s="10" t="str">
        <f>[2]Emissions!C1654</f>
        <v>IND_CO2_TOT</v>
      </c>
      <c r="D1886" s="10" t="str">
        <f>[2]Emissions!D1654</f>
        <v>IND</v>
      </c>
      <c r="E1886" s="42">
        <f>[2]Emissions!E1654</f>
        <v>0</v>
      </c>
      <c r="F1886" s="42">
        <f>[2]Emissions!F1654</f>
        <v>0</v>
      </c>
      <c r="G1886" s="42">
        <f>[2]Emissions!G1654</f>
        <v>0</v>
      </c>
      <c r="H1886" s="42">
        <f>[2]Emissions!H1654</f>
        <v>0</v>
      </c>
      <c r="I1886" s="42">
        <f>[2]Emissions!I1654</f>
        <v>0</v>
      </c>
      <c r="J1886" s="42">
        <f>[2]Emissions!J1654</f>
        <v>0</v>
      </c>
      <c r="K1886" s="42">
        <f>[2]Emissions!K1654</f>
        <v>0</v>
      </c>
      <c r="L1886" s="42">
        <f>[2]Emissions!L1654</f>
        <v>0</v>
      </c>
      <c r="M1886" s="42">
        <f>[2]Emissions!M1654</f>
        <v>0</v>
      </c>
    </row>
    <row r="1887" spans="1:13">
      <c r="A1887" s="10" t="str">
        <f>[2]Emissions!A1630</f>
        <v>EUR</v>
      </c>
      <c r="B1887" s="10" t="str">
        <f>[2]Emissions!B1630</f>
        <v>IND_OTH_SB_LPG_EXS</v>
      </c>
      <c r="C1887" s="10" t="str">
        <f>[2]Emissions!C1630</f>
        <v>IND_CO2_TOT</v>
      </c>
      <c r="D1887" s="10" t="str">
        <f>[2]Emissions!D1630</f>
        <v>IND</v>
      </c>
      <c r="E1887" s="42">
        <f>[2]Emissions!E1630</f>
        <v>389.41866944444439</v>
      </c>
      <c r="F1887" s="42">
        <f>[2]Emissions!F1630</f>
        <v>324.51555787037029</v>
      </c>
      <c r="G1887" s="42">
        <f>[2]Emissions!G1630</f>
        <v>259.6124462962963</v>
      </c>
      <c r="H1887" s="42">
        <f>[2]Emissions!H1630</f>
        <v>194.7093347222222</v>
      </c>
      <c r="I1887" s="42">
        <f>[2]Emissions!I1630</f>
        <v>129.80622314814809</v>
      </c>
      <c r="J1887" s="42">
        <f>[2]Emissions!J1630</f>
        <v>64.903111574074074</v>
      </c>
      <c r="K1887" s="42">
        <f>[2]Emissions!K1630</f>
        <v>0</v>
      </c>
      <c r="L1887" s="42">
        <f>[2]Emissions!L1630</f>
        <v>0</v>
      </c>
      <c r="M1887" s="42">
        <f>[2]Emissions!M1630</f>
        <v>0</v>
      </c>
    </row>
    <row r="1888" spans="1:13">
      <c r="A1888" s="10" t="str">
        <f>[2]Emissions!A1560</f>
        <v>EUR</v>
      </c>
      <c r="B1888" s="10" t="str">
        <f>[2]Emissions!B1560</f>
        <v>IND_OTH_PH_NGA_EXS</v>
      </c>
      <c r="C1888" s="10" t="str">
        <f>[2]Emissions!C1560</f>
        <v>IND_CO2_TOT</v>
      </c>
      <c r="D1888" s="10" t="str">
        <f>[2]Emissions!D1560</f>
        <v>IND</v>
      </c>
      <c r="E1888" s="42">
        <f>[2]Emissions!E1560</f>
        <v>55797.687661470591</v>
      </c>
      <c r="F1888" s="42">
        <f>[2]Emissions!F1560</f>
        <v>24472.670026960779</v>
      </c>
      <c r="G1888" s="42">
        <f>[2]Emissions!G1560</f>
        <v>19578.136021568629</v>
      </c>
      <c r="H1888" s="42">
        <f>[2]Emissions!H1560</f>
        <v>14683.60201617647</v>
      </c>
      <c r="I1888" s="42">
        <f>[2]Emissions!I1560</f>
        <v>9789.0680107843164</v>
      </c>
      <c r="J1888" s="42">
        <f>[2]Emissions!J1560</f>
        <v>4894.5340053921573</v>
      </c>
      <c r="K1888" s="42">
        <f>[2]Emissions!K1560</f>
        <v>0</v>
      </c>
      <c r="L1888" s="42">
        <f>[2]Emissions!L1560</f>
        <v>0</v>
      </c>
      <c r="M1888" s="42">
        <f>[2]Emissions!M1560</f>
        <v>0</v>
      </c>
    </row>
    <row r="1889" spans="1:13">
      <c r="A1889" s="10" t="str">
        <f>[2]Emissions!A1039</f>
        <v>EUR</v>
      </c>
      <c r="B1889" s="10" t="str">
        <f>[2]Emissions!B1039</f>
        <v>IND_IS_BOF_BFBOF_CCS_NEW</v>
      </c>
      <c r="C1889" s="10" t="str">
        <f>[2]Emissions!C1039</f>
        <v>IND_CO2_TOT</v>
      </c>
      <c r="D1889" s="10" t="str">
        <f>[2]Emissions!D1039</f>
        <v>IND</v>
      </c>
      <c r="E1889" s="42">
        <f>[2]Emissions!E1039</f>
        <v>0</v>
      </c>
      <c r="F1889" s="42">
        <f>[2]Emissions!F1039</f>
        <v>0</v>
      </c>
      <c r="G1889" s="42">
        <f>[2]Emissions!G1039</f>
        <v>0</v>
      </c>
      <c r="H1889" s="42">
        <f>[2]Emissions!H1039</f>
        <v>0</v>
      </c>
      <c r="I1889" s="42">
        <f>[2]Emissions!I1039</f>
        <v>194.16098306948979</v>
      </c>
      <c r="J1889" s="42">
        <f>[2]Emissions!J1039</f>
        <v>14541.144218256801</v>
      </c>
      <c r="K1889" s="42">
        <f>[2]Emissions!K1039</f>
        <v>14376.97546946329</v>
      </c>
      <c r="L1889" s="42">
        <f>[2]Emissions!L1039</f>
        <v>14379.53797289865</v>
      </c>
      <c r="M1889" s="42">
        <f>[2]Emissions!M1039</f>
        <v>14374.250631968889</v>
      </c>
    </row>
    <row r="1890" spans="1:13">
      <c r="A1890" s="10" t="str">
        <f>[2]Emissions!A1490</f>
        <v>EUR</v>
      </c>
      <c r="B1890" s="10" t="str">
        <f>[2]Emissions!B1490</f>
        <v>IND_OTH_OTH_OIL_NEW</v>
      </c>
      <c r="C1890" s="10" t="str">
        <f>[2]Emissions!C1490</f>
        <v>IND_CO2_TOT</v>
      </c>
      <c r="D1890" s="10" t="str">
        <f>[2]Emissions!D1490</f>
        <v>IND</v>
      </c>
      <c r="E1890" s="42">
        <f>[2]Emissions!E1490</f>
        <v>0</v>
      </c>
      <c r="F1890" s="42">
        <f>[2]Emissions!F1490</f>
        <v>0</v>
      </c>
      <c r="G1890" s="42">
        <f>[2]Emissions!G1490</f>
        <v>0</v>
      </c>
      <c r="H1890" s="42">
        <f>[2]Emissions!H1490</f>
        <v>0</v>
      </c>
      <c r="I1890" s="42">
        <f>[2]Emissions!I1490</f>
        <v>0</v>
      </c>
      <c r="J1890" s="42">
        <f>[2]Emissions!J1490</f>
        <v>0</v>
      </c>
      <c r="K1890" s="42">
        <f>[2]Emissions!K1490</f>
        <v>0</v>
      </c>
      <c r="L1890" s="42">
        <f>[2]Emissions!L1490</f>
        <v>0</v>
      </c>
      <c r="M1890" s="42">
        <f>[2]Emissions!M1490</f>
        <v>0</v>
      </c>
    </row>
    <row r="1891" spans="1:13">
      <c r="A1891" s="10" t="str">
        <f>[2]Emissions!A1388</f>
        <v>EUR</v>
      </c>
      <c r="B1891" s="10" t="str">
        <f>[2]Emissions!B1388</f>
        <v>IND_NM_MD_OIL</v>
      </c>
      <c r="C1891" s="10" t="str">
        <f>[2]Emissions!C1388</f>
        <v>IND_CO2_TOT</v>
      </c>
      <c r="D1891" s="10" t="str">
        <f>[2]Emissions!D1388</f>
        <v>IND</v>
      </c>
      <c r="E1891" s="42">
        <f>[2]Emissions!E1388</f>
        <v>0</v>
      </c>
      <c r="F1891" s="42">
        <f>[2]Emissions!F1388</f>
        <v>0</v>
      </c>
      <c r="G1891" s="42">
        <f>[2]Emissions!G1388</f>
        <v>0</v>
      </c>
      <c r="H1891" s="42">
        <f>[2]Emissions!H1388</f>
        <v>0</v>
      </c>
      <c r="I1891" s="42">
        <f>[2]Emissions!I1388</f>
        <v>0</v>
      </c>
      <c r="J1891" s="42">
        <f>[2]Emissions!J1388</f>
        <v>0</v>
      </c>
      <c r="K1891" s="42">
        <f>[2]Emissions!K1388</f>
        <v>0</v>
      </c>
      <c r="L1891" s="42">
        <f>[2]Emissions!L1388</f>
        <v>0</v>
      </c>
      <c r="M1891" s="42">
        <f>[2]Emissions!M1388</f>
        <v>0</v>
      </c>
    </row>
    <row r="1892" spans="1:13">
      <c r="A1892" s="10" t="str">
        <f>[2]Emissions!A989</f>
        <v>EUR</v>
      </c>
      <c r="B1892" s="10" t="str">
        <f>[2]Emissions!B989</f>
        <v>IND_CH_OTH_NAP_EXS</v>
      </c>
      <c r="C1892" s="10" t="str">
        <f>[2]Emissions!C989</f>
        <v>IND_CO2_TOT</v>
      </c>
      <c r="D1892" s="10" t="str">
        <f>[2]Emissions!D989</f>
        <v>IND</v>
      </c>
      <c r="E1892" s="42">
        <f>[2]Emissions!E989</f>
        <v>0</v>
      </c>
      <c r="F1892" s="42">
        <f>[2]Emissions!F989</f>
        <v>0</v>
      </c>
      <c r="G1892" s="42">
        <f>[2]Emissions!G989</f>
        <v>0</v>
      </c>
      <c r="H1892" s="42">
        <f>[2]Emissions!H989</f>
        <v>0</v>
      </c>
      <c r="I1892" s="42">
        <f>[2]Emissions!I989</f>
        <v>0</v>
      </c>
      <c r="J1892" s="42">
        <f>[2]Emissions!J989</f>
        <v>0</v>
      </c>
      <c r="K1892" s="42">
        <f>[2]Emissions!K989</f>
        <v>0</v>
      </c>
      <c r="L1892" s="42">
        <f>[2]Emissions!L989</f>
        <v>0</v>
      </c>
      <c r="M1892" s="42">
        <f>[2]Emissions!M989</f>
        <v>0</v>
      </c>
    </row>
    <row r="1893" spans="1:13">
      <c r="A1893" s="10" t="str">
        <f>[2]Emissions!A756</f>
        <v>EUR</v>
      </c>
      <c r="B1893" s="10" t="str">
        <f>[2]Emissions!B756</f>
        <v>IND_CH_FS_NAP_EXS</v>
      </c>
      <c r="C1893" s="10" t="str">
        <f>[2]Emissions!C756</f>
        <v>IND_CO2_TOT</v>
      </c>
      <c r="D1893" s="10" t="str">
        <f>[2]Emissions!D756</f>
        <v>IND</v>
      </c>
      <c r="E1893" s="42">
        <f>[2]Emissions!E756</f>
        <v>40574.892147859129</v>
      </c>
      <c r="F1893" s="42">
        <f>[2]Emissions!F756</f>
        <v>37469.850993715103</v>
      </c>
      <c r="G1893" s="42">
        <f>[2]Emissions!G756</f>
        <v>32325.916588957811</v>
      </c>
      <c r="H1893" s="42">
        <f>[2]Emissions!H756</f>
        <v>21797.513369639659</v>
      </c>
      <c r="I1893" s="42">
        <f>[2]Emissions!I756</f>
        <v>12633.79109837386</v>
      </c>
      <c r="J1893" s="42">
        <f>[2]Emissions!J756</f>
        <v>4724.8049137010548</v>
      </c>
      <c r="K1893" s="42">
        <f>[2]Emissions!K756</f>
        <v>0</v>
      </c>
      <c r="L1893" s="42">
        <f>[2]Emissions!L756</f>
        <v>0</v>
      </c>
      <c r="M1893" s="42">
        <f>[2]Emissions!M756</f>
        <v>0</v>
      </c>
    </row>
    <row r="1894" spans="1:13">
      <c r="A1894" s="10" t="str">
        <f>[2]Emissions!A738</f>
        <v>EUR</v>
      </c>
      <c r="B1894" s="10" t="str">
        <f>[2]Emissions!B738</f>
        <v>IND_CH_FS_LNG_EXS</v>
      </c>
      <c r="C1894" s="10" t="str">
        <f>[2]Emissions!C738</f>
        <v>IND_CO2_TOT</v>
      </c>
      <c r="D1894" s="10" t="str">
        <f>[2]Emissions!D738</f>
        <v>IND</v>
      </c>
      <c r="E1894" s="42">
        <f>[2]Emissions!E738</f>
        <v>27.989149999999999</v>
      </c>
      <c r="F1894" s="42">
        <f>[2]Emissions!F738</f>
        <v>0</v>
      </c>
      <c r="G1894" s="42">
        <f>[2]Emissions!G738</f>
        <v>0</v>
      </c>
      <c r="H1894" s="42">
        <f>[2]Emissions!H738</f>
        <v>0</v>
      </c>
      <c r="I1894" s="42">
        <f>[2]Emissions!I738</f>
        <v>0</v>
      </c>
      <c r="J1894" s="42">
        <f>[2]Emissions!J738</f>
        <v>0</v>
      </c>
      <c r="K1894" s="42">
        <f>[2]Emissions!K738</f>
        <v>0</v>
      </c>
      <c r="L1894" s="42">
        <f>[2]Emissions!L738</f>
        <v>0</v>
      </c>
      <c r="M1894" s="42">
        <f>[2]Emissions!M738</f>
        <v>0</v>
      </c>
    </row>
    <row r="1895" spans="1:13">
      <c r="A1895" s="10" t="str">
        <f>[2]Emissions!A696</f>
        <v>EUR</v>
      </c>
      <c r="B1895" s="10" t="str">
        <f>[2]Emissions!B696</f>
        <v>IND_CH_FS_COA_EXS</v>
      </c>
      <c r="C1895" s="10" t="str">
        <f>[2]Emissions!C696</f>
        <v>IND_CO2_TOT</v>
      </c>
      <c r="D1895" s="10" t="str">
        <f>[2]Emissions!D696</f>
        <v>IND</v>
      </c>
      <c r="E1895" s="42">
        <f>[2]Emissions!E696</f>
        <v>4846.1139982076902</v>
      </c>
      <c r="F1895" s="42">
        <f>[2]Emissions!F696</f>
        <v>8257.1480297369908</v>
      </c>
      <c r="G1895" s="42">
        <f>[2]Emissions!G696</f>
        <v>9634.0682123239767</v>
      </c>
      <c r="H1895" s="42">
        <f>[2]Emissions!H696</f>
        <v>10341.87775467985</v>
      </c>
      <c r="I1895" s="42">
        <f>[2]Emissions!I696</f>
        <v>8502.3030549294872</v>
      </c>
      <c r="J1895" s="42">
        <f>[2]Emissions!J696</f>
        <v>4243.1047263507025</v>
      </c>
      <c r="K1895" s="42">
        <f>[2]Emissions!K696</f>
        <v>0</v>
      </c>
      <c r="L1895" s="42">
        <f>[2]Emissions!L696</f>
        <v>0</v>
      </c>
      <c r="M1895" s="42">
        <f>[2]Emissions!M696</f>
        <v>0</v>
      </c>
    </row>
    <row r="1896" spans="1:13">
      <c r="A1896" s="10" t="str">
        <f>[2]Emissions!A1684</f>
        <v>EUR</v>
      </c>
      <c r="B1896" s="10" t="str">
        <f>[2]Emissions!B1684</f>
        <v>IND_PP_MD_LPG_NEW</v>
      </c>
      <c r="C1896" s="10" t="str">
        <f>[2]Emissions!C1684</f>
        <v>IND_CO2_TOT</v>
      </c>
      <c r="D1896" s="10" t="str">
        <f>[2]Emissions!D1684</f>
        <v>IND</v>
      </c>
      <c r="E1896" s="42">
        <f>[2]Emissions!E1684</f>
        <v>0</v>
      </c>
      <c r="F1896" s="42">
        <f>[2]Emissions!F1684</f>
        <v>0</v>
      </c>
      <c r="G1896" s="42">
        <f>[2]Emissions!G1684</f>
        <v>0</v>
      </c>
      <c r="H1896" s="42">
        <f>[2]Emissions!H1684</f>
        <v>0</v>
      </c>
      <c r="I1896" s="42">
        <f>[2]Emissions!I1684</f>
        <v>0</v>
      </c>
      <c r="J1896" s="42">
        <f>[2]Emissions!J1684</f>
        <v>0</v>
      </c>
      <c r="K1896" s="42">
        <f>[2]Emissions!K1684</f>
        <v>0</v>
      </c>
      <c r="L1896" s="42">
        <f>[2]Emissions!L1684</f>
        <v>0</v>
      </c>
      <c r="M1896" s="42">
        <f>[2]Emissions!M1684</f>
        <v>0</v>
      </c>
    </row>
    <row r="1897" spans="1:13">
      <c r="A1897" s="10" t="str">
        <f>[2]Emissions!A1624</f>
        <v>EUR</v>
      </c>
      <c r="B1897" s="10" t="str">
        <f>[2]Emissions!B1624</f>
        <v>IND_OTH_SB_HFO_NEW</v>
      </c>
      <c r="C1897" s="10" t="str">
        <f>[2]Emissions!C1624</f>
        <v>IND_CO2_TOT</v>
      </c>
      <c r="D1897" s="10" t="str">
        <f>[2]Emissions!D1624</f>
        <v>IND</v>
      </c>
      <c r="E1897" s="42">
        <f>[2]Emissions!E1624</f>
        <v>1681.973259542588</v>
      </c>
      <c r="F1897" s="42">
        <f>[2]Emissions!F1624</f>
        <v>1513.264747561115</v>
      </c>
      <c r="G1897" s="42">
        <f>[2]Emissions!G1624</f>
        <v>20955.09664334897</v>
      </c>
      <c r="H1897" s="42">
        <f>[2]Emissions!H1624</f>
        <v>0</v>
      </c>
      <c r="I1897" s="42">
        <f>[2]Emissions!I1624</f>
        <v>0</v>
      </c>
      <c r="J1897" s="42">
        <f>[2]Emissions!J1624</f>
        <v>0</v>
      </c>
      <c r="K1897" s="42">
        <f>[2]Emissions!K1624</f>
        <v>0</v>
      </c>
      <c r="L1897" s="42">
        <f>[2]Emissions!L1624</f>
        <v>0</v>
      </c>
      <c r="M1897" s="42">
        <f>[2]Emissions!M1624</f>
        <v>0</v>
      </c>
    </row>
    <row r="1898" spans="1:13">
      <c r="A1898" s="10" t="str">
        <f>[2]Emissions!A1554</f>
        <v>EUR</v>
      </c>
      <c r="B1898" s="10" t="str">
        <f>[2]Emissions!B1554</f>
        <v>IND_OTH_PH_LPG_NEW</v>
      </c>
      <c r="C1898" s="10" t="str">
        <f>[2]Emissions!C1554</f>
        <v>IND_CO2_TOT</v>
      </c>
      <c r="D1898" s="10" t="str">
        <f>[2]Emissions!D1554</f>
        <v>IND</v>
      </c>
      <c r="E1898" s="42">
        <f>[2]Emissions!E1554</f>
        <v>0</v>
      </c>
      <c r="F1898" s="42">
        <f>[2]Emissions!F1554</f>
        <v>0</v>
      </c>
      <c r="G1898" s="42">
        <f>[2]Emissions!G1554</f>
        <v>0</v>
      </c>
      <c r="H1898" s="42">
        <f>[2]Emissions!H1554</f>
        <v>0</v>
      </c>
      <c r="I1898" s="42">
        <f>[2]Emissions!I1554</f>
        <v>0</v>
      </c>
      <c r="J1898" s="42">
        <f>[2]Emissions!J1554</f>
        <v>13707.17703720379</v>
      </c>
      <c r="K1898" s="42">
        <f>[2]Emissions!K1554</f>
        <v>0</v>
      </c>
      <c r="L1898" s="42">
        <f>[2]Emissions!L1554</f>
        <v>0</v>
      </c>
      <c r="M1898" s="42">
        <f>[2]Emissions!M1554</f>
        <v>0</v>
      </c>
    </row>
    <row r="1899" spans="1:13">
      <c r="A1899" s="10" t="str">
        <f>[2]Emissions!A1484</f>
        <v>EUR</v>
      </c>
      <c r="B1899" s="10" t="str">
        <f>[2]Emissions!B1484</f>
        <v>IND_OTH_OTH_OIL_EXS</v>
      </c>
      <c r="C1899" s="10" t="str">
        <f>[2]Emissions!C1484</f>
        <v>IND_CO2_TOT</v>
      </c>
      <c r="D1899" s="10" t="str">
        <f>[2]Emissions!D1484</f>
        <v>IND</v>
      </c>
      <c r="E1899" s="42">
        <f>[2]Emissions!E1484</f>
        <v>8292.5563650000004</v>
      </c>
      <c r="F1899" s="42">
        <f>[2]Emissions!F1484</f>
        <v>3637.0861249999998</v>
      </c>
      <c r="G1899" s="42">
        <f>[2]Emissions!G1484</f>
        <v>2909.668900000001</v>
      </c>
      <c r="H1899" s="42">
        <f>[2]Emissions!H1484</f>
        <v>2182.251675</v>
      </c>
      <c r="I1899" s="42">
        <f>[2]Emissions!I1484</f>
        <v>1454.8344500000001</v>
      </c>
      <c r="J1899" s="42">
        <f>[2]Emissions!J1484</f>
        <v>727.41722500000014</v>
      </c>
      <c r="K1899" s="42">
        <f>[2]Emissions!K1484</f>
        <v>0</v>
      </c>
      <c r="L1899" s="42">
        <f>[2]Emissions!L1484</f>
        <v>0</v>
      </c>
      <c r="M1899" s="42">
        <f>[2]Emissions!M1484</f>
        <v>0</v>
      </c>
    </row>
    <row r="1900" spans="1:13">
      <c r="A1900" s="10" t="str">
        <f>[2]Emissions!A983</f>
        <v>EUR</v>
      </c>
      <c r="B1900" s="10" t="str">
        <f>[2]Emissions!B983</f>
        <v>IND_CH_OTH_LPG_NEW</v>
      </c>
      <c r="C1900" s="10" t="str">
        <f>[2]Emissions!C983</f>
        <v>IND_CO2_TOT</v>
      </c>
      <c r="D1900" s="10" t="str">
        <f>[2]Emissions!D983</f>
        <v>IND</v>
      </c>
      <c r="E1900" s="42">
        <f>[2]Emissions!E983</f>
        <v>0</v>
      </c>
      <c r="F1900" s="42">
        <f>[2]Emissions!F983</f>
        <v>0</v>
      </c>
      <c r="G1900" s="42">
        <f>[2]Emissions!G983</f>
        <v>0</v>
      </c>
      <c r="H1900" s="42">
        <f>[2]Emissions!H983</f>
        <v>0</v>
      </c>
      <c r="I1900" s="42">
        <f>[2]Emissions!I983</f>
        <v>0</v>
      </c>
      <c r="J1900" s="42">
        <f>[2]Emissions!J983</f>
        <v>0</v>
      </c>
      <c r="K1900" s="42">
        <f>[2]Emissions!K983</f>
        <v>0</v>
      </c>
      <c r="L1900" s="42">
        <f>[2]Emissions!L983</f>
        <v>0</v>
      </c>
      <c r="M1900" s="42">
        <f>[2]Emissions!M983</f>
        <v>0</v>
      </c>
    </row>
    <row r="1901" spans="1:13">
      <c r="A1901" s="10" t="str">
        <f>[2]Emissions!A732</f>
        <v>EUR</v>
      </c>
      <c r="B1901" s="10" t="str">
        <f>[2]Emissions!B732</f>
        <v>IND_CH_FS_HFO_EXS</v>
      </c>
      <c r="C1901" s="10" t="str">
        <f>[2]Emissions!C732</f>
        <v>IND_CO2_TOT</v>
      </c>
      <c r="D1901" s="10" t="str">
        <f>[2]Emissions!D732</f>
        <v>IND</v>
      </c>
      <c r="E1901" s="42">
        <f>[2]Emissions!E732</f>
        <v>9699.6345905238395</v>
      </c>
      <c r="F1901" s="42">
        <f>[2]Emissions!F732</f>
        <v>8985.0016296963731</v>
      </c>
      <c r="G1901" s="42">
        <f>[2]Emissions!G732</f>
        <v>7776.6988304284268</v>
      </c>
      <c r="H1901" s="42">
        <f>[2]Emissions!H732</f>
        <v>5244.5241837616286</v>
      </c>
      <c r="I1901" s="42">
        <f>[2]Emissions!I732</f>
        <v>3040.1456117032212</v>
      </c>
      <c r="J1901" s="42">
        <f>[2]Emissions!J732</f>
        <v>1137.141074167323</v>
      </c>
      <c r="K1901" s="42">
        <f>[2]Emissions!K732</f>
        <v>0</v>
      </c>
      <c r="L1901" s="42">
        <f>[2]Emissions!L732</f>
        <v>0</v>
      </c>
      <c r="M1901" s="42">
        <f>[2]Emissions!M732</f>
        <v>0</v>
      </c>
    </row>
    <row r="1902" spans="1:13">
      <c r="A1902" s="10" t="str">
        <f>[2]Emissions!A774</f>
        <v>EUR</v>
      </c>
      <c r="B1902" s="10" t="str">
        <f>[2]Emissions!B774</f>
        <v>IND_CH_FS_NGA_NEW</v>
      </c>
      <c r="C1902" s="10" t="str">
        <f>[2]Emissions!C774</f>
        <v>IND_CO2_TOT</v>
      </c>
      <c r="D1902" s="10" t="str">
        <f>[2]Emissions!D774</f>
        <v>IND</v>
      </c>
      <c r="E1902" s="42">
        <f>[2]Emissions!E774</f>
        <v>47.113328178382012</v>
      </c>
      <c r="F1902" s="42">
        <f>[2]Emissions!F774</f>
        <v>2820.8049071954538</v>
      </c>
      <c r="G1902" s="42">
        <f>[2]Emissions!G774</f>
        <v>9482.7864233732635</v>
      </c>
      <c r="H1902" s="42">
        <f>[2]Emissions!H774</f>
        <v>9191.3059736406158</v>
      </c>
      <c r="I1902" s="42">
        <f>[2]Emissions!I774</f>
        <v>1037.5265028397989</v>
      </c>
      <c r="J1902" s="42">
        <f>[2]Emissions!J774</f>
        <v>1055.161786224834</v>
      </c>
      <c r="K1902" s="42">
        <f>[2]Emissions!K774</f>
        <v>1068.7078532459891</v>
      </c>
      <c r="L1902" s="42">
        <f>[2]Emissions!L774</f>
        <v>1083.505479621761</v>
      </c>
      <c r="M1902" s="42">
        <f>[2]Emissions!M774</f>
        <v>1095.817964876509</v>
      </c>
    </row>
    <row r="1903" spans="1:13">
      <c r="A1903" s="10" t="str">
        <f>[2]Emissions!A1317</f>
        <v>EUR</v>
      </c>
      <c r="B1903" s="10" t="str">
        <f>[2]Emissions!B1317</f>
        <v>IND_NM_CLK_WET_NEW</v>
      </c>
      <c r="C1903" s="10" t="str">
        <f>[2]Emissions!C1317</f>
        <v>IND_CO2_PRC</v>
      </c>
      <c r="D1903" s="10" t="str">
        <f>[2]Emissions!D1317</f>
        <v>IND</v>
      </c>
      <c r="E1903" s="42">
        <f>[2]Emissions!E1317</f>
        <v>0</v>
      </c>
      <c r="F1903" s="42">
        <f>[2]Emissions!F1317</f>
        <v>0</v>
      </c>
      <c r="G1903" s="42">
        <f>[2]Emissions!G1317</f>
        <v>0</v>
      </c>
      <c r="H1903" s="42">
        <f>[2]Emissions!H1317</f>
        <v>0</v>
      </c>
      <c r="I1903" s="42">
        <f>[2]Emissions!I1317</f>
        <v>0</v>
      </c>
      <c r="J1903" s="42">
        <f>[2]Emissions!J1317</f>
        <v>0</v>
      </c>
      <c r="K1903" s="42">
        <f>[2]Emissions!K1317</f>
        <v>0</v>
      </c>
      <c r="L1903" s="42">
        <f>[2]Emissions!L1317</f>
        <v>0</v>
      </c>
      <c r="M1903" s="42">
        <f>[2]Emissions!M1317</f>
        <v>0</v>
      </c>
    </row>
    <row r="1904" spans="1:13">
      <c r="A1904" s="10" t="str">
        <f>[2]Emissions!A1284</f>
        <v>EUR</v>
      </c>
      <c r="B1904" s="10" t="str">
        <f>[2]Emissions!B1284</f>
        <v>IND_NM_CLK_DRY_NEW</v>
      </c>
      <c r="C1904" s="10" t="str">
        <f>[2]Emissions!C1284</f>
        <v>IND_CO2_PRC</v>
      </c>
      <c r="D1904" s="10" t="str">
        <f>[2]Emissions!D1284</f>
        <v>IND</v>
      </c>
      <c r="E1904" s="42">
        <f>[2]Emissions!E1284</f>
        <v>5254.614585665262</v>
      </c>
      <c r="F1904" s="42">
        <f>[2]Emissions!F1284</f>
        <v>30454.228930784251</v>
      </c>
      <c r="G1904" s="42">
        <f>[2]Emissions!G1284</f>
        <v>42739.870630353493</v>
      </c>
      <c r="H1904" s="42">
        <f>[2]Emissions!H1284</f>
        <v>73568.570884186309</v>
      </c>
      <c r="I1904" s="42">
        <f>[2]Emissions!I1284</f>
        <v>73568.57088418628</v>
      </c>
      <c r="J1904" s="42">
        <f>[2]Emissions!J1284</f>
        <v>0</v>
      </c>
      <c r="K1904" s="42">
        <f>[2]Emissions!K1284</f>
        <v>0</v>
      </c>
      <c r="L1904" s="42">
        <f>[2]Emissions!L1284</f>
        <v>0</v>
      </c>
      <c r="M1904" s="42">
        <f>[2]Emissions!M1284</f>
        <v>0</v>
      </c>
    </row>
    <row r="1905" spans="1:13">
      <c r="A1905" s="10" t="str">
        <f>[2]Emissions!A836</f>
        <v>EUR</v>
      </c>
      <c r="B1905" s="10" t="str">
        <f>[2]Emissions!B836</f>
        <v>IND_CH_MD_OIL_EXS</v>
      </c>
      <c r="C1905" s="10" t="str">
        <f>[2]Emissions!C836</f>
        <v>IND_CO2</v>
      </c>
      <c r="D1905" s="10" t="str">
        <f>[2]Emissions!D836</f>
        <v>IND</v>
      </c>
      <c r="E1905" s="42">
        <f>[2]Emissions!E836</f>
        <v>1219.0932037990001</v>
      </c>
      <c r="F1905" s="42">
        <f>[2]Emissions!F836</f>
        <v>0</v>
      </c>
      <c r="G1905" s="42">
        <f>[2]Emissions!G836</f>
        <v>0</v>
      </c>
      <c r="H1905" s="42">
        <f>[2]Emissions!H836</f>
        <v>0</v>
      </c>
      <c r="I1905" s="42">
        <f>[2]Emissions!I836</f>
        <v>0</v>
      </c>
      <c r="J1905" s="42">
        <f>[2]Emissions!J836</f>
        <v>0</v>
      </c>
      <c r="K1905" s="42">
        <f>[2]Emissions!K836</f>
        <v>0</v>
      </c>
      <c r="L1905" s="42">
        <f>[2]Emissions!L836</f>
        <v>0</v>
      </c>
      <c r="M1905" s="42">
        <f>[2]Emissions!M836</f>
        <v>0</v>
      </c>
    </row>
    <row r="1906" spans="1:13">
      <c r="A1906" s="10" t="str">
        <f>[2]Emissions!A1256</f>
        <v>EUR</v>
      </c>
      <c r="B1906" s="10" t="str">
        <f>[2]Emissions!B1256</f>
        <v>IND_NF_MD_OIL_EXS</v>
      </c>
      <c r="C1906" s="10" t="str">
        <f>[2]Emissions!C1256</f>
        <v>IND_CO2</v>
      </c>
      <c r="D1906" s="10" t="str">
        <f>[2]Emissions!D1256</f>
        <v>IND</v>
      </c>
      <c r="E1906" s="42">
        <f>[2]Emissions!E1256</f>
        <v>444.68016984259998</v>
      </c>
      <c r="F1906" s="42">
        <f>[2]Emissions!F1256</f>
        <v>0</v>
      </c>
      <c r="G1906" s="42">
        <f>[2]Emissions!G1256</f>
        <v>0</v>
      </c>
      <c r="H1906" s="42">
        <f>[2]Emissions!H1256</f>
        <v>0</v>
      </c>
      <c r="I1906" s="42">
        <f>[2]Emissions!I1256</f>
        <v>0</v>
      </c>
      <c r="J1906" s="42">
        <f>[2]Emissions!J1256</f>
        <v>0</v>
      </c>
      <c r="K1906" s="42">
        <f>[2]Emissions!K1256</f>
        <v>0</v>
      </c>
      <c r="L1906" s="42">
        <f>[2]Emissions!L1256</f>
        <v>0</v>
      </c>
      <c r="M1906" s="42">
        <f>[2]Emissions!M1256</f>
        <v>0</v>
      </c>
    </row>
    <row r="1907" spans="1:13">
      <c r="A1907" s="10" t="str">
        <f>[2]Emissions!A1387</f>
        <v>EUR</v>
      </c>
      <c r="B1907" s="10" t="str">
        <f>[2]Emissions!B1387</f>
        <v>IND_NM_MD_OIL</v>
      </c>
      <c r="C1907" s="10" t="str">
        <f>[2]Emissions!C1387</f>
        <v>IND_CO2</v>
      </c>
      <c r="D1907" s="10" t="str">
        <f>[2]Emissions!D1387</f>
        <v>IND</v>
      </c>
      <c r="E1907" s="42">
        <f>[2]Emissions!E1387</f>
        <v>0</v>
      </c>
      <c r="F1907" s="42">
        <f>[2]Emissions!F1387</f>
        <v>0</v>
      </c>
      <c r="G1907" s="42">
        <f>[2]Emissions!G1387</f>
        <v>0</v>
      </c>
      <c r="H1907" s="42">
        <f>[2]Emissions!H1387</f>
        <v>0</v>
      </c>
      <c r="I1907" s="42">
        <f>[2]Emissions!I1387</f>
        <v>0</v>
      </c>
      <c r="J1907" s="42">
        <f>[2]Emissions!J1387</f>
        <v>0</v>
      </c>
      <c r="K1907" s="42">
        <f>[2]Emissions!K1387</f>
        <v>0</v>
      </c>
      <c r="L1907" s="42">
        <f>[2]Emissions!L1387</f>
        <v>0</v>
      </c>
      <c r="M1907" s="42">
        <f>[2]Emissions!M1387</f>
        <v>0</v>
      </c>
    </row>
    <row r="1908" spans="1:13">
      <c r="A1908" s="10" t="str">
        <f>[2]Emissions!A1026</f>
        <v>EUR</v>
      </c>
      <c r="B1908" s="10" t="str">
        <f>[2]Emissions!B1026</f>
        <v>IND_FT_FS_NGA</v>
      </c>
      <c r="C1908" s="10" t="str">
        <f>[2]Emissions!C1026</f>
        <v>IND_CO2</v>
      </c>
      <c r="D1908" s="10" t="str">
        <f>[2]Emissions!D1026</f>
        <v>IND</v>
      </c>
      <c r="E1908" s="42">
        <f>[2]Emissions!E1026</f>
        <v>-704.57627583739793</v>
      </c>
      <c r="F1908" s="42">
        <f>[2]Emissions!F1026</f>
        <v>-1062.447807967239</v>
      </c>
      <c r="G1908" s="42">
        <f>[2]Emissions!G1026</f>
        <v>-5525.3108547644342</v>
      </c>
      <c r="H1908" s="42">
        <f>[2]Emissions!H1026</f>
        <v>-564.51755113881347</v>
      </c>
      <c r="I1908" s="42">
        <f>[2]Emissions!I1026</f>
        <v>-247.03037669522149</v>
      </c>
      <c r="J1908" s="42">
        <f>[2]Emissions!J1026</f>
        <v>-168.0583770785116</v>
      </c>
      <c r="K1908" s="42">
        <f>[2]Emissions!K1026</f>
        <v>-921.61596916827796</v>
      </c>
      <c r="L1908" s="42">
        <f>[2]Emissions!L1026</f>
        <v>-1115.7227384813671</v>
      </c>
      <c r="M1908" s="42">
        <f>[2]Emissions!M1026</f>
        <v>-1269.3981855384011</v>
      </c>
    </row>
    <row r="1909" spans="1:13">
      <c r="A1909" s="10" t="str">
        <f>[2]Emissions!A719</f>
        <v>EUR</v>
      </c>
      <c r="B1909" s="10" t="str">
        <f>[2]Emissions!B719</f>
        <v>IND_CH_FS_ETH_EXS</v>
      </c>
      <c r="C1909" s="10" t="str">
        <f>[2]Emissions!C719</f>
        <v>IND_CO2</v>
      </c>
      <c r="D1909" s="10" t="str">
        <f>[2]Emissions!D719</f>
        <v>IND</v>
      </c>
      <c r="E1909" s="42">
        <f>[2]Emissions!E719</f>
        <v>2908.2037875291439</v>
      </c>
      <c r="F1909" s="42">
        <f>[2]Emissions!F719</f>
        <v>2462.3674498957162</v>
      </c>
      <c r="G1909" s="42">
        <f>[2]Emissions!G719</f>
        <v>2122.8125373305002</v>
      </c>
      <c r="H1909" s="42">
        <f>[2]Emissions!H719</f>
        <v>1429.196471339538</v>
      </c>
      <c r="I1909" s="42">
        <f>[2]Emissions!I719</f>
        <v>826.90748055517145</v>
      </c>
      <c r="J1909" s="42">
        <f>[2]Emissions!J719</f>
        <v>308.63267997091828</v>
      </c>
      <c r="K1909" s="42">
        <f>[2]Emissions!K719</f>
        <v>0</v>
      </c>
      <c r="L1909" s="42">
        <f>[2]Emissions!L719</f>
        <v>0</v>
      </c>
      <c r="M1909" s="42">
        <f>[2]Emissions!M719</f>
        <v>10965.392840711071</v>
      </c>
    </row>
    <row r="1910" spans="1:13">
      <c r="A1910" s="10" t="str">
        <f>[2]Emissions!A749</f>
        <v>EUR</v>
      </c>
      <c r="B1910" s="10" t="str">
        <f>[2]Emissions!B749</f>
        <v>IND_CH_FS_LPG_NEW</v>
      </c>
      <c r="C1910" s="10" t="str">
        <f>[2]Emissions!C749</f>
        <v>IND_CO2</v>
      </c>
      <c r="D1910" s="10" t="str">
        <f>[2]Emissions!D749</f>
        <v>IND</v>
      </c>
      <c r="E1910" s="42">
        <f>[2]Emissions!E749</f>
        <v>0</v>
      </c>
      <c r="F1910" s="42">
        <f>[2]Emissions!F749</f>
        <v>0</v>
      </c>
      <c r="G1910" s="42">
        <f>[2]Emissions!G749</f>
        <v>0</v>
      </c>
      <c r="H1910" s="42">
        <f>[2]Emissions!H749</f>
        <v>20693.754057627619</v>
      </c>
      <c r="I1910" s="42">
        <f>[2]Emissions!I749</f>
        <v>20773.113445791529</v>
      </c>
      <c r="J1910" s="42">
        <f>[2]Emissions!J749</f>
        <v>0</v>
      </c>
      <c r="K1910" s="42">
        <f>[2]Emissions!K749</f>
        <v>0</v>
      </c>
      <c r="L1910" s="42">
        <f>[2]Emissions!L749</f>
        <v>0</v>
      </c>
      <c r="M1910" s="42">
        <f>[2]Emissions!M749</f>
        <v>0</v>
      </c>
    </row>
    <row r="1911" spans="1:13">
      <c r="A1911" s="10" t="str">
        <f>[2]Emissions!A713</f>
        <v>EUR</v>
      </c>
      <c r="B1911" s="10" t="str">
        <f>[2]Emissions!B713</f>
        <v>IND_CH_FS_DST_NEW</v>
      </c>
      <c r="C1911" s="10" t="str">
        <f>[2]Emissions!C713</f>
        <v>IND_CO2</v>
      </c>
      <c r="D1911" s="10" t="str">
        <f>[2]Emissions!D713</f>
        <v>IND</v>
      </c>
      <c r="E1911" s="42">
        <f>[2]Emissions!E713</f>
        <v>55694.861839307792</v>
      </c>
      <c r="F1911" s="42">
        <f>[2]Emissions!F713</f>
        <v>55988.95385118344</v>
      </c>
      <c r="G1911" s="42">
        <f>[2]Emissions!G713</f>
        <v>38648.242116286317</v>
      </c>
      <c r="H1911" s="42">
        <f>[2]Emissions!H713</f>
        <v>0</v>
      </c>
      <c r="I1911" s="42">
        <f>[2]Emissions!I713</f>
        <v>0</v>
      </c>
      <c r="J1911" s="42">
        <f>[2]Emissions!J713</f>
        <v>0</v>
      </c>
      <c r="K1911" s="42">
        <f>[2]Emissions!K713</f>
        <v>0</v>
      </c>
      <c r="L1911" s="42">
        <f>[2]Emissions!L713</f>
        <v>0</v>
      </c>
      <c r="M1911" s="42">
        <f>[2]Emissions!M713</f>
        <v>0</v>
      </c>
    </row>
    <row r="1912" spans="1:13">
      <c r="A1912" s="10" t="str">
        <f>[2]Emissions!A1734</f>
        <v>EUR</v>
      </c>
      <c r="B1912" s="10" t="str">
        <f>[2]Emissions!B1734</f>
        <v>IND_PP_PH_NGA_NEW</v>
      </c>
      <c r="C1912" s="10" t="str">
        <f>[2]Emissions!C1734</f>
        <v>IND_CO2</v>
      </c>
      <c r="D1912" s="10" t="str">
        <f>[2]Emissions!D1734</f>
        <v>IND</v>
      </c>
      <c r="E1912" s="42">
        <f>[2]Emissions!E1734</f>
        <v>0</v>
      </c>
      <c r="F1912" s="42">
        <f>[2]Emissions!F1734</f>
        <v>0</v>
      </c>
      <c r="G1912" s="42">
        <f>[2]Emissions!G1734</f>
        <v>0</v>
      </c>
      <c r="H1912" s="42">
        <f>[2]Emissions!H1734</f>
        <v>0</v>
      </c>
      <c r="I1912" s="42">
        <f>[2]Emissions!I1734</f>
        <v>0</v>
      </c>
      <c r="J1912" s="42">
        <f>[2]Emissions!J1734</f>
        <v>0</v>
      </c>
      <c r="K1912" s="42">
        <f>[2]Emissions!K1734</f>
        <v>0</v>
      </c>
      <c r="L1912" s="42">
        <f>[2]Emissions!L1734</f>
        <v>0</v>
      </c>
      <c r="M1912" s="42">
        <f>[2]Emissions!M1734</f>
        <v>0</v>
      </c>
    </row>
    <row r="1913" spans="1:13">
      <c r="A1913" s="10" t="str">
        <f>[2]Emissions!A1671</f>
        <v>EUR</v>
      </c>
      <c r="B1913" s="10" t="str">
        <f>[2]Emissions!B1671</f>
        <v>IND_PP_DH_NGA_NEW</v>
      </c>
      <c r="C1913" s="10" t="str">
        <f>[2]Emissions!C1671</f>
        <v>IND_CO2</v>
      </c>
      <c r="D1913" s="10" t="str">
        <f>[2]Emissions!D1671</f>
        <v>IND</v>
      </c>
      <c r="E1913" s="42">
        <f>[2]Emissions!E1671</f>
        <v>0</v>
      </c>
      <c r="F1913" s="42">
        <f>[2]Emissions!F1671</f>
        <v>0</v>
      </c>
      <c r="G1913" s="42">
        <f>[2]Emissions!G1671</f>
        <v>0</v>
      </c>
      <c r="H1913" s="42">
        <f>[2]Emissions!H1671</f>
        <v>0</v>
      </c>
      <c r="I1913" s="42">
        <f>[2]Emissions!I1671</f>
        <v>0</v>
      </c>
      <c r="J1913" s="42">
        <f>[2]Emissions!J1671</f>
        <v>0</v>
      </c>
      <c r="K1913" s="42">
        <f>[2]Emissions!K1671</f>
        <v>0</v>
      </c>
      <c r="L1913" s="42">
        <f>[2]Emissions!L1671</f>
        <v>0</v>
      </c>
      <c r="M1913" s="42">
        <f>[2]Emissions!M1671</f>
        <v>0</v>
      </c>
    </row>
    <row r="1914" spans="1:13">
      <c r="A1914" s="10" t="str">
        <f>[2]Emissions!A1262</f>
        <v>EUR</v>
      </c>
      <c r="B1914" s="10" t="str">
        <f>[2]Emissions!B1262</f>
        <v>IND_NF_MD_OIL_NEW</v>
      </c>
      <c r="C1914" s="10" t="str">
        <f>[2]Emissions!C1262</f>
        <v>IND_CO2</v>
      </c>
      <c r="D1914" s="10" t="str">
        <f>[2]Emissions!D1262</f>
        <v>IND</v>
      </c>
      <c r="E1914" s="42">
        <f>[2]Emissions!E1262</f>
        <v>0</v>
      </c>
      <c r="F1914" s="42">
        <f>[2]Emissions!F1262</f>
        <v>0</v>
      </c>
      <c r="G1914" s="42">
        <f>[2]Emissions!G1262</f>
        <v>0</v>
      </c>
      <c r="H1914" s="42">
        <f>[2]Emissions!H1262</f>
        <v>0</v>
      </c>
      <c r="I1914" s="42">
        <f>[2]Emissions!I1262</f>
        <v>0</v>
      </c>
      <c r="J1914" s="42">
        <f>[2]Emissions!J1262</f>
        <v>0</v>
      </c>
      <c r="K1914" s="42">
        <f>[2]Emissions!K1262</f>
        <v>0</v>
      </c>
      <c r="L1914" s="42">
        <f>[2]Emissions!L1262</f>
        <v>0</v>
      </c>
      <c r="M1914" s="42">
        <f>[2]Emissions!M1262</f>
        <v>0</v>
      </c>
    </row>
    <row r="1915" spans="1:13">
      <c r="A1915" s="10" t="str">
        <f>[2]Emissions!A1157</f>
        <v>EUR</v>
      </c>
      <c r="B1915" s="10" t="str">
        <f>[2]Emissions!B1157</f>
        <v>IND_IS_MD_OIL_NEW</v>
      </c>
      <c r="C1915" s="10" t="str">
        <f>[2]Emissions!C1157</f>
        <v>IND_CO2</v>
      </c>
      <c r="D1915" s="10" t="str">
        <f>[2]Emissions!D1157</f>
        <v>IND</v>
      </c>
      <c r="E1915" s="42">
        <f>[2]Emissions!E1157</f>
        <v>0</v>
      </c>
      <c r="F1915" s="42">
        <f>[2]Emissions!F1157</f>
        <v>0</v>
      </c>
      <c r="G1915" s="42">
        <f>[2]Emissions!G1157</f>
        <v>0</v>
      </c>
      <c r="H1915" s="42">
        <f>[2]Emissions!H1157</f>
        <v>0</v>
      </c>
      <c r="I1915" s="42">
        <f>[2]Emissions!I1157</f>
        <v>0</v>
      </c>
      <c r="J1915" s="42">
        <f>[2]Emissions!J1157</f>
        <v>0</v>
      </c>
      <c r="K1915" s="42">
        <f>[2]Emissions!K1157</f>
        <v>0</v>
      </c>
      <c r="L1915" s="42">
        <f>[2]Emissions!L1157</f>
        <v>0</v>
      </c>
      <c r="M1915" s="42">
        <f>[2]Emissions!M1157</f>
        <v>0</v>
      </c>
    </row>
    <row r="1916" spans="1:13">
      <c r="A1916" s="10" t="str">
        <f>[2]Emissions!A970</f>
        <v>EUR</v>
      </c>
      <c r="B1916" s="10" t="str">
        <f>[2]Emissions!B970</f>
        <v>IND_CH_OTH_HFO_NEW</v>
      </c>
      <c r="C1916" s="10" t="str">
        <f>[2]Emissions!C970</f>
        <v>IND_CO2</v>
      </c>
      <c r="D1916" s="10" t="str">
        <f>[2]Emissions!D970</f>
        <v>IND</v>
      </c>
      <c r="E1916" s="42">
        <f>[2]Emissions!E970</f>
        <v>0</v>
      </c>
      <c r="F1916" s="42">
        <f>[2]Emissions!F970</f>
        <v>0</v>
      </c>
      <c r="G1916" s="42">
        <f>[2]Emissions!G970</f>
        <v>0</v>
      </c>
      <c r="H1916" s="42">
        <f>[2]Emissions!H970</f>
        <v>0</v>
      </c>
      <c r="I1916" s="42">
        <f>[2]Emissions!I970</f>
        <v>0</v>
      </c>
      <c r="J1916" s="42">
        <f>[2]Emissions!J970</f>
        <v>0</v>
      </c>
      <c r="K1916" s="42">
        <f>[2]Emissions!K970</f>
        <v>0</v>
      </c>
      <c r="L1916" s="42">
        <f>[2]Emissions!L970</f>
        <v>0</v>
      </c>
      <c r="M1916" s="42">
        <f>[2]Emissions!M970</f>
        <v>0</v>
      </c>
    </row>
    <row r="1917" spans="1:13">
      <c r="A1917" s="10" t="str">
        <f>[2]Emissions!A1728</f>
        <v>EUR</v>
      </c>
      <c r="B1917" s="10" t="str">
        <f>[2]Emissions!B1728</f>
        <v>IND_PP_PH_NGA_EXS</v>
      </c>
      <c r="C1917" s="10" t="str">
        <f>[2]Emissions!C1728</f>
        <v>IND_CO2</v>
      </c>
      <c r="D1917" s="10" t="str">
        <f>[2]Emissions!D1728</f>
        <v>IND</v>
      </c>
      <c r="E1917" s="42">
        <f>[2]Emissions!E1728</f>
        <v>0</v>
      </c>
      <c r="F1917" s="42">
        <f>[2]Emissions!F1728</f>
        <v>0</v>
      </c>
      <c r="G1917" s="42">
        <f>[2]Emissions!G1728</f>
        <v>0</v>
      </c>
      <c r="H1917" s="42">
        <f>[2]Emissions!H1728</f>
        <v>0</v>
      </c>
      <c r="I1917" s="42">
        <f>[2]Emissions!I1728</f>
        <v>0</v>
      </c>
      <c r="J1917" s="42">
        <f>[2]Emissions!J1728</f>
        <v>0</v>
      </c>
      <c r="K1917" s="42">
        <f>[2]Emissions!K1728</f>
        <v>0</v>
      </c>
      <c r="L1917" s="42">
        <f>[2]Emissions!L1728</f>
        <v>0</v>
      </c>
      <c r="M1917" s="42">
        <f>[2]Emissions!M1728</f>
        <v>0</v>
      </c>
    </row>
    <row r="1918" spans="1:13">
      <c r="A1918" s="10" t="str">
        <f>[2]Emissions!A1641</f>
        <v>EUR</v>
      </c>
      <c r="B1918" s="10" t="str">
        <f>[2]Emissions!B1641</f>
        <v>IND_OTH_SB_NGA_NEW</v>
      </c>
      <c r="C1918" s="10" t="str">
        <f>[2]Emissions!C1641</f>
        <v>IND_CO2</v>
      </c>
      <c r="D1918" s="10" t="str">
        <f>[2]Emissions!D1641</f>
        <v>IND</v>
      </c>
      <c r="E1918" s="42">
        <f>[2]Emissions!E1641</f>
        <v>345.03403182619832</v>
      </c>
      <c r="F1918" s="42">
        <f>[2]Emissions!F1641</f>
        <v>345.03403182619832</v>
      </c>
      <c r="G1918" s="42">
        <f>[2]Emissions!G1641</f>
        <v>196.60429738021111</v>
      </c>
      <c r="H1918" s="42">
        <f>[2]Emissions!H1641</f>
        <v>0</v>
      </c>
      <c r="I1918" s="42">
        <f>[2]Emissions!I1641</f>
        <v>0</v>
      </c>
      <c r="J1918" s="42">
        <f>[2]Emissions!J1641</f>
        <v>0</v>
      </c>
      <c r="K1918" s="42">
        <f>[2]Emissions!K1641</f>
        <v>0</v>
      </c>
      <c r="L1918" s="42">
        <f>[2]Emissions!L1641</f>
        <v>0</v>
      </c>
      <c r="M1918" s="42">
        <f>[2]Emissions!M1641</f>
        <v>0</v>
      </c>
    </row>
    <row r="1919" spans="1:13">
      <c r="A1919" s="10" t="str">
        <f>[2]Emissions!A1577</f>
        <v>EUR</v>
      </c>
      <c r="B1919" s="10" t="str">
        <f>[2]Emissions!B1577</f>
        <v>IND_OTH_PH_OIL_NEW</v>
      </c>
      <c r="C1919" s="10" t="str">
        <f>[2]Emissions!C1577</f>
        <v>IND_CO2</v>
      </c>
      <c r="D1919" s="10" t="str">
        <f>[2]Emissions!D1577</f>
        <v>IND</v>
      </c>
      <c r="E1919" s="42">
        <f>[2]Emissions!E1577</f>
        <v>0</v>
      </c>
      <c r="F1919" s="42">
        <f>[2]Emissions!F1577</f>
        <v>0</v>
      </c>
      <c r="G1919" s="42">
        <f>[2]Emissions!G1577</f>
        <v>0</v>
      </c>
      <c r="H1919" s="42">
        <f>[2]Emissions!H1577</f>
        <v>0</v>
      </c>
      <c r="I1919" s="42">
        <f>[2]Emissions!I1577</f>
        <v>0</v>
      </c>
      <c r="J1919" s="42">
        <f>[2]Emissions!J1577</f>
        <v>0</v>
      </c>
      <c r="K1919" s="42">
        <f>[2]Emissions!K1577</f>
        <v>0</v>
      </c>
      <c r="L1919" s="42">
        <f>[2]Emissions!L1577</f>
        <v>0</v>
      </c>
      <c r="M1919" s="42">
        <f>[2]Emissions!M1577</f>
        <v>0</v>
      </c>
    </row>
    <row r="1920" spans="1:13">
      <c r="A1920" s="10" t="str">
        <f>[2]Emissions!A1471</f>
        <v>EUR</v>
      </c>
      <c r="B1920" s="10" t="str">
        <f>[2]Emissions!B1471</f>
        <v>IND_OTH_OTH_NGA_EXS</v>
      </c>
      <c r="C1920" s="10" t="str">
        <f>[2]Emissions!C1471</f>
        <v>IND_CO2</v>
      </c>
      <c r="D1920" s="10" t="str">
        <f>[2]Emissions!D1471</f>
        <v>IND</v>
      </c>
      <c r="E1920" s="42">
        <f>[2]Emissions!E1471</f>
        <v>11159.792422592591</v>
      </c>
      <c r="F1920" s="42">
        <f>[2]Emissions!F1471</f>
        <v>4894.6457993827144</v>
      </c>
      <c r="G1920" s="42">
        <f>[2]Emissions!G1471</f>
        <v>3915.7166395061722</v>
      </c>
      <c r="H1920" s="42">
        <f>[2]Emissions!H1471</f>
        <v>2936.7874796296292</v>
      </c>
      <c r="I1920" s="42">
        <f>[2]Emissions!I1471</f>
        <v>1957.8583197530861</v>
      </c>
      <c r="J1920" s="42">
        <f>[2]Emissions!J1471</f>
        <v>978.92915987654237</v>
      </c>
      <c r="K1920" s="42">
        <f>[2]Emissions!K1471</f>
        <v>0</v>
      </c>
      <c r="L1920" s="42">
        <f>[2]Emissions!L1471</f>
        <v>0</v>
      </c>
      <c r="M1920" s="42">
        <f>[2]Emissions!M1471</f>
        <v>0</v>
      </c>
    </row>
    <row r="1921" spans="1:13">
      <c r="A1921" s="10" t="str">
        <f>[2]Emissions!A1006</f>
        <v>EUR</v>
      </c>
      <c r="B1921" s="10" t="str">
        <f>[2]Emissions!B1006</f>
        <v>IND_FEA_EXS</v>
      </c>
      <c r="C1921" s="10" t="str">
        <f>[2]Emissions!C1006</f>
        <v>IND_CO2</v>
      </c>
      <c r="D1921" s="10" t="str">
        <f>[2]Emissions!D1006</f>
        <v>IND</v>
      </c>
      <c r="E1921" s="42">
        <f>[2]Emissions!E1006</f>
        <v>33354.280336685391</v>
      </c>
      <c r="F1921" s="42">
        <f>[2]Emissions!F1006</f>
        <v>13979.057531867789</v>
      </c>
      <c r="G1921" s="42">
        <f>[2]Emissions!G1006</f>
        <v>10532.930632637501</v>
      </c>
      <c r="H1921" s="42">
        <f>[2]Emissions!H1006</f>
        <v>7021.6480801403368</v>
      </c>
      <c r="I1921" s="42">
        <f>[2]Emissions!I1006</f>
        <v>3510.9768775463981</v>
      </c>
      <c r="J1921" s="42">
        <f>[2]Emissions!J1006</f>
        <v>0</v>
      </c>
      <c r="K1921" s="42">
        <f>[2]Emissions!K1006</f>
        <v>0</v>
      </c>
      <c r="L1921" s="42">
        <f>[2]Emissions!L1006</f>
        <v>0</v>
      </c>
      <c r="M1921" s="42">
        <f>[2]Emissions!M1006</f>
        <v>0</v>
      </c>
    </row>
    <row r="1922" spans="1:13">
      <c r="A1922" s="10" t="str">
        <f>[2]Emissions!A964</f>
        <v>EUR</v>
      </c>
      <c r="B1922" s="10" t="str">
        <f>[2]Emissions!B964</f>
        <v>IND_CH_OTH_HFO_EXS</v>
      </c>
      <c r="C1922" s="10" t="str">
        <f>[2]Emissions!C964</f>
        <v>IND_CO2</v>
      </c>
      <c r="D1922" s="10" t="str">
        <f>[2]Emissions!D964</f>
        <v>IND</v>
      </c>
      <c r="E1922" s="42">
        <f>[2]Emissions!E964</f>
        <v>1021.445942503425</v>
      </c>
      <c r="F1922" s="42">
        <f>[2]Emissions!F964</f>
        <v>0</v>
      </c>
      <c r="G1922" s="42">
        <f>[2]Emissions!G964</f>
        <v>0</v>
      </c>
      <c r="H1922" s="42">
        <f>[2]Emissions!H964</f>
        <v>0</v>
      </c>
      <c r="I1922" s="42">
        <f>[2]Emissions!I964</f>
        <v>0</v>
      </c>
      <c r="J1922" s="42">
        <f>[2]Emissions!J964</f>
        <v>0</v>
      </c>
      <c r="K1922" s="42">
        <f>[2]Emissions!K964</f>
        <v>0</v>
      </c>
      <c r="L1922" s="42">
        <f>[2]Emissions!L964</f>
        <v>0</v>
      </c>
      <c r="M1922" s="42">
        <f>[2]Emissions!M964</f>
        <v>0</v>
      </c>
    </row>
    <row r="1923" spans="1:13">
      <c r="A1923" s="10" t="str">
        <f>[2]Emissions!A1665</f>
        <v>EUR</v>
      </c>
      <c r="B1923" s="10" t="str">
        <f>[2]Emissions!B1665</f>
        <v>IND_PP_DH_NGA_EXS</v>
      </c>
      <c r="C1923" s="10" t="str">
        <f>[2]Emissions!C1665</f>
        <v>IND_CO2</v>
      </c>
      <c r="D1923" s="10" t="str">
        <f>[2]Emissions!D1665</f>
        <v>IND</v>
      </c>
      <c r="E1923" s="42">
        <f>[2]Emissions!E1665</f>
        <v>474.46400829408162</v>
      </c>
      <c r="F1923" s="42">
        <f>[2]Emissions!F1665</f>
        <v>0</v>
      </c>
      <c r="G1923" s="42">
        <f>[2]Emissions!G1665</f>
        <v>0</v>
      </c>
      <c r="H1923" s="42">
        <f>[2]Emissions!H1665</f>
        <v>0</v>
      </c>
      <c r="I1923" s="42">
        <f>[2]Emissions!I1665</f>
        <v>0</v>
      </c>
      <c r="J1923" s="42">
        <f>[2]Emissions!J1665</f>
        <v>0</v>
      </c>
      <c r="K1923" s="42">
        <f>[2]Emissions!K1665</f>
        <v>0</v>
      </c>
      <c r="L1923" s="42">
        <f>[2]Emissions!L1665</f>
        <v>0</v>
      </c>
      <c r="M1923" s="42">
        <f>[2]Emissions!M1665</f>
        <v>0</v>
      </c>
    </row>
    <row r="1924" spans="1:13">
      <c r="A1924" s="10" t="str">
        <f>[2]Emissions!A1635</f>
        <v>EUR</v>
      </c>
      <c r="B1924" s="10" t="str">
        <f>[2]Emissions!B1635</f>
        <v>IND_OTH_SB_NGA_EXS</v>
      </c>
      <c r="C1924" s="10" t="str">
        <f>[2]Emissions!C1635</f>
        <v>IND_CO2</v>
      </c>
      <c r="D1924" s="10" t="str">
        <f>[2]Emissions!D1635</f>
        <v>IND</v>
      </c>
      <c r="E1924" s="42">
        <f>[2]Emissions!E1635</f>
        <v>5220.840337654321</v>
      </c>
      <c r="F1924" s="42">
        <f>[2]Emissions!F1635</f>
        <v>4350.7002813786003</v>
      </c>
      <c r="G1924" s="42">
        <f>[2]Emissions!G1635</f>
        <v>3480.560225102879</v>
      </c>
      <c r="H1924" s="42">
        <f>[2]Emissions!H1635</f>
        <v>2610.420168827161</v>
      </c>
      <c r="I1924" s="42">
        <f>[2]Emissions!I1635</f>
        <v>1740.28011255144</v>
      </c>
      <c r="J1924" s="42">
        <f>[2]Emissions!J1635</f>
        <v>870.14005627572021</v>
      </c>
      <c r="K1924" s="42">
        <f>[2]Emissions!K1635</f>
        <v>0</v>
      </c>
      <c r="L1924" s="42">
        <f>[2]Emissions!L1635</f>
        <v>0</v>
      </c>
      <c r="M1924" s="42">
        <f>[2]Emissions!M1635</f>
        <v>0</v>
      </c>
    </row>
    <row r="1925" spans="1:13">
      <c r="A1925" s="10" t="str">
        <f>[2]Emissions!A1571</f>
        <v>EUR</v>
      </c>
      <c r="B1925" s="10" t="str">
        <f>[2]Emissions!B1571</f>
        <v>IND_OTH_PH_OIL_EXS</v>
      </c>
      <c r="C1925" s="10" t="str">
        <f>[2]Emissions!C1571</f>
        <v>IND_CO2</v>
      </c>
      <c r="D1925" s="10" t="str">
        <f>[2]Emissions!D1571</f>
        <v>IND</v>
      </c>
      <c r="E1925" s="42">
        <f>[2]Emissions!E1571</f>
        <v>20730.040773072291</v>
      </c>
      <c r="F1925" s="42">
        <f>[2]Emissions!F1571</f>
        <v>9092.1231460843355</v>
      </c>
      <c r="G1925" s="42">
        <f>[2]Emissions!G1571</f>
        <v>7273.698516867471</v>
      </c>
      <c r="H1925" s="42">
        <f>[2]Emissions!H1571</f>
        <v>5455.2738876506028</v>
      </c>
      <c r="I1925" s="42">
        <f>[2]Emissions!I1571</f>
        <v>3636.849258433735</v>
      </c>
      <c r="J1925" s="42">
        <f>[2]Emissions!J1571</f>
        <v>1818.4246292168671</v>
      </c>
      <c r="K1925" s="42">
        <f>[2]Emissions!K1571</f>
        <v>0</v>
      </c>
      <c r="L1925" s="42">
        <f>[2]Emissions!L1571</f>
        <v>0</v>
      </c>
      <c r="M1925" s="42">
        <f>[2]Emissions!M1571</f>
        <v>0</v>
      </c>
    </row>
    <row r="1926" spans="1:13">
      <c r="A1926" s="10" t="str">
        <f>[2]Emissions!A1501</f>
        <v>EUR</v>
      </c>
      <c r="B1926" s="10" t="str">
        <f>[2]Emissions!B1501</f>
        <v>IND_OTH_PH_COA_EXS</v>
      </c>
      <c r="C1926" s="10" t="str">
        <f>[2]Emissions!C1501</f>
        <v>IND_CO2</v>
      </c>
      <c r="D1926" s="10" t="str">
        <f>[2]Emissions!D1501</f>
        <v>IND</v>
      </c>
      <c r="E1926" s="42">
        <f>[2]Emissions!E1501</f>
        <v>3778.6741583333319</v>
      </c>
      <c r="F1926" s="42">
        <f>[2]Emissions!F1501</f>
        <v>3148.895131944445</v>
      </c>
      <c r="G1926" s="42">
        <f>[2]Emissions!G1501</f>
        <v>2519.1161055555549</v>
      </c>
      <c r="H1926" s="42">
        <f>[2]Emissions!H1501</f>
        <v>3589.7404504166661</v>
      </c>
      <c r="I1926" s="42">
        <f>[2]Emissions!I1501</f>
        <v>2393.160300277777</v>
      </c>
      <c r="J1926" s="42">
        <f>[2]Emissions!J1501</f>
        <v>629.7790263888885</v>
      </c>
      <c r="K1926" s="42">
        <f>[2]Emissions!K1501</f>
        <v>0</v>
      </c>
      <c r="L1926" s="42">
        <f>[2]Emissions!L1501</f>
        <v>0</v>
      </c>
      <c r="M1926" s="42">
        <f>[2]Emissions!M1501</f>
        <v>0</v>
      </c>
    </row>
    <row r="1927" spans="1:13">
      <c r="A1927" s="10" t="str">
        <f>[2]Emissions!A1465</f>
        <v>EUR</v>
      </c>
      <c r="B1927" s="10" t="str">
        <f>[2]Emissions!B1465</f>
        <v>IND_OTH_OTH_LPG_NEW</v>
      </c>
      <c r="C1927" s="10" t="str">
        <f>[2]Emissions!C1465</f>
        <v>IND_CO2</v>
      </c>
      <c r="D1927" s="10" t="str">
        <f>[2]Emissions!D1465</f>
        <v>IND</v>
      </c>
      <c r="E1927" s="42">
        <f>[2]Emissions!E1465</f>
        <v>0</v>
      </c>
      <c r="F1927" s="42">
        <f>[2]Emissions!F1465</f>
        <v>0</v>
      </c>
      <c r="G1927" s="42">
        <f>[2]Emissions!G1465</f>
        <v>0</v>
      </c>
      <c r="H1927" s="42">
        <f>[2]Emissions!H1465</f>
        <v>0</v>
      </c>
      <c r="I1927" s="42">
        <f>[2]Emissions!I1465</f>
        <v>0</v>
      </c>
      <c r="J1927" s="42">
        <f>[2]Emissions!J1465</f>
        <v>0</v>
      </c>
      <c r="K1927" s="42">
        <f>[2]Emissions!K1465</f>
        <v>0</v>
      </c>
      <c r="L1927" s="42">
        <f>[2]Emissions!L1465</f>
        <v>0</v>
      </c>
      <c r="M1927" s="42">
        <f>[2]Emissions!M1465</f>
        <v>0</v>
      </c>
    </row>
    <row r="1928" spans="1:13">
      <c r="A1928" s="10" t="str">
        <f>[2]Emissions!A1399</f>
        <v>EUR</v>
      </c>
      <c r="B1928" s="10" t="str">
        <f>[2]Emissions!B1399</f>
        <v>IND_NSP_TECH_EXS</v>
      </c>
      <c r="C1928" s="10" t="str">
        <f>[2]Emissions!C1399</f>
        <v>IND_CO2</v>
      </c>
      <c r="D1928" s="10" t="str">
        <f>[2]Emissions!D1399</f>
        <v>IND</v>
      </c>
      <c r="E1928" s="42">
        <f>[2]Emissions!E1399</f>
        <v>6723.6438061704284</v>
      </c>
      <c r="F1928" s="42">
        <f>[2]Emissions!F1399</f>
        <v>7068.9827098336464</v>
      </c>
      <c r="G1928" s="42">
        <f>[2]Emissions!G1399</f>
        <v>7186.7990883308803</v>
      </c>
      <c r="H1928" s="42">
        <f>[2]Emissions!H1399</f>
        <v>7778.9111317897032</v>
      </c>
      <c r="I1928" s="42">
        <f>[2]Emissions!I1399</f>
        <v>8029.2210761206816</v>
      </c>
      <c r="J1928" s="42">
        <f>[2]Emissions!J1399</f>
        <v>8256.6378844946939</v>
      </c>
      <c r="K1928" s="42">
        <f>[2]Emissions!K1399</f>
        <v>8444.986045673324</v>
      </c>
      <c r="L1928" s="42">
        <f>[2]Emissions!L1399</f>
        <v>8612.0739134869727</v>
      </c>
      <c r="M1928" s="42">
        <f>[2]Emissions!M1399</f>
        <v>8757.9913799004371</v>
      </c>
    </row>
    <row r="1929" spans="1:13">
      <c r="A1929" s="10" t="str">
        <f>[2]Emissions!A1000</f>
        <v>EUR</v>
      </c>
      <c r="B1929" s="10" t="str">
        <f>[2]Emissions!B1000</f>
        <v>IND_CH_OTH_NGA_NEW</v>
      </c>
      <c r="C1929" s="10" t="str">
        <f>[2]Emissions!C1000</f>
        <v>IND_CO2</v>
      </c>
      <c r="D1929" s="10" t="str">
        <f>[2]Emissions!D1000</f>
        <v>IND</v>
      </c>
      <c r="E1929" s="42">
        <f>[2]Emissions!E1000</f>
        <v>8257.6039320032141</v>
      </c>
      <c r="F1929" s="42">
        <f>[2]Emissions!F1000</f>
        <v>15496.504772493719</v>
      </c>
      <c r="G1929" s="42">
        <f>[2]Emissions!G1000</f>
        <v>15246.657094779801</v>
      </c>
      <c r="H1929" s="42">
        <f>[2]Emissions!H1000</f>
        <v>0</v>
      </c>
      <c r="I1929" s="42">
        <f>[2]Emissions!I1000</f>
        <v>185.35305628322811</v>
      </c>
      <c r="J1929" s="42">
        <f>[2]Emissions!J1000</f>
        <v>16518.672774629089</v>
      </c>
      <c r="K1929" s="42">
        <f>[2]Emissions!K1000</f>
        <v>17191.054486446959</v>
      </c>
      <c r="L1929" s="42">
        <f>[2]Emissions!L1000</f>
        <v>0</v>
      </c>
      <c r="M1929" s="42">
        <f>[2]Emissions!M1000</f>
        <v>0</v>
      </c>
    </row>
    <row r="1930" spans="1:13">
      <c r="A1930" s="10" t="str">
        <f>[2]Emissions!A958</f>
        <v>EUR</v>
      </c>
      <c r="B1930" s="10" t="str">
        <f>[2]Emissions!B958</f>
        <v>IND_CH_OTH_ETH_NEW</v>
      </c>
      <c r="C1930" s="10" t="str">
        <f>[2]Emissions!C958</f>
        <v>IND_CO2</v>
      </c>
      <c r="D1930" s="10" t="str">
        <f>[2]Emissions!D958</f>
        <v>IND</v>
      </c>
      <c r="E1930" s="42">
        <f>[2]Emissions!E958</f>
        <v>0</v>
      </c>
      <c r="F1930" s="42">
        <f>[2]Emissions!F958</f>
        <v>0</v>
      </c>
      <c r="G1930" s="42">
        <f>[2]Emissions!G958</f>
        <v>0</v>
      </c>
      <c r="H1930" s="42">
        <f>[2]Emissions!H958</f>
        <v>0</v>
      </c>
      <c r="I1930" s="42">
        <f>[2]Emissions!I958</f>
        <v>0</v>
      </c>
      <c r="J1930" s="42">
        <f>[2]Emissions!J958</f>
        <v>510.49990203680358</v>
      </c>
      <c r="K1930" s="42">
        <f>[2]Emissions!K958</f>
        <v>0</v>
      </c>
      <c r="L1930" s="42">
        <f>[2]Emissions!L958</f>
        <v>0</v>
      </c>
      <c r="M1930" s="42">
        <f>[2]Emissions!M958</f>
        <v>0</v>
      </c>
    </row>
    <row r="1931" spans="1:13">
      <c r="A1931" s="10" t="str">
        <f>[2]Emissions!A1695</f>
        <v>EUR</v>
      </c>
      <c r="B1931" s="10" t="str">
        <f>[2]Emissions!B1695</f>
        <v>IND_PP_MD_OIL_NEW</v>
      </c>
      <c r="C1931" s="10" t="str">
        <f>[2]Emissions!C1695</f>
        <v>IND_CO2</v>
      </c>
      <c r="D1931" s="10" t="str">
        <f>[2]Emissions!D1695</f>
        <v>IND</v>
      </c>
      <c r="E1931" s="42">
        <f>[2]Emissions!E1695</f>
        <v>0</v>
      </c>
      <c r="F1931" s="42">
        <f>[2]Emissions!F1695</f>
        <v>0</v>
      </c>
      <c r="G1931" s="42">
        <f>[2]Emissions!G1695</f>
        <v>0</v>
      </c>
      <c r="H1931" s="42">
        <f>[2]Emissions!H1695</f>
        <v>0</v>
      </c>
      <c r="I1931" s="42">
        <f>[2]Emissions!I1695</f>
        <v>0</v>
      </c>
      <c r="J1931" s="42">
        <f>[2]Emissions!J1695</f>
        <v>0</v>
      </c>
      <c r="K1931" s="42">
        <f>[2]Emissions!K1695</f>
        <v>0</v>
      </c>
      <c r="L1931" s="42">
        <f>[2]Emissions!L1695</f>
        <v>0</v>
      </c>
      <c r="M1931" s="42">
        <f>[2]Emissions!M1695</f>
        <v>0</v>
      </c>
    </row>
    <row r="1932" spans="1:13">
      <c r="A1932" s="10" t="str">
        <f>[2]Emissions!A1659</f>
        <v>EUR</v>
      </c>
      <c r="B1932" s="10" t="str">
        <f>[2]Emissions!B1659</f>
        <v>IND_PP_DH_LPG_NEW</v>
      </c>
      <c r="C1932" s="10" t="str">
        <f>[2]Emissions!C1659</f>
        <v>IND_CO2</v>
      </c>
      <c r="D1932" s="10" t="str">
        <f>[2]Emissions!D1659</f>
        <v>IND</v>
      </c>
      <c r="E1932" s="42">
        <f>[2]Emissions!E1659</f>
        <v>0</v>
      </c>
      <c r="F1932" s="42">
        <f>[2]Emissions!F1659</f>
        <v>0</v>
      </c>
      <c r="G1932" s="42">
        <f>[2]Emissions!G1659</f>
        <v>0</v>
      </c>
      <c r="H1932" s="42">
        <f>[2]Emissions!H1659</f>
        <v>0</v>
      </c>
      <c r="I1932" s="42">
        <f>[2]Emissions!I1659</f>
        <v>0</v>
      </c>
      <c r="J1932" s="42">
        <f>[2]Emissions!J1659</f>
        <v>0</v>
      </c>
      <c r="K1932" s="42">
        <f>[2]Emissions!K1659</f>
        <v>0</v>
      </c>
      <c r="L1932" s="42">
        <f>[2]Emissions!L1659</f>
        <v>0</v>
      </c>
      <c r="M1932" s="42">
        <f>[2]Emissions!M1659</f>
        <v>0</v>
      </c>
    </row>
    <row r="1933" spans="1:13">
      <c r="A1933" s="10" t="str">
        <f>[2]Emissions!A1565</f>
        <v>EUR</v>
      </c>
      <c r="B1933" s="10" t="str">
        <f>[2]Emissions!B1565</f>
        <v>IND_OTH_PH_NGA_NEW</v>
      </c>
      <c r="C1933" s="10" t="str">
        <f>[2]Emissions!C1565</f>
        <v>IND_CO2</v>
      </c>
      <c r="D1933" s="10" t="str">
        <f>[2]Emissions!D1565</f>
        <v>IND</v>
      </c>
      <c r="E1933" s="42">
        <f>[2]Emissions!E1565</f>
        <v>19713.636940142729</v>
      </c>
      <c r="F1933" s="42">
        <f>[2]Emissions!F1565</f>
        <v>55425.958801033761</v>
      </c>
      <c r="G1933" s="42">
        <f>[2]Emissions!G1565</f>
        <v>62590.174672063164</v>
      </c>
      <c r="H1933" s="42">
        <f>[2]Emissions!H1565</f>
        <v>64683.130808205562</v>
      </c>
      <c r="I1933" s="42">
        <f>[2]Emissions!I1565</f>
        <v>75490.490261492654</v>
      </c>
      <c r="J1933" s="42">
        <f>[2]Emissions!J1565</f>
        <v>115976.84376719189</v>
      </c>
      <c r="K1933" s="42">
        <f>[2]Emissions!K1565</f>
        <v>28786.023111670718</v>
      </c>
      <c r="L1933" s="42">
        <f>[2]Emissions!L1565</f>
        <v>0</v>
      </c>
      <c r="M1933" s="42">
        <f>[2]Emissions!M1565</f>
        <v>0</v>
      </c>
    </row>
    <row r="1934" spans="1:13">
      <c r="A1934" s="10" t="str">
        <f>[2]Emissions!A1495</f>
        <v>EUR</v>
      </c>
      <c r="B1934" s="10" t="str">
        <f>[2]Emissions!B1495</f>
        <v>IND_OTH_OTH_PTC_EXS</v>
      </c>
      <c r="C1934" s="10" t="str">
        <f>[2]Emissions!C1495</f>
        <v>IND_CO2</v>
      </c>
      <c r="D1934" s="10" t="str">
        <f>[2]Emissions!D1495</f>
        <v>IND</v>
      </c>
      <c r="E1934" s="42">
        <f>[2]Emissions!E1495</f>
        <v>951.04121172839496</v>
      </c>
      <c r="F1934" s="42">
        <f>[2]Emissions!F1495</f>
        <v>792.53434310699595</v>
      </c>
      <c r="G1934" s="42">
        <f>[2]Emissions!G1495</f>
        <v>634.02747448559671</v>
      </c>
      <c r="H1934" s="42">
        <f>[2]Emissions!H1495</f>
        <v>475.52060586419748</v>
      </c>
      <c r="I1934" s="42">
        <f>[2]Emissions!I1495</f>
        <v>317.01373724279841</v>
      </c>
      <c r="J1934" s="42">
        <f>[2]Emissions!J1495</f>
        <v>158.50686862139921</v>
      </c>
      <c r="K1934" s="42">
        <f>[2]Emissions!K1495</f>
        <v>0</v>
      </c>
      <c r="L1934" s="42">
        <f>[2]Emissions!L1495</f>
        <v>0</v>
      </c>
      <c r="M1934" s="42">
        <f>[2]Emissions!M1495</f>
        <v>0</v>
      </c>
    </row>
    <row r="1935" spans="1:13">
      <c r="A1935" s="10" t="str">
        <f>[2]Emissions!A1393</f>
        <v>EUR</v>
      </c>
      <c r="B1935" s="10" t="str">
        <f>[2]Emissions!B1393</f>
        <v>IND_NM_MD_OIL_EXS</v>
      </c>
      <c r="C1935" s="10" t="str">
        <f>[2]Emissions!C1393</f>
        <v>IND_CO2</v>
      </c>
      <c r="D1935" s="10" t="str">
        <f>[2]Emissions!D1393</f>
        <v>IND</v>
      </c>
      <c r="E1935" s="42">
        <f>[2]Emissions!E1393</f>
        <v>0</v>
      </c>
      <c r="F1935" s="42">
        <f>[2]Emissions!F1393</f>
        <v>0</v>
      </c>
      <c r="G1935" s="42">
        <f>[2]Emissions!G1393</f>
        <v>0</v>
      </c>
      <c r="H1935" s="42">
        <f>[2]Emissions!H1393</f>
        <v>0</v>
      </c>
      <c r="I1935" s="42">
        <f>[2]Emissions!I1393</f>
        <v>0</v>
      </c>
      <c r="J1935" s="42">
        <f>[2]Emissions!J1393</f>
        <v>0</v>
      </c>
      <c r="K1935" s="42">
        <f>[2]Emissions!K1393</f>
        <v>0</v>
      </c>
      <c r="L1935" s="42">
        <f>[2]Emissions!L1393</f>
        <v>0</v>
      </c>
      <c r="M1935" s="42">
        <f>[2]Emissions!M1393</f>
        <v>0</v>
      </c>
    </row>
    <row r="1936" spans="1:13">
      <c r="A1936" s="10" t="str">
        <f>[2]Emissions!A994</f>
        <v>EUR</v>
      </c>
      <c r="B1936" s="10" t="str">
        <f>[2]Emissions!B994</f>
        <v>IND_CH_OTH_NGA_EXS</v>
      </c>
      <c r="C1936" s="10" t="str">
        <f>[2]Emissions!C994</f>
        <v>IND_CO2</v>
      </c>
      <c r="D1936" s="10" t="str">
        <f>[2]Emissions!D994</f>
        <v>IND</v>
      </c>
      <c r="E1936" s="42">
        <f>[2]Emissions!E994</f>
        <v>6577.3514647647053</v>
      </c>
      <c r="F1936" s="42">
        <f>[2]Emissions!F994</f>
        <v>0</v>
      </c>
      <c r="G1936" s="42">
        <f>[2]Emissions!G994</f>
        <v>0</v>
      </c>
      <c r="H1936" s="42">
        <f>[2]Emissions!H994</f>
        <v>0</v>
      </c>
      <c r="I1936" s="42">
        <f>[2]Emissions!I994</f>
        <v>0</v>
      </c>
      <c r="J1936" s="42">
        <f>[2]Emissions!J994</f>
        <v>0</v>
      </c>
      <c r="K1936" s="42">
        <f>[2]Emissions!K994</f>
        <v>0</v>
      </c>
      <c r="L1936" s="42">
        <f>[2]Emissions!L994</f>
        <v>0</v>
      </c>
      <c r="M1936" s="42">
        <f>[2]Emissions!M994</f>
        <v>0</v>
      </c>
    </row>
    <row r="1937" spans="1:13">
      <c r="A1937" s="10" t="str">
        <f>[2]Emissions!A952</f>
        <v>EUR</v>
      </c>
      <c r="B1937" s="10" t="str">
        <f>[2]Emissions!B952</f>
        <v>IND_CH_OTH_ETH_EXS</v>
      </c>
      <c r="C1937" s="10" t="str">
        <f>[2]Emissions!C952</f>
        <v>IND_CO2</v>
      </c>
      <c r="D1937" s="10" t="str">
        <f>[2]Emissions!D952</f>
        <v>IND</v>
      </c>
      <c r="E1937" s="42">
        <f>[2]Emissions!E952</f>
        <v>0</v>
      </c>
      <c r="F1937" s="42">
        <f>[2]Emissions!F952</f>
        <v>0</v>
      </c>
      <c r="G1937" s="42">
        <f>[2]Emissions!G952</f>
        <v>0</v>
      </c>
      <c r="H1937" s="42">
        <f>[2]Emissions!H952</f>
        <v>0</v>
      </c>
      <c r="I1937" s="42">
        <f>[2]Emissions!I952</f>
        <v>0</v>
      </c>
      <c r="J1937" s="42">
        <f>[2]Emissions!J952</f>
        <v>0</v>
      </c>
      <c r="K1937" s="42">
        <f>[2]Emissions!K952</f>
        <v>0</v>
      </c>
      <c r="L1937" s="42">
        <f>[2]Emissions!L952</f>
        <v>0</v>
      </c>
      <c r="M1937" s="42">
        <f>[2]Emissions!M952</f>
        <v>0</v>
      </c>
    </row>
    <row r="1938" spans="1:13">
      <c r="A1938" s="10" t="str">
        <f>[2]Emissions!A761</f>
        <v>EUR</v>
      </c>
      <c r="B1938" s="10" t="str">
        <f>[2]Emissions!B761</f>
        <v>IND_CH_FS_NAP_NEW</v>
      </c>
      <c r="C1938" s="10" t="str">
        <f>[2]Emissions!C761</f>
        <v>IND_CO2</v>
      </c>
      <c r="D1938" s="10" t="str">
        <f>[2]Emissions!D761</f>
        <v>IND</v>
      </c>
      <c r="E1938" s="42">
        <f>[2]Emissions!E761</f>
        <v>6806.1443132555924</v>
      </c>
      <c r="F1938" s="42">
        <f>[2]Emissions!F761</f>
        <v>4871.6645950053862</v>
      </c>
      <c r="G1938" s="42">
        <f>[2]Emissions!G761</f>
        <v>14167.934498223711</v>
      </c>
      <c r="H1938" s="42">
        <f>[2]Emissions!H761</f>
        <v>13767.36957444142</v>
      </c>
      <c r="I1938" s="42">
        <f>[2]Emissions!I761</f>
        <v>0</v>
      </c>
      <c r="J1938" s="42">
        <f>[2]Emissions!J761</f>
        <v>0</v>
      </c>
      <c r="K1938" s="42">
        <f>[2]Emissions!K761</f>
        <v>0</v>
      </c>
      <c r="L1938" s="42">
        <f>[2]Emissions!L761</f>
        <v>0</v>
      </c>
      <c r="M1938" s="42">
        <f>[2]Emissions!M761</f>
        <v>0</v>
      </c>
    </row>
    <row r="1939" spans="1:13">
      <c r="A1939" s="10" t="str">
        <f>[2]Emissions!A743</f>
        <v>EUR</v>
      </c>
      <c r="B1939" s="10" t="str">
        <f>[2]Emissions!B743</f>
        <v>IND_CH_FS_LPG_EXS</v>
      </c>
      <c r="C1939" s="10" t="str">
        <f>[2]Emissions!C743</f>
        <v>IND_CO2</v>
      </c>
      <c r="D1939" s="10" t="str">
        <f>[2]Emissions!D743</f>
        <v>IND</v>
      </c>
      <c r="E1939" s="42">
        <f>[2]Emissions!E743</f>
        <v>6421.3719244434533</v>
      </c>
      <c r="F1939" s="42">
        <f>[2]Emissions!F743</f>
        <v>5948.9310253436906</v>
      </c>
      <c r="G1939" s="42">
        <f>[2]Emissions!G743</f>
        <v>5149.5198742332404</v>
      </c>
      <c r="H1939" s="42">
        <f>[2]Emissions!H743</f>
        <v>3467.7997602122218</v>
      </c>
      <c r="I1939" s="42">
        <f>[2]Emissions!I743</f>
        <v>2006.96478607617</v>
      </c>
      <c r="J1939" s="42">
        <f>[2]Emissions!J743</f>
        <v>749.31100573268043</v>
      </c>
      <c r="K1939" s="42">
        <f>[2]Emissions!K743</f>
        <v>0</v>
      </c>
      <c r="L1939" s="42">
        <f>[2]Emissions!L743</f>
        <v>0</v>
      </c>
      <c r="M1939" s="42">
        <f>[2]Emissions!M743</f>
        <v>0</v>
      </c>
    </row>
    <row r="1940" spans="1:13">
      <c r="A1940" s="10" t="str">
        <f>[2]Emissions!A707</f>
        <v>EUR</v>
      </c>
      <c r="B1940" s="10" t="str">
        <f>[2]Emissions!B707</f>
        <v>IND_CH_FS_DST_EXS</v>
      </c>
      <c r="C1940" s="10" t="str">
        <f>[2]Emissions!C707</f>
        <v>IND_CO2</v>
      </c>
      <c r="D1940" s="10" t="str">
        <f>[2]Emissions!D707</f>
        <v>IND</v>
      </c>
      <c r="E1940" s="42">
        <f>[2]Emissions!E707</f>
        <v>4076.9866365581338</v>
      </c>
      <c r="F1940" s="42">
        <f>[2]Emissions!F707</f>
        <v>3782.8946246824898</v>
      </c>
      <c r="G1940" s="42">
        <f>[2]Emissions!G707</f>
        <v>3279.8776643414189</v>
      </c>
      <c r="H1940" s="42">
        <f>[2]Emissions!H707</f>
        <v>2200.0866973725551</v>
      </c>
      <c r="I1940" s="42">
        <f>[2]Emissions!I707</f>
        <v>1267.6323991984721</v>
      </c>
      <c r="J1940" s="42">
        <f>[2]Emissions!J707</f>
        <v>470.87732994868759</v>
      </c>
      <c r="K1940" s="42">
        <f>[2]Emissions!K707</f>
        <v>0</v>
      </c>
      <c r="L1940" s="42">
        <f>[2]Emissions!L707</f>
        <v>0</v>
      </c>
      <c r="M1940" s="42">
        <f>[2]Emissions!M707</f>
        <v>0</v>
      </c>
    </row>
    <row r="1941" spans="1:13">
      <c r="A1941" s="10" t="str">
        <f>[2]Emissions!A1689</f>
        <v>EUR</v>
      </c>
      <c r="B1941" s="10" t="str">
        <f>[2]Emissions!B1689</f>
        <v>IND_PP_MD_NGA_NEW</v>
      </c>
      <c r="C1941" s="10" t="str">
        <f>[2]Emissions!C1689</f>
        <v>IND_CO2</v>
      </c>
      <c r="D1941" s="10" t="str">
        <f>[2]Emissions!D1689</f>
        <v>IND</v>
      </c>
      <c r="E1941" s="42">
        <f>[2]Emissions!E1689</f>
        <v>0</v>
      </c>
      <c r="F1941" s="42">
        <f>[2]Emissions!F1689</f>
        <v>0</v>
      </c>
      <c r="G1941" s="42">
        <f>[2]Emissions!G1689</f>
        <v>0</v>
      </c>
      <c r="H1941" s="42">
        <f>[2]Emissions!H1689</f>
        <v>0</v>
      </c>
      <c r="I1941" s="42">
        <f>[2]Emissions!I1689</f>
        <v>0</v>
      </c>
      <c r="J1941" s="42">
        <f>[2]Emissions!J1689</f>
        <v>0</v>
      </c>
      <c r="K1941" s="42">
        <f>[2]Emissions!K1689</f>
        <v>0</v>
      </c>
      <c r="L1941" s="42">
        <f>[2]Emissions!L1689</f>
        <v>0</v>
      </c>
      <c r="M1941" s="42">
        <f>[2]Emissions!M1689</f>
        <v>0</v>
      </c>
    </row>
    <row r="1942" spans="1:13">
      <c r="A1942" s="10" t="str">
        <f>[2]Emissions!A1653</f>
        <v>EUR</v>
      </c>
      <c r="B1942" s="10" t="str">
        <f>[2]Emissions!B1653</f>
        <v>IND_PP_DH_LPG_EXS</v>
      </c>
      <c r="C1942" s="10" t="str">
        <f>[2]Emissions!C1653</f>
        <v>IND_CO2</v>
      </c>
      <c r="D1942" s="10" t="str">
        <f>[2]Emissions!D1653</f>
        <v>IND</v>
      </c>
      <c r="E1942" s="42">
        <f>[2]Emissions!E1653</f>
        <v>0</v>
      </c>
      <c r="F1942" s="42">
        <f>[2]Emissions!F1653</f>
        <v>0</v>
      </c>
      <c r="G1942" s="42">
        <f>[2]Emissions!G1653</f>
        <v>0</v>
      </c>
      <c r="H1942" s="42">
        <f>[2]Emissions!H1653</f>
        <v>0</v>
      </c>
      <c r="I1942" s="42">
        <f>[2]Emissions!I1653</f>
        <v>0</v>
      </c>
      <c r="J1942" s="42">
        <f>[2]Emissions!J1653</f>
        <v>0</v>
      </c>
      <c r="K1942" s="42">
        <f>[2]Emissions!K1653</f>
        <v>0</v>
      </c>
      <c r="L1942" s="42">
        <f>[2]Emissions!L1653</f>
        <v>0</v>
      </c>
      <c r="M1942" s="42">
        <f>[2]Emissions!M1653</f>
        <v>0</v>
      </c>
    </row>
    <row r="1943" spans="1:13">
      <c r="A1943" s="10" t="str">
        <f>[2]Emissions!A1629</f>
        <v>EUR</v>
      </c>
      <c r="B1943" s="10" t="str">
        <f>[2]Emissions!B1629</f>
        <v>IND_OTH_SB_LPG_EXS</v>
      </c>
      <c r="C1943" s="10" t="str">
        <f>[2]Emissions!C1629</f>
        <v>IND_CO2</v>
      </c>
      <c r="D1943" s="10" t="str">
        <f>[2]Emissions!D1629</f>
        <v>IND</v>
      </c>
      <c r="E1943" s="42">
        <f>[2]Emissions!E1629</f>
        <v>389.41866944444439</v>
      </c>
      <c r="F1943" s="42">
        <f>[2]Emissions!F1629</f>
        <v>324.51555787037029</v>
      </c>
      <c r="G1943" s="42">
        <f>[2]Emissions!G1629</f>
        <v>259.6124462962963</v>
      </c>
      <c r="H1943" s="42">
        <f>[2]Emissions!H1629</f>
        <v>194.7093347222222</v>
      </c>
      <c r="I1943" s="42">
        <f>[2]Emissions!I1629</f>
        <v>129.80622314814809</v>
      </c>
      <c r="J1943" s="42">
        <f>[2]Emissions!J1629</f>
        <v>64.903111574074074</v>
      </c>
      <c r="K1943" s="42">
        <f>[2]Emissions!K1629</f>
        <v>0</v>
      </c>
      <c r="L1943" s="42">
        <f>[2]Emissions!L1629</f>
        <v>0</v>
      </c>
      <c r="M1943" s="42">
        <f>[2]Emissions!M1629</f>
        <v>0</v>
      </c>
    </row>
    <row r="1944" spans="1:13">
      <c r="A1944" s="10" t="str">
        <f>[2]Emissions!A1559</f>
        <v>EUR</v>
      </c>
      <c r="B1944" s="10" t="str">
        <f>[2]Emissions!B1559</f>
        <v>IND_OTH_PH_NGA_EXS</v>
      </c>
      <c r="C1944" s="10" t="str">
        <f>[2]Emissions!C1559</f>
        <v>IND_CO2</v>
      </c>
      <c r="D1944" s="10" t="str">
        <f>[2]Emissions!D1559</f>
        <v>IND</v>
      </c>
      <c r="E1944" s="42">
        <f>[2]Emissions!E1559</f>
        <v>55797.687661470591</v>
      </c>
      <c r="F1944" s="42">
        <f>[2]Emissions!F1559</f>
        <v>24472.670026960779</v>
      </c>
      <c r="G1944" s="42">
        <f>[2]Emissions!G1559</f>
        <v>19578.136021568629</v>
      </c>
      <c r="H1944" s="42">
        <f>[2]Emissions!H1559</f>
        <v>14683.60201617647</v>
      </c>
      <c r="I1944" s="42">
        <f>[2]Emissions!I1559</f>
        <v>9789.0680107843164</v>
      </c>
      <c r="J1944" s="42">
        <f>[2]Emissions!J1559</f>
        <v>4894.5340053921573</v>
      </c>
      <c r="K1944" s="42">
        <f>[2]Emissions!K1559</f>
        <v>0</v>
      </c>
      <c r="L1944" s="42">
        <f>[2]Emissions!L1559</f>
        <v>0</v>
      </c>
      <c r="M1944" s="42">
        <f>[2]Emissions!M1559</f>
        <v>0</v>
      </c>
    </row>
    <row r="1945" spans="1:13">
      <c r="A1945" s="10" t="str">
        <f>[2]Emissions!A1038</f>
        <v>EUR</v>
      </c>
      <c r="B1945" s="10" t="str">
        <f>[2]Emissions!B1038</f>
        <v>IND_IS_BOF_BFBOF_CCS_NEW</v>
      </c>
      <c r="C1945" s="10" t="str">
        <f>[2]Emissions!C1038</f>
        <v>IND_CO2</v>
      </c>
      <c r="D1945" s="10" t="str">
        <f>[2]Emissions!D1038</f>
        <v>IND</v>
      </c>
      <c r="E1945" s="42">
        <f>[2]Emissions!E1038</f>
        <v>0</v>
      </c>
      <c r="F1945" s="42">
        <f>[2]Emissions!F1038</f>
        <v>0</v>
      </c>
      <c r="G1945" s="42">
        <f>[2]Emissions!G1038</f>
        <v>0</v>
      </c>
      <c r="H1945" s="42">
        <f>[2]Emissions!H1038</f>
        <v>0</v>
      </c>
      <c r="I1945" s="42">
        <f>[2]Emissions!I1038</f>
        <v>194.16098306948979</v>
      </c>
      <c r="J1945" s="42">
        <f>[2]Emissions!J1038</f>
        <v>14541.144218256801</v>
      </c>
      <c r="K1945" s="42">
        <f>[2]Emissions!K1038</f>
        <v>14376.97546946329</v>
      </c>
      <c r="L1945" s="42">
        <f>[2]Emissions!L1038</f>
        <v>14379.53797289865</v>
      </c>
      <c r="M1945" s="42">
        <f>[2]Emissions!M1038</f>
        <v>14374.250631968889</v>
      </c>
    </row>
    <row r="1946" spans="1:13">
      <c r="A1946" s="10" t="str">
        <f>[2]Emissions!A1489</f>
        <v>EUR</v>
      </c>
      <c r="B1946" s="10" t="str">
        <f>[2]Emissions!B1489</f>
        <v>IND_OTH_OTH_OIL_NEW</v>
      </c>
      <c r="C1946" s="10" t="str">
        <f>[2]Emissions!C1489</f>
        <v>IND_CO2</v>
      </c>
      <c r="D1946" s="10" t="str">
        <f>[2]Emissions!D1489</f>
        <v>IND</v>
      </c>
      <c r="E1946" s="42">
        <f>[2]Emissions!E1489</f>
        <v>0</v>
      </c>
      <c r="F1946" s="42">
        <f>[2]Emissions!F1489</f>
        <v>0</v>
      </c>
      <c r="G1946" s="42">
        <f>[2]Emissions!G1489</f>
        <v>0</v>
      </c>
      <c r="H1946" s="42">
        <f>[2]Emissions!H1489</f>
        <v>0</v>
      </c>
      <c r="I1946" s="42">
        <f>[2]Emissions!I1489</f>
        <v>0</v>
      </c>
      <c r="J1946" s="42">
        <f>[2]Emissions!J1489</f>
        <v>0</v>
      </c>
      <c r="K1946" s="42">
        <f>[2]Emissions!K1489</f>
        <v>0</v>
      </c>
      <c r="L1946" s="42">
        <f>[2]Emissions!L1489</f>
        <v>0</v>
      </c>
      <c r="M1946" s="42">
        <f>[2]Emissions!M1489</f>
        <v>0</v>
      </c>
    </row>
    <row r="1947" spans="1:13">
      <c r="A1947" s="10" t="str">
        <f>[2]Emissions!A988</f>
        <v>EUR</v>
      </c>
      <c r="B1947" s="10" t="str">
        <f>[2]Emissions!B988</f>
        <v>IND_CH_OTH_NAP_EXS</v>
      </c>
      <c r="C1947" s="10" t="str">
        <f>[2]Emissions!C988</f>
        <v>IND_CO2</v>
      </c>
      <c r="D1947" s="10" t="str">
        <f>[2]Emissions!D988</f>
        <v>IND</v>
      </c>
      <c r="E1947" s="42">
        <f>[2]Emissions!E988</f>
        <v>0</v>
      </c>
      <c r="F1947" s="42">
        <f>[2]Emissions!F988</f>
        <v>0</v>
      </c>
      <c r="G1947" s="42">
        <f>[2]Emissions!G988</f>
        <v>0</v>
      </c>
      <c r="H1947" s="42">
        <f>[2]Emissions!H988</f>
        <v>0</v>
      </c>
      <c r="I1947" s="42">
        <f>[2]Emissions!I988</f>
        <v>0</v>
      </c>
      <c r="J1947" s="42">
        <f>[2]Emissions!J988</f>
        <v>0</v>
      </c>
      <c r="K1947" s="42">
        <f>[2]Emissions!K988</f>
        <v>0</v>
      </c>
      <c r="L1947" s="42">
        <f>[2]Emissions!L988</f>
        <v>0</v>
      </c>
      <c r="M1947" s="42">
        <f>[2]Emissions!M988</f>
        <v>0</v>
      </c>
    </row>
    <row r="1948" spans="1:13">
      <c r="A1948" s="10" t="str">
        <f>[2]Emissions!A755</f>
        <v>EUR</v>
      </c>
      <c r="B1948" s="10" t="str">
        <f>[2]Emissions!B755</f>
        <v>IND_CH_FS_NAP_EXS</v>
      </c>
      <c r="C1948" s="10" t="str">
        <f>[2]Emissions!C755</f>
        <v>IND_CO2</v>
      </c>
      <c r="D1948" s="10" t="str">
        <f>[2]Emissions!D755</f>
        <v>IND</v>
      </c>
      <c r="E1948" s="42">
        <f>[2]Emissions!E755</f>
        <v>40574.892147859129</v>
      </c>
      <c r="F1948" s="42">
        <f>[2]Emissions!F755</f>
        <v>37469.850993715103</v>
      </c>
      <c r="G1948" s="42">
        <f>[2]Emissions!G755</f>
        <v>32325.916588957811</v>
      </c>
      <c r="H1948" s="42">
        <f>[2]Emissions!H755</f>
        <v>21797.513369639659</v>
      </c>
      <c r="I1948" s="42">
        <f>[2]Emissions!I755</f>
        <v>12633.79109837386</v>
      </c>
      <c r="J1948" s="42">
        <f>[2]Emissions!J755</f>
        <v>4724.8049137010548</v>
      </c>
      <c r="K1948" s="42">
        <f>[2]Emissions!K755</f>
        <v>0</v>
      </c>
      <c r="L1948" s="42">
        <f>[2]Emissions!L755</f>
        <v>0</v>
      </c>
      <c r="M1948" s="42">
        <f>[2]Emissions!M755</f>
        <v>0</v>
      </c>
    </row>
    <row r="1949" spans="1:13">
      <c r="A1949" s="10" t="str">
        <f>[2]Emissions!A737</f>
        <v>EUR</v>
      </c>
      <c r="B1949" s="10" t="str">
        <f>[2]Emissions!B737</f>
        <v>IND_CH_FS_LNG_EXS</v>
      </c>
      <c r="C1949" s="10" t="str">
        <f>[2]Emissions!C737</f>
        <v>IND_CO2</v>
      </c>
      <c r="D1949" s="10" t="str">
        <f>[2]Emissions!D737</f>
        <v>IND</v>
      </c>
      <c r="E1949" s="42">
        <f>[2]Emissions!E737</f>
        <v>27.989149999999999</v>
      </c>
      <c r="F1949" s="42">
        <f>[2]Emissions!F737</f>
        <v>0</v>
      </c>
      <c r="G1949" s="42">
        <f>[2]Emissions!G737</f>
        <v>0</v>
      </c>
      <c r="H1949" s="42">
        <f>[2]Emissions!H737</f>
        <v>0</v>
      </c>
      <c r="I1949" s="42">
        <f>[2]Emissions!I737</f>
        <v>0</v>
      </c>
      <c r="J1949" s="42">
        <f>[2]Emissions!J737</f>
        <v>0</v>
      </c>
      <c r="K1949" s="42">
        <f>[2]Emissions!K737</f>
        <v>0</v>
      </c>
      <c r="L1949" s="42">
        <f>[2]Emissions!L737</f>
        <v>0</v>
      </c>
      <c r="M1949" s="42">
        <f>[2]Emissions!M737</f>
        <v>0</v>
      </c>
    </row>
    <row r="1950" spans="1:13">
      <c r="A1950" s="10" t="str">
        <f>[2]Emissions!A695</f>
        <v>EUR</v>
      </c>
      <c r="B1950" s="10" t="str">
        <f>[2]Emissions!B695</f>
        <v>IND_CH_FS_COA_EXS</v>
      </c>
      <c r="C1950" s="10" t="str">
        <f>[2]Emissions!C695</f>
        <v>IND_CO2</v>
      </c>
      <c r="D1950" s="10" t="str">
        <f>[2]Emissions!D695</f>
        <v>IND</v>
      </c>
      <c r="E1950" s="42">
        <f>[2]Emissions!E695</f>
        <v>4846.1139982076902</v>
      </c>
      <c r="F1950" s="42">
        <f>[2]Emissions!F695</f>
        <v>8257.1480297369908</v>
      </c>
      <c r="G1950" s="42">
        <f>[2]Emissions!G695</f>
        <v>9634.0682123239767</v>
      </c>
      <c r="H1950" s="42">
        <f>[2]Emissions!H695</f>
        <v>10341.87775467985</v>
      </c>
      <c r="I1950" s="42">
        <f>[2]Emissions!I695</f>
        <v>8502.3030549294872</v>
      </c>
      <c r="J1950" s="42">
        <f>[2]Emissions!J695</f>
        <v>4243.1047263507025</v>
      </c>
      <c r="K1950" s="42">
        <f>[2]Emissions!K695</f>
        <v>0</v>
      </c>
      <c r="L1950" s="42">
        <f>[2]Emissions!L695</f>
        <v>0</v>
      </c>
      <c r="M1950" s="42">
        <f>[2]Emissions!M695</f>
        <v>0</v>
      </c>
    </row>
    <row r="1951" spans="1:13">
      <c r="A1951" s="10" t="str">
        <f>[2]Emissions!A1683</f>
        <v>EUR</v>
      </c>
      <c r="B1951" s="10" t="str">
        <f>[2]Emissions!B1683</f>
        <v>IND_PP_MD_LPG_NEW</v>
      </c>
      <c r="C1951" s="10" t="str">
        <f>[2]Emissions!C1683</f>
        <v>IND_CO2</v>
      </c>
      <c r="D1951" s="10" t="str">
        <f>[2]Emissions!D1683</f>
        <v>IND</v>
      </c>
      <c r="E1951" s="42">
        <f>[2]Emissions!E1683</f>
        <v>0</v>
      </c>
      <c r="F1951" s="42">
        <f>[2]Emissions!F1683</f>
        <v>0</v>
      </c>
      <c r="G1951" s="42">
        <f>[2]Emissions!G1683</f>
        <v>0</v>
      </c>
      <c r="H1951" s="42">
        <f>[2]Emissions!H1683</f>
        <v>0</v>
      </c>
      <c r="I1951" s="42">
        <f>[2]Emissions!I1683</f>
        <v>0</v>
      </c>
      <c r="J1951" s="42">
        <f>[2]Emissions!J1683</f>
        <v>0</v>
      </c>
      <c r="K1951" s="42">
        <f>[2]Emissions!K1683</f>
        <v>0</v>
      </c>
      <c r="L1951" s="42">
        <f>[2]Emissions!L1683</f>
        <v>0</v>
      </c>
      <c r="M1951" s="42">
        <f>[2]Emissions!M1683</f>
        <v>0</v>
      </c>
    </row>
    <row r="1952" spans="1:13">
      <c r="A1952" s="10" t="str">
        <f>[2]Emissions!A1623</f>
        <v>EUR</v>
      </c>
      <c r="B1952" s="10" t="str">
        <f>[2]Emissions!B1623</f>
        <v>IND_OTH_SB_HFO_NEW</v>
      </c>
      <c r="C1952" s="10" t="str">
        <f>[2]Emissions!C1623</f>
        <v>IND_CO2</v>
      </c>
      <c r="D1952" s="10" t="str">
        <f>[2]Emissions!D1623</f>
        <v>IND</v>
      </c>
      <c r="E1952" s="42">
        <f>[2]Emissions!E1623</f>
        <v>1681.973259542588</v>
      </c>
      <c r="F1952" s="42">
        <f>[2]Emissions!F1623</f>
        <v>1513.264747561115</v>
      </c>
      <c r="G1952" s="42">
        <f>[2]Emissions!G1623</f>
        <v>20955.09664334897</v>
      </c>
      <c r="H1952" s="42">
        <f>[2]Emissions!H1623</f>
        <v>0</v>
      </c>
      <c r="I1952" s="42">
        <f>[2]Emissions!I1623</f>
        <v>0</v>
      </c>
      <c r="J1952" s="42">
        <f>[2]Emissions!J1623</f>
        <v>0</v>
      </c>
      <c r="K1952" s="42">
        <f>[2]Emissions!K1623</f>
        <v>0</v>
      </c>
      <c r="L1952" s="42">
        <f>[2]Emissions!L1623</f>
        <v>0</v>
      </c>
      <c r="M1952" s="42">
        <f>[2]Emissions!M1623</f>
        <v>0</v>
      </c>
    </row>
    <row r="1953" spans="1:13">
      <c r="A1953" s="10" t="str">
        <f>[2]Emissions!A1553</f>
        <v>EUR</v>
      </c>
      <c r="B1953" s="10" t="str">
        <f>[2]Emissions!B1553</f>
        <v>IND_OTH_PH_LPG_NEW</v>
      </c>
      <c r="C1953" s="10" t="str">
        <f>[2]Emissions!C1553</f>
        <v>IND_CO2</v>
      </c>
      <c r="D1953" s="10" t="str">
        <f>[2]Emissions!D1553</f>
        <v>IND</v>
      </c>
      <c r="E1953" s="42">
        <f>[2]Emissions!E1553</f>
        <v>0</v>
      </c>
      <c r="F1953" s="42">
        <f>[2]Emissions!F1553</f>
        <v>0</v>
      </c>
      <c r="G1953" s="42">
        <f>[2]Emissions!G1553</f>
        <v>0</v>
      </c>
      <c r="H1953" s="42">
        <f>[2]Emissions!H1553</f>
        <v>0</v>
      </c>
      <c r="I1953" s="42">
        <f>[2]Emissions!I1553</f>
        <v>0</v>
      </c>
      <c r="J1953" s="42">
        <f>[2]Emissions!J1553</f>
        <v>13707.17703720379</v>
      </c>
      <c r="K1953" s="42">
        <f>[2]Emissions!K1553</f>
        <v>0</v>
      </c>
      <c r="L1953" s="42">
        <f>[2]Emissions!L1553</f>
        <v>0</v>
      </c>
      <c r="M1953" s="42">
        <f>[2]Emissions!M1553</f>
        <v>0</v>
      </c>
    </row>
    <row r="1954" spans="1:13">
      <c r="A1954" s="10" t="str">
        <f>[2]Emissions!A1483</f>
        <v>EUR</v>
      </c>
      <c r="B1954" s="10" t="str">
        <f>[2]Emissions!B1483</f>
        <v>IND_OTH_OTH_OIL_EXS</v>
      </c>
      <c r="C1954" s="10" t="str">
        <f>[2]Emissions!C1483</f>
        <v>IND_CO2</v>
      </c>
      <c r="D1954" s="10" t="str">
        <f>[2]Emissions!D1483</f>
        <v>IND</v>
      </c>
      <c r="E1954" s="42">
        <f>[2]Emissions!E1483</f>
        <v>8292.5563650000004</v>
      </c>
      <c r="F1954" s="42">
        <f>[2]Emissions!F1483</f>
        <v>3637.0861249999998</v>
      </c>
      <c r="G1954" s="42">
        <f>[2]Emissions!G1483</f>
        <v>2909.668900000001</v>
      </c>
      <c r="H1954" s="42">
        <f>[2]Emissions!H1483</f>
        <v>2182.251675</v>
      </c>
      <c r="I1954" s="42">
        <f>[2]Emissions!I1483</f>
        <v>1454.8344500000001</v>
      </c>
      <c r="J1954" s="42">
        <f>[2]Emissions!J1483</f>
        <v>727.41722500000014</v>
      </c>
      <c r="K1954" s="42">
        <f>[2]Emissions!K1483</f>
        <v>0</v>
      </c>
      <c r="L1954" s="42">
        <f>[2]Emissions!L1483</f>
        <v>0</v>
      </c>
      <c r="M1954" s="42">
        <f>[2]Emissions!M1483</f>
        <v>0</v>
      </c>
    </row>
    <row r="1955" spans="1:13">
      <c r="A1955" s="10" t="str">
        <f>[2]Emissions!A982</f>
        <v>EUR</v>
      </c>
      <c r="B1955" s="10" t="str">
        <f>[2]Emissions!B982</f>
        <v>IND_CH_OTH_LPG_NEW</v>
      </c>
      <c r="C1955" s="10" t="str">
        <f>[2]Emissions!C982</f>
        <v>IND_CO2</v>
      </c>
      <c r="D1955" s="10" t="str">
        <f>[2]Emissions!D982</f>
        <v>IND</v>
      </c>
      <c r="E1955" s="42">
        <f>[2]Emissions!E982</f>
        <v>0</v>
      </c>
      <c r="F1955" s="42">
        <f>[2]Emissions!F982</f>
        <v>0</v>
      </c>
      <c r="G1955" s="42">
        <f>[2]Emissions!G982</f>
        <v>0</v>
      </c>
      <c r="H1955" s="42">
        <f>[2]Emissions!H982</f>
        <v>0</v>
      </c>
      <c r="I1955" s="42">
        <f>[2]Emissions!I982</f>
        <v>0</v>
      </c>
      <c r="J1955" s="42">
        <f>[2]Emissions!J982</f>
        <v>0</v>
      </c>
      <c r="K1955" s="42">
        <f>[2]Emissions!K982</f>
        <v>0</v>
      </c>
      <c r="L1955" s="42">
        <f>[2]Emissions!L982</f>
        <v>0</v>
      </c>
      <c r="M1955" s="42">
        <f>[2]Emissions!M982</f>
        <v>0</v>
      </c>
    </row>
    <row r="1956" spans="1:13">
      <c r="A1956" s="10" t="str">
        <f>[2]Emissions!A731</f>
        <v>EUR</v>
      </c>
      <c r="B1956" s="10" t="str">
        <f>[2]Emissions!B731</f>
        <v>IND_CH_FS_HFO_EXS</v>
      </c>
      <c r="C1956" s="10" t="str">
        <f>[2]Emissions!C731</f>
        <v>IND_CO2</v>
      </c>
      <c r="D1956" s="10" t="str">
        <f>[2]Emissions!D731</f>
        <v>IND</v>
      </c>
      <c r="E1956" s="42">
        <f>[2]Emissions!E731</f>
        <v>9699.6345905238395</v>
      </c>
      <c r="F1956" s="42">
        <f>[2]Emissions!F731</f>
        <v>8985.0016296963731</v>
      </c>
      <c r="G1956" s="42">
        <f>[2]Emissions!G731</f>
        <v>7776.6988304284268</v>
      </c>
      <c r="H1956" s="42">
        <f>[2]Emissions!H731</f>
        <v>5244.5241837616286</v>
      </c>
      <c r="I1956" s="42">
        <f>[2]Emissions!I731</f>
        <v>3040.1456117032212</v>
      </c>
      <c r="J1956" s="42">
        <f>[2]Emissions!J731</f>
        <v>1137.141074167323</v>
      </c>
      <c r="K1956" s="42">
        <f>[2]Emissions!K731</f>
        <v>0</v>
      </c>
      <c r="L1956" s="42">
        <f>[2]Emissions!L731</f>
        <v>0</v>
      </c>
      <c r="M1956" s="42">
        <f>[2]Emissions!M731</f>
        <v>0</v>
      </c>
    </row>
    <row r="1957" spans="1:13">
      <c r="A1957" s="10" t="str">
        <f>[2]Emissions!A647</f>
        <v>EUR</v>
      </c>
      <c r="B1957" s="10" t="str">
        <f>[2]Emissions!B647</f>
        <v>IND_CH_AMM_COAGSF_NEW</v>
      </c>
      <c r="C1957" s="10" t="str">
        <f>[2]Emissions!C647</f>
        <v>IND_CO2</v>
      </c>
      <c r="D1957" s="10" t="str">
        <f>[2]Emissions!D647</f>
        <v>IND</v>
      </c>
      <c r="E1957" s="42">
        <f>[2]Emissions!E647</f>
        <v>15960.925029260119</v>
      </c>
      <c r="F1957" s="42">
        <f>[2]Emissions!F647</f>
        <v>15597.47373256669</v>
      </c>
      <c r="G1957" s="42">
        <f>[2]Emissions!G647</f>
        <v>3104.4694379380362</v>
      </c>
      <c r="H1957" s="42">
        <f>[2]Emissions!H647</f>
        <v>10188.96244344447</v>
      </c>
      <c r="I1957" s="42">
        <f>[2]Emissions!I647</f>
        <v>0</v>
      </c>
      <c r="J1957" s="42">
        <f>[2]Emissions!J647</f>
        <v>0</v>
      </c>
      <c r="K1957" s="42">
        <f>[2]Emissions!K647</f>
        <v>0</v>
      </c>
      <c r="L1957" s="42">
        <f>[2]Emissions!L647</f>
        <v>0</v>
      </c>
      <c r="M1957" s="42">
        <f>[2]Emissions!M647</f>
        <v>0</v>
      </c>
    </row>
    <row r="1958" spans="1:13">
      <c r="A1958" s="10" t="str">
        <f>[2]Emissions!A1677</f>
        <v>EUR</v>
      </c>
      <c r="B1958" s="10" t="str">
        <f>[2]Emissions!B1677</f>
        <v>IND_PP_DH_OIL_EXS</v>
      </c>
      <c r="C1958" s="10" t="str">
        <f>[2]Emissions!C1677</f>
        <v>IND_CO2</v>
      </c>
      <c r="D1958" s="10" t="str">
        <f>[2]Emissions!D1677</f>
        <v>IND</v>
      </c>
      <c r="E1958" s="42">
        <f>[2]Emissions!E1677</f>
        <v>0</v>
      </c>
      <c r="F1958" s="42">
        <f>[2]Emissions!F1677</f>
        <v>0</v>
      </c>
      <c r="G1958" s="42">
        <f>[2]Emissions!G1677</f>
        <v>0</v>
      </c>
      <c r="H1958" s="42">
        <f>[2]Emissions!H1677</f>
        <v>0</v>
      </c>
      <c r="I1958" s="42">
        <f>[2]Emissions!I1677</f>
        <v>0</v>
      </c>
      <c r="J1958" s="42">
        <f>[2]Emissions!J1677</f>
        <v>0</v>
      </c>
      <c r="K1958" s="42">
        <f>[2]Emissions!K1677</f>
        <v>0</v>
      </c>
      <c r="L1958" s="42">
        <f>[2]Emissions!L1677</f>
        <v>0</v>
      </c>
      <c r="M1958" s="42">
        <f>[2]Emissions!M1677</f>
        <v>0</v>
      </c>
    </row>
    <row r="1959" spans="1:13">
      <c r="A1959" s="10" t="str">
        <f>[2]Emissions!A1647</f>
        <v>EUR</v>
      </c>
      <c r="B1959" s="10" t="str">
        <f>[2]Emissions!B1647</f>
        <v>IND_OTH_SB_OIL_EXS</v>
      </c>
      <c r="C1959" s="10" t="str">
        <f>[2]Emissions!C1647</f>
        <v>IND_CO2</v>
      </c>
      <c r="D1959" s="10" t="str">
        <f>[2]Emissions!D1647</f>
        <v>IND</v>
      </c>
      <c r="E1959" s="42">
        <f>[2]Emissions!E1647</f>
        <v>8728.521269753086</v>
      </c>
      <c r="F1959" s="42">
        <f>[2]Emissions!F1647</f>
        <v>7273.7677247942393</v>
      </c>
      <c r="G1959" s="42">
        <f>[2]Emissions!G1647</f>
        <v>5819.0141798353907</v>
      </c>
      <c r="H1959" s="42">
        <f>[2]Emissions!H1647</f>
        <v>4364.2606348765439</v>
      </c>
      <c r="I1959" s="42">
        <f>[2]Emissions!I1647</f>
        <v>2909.5070899176958</v>
      </c>
      <c r="J1959" s="42">
        <f>[2]Emissions!J1647</f>
        <v>1454.7535449588479</v>
      </c>
      <c r="K1959" s="42">
        <f>[2]Emissions!K1647</f>
        <v>0</v>
      </c>
      <c r="L1959" s="42">
        <f>[2]Emissions!L1647</f>
        <v>0</v>
      </c>
      <c r="M1959" s="42">
        <f>[2]Emissions!M1647</f>
        <v>0</v>
      </c>
    </row>
    <row r="1960" spans="1:13">
      <c r="A1960" s="10" t="str">
        <f>[2]Emissions!A1617</f>
        <v>EUR</v>
      </c>
      <c r="B1960" s="10" t="str">
        <f>[2]Emissions!B1617</f>
        <v>IND_OTH_SB_HFO_EXS</v>
      </c>
      <c r="C1960" s="10" t="str">
        <f>[2]Emissions!C1617</f>
        <v>IND_CO2</v>
      </c>
      <c r="D1960" s="10" t="str">
        <f>[2]Emissions!D1617</f>
        <v>IND</v>
      </c>
      <c r="E1960" s="42">
        <f>[2]Emissions!E1617</f>
        <v>3034.2808111111108</v>
      </c>
      <c r="F1960" s="42">
        <f>[2]Emissions!F1617</f>
        <v>2528.567342592592</v>
      </c>
      <c r="G1960" s="42">
        <f>[2]Emissions!G1617</f>
        <v>2022.8538740740739</v>
      </c>
      <c r="H1960" s="42">
        <f>[2]Emissions!H1617</f>
        <v>1517.1404055555561</v>
      </c>
      <c r="I1960" s="42">
        <f>[2]Emissions!I1617</f>
        <v>1011.426937037037</v>
      </c>
      <c r="J1960" s="42">
        <f>[2]Emissions!J1617</f>
        <v>505.71346851851808</v>
      </c>
      <c r="K1960" s="42">
        <f>[2]Emissions!K1617</f>
        <v>0</v>
      </c>
      <c r="L1960" s="42">
        <f>[2]Emissions!L1617</f>
        <v>0</v>
      </c>
      <c r="M1960" s="42">
        <f>[2]Emissions!M1617</f>
        <v>0</v>
      </c>
    </row>
    <row r="1961" spans="1:13">
      <c r="A1961" s="10" t="str">
        <f>[2]Emissions!A1547</f>
        <v>EUR</v>
      </c>
      <c r="B1961" s="10" t="str">
        <f>[2]Emissions!B1547</f>
        <v>IND_OTH_PH_LPG_EXS</v>
      </c>
      <c r="C1961" s="10" t="str">
        <f>[2]Emissions!C1547</f>
        <v>IND_CO2</v>
      </c>
      <c r="D1961" s="10" t="str">
        <f>[2]Emissions!D1547</f>
        <v>IND</v>
      </c>
      <c r="E1961" s="42">
        <f>[2]Emissions!E1547</f>
        <v>4993.0210770000003</v>
      </c>
      <c r="F1961" s="42">
        <f>[2]Emissions!F1547</f>
        <v>2189.9215250000002</v>
      </c>
      <c r="G1961" s="42">
        <f>[2]Emissions!G1547</f>
        <v>1751.93722</v>
      </c>
      <c r="H1961" s="42">
        <f>[2]Emissions!H1547</f>
        <v>1313.9529150000001</v>
      </c>
      <c r="I1961" s="42">
        <f>[2]Emissions!I1547</f>
        <v>875.96861000000001</v>
      </c>
      <c r="J1961" s="42">
        <f>[2]Emissions!J1547</f>
        <v>437.98430500000018</v>
      </c>
      <c r="K1961" s="42">
        <f>[2]Emissions!K1547</f>
        <v>0</v>
      </c>
      <c r="L1961" s="42">
        <f>[2]Emissions!L1547</f>
        <v>0</v>
      </c>
      <c r="M1961" s="42">
        <f>[2]Emissions!M1547</f>
        <v>0</v>
      </c>
    </row>
    <row r="1962" spans="1:13">
      <c r="A1962" s="10" t="str">
        <f>[2]Emissions!A1477</f>
        <v>EUR</v>
      </c>
      <c r="B1962" s="10" t="str">
        <f>[2]Emissions!B1477</f>
        <v>IND_OTH_OTH_NGA_NEW</v>
      </c>
      <c r="C1962" s="10" t="str">
        <f>[2]Emissions!C1477</f>
        <v>IND_CO2</v>
      </c>
      <c r="D1962" s="10" t="str">
        <f>[2]Emissions!D1477</f>
        <v>IND</v>
      </c>
      <c r="E1962" s="42">
        <f>[2]Emissions!E1477</f>
        <v>14671.17087662122</v>
      </c>
      <c r="F1962" s="42">
        <f>[2]Emissions!F1477</f>
        <v>9239.8900472524056</v>
      </c>
      <c r="G1962" s="42">
        <f>[2]Emissions!G1477</f>
        <v>0</v>
      </c>
      <c r="H1962" s="42">
        <f>[2]Emissions!H1477</f>
        <v>0</v>
      </c>
      <c r="I1962" s="42">
        <f>[2]Emissions!I1477</f>
        <v>0</v>
      </c>
      <c r="J1962" s="42">
        <f>[2]Emissions!J1477</f>
        <v>0</v>
      </c>
      <c r="K1962" s="42">
        <f>[2]Emissions!K1477</f>
        <v>0</v>
      </c>
      <c r="L1962" s="42">
        <f>[2]Emissions!L1477</f>
        <v>0</v>
      </c>
      <c r="M1962" s="42">
        <f>[2]Emissions!M1477</f>
        <v>0</v>
      </c>
    </row>
    <row r="1963" spans="1:13">
      <c r="A1963" s="10" t="str">
        <f>[2]Emissions!A1418</f>
        <v>EUR</v>
      </c>
      <c r="B1963" s="10" t="str">
        <f>[2]Emissions!B1418</f>
        <v>IND_OTH_MD_NGA_NEW</v>
      </c>
      <c r="C1963" s="10" t="str">
        <f>[2]Emissions!C1418</f>
        <v>IND_CO2</v>
      </c>
      <c r="D1963" s="10" t="str">
        <f>[2]Emissions!D1418</f>
        <v>IND</v>
      </c>
      <c r="E1963" s="42">
        <f>[2]Emissions!E1418</f>
        <v>0</v>
      </c>
      <c r="F1963" s="42">
        <f>[2]Emissions!F1418</f>
        <v>0</v>
      </c>
      <c r="G1963" s="42">
        <f>[2]Emissions!G1418</f>
        <v>0</v>
      </c>
      <c r="H1963" s="42">
        <f>[2]Emissions!H1418</f>
        <v>0</v>
      </c>
      <c r="I1963" s="42">
        <f>[2]Emissions!I1418</f>
        <v>0</v>
      </c>
      <c r="J1963" s="42">
        <f>[2]Emissions!J1418</f>
        <v>0</v>
      </c>
      <c r="K1963" s="42">
        <f>[2]Emissions!K1418</f>
        <v>0</v>
      </c>
      <c r="L1963" s="42">
        <f>[2]Emissions!L1418</f>
        <v>0</v>
      </c>
      <c r="M1963" s="42">
        <f>[2]Emissions!M1418</f>
        <v>0</v>
      </c>
    </row>
    <row r="1964" spans="1:13">
      <c r="A1964" s="10" t="str">
        <f>[2]Emissions!A1268</f>
        <v>EUR</v>
      </c>
      <c r="B1964" s="10" t="str">
        <f>[2]Emissions!B1268</f>
        <v>IND_NF_ZNC_EXS</v>
      </c>
      <c r="C1964" s="10" t="str">
        <f>[2]Emissions!C1268</f>
        <v>IND_CO2</v>
      </c>
      <c r="D1964" s="10" t="str">
        <f>[2]Emissions!D1268</f>
        <v>IND</v>
      </c>
      <c r="E1964" s="42">
        <f>[2]Emissions!E1268</f>
        <v>27.151193219840341</v>
      </c>
      <c r="F1964" s="42">
        <f>[2]Emissions!F1268</f>
        <v>21.72095457587228</v>
      </c>
      <c r="G1964" s="42">
        <f>[2]Emissions!G1268</f>
        <v>16.290715931904209</v>
      </c>
      <c r="H1964" s="42">
        <f>[2]Emissions!H1268</f>
        <v>10.86047728793613</v>
      </c>
      <c r="I1964" s="42">
        <f>[2]Emissions!I1268</f>
        <v>5.4302386439680701</v>
      </c>
      <c r="J1964" s="42">
        <f>[2]Emissions!J1268</f>
        <v>0</v>
      </c>
      <c r="K1964" s="42">
        <f>[2]Emissions!K1268</f>
        <v>0</v>
      </c>
      <c r="L1964" s="42">
        <f>[2]Emissions!L1268</f>
        <v>0</v>
      </c>
      <c r="M1964" s="42">
        <f>[2]Emissions!M1268</f>
        <v>0</v>
      </c>
    </row>
    <row r="1965" spans="1:13">
      <c r="A1965" s="10" t="str">
        <f>[2]Emissions!A1163</f>
        <v>EUR</v>
      </c>
      <c r="B1965" s="10" t="str">
        <f>[2]Emissions!B1163</f>
        <v>IND_IS_SCR_EXS</v>
      </c>
      <c r="C1965" s="10" t="str">
        <f>[2]Emissions!C1163</f>
        <v>IND_CO2</v>
      </c>
      <c r="D1965" s="10" t="str">
        <f>[2]Emissions!D1163</f>
        <v>IND</v>
      </c>
      <c r="E1965" s="42">
        <f>[2]Emissions!E1163</f>
        <v>8896.263750040227</v>
      </c>
      <c r="F1965" s="42">
        <f>[2]Emissions!F1163</f>
        <v>7117.0110000321811</v>
      </c>
      <c r="G1965" s="42">
        <f>[2]Emissions!G1163</f>
        <v>4237.0305267903441</v>
      </c>
      <c r="H1965" s="42">
        <f>[2]Emissions!H1163</f>
        <v>3368.4320255863609</v>
      </c>
      <c r="I1965" s="42">
        <f>[2]Emissions!I1163</f>
        <v>936.79656294584845</v>
      </c>
      <c r="J1965" s="42">
        <f>[2]Emissions!J1163</f>
        <v>0</v>
      </c>
      <c r="K1965" s="42">
        <f>[2]Emissions!K1163</f>
        <v>0</v>
      </c>
      <c r="L1965" s="42">
        <f>[2]Emissions!L1163</f>
        <v>0</v>
      </c>
      <c r="M1965" s="42">
        <f>[2]Emissions!M1163</f>
        <v>0</v>
      </c>
    </row>
    <row r="1966" spans="1:13">
      <c r="A1966" s="10" t="str">
        <f>[2]Emissions!A976</f>
        <v>EUR</v>
      </c>
      <c r="B1966" s="10" t="str">
        <f>[2]Emissions!B976</f>
        <v>IND_CH_OTH_LPG_EXS</v>
      </c>
      <c r="C1966" s="10" t="str">
        <f>[2]Emissions!C976</f>
        <v>IND_CO2</v>
      </c>
      <c r="D1966" s="10" t="str">
        <f>[2]Emissions!D976</f>
        <v>IND</v>
      </c>
      <c r="E1966" s="42">
        <f>[2]Emissions!E976</f>
        <v>0</v>
      </c>
      <c r="F1966" s="42">
        <f>[2]Emissions!F976</f>
        <v>0</v>
      </c>
      <c r="G1966" s="42">
        <f>[2]Emissions!G976</f>
        <v>0</v>
      </c>
      <c r="H1966" s="42">
        <f>[2]Emissions!H976</f>
        <v>0</v>
      </c>
      <c r="I1966" s="42">
        <f>[2]Emissions!I976</f>
        <v>0</v>
      </c>
      <c r="J1966" s="42">
        <f>[2]Emissions!J976</f>
        <v>0</v>
      </c>
      <c r="K1966" s="42">
        <f>[2]Emissions!K976</f>
        <v>0</v>
      </c>
      <c r="L1966" s="42">
        <f>[2]Emissions!L976</f>
        <v>0</v>
      </c>
      <c r="M1966" s="42">
        <f>[2]Emissions!M976</f>
        <v>0</v>
      </c>
    </row>
    <row r="1967" spans="1:13">
      <c r="A1967" s="10" t="str">
        <f>[2]Emissions!A842</f>
        <v>EUR</v>
      </c>
      <c r="B1967" s="10" t="str">
        <f>[2]Emissions!B842</f>
        <v>IND_CH_MD_OIL_NEW</v>
      </c>
      <c r="C1967" s="10" t="str">
        <f>[2]Emissions!C842</f>
        <v>IND_CO2</v>
      </c>
      <c r="D1967" s="10" t="str">
        <f>[2]Emissions!D842</f>
        <v>IND</v>
      </c>
      <c r="E1967" s="42">
        <f>[2]Emissions!E842</f>
        <v>0</v>
      </c>
      <c r="F1967" s="42">
        <f>[2]Emissions!F842</f>
        <v>0</v>
      </c>
      <c r="G1967" s="42">
        <f>[2]Emissions!G842</f>
        <v>0</v>
      </c>
      <c r="H1967" s="42">
        <f>[2]Emissions!H842</f>
        <v>0</v>
      </c>
      <c r="I1967" s="42">
        <f>[2]Emissions!I842</f>
        <v>0</v>
      </c>
      <c r="J1967" s="42">
        <f>[2]Emissions!J842</f>
        <v>0</v>
      </c>
      <c r="K1967" s="42">
        <f>[2]Emissions!K842</f>
        <v>0</v>
      </c>
      <c r="L1967" s="42">
        <f>[2]Emissions!L842</f>
        <v>0</v>
      </c>
      <c r="M1967" s="42">
        <f>[2]Emissions!M842</f>
        <v>0</v>
      </c>
    </row>
    <row r="1968" spans="1:13">
      <c r="A1968" s="10" t="str">
        <f>[2]Emissions!A725</f>
        <v>EUR</v>
      </c>
      <c r="B1968" s="10" t="str">
        <f>[2]Emissions!B725</f>
        <v>IND_CH_FS_ETH_NEW</v>
      </c>
      <c r="C1968" s="10" t="str">
        <f>[2]Emissions!C725</f>
        <v>IND_CO2</v>
      </c>
      <c r="D1968" s="10" t="str">
        <f>[2]Emissions!D725</f>
        <v>IND</v>
      </c>
      <c r="E1968" s="42">
        <f>[2]Emissions!E725</f>
        <v>3201.193098098774</v>
      </c>
      <c r="F1968" s="42">
        <f>[2]Emissions!F725</f>
        <v>10646.398936799171</v>
      </c>
      <c r="G1968" s="42">
        <f>[2]Emissions!G725</f>
        <v>14860.962361710301</v>
      </c>
      <c r="H1968" s="42">
        <f>[2]Emissions!H725</f>
        <v>40578.953157245691</v>
      </c>
      <c r="I1968" s="42">
        <f>[2]Emissions!I725</f>
        <v>67030.916557374541</v>
      </c>
      <c r="J1968" s="42">
        <f>[2]Emissions!J725</f>
        <v>66758.794576917237</v>
      </c>
      <c r="K1968" s="42">
        <f>[2]Emissions!K725</f>
        <v>21931.441247335169</v>
      </c>
      <c r="L1968" s="42">
        <f>[2]Emissions!L725</f>
        <v>12575.140028742009</v>
      </c>
      <c r="M1968" s="42">
        <f>[2]Emissions!M725</f>
        <v>19197.115099897721</v>
      </c>
    </row>
    <row r="1969" spans="1:13">
      <c r="A1969" s="10" t="str">
        <f>[2]Emissions!A773</f>
        <v>EUR</v>
      </c>
      <c r="B1969" s="10" t="str">
        <f>[2]Emissions!B773</f>
        <v>IND_CH_FS_NGA_NEW</v>
      </c>
      <c r="C1969" s="10" t="str">
        <f>[2]Emissions!C773</f>
        <v>IND_CO2</v>
      </c>
      <c r="D1969" s="10" t="str">
        <f>[2]Emissions!D773</f>
        <v>IND</v>
      </c>
      <c r="E1969" s="42">
        <f>[2]Emissions!E773</f>
        <v>47.113328178382012</v>
      </c>
      <c r="F1969" s="42">
        <f>[2]Emissions!F773</f>
        <v>2820.8049071954538</v>
      </c>
      <c r="G1969" s="42">
        <f>[2]Emissions!G773</f>
        <v>9482.7864233732635</v>
      </c>
      <c r="H1969" s="42">
        <f>[2]Emissions!H773</f>
        <v>9191.3059736406158</v>
      </c>
      <c r="I1969" s="42">
        <f>[2]Emissions!I773</f>
        <v>1037.5265028397989</v>
      </c>
      <c r="J1969" s="42">
        <f>[2]Emissions!J773</f>
        <v>1055.161786224834</v>
      </c>
      <c r="K1969" s="42">
        <f>[2]Emissions!K773</f>
        <v>1068.7078532459891</v>
      </c>
      <c r="L1969" s="42">
        <f>[2]Emissions!L773</f>
        <v>1083.505479621761</v>
      </c>
      <c r="M1969" s="42">
        <f>[2]Emissions!M773</f>
        <v>1095.817964876509</v>
      </c>
    </row>
    <row r="1970" spans="1:13">
      <c r="A1970" s="10" t="str">
        <f>[2]Emissions!A767</f>
        <v>EUR</v>
      </c>
      <c r="B1970" s="10" t="str">
        <f>[2]Emissions!B767</f>
        <v>IND_CH_FS_NGA_EXS</v>
      </c>
      <c r="C1970" s="10" t="str">
        <f>[2]Emissions!C767</f>
        <v>IND_CO2</v>
      </c>
      <c r="D1970" s="10" t="str">
        <f>[2]Emissions!D767</f>
        <v>IND</v>
      </c>
      <c r="E1970" s="42">
        <f>[2]Emissions!E767</f>
        <v>11872.651103614</v>
      </c>
      <c r="F1970" s="42">
        <f>[2]Emissions!F767</f>
        <v>10625.92577720028</v>
      </c>
      <c r="G1970" s="42">
        <f>[2]Emissions!G767</f>
        <v>9179.3833409532926</v>
      </c>
      <c r="H1970" s="42">
        <f>[2]Emissions!H767</f>
        <v>6194.7639852876036</v>
      </c>
      <c r="I1970" s="42">
        <f>[2]Emissions!I767</f>
        <v>3593.7744022676002</v>
      </c>
      <c r="J1970" s="42">
        <f>[2]Emissions!J767</f>
        <v>1345.4056352085649</v>
      </c>
      <c r="K1970" s="42">
        <f>[2]Emissions!K767</f>
        <v>9560.1364116297245</v>
      </c>
      <c r="L1970" s="42">
        <f>[2]Emissions!L767</f>
        <v>9692.5087211350292</v>
      </c>
      <c r="M1970" s="42">
        <f>[2]Emissions!M767</f>
        <v>0</v>
      </c>
    </row>
    <row r="1971" spans="1:13">
      <c r="A1971" s="10" t="str">
        <f>[2]Emissions!A784</f>
        <v>EUR</v>
      </c>
      <c r="B1971" s="10" t="str">
        <f>[2]Emissions!B784</f>
        <v>IND_CH_HVC_ETHSC_NEW</v>
      </c>
      <c r="C1971" s="10" t="str">
        <f>[2]Emissions!C784</f>
        <v>IND_CO2</v>
      </c>
      <c r="D1971" s="10" t="str">
        <f>[2]Emissions!D784</f>
        <v>IND</v>
      </c>
      <c r="E1971" s="42">
        <f>[2]Emissions!E784</f>
        <v>1535.2335425643021</v>
      </c>
      <c r="F1971" s="42">
        <f>[2]Emissions!F784</f>
        <v>5481.6925352828739</v>
      </c>
      <c r="G1971" s="42">
        <f>[2]Emissions!G784</f>
        <v>7826.6069389263084</v>
      </c>
      <c r="H1971" s="42">
        <f>[2]Emissions!H784</f>
        <v>21069.728408912801</v>
      </c>
      <c r="I1971" s="42">
        <f>[2]Emissions!I784</f>
        <v>32160.70400017867</v>
      </c>
      <c r="J1971" s="42">
        <f>[2]Emissions!J784</f>
        <v>32016.29441114108</v>
      </c>
      <c r="K1971" s="42">
        <f>[2]Emissions!K784</f>
        <v>10517.91729142616</v>
      </c>
      <c r="L1971" s="42">
        <f>[2]Emissions!L784</f>
        <v>6030.8066970510772</v>
      </c>
      <c r="M1971" s="42">
        <f>[2]Emissions!M784</f>
        <v>9206.5845822716637</v>
      </c>
    </row>
    <row r="1972" spans="1:13">
      <c r="A1972" s="10" t="str">
        <f>[2]Emissions!A1032</f>
        <v>EUR</v>
      </c>
      <c r="B1972" s="10" t="str">
        <f>[2]Emissions!B1032</f>
        <v>IND_FT_NGA</v>
      </c>
      <c r="C1972" s="10" t="str">
        <f>[2]Emissions!C1032</f>
        <v>IND_CO2</v>
      </c>
      <c r="D1972" s="10" t="str">
        <f>[2]Emissions!D1032</f>
        <v>IND</v>
      </c>
      <c r="E1972" s="42">
        <f>[2]Emissions!E1032</f>
        <v>-5797.5633239543749</v>
      </c>
      <c r="F1972" s="42">
        <f>[2]Emissions!F1032</f>
        <v>0</v>
      </c>
      <c r="G1972" s="42">
        <f>[2]Emissions!G1032</f>
        <v>-25593.744727814639</v>
      </c>
      <c r="H1972" s="42">
        <f>[2]Emissions!H1032</f>
        <v>-2803.4680498067391</v>
      </c>
      <c r="I1972" s="42">
        <f>[2]Emissions!I1032</f>
        <v>-3690.8948774358842</v>
      </c>
      <c r="J1972" s="42">
        <f>[2]Emissions!J1032</f>
        <v>-6617.6921682024622</v>
      </c>
      <c r="K1972" s="42">
        <f>[2]Emissions!K1032</f>
        <v>-4411.5224411105264</v>
      </c>
      <c r="L1972" s="42">
        <f>[2]Emissions!L1032</f>
        <v>-2923.1531470368518</v>
      </c>
      <c r="M1972" s="42">
        <f>[2]Emissions!M1032</f>
        <v>-12719.84185975891</v>
      </c>
    </row>
    <row r="1973" spans="1:13">
      <c r="A1973" s="10" t="str">
        <f>[2]Emissions!A853</f>
        <v>EUR</v>
      </c>
      <c r="B1973" s="10" t="str">
        <f>[2]Emissions!B853</f>
        <v>IND_CH_MTH_COAGSF_NEW</v>
      </c>
      <c r="C1973" s="10" t="str">
        <f>[2]Emissions!C853</f>
        <v>IND_CO2</v>
      </c>
      <c r="D1973" s="10" t="str">
        <f>[2]Emissions!D853</f>
        <v>IND</v>
      </c>
      <c r="E1973" s="42">
        <f>[2]Emissions!E853</f>
        <v>0</v>
      </c>
      <c r="F1973" s="42">
        <f>[2]Emissions!F853</f>
        <v>0</v>
      </c>
      <c r="G1973" s="42">
        <f>[2]Emissions!G853</f>
        <v>0</v>
      </c>
      <c r="H1973" s="42">
        <f>[2]Emissions!H853</f>
        <v>0</v>
      </c>
      <c r="I1973" s="42">
        <f>[2]Emissions!I853</f>
        <v>0</v>
      </c>
      <c r="J1973" s="42">
        <f>[2]Emissions!J853</f>
        <v>0</v>
      </c>
      <c r="K1973" s="42">
        <f>[2]Emissions!K853</f>
        <v>0</v>
      </c>
      <c r="L1973" s="42">
        <f>[2]Emissions!L853</f>
        <v>0</v>
      </c>
      <c r="M1973" s="42">
        <f>[2]Emissions!M853</f>
        <v>0</v>
      </c>
    </row>
    <row r="1974" spans="1:13">
      <c r="A1974" s="10" t="str">
        <f>[2]Emissions!A701</f>
        <v>EUR</v>
      </c>
      <c r="B1974" s="10" t="str">
        <f>[2]Emissions!B701</f>
        <v>IND_CH_FS_COA_NEW</v>
      </c>
      <c r="C1974" s="10" t="str">
        <f>[2]Emissions!C701</f>
        <v>IND_CO2</v>
      </c>
      <c r="D1974" s="10" t="str">
        <f>[2]Emissions!D701</f>
        <v>IND</v>
      </c>
      <c r="E1974" s="42">
        <f>[2]Emissions!E701</f>
        <v>6233.5114313548102</v>
      </c>
      <c r="F1974" s="42">
        <f>[2]Emissions!F701</f>
        <v>6386.3032632822024</v>
      </c>
      <c r="G1974" s="42">
        <f>[2]Emissions!G701</f>
        <v>1332.4004618155379</v>
      </c>
      <c r="H1974" s="42">
        <f>[2]Emissions!H701</f>
        <v>4582.6687995593556</v>
      </c>
      <c r="I1974" s="42">
        <f>[2]Emissions!I701</f>
        <v>0</v>
      </c>
      <c r="J1974" s="42">
        <f>[2]Emissions!J701</f>
        <v>0</v>
      </c>
      <c r="K1974" s="42">
        <f>[2]Emissions!K701</f>
        <v>0</v>
      </c>
      <c r="L1974" s="42">
        <f>[2]Emissions!L701</f>
        <v>0</v>
      </c>
      <c r="M1974" s="42">
        <f>[2]Emissions!M701</f>
        <v>0</v>
      </c>
    </row>
    <row r="1975" spans="1:13">
      <c r="A1975" s="10" t="str">
        <f>[2]Emissions!A1598</f>
        <v>EUR</v>
      </c>
      <c r="B1975" s="10" t="str">
        <f>[2]Emissions!B1598</f>
        <v>IND_OTH_SB_COA_NEW</v>
      </c>
      <c r="C1975" s="10" t="str">
        <f>[2]Emissions!C1598</f>
        <v>IND_CO2</v>
      </c>
      <c r="D1975" s="10" t="str">
        <f>[2]Emissions!D1598</f>
        <v>IND</v>
      </c>
      <c r="E1975" s="42">
        <f>[2]Emissions!E1598</f>
        <v>0</v>
      </c>
      <c r="F1975" s="42">
        <f>[2]Emissions!F1598</f>
        <v>0</v>
      </c>
      <c r="G1975" s="42">
        <f>[2]Emissions!G1598</f>
        <v>0</v>
      </c>
      <c r="H1975" s="42">
        <f>[2]Emissions!H1598</f>
        <v>0</v>
      </c>
      <c r="I1975" s="42">
        <f>[2]Emissions!I1598</f>
        <v>0</v>
      </c>
      <c r="J1975" s="42">
        <f>[2]Emissions!J1598</f>
        <v>0</v>
      </c>
      <c r="K1975" s="42">
        <f>[2]Emissions!K1598</f>
        <v>0</v>
      </c>
      <c r="L1975" s="42">
        <f>[2]Emissions!L1598</f>
        <v>0</v>
      </c>
      <c r="M1975" s="42">
        <f>[2]Emissions!M1598</f>
        <v>0</v>
      </c>
    </row>
    <row r="1976" spans="1:13">
      <c r="A1976" s="10" t="str">
        <f>[2]Emissions!A1070</f>
        <v>EUR</v>
      </c>
      <c r="B1976" s="10" t="str">
        <f>[2]Emissions!B1070</f>
        <v>IND_IS_BOF_HISBOF_NEW</v>
      </c>
      <c r="C1976" s="10" t="str">
        <f>[2]Emissions!C1070</f>
        <v>IND_CO2</v>
      </c>
      <c r="D1976" s="10" t="str">
        <f>[2]Emissions!D1070</f>
        <v>IND</v>
      </c>
      <c r="E1976" s="42">
        <f>[2]Emissions!E1070</f>
        <v>0</v>
      </c>
      <c r="F1976" s="42">
        <f>[2]Emissions!F1070</f>
        <v>0</v>
      </c>
      <c r="G1976" s="42">
        <f>[2]Emissions!G1070</f>
        <v>0</v>
      </c>
      <c r="H1976" s="42">
        <f>[2]Emissions!H1070</f>
        <v>0</v>
      </c>
      <c r="I1976" s="42">
        <f>[2]Emissions!I1070</f>
        <v>0</v>
      </c>
      <c r="J1976" s="42">
        <f>[2]Emissions!J1070</f>
        <v>0</v>
      </c>
      <c r="K1976" s="42">
        <f>[2]Emissions!K1070</f>
        <v>0</v>
      </c>
      <c r="L1976" s="42">
        <f>[2]Emissions!L1070</f>
        <v>0</v>
      </c>
      <c r="M1976" s="42">
        <f>[2]Emissions!M1070</f>
        <v>0</v>
      </c>
    </row>
    <row r="1977" spans="1:13">
      <c r="A1977" s="10" t="str">
        <f>[2]Emissions!A1716</f>
        <v>EUR</v>
      </c>
      <c r="B1977" s="10" t="str">
        <f>[2]Emissions!B1716</f>
        <v>IND_PP_PH_HFO_EXS</v>
      </c>
      <c r="C1977" s="10" t="str">
        <f>[2]Emissions!C1716</f>
        <v>IND_CO2</v>
      </c>
      <c r="D1977" s="10" t="str">
        <f>[2]Emissions!D1716</f>
        <v>IND</v>
      </c>
      <c r="E1977" s="42">
        <f>[2]Emissions!E1716</f>
        <v>0</v>
      </c>
      <c r="F1977" s="42">
        <f>[2]Emissions!F1716</f>
        <v>0</v>
      </c>
      <c r="G1977" s="42">
        <f>[2]Emissions!G1716</f>
        <v>0</v>
      </c>
      <c r="H1977" s="42">
        <f>[2]Emissions!H1716</f>
        <v>0</v>
      </c>
      <c r="I1977" s="42">
        <f>[2]Emissions!I1716</f>
        <v>0</v>
      </c>
      <c r="J1977" s="42">
        <f>[2]Emissions!J1716</f>
        <v>0</v>
      </c>
      <c r="K1977" s="42">
        <f>[2]Emissions!K1716</f>
        <v>0</v>
      </c>
      <c r="L1977" s="42">
        <f>[2]Emissions!L1716</f>
        <v>0</v>
      </c>
      <c r="M1977" s="42">
        <f>[2]Emissions!M1716</f>
        <v>0</v>
      </c>
    </row>
    <row r="1978" spans="1:13">
      <c r="A1978" s="10" t="str">
        <f>[2]Emissions!A1325</f>
        <v>EUR</v>
      </c>
      <c r="B1978" s="10" t="str">
        <f>[2]Emissions!B1325</f>
        <v>IND_NM_CRM_EXS</v>
      </c>
      <c r="C1978" s="10" t="str">
        <f>[2]Emissions!C1325</f>
        <v>IND_CO2</v>
      </c>
      <c r="D1978" s="10" t="str">
        <f>[2]Emissions!D1325</f>
        <v>IND</v>
      </c>
      <c r="E1978" s="42">
        <f>[2]Emissions!E1325</f>
        <v>31229.662197368001</v>
      </c>
      <c r="F1978" s="42">
        <f>[2]Emissions!F1325</f>
        <v>13149.33145152336</v>
      </c>
      <c r="G1978" s="42">
        <f>[2]Emissions!G1325</f>
        <v>9861.998588642522</v>
      </c>
      <c r="H1978" s="42">
        <f>[2]Emissions!H1325</f>
        <v>6574.6657257616807</v>
      </c>
      <c r="I1978" s="42">
        <f>[2]Emissions!I1325</f>
        <v>3287.3328628808399</v>
      </c>
      <c r="J1978" s="42">
        <f>[2]Emissions!J1325</f>
        <v>0</v>
      </c>
      <c r="K1978" s="42">
        <f>[2]Emissions!K1325</f>
        <v>0</v>
      </c>
      <c r="L1978" s="42">
        <f>[2]Emissions!L1325</f>
        <v>0</v>
      </c>
      <c r="M1978" s="42">
        <f>[2]Emissions!M1325</f>
        <v>0</v>
      </c>
    </row>
    <row r="1979" spans="1:13">
      <c r="A1979" s="10" t="str">
        <f>[2]Emissions!A1439</f>
        <v>EUR</v>
      </c>
      <c r="B1979" s="10" t="str">
        <f>[2]Emissions!B1439</f>
        <v>IND_OTH_OTH_COK_EXS</v>
      </c>
      <c r="C1979" s="10" t="str">
        <f>[2]Emissions!C1439</f>
        <v>IND_CO2</v>
      </c>
      <c r="D1979" s="10" t="str">
        <f>[2]Emissions!D1439</f>
        <v>IND</v>
      </c>
      <c r="E1979" s="42">
        <f>[2]Emissions!E1439</f>
        <v>240.5839583333333</v>
      </c>
      <c r="F1979" s="42">
        <f>[2]Emissions!F1439</f>
        <v>200.4866319444445</v>
      </c>
      <c r="G1979" s="42">
        <f>[2]Emissions!G1439</f>
        <v>160.38930555555561</v>
      </c>
      <c r="H1979" s="42">
        <f>[2]Emissions!H1439</f>
        <v>120.29197916666659</v>
      </c>
      <c r="I1979" s="42">
        <f>[2]Emissions!I1439</f>
        <v>80.194652777777776</v>
      </c>
      <c r="J1979" s="42">
        <f>[2]Emissions!J1439</f>
        <v>40.097326388888867</v>
      </c>
      <c r="K1979" s="42">
        <f>[2]Emissions!K1439</f>
        <v>0</v>
      </c>
      <c r="L1979" s="42">
        <f>[2]Emissions!L1439</f>
        <v>0</v>
      </c>
      <c r="M1979" s="42">
        <f>[2]Emissions!M1439</f>
        <v>0</v>
      </c>
    </row>
    <row r="1980" spans="1:13">
      <c r="A1980" s="10" t="str">
        <f>[2]Emissions!A1308</f>
        <v>EUR</v>
      </c>
      <c r="B1980" s="10" t="str">
        <f>[2]Emissions!B1308</f>
        <v>IND_NM_CLK_WET_EXS</v>
      </c>
      <c r="C1980" s="10" t="str">
        <f>[2]Emissions!C1308</f>
        <v>IND_CO2</v>
      </c>
      <c r="D1980" s="10" t="str">
        <f>[2]Emissions!D1308</f>
        <v>IND</v>
      </c>
      <c r="E1980" s="42">
        <f>[2]Emissions!E1308</f>
        <v>45720.175241884623</v>
      </c>
      <c r="F1980" s="42">
        <f>[2]Emissions!F1308</f>
        <v>35437.094844415376</v>
      </c>
      <c r="G1980" s="42">
        <f>[2]Emissions!G1308</f>
        <v>27432.105145130761</v>
      </c>
      <c r="H1980" s="42">
        <f>[2]Emissions!H1308</f>
        <v>8597.981738769231</v>
      </c>
      <c r="I1980" s="42">
        <f>[2]Emissions!I1308</f>
        <v>4298.9908693846182</v>
      </c>
      <c r="J1980" s="42">
        <f>[2]Emissions!J1308</f>
        <v>0</v>
      </c>
      <c r="K1980" s="42">
        <f>[2]Emissions!K1308</f>
        <v>0</v>
      </c>
      <c r="L1980" s="42">
        <f>[2]Emissions!L1308</f>
        <v>0</v>
      </c>
      <c r="M1980" s="42">
        <f>[2]Emissions!M1308</f>
        <v>0</v>
      </c>
    </row>
    <row r="1981" spans="1:13">
      <c r="A1981" s="10" t="str">
        <f>[2]Emissions!A1078</f>
        <v>EUR</v>
      </c>
      <c r="B1981" s="10" t="str">
        <f>[2]Emissions!B1078</f>
        <v>IND_IS_BOF_SRD_NEW</v>
      </c>
      <c r="C1981" s="10" t="str">
        <f>[2]Emissions!C1078</f>
        <v>IND_CO2</v>
      </c>
      <c r="D1981" s="10" t="str">
        <f>[2]Emissions!D1078</f>
        <v>IND</v>
      </c>
      <c r="E1981" s="42">
        <f>[2]Emissions!E1078</f>
        <v>14219.490281493419</v>
      </c>
      <c r="F1981" s="42">
        <f>[2]Emissions!F1078</f>
        <v>0</v>
      </c>
      <c r="G1981" s="42">
        <f>[2]Emissions!G1078</f>
        <v>0</v>
      </c>
      <c r="H1981" s="42">
        <f>[2]Emissions!H1078</f>
        <v>0</v>
      </c>
      <c r="I1981" s="42">
        <f>[2]Emissions!I1078</f>
        <v>4877.9376832433954</v>
      </c>
      <c r="J1981" s="42">
        <f>[2]Emissions!J1078</f>
        <v>4141.3690930736448</v>
      </c>
      <c r="K1981" s="42">
        <f>[2]Emissions!K1078</f>
        <v>0</v>
      </c>
      <c r="L1981" s="42">
        <f>[2]Emissions!L1078</f>
        <v>0</v>
      </c>
      <c r="M1981" s="42">
        <f>[2]Emissions!M1078</f>
        <v>0</v>
      </c>
    </row>
    <row r="1982" spans="1:13">
      <c r="A1982" s="10" t="str">
        <f>[2]Emissions!A1316</f>
        <v>EUR</v>
      </c>
      <c r="B1982" s="10" t="str">
        <f>[2]Emissions!B1316</f>
        <v>IND_NM_CLK_WET_NEW</v>
      </c>
      <c r="C1982" s="10" t="str">
        <f>[2]Emissions!C1316</f>
        <v>IND_CO2</v>
      </c>
      <c r="D1982" s="10" t="str">
        <f>[2]Emissions!D1316</f>
        <v>IND</v>
      </c>
      <c r="E1982" s="42">
        <f>[2]Emissions!E1316</f>
        <v>0</v>
      </c>
      <c r="F1982" s="42">
        <f>[2]Emissions!F1316</f>
        <v>0</v>
      </c>
      <c r="G1982" s="42">
        <f>[2]Emissions!G1316</f>
        <v>0</v>
      </c>
      <c r="H1982" s="42">
        <f>[2]Emissions!H1316</f>
        <v>0</v>
      </c>
      <c r="I1982" s="42">
        <f>[2]Emissions!I1316</f>
        <v>0</v>
      </c>
      <c r="J1982" s="42">
        <f>[2]Emissions!J1316</f>
        <v>0</v>
      </c>
      <c r="K1982" s="42">
        <f>[2]Emissions!K1316</f>
        <v>0</v>
      </c>
      <c r="L1982" s="42">
        <f>[2]Emissions!L1316</f>
        <v>0</v>
      </c>
      <c r="M1982" s="42">
        <f>[2]Emissions!M1316</f>
        <v>0</v>
      </c>
    </row>
    <row r="1983" spans="1:13">
      <c r="A1983" s="10" t="str">
        <f>[2]Emissions!A808</f>
        <v>EUR</v>
      </c>
      <c r="B1983" s="10" t="str">
        <f>[2]Emissions!B808</f>
        <v>IND_CH_HVC_NAPSC_NEW</v>
      </c>
      <c r="C1983" s="10" t="str">
        <f>[2]Emissions!C808</f>
        <v>IND_CO2</v>
      </c>
      <c r="D1983" s="10" t="str">
        <f>[2]Emissions!D808</f>
        <v>IND</v>
      </c>
      <c r="E1983" s="42">
        <f>[2]Emissions!E808</f>
        <v>0</v>
      </c>
      <c r="F1983" s="42">
        <f>[2]Emissions!F808</f>
        <v>0</v>
      </c>
      <c r="G1983" s="42">
        <f>[2]Emissions!G808</f>
        <v>0</v>
      </c>
      <c r="H1983" s="42">
        <f>[2]Emissions!H808</f>
        <v>0</v>
      </c>
      <c r="I1983" s="42">
        <f>[2]Emissions!I808</f>
        <v>0</v>
      </c>
      <c r="J1983" s="42">
        <f>[2]Emissions!J808</f>
        <v>0</v>
      </c>
      <c r="K1983" s="42">
        <f>[2]Emissions!K808</f>
        <v>0</v>
      </c>
      <c r="L1983" s="42">
        <f>[2]Emissions!L808</f>
        <v>0</v>
      </c>
      <c r="M1983" s="42">
        <f>[2]Emissions!M808</f>
        <v>0</v>
      </c>
    </row>
    <row r="1984" spans="1:13">
      <c r="A1984" s="10" t="str">
        <f>[2]Emissions!A1228</f>
        <v>EUR</v>
      </c>
      <c r="B1984" s="10" t="str">
        <f>[2]Emissions!B1228</f>
        <v>IND_NF_COP_EXS</v>
      </c>
      <c r="C1984" s="10" t="str">
        <f>[2]Emissions!C1228</f>
        <v>IND_CO2</v>
      </c>
      <c r="D1984" s="10" t="str">
        <f>[2]Emissions!D1228</f>
        <v>IND</v>
      </c>
      <c r="E1984" s="42">
        <f>[2]Emissions!E1228</f>
        <v>78.228716267351089</v>
      </c>
      <c r="F1984" s="42">
        <f>[2]Emissions!F1228</f>
        <v>62.582973013881009</v>
      </c>
      <c r="G1984" s="42">
        <f>[2]Emissions!G1228</f>
        <v>46.937229760410659</v>
      </c>
      <c r="H1984" s="42">
        <f>[2]Emissions!H1228</f>
        <v>31.291486506940469</v>
      </c>
      <c r="I1984" s="42">
        <f>[2]Emissions!I1228</f>
        <v>15.64574325347022</v>
      </c>
      <c r="J1984" s="42">
        <f>[2]Emissions!J1228</f>
        <v>0</v>
      </c>
      <c r="K1984" s="42">
        <f>[2]Emissions!K1228</f>
        <v>0</v>
      </c>
      <c r="L1984" s="42">
        <f>[2]Emissions!L1228</f>
        <v>0</v>
      </c>
      <c r="M1984" s="42">
        <f>[2]Emissions!M1228</f>
        <v>0</v>
      </c>
    </row>
    <row r="1985" spans="1:13">
      <c r="A1985" s="10" t="str">
        <f>[2]Emissions!A816</f>
        <v>EUR</v>
      </c>
      <c r="B1985" s="10" t="str">
        <f>[2]Emissions!B816</f>
        <v>IND_CH_HVC_NCC_NEW</v>
      </c>
      <c r="C1985" s="10" t="str">
        <f>[2]Emissions!C816</f>
        <v>IND_CO2</v>
      </c>
      <c r="D1985" s="10" t="str">
        <f>[2]Emissions!D816</f>
        <v>IND</v>
      </c>
      <c r="E1985" s="42">
        <f>[2]Emissions!E816</f>
        <v>0</v>
      </c>
      <c r="F1985" s="42">
        <f>[2]Emissions!F816</f>
        <v>0</v>
      </c>
      <c r="G1985" s="42">
        <f>[2]Emissions!G816</f>
        <v>4769.1099665411157</v>
      </c>
      <c r="H1985" s="42">
        <f>[2]Emissions!H816</f>
        <v>4769.1099665411157</v>
      </c>
      <c r="I1985" s="42">
        <f>[2]Emissions!I816</f>
        <v>0</v>
      </c>
      <c r="J1985" s="42">
        <f>[2]Emissions!J816</f>
        <v>0</v>
      </c>
      <c r="K1985" s="42">
        <f>[2]Emissions!K816</f>
        <v>0</v>
      </c>
      <c r="L1985" s="42">
        <f>[2]Emissions!L816</f>
        <v>0</v>
      </c>
      <c r="M1985" s="42">
        <f>[2]Emissions!M816</f>
        <v>0</v>
      </c>
    </row>
    <row r="1986" spans="1:13">
      <c r="A1986" s="10" t="str">
        <f>[2]Emissions!A1236</f>
        <v>EUR</v>
      </c>
      <c r="B1986" s="10" t="str">
        <f>[2]Emissions!B1236</f>
        <v>IND_NF_COP_NEW</v>
      </c>
      <c r="C1986" s="10" t="str">
        <f>[2]Emissions!C1236</f>
        <v>IND_CO2</v>
      </c>
      <c r="D1986" s="10" t="str">
        <f>[2]Emissions!D1236</f>
        <v>IND</v>
      </c>
      <c r="E1986" s="42">
        <f>[2]Emissions!E1236</f>
        <v>16.237028398844998</v>
      </c>
      <c r="F1986" s="42">
        <f>[2]Emissions!F1236</f>
        <v>125.29051986129291</v>
      </c>
      <c r="G1986" s="42">
        <f>[2]Emissions!G1236</f>
        <v>205.61802479586879</v>
      </c>
      <c r="H1986" s="42">
        <f>[2]Emissions!H1236</f>
        <v>345.31758715235981</v>
      </c>
      <c r="I1986" s="42">
        <f>[2]Emissions!I1236</f>
        <v>441.99088891911759</v>
      </c>
      <c r="J1986" s="42">
        <f>[2]Emissions!J1236</f>
        <v>544.75800953138651</v>
      </c>
      <c r="K1986" s="42">
        <f>[2]Emissions!K1236</f>
        <v>531.66285774068706</v>
      </c>
      <c r="L1986" s="42">
        <f>[2]Emissions!L1236</f>
        <v>526.55755051788628</v>
      </c>
      <c r="M1986" s="42">
        <f>[2]Emissions!M1236</f>
        <v>523.54362695232317</v>
      </c>
    </row>
    <row r="1987" spans="1:13">
      <c r="A1987" s="10" t="str">
        <f>[2]Emissions!A824</f>
        <v>EUR</v>
      </c>
      <c r="B1987" s="10" t="str">
        <f>[2]Emissions!B824</f>
        <v>IND_CH_MD_LPG_NEW</v>
      </c>
      <c r="C1987" s="10" t="str">
        <f>[2]Emissions!C824</f>
        <v>IND_CO2</v>
      </c>
      <c r="D1987" s="10" t="str">
        <f>[2]Emissions!D824</f>
        <v>IND</v>
      </c>
      <c r="E1987" s="42">
        <f>[2]Emissions!E824</f>
        <v>0</v>
      </c>
      <c r="F1987" s="42">
        <f>[2]Emissions!F824</f>
        <v>0</v>
      </c>
      <c r="G1987" s="42">
        <f>[2]Emissions!G824</f>
        <v>0</v>
      </c>
      <c r="H1987" s="42">
        <f>[2]Emissions!H824</f>
        <v>0</v>
      </c>
      <c r="I1987" s="42">
        <f>[2]Emissions!I824</f>
        <v>0</v>
      </c>
      <c r="J1987" s="42">
        <f>[2]Emissions!J824</f>
        <v>0</v>
      </c>
      <c r="K1987" s="42">
        <f>[2]Emissions!K824</f>
        <v>0</v>
      </c>
      <c r="L1987" s="42">
        <f>[2]Emissions!L824</f>
        <v>0</v>
      </c>
      <c r="M1987" s="42">
        <f>[2]Emissions!M824</f>
        <v>0</v>
      </c>
    </row>
    <row r="1988" spans="1:13">
      <c r="A1988" s="10" t="str">
        <f>[2]Emissions!A1244</f>
        <v>EUR</v>
      </c>
      <c r="B1988" s="10" t="str">
        <f>[2]Emissions!B1244</f>
        <v>IND_NF_MD_LPG_NEW</v>
      </c>
      <c r="C1988" s="10" t="str">
        <f>[2]Emissions!C1244</f>
        <v>IND_CO2</v>
      </c>
      <c r="D1988" s="10" t="str">
        <f>[2]Emissions!D1244</f>
        <v>IND</v>
      </c>
      <c r="E1988" s="42">
        <f>[2]Emissions!E1244</f>
        <v>0</v>
      </c>
      <c r="F1988" s="42">
        <f>[2]Emissions!F1244</f>
        <v>0</v>
      </c>
      <c r="G1988" s="42">
        <f>[2]Emissions!G1244</f>
        <v>0</v>
      </c>
      <c r="H1988" s="42">
        <f>[2]Emissions!H1244</f>
        <v>0</v>
      </c>
      <c r="I1988" s="42">
        <f>[2]Emissions!I1244</f>
        <v>0</v>
      </c>
      <c r="J1988" s="42">
        <f>[2]Emissions!J1244</f>
        <v>0</v>
      </c>
      <c r="K1988" s="42">
        <f>[2]Emissions!K1244</f>
        <v>0</v>
      </c>
      <c r="L1988" s="42">
        <f>[2]Emissions!L1244</f>
        <v>0</v>
      </c>
      <c r="M1988" s="42">
        <f>[2]Emissions!M1244</f>
        <v>0</v>
      </c>
    </row>
    <row r="1989" spans="1:13">
      <c r="A1989" s="10" t="str">
        <f>[2]Emissions!A663</f>
        <v>EUR</v>
      </c>
      <c r="B1989" s="10" t="str">
        <f>[2]Emissions!B663</f>
        <v>IND_CH_AMM_NAPPOX_NEW</v>
      </c>
      <c r="C1989" s="10" t="str">
        <f>[2]Emissions!C663</f>
        <v>IND_CO2</v>
      </c>
      <c r="D1989" s="10" t="str">
        <f>[2]Emissions!D663</f>
        <v>IND</v>
      </c>
      <c r="E1989" s="42">
        <f>[2]Emissions!E663</f>
        <v>20627.385677801511</v>
      </c>
      <c r="F1989" s="42">
        <f>[2]Emissions!F663</f>
        <v>13671.483959275351</v>
      </c>
      <c r="G1989" s="42">
        <f>[2]Emissions!G663</f>
        <v>1061.007399891995</v>
      </c>
      <c r="H1989" s="42">
        <f>[2]Emissions!H663</f>
        <v>15.59801805382747</v>
      </c>
      <c r="I1989" s="42">
        <f>[2]Emissions!I663</f>
        <v>0</v>
      </c>
      <c r="J1989" s="42">
        <f>[2]Emissions!J663</f>
        <v>0</v>
      </c>
      <c r="K1989" s="42">
        <f>[2]Emissions!K663</f>
        <v>0</v>
      </c>
      <c r="L1989" s="42">
        <f>[2]Emissions!L663</f>
        <v>0</v>
      </c>
      <c r="M1989" s="42">
        <f>[2]Emissions!M663</f>
        <v>0</v>
      </c>
    </row>
    <row r="1990" spans="1:13">
      <c r="A1990" s="10" t="str">
        <f>[2]Emissions!A1116</f>
        <v>EUR</v>
      </c>
      <c r="B1990" s="10" t="str">
        <f>[2]Emissions!B1116</f>
        <v>IND_IS_DRI_DRIEAF_NEW</v>
      </c>
      <c r="C1990" s="10" t="str">
        <f>[2]Emissions!C1116</f>
        <v>IND_CO2</v>
      </c>
      <c r="D1990" s="10" t="str">
        <f>[2]Emissions!D1116</f>
        <v>IND</v>
      </c>
      <c r="E1990" s="42">
        <f>[2]Emissions!E1116</f>
        <v>11.56749018697324</v>
      </c>
      <c r="F1990" s="42">
        <f>[2]Emissions!F1116</f>
        <v>1.5540034212493239</v>
      </c>
      <c r="G1990" s="42">
        <f>[2]Emissions!G1116</f>
        <v>0</v>
      </c>
      <c r="H1990" s="42">
        <f>[2]Emissions!H1116</f>
        <v>4.3512095794981063</v>
      </c>
      <c r="I1990" s="42">
        <f>[2]Emissions!I1116</f>
        <v>0</v>
      </c>
      <c r="J1990" s="42">
        <f>[2]Emissions!J1116</f>
        <v>0</v>
      </c>
      <c r="K1990" s="42">
        <f>[2]Emissions!K1116</f>
        <v>0</v>
      </c>
      <c r="L1990" s="42">
        <f>[2]Emissions!L1116</f>
        <v>0</v>
      </c>
      <c r="M1990" s="42">
        <f>[2]Emissions!M1116</f>
        <v>0</v>
      </c>
    </row>
    <row r="1991" spans="1:13">
      <c r="A1991" s="10" t="str">
        <f>[2]Emissions!A800</f>
        <v>EUR</v>
      </c>
      <c r="B1991" s="10" t="str">
        <f>[2]Emissions!B800</f>
        <v>IND_CH_HVC_LPGSC_NEW</v>
      </c>
      <c r="C1991" s="10" t="str">
        <f>[2]Emissions!C800</f>
        <v>IND_CO2</v>
      </c>
      <c r="D1991" s="10" t="str">
        <f>[2]Emissions!D800</f>
        <v>IND</v>
      </c>
      <c r="E1991" s="42">
        <f>[2]Emissions!E800</f>
        <v>0</v>
      </c>
      <c r="F1991" s="42">
        <f>[2]Emissions!F800</f>
        <v>0</v>
      </c>
      <c r="G1991" s="42">
        <f>[2]Emissions!G800</f>
        <v>0</v>
      </c>
      <c r="H1991" s="42">
        <f>[2]Emissions!H800</f>
        <v>0</v>
      </c>
      <c r="I1991" s="42">
        <f>[2]Emissions!I800</f>
        <v>0</v>
      </c>
      <c r="J1991" s="42">
        <f>[2]Emissions!J800</f>
        <v>0</v>
      </c>
      <c r="K1991" s="42">
        <f>[2]Emissions!K800</f>
        <v>0</v>
      </c>
      <c r="L1991" s="42">
        <f>[2]Emissions!L800</f>
        <v>0</v>
      </c>
      <c r="M1991" s="42">
        <f>[2]Emissions!M800</f>
        <v>0</v>
      </c>
    </row>
    <row r="1992" spans="1:13">
      <c r="A1992" s="10" t="str">
        <f>[2]Emissions!A1131</f>
        <v>EUR</v>
      </c>
      <c r="B1992" s="10" t="str">
        <f>[2]Emissions!B1131</f>
        <v>IND_IS_DRI_HDREAF_NEW</v>
      </c>
      <c r="C1992" s="10" t="str">
        <f>[2]Emissions!C1131</f>
        <v>IND_CO2</v>
      </c>
      <c r="D1992" s="10" t="str">
        <f>[2]Emissions!D1131</f>
        <v>IND</v>
      </c>
      <c r="E1992" s="42">
        <f>[2]Emissions!E1131</f>
        <v>0</v>
      </c>
      <c r="F1992" s="42">
        <f>[2]Emissions!F1131</f>
        <v>0</v>
      </c>
      <c r="G1992" s="42">
        <f>[2]Emissions!G1131</f>
        <v>0</v>
      </c>
      <c r="H1992" s="42">
        <f>[2]Emissions!H1131</f>
        <v>0</v>
      </c>
      <c r="I1992" s="42">
        <f>[2]Emissions!I1131</f>
        <v>0</v>
      </c>
      <c r="J1992" s="42">
        <f>[2]Emissions!J1131</f>
        <v>0</v>
      </c>
      <c r="K1992" s="42">
        <f>[2]Emissions!K1131</f>
        <v>0</v>
      </c>
      <c r="L1992" s="42">
        <f>[2]Emissions!L1131</f>
        <v>0</v>
      </c>
      <c r="M1992" s="42">
        <f>[2]Emissions!M1131</f>
        <v>0</v>
      </c>
    </row>
    <row r="1993" spans="1:13">
      <c r="A1993" s="10" t="str">
        <f>[2]Emissions!A1100</f>
        <v>EUR</v>
      </c>
      <c r="B1993" s="10" t="str">
        <f>[2]Emissions!B1100</f>
        <v>IND_IS_BOF_ULCOWIN_NEW</v>
      </c>
      <c r="C1993" s="10" t="str">
        <f>[2]Emissions!C1100</f>
        <v>IND_CO2</v>
      </c>
      <c r="D1993" s="10" t="str">
        <f>[2]Emissions!D1100</f>
        <v>IND</v>
      </c>
      <c r="E1993" s="42">
        <f>[2]Emissions!E1100</f>
        <v>0</v>
      </c>
      <c r="F1993" s="42">
        <f>[2]Emissions!F1100</f>
        <v>0</v>
      </c>
      <c r="G1993" s="42">
        <f>[2]Emissions!G1100</f>
        <v>0</v>
      </c>
      <c r="H1993" s="42">
        <f>[2]Emissions!H1100</f>
        <v>0</v>
      </c>
      <c r="I1993" s="42">
        <f>[2]Emissions!I1100</f>
        <v>0</v>
      </c>
      <c r="J1993" s="42">
        <f>[2]Emissions!J1100</f>
        <v>0</v>
      </c>
      <c r="K1993" s="42">
        <f>[2]Emissions!K1100</f>
        <v>0</v>
      </c>
      <c r="L1993" s="42">
        <f>[2]Emissions!L1100</f>
        <v>0</v>
      </c>
      <c r="M1993" s="42">
        <f>[2]Emissions!M1100</f>
        <v>0</v>
      </c>
    </row>
    <row r="1994" spans="1:13">
      <c r="A1994" s="10" t="str">
        <f>[2]Emissions!A1375</f>
        <v>EUR</v>
      </c>
      <c r="B1994" s="10" t="str">
        <f>[2]Emissions!B1375</f>
        <v>IND_NM_MD_LPG_NEW</v>
      </c>
      <c r="C1994" s="10" t="str">
        <f>[2]Emissions!C1375</f>
        <v>IND_CO2</v>
      </c>
      <c r="D1994" s="10" t="str">
        <f>[2]Emissions!D1375</f>
        <v>IND</v>
      </c>
      <c r="E1994" s="42">
        <f>[2]Emissions!E1375</f>
        <v>0</v>
      </c>
      <c r="F1994" s="42">
        <f>[2]Emissions!F1375</f>
        <v>0</v>
      </c>
      <c r="G1994" s="42">
        <f>[2]Emissions!G1375</f>
        <v>0</v>
      </c>
      <c r="H1994" s="42">
        <f>[2]Emissions!H1375</f>
        <v>0</v>
      </c>
      <c r="I1994" s="42">
        <f>[2]Emissions!I1375</f>
        <v>0</v>
      </c>
      <c r="J1994" s="42">
        <f>[2]Emissions!J1375</f>
        <v>0</v>
      </c>
      <c r="K1994" s="42">
        <f>[2]Emissions!K1375</f>
        <v>0</v>
      </c>
      <c r="L1994" s="42">
        <f>[2]Emissions!L1375</f>
        <v>0</v>
      </c>
      <c r="M1994" s="42">
        <f>[2]Emissions!M1375</f>
        <v>0</v>
      </c>
    </row>
    <row r="1995" spans="1:13">
      <c r="A1995" s="10" t="str">
        <f>[2]Emissions!A1283</f>
        <v>EUR</v>
      </c>
      <c r="B1995" s="10" t="str">
        <f>[2]Emissions!B1283</f>
        <v>IND_NM_CLK_DRY_NEW</v>
      </c>
      <c r="C1995" s="10" t="str">
        <f>[2]Emissions!C1283</f>
        <v>IND_CO2</v>
      </c>
      <c r="D1995" s="10" t="str">
        <f>[2]Emissions!D1283</f>
        <v>IND</v>
      </c>
      <c r="E1995" s="42">
        <f>[2]Emissions!E1283</f>
        <v>3543.9098240011099</v>
      </c>
      <c r="F1995" s="42">
        <f>[2]Emissions!F1283</f>
        <v>20111.295156793189</v>
      </c>
      <c r="G1995" s="42">
        <f>[2]Emissions!G1283</f>
        <v>27372.935700712871</v>
      </c>
      <c r="H1995" s="42">
        <f>[2]Emissions!H1283</f>
        <v>47717.699758041192</v>
      </c>
      <c r="I1995" s="42">
        <f>[2]Emissions!I1283</f>
        <v>47717.699758041192</v>
      </c>
      <c r="J1995" s="42">
        <f>[2]Emissions!J1283</f>
        <v>0</v>
      </c>
      <c r="K1995" s="42">
        <f>[2]Emissions!K1283</f>
        <v>0</v>
      </c>
      <c r="L1995" s="42">
        <f>[2]Emissions!L1283</f>
        <v>0</v>
      </c>
      <c r="M1995" s="42">
        <f>[2]Emissions!M1283</f>
        <v>0</v>
      </c>
    </row>
    <row r="1996" spans="1:13">
      <c r="A1996" s="10" t="str">
        <f>[2]Emissions!A1220</f>
        <v>EUR</v>
      </c>
      <c r="B1996" s="10" t="str">
        <f>[2]Emissions!B1220</f>
        <v>IND_NF_AMN_EXS</v>
      </c>
      <c r="C1996" s="10" t="str">
        <f>[2]Emissions!C1220</f>
        <v>IND_CO2</v>
      </c>
      <c r="D1996" s="10" t="str">
        <f>[2]Emissions!D1220</f>
        <v>IND</v>
      </c>
      <c r="E1996" s="42">
        <f>[2]Emissions!E1220</f>
        <v>96.247918959801382</v>
      </c>
      <c r="F1996" s="42">
        <f>[2]Emissions!F1220</f>
        <v>76.998335167841105</v>
      </c>
      <c r="G1996" s="42">
        <f>[2]Emissions!G1220</f>
        <v>57.748751375880829</v>
      </c>
      <c r="H1996" s="42">
        <f>[2]Emissions!H1220</f>
        <v>38.499167583920553</v>
      </c>
      <c r="I1996" s="42">
        <f>[2]Emissions!I1220</f>
        <v>19.249583791960269</v>
      </c>
      <c r="J1996" s="42">
        <f>[2]Emissions!J1220</f>
        <v>0</v>
      </c>
      <c r="K1996" s="42">
        <f>[2]Emissions!K1220</f>
        <v>0</v>
      </c>
      <c r="L1996" s="42">
        <f>[2]Emissions!L1220</f>
        <v>0</v>
      </c>
      <c r="M1996" s="42">
        <f>[2]Emissions!M1220</f>
        <v>0</v>
      </c>
    </row>
    <row r="1997" spans="1:13">
      <c r="A1997" s="10" t="str">
        <f>[2]Emissions!A904</f>
        <v>EUR</v>
      </c>
      <c r="B1997" s="10" t="str">
        <f>[2]Emissions!B904</f>
        <v>IND_CH_OLF_PDH_NEW</v>
      </c>
      <c r="C1997" s="10" t="str">
        <f>[2]Emissions!C904</f>
        <v>IND_CO2</v>
      </c>
      <c r="D1997" s="10" t="str">
        <f>[2]Emissions!D904</f>
        <v>IND</v>
      </c>
      <c r="E1997" s="42">
        <f>[2]Emissions!E904</f>
        <v>0</v>
      </c>
      <c r="F1997" s="42">
        <f>[2]Emissions!F904</f>
        <v>0</v>
      </c>
      <c r="G1997" s="42">
        <f>[2]Emissions!G904</f>
        <v>0</v>
      </c>
      <c r="H1997" s="42">
        <f>[2]Emissions!H904</f>
        <v>7491.4819681701592</v>
      </c>
      <c r="I1997" s="42">
        <f>[2]Emissions!I904</f>
        <v>7370.5078415381404</v>
      </c>
      <c r="J1997" s="42">
        <f>[2]Emissions!J904</f>
        <v>0</v>
      </c>
      <c r="K1997" s="42">
        <f>[2]Emissions!K904</f>
        <v>0</v>
      </c>
      <c r="L1997" s="42">
        <f>[2]Emissions!L904</f>
        <v>0</v>
      </c>
      <c r="M1997" s="42">
        <f>[2]Emissions!M904</f>
        <v>0</v>
      </c>
    </row>
    <row r="1998" spans="1:13">
      <c r="A1998" s="10" t="str">
        <f>[2]Emissions!A897</f>
        <v>EUR</v>
      </c>
      <c r="B1998" s="10" t="str">
        <f>[2]Emissions!B897</f>
        <v>IND_CH_OLF_MTO_NEW</v>
      </c>
      <c r="C1998" s="10" t="str">
        <f>[2]Emissions!C897</f>
        <v>IND_CO2</v>
      </c>
      <c r="D1998" s="10" t="str">
        <f>[2]Emissions!D897</f>
        <v>IND</v>
      </c>
      <c r="E1998" s="42">
        <f>[2]Emissions!E897</f>
        <v>0</v>
      </c>
      <c r="F1998" s="42">
        <f>[2]Emissions!F897</f>
        <v>0</v>
      </c>
      <c r="G1998" s="42">
        <f>[2]Emissions!G897</f>
        <v>0</v>
      </c>
      <c r="H1998" s="42">
        <f>[2]Emissions!H897</f>
        <v>0</v>
      </c>
      <c r="I1998" s="42">
        <f>[2]Emissions!I897</f>
        <v>586.21830052474422</v>
      </c>
      <c r="J1998" s="42">
        <f>[2]Emissions!J897</f>
        <v>7938.5477902741704</v>
      </c>
      <c r="K1998" s="42">
        <f>[2]Emissions!K897</f>
        <v>14567.8499282599</v>
      </c>
      <c r="L1998" s="42">
        <f>[2]Emissions!L897</f>
        <v>14769.560432849101</v>
      </c>
      <c r="M1998" s="42">
        <f>[2]Emissions!M897</f>
        <v>14937.395297064129</v>
      </c>
    </row>
    <row r="1999" spans="1:13">
      <c r="A1999" s="10" t="str">
        <f>[2]Emissions!A912</f>
        <v>EUR</v>
      </c>
      <c r="B1999" s="10" t="str">
        <f>[2]Emissions!B912</f>
        <v>IND_CH_OTH_COA_EXS</v>
      </c>
      <c r="C1999" s="10" t="str">
        <f>[2]Emissions!C912</f>
        <v>IND_CO2</v>
      </c>
      <c r="D1999" s="10" t="str">
        <f>[2]Emissions!D912</f>
        <v>IND</v>
      </c>
      <c r="E1999" s="42">
        <f>[2]Emissions!E912</f>
        <v>0</v>
      </c>
      <c r="F1999" s="42">
        <f>[2]Emissions!F912</f>
        <v>0</v>
      </c>
      <c r="G1999" s="42">
        <f>[2]Emissions!G912</f>
        <v>0</v>
      </c>
      <c r="H1999" s="42">
        <f>[2]Emissions!H912</f>
        <v>0</v>
      </c>
      <c r="I1999" s="42">
        <f>[2]Emissions!I912</f>
        <v>0</v>
      </c>
      <c r="J1999" s="42">
        <f>[2]Emissions!J912</f>
        <v>0</v>
      </c>
      <c r="K1999" s="42">
        <f>[2]Emissions!K912</f>
        <v>0</v>
      </c>
      <c r="L1999" s="42">
        <f>[2]Emissions!L912</f>
        <v>0</v>
      </c>
      <c r="M1999" s="42">
        <f>[2]Emissions!M912</f>
        <v>0</v>
      </c>
    </row>
    <row r="2000" spans="1:13">
      <c r="A2000" s="10" t="str">
        <f>[2]Emissions!A1108</f>
        <v>EUR</v>
      </c>
      <c r="B2000" s="10" t="str">
        <f>[2]Emissions!B1108</f>
        <v>IND_IS_DRI_DRIEAF_CCS_NEW</v>
      </c>
      <c r="C2000" s="10" t="str">
        <f>[2]Emissions!C1108</f>
        <v>IND_CO2</v>
      </c>
      <c r="D2000" s="10" t="str">
        <f>[2]Emissions!D1108</f>
        <v>IND</v>
      </c>
      <c r="E2000" s="42">
        <f>[2]Emissions!E1108</f>
        <v>0</v>
      </c>
      <c r="F2000" s="42">
        <f>[2]Emissions!F1108</f>
        <v>0</v>
      </c>
      <c r="G2000" s="42">
        <f>[2]Emissions!G1108</f>
        <v>0</v>
      </c>
      <c r="H2000" s="42">
        <f>[2]Emissions!H1108</f>
        <v>0</v>
      </c>
      <c r="I2000" s="42">
        <f>[2]Emissions!I1108</f>
        <v>0</v>
      </c>
      <c r="J2000" s="42">
        <f>[2]Emissions!J1108</f>
        <v>0</v>
      </c>
      <c r="K2000" s="42">
        <f>[2]Emissions!K1108</f>
        <v>0</v>
      </c>
      <c r="L2000" s="42">
        <f>[2]Emissions!L1108</f>
        <v>0</v>
      </c>
      <c r="M2000" s="42">
        <f>[2]Emissions!M1108</f>
        <v>0</v>
      </c>
    </row>
    <row r="2001" spans="1:13">
      <c r="A2001" s="10" t="str">
        <f>[2]Emissions!A1085</f>
        <v>EUR</v>
      </c>
      <c r="B2001" s="10" t="str">
        <f>[2]Emissions!B1085</f>
        <v>IND_IS_BOF_TGR_CCS_NEW</v>
      </c>
      <c r="C2001" s="10" t="str">
        <f>[2]Emissions!C1085</f>
        <v>IND_CO2</v>
      </c>
      <c r="D2001" s="10" t="str">
        <f>[2]Emissions!D1085</f>
        <v>IND</v>
      </c>
      <c r="E2001" s="42">
        <f>[2]Emissions!E1085</f>
        <v>0</v>
      </c>
      <c r="F2001" s="42">
        <f>[2]Emissions!F1085</f>
        <v>0</v>
      </c>
      <c r="G2001" s="42">
        <f>[2]Emissions!G1085</f>
        <v>0</v>
      </c>
      <c r="H2001" s="42">
        <f>[2]Emissions!H1085</f>
        <v>0</v>
      </c>
      <c r="I2001" s="42">
        <f>[2]Emissions!I1085</f>
        <v>0</v>
      </c>
      <c r="J2001" s="42">
        <f>[2]Emissions!J1085</f>
        <v>0</v>
      </c>
      <c r="K2001" s="42">
        <f>[2]Emissions!K1085</f>
        <v>1891.7572136799381</v>
      </c>
      <c r="L2001" s="42">
        <f>[2]Emissions!L1085</f>
        <v>1891.7572136799381</v>
      </c>
      <c r="M2001" s="42">
        <f>[2]Emissions!M1085</f>
        <v>1891.757213679937</v>
      </c>
    </row>
    <row r="2002" spans="1:13">
      <c r="A2002" s="10" t="str">
        <f>[2]Emissions!A1291</f>
        <v>EUR</v>
      </c>
      <c r="B2002" s="10" t="str">
        <f>[2]Emissions!B1291</f>
        <v>IND_NM_CLK_DRY_OCCS_NEW</v>
      </c>
      <c r="C2002" s="10" t="str">
        <f>[2]Emissions!C1291</f>
        <v>IND_CO2</v>
      </c>
      <c r="D2002" s="10" t="str">
        <f>[2]Emissions!D1291</f>
        <v>IND</v>
      </c>
      <c r="E2002" s="42">
        <f>[2]Emissions!E1291</f>
        <v>0</v>
      </c>
      <c r="F2002" s="42">
        <f>[2]Emissions!F1291</f>
        <v>0</v>
      </c>
      <c r="G2002" s="42">
        <f>[2]Emissions!G1291</f>
        <v>0</v>
      </c>
      <c r="H2002" s="42">
        <f>[2]Emissions!H1291</f>
        <v>0</v>
      </c>
      <c r="I2002" s="42">
        <f>[2]Emissions!I1291</f>
        <v>1105.900853266842</v>
      </c>
      <c r="J2002" s="42">
        <f>[2]Emissions!J1291</f>
        <v>10797.3122715013</v>
      </c>
      <c r="K2002" s="42">
        <f>[2]Emissions!K1291</f>
        <v>10921.499663152839</v>
      </c>
      <c r="L2002" s="42">
        <f>[2]Emissions!L1291</f>
        <v>11061.7176265701</v>
      </c>
      <c r="M2002" s="42">
        <f>[2]Emissions!M1291</f>
        <v>11178.557019000749</v>
      </c>
    </row>
    <row r="2003" spans="1:13">
      <c r="A2003" s="10" t="str">
        <f>[2]Emissions!A919</f>
        <v>EUR</v>
      </c>
      <c r="B2003" s="10" t="str">
        <f>[2]Emissions!B919</f>
        <v>IND_CH_OTH_COA_NEW</v>
      </c>
      <c r="C2003" s="10" t="str">
        <f>[2]Emissions!C919</f>
        <v>IND_CO2</v>
      </c>
      <c r="D2003" s="10" t="str">
        <f>[2]Emissions!D919</f>
        <v>IND</v>
      </c>
      <c r="E2003" s="42">
        <f>[2]Emissions!E919</f>
        <v>0</v>
      </c>
      <c r="F2003" s="42">
        <f>[2]Emissions!F919</f>
        <v>0</v>
      </c>
      <c r="G2003" s="42">
        <f>[2]Emissions!G919</f>
        <v>0</v>
      </c>
      <c r="H2003" s="42">
        <f>[2]Emissions!H919</f>
        <v>31610.694341602761</v>
      </c>
      <c r="I2003" s="42">
        <f>[2]Emissions!I919</f>
        <v>31610.694341602761</v>
      </c>
      <c r="J2003" s="42">
        <f>[2]Emissions!J919</f>
        <v>0</v>
      </c>
      <c r="K2003" s="42">
        <f>[2]Emissions!K919</f>
        <v>0</v>
      </c>
      <c r="L2003" s="42">
        <f>[2]Emissions!L919</f>
        <v>0</v>
      </c>
      <c r="M2003" s="42">
        <f>[2]Emissions!M919</f>
        <v>0</v>
      </c>
    </row>
    <row r="2004" spans="1:13">
      <c r="A2004" s="10" t="str">
        <f>[2]Emissions!A1093</f>
        <v>EUR</v>
      </c>
      <c r="B2004" s="10" t="str">
        <f>[2]Emissions!B1093</f>
        <v>IND_IS_BOF_ULCOLYSIS_NEW</v>
      </c>
      <c r="C2004" s="10" t="str">
        <f>[2]Emissions!C1093</f>
        <v>IND_CO2</v>
      </c>
      <c r="D2004" s="10" t="str">
        <f>[2]Emissions!D1093</f>
        <v>IND</v>
      </c>
      <c r="E2004" s="42">
        <f>[2]Emissions!E1093</f>
        <v>0</v>
      </c>
      <c r="F2004" s="42">
        <f>[2]Emissions!F1093</f>
        <v>0</v>
      </c>
      <c r="G2004" s="42">
        <f>[2]Emissions!G1093</f>
        <v>0</v>
      </c>
      <c r="H2004" s="42">
        <f>[2]Emissions!H1093</f>
        <v>0</v>
      </c>
      <c r="I2004" s="42">
        <f>[2]Emissions!I1093</f>
        <v>0</v>
      </c>
      <c r="J2004" s="42">
        <f>[2]Emissions!J1093</f>
        <v>0</v>
      </c>
      <c r="K2004" s="42">
        <f>[2]Emissions!K1093</f>
        <v>0</v>
      </c>
      <c r="L2004" s="42">
        <f>[2]Emissions!L1093</f>
        <v>0</v>
      </c>
      <c r="M2004" s="42">
        <f>[2]Emissions!M1093</f>
        <v>0</v>
      </c>
    </row>
    <row r="2005" spans="1:13">
      <c r="A2005" s="10" t="str">
        <f>[2]Emissions!A670</f>
        <v>EUR</v>
      </c>
      <c r="B2005" s="10" t="str">
        <f>[2]Emissions!B670</f>
        <v>IND_CH_AMM_NGASR_CCS_NEW</v>
      </c>
      <c r="C2005" s="10" t="str">
        <f>[2]Emissions!C670</f>
        <v>IND_CO2</v>
      </c>
      <c r="D2005" s="10" t="str">
        <f>[2]Emissions!D670</f>
        <v>IND</v>
      </c>
      <c r="E2005" s="42">
        <f>[2]Emissions!E670</f>
        <v>0</v>
      </c>
      <c r="F2005" s="42">
        <f>[2]Emissions!F670</f>
        <v>0</v>
      </c>
      <c r="G2005" s="42">
        <f>[2]Emissions!G670</f>
        <v>0</v>
      </c>
      <c r="H2005" s="42">
        <f>[2]Emissions!H670</f>
        <v>0</v>
      </c>
      <c r="I2005" s="42">
        <f>[2]Emissions!I670</f>
        <v>-241.27334312814321</v>
      </c>
      <c r="J2005" s="42">
        <f>[2]Emissions!J670</f>
        <v>-245.37436972136589</v>
      </c>
      <c r="K2005" s="42">
        <f>[2]Emissions!K670</f>
        <v>-248.5244626274135</v>
      </c>
      <c r="L2005" s="42">
        <f>[2]Emissions!L670</f>
        <v>-251.9656015055736</v>
      </c>
      <c r="M2005" s="42">
        <f>[2]Emissions!M670</f>
        <v>-254.82882906795211</v>
      </c>
    </row>
    <row r="2006" spans="1:13">
      <c r="A2006" s="10" t="str">
        <f>[2]Emissions!A1360</f>
        <v>EUR</v>
      </c>
      <c r="B2006" s="10" t="str">
        <f>[2]Emissions!B1360</f>
        <v>IND_NM_LIM_EXS</v>
      </c>
      <c r="C2006" s="10" t="str">
        <f>[2]Emissions!C1360</f>
        <v>IND_CO2</v>
      </c>
      <c r="D2006" s="10" t="str">
        <f>[2]Emissions!D1360</f>
        <v>IND</v>
      </c>
      <c r="E2006" s="42">
        <f>[2]Emissions!E1360</f>
        <v>9910.0477012556639</v>
      </c>
      <c r="F2006" s="42">
        <f>[2]Emissions!F1360</f>
        <v>7927.742883502543</v>
      </c>
      <c r="G2006" s="42">
        <f>[2]Emissions!G1360</f>
        <v>5946.0286207533982</v>
      </c>
      <c r="H2006" s="42">
        <f>[2]Emissions!H1360</f>
        <v>3964.1524686693342</v>
      </c>
      <c r="I2006" s="42">
        <f>[2]Emissions!I1360</f>
        <v>1982.076234334668</v>
      </c>
      <c r="J2006" s="42">
        <f>[2]Emissions!J1360</f>
        <v>0</v>
      </c>
      <c r="K2006" s="42">
        <f>[2]Emissions!K1360</f>
        <v>0</v>
      </c>
      <c r="L2006" s="42">
        <f>[2]Emissions!L1360</f>
        <v>0</v>
      </c>
      <c r="M2006" s="42">
        <f>[2]Emissions!M1360</f>
        <v>0</v>
      </c>
    </row>
    <row r="2007" spans="1:13">
      <c r="A2007" s="10" t="str">
        <f>[2]Emissions!A1332</f>
        <v>EUR</v>
      </c>
      <c r="B2007" s="10" t="str">
        <f>[2]Emissions!B1332</f>
        <v>IND_NM_CRM_NEW</v>
      </c>
      <c r="C2007" s="10" t="str">
        <f>[2]Emissions!C1332</f>
        <v>IND_CO2</v>
      </c>
      <c r="D2007" s="10" t="str">
        <f>[2]Emissions!D1332</f>
        <v>IND</v>
      </c>
      <c r="E2007" s="42">
        <f>[2]Emissions!E1332</f>
        <v>1690.9559494076591</v>
      </c>
      <c r="F2007" s="42">
        <f>[2]Emissions!F1332</f>
        <v>15748.126418881149</v>
      </c>
      <c r="G2007" s="42">
        <f>[2]Emissions!G1332</f>
        <v>17663.099626865911</v>
      </c>
      <c r="H2007" s="42">
        <f>[2]Emissions!H1332</f>
        <v>21580.795682596388</v>
      </c>
      <c r="I2007" s="42">
        <f>[2]Emissions!I1332</f>
        <v>24006.130456013791</v>
      </c>
      <c r="J2007" s="42">
        <f>[2]Emissions!J1332</f>
        <v>25412.979121476739</v>
      </c>
      <c r="K2007" s="42">
        <f>[2]Emissions!K1332</f>
        <v>25493.062571780061</v>
      </c>
      <c r="L2007" s="42">
        <f>[2]Emissions!L1332</f>
        <v>25820.36060092743</v>
      </c>
      <c r="M2007" s="42">
        <f>[2]Emissions!M1332</f>
        <v>26093.088159774721</v>
      </c>
    </row>
    <row r="2008" spans="1:13">
      <c r="A2008" s="10" t="str">
        <f>[2]Emissions!A1053</f>
        <v>EUR</v>
      </c>
      <c r="B2008" s="10" t="str">
        <f>[2]Emissions!B1053</f>
        <v>IND_IS_BOF_EXS</v>
      </c>
      <c r="C2008" s="10" t="str">
        <f>[2]Emissions!C1053</f>
        <v>IND_CO2</v>
      </c>
      <c r="D2008" s="10" t="str">
        <f>[2]Emissions!D1053</f>
        <v>IND</v>
      </c>
      <c r="E2008" s="42">
        <f>[2]Emissions!E1053</f>
        <v>52869.370417832673</v>
      </c>
      <c r="F2008" s="42">
        <f>[2]Emissions!F1053</f>
        <v>42294.378598185227</v>
      </c>
      <c r="G2008" s="42">
        <f>[2]Emissions!G1053</f>
        <v>31721.622250699569</v>
      </c>
      <c r="H2008" s="42">
        <f>[2]Emissions!H1053</f>
        <v>21148.25309136901</v>
      </c>
      <c r="I2008" s="42">
        <f>[2]Emissions!I1053</f>
        <v>10574.126545684519</v>
      </c>
      <c r="J2008" s="42">
        <f>[2]Emissions!J1053</f>
        <v>0</v>
      </c>
      <c r="K2008" s="42">
        <f>[2]Emissions!K1053</f>
        <v>0</v>
      </c>
      <c r="L2008" s="42">
        <f>[2]Emissions!L1053</f>
        <v>0</v>
      </c>
      <c r="M2008" s="42">
        <f>[2]Emissions!M1053</f>
        <v>0</v>
      </c>
    </row>
    <row r="2009" spans="1:13">
      <c r="A2009" s="10" t="str">
        <f>[2]Emissions!A1123</f>
        <v>EUR</v>
      </c>
      <c r="B2009" s="10" t="str">
        <f>[2]Emissions!B1123</f>
        <v>IND_IS_DRI_EXS</v>
      </c>
      <c r="C2009" s="10" t="str">
        <f>[2]Emissions!C1123</f>
        <v>IND_CO2</v>
      </c>
      <c r="D2009" s="10" t="str">
        <f>[2]Emissions!D1123</f>
        <v>IND</v>
      </c>
      <c r="E2009" s="42">
        <f>[2]Emissions!E1123</f>
        <v>456.56364908010431</v>
      </c>
      <c r="F2009" s="42">
        <f>[2]Emissions!F1123</f>
        <v>192.237325928465</v>
      </c>
      <c r="G2009" s="42">
        <f>[2]Emissions!G1123</f>
        <v>144.17799444634881</v>
      </c>
      <c r="H2009" s="42">
        <f>[2]Emissions!H1123</f>
        <v>96.118662964234673</v>
      </c>
      <c r="I2009" s="42">
        <f>[2]Emissions!I1123</f>
        <v>48.05933148211853</v>
      </c>
      <c r="J2009" s="42">
        <f>[2]Emissions!J1123</f>
        <v>0</v>
      </c>
      <c r="K2009" s="42">
        <f>[2]Emissions!K1123</f>
        <v>0</v>
      </c>
      <c r="L2009" s="42">
        <f>[2]Emissions!L1123</f>
        <v>0</v>
      </c>
      <c r="M2009" s="42">
        <f>[2]Emissions!M1123</f>
        <v>0</v>
      </c>
    </row>
    <row r="2010" spans="1:13">
      <c r="A2010" s="10" t="str">
        <f>[2]Emissions!A1061</f>
        <v>EUR</v>
      </c>
      <c r="B2010" s="10" t="str">
        <f>[2]Emissions!B1061</f>
        <v>IND_IS_BOF_HISBOF_CCS_NEW</v>
      </c>
      <c r="C2010" s="10" t="str">
        <f>[2]Emissions!C1061</f>
        <v>IND_CO2</v>
      </c>
      <c r="D2010" s="10" t="str">
        <f>[2]Emissions!D1061</f>
        <v>IND</v>
      </c>
      <c r="E2010" s="42">
        <f>[2]Emissions!E1061</f>
        <v>0</v>
      </c>
      <c r="F2010" s="42">
        <f>[2]Emissions!F1061</f>
        <v>0</v>
      </c>
      <c r="G2010" s="42">
        <f>[2]Emissions!G1061</f>
        <v>0</v>
      </c>
      <c r="H2010" s="42">
        <f>[2]Emissions!H1061</f>
        <v>0</v>
      </c>
      <c r="I2010" s="42">
        <f>[2]Emissions!I1061</f>
        <v>0</v>
      </c>
      <c r="J2010" s="42">
        <f>[2]Emissions!J1061</f>
        <v>0</v>
      </c>
      <c r="K2010" s="42">
        <f>[2]Emissions!K1061</f>
        <v>0</v>
      </c>
      <c r="L2010" s="42">
        <f>[2]Emissions!L1061</f>
        <v>0</v>
      </c>
      <c r="M2010" s="42">
        <f>[2]Emissions!M1061</f>
        <v>0</v>
      </c>
    </row>
    <row r="2011" spans="1:13">
      <c r="A2011" s="10" t="str">
        <f>[2]Emissions!A1367</f>
        <v>EUR</v>
      </c>
      <c r="B2011" s="10" t="str">
        <f>[2]Emissions!B1367</f>
        <v>IND_NM_LIM_LRK_NEW</v>
      </c>
      <c r="C2011" s="10" t="str">
        <f>[2]Emissions!C1367</f>
        <v>IND_CO2</v>
      </c>
      <c r="D2011" s="10" t="str">
        <f>[2]Emissions!D1367</f>
        <v>IND</v>
      </c>
      <c r="E2011" s="42">
        <f>[2]Emissions!E1367</f>
        <v>1231.9476480390481</v>
      </c>
      <c r="F2011" s="42">
        <f>[2]Emissions!F1367</f>
        <v>5922.5366248960099</v>
      </c>
      <c r="G2011" s="42">
        <f>[2]Emissions!G1367</f>
        <v>9516.9227046254127</v>
      </c>
      <c r="H2011" s="42">
        <f>[2]Emissions!H1367</f>
        <v>14824.234123520069</v>
      </c>
      <c r="I2011" s="42">
        <f>[2]Emissions!I1367</f>
        <v>18927.27528490495</v>
      </c>
      <c r="J2011" s="42">
        <f>[2]Emissions!J1367</f>
        <v>22947.7137260372</v>
      </c>
      <c r="K2011" s="42">
        <f>[2]Emissions!K1367</f>
        <v>22540.293560316211</v>
      </c>
      <c r="L2011" s="42">
        <f>[2]Emissions!L1367</f>
        <v>22829.681845380928</v>
      </c>
      <c r="M2011" s="42">
        <f>[2]Emissions!M1367</f>
        <v>23070.82035987276</v>
      </c>
    </row>
    <row r="2012" spans="1:13">
      <c r="A2012" s="10" t="str">
        <f>[2]Emissions!A1299</f>
        <v>EUR</v>
      </c>
      <c r="B2012" s="10" t="str">
        <f>[2]Emissions!B1299</f>
        <v>IND_NM_CLK_DRY_PCCS_NEW</v>
      </c>
      <c r="C2012" s="10" t="str">
        <f>[2]Emissions!C1299</f>
        <v>IND_CO2</v>
      </c>
      <c r="D2012" s="10" t="str">
        <f>[2]Emissions!D1299</f>
        <v>IND</v>
      </c>
      <c r="E2012" s="42">
        <f>[2]Emissions!E1299</f>
        <v>0</v>
      </c>
      <c r="F2012" s="42">
        <f>[2]Emissions!F1299</f>
        <v>0</v>
      </c>
      <c r="G2012" s="42">
        <f>[2]Emissions!G1299</f>
        <v>0</v>
      </c>
      <c r="H2012" s="42">
        <f>[2]Emissions!H1299</f>
        <v>0</v>
      </c>
      <c r="I2012" s="42">
        <f>[2]Emissions!I1299</f>
        <v>0</v>
      </c>
      <c r="J2012" s="42">
        <f>[2]Emissions!J1299</f>
        <v>0</v>
      </c>
      <c r="K2012" s="42">
        <f>[2]Emissions!K1299</f>
        <v>0</v>
      </c>
      <c r="L2012" s="42">
        <f>[2]Emissions!L1299</f>
        <v>0</v>
      </c>
      <c r="M2012" s="42">
        <f>[2]Emissions!M1299</f>
        <v>0</v>
      </c>
    </row>
    <row r="2013" spans="1:13">
      <c r="A2013" s="10" t="str">
        <f>[2]Emissions!A1198</f>
        <v>EUR</v>
      </c>
      <c r="B2013" s="10" t="str">
        <f>[2]Emissions!B1198</f>
        <v>IND_NF_ALU_HLH_NEW</v>
      </c>
      <c r="C2013" s="10" t="str">
        <f>[2]Emissions!C1198</f>
        <v>IND_CO2</v>
      </c>
      <c r="D2013" s="10" t="str">
        <f>[2]Emissions!D1198</f>
        <v>IND</v>
      </c>
      <c r="E2013" s="42">
        <f>[2]Emissions!E1198</f>
        <v>0</v>
      </c>
      <c r="F2013" s="42">
        <f>[2]Emissions!F1198</f>
        <v>0</v>
      </c>
      <c r="G2013" s="42">
        <f>[2]Emissions!G1198</f>
        <v>0</v>
      </c>
      <c r="H2013" s="42">
        <f>[2]Emissions!H1198</f>
        <v>0</v>
      </c>
      <c r="I2013" s="42">
        <f>[2]Emissions!I1198</f>
        <v>0</v>
      </c>
      <c r="J2013" s="42">
        <f>[2]Emissions!J1198</f>
        <v>0</v>
      </c>
      <c r="K2013" s="42">
        <f>[2]Emissions!K1198</f>
        <v>0</v>
      </c>
      <c r="L2013" s="42">
        <f>[2]Emissions!L1198</f>
        <v>0</v>
      </c>
      <c r="M2013" s="42">
        <f>[2]Emissions!M1198</f>
        <v>0</v>
      </c>
    </row>
    <row r="2014" spans="1:13">
      <c r="A2014" s="10" t="str">
        <f>[2]Emissions!A1191</f>
        <v>EUR</v>
      </c>
      <c r="B2014" s="10" t="str">
        <f>[2]Emissions!B1191</f>
        <v>IND_NF_ALU_HLHIA_NEW</v>
      </c>
      <c r="C2014" s="10" t="str">
        <f>[2]Emissions!C1191</f>
        <v>IND_CO2</v>
      </c>
      <c r="D2014" s="10" t="str">
        <f>[2]Emissions!D1191</f>
        <v>IND</v>
      </c>
      <c r="E2014" s="42">
        <f>[2]Emissions!E1191</f>
        <v>0</v>
      </c>
      <c r="F2014" s="42">
        <f>[2]Emissions!F1191</f>
        <v>0</v>
      </c>
      <c r="G2014" s="42">
        <f>[2]Emissions!G1191</f>
        <v>0</v>
      </c>
      <c r="H2014" s="42">
        <f>[2]Emissions!H1191</f>
        <v>0</v>
      </c>
      <c r="I2014" s="42">
        <f>[2]Emissions!I1191</f>
        <v>0</v>
      </c>
      <c r="J2014" s="42">
        <f>[2]Emissions!J1191</f>
        <v>0</v>
      </c>
      <c r="K2014" s="42">
        <f>[2]Emissions!K1191</f>
        <v>0</v>
      </c>
      <c r="L2014" s="42">
        <f>[2]Emissions!L1191</f>
        <v>0</v>
      </c>
      <c r="M2014" s="42">
        <f>[2]Emissions!M1191</f>
        <v>0</v>
      </c>
    </row>
    <row r="2015" spans="1:13">
      <c r="A2015" s="10" t="str">
        <f>[2]Emissions!A882</f>
        <v>EUR</v>
      </c>
      <c r="B2015" s="10" t="str">
        <f>[2]Emissions!B882</f>
        <v>IND_CH_MTH_NGASR_NEW</v>
      </c>
      <c r="C2015" s="10" t="str">
        <f>[2]Emissions!C882</f>
        <v>IND_CO2</v>
      </c>
      <c r="D2015" s="10" t="str">
        <f>[2]Emissions!D882</f>
        <v>IND</v>
      </c>
      <c r="E2015" s="42">
        <f>[2]Emissions!E882</f>
        <v>67.481725248581355</v>
      </c>
      <c r="F2015" s="42">
        <f>[2]Emissions!F882</f>
        <v>663.2656505726095</v>
      </c>
      <c r="G2015" s="42">
        <f>[2]Emissions!G882</f>
        <v>1080.559646858313</v>
      </c>
      <c r="H2015" s="42">
        <f>[2]Emissions!H882</f>
        <v>0</v>
      </c>
      <c r="I2015" s="42">
        <f>[2]Emissions!I882</f>
        <v>0</v>
      </c>
      <c r="J2015" s="42">
        <f>[2]Emissions!J882</f>
        <v>0</v>
      </c>
      <c r="K2015" s="42">
        <f>[2]Emissions!K882</f>
        <v>0</v>
      </c>
      <c r="L2015" s="42">
        <f>[2]Emissions!L882</f>
        <v>0</v>
      </c>
      <c r="M2015" s="42">
        <f>[2]Emissions!M882</f>
        <v>0</v>
      </c>
    </row>
    <row r="2016" spans="1:13">
      <c r="A2016" s="10" t="str">
        <f>[2]Emissions!A1276</f>
        <v>EUR</v>
      </c>
      <c r="B2016" s="10" t="str">
        <f>[2]Emissions!B1276</f>
        <v>IND_NM_CLK_DRY_EXS</v>
      </c>
      <c r="C2016" s="10" t="str">
        <f>[2]Emissions!C1276</f>
        <v>IND_CO2</v>
      </c>
      <c r="D2016" s="10" t="str">
        <f>[2]Emissions!D1276</f>
        <v>IND</v>
      </c>
      <c r="E2016" s="42">
        <f>[2]Emissions!E1276</f>
        <v>25498.768864661721</v>
      </c>
      <c r="F2016" s="42">
        <f>[2]Emissions!F1276</f>
        <v>10735.999676227069</v>
      </c>
      <c r="G2016" s="42">
        <f>[2]Emissions!G1276</f>
        <v>8052.2427993668634</v>
      </c>
      <c r="H2016" s="42">
        <f>[2]Emissions!H1276</f>
        <v>5368.3082548808061</v>
      </c>
      <c r="I2016" s="42">
        <f>[2]Emissions!I1276</f>
        <v>2684.154127440404</v>
      </c>
      <c r="J2016" s="42">
        <f>[2]Emissions!J1276</f>
        <v>0</v>
      </c>
      <c r="K2016" s="42">
        <f>[2]Emissions!K1276</f>
        <v>0</v>
      </c>
      <c r="L2016" s="42">
        <f>[2]Emissions!L1276</f>
        <v>0</v>
      </c>
      <c r="M2016" s="42">
        <f>[2]Emissions!M1276</f>
        <v>0</v>
      </c>
    </row>
    <row r="2017" spans="1:13">
      <c r="A2017" s="10" t="str">
        <f>[2]Emissions!A1605</f>
        <v>EUR</v>
      </c>
      <c r="B2017" s="10" t="str">
        <f>[2]Emissions!B1605</f>
        <v>IND_OTH_SB_COG_EXS</v>
      </c>
      <c r="C2017" s="10" t="str">
        <f>[2]Emissions!C1605</f>
        <v>IND_CO2</v>
      </c>
      <c r="D2017" s="10" t="str">
        <f>[2]Emissions!D1605</f>
        <v>IND</v>
      </c>
      <c r="E2017" s="42">
        <f>[2]Emissions!E1605</f>
        <v>262.69402314814812</v>
      </c>
      <c r="F2017" s="42">
        <f>[2]Emissions!F1605</f>
        <v>218.91168595679011</v>
      </c>
      <c r="G2017" s="42">
        <f>[2]Emissions!G1605</f>
        <v>175.1293487654321</v>
      </c>
      <c r="H2017" s="42">
        <f>[2]Emissions!H1605</f>
        <v>131.34701157407409</v>
      </c>
      <c r="I2017" s="42">
        <f>[2]Emissions!I1605</f>
        <v>87.564674382716049</v>
      </c>
      <c r="J2017" s="42">
        <f>[2]Emissions!J1605</f>
        <v>43.78233719135801</v>
      </c>
      <c r="K2017" s="42">
        <f>[2]Emissions!K1605</f>
        <v>0</v>
      </c>
      <c r="L2017" s="42">
        <f>[2]Emissions!L1605</f>
        <v>0</v>
      </c>
      <c r="M2017" s="42">
        <f>[2]Emissions!M1605</f>
        <v>0</v>
      </c>
    </row>
    <row r="2018" spans="1:13">
      <c r="A2018" s="10" t="str">
        <f>[2]Emissions!A1591</f>
        <v>EUR</v>
      </c>
      <c r="B2018" s="10" t="str">
        <f>[2]Emissions!B1591</f>
        <v>IND_OTH_SB_COA_EXS</v>
      </c>
      <c r="C2018" s="10" t="str">
        <f>[2]Emissions!C1591</f>
        <v>IND_CO2</v>
      </c>
      <c r="D2018" s="10" t="str">
        <f>[2]Emissions!D1591</f>
        <v>IND</v>
      </c>
      <c r="E2018" s="42">
        <f>[2]Emissions!E1591</f>
        <v>2712.704567901234</v>
      </c>
      <c r="F2018" s="42">
        <f>[2]Emissions!F1591</f>
        <v>2260.587139917694</v>
      </c>
      <c r="G2018" s="42">
        <f>[2]Emissions!G1591</f>
        <v>1808.4697119341561</v>
      </c>
      <c r="H2018" s="42">
        <f>[2]Emissions!H1591</f>
        <v>1356.352283950617</v>
      </c>
      <c r="I2018" s="42">
        <f>[2]Emissions!I1591</f>
        <v>904.23485596707803</v>
      </c>
      <c r="J2018" s="42">
        <f>[2]Emissions!J1591</f>
        <v>452.11742798353919</v>
      </c>
      <c r="K2018" s="42">
        <f>[2]Emissions!K1591</f>
        <v>0</v>
      </c>
      <c r="L2018" s="42">
        <f>[2]Emissions!L1591</f>
        <v>0</v>
      </c>
      <c r="M2018" s="42">
        <f>[2]Emissions!M1591</f>
        <v>0</v>
      </c>
    </row>
    <row r="2019" spans="1:13">
      <c r="A2019" s="10" t="str">
        <f>[2]Emissions!A1535</f>
        <v>EUR</v>
      </c>
      <c r="B2019" s="10" t="str">
        <f>[2]Emissions!B1535</f>
        <v>IND_OTH_PH_HFO_EXS</v>
      </c>
      <c r="C2019" s="10" t="str">
        <f>[2]Emissions!C1535</f>
        <v>IND_CO2</v>
      </c>
      <c r="D2019" s="10" t="str">
        <f>[2]Emissions!D1535</f>
        <v>IND</v>
      </c>
      <c r="E2019" s="42">
        <f>[2]Emissions!E1535</f>
        <v>7206.6712914634136</v>
      </c>
      <c r="F2019" s="42">
        <f>[2]Emissions!F1535</f>
        <v>3160.8207418699189</v>
      </c>
      <c r="G2019" s="42">
        <f>[2]Emissions!G1535</f>
        <v>2528.6565934959349</v>
      </c>
      <c r="H2019" s="42">
        <f>[2]Emissions!H1535</f>
        <v>1896.4924451219511</v>
      </c>
      <c r="I2019" s="42">
        <f>[2]Emissions!I1535</f>
        <v>1264.328296747967</v>
      </c>
      <c r="J2019" s="42">
        <f>[2]Emissions!J1535</f>
        <v>632.16414837398406</v>
      </c>
      <c r="K2019" s="42">
        <f>[2]Emissions!K1535</f>
        <v>0</v>
      </c>
      <c r="L2019" s="42">
        <f>[2]Emissions!L1535</f>
        <v>0</v>
      </c>
      <c r="M2019" s="42">
        <f>[2]Emissions!M1535</f>
        <v>0</v>
      </c>
    </row>
    <row r="2020" spans="1:13">
      <c r="A2020" s="10" t="str">
        <f>[2]Emissions!A1137</f>
        <v>EUR</v>
      </c>
      <c r="B2020" s="10" t="str">
        <f>[2]Emissions!B1137</f>
        <v>IND_IS_DRI_ULCORED_CCS_NEW</v>
      </c>
      <c r="C2020" s="10" t="str">
        <f>[2]Emissions!C1137</f>
        <v>IND_CO2</v>
      </c>
      <c r="D2020" s="10" t="str">
        <f>[2]Emissions!D1137</f>
        <v>IND</v>
      </c>
      <c r="E2020" s="42">
        <f>[2]Emissions!E1137</f>
        <v>0</v>
      </c>
      <c r="F2020" s="42">
        <f>[2]Emissions!F1137</f>
        <v>0</v>
      </c>
      <c r="G2020" s="42">
        <f>[2]Emissions!G1137</f>
        <v>0</v>
      </c>
      <c r="H2020" s="42">
        <f>[2]Emissions!H1137</f>
        <v>0</v>
      </c>
      <c r="I2020" s="42">
        <f>[2]Emissions!I1137</f>
        <v>0</v>
      </c>
      <c r="J2020" s="42">
        <f>[2]Emissions!J1137</f>
        <v>0</v>
      </c>
      <c r="K2020" s="42">
        <f>[2]Emissions!K1137</f>
        <v>0</v>
      </c>
      <c r="L2020" s="42">
        <f>[2]Emissions!L1137</f>
        <v>0</v>
      </c>
      <c r="M2020" s="42">
        <f>[2]Emissions!M1137</f>
        <v>0</v>
      </c>
    </row>
    <row r="2021" spans="1:13">
      <c r="A2021" s="10" t="str">
        <f>[2]Emissions!A1151</f>
        <v>EUR</v>
      </c>
      <c r="B2021" s="10" t="str">
        <f>[2]Emissions!B1151</f>
        <v>IND_IS_MD_OIL_EXS</v>
      </c>
      <c r="C2021" s="10" t="str">
        <f>[2]Emissions!C1151</f>
        <v>IND_CO2</v>
      </c>
      <c r="D2021" s="10" t="str">
        <f>[2]Emissions!D1151</f>
        <v>IND</v>
      </c>
      <c r="E2021" s="42">
        <f>[2]Emissions!E1151</f>
        <v>1270.699864173228</v>
      </c>
      <c r="F2021" s="42">
        <f>[2]Emissions!F1151</f>
        <v>0</v>
      </c>
      <c r="G2021" s="42">
        <f>[2]Emissions!G1151</f>
        <v>0</v>
      </c>
      <c r="H2021" s="42">
        <f>[2]Emissions!H1151</f>
        <v>0</v>
      </c>
      <c r="I2021" s="42">
        <f>[2]Emissions!I1151</f>
        <v>0</v>
      </c>
      <c r="J2021" s="42">
        <f>[2]Emissions!J1151</f>
        <v>0</v>
      </c>
      <c r="K2021" s="42">
        <f>[2]Emissions!K1151</f>
        <v>0</v>
      </c>
      <c r="L2021" s="42">
        <f>[2]Emissions!L1151</f>
        <v>0</v>
      </c>
      <c r="M2021" s="42">
        <f>[2]Emissions!M1151</f>
        <v>0</v>
      </c>
    </row>
    <row r="2022" spans="1:13">
      <c r="A2022" s="10" t="str">
        <f>[2]Emissions!A1014</f>
        <v>EUR</v>
      </c>
      <c r="B2022" s="10" t="str">
        <f>[2]Emissions!B1014</f>
        <v>IND_FEA_NEW</v>
      </c>
      <c r="C2022" s="10" t="str">
        <f>[2]Emissions!C1014</f>
        <v>IND_CO2</v>
      </c>
      <c r="D2022" s="10" t="str">
        <f>[2]Emissions!D1014</f>
        <v>IND</v>
      </c>
      <c r="E2022" s="42">
        <f>[2]Emissions!E1014</f>
        <v>87.80685669498466</v>
      </c>
      <c r="F2022" s="42">
        <f>[2]Emissions!F1014</f>
        <v>3134.170628912887</v>
      </c>
      <c r="G2022" s="42">
        <f>[2]Emissions!G1014</f>
        <v>3402.311434513023</v>
      </c>
      <c r="H2022" s="42">
        <f>[2]Emissions!H1014</f>
        <v>4270.0498371412205</v>
      </c>
      <c r="I2022" s="42">
        <f>[2]Emissions!I1014</f>
        <v>4744.3289566382464</v>
      </c>
      <c r="J2022" s="42">
        <f>[2]Emissions!J1014</f>
        <v>5279.6849450907448</v>
      </c>
      <c r="K2022" s="42">
        <f>[2]Emissions!K1014</f>
        <v>5248.6370805340657</v>
      </c>
      <c r="L2022" s="42">
        <f>[2]Emissions!L1014</f>
        <v>5239.7761789091928</v>
      </c>
      <c r="M2022" s="42">
        <f>[2]Emissions!M1014</f>
        <v>5228.4596016026981</v>
      </c>
    </row>
    <row r="2023" spans="1:13">
      <c r="A2023" s="10" t="str">
        <f>[2]Emissions!A830</f>
        <v>EUR</v>
      </c>
      <c r="B2023" s="10" t="str">
        <f>[2]Emissions!B830</f>
        <v>IND_CH_MD_NGA_NEW</v>
      </c>
      <c r="C2023" s="10" t="str">
        <f>[2]Emissions!C830</f>
        <v>IND_CO2</v>
      </c>
      <c r="D2023" s="10" t="str">
        <f>[2]Emissions!D830</f>
        <v>IND</v>
      </c>
      <c r="E2023" s="42">
        <f>[2]Emissions!E830</f>
        <v>0</v>
      </c>
      <c r="F2023" s="42">
        <f>[2]Emissions!F830</f>
        <v>0</v>
      </c>
      <c r="G2023" s="42">
        <f>[2]Emissions!G830</f>
        <v>0</v>
      </c>
      <c r="H2023" s="42">
        <f>[2]Emissions!H830</f>
        <v>0</v>
      </c>
      <c r="I2023" s="42">
        <f>[2]Emissions!I830</f>
        <v>0</v>
      </c>
      <c r="J2023" s="42">
        <f>[2]Emissions!J830</f>
        <v>0</v>
      </c>
      <c r="K2023" s="42">
        <f>[2]Emissions!K830</f>
        <v>0</v>
      </c>
      <c r="L2023" s="42">
        <f>[2]Emissions!L830</f>
        <v>0</v>
      </c>
      <c r="M2023" s="42">
        <f>[2]Emissions!M830</f>
        <v>0</v>
      </c>
    </row>
    <row r="2024" spans="1:13">
      <c r="A2024" s="10" t="str">
        <f>[2]Emissions!A1515</f>
        <v>EUR</v>
      </c>
      <c r="B2024" s="10" t="str">
        <f>[2]Emissions!B1515</f>
        <v>IND_OTH_PH_COG_NEW</v>
      </c>
      <c r="C2024" s="10" t="str">
        <f>[2]Emissions!C1515</f>
        <v>IND_CO2</v>
      </c>
      <c r="D2024" s="10" t="str">
        <f>[2]Emissions!D1515</f>
        <v>IND</v>
      </c>
      <c r="E2024" s="42">
        <f>[2]Emissions!E1515</f>
        <v>0</v>
      </c>
      <c r="F2024" s="42">
        <f>[2]Emissions!F1515</f>
        <v>0</v>
      </c>
      <c r="G2024" s="42">
        <f>[2]Emissions!G1515</f>
        <v>0</v>
      </c>
      <c r="H2024" s="42">
        <f>[2]Emissions!H1515</f>
        <v>0</v>
      </c>
      <c r="I2024" s="42">
        <f>[2]Emissions!I1515</f>
        <v>0</v>
      </c>
      <c r="J2024" s="42">
        <f>[2]Emissions!J1515</f>
        <v>4744.4986284597262</v>
      </c>
      <c r="K2024" s="42">
        <f>[2]Emissions!K1515</f>
        <v>5115.8790025665967</v>
      </c>
      <c r="L2024" s="42">
        <f>[2]Emissions!L1515</f>
        <v>3312.4588230789109</v>
      </c>
      <c r="M2024" s="42">
        <f>[2]Emissions!M1515</f>
        <v>0</v>
      </c>
    </row>
    <row r="2025" spans="1:13">
      <c r="A2025" s="10" t="str">
        <f>[2]Emissions!A1250</f>
        <v>EUR</v>
      </c>
      <c r="B2025" s="10" t="str">
        <f>[2]Emissions!B1250</f>
        <v>IND_NF_MD_NGA_NEW</v>
      </c>
      <c r="C2025" s="10" t="str">
        <f>[2]Emissions!C1250</f>
        <v>IND_CO2</v>
      </c>
      <c r="D2025" s="10" t="str">
        <f>[2]Emissions!D1250</f>
        <v>IND</v>
      </c>
      <c r="E2025" s="42">
        <f>[2]Emissions!E1250</f>
        <v>0</v>
      </c>
      <c r="F2025" s="42">
        <f>[2]Emissions!F1250</f>
        <v>0</v>
      </c>
      <c r="G2025" s="42">
        <f>[2]Emissions!G1250</f>
        <v>0</v>
      </c>
      <c r="H2025" s="42">
        <f>[2]Emissions!H1250</f>
        <v>0</v>
      </c>
      <c r="I2025" s="42">
        <f>[2]Emissions!I1250</f>
        <v>0</v>
      </c>
      <c r="J2025" s="42">
        <f>[2]Emissions!J1250</f>
        <v>0</v>
      </c>
      <c r="K2025" s="42">
        <f>[2]Emissions!K1250</f>
        <v>0</v>
      </c>
      <c r="L2025" s="42">
        <f>[2]Emissions!L1250</f>
        <v>0</v>
      </c>
      <c r="M2025" s="42">
        <f>[2]Emissions!M1250</f>
        <v>0</v>
      </c>
    </row>
    <row r="2026" spans="1:13">
      <c r="A2026" s="10" t="str">
        <f>[2]Emissions!A1145</f>
        <v>EUR</v>
      </c>
      <c r="B2026" s="10" t="str">
        <f>[2]Emissions!B1145</f>
        <v>IND_IS_MD_LPG_NEW</v>
      </c>
      <c r="C2026" s="10" t="str">
        <f>[2]Emissions!C1145</f>
        <v>IND_CO2</v>
      </c>
      <c r="D2026" s="10" t="str">
        <f>[2]Emissions!D1145</f>
        <v>IND</v>
      </c>
      <c r="E2026" s="42">
        <f>[2]Emissions!E1145</f>
        <v>0</v>
      </c>
      <c r="F2026" s="42">
        <f>[2]Emissions!F1145</f>
        <v>0</v>
      </c>
      <c r="G2026" s="42">
        <f>[2]Emissions!G1145</f>
        <v>0</v>
      </c>
      <c r="H2026" s="42">
        <f>[2]Emissions!H1145</f>
        <v>0</v>
      </c>
      <c r="I2026" s="42">
        <f>[2]Emissions!I1145</f>
        <v>0</v>
      </c>
      <c r="J2026" s="42">
        <f>[2]Emissions!J1145</f>
        <v>0</v>
      </c>
      <c r="K2026" s="42">
        <f>[2]Emissions!K1145</f>
        <v>0</v>
      </c>
      <c r="L2026" s="42">
        <f>[2]Emissions!L1145</f>
        <v>0</v>
      </c>
      <c r="M2026" s="42">
        <f>[2]Emissions!M1145</f>
        <v>0</v>
      </c>
    </row>
    <row r="2027" spans="1:13">
      <c r="A2027" s="10" t="str">
        <f>[2]Emissions!A1709</f>
        <v>EUR</v>
      </c>
      <c r="B2027" s="10" t="str">
        <f>[2]Emissions!B1709</f>
        <v>IND_PP_PH_COA_EXS</v>
      </c>
      <c r="C2027" s="10" t="str">
        <f>[2]Emissions!C1709</f>
        <v>IND_CO2</v>
      </c>
      <c r="D2027" s="10" t="str">
        <f>[2]Emissions!D1709</f>
        <v>IND</v>
      </c>
      <c r="E2027" s="42">
        <f>[2]Emissions!E1709</f>
        <v>0</v>
      </c>
      <c r="F2027" s="42">
        <f>[2]Emissions!F1709</f>
        <v>0</v>
      </c>
      <c r="G2027" s="42">
        <f>[2]Emissions!G1709</f>
        <v>0</v>
      </c>
      <c r="H2027" s="42">
        <f>[2]Emissions!H1709</f>
        <v>0</v>
      </c>
      <c r="I2027" s="42">
        <f>[2]Emissions!I1709</f>
        <v>0</v>
      </c>
      <c r="J2027" s="42">
        <f>[2]Emissions!J1709</f>
        <v>0</v>
      </c>
      <c r="K2027" s="42">
        <f>[2]Emissions!K1709</f>
        <v>0</v>
      </c>
      <c r="L2027" s="42">
        <f>[2]Emissions!L1709</f>
        <v>0</v>
      </c>
      <c r="M2027" s="42">
        <f>[2]Emissions!M1709</f>
        <v>0</v>
      </c>
    </row>
    <row r="2028" spans="1:13">
      <c r="A2028" s="10" t="str">
        <f>[2]Emissions!A1352</f>
        <v>EUR</v>
      </c>
      <c r="B2028" s="10" t="str">
        <f>[2]Emissions!B1352</f>
        <v>IND_NM_GLS_FOSS_NEW</v>
      </c>
      <c r="C2028" s="10" t="str">
        <f>[2]Emissions!C1352</f>
        <v>IND_CO2</v>
      </c>
      <c r="D2028" s="10" t="str">
        <f>[2]Emissions!D1352</f>
        <v>IND</v>
      </c>
      <c r="E2028" s="42">
        <f>[2]Emissions!E1352</f>
        <v>0</v>
      </c>
      <c r="F2028" s="42">
        <f>[2]Emissions!F1352</f>
        <v>0</v>
      </c>
      <c r="G2028" s="42">
        <f>[2]Emissions!G1352</f>
        <v>0</v>
      </c>
      <c r="H2028" s="42">
        <f>[2]Emissions!H1352</f>
        <v>0</v>
      </c>
      <c r="I2028" s="42">
        <f>[2]Emissions!I1352</f>
        <v>0</v>
      </c>
      <c r="J2028" s="42">
        <f>[2]Emissions!J1352</f>
        <v>0</v>
      </c>
      <c r="K2028" s="42">
        <f>[2]Emissions!K1352</f>
        <v>0</v>
      </c>
      <c r="L2028" s="42">
        <f>[2]Emissions!L1352</f>
        <v>0</v>
      </c>
      <c r="M2028" s="42">
        <f>[2]Emissions!M1352</f>
        <v>0</v>
      </c>
    </row>
    <row r="2029" spans="1:13">
      <c r="A2029" s="10" t="str">
        <f>[2]Emissions!A677</f>
        <v>EUR</v>
      </c>
      <c r="B2029" s="10" t="str">
        <f>[2]Emissions!B677</f>
        <v>IND_CH_AMM_NGASR_NEW</v>
      </c>
      <c r="C2029" s="10" t="str">
        <f>[2]Emissions!C677</f>
        <v>IND_CO2</v>
      </c>
      <c r="D2029" s="10" t="str">
        <f>[2]Emissions!D677</f>
        <v>IND</v>
      </c>
      <c r="E2029" s="42">
        <f>[2]Emissions!E677</f>
        <v>0</v>
      </c>
      <c r="F2029" s="42">
        <f>[2]Emissions!F677</f>
        <v>5720.6744490929505</v>
      </c>
      <c r="G2029" s="42">
        <f>[2]Emissions!G677</f>
        <v>18769.84855089222</v>
      </c>
      <c r="H2029" s="42">
        <f>[2]Emissions!H677</f>
        <v>17565.654036308479</v>
      </c>
      <c r="I2029" s="42">
        <f>[2]Emissions!I677</f>
        <v>0</v>
      </c>
      <c r="J2029" s="42">
        <f>[2]Emissions!J677</f>
        <v>0</v>
      </c>
      <c r="K2029" s="42">
        <f>[2]Emissions!K677</f>
        <v>0</v>
      </c>
      <c r="L2029" s="42">
        <f>[2]Emissions!L677</f>
        <v>0</v>
      </c>
      <c r="M2029" s="42">
        <f>[2]Emissions!M677</f>
        <v>0</v>
      </c>
    </row>
    <row r="2030" spans="1:13">
      <c r="A2030" s="10" t="str">
        <f>[2]Emissions!A1453</f>
        <v>EUR</v>
      </c>
      <c r="B2030" s="10" t="str">
        <f>[2]Emissions!B1453</f>
        <v>IND_OTH_OTH_HFO_EXS</v>
      </c>
      <c r="C2030" s="10" t="str">
        <f>[2]Emissions!C1453</f>
        <v>IND_CO2</v>
      </c>
      <c r="D2030" s="10" t="str">
        <f>[2]Emissions!D1453</f>
        <v>IND</v>
      </c>
      <c r="E2030" s="42">
        <f>[2]Emissions!E1453</f>
        <v>2883.0302802469141</v>
      </c>
      <c r="F2030" s="42">
        <f>[2]Emissions!F1453</f>
        <v>1264.486965020576</v>
      </c>
      <c r="G2030" s="42">
        <f>[2]Emissions!G1453</f>
        <v>1011.589572016461</v>
      </c>
      <c r="H2030" s="42">
        <f>[2]Emissions!H1453</f>
        <v>758.6921790123456</v>
      </c>
      <c r="I2030" s="42">
        <f>[2]Emissions!I1453</f>
        <v>505.79478600823052</v>
      </c>
      <c r="J2030" s="42">
        <f>[2]Emissions!J1453</f>
        <v>252.8973930041152</v>
      </c>
      <c r="K2030" s="42">
        <f>[2]Emissions!K1453</f>
        <v>0</v>
      </c>
      <c r="L2030" s="42">
        <f>[2]Emissions!L1453</f>
        <v>0</v>
      </c>
      <c r="M2030" s="42">
        <f>[2]Emissions!M1453</f>
        <v>0</v>
      </c>
    </row>
    <row r="2031" spans="1:13">
      <c r="A2031" s="10" t="str">
        <f>[2]Emissions!A1446</f>
        <v>EUR</v>
      </c>
      <c r="B2031" s="10" t="str">
        <f>[2]Emissions!B1446</f>
        <v>IND_OTH_OTH_COK_NEW</v>
      </c>
      <c r="C2031" s="10" t="str">
        <f>[2]Emissions!C1446</f>
        <v>IND_CO2</v>
      </c>
      <c r="D2031" s="10" t="str">
        <f>[2]Emissions!D1446</f>
        <v>IND</v>
      </c>
      <c r="E2031" s="42">
        <f>[2]Emissions!E1446</f>
        <v>0</v>
      </c>
      <c r="F2031" s="42">
        <f>[2]Emissions!F1446</f>
        <v>0</v>
      </c>
      <c r="G2031" s="42">
        <f>[2]Emissions!G1446</f>
        <v>0</v>
      </c>
      <c r="H2031" s="42">
        <f>[2]Emissions!H1446</f>
        <v>0</v>
      </c>
      <c r="I2031" s="42">
        <f>[2]Emissions!I1446</f>
        <v>0</v>
      </c>
      <c r="J2031" s="42">
        <f>[2]Emissions!J1446</f>
        <v>0</v>
      </c>
      <c r="K2031" s="42">
        <f>[2]Emissions!K1446</f>
        <v>0</v>
      </c>
      <c r="L2031" s="42">
        <f>[2]Emissions!L1446</f>
        <v>0</v>
      </c>
      <c r="M2031" s="42">
        <f>[2]Emissions!M1446</f>
        <v>0</v>
      </c>
    </row>
    <row r="2032" spans="1:13">
      <c r="A2032" s="10" t="str">
        <f>[2]Emissions!A1046</f>
        <v>EUR</v>
      </c>
      <c r="B2032" s="10" t="str">
        <f>[2]Emissions!B1046</f>
        <v>IND_IS_BOF_BFBOF_NEW</v>
      </c>
      <c r="C2032" s="10" t="str">
        <f>[2]Emissions!C1046</f>
        <v>IND_CO2</v>
      </c>
      <c r="D2032" s="10" t="str">
        <f>[2]Emissions!D1046</f>
        <v>IND</v>
      </c>
      <c r="E2032" s="42">
        <f>[2]Emissions!E1046</f>
        <v>28688.624943580649</v>
      </c>
      <c r="F2032" s="42">
        <f>[2]Emissions!F1046</f>
        <v>38859.065446488174</v>
      </c>
      <c r="G2032" s="42">
        <f>[2]Emissions!G1046</f>
        <v>47468.188015185908</v>
      </c>
      <c r="H2032" s="42">
        <f>[2]Emissions!H1046</f>
        <v>57689.376325045298</v>
      </c>
      <c r="I2032" s="42">
        <f>[2]Emissions!I1046</f>
        <v>57689.376325045298</v>
      </c>
      <c r="J2032" s="42">
        <f>[2]Emissions!J1046</f>
        <v>767.48539747995085</v>
      </c>
      <c r="K2032" s="42">
        <f>[2]Emissions!K1046</f>
        <v>0</v>
      </c>
      <c r="L2032" s="42">
        <f>[2]Emissions!L1046</f>
        <v>0</v>
      </c>
      <c r="M2032" s="42">
        <f>[2]Emissions!M1046</f>
        <v>0</v>
      </c>
    </row>
    <row r="2033" spans="1:13">
      <c r="A2033" s="10" t="str">
        <f>[2]Emissions!A1432</f>
        <v>EUR</v>
      </c>
      <c r="B2033" s="10" t="str">
        <f>[2]Emissions!B1432</f>
        <v>IND_OTH_OTH_COA_NEW</v>
      </c>
      <c r="C2033" s="10" t="str">
        <f>[2]Emissions!C1432</f>
        <v>IND_CO2</v>
      </c>
      <c r="D2033" s="10" t="str">
        <f>[2]Emissions!D1432</f>
        <v>IND</v>
      </c>
      <c r="E2033" s="42">
        <f>[2]Emissions!E1432</f>
        <v>0</v>
      </c>
      <c r="F2033" s="42">
        <f>[2]Emissions!F1432</f>
        <v>0</v>
      </c>
      <c r="G2033" s="42">
        <f>[2]Emissions!G1432</f>
        <v>0</v>
      </c>
      <c r="H2033" s="42">
        <f>[2]Emissions!H1432</f>
        <v>0</v>
      </c>
      <c r="I2033" s="42">
        <f>[2]Emissions!I1432</f>
        <v>0</v>
      </c>
      <c r="J2033" s="42">
        <f>[2]Emissions!J1432</f>
        <v>0</v>
      </c>
      <c r="K2033" s="42">
        <f>[2]Emissions!K1432</f>
        <v>0</v>
      </c>
      <c r="L2033" s="42">
        <f>[2]Emissions!L1432</f>
        <v>0</v>
      </c>
      <c r="M2033" s="42">
        <f>[2]Emissions!M1432</f>
        <v>0</v>
      </c>
    </row>
    <row r="2034" spans="1:13">
      <c r="A2034" s="10" t="str">
        <f>[2]Emissions!A1381</f>
        <v>EUR</v>
      </c>
      <c r="B2034" s="10" t="str">
        <f>[2]Emissions!B1381</f>
        <v>IND_NM_MD_NGA_NEW</v>
      </c>
      <c r="C2034" s="10" t="str">
        <f>[2]Emissions!C1381</f>
        <v>IND_CO2</v>
      </c>
      <c r="D2034" s="10" t="str">
        <f>[2]Emissions!D1381</f>
        <v>IND</v>
      </c>
      <c r="E2034" s="42">
        <f>[2]Emissions!E1381</f>
        <v>0</v>
      </c>
      <c r="F2034" s="42">
        <f>[2]Emissions!F1381</f>
        <v>0</v>
      </c>
      <c r="G2034" s="42">
        <f>[2]Emissions!G1381</f>
        <v>0</v>
      </c>
      <c r="H2034" s="42">
        <f>[2]Emissions!H1381</f>
        <v>0</v>
      </c>
      <c r="I2034" s="42">
        <f>[2]Emissions!I1381</f>
        <v>0</v>
      </c>
      <c r="J2034" s="42">
        <f>[2]Emissions!J1381</f>
        <v>0</v>
      </c>
      <c r="K2034" s="42">
        <f>[2]Emissions!K1381</f>
        <v>0</v>
      </c>
      <c r="L2034" s="42">
        <f>[2]Emissions!L1381</f>
        <v>0</v>
      </c>
      <c r="M2034" s="42">
        <f>[2]Emissions!M1381</f>
        <v>0</v>
      </c>
    </row>
    <row r="2035" spans="1:13">
      <c r="A2035" s="10" t="str">
        <f>[2]Emissions!A940</f>
        <v>EUR</v>
      </c>
      <c r="B2035" s="10" t="str">
        <f>[2]Emissions!B940</f>
        <v>IND_CH_OTH_DST_EXS</v>
      </c>
      <c r="C2035" s="10" t="str">
        <f>[2]Emissions!C940</f>
        <v>IND_CO2</v>
      </c>
      <c r="D2035" s="10" t="str">
        <f>[2]Emissions!D940</f>
        <v>IND</v>
      </c>
      <c r="E2035" s="42">
        <f>[2]Emissions!E940</f>
        <v>0</v>
      </c>
      <c r="F2035" s="42">
        <f>[2]Emissions!F940</f>
        <v>0</v>
      </c>
      <c r="G2035" s="42">
        <f>[2]Emissions!G940</f>
        <v>0</v>
      </c>
      <c r="H2035" s="42">
        <f>[2]Emissions!H940</f>
        <v>0</v>
      </c>
      <c r="I2035" s="42">
        <f>[2]Emissions!I940</f>
        <v>0</v>
      </c>
      <c r="J2035" s="42">
        <f>[2]Emissions!J940</f>
        <v>0</v>
      </c>
      <c r="K2035" s="42">
        <f>[2]Emissions!K940</f>
        <v>0</v>
      </c>
      <c r="L2035" s="42">
        <f>[2]Emissions!L940</f>
        <v>0</v>
      </c>
      <c r="M2035" s="42">
        <f>[2]Emissions!M940</f>
        <v>0</v>
      </c>
    </row>
    <row r="2036" spans="1:13">
      <c r="A2036" s="10" t="str">
        <f>[2]Emissions!A933</f>
        <v>EUR</v>
      </c>
      <c r="B2036" s="10" t="str">
        <f>[2]Emissions!B933</f>
        <v>IND_CH_OTH_COK_NEW</v>
      </c>
      <c r="C2036" s="10" t="str">
        <f>[2]Emissions!C933</f>
        <v>IND_CO2</v>
      </c>
      <c r="D2036" s="10" t="str">
        <f>[2]Emissions!D933</f>
        <v>IND</v>
      </c>
      <c r="E2036" s="42">
        <f>[2]Emissions!E933</f>
        <v>0</v>
      </c>
      <c r="F2036" s="42">
        <f>[2]Emissions!F933</f>
        <v>0</v>
      </c>
      <c r="G2036" s="42">
        <f>[2]Emissions!G933</f>
        <v>0</v>
      </c>
      <c r="H2036" s="42">
        <f>[2]Emissions!H933</f>
        <v>0</v>
      </c>
      <c r="I2036" s="42">
        <f>[2]Emissions!I933</f>
        <v>0</v>
      </c>
      <c r="J2036" s="42">
        <f>[2]Emissions!J933</f>
        <v>0</v>
      </c>
      <c r="K2036" s="42">
        <f>[2]Emissions!K933</f>
        <v>0</v>
      </c>
      <c r="L2036" s="42">
        <f>[2]Emissions!L933</f>
        <v>0</v>
      </c>
      <c r="M2036" s="42">
        <f>[2]Emissions!M933</f>
        <v>0</v>
      </c>
    </row>
    <row r="2037" spans="1:13">
      <c r="A2037" s="10" t="str">
        <f>[2]Emissions!A926</f>
        <v>EUR</v>
      </c>
      <c r="B2037" s="10" t="str">
        <f>[2]Emissions!B926</f>
        <v>IND_CH_OTH_COK_EXS</v>
      </c>
      <c r="C2037" s="10" t="str">
        <f>[2]Emissions!C926</f>
        <v>IND_CO2</v>
      </c>
      <c r="D2037" s="10" t="str">
        <f>[2]Emissions!D926</f>
        <v>IND</v>
      </c>
      <c r="E2037" s="42">
        <f>[2]Emissions!E926</f>
        <v>0</v>
      </c>
      <c r="F2037" s="42">
        <f>[2]Emissions!F926</f>
        <v>0</v>
      </c>
      <c r="G2037" s="42">
        <f>[2]Emissions!G926</f>
        <v>0</v>
      </c>
      <c r="H2037" s="42">
        <f>[2]Emissions!H926</f>
        <v>0</v>
      </c>
      <c r="I2037" s="42">
        <f>[2]Emissions!I926</f>
        <v>0</v>
      </c>
      <c r="J2037" s="42">
        <f>[2]Emissions!J926</f>
        <v>0</v>
      </c>
      <c r="K2037" s="42">
        <f>[2]Emissions!K926</f>
        <v>0</v>
      </c>
      <c r="L2037" s="42">
        <f>[2]Emissions!L926</f>
        <v>0</v>
      </c>
      <c r="M2037" s="42">
        <f>[2]Emissions!M926</f>
        <v>0</v>
      </c>
    </row>
    <row r="2038" spans="1:13">
      <c r="A2038" s="10" t="str">
        <f>[2]Emissions!A867</f>
        <v>EUR</v>
      </c>
      <c r="B2038" s="10" t="str">
        <f>[2]Emissions!B867</f>
        <v>IND_CH_MTH_EXS</v>
      </c>
      <c r="C2038" s="10" t="str">
        <f>[2]Emissions!C867</f>
        <v>IND_CO2</v>
      </c>
      <c r="D2038" s="10" t="str">
        <f>[2]Emissions!D867</f>
        <v>IND</v>
      </c>
      <c r="E2038" s="42">
        <f>[2]Emissions!E867</f>
        <v>824.00921593114549</v>
      </c>
      <c r="F2038" s="42">
        <f>[2]Emissions!F867</f>
        <v>444.44634949180312</v>
      </c>
      <c r="G2038" s="42">
        <f>[2]Emissions!G867</f>
        <v>333.33476211885232</v>
      </c>
      <c r="H2038" s="42">
        <f>[2]Emissions!H867</f>
        <v>0</v>
      </c>
      <c r="I2038" s="42">
        <f>[2]Emissions!I867</f>
        <v>0</v>
      </c>
      <c r="J2038" s="42">
        <f>[2]Emissions!J867</f>
        <v>0</v>
      </c>
      <c r="K2038" s="42">
        <f>[2]Emissions!K867</f>
        <v>0</v>
      </c>
      <c r="L2038" s="42">
        <f>[2]Emissions!L867</f>
        <v>0</v>
      </c>
      <c r="M2038" s="42">
        <f>[2]Emissions!M867</f>
        <v>0</v>
      </c>
    </row>
    <row r="2039" spans="1:13">
      <c r="A2039" s="10" t="str">
        <f>[2]Emissions!A1212</f>
        <v>EUR</v>
      </c>
      <c r="B2039" s="10" t="str">
        <f>[2]Emissions!B1212</f>
        <v>IND_NF_AMN_BAY_NEW</v>
      </c>
      <c r="C2039" s="10" t="str">
        <f>[2]Emissions!C1212</f>
        <v>IND_CO2</v>
      </c>
      <c r="D2039" s="10" t="str">
        <f>[2]Emissions!D1212</f>
        <v>IND</v>
      </c>
      <c r="E2039" s="42">
        <f>[2]Emissions!E1212</f>
        <v>400.07008879915747</v>
      </c>
      <c r="F2039" s="42">
        <f>[2]Emissions!F1212</f>
        <v>1467.878143018869</v>
      </c>
      <c r="G2039" s="42">
        <f>[2]Emissions!G1212</f>
        <v>2291.8961683270409</v>
      </c>
      <c r="H2039" s="42">
        <f>[2]Emissions!H1212</f>
        <v>3819.3444713491522</v>
      </c>
      <c r="I2039" s="42">
        <f>[2]Emissions!I1212</f>
        <v>4630.1990374449724</v>
      </c>
      <c r="J2039" s="42">
        <f>[2]Emissions!J1212</f>
        <v>5363.3905555225347</v>
      </c>
      <c r="K2039" s="42">
        <f>[2]Emissions!K1212</f>
        <v>5017.5794728119236</v>
      </c>
      <c r="L2039" s="42">
        <f>[2]Emissions!L1212</f>
        <v>5009.1086493541115</v>
      </c>
      <c r="M2039" s="42">
        <f>[2]Emissions!M1212</f>
        <v>4998.2902549548662</v>
      </c>
    </row>
    <row r="2040" spans="1:13">
      <c r="A2040" s="10" t="str">
        <f>[2]Emissions!A1205</f>
        <v>EUR</v>
      </c>
      <c r="B2040" s="10" t="str">
        <f>[2]Emissions!B1205</f>
        <v>IND_NF_ALU_SEC_NEW</v>
      </c>
      <c r="C2040" s="10" t="str">
        <f>[2]Emissions!C1205</f>
        <v>IND_CO2</v>
      </c>
      <c r="D2040" s="10" t="str">
        <f>[2]Emissions!D1205</f>
        <v>IND</v>
      </c>
      <c r="E2040" s="42">
        <f>[2]Emissions!E1205</f>
        <v>39.270150592307417</v>
      </c>
      <c r="F2040" s="42">
        <f>[2]Emissions!F1205</f>
        <v>268.44040266280621</v>
      </c>
      <c r="G2040" s="42">
        <f>[2]Emissions!G1205</f>
        <v>406.10263326800049</v>
      </c>
      <c r="H2040" s="42">
        <f>[2]Emissions!H1205</f>
        <v>652.6659717367005</v>
      </c>
      <c r="I2040" s="42">
        <f>[2]Emissions!I1205</f>
        <v>816.70685405182553</v>
      </c>
      <c r="J2040" s="42">
        <f>[2]Emissions!J1205</f>
        <v>978.08909658349057</v>
      </c>
      <c r="K2040" s="42">
        <f>[2]Emissions!K1205</f>
        <v>965.11526325711679</v>
      </c>
      <c r="L2040" s="42">
        <f>[2]Emissions!L1205</f>
        <v>956.77751655792974</v>
      </c>
      <c r="M2040" s="42">
        <f>[2]Emissions!M1205</f>
        <v>954.71112166593889</v>
      </c>
    </row>
    <row r="2041" spans="1:13">
      <c r="A2041" s="10" t="str">
        <f>[2]Emissions!A889</f>
        <v>EUR</v>
      </c>
      <c r="B2041" s="10" t="str">
        <f>[2]Emissions!B889</f>
        <v>IND_CH_OLF_EXS</v>
      </c>
      <c r="C2041" s="10" t="str">
        <f>[2]Emissions!C889</f>
        <v>IND_CO2</v>
      </c>
      <c r="D2041" s="10" t="str">
        <f>[2]Emissions!D889</f>
        <v>IND</v>
      </c>
      <c r="E2041" s="42">
        <f>[2]Emissions!E889</f>
        <v>7123.9729224010916</v>
      </c>
      <c r="F2041" s="42">
        <f>[2]Emissions!F889</f>
        <v>7192.8294716200744</v>
      </c>
      <c r="G2041" s="42">
        <f>[2]Emissions!G889</f>
        <v>6709.6912276742914</v>
      </c>
      <c r="H2041" s="42">
        <f>[2]Emissions!H889</f>
        <v>4473.1274851161952</v>
      </c>
      <c r="I2041" s="42">
        <f>[2]Emissions!I889</f>
        <v>2194.0973160855042</v>
      </c>
      <c r="J2041" s="42">
        <f>[2]Emissions!J889</f>
        <v>0</v>
      </c>
      <c r="K2041" s="42">
        <f>[2]Emissions!K889</f>
        <v>0</v>
      </c>
      <c r="L2041" s="42">
        <f>[2]Emissions!L889</f>
        <v>0</v>
      </c>
      <c r="M2041" s="42">
        <f>[2]Emissions!M889</f>
        <v>0</v>
      </c>
    </row>
    <row r="2042" spans="1:13">
      <c r="A2042" s="10" t="str">
        <f>[2]Emissions!A875</f>
        <v>EUR</v>
      </c>
      <c r="B2042" s="10" t="str">
        <f>[2]Emissions!B875</f>
        <v>IND_CH_MTH_LPGPOX_NEW</v>
      </c>
      <c r="C2042" s="10" t="str">
        <f>[2]Emissions!C875</f>
        <v>IND_CO2</v>
      </c>
      <c r="D2042" s="10" t="str">
        <f>[2]Emissions!D875</f>
        <v>IND</v>
      </c>
      <c r="E2042" s="42">
        <f>[2]Emissions!E875</f>
        <v>0</v>
      </c>
      <c r="F2042" s="42">
        <f>[2]Emissions!F875</f>
        <v>0</v>
      </c>
      <c r="G2042" s="42">
        <f>[2]Emissions!G875</f>
        <v>0</v>
      </c>
      <c r="H2042" s="42">
        <f>[2]Emissions!H875</f>
        <v>0</v>
      </c>
      <c r="I2042" s="42">
        <f>[2]Emissions!I875</f>
        <v>0</v>
      </c>
      <c r="J2042" s="42">
        <f>[2]Emissions!J875</f>
        <v>0</v>
      </c>
      <c r="K2042" s="42">
        <f>[2]Emissions!K875</f>
        <v>0</v>
      </c>
      <c r="L2042" s="42">
        <f>[2]Emissions!L875</f>
        <v>0</v>
      </c>
      <c r="M2042" s="42">
        <f>[2]Emissions!M875</f>
        <v>0</v>
      </c>
    </row>
    <row r="2043" spans="1:13">
      <c r="A2043" s="10" t="str">
        <f>[2]Emissions!A1611</f>
        <v>EUR</v>
      </c>
      <c r="B2043" s="10" t="str">
        <f>[2]Emissions!B1611</f>
        <v>IND_OTH_SB_DST_NEW</v>
      </c>
      <c r="C2043" s="10" t="str">
        <f>[2]Emissions!C1611</f>
        <v>IND_CO2</v>
      </c>
      <c r="D2043" s="10" t="str">
        <f>[2]Emissions!D1611</f>
        <v>IND</v>
      </c>
      <c r="E2043" s="42">
        <f>[2]Emissions!E1611</f>
        <v>0</v>
      </c>
      <c r="F2043" s="42">
        <f>[2]Emissions!F1611</f>
        <v>0</v>
      </c>
      <c r="G2043" s="42">
        <f>[2]Emissions!G1611</f>
        <v>0</v>
      </c>
      <c r="H2043" s="42">
        <f>[2]Emissions!H1611</f>
        <v>0</v>
      </c>
      <c r="I2043" s="42">
        <f>[2]Emissions!I1611</f>
        <v>0</v>
      </c>
      <c r="J2043" s="42">
        <f>[2]Emissions!J1611</f>
        <v>0</v>
      </c>
      <c r="K2043" s="42">
        <f>[2]Emissions!K1611</f>
        <v>0</v>
      </c>
      <c r="L2043" s="42">
        <f>[2]Emissions!L1611</f>
        <v>0</v>
      </c>
      <c r="M2043" s="42">
        <f>[2]Emissions!M1611</f>
        <v>0</v>
      </c>
    </row>
    <row r="2044" spans="1:13">
      <c r="A2044" s="10" t="str">
        <f>[2]Emissions!A1541</f>
        <v>EUR</v>
      </c>
      <c r="B2044" s="10" t="str">
        <f>[2]Emissions!B1541</f>
        <v>IND_OTH_PH_HFO_NEW</v>
      </c>
      <c r="C2044" s="10" t="str">
        <f>[2]Emissions!C1541</f>
        <v>IND_CO2</v>
      </c>
      <c r="D2044" s="10" t="str">
        <f>[2]Emissions!D1541</f>
        <v>IND</v>
      </c>
      <c r="E2044" s="42">
        <f>[2]Emissions!E1541</f>
        <v>0</v>
      </c>
      <c r="F2044" s="42">
        <f>[2]Emissions!F1541</f>
        <v>0</v>
      </c>
      <c r="G2044" s="42">
        <f>[2]Emissions!G1541</f>
        <v>19241.185461828802</v>
      </c>
      <c r="H2044" s="42">
        <f>[2]Emissions!H1541</f>
        <v>0</v>
      </c>
      <c r="I2044" s="42">
        <f>[2]Emissions!I1541</f>
        <v>0</v>
      </c>
      <c r="J2044" s="42">
        <f>[2]Emissions!J1541</f>
        <v>0</v>
      </c>
      <c r="K2044" s="42">
        <f>[2]Emissions!K1541</f>
        <v>0</v>
      </c>
      <c r="L2044" s="42">
        <f>[2]Emissions!L1541</f>
        <v>0</v>
      </c>
      <c r="M2044" s="42">
        <f>[2]Emissions!M1541</f>
        <v>0</v>
      </c>
    </row>
    <row r="2045" spans="1:13">
      <c r="A2045" s="10" t="str">
        <f>[2]Emissions!A1412</f>
        <v>EUR</v>
      </c>
      <c r="B2045" s="10" t="str">
        <f>[2]Emissions!B1412</f>
        <v>IND_OTH_MD_LPG_NEW</v>
      </c>
      <c r="C2045" s="10" t="str">
        <f>[2]Emissions!C1412</f>
        <v>IND_CO2</v>
      </c>
      <c r="D2045" s="10" t="str">
        <f>[2]Emissions!D1412</f>
        <v>IND</v>
      </c>
      <c r="E2045" s="42">
        <f>[2]Emissions!E1412</f>
        <v>0</v>
      </c>
      <c r="F2045" s="42">
        <f>[2]Emissions!F1412</f>
        <v>0</v>
      </c>
      <c r="G2045" s="42">
        <f>[2]Emissions!G1412</f>
        <v>0</v>
      </c>
      <c r="H2045" s="42">
        <f>[2]Emissions!H1412</f>
        <v>0</v>
      </c>
      <c r="I2045" s="42">
        <f>[2]Emissions!I1412</f>
        <v>0</v>
      </c>
      <c r="J2045" s="42">
        <f>[2]Emissions!J1412</f>
        <v>0</v>
      </c>
      <c r="K2045" s="42">
        <f>[2]Emissions!K1412</f>
        <v>0</v>
      </c>
      <c r="L2045" s="42">
        <f>[2]Emissions!L1412</f>
        <v>0</v>
      </c>
      <c r="M2045" s="42">
        <f>[2]Emissions!M1412</f>
        <v>0</v>
      </c>
    </row>
    <row r="2046" spans="1:13">
      <c r="A2046" s="10" t="str">
        <f>[2]Emissions!A1528</f>
        <v>EUR</v>
      </c>
      <c r="B2046" s="10" t="str">
        <f>[2]Emissions!B1528</f>
        <v>IND_OTH_PH_COK_NEW</v>
      </c>
      <c r="C2046" s="10" t="str">
        <f>[2]Emissions!C1528</f>
        <v>IND_CO2</v>
      </c>
      <c r="D2046" s="10" t="str">
        <f>[2]Emissions!D1528</f>
        <v>IND</v>
      </c>
      <c r="E2046" s="42">
        <f>[2]Emissions!E1528</f>
        <v>0</v>
      </c>
      <c r="F2046" s="42">
        <f>[2]Emissions!F1528</f>
        <v>0</v>
      </c>
      <c r="G2046" s="42">
        <f>[2]Emissions!G1528</f>
        <v>0</v>
      </c>
      <c r="H2046" s="42">
        <f>[2]Emissions!H1528</f>
        <v>0</v>
      </c>
      <c r="I2046" s="42">
        <f>[2]Emissions!I1528</f>
        <v>0</v>
      </c>
      <c r="J2046" s="42">
        <f>[2]Emissions!J1528</f>
        <v>0</v>
      </c>
      <c r="K2046" s="42">
        <f>[2]Emissions!K1528</f>
        <v>0</v>
      </c>
      <c r="L2046" s="42">
        <f>[2]Emissions!L1528</f>
        <v>0</v>
      </c>
      <c r="M2046" s="42">
        <f>[2]Emissions!M1528</f>
        <v>0</v>
      </c>
    </row>
    <row r="2047" spans="1:13">
      <c r="A2047" s="10" t="str">
        <f>[2]Emissions!A1521</f>
        <v>EUR</v>
      </c>
      <c r="B2047" s="10" t="str">
        <f>[2]Emissions!B1521</f>
        <v>IND_OTH_PH_COK_EXS</v>
      </c>
      <c r="C2047" s="10" t="str">
        <f>[2]Emissions!C1521</f>
        <v>IND_CO2</v>
      </c>
      <c r="D2047" s="10" t="str">
        <f>[2]Emissions!D1521</f>
        <v>IND</v>
      </c>
      <c r="E2047" s="42">
        <f>[2]Emissions!E1521</f>
        <v>561.85607499999992</v>
      </c>
      <c r="F2047" s="42">
        <f>[2]Emissions!F1521</f>
        <v>468.21339583333321</v>
      </c>
      <c r="G2047" s="42">
        <f>[2]Emissions!G1521</f>
        <v>374.57071666666661</v>
      </c>
      <c r="H2047" s="42">
        <f>[2]Emissions!H1521</f>
        <v>280.92803750000002</v>
      </c>
      <c r="I2047" s="42">
        <f>[2]Emissions!I1521</f>
        <v>187.28535833333319</v>
      </c>
      <c r="J2047" s="42">
        <f>[2]Emissions!J1521</f>
        <v>93.642679166666625</v>
      </c>
      <c r="K2047" s="42">
        <f>[2]Emissions!K1521</f>
        <v>0</v>
      </c>
      <c r="L2047" s="42">
        <f>[2]Emissions!L1521</f>
        <v>0</v>
      </c>
      <c r="M2047" s="42">
        <f>[2]Emissions!M1521</f>
        <v>0</v>
      </c>
    </row>
    <row r="2048" spans="1:13">
      <c r="A2048" s="10" t="str">
        <f>[2]Emissions!A1406</f>
        <v>EUR</v>
      </c>
      <c r="B2048" s="10" t="str">
        <f>[2]Emissions!B1406</f>
        <v>IND_OTH_MD_DST_NEW</v>
      </c>
      <c r="C2048" s="10" t="str">
        <f>[2]Emissions!C1406</f>
        <v>IND_CO2</v>
      </c>
      <c r="D2048" s="10" t="str">
        <f>[2]Emissions!D1406</f>
        <v>IND</v>
      </c>
      <c r="E2048" s="42">
        <f>[2]Emissions!E1406</f>
        <v>0</v>
      </c>
      <c r="F2048" s="42">
        <f>[2]Emissions!F1406</f>
        <v>0</v>
      </c>
      <c r="G2048" s="42">
        <f>[2]Emissions!G1406</f>
        <v>0</v>
      </c>
      <c r="H2048" s="42">
        <f>[2]Emissions!H1406</f>
        <v>0</v>
      </c>
      <c r="I2048" s="42">
        <f>[2]Emissions!I1406</f>
        <v>0</v>
      </c>
      <c r="J2048" s="42">
        <f>[2]Emissions!J1406</f>
        <v>0</v>
      </c>
      <c r="K2048" s="42">
        <f>[2]Emissions!K1406</f>
        <v>0</v>
      </c>
      <c r="L2048" s="42">
        <f>[2]Emissions!L1406</f>
        <v>0</v>
      </c>
      <c r="M2048" s="42">
        <f>[2]Emissions!M1406</f>
        <v>0</v>
      </c>
    </row>
    <row r="2049" spans="1:13">
      <c r="A2049" s="10" t="str">
        <f>[2]Emissions!A1722</f>
        <v>EUR</v>
      </c>
      <c r="B2049" s="10" t="str">
        <f>[2]Emissions!B1722</f>
        <v>IND_PP_PH_HFO_NEW</v>
      </c>
      <c r="C2049" s="10" t="str">
        <f>[2]Emissions!C1722</f>
        <v>IND_CO2</v>
      </c>
      <c r="D2049" s="10" t="str">
        <f>[2]Emissions!D1722</f>
        <v>IND</v>
      </c>
      <c r="E2049" s="42">
        <f>[2]Emissions!E1722</f>
        <v>0</v>
      </c>
      <c r="F2049" s="42">
        <f>[2]Emissions!F1722</f>
        <v>0</v>
      </c>
      <c r="G2049" s="42">
        <f>[2]Emissions!G1722</f>
        <v>0</v>
      </c>
      <c r="H2049" s="42">
        <f>[2]Emissions!H1722</f>
        <v>0</v>
      </c>
      <c r="I2049" s="42">
        <f>[2]Emissions!I1722</f>
        <v>0</v>
      </c>
      <c r="J2049" s="42">
        <f>[2]Emissions!J1722</f>
        <v>0</v>
      </c>
      <c r="K2049" s="42">
        <f>[2]Emissions!K1722</f>
        <v>0</v>
      </c>
      <c r="L2049" s="42">
        <f>[2]Emissions!L1722</f>
        <v>0</v>
      </c>
      <c r="M2049" s="42">
        <f>[2]Emissions!M1722</f>
        <v>0</v>
      </c>
    </row>
    <row r="2050" spans="1:13">
      <c r="A2050" s="10" t="str">
        <f>[2]Emissions!A1508</f>
        <v>EUR</v>
      </c>
      <c r="B2050" s="10" t="str">
        <f>[2]Emissions!B1508</f>
        <v>IND_OTH_PH_COA_NEW</v>
      </c>
      <c r="C2050" s="10" t="str">
        <f>[2]Emissions!C1508</f>
        <v>IND_CO2</v>
      </c>
      <c r="D2050" s="10" t="str">
        <f>[2]Emissions!D1508</f>
        <v>IND</v>
      </c>
      <c r="E2050" s="42">
        <f>[2]Emissions!E1508</f>
        <v>0</v>
      </c>
      <c r="F2050" s="42">
        <f>[2]Emissions!F1508</f>
        <v>0</v>
      </c>
      <c r="G2050" s="42">
        <f>[2]Emissions!G1508</f>
        <v>0</v>
      </c>
      <c r="H2050" s="42">
        <f>[2]Emissions!H1508</f>
        <v>85757.778541404361</v>
      </c>
      <c r="I2050" s="42">
        <f>[2]Emissions!I1508</f>
        <v>85757.778541404361</v>
      </c>
      <c r="J2050" s="42">
        <f>[2]Emissions!J1508</f>
        <v>0</v>
      </c>
      <c r="K2050" s="42">
        <f>[2]Emissions!K1508</f>
        <v>0</v>
      </c>
      <c r="L2050" s="42">
        <f>[2]Emissions!L1508</f>
        <v>0</v>
      </c>
      <c r="M2050" s="42">
        <f>[2]Emissions!M1508</f>
        <v>0</v>
      </c>
    </row>
    <row r="2051" spans="1:13">
      <c r="A2051" s="10" t="str">
        <f>[2]Emissions!A1459</f>
        <v>EUR</v>
      </c>
      <c r="B2051" s="10" t="str">
        <f>[2]Emissions!B1459</f>
        <v>IND_OTH_OTH_HFO_NEW</v>
      </c>
      <c r="C2051" s="10" t="str">
        <f>[2]Emissions!C1459</f>
        <v>IND_CO2</v>
      </c>
      <c r="D2051" s="10" t="str">
        <f>[2]Emissions!D1459</f>
        <v>IND</v>
      </c>
      <c r="E2051" s="42">
        <f>[2]Emissions!E1459</f>
        <v>0</v>
      </c>
      <c r="F2051" s="42">
        <f>[2]Emissions!F1459</f>
        <v>0</v>
      </c>
      <c r="G2051" s="42">
        <f>[2]Emissions!G1459</f>
        <v>19206.169259165941</v>
      </c>
      <c r="H2051" s="42">
        <f>[2]Emissions!H1459</f>
        <v>0</v>
      </c>
      <c r="I2051" s="42">
        <f>[2]Emissions!I1459</f>
        <v>0</v>
      </c>
      <c r="J2051" s="42">
        <f>[2]Emissions!J1459</f>
        <v>0</v>
      </c>
      <c r="K2051" s="42">
        <f>[2]Emissions!K1459</f>
        <v>0</v>
      </c>
      <c r="L2051" s="42">
        <f>[2]Emissions!L1459</f>
        <v>0</v>
      </c>
      <c r="M2051" s="42">
        <f>[2]Emissions!M1459</f>
        <v>0</v>
      </c>
    </row>
    <row r="2052" spans="1:13">
      <c r="A2052" s="10" t="str">
        <f>[2]Emissions!A1345</f>
        <v>EUR</v>
      </c>
      <c r="B2052" s="10" t="str">
        <f>[2]Emissions!B1345</f>
        <v>IND_NM_GLS_EXS</v>
      </c>
      <c r="C2052" s="10" t="str">
        <f>[2]Emissions!C1345</f>
        <v>IND_CO2</v>
      </c>
      <c r="D2052" s="10" t="str">
        <f>[2]Emissions!D1345</f>
        <v>IND</v>
      </c>
      <c r="E2052" s="42">
        <f>[2]Emissions!E1345</f>
        <v>5664.1174991043172</v>
      </c>
      <c r="F2052" s="42">
        <f>[2]Emissions!F1345</f>
        <v>4531.2939992834536</v>
      </c>
      <c r="G2052" s="42">
        <f>[2]Emissions!G1345</f>
        <v>3398.4704994625909</v>
      </c>
      <c r="H2052" s="42">
        <f>[2]Emissions!H1345</f>
        <v>2265.6469996417268</v>
      </c>
      <c r="I2052" s="42">
        <f>[2]Emissions!I1345</f>
        <v>1132.8234998208629</v>
      </c>
      <c r="J2052" s="42">
        <f>[2]Emissions!J1345</f>
        <v>0</v>
      </c>
      <c r="K2052" s="42">
        <f>[2]Emissions!K1345</f>
        <v>0</v>
      </c>
      <c r="L2052" s="42">
        <f>[2]Emissions!L1345</f>
        <v>0</v>
      </c>
      <c r="M2052" s="42">
        <f>[2]Emissions!M1345</f>
        <v>0</v>
      </c>
    </row>
    <row r="2053" spans="1:13">
      <c r="A2053" s="10" t="str">
        <f>[2]Emissions!A1338</f>
        <v>EUR</v>
      </c>
      <c r="B2053" s="10" t="str">
        <f>[2]Emissions!B1338</f>
        <v>IND_NM_GLS_ELEC_NEW</v>
      </c>
      <c r="C2053" s="10" t="str">
        <f>[2]Emissions!C1338</f>
        <v>IND_CO2</v>
      </c>
      <c r="D2053" s="10" t="str">
        <f>[2]Emissions!D1338</f>
        <v>IND</v>
      </c>
      <c r="E2053" s="42">
        <f>[2]Emissions!E1338</f>
        <v>1196.405052404042</v>
      </c>
      <c r="F2053" s="42">
        <f>[2]Emissions!F1338</f>
        <v>5464.9597089080307</v>
      </c>
      <c r="G2053" s="42">
        <f>[2]Emissions!G1338</f>
        <v>8668.2042918326297</v>
      </c>
      <c r="H2053" s="42">
        <f>[2]Emissions!H1338</f>
        <v>13577.49780725321</v>
      </c>
      <c r="I2053" s="42">
        <f>[2]Emissions!I1338</f>
        <v>16842.099217435309</v>
      </c>
      <c r="J2053" s="42">
        <f>[2]Emissions!J1338</f>
        <v>20591.419463418461</v>
      </c>
      <c r="K2053" s="42">
        <f>[2]Emissions!K1338</f>
        <v>20489.068200024609</v>
      </c>
      <c r="L2053" s="42">
        <f>[2]Emissions!L1338</f>
        <v>20752.121398205571</v>
      </c>
      <c r="M2053" s="42">
        <f>[2]Emissions!M1338</f>
        <v>20971.315680474119</v>
      </c>
    </row>
    <row r="2054" spans="1:13">
      <c r="A2054" s="10" t="str">
        <f>[2]Emissions!A946</f>
        <v>EUR</v>
      </c>
      <c r="B2054" s="10" t="str">
        <f>[2]Emissions!B946</f>
        <v>IND_CH_OTH_DST_NEW</v>
      </c>
      <c r="C2054" s="10" t="str">
        <f>[2]Emissions!C946</f>
        <v>IND_CO2</v>
      </c>
      <c r="D2054" s="10" t="str">
        <f>[2]Emissions!D946</f>
        <v>IND</v>
      </c>
      <c r="E2054" s="42">
        <f>[2]Emissions!E946</f>
        <v>0</v>
      </c>
      <c r="F2054" s="42">
        <f>[2]Emissions!F946</f>
        <v>0</v>
      </c>
      <c r="G2054" s="42">
        <f>[2]Emissions!G946</f>
        <v>0</v>
      </c>
      <c r="H2054" s="42">
        <f>[2]Emissions!H946</f>
        <v>0</v>
      </c>
      <c r="I2054" s="42">
        <f>[2]Emissions!I946</f>
        <v>0</v>
      </c>
      <c r="J2054" s="42">
        <f>[2]Emissions!J946</f>
        <v>0</v>
      </c>
      <c r="K2054" s="42">
        <f>[2]Emissions!K946</f>
        <v>0</v>
      </c>
      <c r="L2054" s="42">
        <f>[2]Emissions!L946</f>
        <v>0</v>
      </c>
      <c r="M2054" s="42">
        <f>[2]Emissions!M946</f>
        <v>0</v>
      </c>
    </row>
    <row r="2055" spans="1:13">
      <c r="A2055" s="10" t="str">
        <f>[2]Emissions!A1183</f>
        <v>EUR</v>
      </c>
      <c r="B2055" s="10" t="str">
        <f>[2]Emissions!B1183</f>
        <v>IND_NF_ALU_EXS</v>
      </c>
      <c r="C2055" s="10" t="str">
        <f>[2]Emissions!C1183</f>
        <v>IND_CO2</v>
      </c>
      <c r="D2055" s="10" t="str">
        <f>[2]Emissions!D1183</f>
        <v>IND</v>
      </c>
      <c r="E2055" s="42">
        <f>[2]Emissions!E1183</f>
        <v>168.72584272678691</v>
      </c>
      <c r="F2055" s="42">
        <f>[2]Emissions!F1183</f>
        <v>134.9806741814304</v>
      </c>
      <c r="G2055" s="42">
        <f>[2]Emissions!G1183</f>
        <v>101.2355056360726</v>
      </c>
      <c r="H2055" s="42">
        <f>[2]Emissions!H1183</f>
        <v>67.490337090714945</v>
      </c>
      <c r="I2055" s="42">
        <f>[2]Emissions!I1183</f>
        <v>33.745168545357529</v>
      </c>
      <c r="J2055" s="42">
        <f>[2]Emissions!J1183</f>
        <v>0</v>
      </c>
      <c r="K2055" s="42">
        <f>[2]Emissions!K1183</f>
        <v>0</v>
      </c>
      <c r="L2055" s="42">
        <f>[2]Emissions!L1183</f>
        <v>0</v>
      </c>
      <c r="M2055" s="42">
        <f>[2]Emissions!M1183</f>
        <v>0</v>
      </c>
    </row>
    <row r="2056" spans="1:13">
      <c r="A2056" s="10" t="str">
        <f>[2]Emissions!A1176</f>
        <v>EUR</v>
      </c>
      <c r="B2056" s="10" t="str">
        <f>[2]Emissions!B1176</f>
        <v>IND_NF_ALU_CBT_NEW</v>
      </c>
      <c r="C2056" s="10" t="str">
        <f>[2]Emissions!C1176</f>
        <v>IND_CO2</v>
      </c>
      <c r="D2056" s="10" t="str">
        <f>[2]Emissions!D1176</f>
        <v>IND</v>
      </c>
      <c r="E2056" s="42">
        <f>[2]Emissions!E1176</f>
        <v>0</v>
      </c>
      <c r="F2056" s="42">
        <f>[2]Emissions!F1176</f>
        <v>0</v>
      </c>
      <c r="G2056" s="42">
        <f>[2]Emissions!G1176</f>
        <v>0</v>
      </c>
      <c r="H2056" s="42">
        <f>[2]Emissions!H1176</f>
        <v>0</v>
      </c>
      <c r="I2056" s="42">
        <f>[2]Emissions!I1176</f>
        <v>0</v>
      </c>
      <c r="J2056" s="42">
        <f>[2]Emissions!J1176</f>
        <v>0</v>
      </c>
      <c r="K2056" s="42">
        <f>[2]Emissions!K1176</f>
        <v>0</v>
      </c>
      <c r="L2056" s="42">
        <f>[2]Emissions!L1176</f>
        <v>0</v>
      </c>
      <c r="M2056" s="42">
        <f>[2]Emissions!M1176</f>
        <v>0</v>
      </c>
    </row>
    <row r="2057" spans="1:13">
      <c r="A2057" s="10" t="str">
        <f>[2]Emissions!A792</f>
        <v>EUR</v>
      </c>
      <c r="B2057" s="10" t="str">
        <f>[2]Emissions!B792</f>
        <v>IND_CH_HVC_GSOSC_NEW</v>
      </c>
      <c r="C2057" s="10" t="str">
        <f>[2]Emissions!C792</f>
        <v>IND_CO2</v>
      </c>
      <c r="D2057" s="10" t="str">
        <f>[2]Emissions!D792</f>
        <v>IND</v>
      </c>
      <c r="E2057" s="42">
        <f>[2]Emissions!E792</f>
        <v>15069.5563085866</v>
      </c>
      <c r="F2057" s="42">
        <f>[2]Emissions!F792</f>
        <v>15149.29426759942</v>
      </c>
      <c r="G2057" s="42">
        <f>[2]Emissions!G792</f>
        <v>10457.35638877034</v>
      </c>
      <c r="H2057" s="42">
        <f>[2]Emissions!H792</f>
        <v>0</v>
      </c>
      <c r="I2057" s="42">
        <f>[2]Emissions!I792</f>
        <v>0</v>
      </c>
      <c r="J2057" s="42">
        <f>[2]Emissions!J792</f>
        <v>0</v>
      </c>
      <c r="K2057" s="42">
        <f>[2]Emissions!K792</f>
        <v>0</v>
      </c>
      <c r="L2057" s="42">
        <f>[2]Emissions!L792</f>
        <v>0</v>
      </c>
      <c r="M2057" s="42">
        <f>[2]Emissions!M792</f>
        <v>0</v>
      </c>
    </row>
    <row r="2058" spans="1:13">
      <c r="A2058" s="10" t="str">
        <f>[2]Emissions!A1170</f>
        <v>EUR</v>
      </c>
      <c r="B2058" s="10" t="str">
        <f>[2]Emissions!B1170</f>
        <v>IND_IS_SCR_NEW</v>
      </c>
      <c r="C2058" s="10" t="str">
        <f>[2]Emissions!C1170</f>
        <v>IND_CO2</v>
      </c>
      <c r="D2058" s="10" t="str">
        <f>[2]Emissions!D1170</f>
        <v>IND</v>
      </c>
      <c r="E2058" s="42">
        <f>[2]Emissions!E1170</f>
        <v>1030.174040609015</v>
      </c>
      <c r="F2058" s="42">
        <f>[2]Emissions!F1170</f>
        <v>0</v>
      </c>
      <c r="G2058" s="42">
        <f>[2]Emissions!G1170</f>
        <v>0</v>
      </c>
      <c r="H2058" s="42">
        <f>[2]Emissions!H1170</f>
        <v>0</v>
      </c>
      <c r="I2058" s="42">
        <f>[2]Emissions!I1170</f>
        <v>2192.2725224495771</v>
      </c>
      <c r="J2058" s="42">
        <f>[2]Emissions!J1170</f>
        <v>1896.575281776976</v>
      </c>
      <c r="K2058" s="42">
        <f>[2]Emissions!K1170</f>
        <v>0</v>
      </c>
      <c r="L2058" s="42">
        <f>[2]Emissions!L1170</f>
        <v>0</v>
      </c>
      <c r="M2058" s="42">
        <f>[2]Emissions!M1170</f>
        <v>0</v>
      </c>
    </row>
    <row r="2059" spans="1:13">
      <c r="A2059" s="10" t="str">
        <f>[2]Emissions!A861</f>
        <v>EUR</v>
      </c>
      <c r="B2059" s="10" t="str">
        <f>[2]Emissions!B861</f>
        <v>IND_CH_MTH_COGSR_NEW</v>
      </c>
      <c r="C2059" s="10" t="str">
        <f>[2]Emissions!C861</f>
        <v>IND_CO2</v>
      </c>
      <c r="D2059" s="10" t="str">
        <f>[2]Emissions!D861</f>
        <v>IND</v>
      </c>
      <c r="E2059" s="42">
        <f>[2]Emissions!E861</f>
        <v>0</v>
      </c>
      <c r="F2059" s="42">
        <f>[2]Emissions!F861</f>
        <v>0</v>
      </c>
      <c r="G2059" s="42">
        <f>[2]Emissions!G861</f>
        <v>0</v>
      </c>
      <c r="H2059" s="42">
        <f>[2]Emissions!H861</f>
        <v>0</v>
      </c>
      <c r="I2059" s="42">
        <f>[2]Emissions!I861</f>
        <v>0</v>
      </c>
      <c r="J2059" s="42">
        <f>[2]Emissions!J861</f>
        <v>0</v>
      </c>
      <c r="K2059" s="42">
        <f>[2]Emissions!K861</f>
        <v>0</v>
      </c>
      <c r="L2059" s="42">
        <f>[2]Emissions!L861</f>
        <v>0</v>
      </c>
      <c r="M2059" s="42">
        <f>[2]Emissions!M861</f>
        <v>0</v>
      </c>
    </row>
    <row r="2060" spans="1:13">
      <c r="A2060" s="10" t="str">
        <f>[2]Emissions!A655</f>
        <v>EUR</v>
      </c>
      <c r="B2060" s="10" t="str">
        <f>[2]Emissions!B655</f>
        <v>IND_CH_AMM_EXS</v>
      </c>
      <c r="C2060" s="10" t="str">
        <f>[2]Emissions!C655</f>
        <v>IND_CO2</v>
      </c>
      <c r="D2060" s="10" t="str">
        <f>[2]Emissions!D655</f>
        <v>IND</v>
      </c>
      <c r="E2060" s="42">
        <f>[2]Emissions!E655</f>
        <v>0</v>
      </c>
      <c r="F2060" s="42">
        <f>[2]Emissions!F655</f>
        <v>0</v>
      </c>
      <c r="G2060" s="42">
        <f>[2]Emissions!G655</f>
        <v>0</v>
      </c>
      <c r="H2060" s="42">
        <f>[2]Emissions!H655</f>
        <v>0</v>
      </c>
      <c r="I2060" s="42">
        <f>[2]Emissions!I655</f>
        <v>0</v>
      </c>
      <c r="J2060" s="42">
        <f>[2]Emissions!J655</f>
        <v>0</v>
      </c>
      <c r="K2060" s="42">
        <f>[2]Emissions!K655</f>
        <v>0</v>
      </c>
      <c r="L2060" s="42">
        <f>[2]Emissions!L655</f>
        <v>0</v>
      </c>
      <c r="M2060" s="42">
        <f>[2]Emissions!M655</f>
        <v>0</v>
      </c>
    </row>
    <row r="2061" spans="1:13">
      <c r="A2061" s="10" t="str">
        <f>[2]Emissions!A683</f>
        <v>EUR</v>
      </c>
      <c r="B2061" s="10" t="str">
        <f>[2]Emissions!B683</f>
        <v>IND_CH_BTX_EXS</v>
      </c>
      <c r="C2061" s="10" t="str">
        <f>[2]Emissions!C683</f>
        <v>IND_CO2</v>
      </c>
      <c r="D2061" s="10" t="str">
        <f>[2]Emissions!D683</f>
        <v>IND</v>
      </c>
      <c r="E2061" s="42">
        <f>[2]Emissions!E683</f>
        <v>2158.0181071725729</v>
      </c>
      <c r="F2061" s="42">
        <f>[2]Emissions!F683</f>
        <v>1726.414485738057</v>
      </c>
      <c r="G2061" s="42">
        <f>[2]Emissions!G683</f>
        <v>1294.810864303543</v>
      </c>
      <c r="H2061" s="42">
        <f>[2]Emissions!H683</f>
        <v>863.2072428690293</v>
      </c>
      <c r="I2061" s="42">
        <f>[2]Emissions!I683</f>
        <v>431.60362143451448</v>
      </c>
      <c r="J2061" s="42">
        <f>[2]Emissions!J683</f>
        <v>0</v>
      </c>
      <c r="K2061" s="42">
        <f>[2]Emissions!K683</f>
        <v>0</v>
      </c>
      <c r="L2061" s="42">
        <f>[2]Emissions!L683</f>
        <v>0</v>
      </c>
      <c r="M2061" s="42">
        <f>[2]Emissions!M683</f>
        <v>0</v>
      </c>
    </row>
    <row r="2062" spans="1:13">
      <c r="A2062" s="10" t="str">
        <f>[2]Emissions!A654</f>
        <v>EUR</v>
      </c>
      <c r="B2062" s="10" t="str">
        <f>[2]Emissions!B654</f>
        <v>IND_CH_AMM_EXS</v>
      </c>
      <c r="C2062" s="10" t="str">
        <f>[2]Emissions!C654</f>
        <v>IND_CH4</v>
      </c>
      <c r="D2062" s="10" t="str">
        <f>[2]Emissions!D654</f>
        <v>IND</v>
      </c>
      <c r="E2062" s="42">
        <f>[2]Emissions!E654</f>
        <v>0</v>
      </c>
      <c r="F2062" s="42">
        <f>[2]Emissions!F654</f>
        <v>0</v>
      </c>
      <c r="G2062" s="42">
        <f>[2]Emissions!G654</f>
        <v>0</v>
      </c>
      <c r="H2062" s="42">
        <f>[2]Emissions!H654</f>
        <v>0</v>
      </c>
      <c r="I2062" s="42">
        <f>[2]Emissions!I654</f>
        <v>0</v>
      </c>
      <c r="J2062" s="42">
        <f>[2]Emissions!J654</f>
        <v>0</v>
      </c>
      <c r="K2062" s="42">
        <f>[2]Emissions!K654</f>
        <v>0</v>
      </c>
      <c r="L2062" s="42">
        <f>[2]Emissions!L654</f>
        <v>0</v>
      </c>
      <c r="M2062" s="42">
        <f>[2]Emissions!M654</f>
        <v>0</v>
      </c>
    </row>
    <row r="2063" spans="1:13">
      <c r="A2063" s="10" t="str">
        <f>[2]Emissions!A1337</f>
        <v>EUR</v>
      </c>
      <c r="B2063" s="10" t="str">
        <f>[2]Emissions!B1337</f>
        <v>IND_NM_GLS_ELEC_NEW</v>
      </c>
      <c r="C2063" s="10" t="str">
        <f>[2]Emissions!C1337</f>
        <v>IND_CH4</v>
      </c>
      <c r="D2063" s="10" t="str">
        <f>[2]Emissions!D1337</f>
        <v>IND</v>
      </c>
      <c r="E2063" s="42">
        <f>[2]Emissions!E1337</f>
        <v>48.151531489296033</v>
      </c>
      <c r="F2063" s="42">
        <f>[2]Emissions!F1337</f>
        <v>219.947399070621</v>
      </c>
      <c r="G2063" s="42">
        <f>[2]Emissions!G1337</f>
        <v>348.86789476117377</v>
      </c>
      <c r="H2063" s="42">
        <f>[2]Emissions!H1337</f>
        <v>546.45148137590047</v>
      </c>
      <c r="I2063" s="42">
        <f>[2]Emissions!I1337</f>
        <v>677.84139592575684</v>
      </c>
      <c r="J2063" s="42">
        <f>[2]Emissions!J1337</f>
        <v>828.73971545821553</v>
      </c>
      <c r="K2063" s="42">
        <f>[2]Emissions!K1337</f>
        <v>824.62039978634039</v>
      </c>
      <c r="L2063" s="42">
        <f>[2]Emissions!L1337</f>
        <v>835.20746169327492</v>
      </c>
      <c r="M2063" s="42">
        <f>[2]Emissions!M1337</f>
        <v>844.0293405074101</v>
      </c>
    </row>
    <row r="2064" spans="1:13">
      <c r="A2064" s="10" t="str">
        <f>[2]Emissions!A1527</f>
        <v>EUR</v>
      </c>
      <c r="B2064" s="10" t="str">
        <f>[2]Emissions!B1527</f>
        <v>IND_OTH_PH_COK_NEW</v>
      </c>
      <c r="C2064" s="10" t="str">
        <f>[2]Emissions!C1527</f>
        <v>IND_CH4</v>
      </c>
      <c r="D2064" s="10" t="str">
        <f>[2]Emissions!D1527</f>
        <v>IND</v>
      </c>
      <c r="E2064" s="42">
        <f>[2]Emissions!E1527</f>
        <v>0</v>
      </c>
      <c r="F2064" s="42">
        <f>[2]Emissions!F1527</f>
        <v>0</v>
      </c>
      <c r="G2064" s="42">
        <f>[2]Emissions!G1527</f>
        <v>0</v>
      </c>
      <c r="H2064" s="42">
        <f>[2]Emissions!H1527</f>
        <v>0</v>
      </c>
      <c r="I2064" s="42">
        <f>[2]Emissions!I1527</f>
        <v>0</v>
      </c>
      <c r="J2064" s="42">
        <f>[2]Emissions!J1527</f>
        <v>0</v>
      </c>
      <c r="K2064" s="42">
        <f>[2]Emissions!K1527</f>
        <v>0</v>
      </c>
      <c r="L2064" s="42">
        <f>[2]Emissions!L1527</f>
        <v>0</v>
      </c>
      <c r="M2064" s="42">
        <f>[2]Emissions!M1527</f>
        <v>0</v>
      </c>
    </row>
    <row r="2065" spans="1:13">
      <c r="A2065" s="10" t="str">
        <f>[2]Emissions!A1520</f>
        <v>EUR</v>
      </c>
      <c r="B2065" s="10" t="str">
        <f>[2]Emissions!B1520</f>
        <v>IND_OTH_PH_COK_EXS</v>
      </c>
      <c r="C2065" s="10" t="str">
        <f>[2]Emissions!C1520</f>
        <v>IND_CH4</v>
      </c>
      <c r="D2065" s="10" t="str">
        <f>[2]Emissions!D1520</f>
        <v>IND</v>
      </c>
      <c r="E2065" s="42">
        <f>[2]Emissions!E1520</f>
        <v>54.371574074074069</v>
      </c>
      <c r="F2065" s="42">
        <f>[2]Emissions!F1520</f>
        <v>45.309645061728389</v>
      </c>
      <c r="G2065" s="42">
        <f>[2]Emissions!G1520</f>
        <v>36.247716049382703</v>
      </c>
      <c r="H2065" s="42">
        <f>[2]Emissions!H1520</f>
        <v>27.185787037037031</v>
      </c>
      <c r="I2065" s="42">
        <f>[2]Emissions!I1520</f>
        <v>18.123858024691351</v>
      </c>
      <c r="J2065" s="42">
        <f>[2]Emissions!J1520</f>
        <v>9.0619290123456739</v>
      </c>
      <c r="K2065" s="42">
        <f>[2]Emissions!K1520</f>
        <v>0</v>
      </c>
      <c r="L2065" s="42">
        <f>[2]Emissions!L1520</f>
        <v>0</v>
      </c>
      <c r="M2065" s="42">
        <f>[2]Emissions!M1520</f>
        <v>0</v>
      </c>
    </row>
    <row r="2066" spans="1:13">
      <c r="A2066" s="10" t="str">
        <f>[2]Emissions!A1405</f>
        <v>EUR</v>
      </c>
      <c r="B2066" s="10" t="str">
        <f>[2]Emissions!B1405</f>
        <v>IND_OTH_MD_DST_NEW</v>
      </c>
      <c r="C2066" s="10" t="str">
        <f>[2]Emissions!C1405</f>
        <v>IND_CH4</v>
      </c>
      <c r="D2066" s="10" t="str">
        <f>[2]Emissions!D1405</f>
        <v>IND</v>
      </c>
      <c r="E2066" s="42">
        <f>[2]Emissions!E1405</f>
        <v>0</v>
      </c>
      <c r="F2066" s="42">
        <f>[2]Emissions!F1405</f>
        <v>0</v>
      </c>
      <c r="G2066" s="42">
        <f>[2]Emissions!G1405</f>
        <v>0</v>
      </c>
      <c r="H2066" s="42">
        <f>[2]Emissions!H1405</f>
        <v>0</v>
      </c>
      <c r="I2066" s="42">
        <f>[2]Emissions!I1405</f>
        <v>0</v>
      </c>
      <c r="J2066" s="42">
        <f>[2]Emissions!J1405</f>
        <v>0</v>
      </c>
      <c r="K2066" s="42">
        <f>[2]Emissions!K1405</f>
        <v>0</v>
      </c>
      <c r="L2066" s="42">
        <f>[2]Emissions!L1405</f>
        <v>0</v>
      </c>
      <c r="M2066" s="42">
        <f>[2]Emissions!M1405</f>
        <v>0</v>
      </c>
    </row>
    <row r="2067" spans="1:13">
      <c r="A2067" s="10" t="str">
        <f>[2]Emissions!A1255</f>
        <v>EUR</v>
      </c>
      <c r="B2067" s="10" t="str">
        <f>[2]Emissions!B1255</f>
        <v>IND_NF_MD_OIL_EXS</v>
      </c>
      <c r="C2067" s="10" t="str">
        <f>[2]Emissions!C1255</f>
        <v>IND_CH4</v>
      </c>
      <c r="D2067" s="10" t="str">
        <f>[2]Emissions!D1255</f>
        <v>IND</v>
      </c>
      <c r="E2067" s="42">
        <f>[2]Emissions!E1255</f>
        <v>19.002659999999999</v>
      </c>
      <c r="F2067" s="42">
        <f>[2]Emissions!F1255</f>
        <v>0</v>
      </c>
      <c r="G2067" s="42">
        <f>[2]Emissions!G1255</f>
        <v>0</v>
      </c>
      <c r="H2067" s="42">
        <f>[2]Emissions!H1255</f>
        <v>0</v>
      </c>
      <c r="I2067" s="42">
        <f>[2]Emissions!I1255</f>
        <v>0</v>
      </c>
      <c r="J2067" s="42">
        <f>[2]Emissions!J1255</f>
        <v>0</v>
      </c>
      <c r="K2067" s="42">
        <f>[2]Emissions!K1255</f>
        <v>0</v>
      </c>
      <c r="L2067" s="42">
        <f>[2]Emissions!L1255</f>
        <v>0</v>
      </c>
      <c r="M2067" s="42">
        <f>[2]Emissions!M1255</f>
        <v>0</v>
      </c>
    </row>
    <row r="2068" spans="1:13">
      <c r="A2068" s="10" t="str">
        <f>[2]Emissions!A1721</f>
        <v>EUR</v>
      </c>
      <c r="B2068" s="10" t="str">
        <f>[2]Emissions!B1721</f>
        <v>IND_PP_PH_HFO_NEW</v>
      </c>
      <c r="C2068" s="10" t="str">
        <f>[2]Emissions!C1721</f>
        <v>IND_CH4</v>
      </c>
      <c r="D2068" s="10" t="str">
        <f>[2]Emissions!D1721</f>
        <v>IND</v>
      </c>
      <c r="E2068" s="42">
        <f>[2]Emissions!E1721</f>
        <v>0</v>
      </c>
      <c r="F2068" s="42">
        <f>[2]Emissions!F1721</f>
        <v>0</v>
      </c>
      <c r="G2068" s="42">
        <f>[2]Emissions!G1721</f>
        <v>0</v>
      </c>
      <c r="H2068" s="42">
        <f>[2]Emissions!H1721</f>
        <v>0</v>
      </c>
      <c r="I2068" s="42">
        <f>[2]Emissions!I1721</f>
        <v>0</v>
      </c>
      <c r="J2068" s="42">
        <f>[2]Emissions!J1721</f>
        <v>0</v>
      </c>
      <c r="K2068" s="42">
        <f>[2]Emissions!K1721</f>
        <v>0</v>
      </c>
      <c r="L2068" s="42">
        <f>[2]Emissions!L1721</f>
        <v>0</v>
      </c>
      <c r="M2068" s="42">
        <f>[2]Emissions!M1721</f>
        <v>0</v>
      </c>
    </row>
    <row r="2069" spans="1:13">
      <c r="A2069" s="10" t="str">
        <f>[2]Emissions!A1507</f>
        <v>EUR</v>
      </c>
      <c r="B2069" s="10" t="str">
        <f>[2]Emissions!B1507</f>
        <v>IND_OTH_PH_COA_NEW</v>
      </c>
      <c r="C2069" s="10" t="str">
        <f>[2]Emissions!C1507</f>
        <v>IND_CH4</v>
      </c>
      <c r="D2069" s="10" t="str">
        <f>[2]Emissions!D1507</f>
        <v>IND</v>
      </c>
      <c r="E2069" s="42">
        <f>[2]Emissions!E1507</f>
        <v>0</v>
      </c>
      <c r="F2069" s="42">
        <f>[2]Emissions!F1507</f>
        <v>0</v>
      </c>
      <c r="G2069" s="42">
        <f>[2]Emissions!G1507</f>
        <v>0</v>
      </c>
      <c r="H2069" s="42">
        <f>[2]Emissions!H1507</f>
        <v>9964.4614339859309</v>
      </c>
      <c r="I2069" s="42">
        <f>[2]Emissions!I1507</f>
        <v>9964.4614339859309</v>
      </c>
      <c r="J2069" s="42">
        <f>[2]Emissions!J1507</f>
        <v>0</v>
      </c>
      <c r="K2069" s="42">
        <f>[2]Emissions!K1507</f>
        <v>0</v>
      </c>
      <c r="L2069" s="42">
        <f>[2]Emissions!L1507</f>
        <v>0</v>
      </c>
      <c r="M2069" s="42">
        <f>[2]Emissions!M1507</f>
        <v>0</v>
      </c>
    </row>
    <row r="2070" spans="1:13">
      <c r="A2070" s="10" t="str">
        <f>[2]Emissions!A1458</f>
        <v>EUR</v>
      </c>
      <c r="B2070" s="10" t="str">
        <f>[2]Emissions!B1458</f>
        <v>IND_OTH_OTH_HFO_NEW</v>
      </c>
      <c r="C2070" s="10" t="str">
        <f>[2]Emissions!C1458</f>
        <v>IND_CH4</v>
      </c>
      <c r="D2070" s="10" t="str">
        <f>[2]Emissions!D1458</f>
        <v>IND</v>
      </c>
      <c r="E2070" s="42">
        <f>[2]Emissions!E1458</f>
        <v>0</v>
      </c>
      <c r="F2070" s="42">
        <f>[2]Emissions!F1458</f>
        <v>0</v>
      </c>
      <c r="G2070" s="42">
        <f>[2]Emissions!G1458</f>
        <v>769.06710861582792</v>
      </c>
      <c r="H2070" s="42">
        <f>[2]Emissions!H1458</f>
        <v>0</v>
      </c>
      <c r="I2070" s="42">
        <f>[2]Emissions!I1458</f>
        <v>0</v>
      </c>
      <c r="J2070" s="42">
        <f>[2]Emissions!J1458</f>
        <v>0</v>
      </c>
      <c r="K2070" s="42">
        <f>[2]Emissions!K1458</f>
        <v>0</v>
      </c>
      <c r="L2070" s="42">
        <f>[2]Emissions!L1458</f>
        <v>0</v>
      </c>
      <c r="M2070" s="42">
        <f>[2]Emissions!M1458</f>
        <v>0</v>
      </c>
    </row>
    <row r="2071" spans="1:13">
      <c r="A2071" s="10" t="str">
        <f>[2]Emissions!A1344</f>
        <v>EUR</v>
      </c>
      <c r="B2071" s="10" t="str">
        <f>[2]Emissions!B1344</f>
        <v>IND_NM_GLS_EXS</v>
      </c>
      <c r="C2071" s="10" t="str">
        <f>[2]Emissions!C1344</f>
        <v>IND_CH4</v>
      </c>
      <c r="D2071" s="10" t="str">
        <f>[2]Emissions!D1344</f>
        <v>IND</v>
      </c>
      <c r="E2071" s="42">
        <f>[2]Emissions!E1344</f>
        <v>118.28109171436</v>
      </c>
      <c r="F2071" s="42">
        <f>[2]Emissions!F1344</f>
        <v>94.624873371487993</v>
      </c>
      <c r="G2071" s="42">
        <f>[2]Emissions!G1344</f>
        <v>70.968655028616013</v>
      </c>
      <c r="H2071" s="42">
        <f>[2]Emissions!H1344</f>
        <v>47.312436685743997</v>
      </c>
      <c r="I2071" s="42">
        <f>[2]Emissions!I1344</f>
        <v>23.656218342871998</v>
      </c>
      <c r="J2071" s="42">
        <f>[2]Emissions!J1344</f>
        <v>0</v>
      </c>
      <c r="K2071" s="42">
        <f>[2]Emissions!K1344</f>
        <v>0</v>
      </c>
      <c r="L2071" s="42">
        <f>[2]Emissions!L1344</f>
        <v>0</v>
      </c>
      <c r="M2071" s="42">
        <f>[2]Emissions!M1344</f>
        <v>0</v>
      </c>
    </row>
    <row r="2072" spans="1:13">
      <c r="A2072" s="10" t="str">
        <f>[2]Emissions!A1386</f>
        <v>EUR</v>
      </c>
      <c r="B2072" s="10" t="str">
        <f>[2]Emissions!B1386</f>
        <v>IND_NM_MD_OIL</v>
      </c>
      <c r="C2072" s="10" t="str">
        <f>[2]Emissions!C1386</f>
        <v>IND_CH4</v>
      </c>
      <c r="D2072" s="10" t="str">
        <f>[2]Emissions!D1386</f>
        <v>IND</v>
      </c>
      <c r="E2072" s="42">
        <f>[2]Emissions!E1386</f>
        <v>0</v>
      </c>
      <c r="F2072" s="42">
        <f>[2]Emissions!F1386</f>
        <v>0</v>
      </c>
      <c r="G2072" s="42">
        <f>[2]Emissions!G1386</f>
        <v>0</v>
      </c>
      <c r="H2072" s="42">
        <f>[2]Emissions!H1386</f>
        <v>0</v>
      </c>
      <c r="I2072" s="42">
        <f>[2]Emissions!I1386</f>
        <v>0</v>
      </c>
      <c r="J2072" s="42">
        <f>[2]Emissions!J1386</f>
        <v>0</v>
      </c>
      <c r="K2072" s="42">
        <f>[2]Emissions!K1386</f>
        <v>0</v>
      </c>
      <c r="L2072" s="42">
        <f>[2]Emissions!L1386</f>
        <v>0</v>
      </c>
      <c r="M2072" s="42">
        <f>[2]Emissions!M1386</f>
        <v>0</v>
      </c>
    </row>
    <row r="2073" spans="1:13">
      <c r="A2073" s="10" t="str">
        <f>[2]Emissions!A945</f>
        <v>EUR</v>
      </c>
      <c r="B2073" s="10" t="str">
        <f>[2]Emissions!B945</f>
        <v>IND_CH_OTH_DST_NEW</v>
      </c>
      <c r="C2073" s="10" t="str">
        <f>[2]Emissions!C945</f>
        <v>IND_CH4</v>
      </c>
      <c r="D2073" s="10" t="str">
        <f>[2]Emissions!D945</f>
        <v>IND</v>
      </c>
      <c r="E2073" s="42">
        <f>[2]Emissions!E945</f>
        <v>0</v>
      </c>
      <c r="F2073" s="42">
        <f>[2]Emissions!F945</f>
        <v>0</v>
      </c>
      <c r="G2073" s="42">
        <f>[2]Emissions!G945</f>
        <v>0</v>
      </c>
      <c r="H2073" s="42">
        <f>[2]Emissions!H945</f>
        <v>0</v>
      </c>
      <c r="I2073" s="42">
        <f>[2]Emissions!I945</f>
        <v>0</v>
      </c>
      <c r="J2073" s="42">
        <f>[2]Emissions!J945</f>
        <v>0</v>
      </c>
      <c r="K2073" s="42">
        <f>[2]Emissions!K945</f>
        <v>0</v>
      </c>
      <c r="L2073" s="42">
        <f>[2]Emissions!L945</f>
        <v>0</v>
      </c>
      <c r="M2073" s="42">
        <f>[2]Emissions!M945</f>
        <v>0</v>
      </c>
    </row>
    <row r="2074" spans="1:13">
      <c r="A2074" s="10" t="str">
        <f>[2]Emissions!A791</f>
        <v>EUR</v>
      </c>
      <c r="B2074" s="10" t="str">
        <f>[2]Emissions!B791</f>
        <v>IND_CH_HVC_GSOSC_NEW</v>
      </c>
      <c r="C2074" s="10" t="str">
        <f>[2]Emissions!C791</f>
        <v>IND_CH4</v>
      </c>
      <c r="D2074" s="10" t="str">
        <f>[2]Emissions!D791</f>
        <v>IND</v>
      </c>
      <c r="E2074" s="42">
        <f>[2]Emissions!E791</f>
        <v>606.50213208693037</v>
      </c>
      <c r="F2074" s="42">
        <f>[2]Emissions!F791</f>
        <v>609.71133354974859</v>
      </c>
      <c r="G2074" s="42">
        <f>[2]Emissions!G791</f>
        <v>420.87562605729829</v>
      </c>
      <c r="H2074" s="42">
        <f>[2]Emissions!H791</f>
        <v>0</v>
      </c>
      <c r="I2074" s="42">
        <f>[2]Emissions!I791</f>
        <v>0</v>
      </c>
      <c r="J2074" s="42">
        <f>[2]Emissions!J791</f>
        <v>0</v>
      </c>
      <c r="K2074" s="42">
        <f>[2]Emissions!K791</f>
        <v>0</v>
      </c>
      <c r="L2074" s="42">
        <f>[2]Emissions!L791</f>
        <v>0</v>
      </c>
      <c r="M2074" s="42">
        <f>[2]Emissions!M791</f>
        <v>0</v>
      </c>
    </row>
    <row r="2075" spans="1:13">
      <c r="A2075" s="10" t="str">
        <f>[2]Emissions!A1182</f>
        <v>EUR</v>
      </c>
      <c r="B2075" s="10" t="str">
        <f>[2]Emissions!B1182</f>
        <v>IND_NF_ALU_EXS</v>
      </c>
      <c r="C2075" s="10" t="str">
        <f>[2]Emissions!C1182</f>
        <v>IND_CH4</v>
      </c>
      <c r="D2075" s="10" t="str">
        <f>[2]Emissions!D1182</f>
        <v>IND</v>
      </c>
      <c r="E2075" s="42">
        <f>[2]Emissions!E1182</f>
        <v>8.8223876490269522</v>
      </c>
      <c r="F2075" s="42">
        <f>[2]Emissions!F1182</f>
        <v>7.0579101192215816</v>
      </c>
      <c r="G2075" s="42">
        <f>[2]Emissions!G1182</f>
        <v>5.2934325894161827</v>
      </c>
      <c r="H2075" s="42">
        <f>[2]Emissions!H1182</f>
        <v>3.5289550596107842</v>
      </c>
      <c r="I2075" s="42">
        <f>[2]Emissions!I1182</f>
        <v>1.764477529805393</v>
      </c>
      <c r="J2075" s="42">
        <f>[2]Emissions!J1182</f>
        <v>0</v>
      </c>
      <c r="K2075" s="42">
        <f>[2]Emissions!K1182</f>
        <v>0</v>
      </c>
      <c r="L2075" s="42">
        <f>[2]Emissions!L1182</f>
        <v>0</v>
      </c>
      <c r="M2075" s="42">
        <f>[2]Emissions!M1182</f>
        <v>0</v>
      </c>
    </row>
    <row r="2076" spans="1:13">
      <c r="A2076" s="10" t="str">
        <f>[2]Emissions!A1175</f>
        <v>EUR</v>
      </c>
      <c r="B2076" s="10" t="str">
        <f>[2]Emissions!B1175</f>
        <v>IND_NF_ALU_CBT_NEW</v>
      </c>
      <c r="C2076" s="10" t="str">
        <f>[2]Emissions!C1175</f>
        <v>IND_CH4</v>
      </c>
      <c r="D2076" s="10" t="str">
        <f>[2]Emissions!D1175</f>
        <v>IND</v>
      </c>
      <c r="E2076" s="42">
        <f>[2]Emissions!E1175</f>
        <v>0</v>
      </c>
      <c r="F2076" s="42">
        <f>[2]Emissions!F1175</f>
        <v>0</v>
      </c>
      <c r="G2076" s="42">
        <f>[2]Emissions!G1175</f>
        <v>0</v>
      </c>
      <c r="H2076" s="42">
        <f>[2]Emissions!H1175</f>
        <v>0</v>
      </c>
      <c r="I2076" s="42">
        <f>[2]Emissions!I1175</f>
        <v>0</v>
      </c>
      <c r="J2076" s="42">
        <f>[2]Emissions!J1175</f>
        <v>0</v>
      </c>
      <c r="K2076" s="42">
        <f>[2]Emissions!K1175</f>
        <v>0</v>
      </c>
      <c r="L2076" s="42">
        <f>[2]Emissions!L1175</f>
        <v>0</v>
      </c>
      <c r="M2076" s="42">
        <f>[2]Emissions!M1175</f>
        <v>0</v>
      </c>
    </row>
    <row r="2077" spans="1:13">
      <c r="A2077" s="10" t="str">
        <f>[2]Emissions!A1025</f>
        <v>EUR</v>
      </c>
      <c r="B2077" s="10" t="str">
        <f>[2]Emissions!B1025</f>
        <v>IND_FT_FS_NGA</v>
      </c>
      <c r="C2077" s="10" t="str">
        <f>[2]Emissions!C1025</f>
        <v>IND_CH4</v>
      </c>
      <c r="D2077" s="10" t="str">
        <f>[2]Emissions!D1025</f>
        <v>IND</v>
      </c>
      <c r="E2077" s="42">
        <f>[2]Emissions!E1025</f>
        <v>29.213490517193289</v>
      </c>
      <c r="F2077" s="42">
        <f>[2]Emissions!F1025</f>
        <v>44.051737231962413</v>
      </c>
      <c r="G2077" s="42">
        <f>[2]Emissions!G1025</f>
        <v>204.7980637243937</v>
      </c>
      <c r="H2077" s="42">
        <f>[2]Emissions!H1025</f>
        <v>-10.6392301383116</v>
      </c>
      <c r="I2077" s="42">
        <f>[2]Emissions!I1025</f>
        <v>-4.6556799226389272</v>
      </c>
      <c r="J2077" s="42">
        <f>[2]Emissions!J1025</f>
        <v>-3.1673271217209118</v>
      </c>
      <c r="K2077" s="42">
        <f>[2]Emissions!K1025</f>
        <v>-17.36931717241383</v>
      </c>
      <c r="L2077" s="42">
        <f>[2]Emissions!L1025</f>
        <v>-21.027567630632621</v>
      </c>
      <c r="M2077" s="42">
        <f>[2]Emissions!M1025</f>
        <v>43.364390833056397</v>
      </c>
    </row>
    <row r="2078" spans="1:13">
      <c r="A2078" s="10" t="str">
        <f>[2]Emissions!A1169</f>
        <v>EUR</v>
      </c>
      <c r="B2078" s="10" t="str">
        <f>[2]Emissions!B1169</f>
        <v>IND_IS_SCR_NEW</v>
      </c>
      <c r="C2078" s="10" t="str">
        <f>[2]Emissions!C1169</f>
        <v>IND_CH4</v>
      </c>
      <c r="D2078" s="10" t="str">
        <f>[2]Emissions!D1169</f>
        <v>IND</v>
      </c>
      <c r="E2078" s="42">
        <f>[2]Emissions!E1169</f>
        <v>11.390857245166449</v>
      </c>
      <c r="F2078" s="42">
        <f>[2]Emissions!F1169</f>
        <v>0</v>
      </c>
      <c r="G2078" s="42">
        <f>[2]Emissions!G1169</f>
        <v>0</v>
      </c>
      <c r="H2078" s="42">
        <f>[2]Emissions!H1169</f>
        <v>0</v>
      </c>
      <c r="I2078" s="42">
        <f>[2]Emissions!I1169</f>
        <v>24.240431578882841</v>
      </c>
      <c r="J2078" s="42">
        <f>[2]Emissions!J1169</f>
        <v>20.970843214667539</v>
      </c>
      <c r="K2078" s="42">
        <f>[2]Emissions!K1169</f>
        <v>0</v>
      </c>
      <c r="L2078" s="42">
        <f>[2]Emissions!L1169</f>
        <v>0</v>
      </c>
      <c r="M2078" s="42">
        <f>[2]Emissions!M1169</f>
        <v>0</v>
      </c>
    </row>
    <row r="2079" spans="1:13">
      <c r="A2079" s="10" t="str">
        <f>[2]Emissions!A860</f>
        <v>EUR</v>
      </c>
      <c r="B2079" s="10" t="str">
        <f>[2]Emissions!B860</f>
        <v>IND_CH_MTH_COGSR_NEW</v>
      </c>
      <c r="C2079" s="10" t="str">
        <f>[2]Emissions!C860</f>
        <v>IND_CH4</v>
      </c>
      <c r="D2079" s="10" t="str">
        <f>[2]Emissions!D860</f>
        <v>IND</v>
      </c>
      <c r="E2079" s="42">
        <f>[2]Emissions!E860</f>
        <v>0</v>
      </c>
      <c r="F2079" s="42">
        <f>[2]Emissions!F860</f>
        <v>0</v>
      </c>
      <c r="G2079" s="42">
        <f>[2]Emissions!G860</f>
        <v>0</v>
      </c>
      <c r="H2079" s="42">
        <f>[2]Emissions!H860</f>
        <v>0</v>
      </c>
      <c r="I2079" s="42">
        <f>[2]Emissions!I860</f>
        <v>0</v>
      </c>
      <c r="J2079" s="42">
        <f>[2]Emissions!J860</f>
        <v>0</v>
      </c>
      <c r="K2079" s="42">
        <f>[2]Emissions!K860</f>
        <v>0</v>
      </c>
      <c r="L2079" s="42">
        <f>[2]Emissions!L860</f>
        <v>0</v>
      </c>
      <c r="M2079" s="42">
        <f>[2]Emissions!M860</f>
        <v>0</v>
      </c>
    </row>
    <row r="2080" spans="1:13">
      <c r="A2080" s="10" t="str">
        <f>[2]Emissions!A1610</f>
        <v>EUR</v>
      </c>
      <c r="B2080" s="10" t="str">
        <f>[2]Emissions!B1610</f>
        <v>IND_OTH_SB_DST_NEW</v>
      </c>
      <c r="C2080" s="10" t="str">
        <f>[2]Emissions!C1610</f>
        <v>IND_CH4</v>
      </c>
      <c r="D2080" s="10" t="str">
        <f>[2]Emissions!D1610</f>
        <v>IND</v>
      </c>
      <c r="E2080" s="42">
        <f>[2]Emissions!E1610</f>
        <v>0</v>
      </c>
      <c r="F2080" s="42">
        <f>[2]Emissions!F1610</f>
        <v>0</v>
      </c>
      <c r="G2080" s="42">
        <f>[2]Emissions!G1610</f>
        <v>0</v>
      </c>
      <c r="H2080" s="42">
        <f>[2]Emissions!H1610</f>
        <v>0</v>
      </c>
      <c r="I2080" s="42">
        <f>[2]Emissions!I1610</f>
        <v>0</v>
      </c>
      <c r="J2080" s="42">
        <f>[2]Emissions!J1610</f>
        <v>0</v>
      </c>
      <c r="K2080" s="42">
        <f>[2]Emissions!K1610</f>
        <v>0</v>
      </c>
      <c r="L2080" s="42">
        <f>[2]Emissions!L1610</f>
        <v>0</v>
      </c>
      <c r="M2080" s="42">
        <f>[2]Emissions!M1610</f>
        <v>0</v>
      </c>
    </row>
    <row r="2081" spans="1:13">
      <c r="A2081" s="10" t="str">
        <f>[2]Emissions!A1540</f>
        <v>EUR</v>
      </c>
      <c r="B2081" s="10" t="str">
        <f>[2]Emissions!B1540</f>
        <v>IND_OTH_PH_HFO_NEW</v>
      </c>
      <c r="C2081" s="10" t="str">
        <f>[2]Emissions!C1540</f>
        <v>IND_CH4</v>
      </c>
      <c r="D2081" s="10" t="str">
        <f>[2]Emissions!D1540</f>
        <v>IND</v>
      </c>
      <c r="E2081" s="42">
        <f>[2]Emissions!E1540</f>
        <v>0</v>
      </c>
      <c r="F2081" s="42">
        <f>[2]Emissions!F1540</f>
        <v>0</v>
      </c>
      <c r="G2081" s="42">
        <f>[2]Emissions!G1540</f>
        <v>770.4692523423173</v>
      </c>
      <c r="H2081" s="42">
        <f>[2]Emissions!H1540</f>
        <v>0</v>
      </c>
      <c r="I2081" s="42">
        <f>[2]Emissions!I1540</f>
        <v>0</v>
      </c>
      <c r="J2081" s="42">
        <f>[2]Emissions!J1540</f>
        <v>0</v>
      </c>
      <c r="K2081" s="42">
        <f>[2]Emissions!K1540</f>
        <v>0</v>
      </c>
      <c r="L2081" s="42">
        <f>[2]Emissions!L1540</f>
        <v>0</v>
      </c>
      <c r="M2081" s="42">
        <f>[2]Emissions!M1540</f>
        <v>0</v>
      </c>
    </row>
    <row r="2082" spans="1:13">
      <c r="A2082" s="10" t="str">
        <f>[2]Emissions!A1411</f>
        <v>EUR</v>
      </c>
      <c r="B2082" s="10" t="str">
        <f>[2]Emissions!B1411</f>
        <v>IND_OTH_MD_LPG_NEW</v>
      </c>
      <c r="C2082" s="10" t="str">
        <f>[2]Emissions!C1411</f>
        <v>IND_CH4</v>
      </c>
      <c r="D2082" s="10" t="str">
        <f>[2]Emissions!D1411</f>
        <v>IND</v>
      </c>
      <c r="E2082" s="42">
        <f>[2]Emissions!E1411</f>
        <v>0</v>
      </c>
      <c r="F2082" s="42">
        <f>[2]Emissions!F1411</f>
        <v>0</v>
      </c>
      <c r="G2082" s="42">
        <f>[2]Emissions!G1411</f>
        <v>0</v>
      </c>
      <c r="H2082" s="42">
        <f>[2]Emissions!H1411</f>
        <v>0</v>
      </c>
      <c r="I2082" s="42">
        <f>[2]Emissions!I1411</f>
        <v>0</v>
      </c>
      <c r="J2082" s="42">
        <f>[2]Emissions!J1411</f>
        <v>0</v>
      </c>
      <c r="K2082" s="42">
        <f>[2]Emissions!K1411</f>
        <v>0</v>
      </c>
      <c r="L2082" s="42">
        <f>[2]Emissions!L1411</f>
        <v>0</v>
      </c>
      <c r="M2082" s="42">
        <f>[2]Emissions!M1411</f>
        <v>0</v>
      </c>
    </row>
    <row r="2083" spans="1:13">
      <c r="A2083" s="10" t="str">
        <f>[2]Emissions!A835</f>
        <v>EUR</v>
      </c>
      <c r="B2083" s="10" t="str">
        <f>[2]Emissions!B835</f>
        <v>IND_CH_MD_OIL_EXS</v>
      </c>
      <c r="C2083" s="10" t="str">
        <f>[2]Emissions!C835</f>
        <v>IND_CH4</v>
      </c>
      <c r="D2083" s="10" t="str">
        <f>[2]Emissions!D835</f>
        <v>IND</v>
      </c>
      <c r="E2083" s="42">
        <f>[2]Emissions!E835</f>
        <v>52.095900000000007</v>
      </c>
      <c r="F2083" s="42">
        <f>[2]Emissions!F835</f>
        <v>0</v>
      </c>
      <c r="G2083" s="42">
        <f>[2]Emissions!G835</f>
        <v>0</v>
      </c>
      <c r="H2083" s="42">
        <f>[2]Emissions!H835</f>
        <v>0</v>
      </c>
      <c r="I2083" s="42">
        <f>[2]Emissions!I835</f>
        <v>0</v>
      </c>
      <c r="J2083" s="42">
        <f>[2]Emissions!J835</f>
        <v>0</v>
      </c>
      <c r="K2083" s="42">
        <f>[2]Emissions!K835</f>
        <v>0</v>
      </c>
      <c r="L2083" s="42">
        <f>[2]Emissions!L835</f>
        <v>0</v>
      </c>
      <c r="M2083" s="42">
        <f>[2]Emissions!M835</f>
        <v>0</v>
      </c>
    </row>
    <row r="2084" spans="1:13">
      <c r="A2084" s="10" t="str">
        <f>[2]Emissions!A682</f>
        <v>EUR</v>
      </c>
      <c r="B2084" s="10" t="str">
        <f>[2]Emissions!B682</f>
        <v>IND_CH_BTX_EXS</v>
      </c>
      <c r="C2084" s="10" t="str">
        <f>[2]Emissions!C682</f>
        <v>IND_CH4</v>
      </c>
      <c r="D2084" s="10" t="str">
        <f>[2]Emissions!D682</f>
        <v>IND</v>
      </c>
      <c r="E2084" s="42">
        <f>[2]Emissions!E682</f>
        <v>83.443103620955284</v>
      </c>
      <c r="F2084" s="42">
        <f>[2]Emissions!F682</f>
        <v>66.75448289676423</v>
      </c>
      <c r="G2084" s="42">
        <f>[2]Emissions!G682</f>
        <v>50.065862172573183</v>
      </c>
      <c r="H2084" s="42">
        <f>[2]Emissions!H682</f>
        <v>33.377241448382151</v>
      </c>
      <c r="I2084" s="42">
        <f>[2]Emissions!I682</f>
        <v>16.688620724191061</v>
      </c>
      <c r="J2084" s="42">
        <f>[2]Emissions!J682</f>
        <v>0</v>
      </c>
      <c r="K2084" s="42">
        <f>[2]Emissions!K682</f>
        <v>0</v>
      </c>
      <c r="L2084" s="42">
        <f>[2]Emissions!L682</f>
        <v>0</v>
      </c>
      <c r="M2084" s="42">
        <f>[2]Emissions!M682</f>
        <v>0</v>
      </c>
    </row>
    <row r="2085" spans="1:13">
      <c r="A2085" s="10" t="str">
        <f>[2]Emissions!A718</f>
        <v>EUR</v>
      </c>
      <c r="B2085" s="10" t="str">
        <f>[2]Emissions!B718</f>
        <v>IND_CH_FS_ETH_EXS</v>
      </c>
      <c r="C2085" s="10" t="str">
        <f>[2]Emissions!C718</f>
        <v>IND_CH4</v>
      </c>
      <c r="D2085" s="10" t="str">
        <f>[2]Emissions!D718</f>
        <v>IND</v>
      </c>
      <c r="E2085" s="42">
        <f>[2]Emissions!E718</f>
        <v>146.3860966877086</v>
      </c>
      <c r="F2085" s="42">
        <f>[2]Emissions!F718</f>
        <v>123.9446702967642</v>
      </c>
      <c r="G2085" s="42">
        <f>[2]Emissions!G718</f>
        <v>106.8529800669714</v>
      </c>
      <c r="H2085" s="42">
        <f>[2]Emissions!H718</f>
        <v>71.939419698298892</v>
      </c>
      <c r="I2085" s="42">
        <f>[2]Emissions!I718</f>
        <v>41.622859759488492</v>
      </c>
      <c r="J2085" s="42">
        <f>[2]Emissions!J718</f>
        <v>15.53520201195898</v>
      </c>
      <c r="K2085" s="42">
        <f>[2]Emissions!K718</f>
        <v>0</v>
      </c>
      <c r="L2085" s="42">
        <f>[2]Emissions!L718</f>
        <v>0</v>
      </c>
      <c r="M2085" s="42">
        <f>[2]Emissions!M718</f>
        <v>551.94930406263757</v>
      </c>
    </row>
    <row r="2086" spans="1:13">
      <c r="A2086" s="10" t="str">
        <f>[2]Emissions!A748</f>
        <v>EUR</v>
      </c>
      <c r="B2086" s="10" t="str">
        <f>[2]Emissions!B748</f>
        <v>IND_CH_FS_LPG_NEW</v>
      </c>
      <c r="C2086" s="10" t="str">
        <f>[2]Emissions!C748</f>
        <v>IND_CH4</v>
      </c>
      <c r="D2086" s="10" t="str">
        <f>[2]Emissions!D748</f>
        <v>IND</v>
      </c>
      <c r="E2086" s="42">
        <f>[2]Emissions!E748</f>
        <v>0</v>
      </c>
      <c r="F2086" s="42">
        <f>[2]Emissions!F748</f>
        <v>0</v>
      </c>
      <c r="G2086" s="42">
        <f>[2]Emissions!G748</f>
        <v>0</v>
      </c>
      <c r="H2086" s="42">
        <f>[2]Emissions!H748</f>
        <v>1006.016240040234</v>
      </c>
      <c r="I2086" s="42">
        <f>[2]Emissions!I748</f>
        <v>1009.874255993754</v>
      </c>
      <c r="J2086" s="42">
        <f>[2]Emissions!J748</f>
        <v>0</v>
      </c>
      <c r="K2086" s="42">
        <f>[2]Emissions!K748</f>
        <v>0</v>
      </c>
      <c r="L2086" s="42">
        <f>[2]Emissions!L748</f>
        <v>0</v>
      </c>
      <c r="M2086" s="42">
        <f>[2]Emissions!M748</f>
        <v>0</v>
      </c>
    </row>
    <row r="2087" spans="1:13">
      <c r="A2087" s="10" t="str">
        <f>[2]Emissions!A712</f>
        <v>EUR</v>
      </c>
      <c r="B2087" s="10" t="str">
        <f>[2]Emissions!B712</f>
        <v>IND_CH_FS_DST_NEW</v>
      </c>
      <c r="C2087" s="10" t="str">
        <f>[2]Emissions!C712</f>
        <v>IND_CH4</v>
      </c>
      <c r="D2087" s="10" t="str">
        <f>[2]Emissions!D712</f>
        <v>IND</v>
      </c>
      <c r="E2087" s="42">
        <f>[2]Emissions!E712</f>
        <v>2281.018232326599</v>
      </c>
      <c r="F2087" s="42">
        <f>[2]Emissions!F712</f>
        <v>2293.0629563624611</v>
      </c>
      <c r="G2087" s="42">
        <f>[2]Emissions!G712</f>
        <v>1582.8631583461979</v>
      </c>
      <c r="H2087" s="42">
        <f>[2]Emissions!H712</f>
        <v>0</v>
      </c>
      <c r="I2087" s="42">
        <f>[2]Emissions!I712</f>
        <v>0</v>
      </c>
      <c r="J2087" s="42">
        <f>[2]Emissions!J712</f>
        <v>0</v>
      </c>
      <c r="K2087" s="42">
        <f>[2]Emissions!K712</f>
        <v>0</v>
      </c>
      <c r="L2087" s="42">
        <f>[2]Emissions!L712</f>
        <v>0</v>
      </c>
      <c r="M2087" s="42">
        <f>[2]Emissions!M712</f>
        <v>0</v>
      </c>
    </row>
    <row r="2088" spans="1:13">
      <c r="A2088" s="10" t="str">
        <f>[2]Emissions!A742</f>
        <v>EUR</v>
      </c>
      <c r="B2088" s="10" t="str">
        <f>[2]Emissions!B742</f>
        <v>IND_CH_FS_LPG_EXS</v>
      </c>
      <c r="C2088" s="10" t="str">
        <f>[2]Emissions!C742</f>
        <v>IND_CH4</v>
      </c>
      <c r="D2088" s="10" t="str">
        <f>[2]Emissions!D742</f>
        <v>IND</v>
      </c>
      <c r="E2088" s="42">
        <f>[2]Emissions!E742</f>
        <v>312.17170269535501</v>
      </c>
      <c r="F2088" s="42">
        <f>[2]Emissions!F742</f>
        <v>289.20423069244981</v>
      </c>
      <c r="G2088" s="42">
        <f>[2]Emissions!G742</f>
        <v>250.34126758547589</v>
      </c>
      <c r="H2088" s="42">
        <f>[2]Emissions!H742</f>
        <v>168.58530676773071</v>
      </c>
      <c r="I2088" s="42">
        <f>[2]Emissions!I742</f>
        <v>97.5675637372956</v>
      </c>
      <c r="J2088" s="42">
        <f>[2]Emissions!J742</f>
        <v>36.427370234938287</v>
      </c>
      <c r="K2088" s="42">
        <f>[2]Emissions!K742</f>
        <v>0</v>
      </c>
      <c r="L2088" s="42">
        <f>[2]Emissions!L742</f>
        <v>0</v>
      </c>
      <c r="M2088" s="42">
        <f>[2]Emissions!M742</f>
        <v>0</v>
      </c>
    </row>
    <row r="2089" spans="1:13">
      <c r="A2089" s="10" t="str">
        <f>[2]Emissions!A1727</f>
        <v>EUR</v>
      </c>
      <c r="B2089" s="10" t="str">
        <f>[2]Emissions!B1727</f>
        <v>IND_PP_PH_NGA_EXS</v>
      </c>
      <c r="C2089" s="10" t="str">
        <f>[2]Emissions!C1727</f>
        <v>IND_CH4</v>
      </c>
      <c r="D2089" s="10" t="str">
        <f>[2]Emissions!D1727</f>
        <v>IND</v>
      </c>
      <c r="E2089" s="42">
        <f>[2]Emissions!E1727</f>
        <v>0</v>
      </c>
      <c r="F2089" s="42">
        <f>[2]Emissions!F1727</f>
        <v>0</v>
      </c>
      <c r="G2089" s="42">
        <f>[2]Emissions!G1727</f>
        <v>0</v>
      </c>
      <c r="H2089" s="42">
        <f>[2]Emissions!H1727</f>
        <v>0</v>
      </c>
      <c r="I2089" s="42">
        <f>[2]Emissions!I1727</f>
        <v>0</v>
      </c>
      <c r="J2089" s="42">
        <f>[2]Emissions!J1727</f>
        <v>0</v>
      </c>
      <c r="K2089" s="42">
        <f>[2]Emissions!K1727</f>
        <v>0</v>
      </c>
      <c r="L2089" s="42">
        <f>[2]Emissions!L1727</f>
        <v>0</v>
      </c>
      <c r="M2089" s="42">
        <f>[2]Emissions!M1727</f>
        <v>0</v>
      </c>
    </row>
    <row r="2090" spans="1:13">
      <c r="A2090" s="10" t="str">
        <f>[2]Emissions!A1640</f>
        <v>EUR</v>
      </c>
      <c r="B2090" s="10" t="str">
        <f>[2]Emissions!B1640</f>
        <v>IND_OTH_SB_NGA_NEW</v>
      </c>
      <c r="C2090" s="10" t="str">
        <f>[2]Emissions!C1640</f>
        <v>IND_CH4</v>
      </c>
      <c r="D2090" s="10" t="str">
        <f>[2]Emissions!D1640</f>
        <v>IND</v>
      </c>
      <c r="E2090" s="42">
        <f>[2]Emissions!E1640</f>
        <v>6.5027145085977809</v>
      </c>
      <c r="F2090" s="42">
        <f>[2]Emissions!F1640</f>
        <v>6.5027145085977809</v>
      </c>
      <c r="G2090" s="42">
        <f>[2]Emissions!G1640</f>
        <v>3.7053203426349621</v>
      </c>
      <c r="H2090" s="42">
        <f>[2]Emissions!H1640</f>
        <v>0</v>
      </c>
      <c r="I2090" s="42">
        <f>[2]Emissions!I1640</f>
        <v>0</v>
      </c>
      <c r="J2090" s="42">
        <f>[2]Emissions!J1640</f>
        <v>0</v>
      </c>
      <c r="K2090" s="42">
        <f>[2]Emissions!K1640</f>
        <v>0</v>
      </c>
      <c r="L2090" s="42">
        <f>[2]Emissions!L1640</f>
        <v>0</v>
      </c>
      <c r="M2090" s="42">
        <f>[2]Emissions!M1640</f>
        <v>0</v>
      </c>
    </row>
    <row r="2091" spans="1:13">
      <c r="A2091" s="10" t="str">
        <f>[2]Emissions!A1576</f>
        <v>EUR</v>
      </c>
      <c r="B2091" s="10" t="str">
        <f>[2]Emissions!B1576</f>
        <v>IND_OTH_PH_OIL_NEW</v>
      </c>
      <c r="C2091" s="10" t="str">
        <f>[2]Emissions!C1576</f>
        <v>IND_CH4</v>
      </c>
      <c r="D2091" s="10" t="str">
        <f>[2]Emissions!D1576</f>
        <v>IND</v>
      </c>
      <c r="E2091" s="42">
        <f>[2]Emissions!E1576</f>
        <v>0</v>
      </c>
      <c r="F2091" s="42">
        <f>[2]Emissions!F1576</f>
        <v>0</v>
      </c>
      <c r="G2091" s="42">
        <f>[2]Emissions!G1576</f>
        <v>0</v>
      </c>
      <c r="H2091" s="42">
        <f>[2]Emissions!H1576</f>
        <v>0</v>
      </c>
      <c r="I2091" s="42">
        <f>[2]Emissions!I1576</f>
        <v>0</v>
      </c>
      <c r="J2091" s="42">
        <f>[2]Emissions!J1576</f>
        <v>0</v>
      </c>
      <c r="K2091" s="42">
        <f>[2]Emissions!K1576</f>
        <v>0</v>
      </c>
      <c r="L2091" s="42">
        <f>[2]Emissions!L1576</f>
        <v>0</v>
      </c>
      <c r="M2091" s="42">
        <f>[2]Emissions!M1576</f>
        <v>0</v>
      </c>
    </row>
    <row r="2092" spans="1:13">
      <c r="A2092" s="10" t="str">
        <f>[2]Emissions!A1470</f>
        <v>EUR</v>
      </c>
      <c r="B2092" s="10" t="str">
        <f>[2]Emissions!B1470</f>
        <v>IND_OTH_OTH_NGA_EXS</v>
      </c>
      <c r="C2092" s="10" t="str">
        <f>[2]Emissions!C1470</f>
        <v>IND_CH4</v>
      </c>
      <c r="D2092" s="10" t="str">
        <f>[2]Emissions!D1470</f>
        <v>IND</v>
      </c>
      <c r="E2092" s="42">
        <f>[2]Emissions!E1470</f>
        <v>210.3240185185185</v>
      </c>
      <c r="F2092" s="42">
        <f>[2]Emissions!F1470</f>
        <v>92.247376543209839</v>
      </c>
      <c r="G2092" s="42">
        <f>[2]Emissions!G1470</f>
        <v>73.797901234567888</v>
      </c>
      <c r="H2092" s="42">
        <f>[2]Emissions!H1470</f>
        <v>55.348425925925923</v>
      </c>
      <c r="I2092" s="42">
        <f>[2]Emissions!I1470</f>
        <v>36.898950617283937</v>
      </c>
      <c r="J2092" s="42">
        <f>[2]Emissions!J1470</f>
        <v>18.449475308641961</v>
      </c>
      <c r="K2092" s="42">
        <f>[2]Emissions!K1470</f>
        <v>0</v>
      </c>
      <c r="L2092" s="42">
        <f>[2]Emissions!L1470</f>
        <v>0</v>
      </c>
      <c r="M2092" s="42">
        <f>[2]Emissions!M1470</f>
        <v>0</v>
      </c>
    </row>
    <row r="2093" spans="1:13">
      <c r="A2093" s="10" t="str">
        <f>[2]Emissions!A1005</f>
        <v>EUR</v>
      </c>
      <c r="B2093" s="10" t="str">
        <f>[2]Emissions!B1005</f>
        <v>IND_FEA_EXS</v>
      </c>
      <c r="C2093" s="10" t="str">
        <f>[2]Emissions!C1005</f>
        <v>IND_CH4</v>
      </c>
      <c r="D2093" s="10" t="str">
        <f>[2]Emissions!D1005</f>
        <v>IND</v>
      </c>
      <c r="E2093" s="42">
        <f>[2]Emissions!E1005</f>
        <v>3824.974009417072</v>
      </c>
      <c r="F2093" s="42">
        <f>[2]Emissions!F1005</f>
        <v>1602.9802529029739</v>
      </c>
      <c r="G2093" s="42">
        <f>[2]Emissions!G1005</f>
        <v>1207.886529289601</v>
      </c>
      <c r="H2093" s="42">
        <f>[2]Emissions!H1005</f>
        <v>805.22216887538968</v>
      </c>
      <c r="I2093" s="42">
        <f>[2]Emissions!I1005</f>
        <v>402.62884309659978</v>
      </c>
      <c r="J2093" s="42">
        <f>[2]Emissions!J1005</f>
        <v>0</v>
      </c>
      <c r="K2093" s="42">
        <f>[2]Emissions!K1005</f>
        <v>0</v>
      </c>
      <c r="L2093" s="42">
        <f>[2]Emissions!L1005</f>
        <v>0</v>
      </c>
      <c r="M2093" s="42">
        <f>[2]Emissions!M1005</f>
        <v>0</v>
      </c>
    </row>
    <row r="2094" spans="1:13">
      <c r="A2094" s="10" t="str">
        <f>[2]Emissions!A963</f>
        <v>EUR</v>
      </c>
      <c r="B2094" s="10" t="str">
        <f>[2]Emissions!B963</f>
        <v>IND_CH_OTH_HFO_EXS</v>
      </c>
      <c r="C2094" s="10" t="str">
        <f>[2]Emissions!C963</f>
        <v>IND_CH4</v>
      </c>
      <c r="D2094" s="10" t="str">
        <f>[2]Emissions!D963</f>
        <v>IND</v>
      </c>
      <c r="E2094" s="42">
        <f>[2]Emissions!E963</f>
        <v>40.901465930462827</v>
      </c>
      <c r="F2094" s="42">
        <f>[2]Emissions!F963</f>
        <v>0</v>
      </c>
      <c r="G2094" s="42">
        <f>[2]Emissions!G963</f>
        <v>0</v>
      </c>
      <c r="H2094" s="42">
        <f>[2]Emissions!H963</f>
        <v>0</v>
      </c>
      <c r="I2094" s="42">
        <f>[2]Emissions!I963</f>
        <v>0</v>
      </c>
      <c r="J2094" s="42">
        <f>[2]Emissions!J963</f>
        <v>0</v>
      </c>
      <c r="K2094" s="42">
        <f>[2]Emissions!K963</f>
        <v>0</v>
      </c>
      <c r="L2094" s="42">
        <f>[2]Emissions!L963</f>
        <v>0</v>
      </c>
      <c r="M2094" s="42">
        <f>[2]Emissions!M963</f>
        <v>0</v>
      </c>
    </row>
    <row r="2095" spans="1:13">
      <c r="A2095" s="10" t="str">
        <f>[2]Emissions!A1700</f>
        <v>EUR</v>
      </c>
      <c r="B2095" s="10" t="str">
        <f>[2]Emissions!B1700</f>
        <v>IND_PP_PH_BIO_EXS</v>
      </c>
      <c r="C2095" s="10" t="str">
        <f>[2]Emissions!C1700</f>
        <v>IND_CH4</v>
      </c>
      <c r="D2095" s="10" t="str">
        <f>[2]Emissions!D1700</f>
        <v>IND</v>
      </c>
      <c r="E2095" s="42">
        <f>[2]Emissions!E1700</f>
        <v>0</v>
      </c>
      <c r="F2095" s="42">
        <f>[2]Emissions!F1700</f>
        <v>0</v>
      </c>
      <c r="G2095" s="42">
        <f>[2]Emissions!G1700</f>
        <v>0</v>
      </c>
      <c r="H2095" s="42">
        <f>[2]Emissions!H1700</f>
        <v>0</v>
      </c>
      <c r="I2095" s="42">
        <f>[2]Emissions!I1700</f>
        <v>0</v>
      </c>
      <c r="J2095" s="42">
        <f>[2]Emissions!J1700</f>
        <v>0</v>
      </c>
      <c r="K2095" s="42">
        <f>[2]Emissions!K1700</f>
        <v>0</v>
      </c>
      <c r="L2095" s="42">
        <f>[2]Emissions!L1700</f>
        <v>0</v>
      </c>
      <c r="M2095" s="42">
        <f>[2]Emissions!M1700</f>
        <v>0</v>
      </c>
    </row>
    <row r="2096" spans="1:13">
      <c r="A2096" s="10" t="str">
        <f>[2]Emissions!A1664</f>
        <v>EUR</v>
      </c>
      <c r="B2096" s="10" t="str">
        <f>[2]Emissions!B1664</f>
        <v>IND_PP_DH_NGA_EXS</v>
      </c>
      <c r="C2096" s="10" t="str">
        <f>[2]Emissions!C1664</f>
        <v>IND_CH4</v>
      </c>
      <c r="D2096" s="10" t="str">
        <f>[2]Emissions!D1664</f>
        <v>IND</v>
      </c>
      <c r="E2096" s="42">
        <f>[2]Emissions!E1664</f>
        <v>8.9420280492665203</v>
      </c>
      <c r="F2096" s="42">
        <f>[2]Emissions!F1664</f>
        <v>0</v>
      </c>
      <c r="G2096" s="42">
        <f>[2]Emissions!G1664</f>
        <v>0</v>
      </c>
      <c r="H2096" s="42">
        <f>[2]Emissions!H1664</f>
        <v>0</v>
      </c>
      <c r="I2096" s="42">
        <f>[2]Emissions!I1664</f>
        <v>0</v>
      </c>
      <c r="J2096" s="42">
        <f>[2]Emissions!J1664</f>
        <v>0</v>
      </c>
      <c r="K2096" s="42">
        <f>[2]Emissions!K1664</f>
        <v>0</v>
      </c>
      <c r="L2096" s="42">
        <f>[2]Emissions!L1664</f>
        <v>0</v>
      </c>
      <c r="M2096" s="42">
        <f>[2]Emissions!M1664</f>
        <v>0</v>
      </c>
    </row>
    <row r="2097" spans="1:13">
      <c r="A2097" s="10" t="str">
        <f>[2]Emissions!A1570</f>
        <v>EUR</v>
      </c>
      <c r="B2097" s="10" t="str">
        <f>[2]Emissions!B1570</f>
        <v>IND_OTH_PH_OIL_EXS</v>
      </c>
      <c r="C2097" s="10" t="str">
        <f>[2]Emissions!C1570</f>
        <v>IND_CH4</v>
      </c>
      <c r="D2097" s="10" t="str">
        <f>[2]Emissions!D1570</f>
        <v>IND</v>
      </c>
      <c r="E2097" s="42">
        <f>[2]Emissions!E1570</f>
        <v>834.31878614457844</v>
      </c>
      <c r="F2097" s="42">
        <f>[2]Emissions!F1570</f>
        <v>365.92929216867469</v>
      </c>
      <c r="G2097" s="42">
        <f>[2]Emissions!G1570</f>
        <v>292.7434337349398</v>
      </c>
      <c r="H2097" s="42">
        <f>[2]Emissions!H1570</f>
        <v>219.55757530120479</v>
      </c>
      <c r="I2097" s="42">
        <f>[2]Emissions!I1570</f>
        <v>146.3717168674699</v>
      </c>
      <c r="J2097" s="42">
        <f>[2]Emissions!J1570</f>
        <v>73.185858433734921</v>
      </c>
      <c r="K2097" s="42">
        <f>[2]Emissions!K1570</f>
        <v>0</v>
      </c>
      <c r="L2097" s="42">
        <f>[2]Emissions!L1570</f>
        <v>0</v>
      </c>
      <c r="M2097" s="42">
        <f>[2]Emissions!M1570</f>
        <v>0</v>
      </c>
    </row>
    <row r="2098" spans="1:13">
      <c r="A2098" s="10" t="str">
        <f>[2]Emissions!A1500</f>
        <v>EUR</v>
      </c>
      <c r="B2098" s="10" t="str">
        <f>[2]Emissions!B1500</f>
        <v>IND_OTH_PH_COA_EXS</v>
      </c>
      <c r="C2098" s="10" t="str">
        <f>[2]Emissions!C1500</f>
        <v>IND_CH4</v>
      </c>
      <c r="D2098" s="10" t="str">
        <f>[2]Emissions!D1500</f>
        <v>IND</v>
      </c>
      <c r="E2098" s="42">
        <f>[2]Emissions!E1500</f>
        <v>439.05583333333323</v>
      </c>
      <c r="F2098" s="42">
        <f>[2]Emissions!F1500</f>
        <v>365.87986111111098</v>
      </c>
      <c r="G2098" s="42">
        <f>[2]Emissions!G1500</f>
        <v>292.7038888888888</v>
      </c>
      <c r="H2098" s="42">
        <f>[2]Emissions!H1500</f>
        <v>417.10304166666651</v>
      </c>
      <c r="I2098" s="42">
        <f>[2]Emissions!I1500</f>
        <v>278.0686944444443</v>
      </c>
      <c r="J2098" s="42">
        <f>[2]Emissions!J1500</f>
        <v>73.175972222222185</v>
      </c>
      <c r="K2098" s="42">
        <f>[2]Emissions!K1500</f>
        <v>0</v>
      </c>
      <c r="L2098" s="42">
        <f>[2]Emissions!L1500</f>
        <v>0</v>
      </c>
      <c r="M2098" s="42">
        <f>[2]Emissions!M1500</f>
        <v>0</v>
      </c>
    </row>
    <row r="2099" spans="1:13">
      <c r="A2099" s="10" t="str">
        <f>[2]Emissions!A1464</f>
        <v>EUR</v>
      </c>
      <c r="B2099" s="10" t="str">
        <f>[2]Emissions!B1464</f>
        <v>IND_OTH_OTH_LPG_NEW</v>
      </c>
      <c r="C2099" s="10" t="str">
        <f>[2]Emissions!C1464</f>
        <v>IND_CH4</v>
      </c>
      <c r="D2099" s="10" t="str">
        <f>[2]Emissions!D1464</f>
        <v>IND</v>
      </c>
      <c r="E2099" s="42">
        <f>[2]Emissions!E1464</f>
        <v>0</v>
      </c>
      <c r="F2099" s="42">
        <f>[2]Emissions!F1464</f>
        <v>0</v>
      </c>
      <c r="G2099" s="42">
        <f>[2]Emissions!G1464</f>
        <v>0</v>
      </c>
      <c r="H2099" s="42">
        <f>[2]Emissions!H1464</f>
        <v>0</v>
      </c>
      <c r="I2099" s="42">
        <f>[2]Emissions!I1464</f>
        <v>0</v>
      </c>
      <c r="J2099" s="42">
        <f>[2]Emissions!J1464</f>
        <v>0</v>
      </c>
      <c r="K2099" s="42">
        <f>[2]Emissions!K1464</f>
        <v>0</v>
      </c>
      <c r="L2099" s="42">
        <f>[2]Emissions!L1464</f>
        <v>0</v>
      </c>
      <c r="M2099" s="42">
        <f>[2]Emissions!M1464</f>
        <v>0</v>
      </c>
    </row>
    <row r="2100" spans="1:13">
      <c r="A2100" s="10" t="str">
        <f>[2]Emissions!A1398</f>
        <v>EUR</v>
      </c>
      <c r="B2100" s="10" t="str">
        <f>[2]Emissions!B1398</f>
        <v>IND_NSP_TECH_EXS</v>
      </c>
      <c r="C2100" s="10" t="str">
        <f>[2]Emissions!C1398</f>
        <v>IND_CH4</v>
      </c>
      <c r="D2100" s="10" t="str">
        <f>[2]Emissions!D1398</f>
        <v>IND</v>
      </c>
      <c r="E2100" s="42">
        <f>[2]Emissions!E1398</f>
        <v>254.14001978687989</v>
      </c>
      <c r="F2100" s="42">
        <f>[2]Emissions!F1398</f>
        <v>267.19312586153688</v>
      </c>
      <c r="G2100" s="42">
        <f>[2]Emissions!G1398</f>
        <v>271.64634462589589</v>
      </c>
      <c r="H2100" s="42">
        <f>[2]Emissions!H1398</f>
        <v>294.02697197301632</v>
      </c>
      <c r="I2100" s="42">
        <f>[2]Emissions!I1398</f>
        <v>303.48817724191349</v>
      </c>
      <c r="J2100" s="42">
        <f>[2]Emissions!J1398</f>
        <v>312.08406867313431</v>
      </c>
      <c r="K2100" s="42">
        <f>[2]Emissions!K1398</f>
        <v>319.20324493955547</v>
      </c>
      <c r="L2100" s="42">
        <f>[2]Emissions!L1398</f>
        <v>325.51882548731442</v>
      </c>
      <c r="M2100" s="42">
        <f>[2]Emissions!M1398</f>
        <v>331.03420804930192</v>
      </c>
    </row>
    <row r="2101" spans="1:13">
      <c r="A2101" s="10" t="str">
        <f>[2]Emissions!A999</f>
        <v>EUR</v>
      </c>
      <c r="B2101" s="10" t="str">
        <f>[2]Emissions!B999</f>
        <v>IND_CH_OTH_NGA_NEW</v>
      </c>
      <c r="C2101" s="10" t="str">
        <f>[2]Emissions!C999</f>
        <v>IND_CH4</v>
      </c>
      <c r="D2101" s="10" t="str">
        <f>[2]Emissions!D999</f>
        <v>IND</v>
      </c>
      <c r="E2101" s="42">
        <f>[2]Emissions!E999</f>
        <v>155.6276655108031</v>
      </c>
      <c r="F2101" s="42">
        <f>[2]Emissions!F999</f>
        <v>292.05625277975338</v>
      </c>
      <c r="G2101" s="42">
        <f>[2]Emissions!G999</f>
        <v>287.34747634338112</v>
      </c>
      <c r="H2101" s="42">
        <f>[2]Emissions!H999</f>
        <v>0</v>
      </c>
      <c r="I2101" s="42">
        <f>[2]Emissions!I999</f>
        <v>3.4932728285568788</v>
      </c>
      <c r="J2101" s="42">
        <f>[2]Emissions!J999</f>
        <v>311.32063276722732</v>
      </c>
      <c r="K2101" s="42">
        <f>[2]Emissions!K999</f>
        <v>323.99273438460148</v>
      </c>
      <c r="L2101" s="42">
        <f>[2]Emissions!L999</f>
        <v>0</v>
      </c>
      <c r="M2101" s="42">
        <f>[2]Emissions!M999</f>
        <v>0</v>
      </c>
    </row>
    <row r="2102" spans="1:13">
      <c r="A2102" s="10" t="str">
        <f>[2]Emissions!A957</f>
        <v>EUR</v>
      </c>
      <c r="B2102" s="10" t="str">
        <f>[2]Emissions!B957</f>
        <v>IND_CH_OTH_ETH_NEW</v>
      </c>
      <c r="C2102" s="10" t="str">
        <f>[2]Emissions!C957</f>
        <v>IND_CH4</v>
      </c>
      <c r="D2102" s="10" t="str">
        <f>[2]Emissions!D957</f>
        <v>IND</v>
      </c>
      <c r="E2102" s="42">
        <f>[2]Emissions!E957</f>
        <v>0</v>
      </c>
      <c r="F2102" s="42">
        <f>[2]Emissions!F957</f>
        <v>0</v>
      </c>
      <c r="G2102" s="42">
        <f>[2]Emissions!G957</f>
        <v>0</v>
      </c>
      <c r="H2102" s="42">
        <f>[2]Emissions!H957</f>
        <v>0</v>
      </c>
      <c r="I2102" s="42">
        <f>[2]Emissions!I957</f>
        <v>0</v>
      </c>
      <c r="J2102" s="42">
        <f>[2]Emissions!J957</f>
        <v>25.69630379379884</v>
      </c>
      <c r="K2102" s="42">
        <f>[2]Emissions!K957</f>
        <v>0</v>
      </c>
      <c r="L2102" s="42">
        <f>[2]Emissions!L957</f>
        <v>0</v>
      </c>
      <c r="M2102" s="42">
        <f>[2]Emissions!M957</f>
        <v>0</v>
      </c>
    </row>
    <row r="2103" spans="1:13">
      <c r="A2103" s="10" t="str">
        <f>[2]Emissions!A1634</f>
        <v>EUR</v>
      </c>
      <c r="B2103" s="10" t="str">
        <f>[2]Emissions!B1634</f>
        <v>IND_OTH_SB_NGA_EXS</v>
      </c>
      <c r="C2103" s="10" t="str">
        <f>[2]Emissions!C1634</f>
        <v>IND_CH4</v>
      </c>
      <c r="D2103" s="10" t="str">
        <f>[2]Emissions!D1634</f>
        <v>IND</v>
      </c>
      <c r="E2103" s="42">
        <f>[2]Emissions!E1634</f>
        <v>98.395030864197523</v>
      </c>
      <c r="F2103" s="42">
        <f>[2]Emissions!F1634</f>
        <v>81.995859053497938</v>
      </c>
      <c r="G2103" s="42">
        <f>[2]Emissions!G1634</f>
        <v>65.596687242798339</v>
      </c>
      <c r="H2103" s="42">
        <f>[2]Emissions!H1634</f>
        <v>49.197515432098761</v>
      </c>
      <c r="I2103" s="42">
        <f>[2]Emissions!I1634</f>
        <v>32.798343621399169</v>
      </c>
      <c r="J2103" s="42">
        <f>[2]Emissions!J1634</f>
        <v>16.399171810699588</v>
      </c>
      <c r="K2103" s="42">
        <f>[2]Emissions!K1634</f>
        <v>0</v>
      </c>
      <c r="L2103" s="42">
        <f>[2]Emissions!L1634</f>
        <v>0</v>
      </c>
      <c r="M2103" s="42">
        <f>[2]Emissions!M1634</f>
        <v>0</v>
      </c>
    </row>
    <row r="2104" spans="1:13">
      <c r="A2104" s="10" t="str">
        <f>[2]Emissions!A1694</f>
        <v>EUR</v>
      </c>
      <c r="B2104" s="10" t="str">
        <f>[2]Emissions!B1694</f>
        <v>IND_PP_MD_OIL_NEW</v>
      </c>
      <c r="C2104" s="10" t="str">
        <f>[2]Emissions!C1694</f>
        <v>IND_CH4</v>
      </c>
      <c r="D2104" s="10" t="str">
        <f>[2]Emissions!D1694</f>
        <v>IND</v>
      </c>
      <c r="E2104" s="42">
        <f>[2]Emissions!E1694</f>
        <v>0</v>
      </c>
      <c r="F2104" s="42">
        <f>[2]Emissions!F1694</f>
        <v>0</v>
      </c>
      <c r="G2104" s="42">
        <f>[2]Emissions!G1694</f>
        <v>0</v>
      </c>
      <c r="H2104" s="42">
        <f>[2]Emissions!H1694</f>
        <v>0</v>
      </c>
      <c r="I2104" s="42">
        <f>[2]Emissions!I1694</f>
        <v>0</v>
      </c>
      <c r="J2104" s="42">
        <f>[2]Emissions!J1694</f>
        <v>0</v>
      </c>
      <c r="K2104" s="42">
        <f>[2]Emissions!K1694</f>
        <v>0</v>
      </c>
      <c r="L2104" s="42">
        <f>[2]Emissions!L1694</f>
        <v>0</v>
      </c>
      <c r="M2104" s="42">
        <f>[2]Emissions!M1694</f>
        <v>0</v>
      </c>
    </row>
    <row r="2105" spans="1:13">
      <c r="A2105" s="10" t="str">
        <f>[2]Emissions!A1658</f>
        <v>EUR</v>
      </c>
      <c r="B2105" s="10" t="str">
        <f>[2]Emissions!B1658</f>
        <v>IND_PP_DH_LPG_NEW</v>
      </c>
      <c r="C2105" s="10" t="str">
        <f>[2]Emissions!C1658</f>
        <v>IND_CH4</v>
      </c>
      <c r="D2105" s="10" t="str">
        <f>[2]Emissions!D1658</f>
        <v>IND</v>
      </c>
      <c r="E2105" s="42">
        <f>[2]Emissions!E1658</f>
        <v>0</v>
      </c>
      <c r="F2105" s="42">
        <f>[2]Emissions!F1658</f>
        <v>0</v>
      </c>
      <c r="G2105" s="42">
        <f>[2]Emissions!G1658</f>
        <v>0</v>
      </c>
      <c r="H2105" s="42">
        <f>[2]Emissions!H1658</f>
        <v>0</v>
      </c>
      <c r="I2105" s="42">
        <f>[2]Emissions!I1658</f>
        <v>0</v>
      </c>
      <c r="J2105" s="42">
        <f>[2]Emissions!J1658</f>
        <v>0</v>
      </c>
      <c r="K2105" s="42">
        <f>[2]Emissions!K1658</f>
        <v>0</v>
      </c>
      <c r="L2105" s="42">
        <f>[2]Emissions!L1658</f>
        <v>0</v>
      </c>
      <c r="M2105" s="42">
        <f>[2]Emissions!M1658</f>
        <v>0</v>
      </c>
    </row>
    <row r="2106" spans="1:13">
      <c r="A2106" s="10" t="str">
        <f>[2]Emissions!A1564</f>
        <v>EUR</v>
      </c>
      <c r="B2106" s="10" t="str">
        <f>[2]Emissions!B1564</f>
        <v>IND_OTH_PH_NGA_NEW</v>
      </c>
      <c r="C2106" s="10" t="str">
        <f>[2]Emissions!C1564</f>
        <v>IND_CH4</v>
      </c>
      <c r="D2106" s="10" t="str">
        <f>[2]Emissions!D1564</f>
        <v>IND</v>
      </c>
      <c r="E2106" s="42">
        <f>[2]Emissions!E1564</f>
        <v>371.534808521348</v>
      </c>
      <c r="F2106" s="42">
        <f>[2]Emissions!F1564</f>
        <v>1044.5902525637721</v>
      </c>
      <c r="G2106" s="42">
        <f>[2]Emissions!G1564</f>
        <v>1179.611282926181</v>
      </c>
      <c r="H2106" s="42">
        <f>[2]Emissions!H1564</f>
        <v>1219.056366532333</v>
      </c>
      <c r="I2106" s="42">
        <f>[2]Emissions!I1564</f>
        <v>1422.738225810265</v>
      </c>
      <c r="J2106" s="42">
        <f>[2]Emissions!J1564</f>
        <v>2185.7678810251018</v>
      </c>
      <c r="K2106" s="42">
        <f>[2]Emissions!K1564</f>
        <v>542.51833983548295</v>
      </c>
      <c r="L2106" s="42">
        <f>[2]Emissions!L1564</f>
        <v>0</v>
      </c>
      <c r="M2106" s="42">
        <f>[2]Emissions!M1564</f>
        <v>0</v>
      </c>
    </row>
    <row r="2107" spans="1:13">
      <c r="A2107" s="10" t="str">
        <f>[2]Emissions!A1494</f>
        <v>EUR</v>
      </c>
      <c r="B2107" s="10" t="str">
        <f>[2]Emissions!B1494</f>
        <v>IND_OTH_OTH_PTC_EXS</v>
      </c>
      <c r="C2107" s="10" t="str">
        <f>[2]Emissions!C1494</f>
        <v>IND_CH4</v>
      </c>
      <c r="D2107" s="10" t="str">
        <f>[2]Emissions!D1494</f>
        <v>IND</v>
      </c>
      <c r="E2107" s="42">
        <f>[2]Emissions!E1494</f>
        <v>27.859814814814811</v>
      </c>
      <c r="F2107" s="42">
        <f>[2]Emissions!F1494</f>
        <v>23.216512345679011</v>
      </c>
      <c r="G2107" s="42">
        <f>[2]Emissions!G1494</f>
        <v>18.57320987654321</v>
      </c>
      <c r="H2107" s="42">
        <f>[2]Emissions!H1494</f>
        <v>13.929907407407409</v>
      </c>
      <c r="I2107" s="42">
        <f>[2]Emissions!I1494</f>
        <v>9.2866049382716032</v>
      </c>
      <c r="J2107" s="42">
        <f>[2]Emissions!J1494</f>
        <v>4.6433024691358016</v>
      </c>
      <c r="K2107" s="42">
        <f>[2]Emissions!K1494</f>
        <v>0</v>
      </c>
      <c r="L2107" s="42">
        <f>[2]Emissions!L1494</f>
        <v>0</v>
      </c>
      <c r="M2107" s="42">
        <f>[2]Emissions!M1494</f>
        <v>0</v>
      </c>
    </row>
    <row r="2108" spans="1:13">
      <c r="A2108" s="10" t="str">
        <f>[2]Emissions!A1392</f>
        <v>EUR</v>
      </c>
      <c r="B2108" s="10" t="str">
        <f>[2]Emissions!B1392</f>
        <v>IND_NM_MD_OIL_EXS</v>
      </c>
      <c r="C2108" s="10" t="str">
        <f>[2]Emissions!C1392</f>
        <v>IND_CH4</v>
      </c>
      <c r="D2108" s="10" t="str">
        <f>[2]Emissions!D1392</f>
        <v>IND</v>
      </c>
      <c r="E2108" s="42">
        <f>[2]Emissions!E1392</f>
        <v>0</v>
      </c>
      <c r="F2108" s="42">
        <f>[2]Emissions!F1392</f>
        <v>0</v>
      </c>
      <c r="G2108" s="42">
        <f>[2]Emissions!G1392</f>
        <v>0</v>
      </c>
      <c r="H2108" s="42">
        <f>[2]Emissions!H1392</f>
        <v>0</v>
      </c>
      <c r="I2108" s="42">
        <f>[2]Emissions!I1392</f>
        <v>0</v>
      </c>
      <c r="J2108" s="42">
        <f>[2]Emissions!J1392</f>
        <v>0</v>
      </c>
      <c r="K2108" s="42">
        <f>[2]Emissions!K1392</f>
        <v>0</v>
      </c>
      <c r="L2108" s="42">
        <f>[2]Emissions!L1392</f>
        <v>0</v>
      </c>
      <c r="M2108" s="42">
        <f>[2]Emissions!M1392</f>
        <v>0</v>
      </c>
    </row>
    <row r="2109" spans="1:13">
      <c r="A2109" s="10" t="str">
        <f>[2]Emissions!A993</f>
        <v>EUR</v>
      </c>
      <c r="B2109" s="10" t="str">
        <f>[2]Emissions!B993</f>
        <v>IND_CH_OTH_NGA_EXS</v>
      </c>
      <c r="C2109" s="10" t="str">
        <f>[2]Emissions!C993</f>
        <v>IND_CH4</v>
      </c>
      <c r="D2109" s="10" t="str">
        <f>[2]Emissions!D993</f>
        <v>IND</v>
      </c>
      <c r="E2109" s="42">
        <f>[2]Emissions!E993</f>
        <v>123.9606382352941</v>
      </c>
      <c r="F2109" s="42">
        <f>[2]Emissions!F993</f>
        <v>0</v>
      </c>
      <c r="G2109" s="42">
        <f>[2]Emissions!G993</f>
        <v>0</v>
      </c>
      <c r="H2109" s="42">
        <f>[2]Emissions!H993</f>
        <v>0</v>
      </c>
      <c r="I2109" s="42">
        <f>[2]Emissions!I993</f>
        <v>0</v>
      </c>
      <c r="J2109" s="42">
        <f>[2]Emissions!J993</f>
        <v>0</v>
      </c>
      <c r="K2109" s="42">
        <f>[2]Emissions!K993</f>
        <v>0</v>
      </c>
      <c r="L2109" s="42">
        <f>[2]Emissions!L993</f>
        <v>0</v>
      </c>
      <c r="M2109" s="42">
        <f>[2]Emissions!M993</f>
        <v>0</v>
      </c>
    </row>
    <row r="2110" spans="1:13">
      <c r="A2110" s="10" t="str">
        <f>[2]Emissions!A951</f>
        <v>EUR</v>
      </c>
      <c r="B2110" s="10" t="str">
        <f>[2]Emissions!B951</f>
        <v>IND_CH_OTH_ETH_EXS</v>
      </c>
      <c r="C2110" s="10" t="str">
        <f>[2]Emissions!C951</f>
        <v>IND_CH4</v>
      </c>
      <c r="D2110" s="10" t="str">
        <f>[2]Emissions!D951</f>
        <v>IND</v>
      </c>
      <c r="E2110" s="42">
        <f>[2]Emissions!E951</f>
        <v>0</v>
      </c>
      <c r="F2110" s="42">
        <f>[2]Emissions!F951</f>
        <v>0</v>
      </c>
      <c r="G2110" s="42">
        <f>[2]Emissions!G951</f>
        <v>0</v>
      </c>
      <c r="H2110" s="42">
        <f>[2]Emissions!H951</f>
        <v>0</v>
      </c>
      <c r="I2110" s="42">
        <f>[2]Emissions!I951</f>
        <v>0</v>
      </c>
      <c r="J2110" s="42">
        <f>[2]Emissions!J951</f>
        <v>0</v>
      </c>
      <c r="K2110" s="42">
        <f>[2]Emissions!K951</f>
        <v>0</v>
      </c>
      <c r="L2110" s="42">
        <f>[2]Emissions!L951</f>
        <v>0</v>
      </c>
      <c r="M2110" s="42">
        <f>[2]Emissions!M951</f>
        <v>0</v>
      </c>
    </row>
    <row r="2111" spans="1:13">
      <c r="A2111" s="10" t="str">
        <f>[2]Emissions!A1688</f>
        <v>EUR</v>
      </c>
      <c r="B2111" s="10" t="str">
        <f>[2]Emissions!B1688</f>
        <v>IND_PP_MD_NGA_NEW</v>
      </c>
      <c r="C2111" s="10" t="str">
        <f>[2]Emissions!C1688</f>
        <v>IND_CH4</v>
      </c>
      <c r="D2111" s="10" t="str">
        <f>[2]Emissions!D1688</f>
        <v>IND</v>
      </c>
      <c r="E2111" s="42">
        <f>[2]Emissions!E1688</f>
        <v>0</v>
      </c>
      <c r="F2111" s="42">
        <f>[2]Emissions!F1688</f>
        <v>0</v>
      </c>
      <c r="G2111" s="42">
        <f>[2]Emissions!G1688</f>
        <v>0</v>
      </c>
      <c r="H2111" s="42">
        <f>[2]Emissions!H1688</f>
        <v>0</v>
      </c>
      <c r="I2111" s="42">
        <f>[2]Emissions!I1688</f>
        <v>0</v>
      </c>
      <c r="J2111" s="42">
        <f>[2]Emissions!J1688</f>
        <v>0</v>
      </c>
      <c r="K2111" s="42">
        <f>[2]Emissions!K1688</f>
        <v>0</v>
      </c>
      <c r="L2111" s="42">
        <f>[2]Emissions!L1688</f>
        <v>0</v>
      </c>
      <c r="M2111" s="42">
        <f>[2]Emissions!M1688</f>
        <v>0</v>
      </c>
    </row>
    <row r="2112" spans="1:13">
      <c r="A2112" s="10" t="str">
        <f>[2]Emissions!A1652</f>
        <v>EUR</v>
      </c>
      <c r="B2112" s="10" t="str">
        <f>[2]Emissions!B1652</f>
        <v>IND_PP_DH_LPG_EXS</v>
      </c>
      <c r="C2112" s="10" t="str">
        <f>[2]Emissions!C1652</f>
        <v>IND_CH4</v>
      </c>
      <c r="D2112" s="10" t="str">
        <f>[2]Emissions!D1652</f>
        <v>IND</v>
      </c>
      <c r="E2112" s="42">
        <f>[2]Emissions!E1652</f>
        <v>0</v>
      </c>
      <c r="F2112" s="42">
        <f>[2]Emissions!F1652</f>
        <v>0</v>
      </c>
      <c r="G2112" s="42">
        <f>[2]Emissions!G1652</f>
        <v>0</v>
      </c>
      <c r="H2112" s="42">
        <f>[2]Emissions!H1652</f>
        <v>0</v>
      </c>
      <c r="I2112" s="42">
        <f>[2]Emissions!I1652</f>
        <v>0</v>
      </c>
      <c r="J2112" s="42">
        <f>[2]Emissions!J1652</f>
        <v>0</v>
      </c>
      <c r="K2112" s="42">
        <f>[2]Emissions!K1652</f>
        <v>0</v>
      </c>
      <c r="L2112" s="42">
        <f>[2]Emissions!L1652</f>
        <v>0</v>
      </c>
      <c r="M2112" s="42">
        <f>[2]Emissions!M1652</f>
        <v>0</v>
      </c>
    </row>
    <row r="2113" spans="1:13">
      <c r="A2113" s="10" t="str">
        <f>[2]Emissions!A1628</f>
        <v>EUR</v>
      </c>
      <c r="B2113" s="10" t="str">
        <f>[2]Emissions!B1628</f>
        <v>IND_OTH_SB_LPG_EXS</v>
      </c>
      <c r="C2113" s="10" t="str">
        <f>[2]Emissions!C1628</f>
        <v>IND_CH4</v>
      </c>
      <c r="D2113" s="10" t="str">
        <f>[2]Emissions!D1628</f>
        <v>IND</v>
      </c>
      <c r="E2113" s="42">
        <f>[2]Emissions!E1628</f>
        <v>18.93138888888889</v>
      </c>
      <c r="F2113" s="42">
        <f>[2]Emissions!F1628</f>
        <v>15.77615740740741</v>
      </c>
      <c r="G2113" s="42">
        <f>[2]Emissions!G1628</f>
        <v>12.620925925925929</v>
      </c>
      <c r="H2113" s="42">
        <f>[2]Emissions!H1628</f>
        <v>9.4656944444444449</v>
      </c>
      <c r="I2113" s="42">
        <f>[2]Emissions!I1628</f>
        <v>6.3104629629629638</v>
      </c>
      <c r="J2113" s="42">
        <f>[2]Emissions!J1628</f>
        <v>3.1552314814814819</v>
      </c>
      <c r="K2113" s="42">
        <f>[2]Emissions!K1628</f>
        <v>0</v>
      </c>
      <c r="L2113" s="42">
        <f>[2]Emissions!L1628</f>
        <v>0</v>
      </c>
      <c r="M2113" s="42">
        <f>[2]Emissions!M1628</f>
        <v>0</v>
      </c>
    </row>
    <row r="2114" spans="1:13">
      <c r="A2114" s="10" t="str">
        <f>[2]Emissions!A1558</f>
        <v>EUR</v>
      </c>
      <c r="B2114" s="10" t="str">
        <f>[2]Emissions!B1558</f>
        <v>IND_OTH_PH_NGA_EXS</v>
      </c>
      <c r="C2114" s="10" t="str">
        <f>[2]Emissions!C1558</f>
        <v>IND_CH4</v>
      </c>
      <c r="D2114" s="10" t="str">
        <f>[2]Emissions!D1558</f>
        <v>IND</v>
      </c>
      <c r="E2114" s="42">
        <f>[2]Emissions!E1558</f>
        <v>1051.596073529412</v>
      </c>
      <c r="F2114" s="42">
        <f>[2]Emissions!F1558</f>
        <v>461.22634803921568</v>
      </c>
      <c r="G2114" s="42">
        <f>[2]Emissions!G1558</f>
        <v>368.98107843137251</v>
      </c>
      <c r="H2114" s="42">
        <f>[2]Emissions!H1558</f>
        <v>276.73580882352951</v>
      </c>
      <c r="I2114" s="42">
        <f>[2]Emissions!I1558</f>
        <v>184.4905392156862</v>
      </c>
      <c r="J2114" s="42">
        <f>[2]Emissions!J1558</f>
        <v>92.245269607843113</v>
      </c>
      <c r="K2114" s="42">
        <f>[2]Emissions!K1558</f>
        <v>0</v>
      </c>
      <c r="L2114" s="42">
        <f>[2]Emissions!L1558</f>
        <v>0</v>
      </c>
      <c r="M2114" s="42">
        <f>[2]Emissions!M1558</f>
        <v>0</v>
      </c>
    </row>
    <row r="2115" spans="1:13">
      <c r="A2115" s="10" t="str">
        <f>[2]Emissions!A1488</f>
        <v>EUR</v>
      </c>
      <c r="B2115" s="10" t="str">
        <f>[2]Emissions!B1488</f>
        <v>IND_OTH_OTH_OIL_NEW</v>
      </c>
      <c r="C2115" s="10" t="str">
        <f>[2]Emissions!C1488</f>
        <v>IND_CH4</v>
      </c>
      <c r="D2115" s="10" t="str">
        <f>[2]Emissions!D1488</f>
        <v>IND</v>
      </c>
      <c r="E2115" s="42">
        <f>[2]Emissions!E1488</f>
        <v>0</v>
      </c>
      <c r="F2115" s="42">
        <f>[2]Emissions!F1488</f>
        <v>0</v>
      </c>
      <c r="G2115" s="42">
        <f>[2]Emissions!G1488</f>
        <v>0</v>
      </c>
      <c r="H2115" s="42">
        <f>[2]Emissions!H1488</f>
        <v>0</v>
      </c>
      <c r="I2115" s="42">
        <f>[2]Emissions!I1488</f>
        <v>0</v>
      </c>
      <c r="J2115" s="42">
        <f>[2]Emissions!J1488</f>
        <v>0</v>
      </c>
      <c r="K2115" s="42">
        <f>[2]Emissions!K1488</f>
        <v>0</v>
      </c>
      <c r="L2115" s="42">
        <f>[2]Emissions!L1488</f>
        <v>0</v>
      </c>
      <c r="M2115" s="42">
        <f>[2]Emissions!M1488</f>
        <v>0</v>
      </c>
    </row>
    <row r="2116" spans="1:13">
      <c r="A2116" s="10" t="str">
        <f>[2]Emissions!A1423</f>
        <v>EUR</v>
      </c>
      <c r="B2116" s="10" t="str">
        <f>[2]Emissions!B1423</f>
        <v>IND_OTH_OTH_BIO_EXS</v>
      </c>
      <c r="C2116" s="10" t="str">
        <f>[2]Emissions!C1423</f>
        <v>IND_CH4</v>
      </c>
      <c r="D2116" s="10" t="str">
        <f>[2]Emissions!D1423</f>
        <v>IND</v>
      </c>
      <c r="E2116" s="42">
        <f>[2]Emissions!E1423</f>
        <v>831.07950617283939</v>
      </c>
      <c r="F2116" s="42">
        <f>[2]Emissions!F1423</f>
        <v>692.56625514403277</v>
      </c>
      <c r="G2116" s="42">
        <f>[2]Emissions!G1423</f>
        <v>554.05300411522637</v>
      </c>
      <c r="H2116" s="42">
        <f>[2]Emissions!H1423</f>
        <v>692.56625514403277</v>
      </c>
      <c r="I2116" s="42">
        <f>[2]Emissions!I1423</f>
        <v>526.35035390946496</v>
      </c>
      <c r="J2116" s="42">
        <f>[2]Emissions!J1423</f>
        <v>263.17517695473248</v>
      </c>
      <c r="K2116" s="42">
        <f>[2]Emissions!K1423</f>
        <v>0</v>
      </c>
      <c r="L2116" s="42">
        <f>[2]Emissions!L1423</f>
        <v>0</v>
      </c>
      <c r="M2116" s="42">
        <f>[2]Emissions!M1423</f>
        <v>0</v>
      </c>
    </row>
    <row r="2117" spans="1:13">
      <c r="A2117" s="10" t="str">
        <f>[2]Emissions!A987</f>
        <v>EUR</v>
      </c>
      <c r="B2117" s="10" t="str">
        <f>[2]Emissions!B987</f>
        <v>IND_CH_OTH_NAP_EXS</v>
      </c>
      <c r="C2117" s="10" t="str">
        <f>[2]Emissions!C987</f>
        <v>IND_CH4</v>
      </c>
      <c r="D2117" s="10" t="str">
        <f>[2]Emissions!D987</f>
        <v>IND</v>
      </c>
      <c r="E2117" s="42">
        <f>[2]Emissions!E987</f>
        <v>0</v>
      </c>
      <c r="F2117" s="42">
        <f>[2]Emissions!F987</f>
        <v>0</v>
      </c>
      <c r="G2117" s="42">
        <f>[2]Emissions!G987</f>
        <v>0</v>
      </c>
      <c r="H2117" s="42">
        <f>[2]Emissions!H987</f>
        <v>0</v>
      </c>
      <c r="I2117" s="42">
        <f>[2]Emissions!I987</f>
        <v>0</v>
      </c>
      <c r="J2117" s="42">
        <f>[2]Emissions!J987</f>
        <v>0</v>
      </c>
      <c r="K2117" s="42">
        <f>[2]Emissions!K987</f>
        <v>0</v>
      </c>
      <c r="L2117" s="42">
        <f>[2]Emissions!L987</f>
        <v>0</v>
      </c>
      <c r="M2117" s="42">
        <f>[2]Emissions!M987</f>
        <v>0</v>
      </c>
    </row>
    <row r="2118" spans="1:13">
      <c r="A2118" s="10" t="str">
        <f>[2]Emissions!A778</f>
        <v>EUR</v>
      </c>
      <c r="B2118" s="10" t="str">
        <f>[2]Emissions!B778</f>
        <v>IND_CH_HVC_BDH_NEW</v>
      </c>
      <c r="C2118" s="10" t="str">
        <f>[2]Emissions!C778</f>
        <v>IND_CH4</v>
      </c>
      <c r="D2118" s="10" t="str">
        <f>[2]Emissions!D778</f>
        <v>IND</v>
      </c>
      <c r="E2118" s="42">
        <f>[2]Emissions!E778</f>
        <v>0</v>
      </c>
      <c r="F2118" s="42">
        <f>[2]Emissions!F778</f>
        <v>0</v>
      </c>
      <c r="G2118" s="42">
        <f>[2]Emissions!G778</f>
        <v>0</v>
      </c>
      <c r="H2118" s="42">
        <f>[2]Emissions!H778</f>
        <v>0</v>
      </c>
      <c r="I2118" s="42">
        <f>[2]Emissions!I778</f>
        <v>0</v>
      </c>
      <c r="J2118" s="42">
        <f>[2]Emissions!J778</f>
        <v>0</v>
      </c>
      <c r="K2118" s="42">
        <f>[2]Emissions!K778</f>
        <v>344.66244461198659</v>
      </c>
      <c r="L2118" s="42">
        <f>[2]Emissions!L778</f>
        <v>676.82349175277284</v>
      </c>
      <c r="M2118" s="42">
        <f>[2]Emissions!M778</f>
        <v>464.93041558102851</v>
      </c>
    </row>
    <row r="2119" spans="1:13">
      <c r="A2119" s="10" t="str">
        <f>[2]Emissions!A754</f>
        <v>EUR</v>
      </c>
      <c r="B2119" s="10" t="str">
        <f>[2]Emissions!B754</f>
        <v>IND_CH_FS_NAP_EXS</v>
      </c>
      <c r="C2119" s="10" t="str">
        <f>[2]Emissions!C754</f>
        <v>IND_CH4</v>
      </c>
      <c r="D2119" s="10" t="str">
        <f>[2]Emissions!D754</f>
        <v>IND</v>
      </c>
      <c r="E2119" s="42">
        <f>[2]Emissions!E754</f>
        <v>1789.542435218721</v>
      </c>
      <c r="F2119" s="42">
        <f>[2]Emissions!F754</f>
        <v>1652.5956039568559</v>
      </c>
      <c r="G2119" s="42">
        <f>[2]Emissions!G754</f>
        <v>1425.7240483221619</v>
      </c>
      <c r="H2119" s="42">
        <f>[2]Emissions!H754</f>
        <v>961.37224505908523</v>
      </c>
      <c r="I2119" s="42">
        <f>[2]Emissions!I754</f>
        <v>557.20925161895889</v>
      </c>
      <c r="J2119" s="42">
        <f>[2]Emissions!J754</f>
        <v>208.38598560869099</v>
      </c>
      <c r="K2119" s="42">
        <f>[2]Emissions!K754</f>
        <v>0</v>
      </c>
      <c r="L2119" s="42">
        <f>[2]Emissions!L754</f>
        <v>0</v>
      </c>
      <c r="M2119" s="42">
        <f>[2]Emissions!M754</f>
        <v>0</v>
      </c>
    </row>
    <row r="2120" spans="1:13">
      <c r="A2120" s="10" t="str">
        <f>[2]Emissions!A736</f>
        <v>EUR</v>
      </c>
      <c r="B2120" s="10" t="str">
        <f>[2]Emissions!B736</f>
        <v>IND_CH_FS_LNG_EXS</v>
      </c>
      <c r="C2120" s="10" t="str">
        <f>[2]Emissions!C736</f>
        <v>IND_CH4</v>
      </c>
      <c r="D2120" s="10" t="str">
        <f>[2]Emissions!D736</f>
        <v>IND</v>
      </c>
      <c r="E2120" s="42">
        <f>[2]Emissions!E736</f>
        <v>0.52749999999999986</v>
      </c>
      <c r="F2120" s="42">
        <f>[2]Emissions!F736</f>
        <v>0</v>
      </c>
      <c r="G2120" s="42">
        <f>[2]Emissions!G736</f>
        <v>0</v>
      </c>
      <c r="H2120" s="42">
        <f>[2]Emissions!H736</f>
        <v>0</v>
      </c>
      <c r="I2120" s="42">
        <f>[2]Emissions!I736</f>
        <v>0</v>
      </c>
      <c r="J2120" s="42">
        <f>[2]Emissions!J736</f>
        <v>0</v>
      </c>
      <c r="K2120" s="42">
        <f>[2]Emissions!K736</f>
        <v>0</v>
      </c>
      <c r="L2120" s="42">
        <f>[2]Emissions!L736</f>
        <v>0</v>
      </c>
      <c r="M2120" s="42">
        <f>[2]Emissions!M736</f>
        <v>0</v>
      </c>
    </row>
    <row r="2121" spans="1:13">
      <c r="A2121" s="10" t="str">
        <f>[2]Emissions!A694</f>
        <v>EUR</v>
      </c>
      <c r="B2121" s="10" t="str">
        <f>[2]Emissions!B694</f>
        <v>IND_CH_FS_COA_EXS</v>
      </c>
      <c r="C2121" s="10" t="str">
        <f>[2]Emissions!C694</f>
        <v>IND_CH4</v>
      </c>
      <c r="D2121" s="10" t="str">
        <f>[2]Emissions!D694</f>
        <v>IND</v>
      </c>
      <c r="E2121" s="42">
        <f>[2]Emissions!E694</f>
        <v>563.08496863087134</v>
      </c>
      <c r="F2121" s="42">
        <f>[2]Emissions!F694</f>
        <v>959.42355896384197</v>
      </c>
      <c r="G2121" s="42">
        <f>[2]Emissions!G694</f>
        <v>1119.412172130176</v>
      </c>
      <c r="H2121" s="42">
        <f>[2]Emissions!H694</f>
        <v>1201.654751256769</v>
      </c>
      <c r="I2121" s="42">
        <f>[2]Emissions!I694</f>
        <v>987.90887930943643</v>
      </c>
      <c r="J2121" s="42">
        <f>[2]Emissions!J694</f>
        <v>493.01945695423808</v>
      </c>
      <c r="K2121" s="42">
        <f>[2]Emissions!K694</f>
        <v>0</v>
      </c>
      <c r="L2121" s="42">
        <f>[2]Emissions!L694</f>
        <v>0</v>
      </c>
      <c r="M2121" s="42">
        <f>[2]Emissions!M694</f>
        <v>0</v>
      </c>
    </row>
    <row r="2122" spans="1:13">
      <c r="A2122" s="10" t="str">
        <f>[2]Emissions!A1682</f>
        <v>EUR</v>
      </c>
      <c r="B2122" s="10" t="str">
        <f>[2]Emissions!B1682</f>
        <v>IND_PP_MD_LPG_NEW</v>
      </c>
      <c r="C2122" s="10" t="str">
        <f>[2]Emissions!C1682</f>
        <v>IND_CH4</v>
      </c>
      <c r="D2122" s="10" t="str">
        <f>[2]Emissions!D1682</f>
        <v>IND</v>
      </c>
      <c r="E2122" s="42">
        <f>[2]Emissions!E1682</f>
        <v>0</v>
      </c>
      <c r="F2122" s="42">
        <f>[2]Emissions!F1682</f>
        <v>0</v>
      </c>
      <c r="G2122" s="42">
        <f>[2]Emissions!G1682</f>
        <v>0</v>
      </c>
      <c r="H2122" s="42">
        <f>[2]Emissions!H1682</f>
        <v>0</v>
      </c>
      <c r="I2122" s="42">
        <f>[2]Emissions!I1682</f>
        <v>0</v>
      </c>
      <c r="J2122" s="42">
        <f>[2]Emissions!J1682</f>
        <v>0</v>
      </c>
      <c r="K2122" s="42">
        <f>[2]Emissions!K1682</f>
        <v>0</v>
      </c>
      <c r="L2122" s="42">
        <f>[2]Emissions!L1682</f>
        <v>0</v>
      </c>
      <c r="M2122" s="42">
        <f>[2]Emissions!M1682</f>
        <v>0</v>
      </c>
    </row>
    <row r="2123" spans="1:13">
      <c r="A2123" s="10" t="str">
        <f>[2]Emissions!A1622</f>
        <v>EUR</v>
      </c>
      <c r="B2123" s="10" t="str">
        <f>[2]Emissions!B1622</f>
        <v>IND_OTH_SB_HFO_NEW</v>
      </c>
      <c r="C2123" s="10" t="str">
        <f>[2]Emissions!C1622</f>
        <v>IND_CH4</v>
      </c>
      <c r="D2123" s="10" t="str">
        <f>[2]Emissions!D1622</f>
        <v>IND</v>
      </c>
      <c r="E2123" s="42">
        <f>[2]Emissions!E1622</f>
        <v>67.350771204321447</v>
      </c>
      <c r="F2123" s="42">
        <f>[2]Emissions!F1622</f>
        <v>60.595224808907417</v>
      </c>
      <c r="G2123" s="42">
        <f>[2]Emissions!G1622</f>
        <v>839.09890456549567</v>
      </c>
      <c r="H2123" s="42">
        <f>[2]Emissions!H1622</f>
        <v>0</v>
      </c>
      <c r="I2123" s="42">
        <f>[2]Emissions!I1622</f>
        <v>0</v>
      </c>
      <c r="J2123" s="42">
        <f>[2]Emissions!J1622</f>
        <v>0</v>
      </c>
      <c r="K2123" s="42">
        <f>[2]Emissions!K1622</f>
        <v>0</v>
      </c>
      <c r="L2123" s="42">
        <f>[2]Emissions!L1622</f>
        <v>0</v>
      </c>
      <c r="M2123" s="42">
        <f>[2]Emissions!M1622</f>
        <v>0</v>
      </c>
    </row>
    <row r="2124" spans="1:13">
      <c r="A2124" s="10" t="str">
        <f>[2]Emissions!A1552</f>
        <v>EUR</v>
      </c>
      <c r="B2124" s="10" t="str">
        <f>[2]Emissions!B1552</f>
        <v>IND_OTH_PH_LPG_NEW</v>
      </c>
      <c r="C2124" s="10" t="str">
        <f>[2]Emissions!C1552</f>
        <v>IND_CH4</v>
      </c>
      <c r="D2124" s="10" t="str">
        <f>[2]Emissions!D1552</f>
        <v>IND</v>
      </c>
      <c r="E2124" s="42">
        <f>[2]Emissions!E1552</f>
        <v>0</v>
      </c>
      <c r="F2124" s="42">
        <f>[2]Emissions!F1552</f>
        <v>0</v>
      </c>
      <c r="G2124" s="42">
        <f>[2]Emissions!G1552</f>
        <v>0</v>
      </c>
      <c r="H2124" s="42">
        <f>[2]Emissions!H1552</f>
        <v>0</v>
      </c>
      <c r="I2124" s="42">
        <f>[2]Emissions!I1552</f>
        <v>0</v>
      </c>
      <c r="J2124" s="42">
        <f>[2]Emissions!J1552</f>
        <v>666.36738148778738</v>
      </c>
      <c r="K2124" s="42">
        <f>[2]Emissions!K1552</f>
        <v>0</v>
      </c>
      <c r="L2124" s="42">
        <f>[2]Emissions!L1552</f>
        <v>0</v>
      </c>
      <c r="M2124" s="42">
        <f>[2]Emissions!M1552</f>
        <v>0</v>
      </c>
    </row>
    <row r="2125" spans="1:13">
      <c r="A2125" s="10" t="str">
        <f>[2]Emissions!A1482</f>
        <v>EUR</v>
      </c>
      <c r="B2125" s="10" t="str">
        <f>[2]Emissions!B1482</f>
        <v>IND_OTH_OTH_OIL_EXS</v>
      </c>
      <c r="C2125" s="10" t="str">
        <f>[2]Emissions!C1482</f>
        <v>IND_CH4</v>
      </c>
      <c r="D2125" s="10" t="str">
        <f>[2]Emissions!D1482</f>
        <v>IND</v>
      </c>
      <c r="E2125" s="42">
        <f>[2]Emissions!E1482</f>
        <v>333.7492499999999</v>
      </c>
      <c r="F2125" s="42">
        <f>[2]Emissions!F1482</f>
        <v>146.38124999999999</v>
      </c>
      <c r="G2125" s="42">
        <f>[2]Emissions!G1482</f>
        <v>117.105</v>
      </c>
      <c r="H2125" s="42">
        <f>[2]Emissions!H1482</f>
        <v>87.828749999999985</v>
      </c>
      <c r="I2125" s="42">
        <f>[2]Emissions!I1482</f>
        <v>58.552500000000002</v>
      </c>
      <c r="J2125" s="42">
        <f>[2]Emissions!J1482</f>
        <v>29.27624999999999</v>
      </c>
      <c r="K2125" s="42">
        <f>[2]Emissions!K1482</f>
        <v>0</v>
      </c>
      <c r="L2125" s="42">
        <f>[2]Emissions!L1482</f>
        <v>0</v>
      </c>
      <c r="M2125" s="42">
        <f>[2]Emissions!M1482</f>
        <v>0</v>
      </c>
    </row>
    <row r="2126" spans="1:13">
      <c r="A2126" s="10" t="str">
        <f>[2]Emissions!A981</f>
        <v>EUR</v>
      </c>
      <c r="B2126" s="10" t="str">
        <f>[2]Emissions!B981</f>
        <v>IND_CH_OTH_LPG_NEW</v>
      </c>
      <c r="C2126" s="10" t="str">
        <f>[2]Emissions!C981</f>
        <v>IND_CH4</v>
      </c>
      <c r="D2126" s="10" t="str">
        <f>[2]Emissions!D981</f>
        <v>IND</v>
      </c>
      <c r="E2126" s="42">
        <f>[2]Emissions!E981</f>
        <v>0</v>
      </c>
      <c r="F2126" s="42">
        <f>[2]Emissions!F981</f>
        <v>0</v>
      </c>
      <c r="G2126" s="42">
        <f>[2]Emissions!G981</f>
        <v>0</v>
      </c>
      <c r="H2126" s="42">
        <f>[2]Emissions!H981</f>
        <v>0</v>
      </c>
      <c r="I2126" s="42">
        <f>[2]Emissions!I981</f>
        <v>0</v>
      </c>
      <c r="J2126" s="42">
        <f>[2]Emissions!J981</f>
        <v>0</v>
      </c>
      <c r="K2126" s="42">
        <f>[2]Emissions!K981</f>
        <v>0</v>
      </c>
      <c r="L2126" s="42">
        <f>[2]Emissions!L981</f>
        <v>0</v>
      </c>
      <c r="M2126" s="42">
        <f>[2]Emissions!M981</f>
        <v>0</v>
      </c>
    </row>
    <row r="2127" spans="1:13">
      <c r="A2127" s="10" t="str">
        <f>[2]Emissions!A847</f>
        <v>EUR</v>
      </c>
      <c r="B2127" s="10" t="str">
        <f>[2]Emissions!B847</f>
        <v>IND_CH_MTH_BIOGSF_NEW</v>
      </c>
      <c r="C2127" s="10" t="str">
        <f>[2]Emissions!C847</f>
        <v>IND_CH4</v>
      </c>
      <c r="D2127" s="10" t="str">
        <f>[2]Emissions!D847</f>
        <v>IND</v>
      </c>
      <c r="E2127" s="42">
        <f>[2]Emissions!E847</f>
        <v>0</v>
      </c>
      <c r="F2127" s="42">
        <f>[2]Emissions!F847</f>
        <v>0</v>
      </c>
      <c r="G2127" s="42">
        <f>[2]Emissions!G847</f>
        <v>0</v>
      </c>
      <c r="H2127" s="42">
        <f>[2]Emissions!H847</f>
        <v>0</v>
      </c>
      <c r="I2127" s="42">
        <f>[2]Emissions!I847</f>
        <v>0</v>
      </c>
      <c r="J2127" s="42">
        <f>[2]Emissions!J847</f>
        <v>0</v>
      </c>
      <c r="K2127" s="42">
        <f>[2]Emissions!K847</f>
        <v>0</v>
      </c>
      <c r="L2127" s="42">
        <f>[2]Emissions!L847</f>
        <v>0</v>
      </c>
      <c r="M2127" s="42">
        <f>[2]Emissions!M847</f>
        <v>0</v>
      </c>
    </row>
    <row r="2128" spans="1:13">
      <c r="A2128" s="10" t="str">
        <f>[2]Emissions!A730</f>
        <v>EUR</v>
      </c>
      <c r="B2128" s="10" t="str">
        <f>[2]Emissions!B730</f>
        <v>IND_CH_FS_HFO_EXS</v>
      </c>
      <c r="C2128" s="10" t="str">
        <f>[2]Emissions!C730</f>
        <v>IND_CH4</v>
      </c>
      <c r="D2128" s="10" t="str">
        <f>[2]Emissions!D730</f>
        <v>IND</v>
      </c>
      <c r="E2128" s="42">
        <f>[2]Emissions!E730</f>
        <v>388.39967660933701</v>
      </c>
      <c r="F2128" s="42">
        <f>[2]Emissions!F730</f>
        <v>359.78383461144062</v>
      </c>
      <c r="G2128" s="42">
        <f>[2]Emissions!G730</f>
        <v>311.40011333803108</v>
      </c>
      <c r="H2128" s="42">
        <f>[2]Emissions!H730</f>
        <v>210.00497265463011</v>
      </c>
      <c r="I2128" s="42">
        <f>[2]Emissions!I730</f>
        <v>121.73567585570829</v>
      </c>
      <c r="J2128" s="42">
        <f>[2]Emissions!J730</f>
        <v>45.534212793672829</v>
      </c>
      <c r="K2128" s="42">
        <f>[2]Emissions!K730</f>
        <v>0</v>
      </c>
      <c r="L2128" s="42">
        <f>[2]Emissions!L730</f>
        <v>0</v>
      </c>
      <c r="M2128" s="42">
        <f>[2]Emissions!M730</f>
        <v>0</v>
      </c>
    </row>
    <row r="2129" spans="1:13">
      <c r="A2129" s="10" t="str">
        <f>[2]Emissions!A646</f>
        <v>EUR</v>
      </c>
      <c r="B2129" s="10" t="str">
        <f>[2]Emissions!B646</f>
        <v>IND_CH_AMM_COAGSF_NEW</v>
      </c>
      <c r="C2129" s="10" t="str">
        <f>[2]Emissions!C646</f>
        <v>IND_CH4</v>
      </c>
      <c r="D2129" s="10" t="str">
        <f>[2]Emissions!D646</f>
        <v>IND</v>
      </c>
      <c r="E2129" s="42">
        <f>[2]Emissions!E646</f>
        <v>1854.5492270187101</v>
      </c>
      <c r="F2129" s="42">
        <f>[2]Emissions!F646</f>
        <v>1812.318697139892</v>
      </c>
      <c r="G2129" s="42">
        <f>[2]Emissions!G646</f>
        <v>360.71790236947697</v>
      </c>
      <c r="H2129" s="42">
        <f>[2]Emissions!H646</f>
        <v>1183.8870484619119</v>
      </c>
      <c r="I2129" s="42">
        <f>[2]Emissions!I646</f>
        <v>0</v>
      </c>
      <c r="J2129" s="42">
        <f>[2]Emissions!J646</f>
        <v>0</v>
      </c>
      <c r="K2129" s="42">
        <f>[2]Emissions!K646</f>
        <v>0</v>
      </c>
      <c r="L2129" s="42">
        <f>[2]Emissions!L646</f>
        <v>0</v>
      </c>
      <c r="M2129" s="42">
        <f>[2]Emissions!M646</f>
        <v>0</v>
      </c>
    </row>
    <row r="2130" spans="1:13">
      <c r="A2130" s="10" t="str">
        <f>[2]Emissions!A1676</f>
        <v>EUR</v>
      </c>
      <c r="B2130" s="10" t="str">
        <f>[2]Emissions!B1676</f>
        <v>IND_PP_DH_OIL_EXS</v>
      </c>
      <c r="C2130" s="10" t="str">
        <f>[2]Emissions!C1676</f>
        <v>IND_CH4</v>
      </c>
      <c r="D2130" s="10" t="str">
        <f>[2]Emissions!D1676</f>
        <v>IND</v>
      </c>
      <c r="E2130" s="42">
        <f>[2]Emissions!E1676</f>
        <v>0</v>
      </c>
      <c r="F2130" s="42">
        <f>[2]Emissions!F1676</f>
        <v>0</v>
      </c>
      <c r="G2130" s="42">
        <f>[2]Emissions!G1676</f>
        <v>0</v>
      </c>
      <c r="H2130" s="42">
        <f>[2]Emissions!H1676</f>
        <v>0</v>
      </c>
      <c r="I2130" s="42">
        <f>[2]Emissions!I1676</f>
        <v>0</v>
      </c>
      <c r="J2130" s="42">
        <f>[2]Emissions!J1676</f>
        <v>0</v>
      </c>
      <c r="K2130" s="42">
        <f>[2]Emissions!K1676</f>
        <v>0</v>
      </c>
      <c r="L2130" s="42">
        <f>[2]Emissions!L1676</f>
        <v>0</v>
      </c>
      <c r="M2130" s="42">
        <f>[2]Emissions!M1676</f>
        <v>0</v>
      </c>
    </row>
    <row r="2131" spans="1:13">
      <c r="A2131" s="10" t="str">
        <f>[2]Emissions!A1646</f>
        <v>EUR</v>
      </c>
      <c r="B2131" s="10" t="str">
        <f>[2]Emissions!B1646</f>
        <v>IND_OTH_SB_OIL_EXS</v>
      </c>
      <c r="C2131" s="10" t="str">
        <f>[2]Emissions!C1646</f>
        <v>IND_CH4</v>
      </c>
      <c r="D2131" s="10" t="str">
        <f>[2]Emissions!D1646</f>
        <v>IND</v>
      </c>
      <c r="E2131" s="42">
        <f>[2]Emissions!E1646</f>
        <v>351.29546296296292</v>
      </c>
      <c r="F2131" s="42">
        <f>[2]Emissions!F1646</f>
        <v>292.74621913580239</v>
      </c>
      <c r="G2131" s="42">
        <f>[2]Emissions!G1646</f>
        <v>234.1969753086419</v>
      </c>
      <c r="H2131" s="42">
        <f>[2]Emissions!H1646</f>
        <v>175.64773148148149</v>
      </c>
      <c r="I2131" s="42">
        <f>[2]Emissions!I1646</f>
        <v>117.098487654321</v>
      </c>
      <c r="J2131" s="42">
        <f>[2]Emissions!J1646</f>
        <v>58.549243827160488</v>
      </c>
      <c r="K2131" s="42">
        <f>[2]Emissions!K1646</f>
        <v>0</v>
      </c>
      <c r="L2131" s="42">
        <f>[2]Emissions!L1646</f>
        <v>0</v>
      </c>
      <c r="M2131" s="42">
        <f>[2]Emissions!M1646</f>
        <v>0</v>
      </c>
    </row>
    <row r="2132" spans="1:13">
      <c r="A2132" s="10" t="str">
        <f>[2]Emissions!A1616</f>
        <v>EUR</v>
      </c>
      <c r="B2132" s="10" t="str">
        <f>[2]Emissions!B1616</f>
        <v>IND_OTH_SB_HFO_EXS</v>
      </c>
      <c r="C2132" s="10" t="str">
        <f>[2]Emissions!C1616</f>
        <v>IND_CH4</v>
      </c>
      <c r="D2132" s="10" t="str">
        <f>[2]Emissions!D1616</f>
        <v>IND</v>
      </c>
      <c r="E2132" s="42">
        <f>[2]Emissions!E1616</f>
        <v>121.5008333333333</v>
      </c>
      <c r="F2132" s="42">
        <f>[2]Emissions!F1616</f>
        <v>101.25069444444441</v>
      </c>
      <c r="G2132" s="42">
        <f>[2]Emissions!G1616</f>
        <v>81.000555555555536</v>
      </c>
      <c r="H2132" s="42">
        <f>[2]Emissions!H1616</f>
        <v>60.750416666666673</v>
      </c>
      <c r="I2132" s="42">
        <f>[2]Emissions!I1616</f>
        <v>40.500277777777768</v>
      </c>
      <c r="J2132" s="42">
        <f>[2]Emissions!J1616</f>
        <v>20.25013888888888</v>
      </c>
      <c r="K2132" s="42">
        <f>[2]Emissions!K1616</f>
        <v>0</v>
      </c>
      <c r="L2132" s="42">
        <f>[2]Emissions!L1616</f>
        <v>0</v>
      </c>
      <c r="M2132" s="42">
        <f>[2]Emissions!M1616</f>
        <v>0</v>
      </c>
    </row>
    <row r="2133" spans="1:13">
      <c r="A2133" s="10" t="str">
        <f>[2]Emissions!A1546</f>
        <v>EUR</v>
      </c>
      <c r="B2133" s="10" t="str">
        <f>[2]Emissions!B1546</f>
        <v>IND_OTH_PH_LPG_EXS</v>
      </c>
      <c r="C2133" s="10" t="str">
        <f>[2]Emissions!C1546</f>
        <v>IND_CH4</v>
      </c>
      <c r="D2133" s="10" t="str">
        <f>[2]Emissions!D1546</f>
        <v>IND</v>
      </c>
      <c r="E2133" s="42">
        <f>[2]Emissions!E1546</f>
        <v>242.73315882352941</v>
      </c>
      <c r="F2133" s="42">
        <f>[2]Emissions!F1546</f>
        <v>106.4619117647059</v>
      </c>
      <c r="G2133" s="42">
        <f>[2]Emissions!G1546</f>
        <v>85.169529411764714</v>
      </c>
      <c r="H2133" s="42">
        <f>[2]Emissions!H1546</f>
        <v>63.877147058823518</v>
      </c>
      <c r="I2133" s="42">
        <f>[2]Emissions!I1546</f>
        <v>42.584764705882357</v>
      </c>
      <c r="J2133" s="42">
        <f>[2]Emissions!J1546</f>
        <v>21.292382352941189</v>
      </c>
      <c r="K2133" s="42">
        <f>[2]Emissions!K1546</f>
        <v>0</v>
      </c>
      <c r="L2133" s="42">
        <f>[2]Emissions!L1546</f>
        <v>0</v>
      </c>
      <c r="M2133" s="42">
        <f>[2]Emissions!M1546</f>
        <v>0</v>
      </c>
    </row>
    <row r="2134" spans="1:13">
      <c r="A2134" s="10" t="str">
        <f>[2]Emissions!A1476</f>
        <v>EUR</v>
      </c>
      <c r="B2134" s="10" t="str">
        <f>[2]Emissions!B1476</f>
        <v>IND_OTH_OTH_NGA_NEW</v>
      </c>
      <c r="C2134" s="10" t="str">
        <f>[2]Emissions!C1476</f>
        <v>IND_CH4</v>
      </c>
      <c r="D2134" s="10" t="str">
        <f>[2]Emissions!D1476</f>
        <v>IND</v>
      </c>
      <c r="E2134" s="42">
        <f>[2]Emissions!E1476</f>
        <v>276.50152424842099</v>
      </c>
      <c r="F2134" s="42">
        <f>[2]Emissions!F1476</f>
        <v>174.140407976864</v>
      </c>
      <c r="G2134" s="42">
        <f>[2]Emissions!G1476</f>
        <v>0</v>
      </c>
      <c r="H2134" s="42">
        <f>[2]Emissions!H1476</f>
        <v>0</v>
      </c>
      <c r="I2134" s="42">
        <f>[2]Emissions!I1476</f>
        <v>0</v>
      </c>
      <c r="J2134" s="42">
        <f>[2]Emissions!J1476</f>
        <v>0</v>
      </c>
      <c r="K2134" s="42">
        <f>[2]Emissions!K1476</f>
        <v>0</v>
      </c>
      <c r="L2134" s="42">
        <f>[2]Emissions!L1476</f>
        <v>0</v>
      </c>
      <c r="M2134" s="42">
        <f>[2]Emissions!M1476</f>
        <v>0</v>
      </c>
    </row>
    <row r="2135" spans="1:13">
      <c r="A2135" s="10" t="str">
        <f>[2]Emissions!A1417</f>
        <v>EUR</v>
      </c>
      <c r="B2135" s="10" t="str">
        <f>[2]Emissions!B1417</f>
        <v>IND_OTH_MD_NGA_NEW</v>
      </c>
      <c r="C2135" s="10" t="str">
        <f>[2]Emissions!C1417</f>
        <v>IND_CH4</v>
      </c>
      <c r="D2135" s="10" t="str">
        <f>[2]Emissions!D1417</f>
        <v>IND</v>
      </c>
      <c r="E2135" s="42">
        <f>[2]Emissions!E1417</f>
        <v>0</v>
      </c>
      <c r="F2135" s="42">
        <f>[2]Emissions!F1417</f>
        <v>0</v>
      </c>
      <c r="G2135" s="42">
        <f>[2]Emissions!G1417</f>
        <v>0</v>
      </c>
      <c r="H2135" s="42">
        <f>[2]Emissions!H1417</f>
        <v>0</v>
      </c>
      <c r="I2135" s="42">
        <f>[2]Emissions!I1417</f>
        <v>0</v>
      </c>
      <c r="J2135" s="42">
        <f>[2]Emissions!J1417</f>
        <v>0</v>
      </c>
      <c r="K2135" s="42">
        <f>[2]Emissions!K1417</f>
        <v>0</v>
      </c>
      <c r="L2135" s="42">
        <f>[2]Emissions!L1417</f>
        <v>0</v>
      </c>
      <c r="M2135" s="42">
        <f>[2]Emissions!M1417</f>
        <v>0</v>
      </c>
    </row>
    <row r="2136" spans="1:13">
      <c r="A2136" s="10" t="str">
        <f>[2]Emissions!A1267</f>
        <v>EUR</v>
      </c>
      <c r="B2136" s="10" t="str">
        <f>[2]Emissions!B1267</f>
        <v>IND_NF_ZNC_EXS</v>
      </c>
      <c r="C2136" s="10" t="str">
        <f>[2]Emissions!C1267</f>
        <v>IND_CH4</v>
      </c>
      <c r="D2136" s="10" t="str">
        <f>[2]Emissions!D1267</f>
        <v>IND</v>
      </c>
      <c r="E2136" s="42">
        <f>[2]Emissions!E1267</f>
        <v>0.76851748481192483</v>
      </c>
      <c r="F2136" s="42">
        <f>[2]Emissions!F1267</f>
        <v>0.61481398784953989</v>
      </c>
      <c r="G2136" s="42">
        <f>[2]Emissions!G1267</f>
        <v>0.46111049088715489</v>
      </c>
      <c r="H2136" s="42">
        <f>[2]Emissions!H1267</f>
        <v>0.30740699392476972</v>
      </c>
      <c r="I2136" s="42">
        <f>[2]Emissions!I1267</f>
        <v>0.153703496962385</v>
      </c>
      <c r="J2136" s="42">
        <f>[2]Emissions!J1267</f>
        <v>0</v>
      </c>
      <c r="K2136" s="42">
        <f>[2]Emissions!K1267</f>
        <v>0</v>
      </c>
      <c r="L2136" s="42">
        <f>[2]Emissions!L1267</f>
        <v>0</v>
      </c>
      <c r="M2136" s="42">
        <f>[2]Emissions!M1267</f>
        <v>0</v>
      </c>
    </row>
    <row r="2137" spans="1:13">
      <c r="A2137" s="10" t="str">
        <f>[2]Emissions!A1162</f>
        <v>EUR</v>
      </c>
      <c r="B2137" s="10" t="str">
        <f>[2]Emissions!B1162</f>
        <v>IND_IS_SCR_EXS</v>
      </c>
      <c r="C2137" s="10" t="str">
        <f>[2]Emissions!C1162</f>
        <v>IND_CH4</v>
      </c>
      <c r="D2137" s="10" t="str">
        <f>[2]Emissions!D1162</f>
        <v>IND</v>
      </c>
      <c r="E2137" s="42">
        <f>[2]Emissions!E1162</f>
        <v>357.23477421351203</v>
      </c>
      <c r="F2137" s="42">
        <f>[2]Emissions!F1162</f>
        <v>285.78781937080959</v>
      </c>
      <c r="G2137" s="42">
        <f>[2]Emissions!G1162</f>
        <v>170.14048662472069</v>
      </c>
      <c r="H2137" s="42">
        <f>[2]Emissions!H1162</f>
        <v>135.42997486629599</v>
      </c>
      <c r="I2137" s="42">
        <f>[2]Emissions!I1162</f>
        <v>37.68723341928829</v>
      </c>
      <c r="J2137" s="42">
        <f>[2]Emissions!J1162</f>
        <v>0</v>
      </c>
      <c r="K2137" s="42">
        <f>[2]Emissions!K1162</f>
        <v>0</v>
      </c>
      <c r="L2137" s="42">
        <f>[2]Emissions!L1162</f>
        <v>0</v>
      </c>
      <c r="M2137" s="42">
        <f>[2]Emissions!M1162</f>
        <v>0</v>
      </c>
    </row>
    <row r="2138" spans="1:13">
      <c r="A2138" s="10" t="str">
        <f>[2]Emissions!A975</f>
        <v>EUR</v>
      </c>
      <c r="B2138" s="10" t="str">
        <f>[2]Emissions!B975</f>
        <v>IND_CH_OTH_LPG_EXS</v>
      </c>
      <c r="C2138" s="10" t="str">
        <f>[2]Emissions!C975</f>
        <v>IND_CH4</v>
      </c>
      <c r="D2138" s="10" t="str">
        <f>[2]Emissions!D975</f>
        <v>IND</v>
      </c>
      <c r="E2138" s="42">
        <f>[2]Emissions!E975</f>
        <v>0</v>
      </c>
      <c r="F2138" s="42">
        <f>[2]Emissions!F975</f>
        <v>0</v>
      </c>
      <c r="G2138" s="42">
        <f>[2]Emissions!G975</f>
        <v>0</v>
      </c>
      <c r="H2138" s="42">
        <f>[2]Emissions!H975</f>
        <v>0</v>
      </c>
      <c r="I2138" s="42">
        <f>[2]Emissions!I975</f>
        <v>0</v>
      </c>
      <c r="J2138" s="42">
        <f>[2]Emissions!J975</f>
        <v>0</v>
      </c>
      <c r="K2138" s="42">
        <f>[2]Emissions!K975</f>
        <v>0</v>
      </c>
      <c r="L2138" s="42">
        <f>[2]Emissions!L975</f>
        <v>0</v>
      </c>
      <c r="M2138" s="42">
        <f>[2]Emissions!M975</f>
        <v>0</v>
      </c>
    </row>
    <row r="2139" spans="1:13">
      <c r="A2139" s="10" t="str">
        <f>[2]Emissions!A841</f>
        <v>EUR</v>
      </c>
      <c r="B2139" s="10" t="str">
        <f>[2]Emissions!B841</f>
        <v>IND_CH_MD_OIL_NEW</v>
      </c>
      <c r="C2139" s="10" t="str">
        <f>[2]Emissions!C841</f>
        <v>IND_CH4</v>
      </c>
      <c r="D2139" s="10" t="str">
        <f>[2]Emissions!D841</f>
        <v>IND</v>
      </c>
      <c r="E2139" s="42">
        <f>[2]Emissions!E841</f>
        <v>0</v>
      </c>
      <c r="F2139" s="42">
        <f>[2]Emissions!F841</f>
        <v>0</v>
      </c>
      <c r="G2139" s="42">
        <f>[2]Emissions!G841</f>
        <v>0</v>
      </c>
      <c r="H2139" s="42">
        <f>[2]Emissions!H841</f>
        <v>0</v>
      </c>
      <c r="I2139" s="42">
        <f>[2]Emissions!I841</f>
        <v>0</v>
      </c>
      <c r="J2139" s="42">
        <f>[2]Emissions!J841</f>
        <v>0</v>
      </c>
      <c r="K2139" s="42">
        <f>[2]Emissions!K841</f>
        <v>0</v>
      </c>
      <c r="L2139" s="42">
        <f>[2]Emissions!L841</f>
        <v>0</v>
      </c>
      <c r="M2139" s="42">
        <f>[2]Emissions!M841</f>
        <v>0</v>
      </c>
    </row>
    <row r="2140" spans="1:13">
      <c r="A2140" s="10" t="str">
        <f>[2]Emissions!A724</f>
        <v>EUR</v>
      </c>
      <c r="B2140" s="10" t="str">
        <f>[2]Emissions!B724</f>
        <v>IND_CH_FS_ETH_NEW</v>
      </c>
      <c r="C2140" s="10" t="str">
        <f>[2]Emissions!C724</f>
        <v>IND_CH4</v>
      </c>
      <c r="D2140" s="10" t="str">
        <f>[2]Emissions!D724</f>
        <v>IND</v>
      </c>
      <c r="E2140" s="42">
        <f>[2]Emissions!E724</f>
        <v>161.13388077678391</v>
      </c>
      <c r="F2140" s="42">
        <f>[2]Emissions!F724</f>
        <v>535.89256393284427</v>
      </c>
      <c r="G2140" s="42">
        <f>[2]Emissions!G724</f>
        <v>748.03501820689473</v>
      </c>
      <c r="H2140" s="42">
        <f>[2]Emissions!H724</f>
        <v>2042.5647562371989</v>
      </c>
      <c r="I2140" s="42">
        <f>[2]Emissions!I724</f>
        <v>3374.0394240289202</v>
      </c>
      <c r="J2140" s="42">
        <f>[2]Emissions!J724</f>
        <v>3360.3420089052311</v>
      </c>
      <c r="K2140" s="42">
        <f>[2]Emissions!K724</f>
        <v>1103.931606409488</v>
      </c>
      <c r="L2140" s="42">
        <f>[2]Emissions!L724</f>
        <v>632.97684708432928</v>
      </c>
      <c r="M2140" s="42">
        <f>[2]Emissions!M724</f>
        <v>966.29773992773755</v>
      </c>
    </row>
    <row r="2141" spans="1:13">
      <c r="A2141" s="10" t="str">
        <f>[2]Emissions!A1733</f>
        <v>EUR</v>
      </c>
      <c r="B2141" s="10" t="str">
        <f>[2]Emissions!B1733</f>
        <v>IND_PP_PH_NGA_NEW</v>
      </c>
      <c r="C2141" s="10" t="str">
        <f>[2]Emissions!C1733</f>
        <v>IND_CH4</v>
      </c>
      <c r="D2141" s="10" t="str">
        <f>[2]Emissions!D1733</f>
        <v>IND</v>
      </c>
      <c r="E2141" s="42">
        <f>[2]Emissions!E1733</f>
        <v>0</v>
      </c>
      <c r="F2141" s="42">
        <f>[2]Emissions!F1733</f>
        <v>0</v>
      </c>
      <c r="G2141" s="42">
        <f>[2]Emissions!G1733</f>
        <v>0</v>
      </c>
      <c r="H2141" s="42">
        <f>[2]Emissions!H1733</f>
        <v>0</v>
      </c>
      <c r="I2141" s="42">
        <f>[2]Emissions!I1733</f>
        <v>0</v>
      </c>
      <c r="J2141" s="42">
        <f>[2]Emissions!J1733</f>
        <v>0</v>
      </c>
      <c r="K2141" s="42">
        <f>[2]Emissions!K1733</f>
        <v>0</v>
      </c>
      <c r="L2141" s="42">
        <f>[2]Emissions!L1733</f>
        <v>0</v>
      </c>
      <c r="M2141" s="42">
        <f>[2]Emissions!M1733</f>
        <v>0</v>
      </c>
    </row>
    <row r="2142" spans="1:13">
      <c r="A2142" s="10" t="str">
        <f>[2]Emissions!A1670</f>
        <v>EUR</v>
      </c>
      <c r="B2142" s="10" t="str">
        <f>[2]Emissions!B1670</f>
        <v>IND_PP_DH_NGA_NEW</v>
      </c>
      <c r="C2142" s="10" t="str">
        <f>[2]Emissions!C1670</f>
        <v>IND_CH4</v>
      </c>
      <c r="D2142" s="10" t="str">
        <f>[2]Emissions!D1670</f>
        <v>IND</v>
      </c>
      <c r="E2142" s="42">
        <f>[2]Emissions!E1670</f>
        <v>0</v>
      </c>
      <c r="F2142" s="42">
        <f>[2]Emissions!F1670</f>
        <v>0</v>
      </c>
      <c r="G2142" s="42">
        <f>[2]Emissions!G1670</f>
        <v>0</v>
      </c>
      <c r="H2142" s="42">
        <f>[2]Emissions!H1670</f>
        <v>0</v>
      </c>
      <c r="I2142" s="42">
        <f>[2]Emissions!I1670</f>
        <v>0</v>
      </c>
      <c r="J2142" s="42">
        <f>[2]Emissions!J1670</f>
        <v>0</v>
      </c>
      <c r="K2142" s="42">
        <f>[2]Emissions!K1670</f>
        <v>0</v>
      </c>
      <c r="L2142" s="42">
        <f>[2]Emissions!L1670</f>
        <v>0</v>
      </c>
      <c r="M2142" s="42">
        <f>[2]Emissions!M1670</f>
        <v>0</v>
      </c>
    </row>
    <row r="2143" spans="1:13">
      <c r="A2143" s="10" t="str">
        <f>[2]Emissions!A1582</f>
        <v>EUR</v>
      </c>
      <c r="B2143" s="10" t="str">
        <f>[2]Emissions!B1582</f>
        <v>IND_OTH_SB_BIO_EXS</v>
      </c>
      <c r="C2143" s="10" t="str">
        <f>[2]Emissions!C1582</f>
        <v>IND_CH4</v>
      </c>
      <c r="D2143" s="10" t="str">
        <f>[2]Emissions!D1582</f>
        <v>IND</v>
      </c>
      <c r="E2143" s="42">
        <f>[2]Emissions!E1582</f>
        <v>4431.7293827160493</v>
      </c>
      <c r="F2143" s="42">
        <f>[2]Emissions!F1582</f>
        <v>3693.107818930041</v>
      </c>
      <c r="G2143" s="42">
        <f>[2]Emissions!G1582</f>
        <v>2954.4862551440319</v>
      </c>
      <c r="H2143" s="42">
        <f>[2]Emissions!H1582</f>
        <v>2738.4148326037248</v>
      </c>
      <c r="I2143" s="42">
        <f>[2]Emissions!I1582</f>
        <v>1477.243127572016</v>
      </c>
      <c r="J2143" s="42">
        <f>[2]Emissions!J1582</f>
        <v>1344.4389704032919</v>
      </c>
      <c r="K2143" s="42">
        <f>[2]Emissions!K1582</f>
        <v>0</v>
      </c>
      <c r="L2143" s="42">
        <f>[2]Emissions!L1582</f>
        <v>0</v>
      </c>
      <c r="M2143" s="42">
        <f>[2]Emissions!M1582</f>
        <v>0</v>
      </c>
    </row>
    <row r="2144" spans="1:13">
      <c r="A2144" s="10" t="str">
        <f>[2]Emissions!A1261</f>
        <v>EUR</v>
      </c>
      <c r="B2144" s="10" t="str">
        <f>[2]Emissions!B1261</f>
        <v>IND_NF_MD_OIL_NEW</v>
      </c>
      <c r="C2144" s="10" t="str">
        <f>[2]Emissions!C1261</f>
        <v>IND_CH4</v>
      </c>
      <c r="D2144" s="10" t="str">
        <f>[2]Emissions!D1261</f>
        <v>IND</v>
      </c>
      <c r="E2144" s="42">
        <f>[2]Emissions!E1261</f>
        <v>0</v>
      </c>
      <c r="F2144" s="42">
        <f>[2]Emissions!F1261</f>
        <v>0</v>
      </c>
      <c r="G2144" s="42">
        <f>[2]Emissions!G1261</f>
        <v>0</v>
      </c>
      <c r="H2144" s="42">
        <f>[2]Emissions!H1261</f>
        <v>0</v>
      </c>
      <c r="I2144" s="42">
        <f>[2]Emissions!I1261</f>
        <v>0</v>
      </c>
      <c r="J2144" s="42">
        <f>[2]Emissions!J1261</f>
        <v>0</v>
      </c>
      <c r="K2144" s="42">
        <f>[2]Emissions!K1261</f>
        <v>0</v>
      </c>
      <c r="L2144" s="42">
        <f>[2]Emissions!L1261</f>
        <v>0</v>
      </c>
      <c r="M2144" s="42">
        <f>[2]Emissions!M1261</f>
        <v>0</v>
      </c>
    </row>
    <row r="2145" spans="1:13">
      <c r="A2145" s="10" t="str">
        <f>[2]Emissions!A1156</f>
        <v>EUR</v>
      </c>
      <c r="B2145" s="10" t="str">
        <f>[2]Emissions!B1156</f>
        <v>IND_IS_MD_OIL_NEW</v>
      </c>
      <c r="C2145" s="10" t="str">
        <f>[2]Emissions!C1156</f>
        <v>IND_CH4</v>
      </c>
      <c r="D2145" s="10" t="str">
        <f>[2]Emissions!D1156</f>
        <v>IND</v>
      </c>
      <c r="E2145" s="42">
        <f>[2]Emissions!E1156</f>
        <v>0</v>
      </c>
      <c r="F2145" s="42">
        <f>[2]Emissions!F1156</f>
        <v>0</v>
      </c>
      <c r="G2145" s="42">
        <f>[2]Emissions!G1156</f>
        <v>0</v>
      </c>
      <c r="H2145" s="42">
        <f>[2]Emissions!H1156</f>
        <v>0</v>
      </c>
      <c r="I2145" s="42">
        <f>[2]Emissions!I1156</f>
        <v>0</v>
      </c>
      <c r="J2145" s="42">
        <f>[2]Emissions!J1156</f>
        <v>0</v>
      </c>
      <c r="K2145" s="42">
        <f>[2]Emissions!K1156</f>
        <v>0</v>
      </c>
      <c r="L2145" s="42">
        <f>[2]Emissions!L1156</f>
        <v>0</v>
      </c>
      <c r="M2145" s="42">
        <f>[2]Emissions!M1156</f>
        <v>0</v>
      </c>
    </row>
    <row r="2146" spans="1:13">
      <c r="A2146" s="10" t="str">
        <f>[2]Emissions!A969</f>
        <v>EUR</v>
      </c>
      <c r="B2146" s="10" t="str">
        <f>[2]Emissions!B969</f>
        <v>IND_CH_OTH_HFO_NEW</v>
      </c>
      <c r="C2146" s="10" t="str">
        <f>[2]Emissions!C969</f>
        <v>IND_CH4</v>
      </c>
      <c r="D2146" s="10" t="str">
        <f>[2]Emissions!D969</f>
        <v>IND</v>
      </c>
      <c r="E2146" s="42">
        <f>[2]Emissions!E969</f>
        <v>0</v>
      </c>
      <c r="F2146" s="42">
        <f>[2]Emissions!F969</f>
        <v>0</v>
      </c>
      <c r="G2146" s="42">
        <f>[2]Emissions!G969</f>
        <v>0</v>
      </c>
      <c r="H2146" s="42">
        <f>[2]Emissions!H969</f>
        <v>0</v>
      </c>
      <c r="I2146" s="42">
        <f>[2]Emissions!I969</f>
        <v>0</v>
      </c>
      <c r="J2146" s="42">
        <f>[2]Emissions!J969</f>
        <v>0</v>
      </c>
      <c r="K2146" s="42">
        <f>[2]Emissions!K969</f>
        <v>0</v>
      </c>
      <c r="L2146" s="42">
        <f>[2]Emissions!L969</f>
        <v>0</v>
      </c>
      <c r="M2146" s="42">
        <f>[2]Emissions!M969</f>
        <v>0</v>
      </c>
    </row>
    <row r="2147" spans="1:13">
      <c r="A2147" s="10" t="str">
        <f>[2]Emissions!A772</f>
        <v>EUR</v>
      </c>
      <c r="B2147" s="10" t="str">
        <f>[2]Emissions!B772</f>
        <v>IND_CH_FS_NGA_NEW</v>
      </c>
      <c r="C2147" s="10" t="str">
        <f>[2]Emissions!C772</f>
        <v>IND_CH4</v>
      </c>
      <c r="D2147" s="10" t="str">
        <f>[2]Emissions!D772</f>
        <v>IND</v>
      </c>
      <c r="E2147" s="42">
        <f>[2]Emissions!E772</f>
        <v>0.88792552164308336</v>
      </c>
      <c r="F2147" s="42">
        <f>[2]Emissions!F772</f>
        <v>53.162550079069987</v>
      </c>
      <c r="G2147" s="42">
        <f>[2]Emissions!G772</f>
        <v>178.7181760907136</v>
      </c>
      <c r="H2147" s="42">
        <f>[2]Emissions!H772</f>
        <v>173.22476392085591</v>
      </c>
      <c r="I2147" s="42">
        <f>[2]Emissions!I772</f>
        <v>19.553835334334689</v>
      </c>
      <c r="J2147" s="42">
        <f>[2]Emissions!J772</f>
        <v>19.886200268089588</v>
      </c>
      <c r="K2147" s="42">
        <f>[2]Emissions!K772</f>
        <v>20.141497422653391</v>
      </c>
      <c r="L2147" s="42">
        <f>[2]Emissions!L772</f>
        <v>20.420382201691691</v>
      </c>
      <c r="M2147" s="42">
        <f>[2]Emissions!M772</f>
        <v>20.652430547992999</v>
      </c>
    </row>
    <row r="2148" spans="1:13">
      <c r="A2148" s="10" t="str">
        <f>[2]Emissions!A766</f>
        <v>EUR</v>
      </c>
      <c r="B2148" s="10" t="str">
        <f>[2]Emissions!B766</f>
        <v>IND_CH_FS_NGA_EXS</v>
      </c>
      <c r="C2148" s="10" t="str">
        <f>[2]Emissions!C766</f>
        <v>IND_CH4</v>
      </c>
      <c r="D2148" s="10" t="str">
        <f>[2]Emissions!D766</f>
        <v>IND</v>
      </c>
      <c r="E2148" s="42">
        <f>[2]Emissions!E766</f>
        <v>223.7589729290238</v>
      </c>
      <c r="F2148" s="42">
        <f>[2]Emissions!F766</f>
        <v>200.26245339616071</v>
      </c>
      <c r="G2148" s="42">
        <f>[2]Emissions!G766</f>
        <v>173.00006296557279</v>
      </c>
      <c r="H2148" s="42">
        <f>[2]Emissions!H766</f>
        <v>116.7501693420204</v>
      </c>
      <c r="I2148" s="42">
        <f>[2]Emissions!I766</f>
        <v>67.730388282465142</v>
      </c>
      <c r="J2148" s="42">
        <f>[2]Emissions!J766</f>
        <v>25.356306732162921</v>
      </c>
      <c r="K2148" s="42">
        <f>[2]Emissions!K766</f>
        <v>180.17595951054889</v>
      </c>
      <c r="L2148" s="42">
        <f>[2]Emissions!L766</f>
        <v>182.67072599199079</v>
      </c>
      <c r="M2148" s="42">
        <f>[2]Emissions!M766</f>
        <v>0</v>
      </c>
    </row>
    <row r="2149" spans="1:13">
      <c r="A2149" s="10" t="str">
        <f>[2]Emissions!A760</f>
        <v>EUR</v>
      </c>
      <c r="B2149" s="10" t="str">
        <f>[2]Emissions!B760</f>
        <v>IND_CH_FS_NAP_NEW</v>
      </c>
      <c r="C2149" s="10" t="str">
        <f>[2]Emissions!C760</f>
        <v>IND_CH4</v>
      </c>
      <c r="D2149" s="10" t="str">
        <f>[2]Emissions!D760</f>
        <v>IND</v>
      </c>
      <c r="E2149" s="42">
        <f>[2]Emissions!E760</f>
        <v>300.18278358963232</v>
      </c>
      <c r="F2149" s="42">
        <f>[2]Emissions!F760</f>
        <v>214.8631841372561</v>
      </c>
      <c r="G2149" s="42">
        <f>[2]Emissions!G760</f>
        <v>624.8721478193346</v>
      </c>
      <c r="H2149" s="42">
        <f>[2]Emissions!H760</f>
        <v>607.20536200123922</v>
      </c>
      <c r="I2149" s="42">
        <f>[2]Emissions!I760</f>
        <v>0</v>
      </c>
      <c r="J2149" s="42">
        <f>[2]Emissions!J760</f>
        <v>0</v>
      </c>
      <c r="K2149" s="42">
        <f>[2]Emissions!K760</f>
        <v>0</v>
      </c>
      <c r="L2149" s="42">
        <f>[2]Emissions!L760</f>
        <v>0</v>
      </c>
      <c r="M2149" s="42">
        <f>[2]Emissions!M760</f>
        <v>0</v>
      </c>
    </row>
    <row r="2150" spans="1:13">
      <c r="A2150" s="10" t="str">
        <f>[2]Emissions!A706</f>
        <v>EUR</v>
      </c>
      <c r="B2150" s="10" t="str">
        <f>[2]Emissions!B706</f>
        <v>IND_CH_FS_DST_EXS</v>
      </c>
      <c r="C2150" s="10" t="str">
        <f>[2]Emissions!C706</f>
        <v>IND_CH4</v>
      </c>
      <c r="D2150" s="10" t="str">
        <f>[2]Emissions!D706</f>
        <v>IND</v>
      </c>
      <c r="E2150" s="42">
        <f>[2]Emissions!E706</f>
        <v>166.9755619068178</v>
      </c>
      <c r="F2150" s="42">
        <f>[2]Emissions!F706</f>
        <v>154.9308378709552</v>
      </c>
      <c r="G2150" s="42">
        <f>[2]Emissions!G706</f>
        <v>134.32946065562129</v>
      </c>
      <c r="H2150" s="42">
        <f>[2]Emissions!H706</f>
        <v>90.105939824131966</v>
      </c>
      <c r="I2150" s="42">
        <f>[2]Emissions!I706</f>
        <v>51.916685291405003</v>
      </c>
      <c r="J2150" s="42">
        <f>[2]Emissions!J706</f>
        <v>19.285078359673211</v>
      </c>
      <c r="K2150" s="42">
        <f>[2]Emissions!K706</f>
        <v>0</v>
      </c>
      <c r="L2150" s="42">
        <f>[2]Emissions!L706</f>
        <v>0</v>
      </c>
      <c r="M2150" s="42">
        <f>[2]Emissions!M706</f>
        <v>0</v>
      </c>
    </row>
    <row r="2151" spans="1:13">
      <c r="A2151" s="10" t="str">
        <f>[2]Emissions!A1037</f>
        <v>EUR</v>
      </c>
      <c r="B2151" s="10" t="str">
        <f>[2]Emissions!B1037</f>
        <v>IND_IS_BOF_BFBOF_CCS_NEW</v>
      </c>
      <c r="C2151" s="10" t="str">
        <f>[2]Emissions!C1037</f>
        <v>IND_CH4</v>
      </c>
      <c r="D2151" s="10" t="str">
        <f>[2]Emissions!D1037</f>
        <v>IND</v>
      </c>
      <c r="E2151" s="42">
        <f>[2]Emissions!E1037</f>
        <v>0</v>
      </c>
      <c r="F2151" s="42">
        <f>[2]Emissions!F1037</f>
        <v>0</v>
      </c>
      <c r="G2151" s="42">
        <f>[2]Emissions!G1037</f>
        <v>0</v>
      </c>
      <c r="H2151" s="42">
        <f>[2]Emissions!H1037</f>
        <v>0</v>
      </c>
      <c r="I2151" s="42">
        <f>[2]Emissions!I1037</f>
        <v>86.859223329892387</v>
      </c>
      <c r="J2151" s="42">
        <f>[2]Emissions!J1037</f>
        <v>6508.9316200602898</v>
      </c>
      <c r="K2151" s="42">
        <f>[2]Emissions!K1037</f>
        <v>6439.2393446628703</v>
      </c>
      <c r="L2151" s="42">
        <f>[2]Emissions!L1037</f>
        <v>6444.1649342758101</v>
      </c>
      <c r="M2151" s="42">
        <f>[2]Emissions!M1037</f>
        <v>6445.5560080400819</v>
      </c>
    </row>
    <row r="2152" spans="1:13">
      <c r="A2152" s="10" t="str">
        <f>[2]Emissions!A700</f>
        <v>EUR</v>
      </c>
      <c r="B2152" s="10" t="str">
        <f>[2]Emissions!B700</f>
        <v>IND_CH_FS_COA_NEW</v>
      </c>
      <c r="C2152" s="10" t="str">
        <f>[2]Emissions!C700</f>
        <v>IND_CH4</v>
      </c>
      <c r="D2152" s="10" t="str">
        <f>[2]Emissions!D700</f>
        <v>IND</v>
      </c>
      <c r="E2152" s="42">
        <f>[2]Emissions!E700</f>
        <v>724.29096593327245</v>
      </c>
      <c r="F2152" s="42">
        <f>[2]Emissions!F700</f>
        <v>742.04432128556277</v>
      </c>
      <c r="G2152" s="42">
        <f>[2]Emissions!G700</f>
        <v>154.8157291641588</v>
      </c>
      <c r="H2152" s="42">
        <f>[2]Emissions!H700</f>
        <v>532.47445648202086</v>
      </c>
      <c r="I2152" s="42">
        <f>[2]Emissions!I700</f>
        <v>0</v>
      </c>
      <c r="J2152" s="42">
        <f>[2]Emissions!J700</f>
        <v>0</v>
      </c>
      <c r="K2152" s="42">
        <f>[2]Emissions!K700</f>
        <v>0</v>
      </c>
      <c r="L2152" s="42">
        <f>[2]Emissions!L700</f>
        <v>0</v>
      </c>
      <c r="M2152" s="42">
        <f>[2]Emissions!M700</f>
        <v>0</v>
      </c>
    </row>
    <row r="2153" spans="1:13">
      <c r="A2153" s="10" t="str">
        <f>[2]Emissions!A1031</f>
        <v>EUR</v>
      </c>
      <c r="B2153" s="10" t="str">
        <f>[2]Emissions!B1031</f>
        <v>IND_FT_NGA</v>
      </c>
      <c r="C2153" s="10" t="str">
        <f>[2]Emissions!C1031</f>
        <v>IND_CH4</v>
      </c>
      <c r="D2153" s="10" t="str">
        <f>[2]Emissions!D1031</f>
        <v>IND</v>
      </c>
      <c r="E2153" s="42">
        <f>[2]Emissions!E1031</f>
        <v>240.38144200338539</v>
      </c>
      <c r="F2153" s="42">
        <f>[2]Emissions!F1031</f>
        <v>0</v>
      </c>
      <c r="G2153" s="42">
        <f>[2]Emissions!G1031</f>
        <v>1015.395633340907</v>
      </c>
      <c r="H2153" s="42">
        <f>[2]Emissions!H1031</f>
        <v>-52.835809457345249</v>
      </c>
      <c r="I2153" s="42">
        <f>[2]Emissions!I1031</f>
        <v>-69.560777938859488</v>
      </c>
      <c r="J2153" s="42">
        <f>[2]Emissions!J1031</f>
        <v>-124.7209228835745</v>
      </c>
      <c r="K2153" s="42">
        <f>[2]Emissions!K1031</f>
        <v>-83.142149285912666</v>
      </c>
      <c r="L2153" s="42">
        <f>[2]Emissions!L1031</f>
        <v>-55.091465266431449</v>
      </c>
      <c r="M2153" s="42">
        <f>[2]Emissions!M1031</f>
        <v>309.85467911181019</v>
      </c>
    </row>
    <row r="2154" spans="1:13">
      <c r="A2154" s="10" t="str">
        <f>[2]Emissions!A1597</f>
        <v>EUR</v>
      </c>
      <c r="B2154" s="10" t="str">
        <f>[2]Emissions!B1597</f>
        <v>IND_OTH_SB_COA_NEW</v>
      </c>
      <c r="C2154" s="10" t="str">
        <f>[2]Emissions!C1597</f>
        <v>IND_CH4</v>
      </c>
      <c r="D2154" s="10" t="str">
        <f>[2]Emissions!D1597</f>
        <v>IND</v>
      </c>
      <c r="E2154" s="42">
        <f>[2]Emissions!E1597</f>
        <v>0</v>
      </c>
      <c r="F2154" s="42">
        <f>[2]Emissions!F1597</f>
        <v>0</v>
      </c>
      <c r="G2154" s="42">
        <f>[2]Emissions!G1597</f>
        <v>0</v>
      </c>
      <c r="H2154" s="42">
        <f>[2]Emissions!H1597</f>
        <v>0</v>
      </c>
      <c r="I2154" s="42">
        <f>[2]Emissions!I1597</f>
        <v>0</v>
      </c>
      <c r="J2154" s="42">
        <f>[2]Emissions!J1597</f>
        <v>0</v>
      </c>
      <c r="K2154" s="42">
        <f>[2]Emissions!K1597</f>
        <v>0</v>
      </c>
      <c r="L2154" s="42">
        <f>[2]Emissions!L1597</f>
        <v>0</v>
      </c>
      <c r="M2154" s="42">
        <f>[2]Emissions!M1597</f>
        <v>0</v>
      </c>
    </row>
    <row r="2155" spans="1:13">
      <c r="A2155" s="10" t="str">
        <f>[2]Emissions!A1069</f>
        <v>EUR</v>
      </c>
      <c r="B2155" s="10" t="str">
        <f>[2]Emissions!B1069</f>
        <v>IND_IS_BOF_HISBOF_NEW</v>
      </c>
      <c r="C2155" s="10" t="str">
        <f>[2]Emissions!C1069</f>
        <v>IND_CH4</v>
      </c>
      <c r="D2155" s="10" t="str">
        <f>[2]Emissions!D1069</f>
        <v>IND</v>
      </c>
      <c r="E2155" s="42">
        <f>[2]Emissions!E1069</f>
        <v>0</v>
      </c>
      <c r="F2155" s="42">
        <f>[2]Emissions!F1069</f>
        <v>0</v>
      </c>
      <c r="G2155" s="42">
        <f>[2]Emissions!G1069</f>
        <v>0</v>
      </c>
      <c r="H2155" s="42">
        <f>[2]Emissions!H1069</f>
        <v>0</v>
      </c>
      <c r="I2155" s="42">
        <f>[2]Emissions!I1069</f>
        <v>0</v>
      </c>
      <c r="J2155" s="42">
        <f>[2]Emissions!J1069</f>
        <v>0</v>
      </c>
      <c r="K2155" s="42">
        <f>[2]Emissions!K1069</f>
        <v>0</v>
      </c>
      <c r="L2155" s="42">
        <f>[2]Emissions!L1069</f>
        <v>0</v>
      </c>
      <c r="M2155" s="42">
        <f>[2]Emissions!M1069</f>
        <v>0</v>
      </c>
    </row>
    <row r="2156" spans="1:13">
      <c r="A2156" s="10" t="str">
        <f>[2]Emissions!A1307</f>
        <v>EUR</v>
      </c>
      <c r="B2156" s="10" t="str">
        <f>[2]Emissions!B1307</f>
        <v>IND_NM_CLK_WET_EXS</v>
      </c>
      <c r="C2156" s="10" t="str">
        <f>[2]Emissions!C1307</f>
        <v>IND_CH4</v>
      </c>
      <c r="D2156" s="10" t="str">
        <f>[2]Emissions!D1307</f>
        <v>IND</v>
      </c>
      <c r="E2156" s="42">
        <f>[2]Emissions!E1307</f>
        <v>2073.9348605769228</v>
      </c>
      <c r="F2156" s="42">
        <f>[2]Emissions!F1307</f>
        <v>1554.9351392307681</v>
      </c>
      <c r="G2156" s="42">
        <f>[2]Emissions!G1307</f>
        <v>1244.360916346154</v>
      </c>
      <c r="H2156" s="42">
        <f>[2]Emissions!H1307</f>
        <v>834.2717769230776</v>
      </c>
      <c r="I2156" s="42">
        <f>[2]Emissions!I1307</f>
        <v>417.13588846153863</v>
      </c>
      <c r="J2156" s="42">
        <f>[2]Emissions!J1307</f>
        <v>0</v>
      </c>
      <c r="K2156" s="42">
        <f>[2]Emissions!K1307</f>
        <v>0</v>
      </c>
      <c r="L2156" s="42">
        <f>[2]Emissions!L1307</f>
        <v>0</v>
      </c>
      <c r="M2156" s="42">
        <f>[2]Emissions!M1307</f>
        <v>0</v>
      </c>
    </row>
    <row r="2157" spans="1:13">
      <c r="A2157" s="10" t="str">
        <f>[2]Emissions!A1077</f>
        <v>EUR</v>
      </c>
      <c r="B2157" s="10" t="str">
        <f>[2]Emissions!B1077</f>
        <v>IND_IS_BOF_SRD_NEW</v>
      </c>
      <c r="C2157" s="10" t="str">
        <f>[2]Emissions!C1077</f>
        <v>IND_CH4</v>
      </c>
      <c r="D2157" s="10" t="str">
        <f>[2]Emissions!D1077</f>
        <v>IND</v>
      </c>
      <c r="E2157" s="42">
        <f>[2]Emissions!E1077</f>
        <v>1635.3630970828069</v>
      </c>
      <c r="F2157" s="42">
        <f>[2]Emissions!F1077</f>
        <v>0</v>
      </c>
      <c r="G2157" s="42">
        <f>[2]Emissions!G1077</f>
        <v>0</v>
      </c>
      <c r="H2157" s="42">
        <f>[2]Emissions!H1077</f>
        <v>0</v>
      </c>
      <c r="I2157" s="42">
        <f>[2]Emissions!I1077</f>
        <v>561.00458730423895</v>
      </c>
      <c r="J2157" s="42">
        <f>[2]Emissions!J1077</f>
        <v>476.29289462129913</v>
      </c>
      <c r="K2157" s="42">
        <f>[2]Emissions!K1077</f>
        <v>0</v>
      </c>
      <c r="L2157" s="42">
        <f>[2]Emissions!L1077</f>
        <v>0</v>
      </c>
      <c r="M2157" s="42">
        <f>[2]Emissions!M1077</f>
        <v>0</v>
      </c>
    </row>
    <row r="2158" spans="1:13">
      <c r="A2158" s="10" t="str">
        <f>[2]Emissions!A1315</f>
        <v>EUR</v>
      </c>
      <c r="B2158" s="10" t="str">
        <f>[2]Emissions!B1315</f>
        <v>IND_NM_CLK_WET_NEW</v>
      </c>
      <c r="C2158" s="10" t="str">
        <f>[2]Emissions!C1315</f>
        <v>IND_CH4</v>
      </c>
      <c r="D2158" s="10" t="str">
        <f>[2]Emissions!D1315</f>
        <v>IND</v>
      </c>
      <c r="E2158" s="42">
        <f>[2]Emissions!E1315</f>
        <v>0</v>
      </c>
      <c r="F2158" s="42">
        <f>[2]Emissions!F1315</f>
        <v>0</v>
      </c>
      <c r="G2158" s="42">
        <f>[2]Emissions!G1315</f>
        <v>0</v>
      </c>
      <c r="H2158" s="42">
        <f>[2]Emissions!H1315</f>
        <v>0</v>
      </c>
      <c r="I2158" s="42">
        <f>[2]Emissions!I1315</f>
        <v>0</v>
      </c>
      <c r="J2158" s="42">
        <f>[2]Emissions!J1315</f>
        <v>0</v>
      </c>
      <c r="K2158" s="42">
        <f>[2]Emissions!K1315</f>
        <v>0</v>
      </c>
      <c r="L2158" s="42">
        <f>[2]Emissions!L1315</f>
        <v>0</v>
      </c>
      <c r="M2158" s="42">
        <f>[2]Emissions!M1315</f>
        <v>0</v>
      </c>
    </row>
    <row r="2159" spans="1:13">
      <c r="A2159" s="10" t="str">
        <f>[2]Emissions!A783</f>
        <v>EUR</v>
      </c>
      <c r="B2159" s="10" t="str">
        <f>[2]Emissions!B783</f>
        <v>IND_CH_HVC_ETHSC_NEW</v>
      </c>
      <c r="C2159" s="10" t="str">
        <f>[2]Emissions!C783</f>
        <v>IND_CH4</v>
      </c>
      <c r="D2159" s="10" t="str">
        <f>[2]Emissions!D783</f>
        <v>IND</v>
      </c>
      <c r="E2159" s="42">
        <f>[2]Emissions!E783</f>
        <v>77.276856169344043</v>
      </c>
      <c r="F2159" s="42">
        <f>[2]Emissions!F783</f>
        <v>275.92412090350041</v>
      </c>
      <c r="G2159" s="42">
        <f>[2]Emissions!G783</f>
        <v>393.95672511374028</v>
      </c>
      <c r="H2159" s="42">
        <f>[2]Emissions!H783</f>
        <v>1060.556799106349</v>
      </c>
      <c r="I2159" s="42">
        <f>[2]Emissions!I783</f>
        <v>1618.827382559329</v>
      </c>
      <c r="J2159" s="42">
        <f>[2]Emissions!J783</f>
        <v>1611.558443513813</v>
      </c>
      <c r="K2159" s="42">
        <f>[2]Emissions!K783</f>
        <v>529.42536701809536</v>
      </c>
      <c r="L2159" s="42">
        <f>[2]Emissions!L783</f>
        <v>303.5640954891482</v>
      </c>
      <c r="M2159" s="42">
        <f>[2]Emissions!M783</f>
        <v>463.41868702709718</v>
      </c>
    </row>
    <row r="2160" spans="1:13">
      <c r="A2160" s="10" t="str">
        <f>[2]Emissions!A1715</f>
        <v>EUR</v>
      </c>
      <c r="B2160" s="10" t="str">
        <f>[2]Emissions!B1715</f>
        <v>IND_PP_PH_HFO_EXS</v>
      </c>
      <c r="C2160" s="10" t="str">
        <f>[2]Emissions!C1715</f>
        <v>IND_CH4</v>
      </c>
      <c r="D2160" s="10" t="str">
        <f>[2]Emissions!D1715</f>
        <v>IND</v>
      </c>
      <c r="E2160" s="42">
        <f>[2]Emissions!E1715</f>
        <v>0</v>
      </c>
      <c r="F2160" s="42">
        <f>[2]Emissions!F1715</f>
        <v>0</v>
      </c>
      <c r="G2160" s="42">
        <f>[2]Emissions!G1715</f>
        <v>0</v>
      </c>
      <c r="H2160" s="42">
        <f>[2]Emissions!H1715</f>
        <v>0</v>
      </c>
      <c r="I2160" s="42">
        <f>[2]Emissions!I1715</f>
        <v>0</v>
      </c>
      <c r="J2160" s="42">
        <f>[2]Emissions!J1715</f>
        <v>0</v>
      </c>
      <c r="K2160" s="42">
        <f>[2]Emissions!K1715</f>
        <v>0</v>
      </c>
      <c r="L2160" s="42">
        <f>[2]Emissions!L1715</f>
        <v>0</v>
      </c>
      <c r="M2160" s="42">
        <f>[2]Emissions!M1715</f>
        <v>0</v>
      </c>
    </row>
    <row r="2161" spans="1:13">
      <c r="A2161" s="10" t="str">
        <f>[2]Emissions!A1324</f>
        <v>EUR</v>
      </c>
      <c r="B2161" s="10" t="str">
        <f>[2]Emissions!B1324</f>
        <v>IND_NM_CRM_EXS</v>
      </c>
      <c r="C2161" s="10" t="str">
        <f>[2]Emissions!C1324</f>
        <v>IND_CH4</v>
      </c>
      <c r="D2161" s="10" t="str">
        <f>[2]Emissions!D1324</f>
        <v>IND</v>
      </c>
      <c r="E2161" s="42">
        <f>[2]Emissions!E1324</f>
        <v>1033.1515685884419</v>
      </c>
      <c r="F2161" s="42">
        <f>[2]Emissions!F1324</f>
        <v>435.01118677408061</v>
      </c>
      <c r="G2161" s="42">
        <f>[2]Emissions!G1324</f>
        <v>326.25839008056028</v>
      </c>
      <c r="H2161" s="42">
        <f>[2]Emissions!H1324</f>
        <v>217.50559338704019</v>
      </c>
      <c r="I2161" s="42">
        <f>[2]Emissions!I1324</f>
        <v>108.75279669352</v>
      </c>
      <c r="J2161" s="42">
        <f>[2]Emissions!J1324</f>
        <v>0</v>
      </c>
      <c r="K2161" s="42">
        <f>[2]Emissions!K1324</f>
        <v>0</v>
      </c>
      <c r="L2161" s="42">
        <f>[2]Emissions!L1324</f>
        <v>0</v>
      </c>
      <c r="M2161" s="42">
        <f>[2]Emissions!M1324</f>
        <v>0</v>
      </c>
    </row>
    <row r="2162" spans="1:13">
      <c r="A2162" s="10" t="str">
        <f>[2]Emissions!A852</f>
        <v>EUR</v>
      </c>
      <c r="B2162" s="10" t="str">
        <f>[2]Emissions!B852</f>
        <v>IND_CH_MTH_COAGSF_NEW</v>
      </c>
      <c r="C2162" s="10" t="str">
        <f>[2]Emissions!C852</f>
        <v>IND_CH4</v>
      </c>
      <c r="D2162" s="10" t="str">
        <f>[2]Emissions!D852</f>
        <v>IND</v>
      </c>
      <c r="E2162" s="42">
        <f>[2]Emissions!E852</f>
        <v>0</v>
      </c>
      <c r="F2162" s="42">
        <f>[2]Emissions!F852</f>
        <v>0</v>
      </c>
      <c r="G2162" s="42">
        <f>[2]Emissions!G852</f>
        <v>0</v>
      </c>
      <c r="H2162" s="42">
        <f>[2]Emissions!H852</f>
        <v>0</v>
      </c>
      <c r="I2162" s="42">
        <f>[2]Emissions!I852</f>
        <v>0</v>
      </c>
      <c r="J2162" s="42">
        <f>[2]Emissions!J852</f>
        <v>0</v>
      </c>
      <c r="K2162" s="42">
        <f>[2]Emissions!K852</f>
        <v>0</v>
      </c>
      <c r="L2162" s="42">
        <f>[2]Emissions!L852</f>
        <v>0</v>
      </c>
      <c r="M2162" s="42">
        <f>[2]Emissions!M852</f>
        <v>0</v>
      </c>
    </row>
    <row r="2163" spans="1:13">
      <c r="A2163" s="10" t="str">
        <f>[2]Emissions!A1438</f>
        <v>EUR</v>
      </c>
      <c r="B2163" s="10" t="str">
        <f>[2]Emissions!B1438</f>
        <v>IND_OTH_OTH_COK_EXS</v>
      </c>
      <c r="C2163" s="10" t="str">
        <f>[2]Emissions!C1438</f>
        <v>IND_CH4</v>
      </c>
      <c r="D2163" s="10" t="str">
        <f>[2]Emissions!D1438</f>
        <v>IND</v>
      </c>
      <c r="E2163" s="42">
        <f>[2]Emissions!E1438</f>
        <v>23.281635802469129</v>
      </c>
      <c r="F2163" s="42">
        <f>[2]Emissions!F1438</f>
        <v>19.401363168724281</v>
      </c>
      <c r="G2163" s="42">
        <f>[2]Emissions!G1438</f>
        <v>15.52109053497942</v>
      </c>
      <c r="H2163" s="42">
        <f>[2]Emissions!H1438</f>
        <v>11.64081790123457</v>
      </c>
      <c r="I2163" s="42">
        <f>[2]Emissions!I1438</f>
        <v>7.7605452674897117</v>
      </c>
      <c r="J2163" s="42">
        <f>[2]Emissions!J1438</f>
        <v>3.8802726337448541</v>
      </c>
      <c r="K2163" s="42">
        <f>[2]Emissions!K1438</f>
        <v>0</v>
      </c>
      <c r="L2163" s="42">
        <f>[2]Emissions!L1438</f>
        <v>0</v>
      </c>
      <c r="M2163" s="42">
        <f>[2]Emissions!M1438</f>
        <v>0</v>
      </c>
    </row>
    <row r="2164" spans="1:13">
      <c r="A2164" s="10" t="str">
        <f>[2]Emissions!A1427</f>
        <v>EUR</v>
      </c>
      <c r="B2164" s="10" t="str">
        <f>[2]Emissions!B1427</f>
        <v>IND_OTH_OTH_BIO_NEW</v>
      </c>
      <c r="C2164" s="10" t="str">
        <f>[2]Emissions!C1427</f>
        <v>IND_CH4</v>
      </c>
      <c r="D2164" s="10" t="str">
        <f>[2]Emissions!D1427</f>
        <v>IND</v>
      </c>
      <c r="E2164" s="42">
        <f>[2]Emissions!E1427</f>
        <v>0</v>
      </c>
      <c r="F2164" s="42">
        <f>[2]Emissions!F1427</f>
        <v>0</v>
      </c>
      <c r="G2164" s="42">
        <f>[2]Emissions!G1427</f>
        <v>0</v>
      </c>
      <c r="H2164" s="42">
        <f>[2]Emissions!H1427</f>
        <v>10338.274408826879</v>
      </c>
      <c r="I2164" s="42">
        <f>[2]Emissions!I1427</f>
        <v>12336.283507828201</v>
      </c>
      <c r="J2164" s="42">
        <f>[2]Emissions!J1427</f>
        <v>14311.629219920849</v>
      </c>
      <c r="K2164" s="42">
        <f>[2]Emissions!K1427</f>
        <v>12739.55656346978</v>
      </c>
      <c r="L2164" s="42">
        <f>[2]Emissions!L1427</f>
        <v>14978.391736670559</v>
      </c>
      <c r="M2164" s="42">
        <f>[2]Emissions!M1427</f>
        <v>13979.387187169899</v>
      </c>
    </row>
    <row r="2165" spans="1:13">
      <c r="A2165" s="10" t="str">
        <f>[2]Emissions!A1227</f>
        <v>EUR</v>
      </c>
      <c r="B2165" s="10" t="str">
        <f>[2]Emissions!B1227</f>
        <v>IND_NF_COP_EXS</v>
      </c>
      <c r="C2165" s="10" t="str">
        <f>[2]Emissions!C1227</f>
        <v>IND_CH4</v>
      </c>
      <c r="D2165" s="10" t="str">
        <f>[2]Emissions!D1227</f>
        <v>IND</v>
      </c>
      <c r="E2165" s="42">
        <f>[2]Emissions!E1227</f>
        <v>4.5897363536647369</v>
      </c>
      <c r="F2165" s="42">
        <f>[2]Emissions!F1227</f>
        <v>3.6717890829317952</v>
      </c>
      <c r="G2165" s="42">
        <f>[2]Emissions!G1227</f>
        <v>2.7538418121988419</v>
      </c>
      <c r="H2165" s="42">
        <f>[2]Emissions!H1227</f>
        <v>1.835894541465896</v>
      </c>
      <c r="I2165" s="42">
        <f>[2]Emissions!I1227</f>
        <v>0.91794727073294757</v>
      </c>
      <c r="J2165" s="42">
        <f>[2]Emissions!J1227</f>
        <v>0</v>
      </c>
      <c r="K2165" s="42">
        <f>[2]Emissions!K1227</f>
        <v>0</v>
      </c>
      <c r="L2165" s="42">
        <f>[2]Emissions!L1227</f>
        <v>0</v>
      </c>
      <c r="M2165" s="42">
        <f>[2]Emissions!M1227</f>
        <v>0</v>
      </c>
    </row>
    <row r="2166" spans="1:13">
      <c r="A2166" s="10" t="str">
        <f>[2]Emissions!A815</f>
        <v>EUR</v>
      </c>
      <c r="B2166" s="10" t="str">
        <f>[2]Emissions!B815</f>
        <v>IND_CH_HVC_NCC_NEW</v>
      </c>
      <c r="C2166" s="10" t="str">
        <f>[2]Emissions!C815</f>
        <v>IND_CH4</v>
      </c>
      <c r="D2166" s="10" t="str">
        <f>[2]Emissions!D815</f>
        <v>IND</v>
      </c>
      <c r="E2166" s="42">
        <f>[2]Emissions!E815</f>
        <v>0</v>
      </c>
      <c r="F2166" s="42">
        <f>[2]Emissions!F815</f>
        <v>0</v>
      </c>
      <c r="G2166" s="42">
        <f>[2]Emissions!G815</f>
        <v>210.34004556929361</v>
      </c>
      <c r="H2166" s="42">
        <f>[2]Emissions!H815</f>
        <v>210.34004556929361</v>
      </c>
      <c r="I2166" s="42">
        <f>[2]Emissions!I815</f>
        <v>0</v>
      </c>
      <c r="J2166" s="42">
        <f>[2]Emissions!J815</f>
        <v>0</v>
      </c>
      <c r="K2166" s="42">
        <f>[2]Emissions!K815</f>
        <v>0</v>
      </c>
      <c r="L2166" s="42">
        <f>[2]Emissions!L815</f>
        <v>0</v>
      </c>
      <c r="M2166" s="42">
        <f>[2]Emissions!M815</f>
        <v>0</v>
      </c>
    </row>
    <row r="2167" spans="1:13">
      <c r="A2167" s="10" t="str">
        <f>[2]Emissions!A1021</f>
        <v>EUR</v>
      </c>
      <c r="B2167" s="10" t="str">
        <f>[2]Emissions!B1021</f>
        <v>IND_FT_BIO</v>
      </c>
      <c r="C2167" s="10" t="str">
        <f>[2]Emissions!C1021</f>
        <v>IND_CH4</v>
      </c>
      <c r="D2167" s="10" t="str">
        <f>[2]Emissions!D1021</f>
        <v>IND</v>
      </c>
      <c r="E2167" s="42">
        <f>[2]Emissions!E1021</f>
        <v>0</v>
      </c>
      <c r="F2167" s="42">
        <f>[2]Emissions!F1021</f>
        <v>0</v>
      </c>
      <c r="G2167" s="42">
        <f>[2]Emissions!G1021</f>
        <v>0</v>
      </c>
      <c r="H2167" s="42">
        <f>[2]Emissions!H1021</f>
        <v>0</v>
      </c>
      <c r="I2167" s="42">
        <f>[2]Emissions!I1021</f>
        <v>0</v>
      </c>
      <c r="J2167" s="42">
        <f>[2]Emissions!J1021</f>
        <v>0</v>
      </c>
      <c r="K2167" s="42">
        <f>[2]Emissions!K1021</f>
        <v>0</v>
      </c>
      <c r="L2167" s="42">
        <f>[2]Emissions!L1021</f>
        <v>0</v>
      </c>
      <c r="M2167" s="42">
        <f>[2]Emissions!M1021</f>
        <v>0</v>
      </c>
    </row>
    <row r="2168" spans="1:13">
      <c r="A2168" s="10" t="str">
        <f>[2]Emissions!A1235</f>
        <v>EUR</v>
      </c>
      <c r="B2168" s="10" t="str">
        <f>[2]Emissions!B1235</f>
        <v>IND_NF_COP_NEW</v>
      </c>
      <c r="C2168" s="10" t="str">
        <f>[2]Emissions!C1235</f>
        <v>IND_CH4</v>
      </c>
      <c r="D2168" s="10" t="str">
        <f>[2]Emissions!D1235</f>
        <v>IND</v>
      </c>
      <c r="E2168" s="42">
        <f>[2]Emissions!E1235</f>
        <v>0.58783808319738917</v>
      </c>
      <c r="F2168" s="42">
        <f>[2]Emissions!F1235</f>
        <v>4.5359617061029383</v>
      </c>
      <c r="G2168" s="42">
        <f>[2]Emissions!G1235</f>
        <v>7.4441026151949483</v>
      </c>
      <c r="H2168" s="42">
        <f>[2]Emissions!H1235</f>
        <v>12.501722823889979</v>
      </c>
      <c r="I2168" s="42">
        <f>[2]Emissions!I1235</f>
        <v>16.00163961968595</v>
      </c>
      <c r="J2168" s="42">
        <f>[2]Emissions!J1235</f>
        <v>19.72217429589114</v>
      </c>
      <c r="K2168" s="42">
        <f>[2]Emissions!K1235</f>
        <v>19.248083302223161</v>
      </c>
      <c r="L2168" s="42">
        <f>[2]Emissions!L1235</f>
        <v>19.063253052606889</v>
      </c>
      <c r="M2168" s="42">
        <f>[2]Emissions!M1235</f>
        <v>18.95413831756029</v>
      </c>
    </row>
    <row r="2169" spans="1:13">
      <c r="A2169" s="10" t="str">
        <f>[2]Emissions!A823</f>
        <v>EUR</v>
      </c>
      <c r="B2169" s="10" t="str">
        <f>[2]Emissions!B823</f>
        <v>IND_CH_MD_LPG_NEW</v>
      </c>
      <c r="C2169" s="10" t="str">
        <f>[2]Emissions!C823</f>
        <v>IND_CH4</v>
      </c>
      <c r="D2169" s="10" t="str">
        <f>[2]Emissions!D823</f>
        <v>IND</v>
      </c>
      <c r="E2169" s="42">
        <f>[2]Emissions!E823</f>
        <v>0</v>
      </c>
      <c r="F2169" s="42">
        <f>[2]Emissions!F823</f>
        <v>0</v>
      </c>
      <c r="G2169" s="42">
        <f>[2]Emissions!G823</f>
        <v>0</v>
      </c>
      <c r="H2169" s="42">
        <f>[2]Emissions!H823</f>
        <v>0</v>
      </c>
      <c r="I2169" s="42">
        <f>[2]Emissions!I823</f>
        <v>0</v>
      </c>
      <c r="J2169" s="42">
        <f>[2]Emissions!J823</f>
        <v>0</v>
      </c>
      <c r="K2169" s="42">
        <f>[2]Emissions!K823</f>
        <v>0</v>
      </c>
      <c r="L2169" s="42">
        <f>[2]Emissions!L823</f>
        <v>0</v>
      </c>
      <c r="M2169" s="42">
        <f>[2]Emissions!M823</f>
        <v>0</v>
      </c>
    </row>
    <row r="2170" spans="1:13">
      <c r="A2170" s="10" t="str">
        <f>[2]Emissions!A1243</f>
        <v>EUR</v>
      </c>
      <c r="B2170" s="10" t="str">
        <f>[2]Emissions!B1243</f>
        <v>IND_NF_MD_LPG_NEW</v>
      </c>
      <c r="C2170" s="10" t="str">
        <f>[2]Emissions!C1243</f>
        <v>IND_CH4</v>
      </c>
      <c r="D2170" s="10" t="str">
        <f>[2]Emissions!D1243</f>
        <v>IND</v>
      </c>
      <c r="E2170" s="42">
        <f>[2]Emissions!E1243</f>
        <v>0</v>
      </c>
      <c r="F2170" s="42">
        <f>[2]Emissions!F1243</f>
        <v>0</v>
      </c>
      <c r="G2170" s="42">
        <f>[2]Emissions!G1243</f>
        <v>0</v>
      </c>
      <c r="H2170" s="42">
        <f>[2]Emissions!H1243</f>
        <v>0</v>
      </c>
      <c r="I2170" s="42">
        <f>[2]Emissions!I1243</f>
        <v>0</v>
      </c>
      <c r="J2170" s="42">
        <f>[2]Emissions!J1243</f>
        <v>0</v>
      </c>
      <c r="K2170" s="42">
        <f>[2]Emissions!K1243</f>
        <v>0</v>
      </c>
      <c r="L2170" s="42">
        <f>[2]Emissions!L1243</f>
        <v>0</v>
      </c>
      <c r="M2170" s="42">
        <f>[2]Emissions!M1243</f>
        <v>0</v>
      </c>
    </row>
    <row r="2171" spans="1:13">
      <c r="A2171" s="10" t="str">
        <f>[2]Emissions!A1586</f>
        <v>EUR</v>
      </c>
      <c r="B2171" s="10" t="str">
        <f>[2]Emissions!B1586</f>
        <v>IND_OTH_SB_BIO_NEW</v>
      </c>
      <c r="C2171" s="10" t="str">
        <f>[2]Emissions!C1586</f>
        <v>IND_CH4</v>
      </c>
      <c r="D2171" s="10" t="str">
        <f>[2]Emissions!D1586</f>
        <v>IND</v>
      </c>
      <c r="E2171" s="42">
        <f>[2]Emissions!E1586</f>
        <v>0</v>
      </c>
      <c r="F2171" s="42">
        <f>[2]Emissions!F1586</f>
        <v>0</v>
      </c>
      <c r="G2171" s="42">
        <f>[2]Emissions!G1586</f>
        <v>0</v>
      </c>
      <c r="H2171" s="42">
        <f>[2]Emissions!H1586</f>
        <v>16943.001342312189</v>
      </c>
      <c r="I2171" s="42">
        <f>[2]Emissions!I1586</f>
        <v>23034.965669595611</v>
      </c>
      <c r="J2171" s="42">
        <f>[2]Emissions!J1586</f>
        <v>37643.540691545029</v>
      </c>
      <c r="K2171" s="42">
        <f>[2]Emissions!K1586</f>
        <v>23772.731466287951</v>
      </c>
      <c r="L2171" s="42">
        <f>[2]Emissions!L1586</f>
        <v>31394.569067269818</v>
      </c>
      <c r="M2171" s="42">
        <f>[2]Emissions!M1586</f>
        <v>23475.73398768697</v>
      </c>
    </row>
    <row r="2172" spans="1:13">
      <c r="A2172" s="10" t="str">
        <f>[2]Emissions!A1704</f>
        <v>EUR</v>
      </c>
      <c r="B2172" s="10" t="str">
        <f>[2]Emissions!B1704</f>
        <v>IND_PP_PH_BIO_NEW</v>
      </c>
      <c r="C2172" s="10" t="str">
        <f>[2]Emissions!C1704</f>
        <v>IND_CH4</v>
      </c>
      <c r="D2172" s="10" t="str">
        <f>[2]Emissions!D1704</f>
        <v>IND</v>
      </c>
      <c r="E2172" s="42">
        <f>[2]Emissions!E1704</f>
        <v>0</v>
      </c>
      <c r="F2172" s="42">
        <f>[2]Emissions!F1704</f>
        <v>0</v>
      </c>
      <c r="G2172" s="42">
        <f>[2]Emissions!G1704</f>
        <v>0</v>
      </c>
      <c r="H2172" s="42">
        <f>[2]Emissions!H1704</f>
        <v>0</v>
      </c>
      <c r="I2172" s="42">
        <f>[2]Emissions!I1704</f>
        <v>0</v>
      </c>
      <c r="J2172" s="42">
        <f>[2]Emissions!J1704</f>
        <v>0</v>
      </c>
      <c r="K2172" s="42">
        <f>[2]Emissions!K1704</f>
        <v>0</v>
      </c>
      <c r="L2172" s="42">
        <f>[2]Emissions!L1704</f>
        <v>0</v>
      </c>
      <c r="M2172" s="42">
        <f>[2]Emissions!M1704</f>
        <v>0</v>
      </c>
    </row>
    <row r="2173" spans="1:13">
      <c r="A2173" s="10" t="str">
        <f>[2]Emissions!A1115</f>
        <v>EUR</v>
      </c>
      <c r="B2173" s="10" t="str">
        <f>[2]Emissions!B1115</f>
        <v>IND_IS_DRI_DRIEAF_NEW</v>
      </c>
      <c r="C2173" s="10" t="str">
        <f>[2]Emissions!C1115</f>
        <v>IND_CH4</v>
      </c>
      <c r="D2173" s="10" t="str">
        <f>[2]Emissions!D1115</f>
        <v>IND</v>
      </c>
      <c r="E2173" s="42">
        <f>[2]Emissions!E1115</f>
        <v>0.99901239072029602</v>
      </c>
      <c r="F2173" s="42">
        <f>[2]Emissions!F1115</f>
        <v>0.13472329253630769</v>
      </c>
      <c r="G2173" s="42">
        <f>[2]Emissions!G1115</f>
        <v>0</v>
      </c>
      <c r="H2173" s="42">
        <f>[2]Emissions!H1115</f>
        <v>0.37722521910166162</v>
      </c>
      <c r="I2173" s="42">
        <f>[2]Emissions!I1115</f>
        <v>0</v>
      </c>
      <c r="J2173" s="42">
        <f>[2]Emissions!J1115</f>
        <v>0</v>
      </c>
      <c r="K2173" s="42">
        <f>[2]Emissions!K1115</f>
        <v>0</v>
      </c>
      <c r="L2173" s="42">
        <f>[2]Emissions!L1115</f>
        <v>0</v>
      </c>
      <c r="M2173" s="42">
        <f>[2]Emissions!M1115</f>
        <v>0</v>
      </c>
    </row>
    <row r="2174" spans="1:13">
      <c r="A2174" s="10" t="str">
        <f>[2]Emissions!A799</f>
        <v>EUR</v>
      </c>
      <c r="B2174" s="10" t="str">
        <f>[2]Emissions!B799</f>
        <v>IND_CH_HVC_LPGSC_NEW</v>
      </c>
      <c r="C2174" s="10" t="str">
        <f>[2]Emissions!C799</f>
        <v>IND_CH4</v>
      </c>
      <c r="D2174" s="10" t="str">
        <f>[2]Emissions!D799</f>
        <v>IND</v>
      </c>
      <c r="E2174" s="42">
        <f>[2]Emissions!E799</f>
        <v>0</v>
      </c>
      <c r="F2174" s="42">
        <f>[2]Emissions!F799</f>
        <v>0</v>
      </c>
      <c r="G2174" s="42">
        <f>[2]Emissions!G799</f>
        <v>0</v>
      </c>
      <c r="H2174" s="42">
        <f>[2]Emissions!H799</f>
        <v>0</v>
      </c>
      <c r="I2174" s="42">
        <f>[2]Emissions!I799</f>
        <v>0</v>
      </c>
      <c r="J2174" s="42">
        <f>[2]Emissions!J799</f>
        <v>0</v>
      </c>
      <c r="K2174" s="42">
        <f>[2]Emissions!K799</f>
        <v>0</v>
      </c>
      <c r="L2174" s="42">
        <f>[2]Emissions!L799</f>
        <v>0</v>
      </c>
      <c r="M2174" s="42">
        <f>[2]Emissions!M799</f>
        <v>0</v>
      </c>
    </row>
    <row r="2175" spans="1:13">
      <c r="A2175" s="10" t="str">
        <f>[2]Emissions!A807</f>
        <v>EUR</v>
      </c>
      <c r="B2175" s="10" t="str">
        <f>[2]Emissions!B807</f>
        <v>IND_CH_HVC_NAPSC_NEW</v>
      </c>
      <c r="C2175" s="10" t="str">
        <f>[2]Emissions!C807</f>
        <v>IND_CH4</v>
      </c>
      <c r="D2175" s="10" t="str">
        <f>[2]Emissions!D807</f>
        <v>IND</v>
      </c>
      <c r="E2175" s="42">
        <f>[2]Emissions!E807</f>
        <v>0</v>
      </c>
      <c r="F2175" s="42">
        <f>[2]Emissions!F807</f>
        <v>0</v>
      </c>
      <c r="G2175" s="42">
        <f>[2]Emissions!G807</f>
        <v>0</v>
      </c>
      <c r="H2175" s="42">
        <f>[2]Emissions!H807</f>
        <v>0</v>
      </c>
      <c r="I2175" s="42">
        <f>[2]Emissions!I807</f>
        <v>0</v>
      </c>
      <c r="J2175" s="42">
        <f>[2]Emissions!J807</f>
        <v>0</v>
      </c>
      <c r="K2175" s="42">
        <f>[2]Emissions!K807</f>
        <v>0</v>
      </c>
      <c r="L2175" s="42">
        <f>[2]Emissions!L807</f>
        <v>0</v>
      </c>
      <c r="M2175" s="42">
        <f>[2]Emissions!M807</f>
        <v>0</v>
      </c>
    </row>
    <row r="2176" spans="1:13">
      <c r="A2176" s="10" t="str">
        <f>[2]Emissions!A662</f>
        <v>EUR</v>
      </c>
      <c r="B2176" s="10" t="str">
        <f>[2]Emissions!B662</f>
        <v>IND_CH_AMM_NAPPOX_NEW</v>
      </c>
      <c r="C2176" s="10" t="str">
        <f>[2]Emissions!C662</f>
        <v>IND_CH4</v>
      </c>
      <c r="D2176" s="10" t="str">
        <f>[2]Emissions!D662</f>
        <v>IND</v>
      </c>
      <c r="E2176" s="42">
        <f>[2]Emissions!E662</f>
        <v>909.7641433902462</v>
      </c>
      <c r="F2176" s="42">
        <f>[2]Emissions!F662</f>
        <v>602.97635809800158</v>
      </c>
      <c r="G2176" s="42">
        <f>[2]Emissions!G662</f>
        <v>46.795386646221459</v>
      </c>
      <c r="H2176" s="42">
        <f>[2]Emissions!H662</f>
        <v>0.68794551839874207</v>
      </c>
      <c r="I2176" s="42">
        <f>[2]Emissions!I662</f>
        <v>0</v>
      </c>
      <c r="J2176" s="42">
        <f>[2]Emissions!J662</f>
        <v>0</v>
      </c>
      <c r="K2176" s="42">
        <f>[2]Emissions!K662</f>
        <v>0</v>
      </c>
      <c r="L2176" s="42">
        <f>[2]Emissions!L662</f>
        <v>0</v>
      </c>
      <c r="M2176" s="42">
        <f>[2]Emissions!M662</f>
        <v>0</v>
      </c>
    </row>
    <row r="2177" spans="1:13">
      <c r="A2177" s="10" t="str">
        <f>[2]Emissions!A1331</f>
        <v>EUR</v>
      </c>
      <c r="B2177" s="10" t="str">
        <f>[2]Emissions!B1331</f>
        <v>IND_NM_CRM_NEW</v>
      </c>
      <c r="C2177" s="10" t="str">
        <f>[2]Emissions!C1331</f>
        <v>IND_CH4</v>
      </c>
      <c r="D2177" s="10" t="str">
        <f>[2]Emissions!D1331</f>
        <v>IND</v>
      </c>
      <c r="E2177" s="42">
        <f>[2]Emissions!E1331</f>
        <v>31.86875140233056</v>
      </c>
      <c r="F2177" s="42">
        <f>[2]Emissions!F1331</f>
        <v>296.79846247420181</v>
      </c>
      <c r="G2177" s="42">
        <f>[2]Emissions!G1331</f>
        <v>332.8891750257427</v>
      </c>
      <c r="H2177" s="42">
        <f>[2]Emissions!H1331</f>
        <v>406.72438150388967</v>
      </c>
      <c r="I2177" s="42">
        <f>[2]Emissions!I1331</f>
        <v>452.43366860184301</v>
      </c>
      <c r="J2177" s="42">
        <f>[2]Emissions!J1331</f>
        <v>478.94796685783518</v>
      </c>
      <c r="K2177" s="42">
        <f>[2]Emissions!K1331</f>
        <v>480.45726671277902</v>
      </c>
      <c r="L2177" s="42">
        <f>[2]Emissions!L1331</f>
        <v>486.62571807251078</v>
      </c>
      <c r="M2177" s="42">
        <f>[2]Emissions!M1331</f>
        <v>491.76570221965159</v>
      </c>
    </row>
    <row r="2178" spans="1:13">
      <c r="A2178" s="10" t="str">
        <f>[2]Emissions!A1298</f>
        <v>EUR</v>
      </c>
      <c r="B2178" s="10" t="str">
        <f>[2]Emissions!B1298</f>
        <v>IND_NM_CLK_DRY_PCCS_NEW</v>
      </c>
      <c r="C2178" s="10" t="str">
        <f>[2]Emissions!C1298</f>
        <v>IND_CH4</v>
      </c>
      <c r="D2178" s="10" t="str">
        <f>[2]Emissions!D1298</f>
        <v>IND</v>
      </c>
      <c r="E2178" s="42">
        <f>[2]Emissions!E1298</f>
        <v>0</v>
      </c>
      <c r="F2178" s="42">
        <f>[2]Emissions!F1298</f>
        <v>0</v>
      </c>
      <c r="G2178" s="42">
        <f>[2]Emissions!G1298</f>
        <v>0</v>
      </c>
      <c r="H2178" s="42">
        <f>[2]Emissions!H1298</f>
        <v>0</v>
      </c>
      <c r="I2178" s="42">
        <f>[2]Emissions!I1298</f>
        <v>0</v>
      </c>
      <c r="J2178" s="42">
        <f>[2]Emissions!J1298</f>
        <v>0</v>
      </c>
      <c r="K2178" s="42">
        <f>[2]Emissions!K1298</f>
        <v>0</v>
      </c>
      <c r="L2178" s="42">
        <f>[2]Emissions!L1298</f>
        <v>0</v>
      </c>
      <c r="M2178" s="42">
        <f>[2]Emissions!M1298</f>
        <v>0</v>
      </c>
    </row>
    <row r="2179" spans="1:13">
      <c r="A2179" s="10" t="str">
        <f>[2]Emissions!A1107</f>
        <v>EUR</v>
      </c>
      <c r="B2179" s="10" t="str">
        <f>[2]Emissions!B1107</f>
        <v>IND_IS_DRI_DRIEAF_CCS_NEW</v>
      </c>
      <c r="C2179" s="10" t="str">
        <f>[2]Emissions!C1107</f>
        <v>IND_CH4</v>
      </c>
      <c r="D2179" s="10" t="str">
        <f>[2]Emissions!D1107</f>
        <v>IND</v>
      </c>
      <c r="E2179" s="42">
        <f>[2]Emissions!E1107</f>
        <v>0</v>
      </c>
      <c r="F2179" s="42">
        <f>[2]Emissions!F1107</f>
        <v>0</v>
      </c>
      <c r="G2179" s="42">
        <f>[2]Emissions!G1107</f>
        <v>0</v>
      </c>
      <c r="H2179" s="42">
        <f>[2]Emissions!H1107</f>
        <v>0</v>
      </c>
      <c r="I2179" s="42">
        <f>[2]Emissions!I1107</f>
        <v>0</v>
      </c>
      <c r="J2179" s="42">
        <f>[2]Emissions!J1107</f>
        <v>0</v>
      </c>
      <c r="K2179" s="42">
        <f>[2]Emissions!K1107</f>
        <v>0</v>
      </c>
      <c r="L2179" s="42">
        <f>[2]Emissions!L1107</f>
        <v>0</v>
      </c>
      <c r="M2179" s="42">
        <f>[2]Emissions!M1107</f>
        <v>0</v>
      </c>
    </row>
    <row r="2180" spans="1:13">
      <c r="A2180" s="10" t="str">
        <f>[2]Emissions!A1290</f>
        <v>EUR</v>
      </c>
      <c r="B2180" s="10" t="str">
        <f>[2]Emissions!B1290</f>
        <v>IND_NM_CLK_DRY_OCCS_NEW</v>
      </c>
      <c r="C2180" s="10" t="str">
        <f>[2]Emissions!C1290</f>
        <v>IND_CH4</v>
      </c>
      <c r="D2180" s="10" t="str">
        <f>[2]Emissions!D1290</f>
        <v>IND</v>
      </c>
      <c r="E2180" s="42">
        <f>[2]Emissions!E1290</f>
        <v>0</v>
      </c>
      <c r="F2180" s="42">
        <f>[2]Emissions!F1290</f>
        <v>0</v>
      </c>
      <c r="G2180" s="42">
        <f>[2]Emissions!G1290</f>
        <v>0</v>
      </c>
      <c r="H2180" s="42">
        <f>[2]Emissions!H1290</f>
        <v>0</v>
      </c>
      <c r="I2180" s="42">
        <f>[2]Emissions!I1290</f>
        <v>650.61369043053548</v>
      </c>
      <c r="J2180" s="42">
        <f>[2]Emissions!J1290</f>
        <v>6352.1781025313476</v>
      </c>
      <c r="K2180" s="42">
        <f>[2]Emissions!K1290</f>
        <v>6425.2389171140203</v>
      </c>
      <c r="L2180" s="42">
        <f>[2]Emissions!L1290</f>
        <v>6507.7306941789047</v>
      </c>
      <c r="M2180" s="42">
        <f>[2]Emissions!M1290</f>
        <v>6576.4685996361723</v>
      </c>
    </row>
    <row r="2181" spans="1:13">
      <c r="A2181" s="10" t="str">
        <f>[2]Emissions!A918</f>
        <v>EUR</v>
      </c>
      <c r="B2181" s="10" t="str">
        <f>[2]Emissions!B918</f>
        <v>IND_CH_OTH_COA_NEW</v>
      </c>
      <c r="C2181" s="10" t="str">
        <f>[2]Emissions!C918</f>
        <v>IND_CH4</v>
      </c>
      <c r="D2181" s="10" t="str">
        <f>[2]Emissions!D918</f>
        <v>IND</v>
      </c>
      <c r="E2181" s="42">
        <f>[2]Emissions!E918</f>
        <v>0</v>
      </c>
      <c r="F2181" s="42">
        <f>[2]Emissions!F918</f>
        <v>0</v>
      </c>
      <c r="G2181" s="42">
        <f>[2]Emissions!G918</f>
        <v>0</v>
      </c>
      <c r="H2181" s="42">
        <f>[2]Emissions!H918</f>
        <v>3672.944309259854</v>
      </c>
      <c r="I2181" s="42">
        <f>[2]Emissions!I918</f>
        <v>3672.944309259854</v>
      </c>
      <c r="J2181" s="42">
        <f>[2]Emissions!J918</f>
        <v>0</v>
      </c>
      <c r="K2181" s="42">
        <f>[2]Emissions!K918</f>
        <v>0</v>
      </c>
      <c r="L2181" s="42">
        <f>[2]Emissions!L918</f>
        <v>0</v>
      </c>
      <c r="M2181" s="42">
        <f>[2]Emissions!M918</f>
        <v>0</v>
      </c>
    </row>
    <row r="2182" spans="1:13">
      <c r="A2182" s="10" t="str">
        <f>[2]Emissions!A911</f>
        <v>EUR</v>
      </c>
      <c r="B2182" s="10" t="str">
        <f>[2]Emissions!B911</f>
        <v>IND_CH_OTH_COA_EXS</v>
      </c>
      <c r="C2182" s="10" t="str">
        <f>[2]Emissions!C911</f>
        <v>IND_CH4</v>
      </c>
      <c r="D2182" s="10" t="str">
        <f>[2]Emissions!D911</f>
        <v>IND</v>
      </c>
      <c r="E2182" s="42">
        <f>[2]Emissions!E911</f>
        <v>0</v>
      </c>
      <c r="F2182" s="42">
        <f>[2]Emissions!F911</f>
        <v>0</v>
      </c>
      <c r="G2182" s="42">
        <f>[2]Emissions!G911</f>
        <v>0</v>
      </c>
      <c r="H2182" s="42">
        <f>[2]Emissions!H911</f>
        <v>0</v>
      </c>
      <c r="I2182" s="42">
        <f>[2]Emissions!I911</f>
        <v>0</v>
      </c>
      <c r="J2182" s="42">
        <f>[2]Emissions!J911</f>
        <v>0</v>
      </c>
      <c r="K2182" s="42">
        <f>[2]Emissions!K911</f>
        <v>0</v>
      </c>
      <c r="L2182" s="42">
        <f>[2]Emissions!L911</f>
        <v>0</v>
      </c>
      <c r="M2182" s="42">
        <f>[2]Emissions!M911</f>
        <v>0</v>
      </c>
    </row>
    <row r="2183" spans="1:13">
      <c r="A2183" s="10" t="str">
        <f>[2]Emissions!A1084</f>
        <v>EUR</v>
      </c>
      <c r="B2183" s="10" t="str">
        <f>[2]Emissions!B1084</f>
        <v>IND_IS_BOF_TGR_CCS_NEW</v>
      </c>
      <c r="C2183" s="10" t="str">
        <f>[2]Emissions!C1084</f>
        <v>IND_CH4</v>
      </c>
      <c r="D2183" s="10" t="str">
        <f>[2]Emissions!D1084</f>
        <v>IND</v>
      </c>
      <c r="E2183" s="42">
        <f>[2]Emissions!E1084</f>
        <v>0</v>
      </c>
      <c r="F2183" s="42">
        <f>[2]Emissions!F1084</f>
        <v>0</v>
      </c>
      <c r="G2183" s="42">
        <f>[2]Emissions!G1084</f>
        <v>0</v>
      </c>
      <c r="H2183" s="42">
        <f>[2]Emissions!H1084</f>
        <v>0</v>
      </c>
      <c r="I2183" s="42">
        <f>[2]Emissions!I1084</f>
        <v>0</v>
      </c>
      <c r="J2183" s="42">
        <f>[2]Emissions!J1084</f>
        <v>0</v>
      </c>
      <c r="K2183" s="42">
        <f>[2]Emissions!K1084</f>
        <v>807.38340169244566</v>
      </c>
      <c r="L2183" s="42">
        <f>[2]Emissions!L1084</f>
        <v>807.38340169244555</v>
      </c>
      <c r="M2183" s="42">
        <f>[2]Emissions!M1084</f>
        <v>807.38340169244532</v>
      </c>
    </row>
    <row r="2184" spans="1:13">
      <c r="A2184" s="10" t="str">
        <f>[2]Emissions!A1092</f>
        <v>EUR</v>
      </c>
      <c r="B2184" s="10" t="str">
        <f>[2]Emissions!B1092</f>
        <v>IND_IS_BOF_ULCOLYSIS_NEW</v>
      </c>
      <c r="C2184" s="10" t="str">
        <f>[2]Emissions!C1092</f>
        <v>IND_CH4</v>
      </c>
      <c r="D2184" s="10" t="str">
        <f>[2]Emissions!D1092</f>
        <v>IND</v>
      </c>
      <c r="E2184" s="42">
        <f>[2]Emissions!E1092</f>
        <v>0</v>
      </c>
      <c r="F2184" s="42">
        <f>[2]Emissions!F1092</f>
        <v>0</v>
      </c>
      <c r="G2184" s="42">
        <f>[2]Emissions!G1092</f>
        <v>0</v>
      </c>
      <c r="H2184" s="42">
        <f>[2]Emissions!H1092</f>
        <v>0</v>
      </c>
      <c r="I2184" s="42">
        <f>[2]Emissions!I1092</f>
        <v>0</v>
      </c>
      <c r="J2184" s="42">
        <f>[2]Emissions!J1092</f>
        <v>0</v>
      </c>
      <c r="K2184" s="42">
        <f>[2]Emissions!K1092</f>
        <v>0</v>
      </c>
      <c r="L2184" s="42">
        <f>[2]Emissions!L1092</f>
        <v>0</v>
      </c>
      <c r="M2184" s="42">
        <f>[2]Emissions!M1092</f>
        <v>0</v>
      </c>
    </row>
    <row r="2185" spans="1:13">
      <c r="A2185" s="10" t="str">
        <f>[2]Emissions!A1359</f>
        <v>EUR</v>
      </c>
      <c r="B2185" s="10" t="str">
        <f>[2]Emissions!B1359</f>
        <v>IND_NM_LIM_EXS</v>
      </c>
      <c r="C2185" s="10" t="str">
        <f>[2]Emissions!C1359</f>
        <v>IND_CH4</v>
      </c>
      <c r="D2185" s="10" t="str">
        <f>[2]Emissions!D1359</f>
        <v>IND</v>
      </c>
      <c r="E2185" s="42">
        <f>[2]Emissions!E1359</f>
        <v>578.36433857762756</v>
      </c>
      <c r="F2185" s="42">
        <f>[2]Emissions!F1359</f>
        <v>462.66445553712617</v>
      </c>
      <c r="G2185" s="42">
        <f>[2]Emissions!G1359</f>
        <v>347.0186031465766</v>
      </c>
      <c r="H2185" s="42">
        <f>[2]Emissions!H1359</f>
        <v>231.39976608100289</v>
      </c>
      <c r="I2185" s="42">
        <f>[2]Emissions!I1359</f>
        <v>115.6998830405015</v>
      </c>
      <c r="J2185" s="42">
        <f>[2]Emissions!J1359</f>
        <v>0</v>
      </c>
      <c r="K2185" s="42">
        <f>[2]Emissions!K1359</f>
        <v>0</v>
      </c>
      <c r="L2185" s="42">
        <f>[2]Emissions!L1359</f>
        <v>0</v>
      </c>
      <c r="M2185" s="42">
        <f>[2]Emissions!M1359</f>
        <v>0</v>
      </c>
    </row>
    <row r="2186" spans="1:13">
      <c r="A2186" s="10" t="str">
        <f>[2]Emissions!A1052</f>
        <v>EUR</v>
      </c>
      <c r="B2186" s="10" t="str">
        <f>[2]Emissions!B1052</f>
        <v>IND_IS_BOF_EXS</v>
      </c>
      <c r="C2186" s="10" t="str">
        <f>[2]Emissions!C1052</f>
        <v>IND_CH4</v>
      </c>
      <c r="D2186" s="10" t="str">
        <f>[2]Emissions!D1052</f>
        <v>IND</v>
      </c>
      <c r="E2186" s="42">
        <f>[2]Emissions!E1052</f>
        <v>1948.2357198734071</v>
      </c>
      <c r="F2186" s="42">
        <f>[2]Emissions!F1052</f>
        <v>1558.4863127623221</v>
      </c>
      <c r="G2186" s="42">
        <f>[2]Emissions!G1052</f>
        <v>1168.9414319240429</v>
      </c>
      <c r="H2186" s="42">
        <f>[2]Emissions!H1052</f>
        <v>779.49881422216447</v>
      </c>
      <c r="I2186" s="42">
        <f>[2]Emissions!I1052</f>
        <v>389.7494071110828</v>
      </c>
      <c r="J2186" s="42">
        <f>[2]Emissions!J1052</f>
        <v>0</v>
      </c>
      <c r="K2186" s="42">
        <f>[2]Emissions!K1052</f>
        <v>0</v>
      </c>
      <c r="L2186" s="42">
        <f>[2]Emissions!L1052</f>
        <v>0</v>
      </c>
      <c r="M2186" s="42">
        <f>[2]Emissions!M1052</f>
        <v>0</v>
      </c>
    </row>
    <row r="2187" spans="1:13">
      <c r="A2187" s="10" t="str">
        <f>[2]Emissions!A1122</f>
        <v>EUR</v>
      </c>
      <c r="B2187" s="10" t="str">
        <f>[2]Emissions!B1122</f>
        <v>IND_IS_DRI_EXS</v>
      </c>
      <c r="C2187" s="10" t="str">
        <f>[2]Emissions!C1122</f>
        <v>IND_CH4</v>
      </c>
      <c r="D2187" s="10" t="str">
        <f>[2]Emissions!D1122</f>
        <v>IND</v>
      </c>
      <c r="E2187" s="42">
        <f>[2]Emissions!E1122</f>
        <v>10.85925178837555</v>
      </c>
      <c r="F2187" s="42">
        <f>[2]Emissions!F1122</f>
        <v>4.5723165424739216</v>
      </c>
      <c r="G2187" s="42">
        <f>[2]Emissions!G1122</f>
        <v>3.4292374068554401</v>
      </c>
      <c r="H2187" s="42">
        <f>[2]Emissions!H1122</f>
        <v>2.2861582712370119</v>
      </c>
      <c r="I2187" s="42">
        <f>[2]Emissions!I1122</f>
        <v>1.1430791356185339</v>
      </c>
      <c r="J2187" s="42">
        <f>[2]Emissions!J1122</f>
        <v>0</v>
      </c>
      <c r="K2187" s="42">
        <f>[2]Emissions!K1122</f>
        <v>0</v>
      </c>
      <c r="L2187" s="42">
        <f>[2]Emissions!L1122</f>
        <v>0</v>
      </c>
      <c r="M2187" s="42">
        <f>[2]Emissions!M1122</f>
        <v>0</v>
      </c>
    </row>
    <row r="2188" spans="1:13">
      <c r="A2188" s="10" t="str">
        <f>[2]Emissions!A1099</f>
        <v>EUR</v>
      </c>
      <c r="B2188" s="10" t="str">
        <f>[2]Emissions!B1099</f>
        <v>IND_IS_BOF_ULCOWIN_NEW</v>
      </c>
      <c r="C2188" s="10" t="str">
        <f>[2]Emissions!C1099</f>
        <v>IND_CH4</v>
      </c>
      <c r="D2188" s="10" t="str">
        <f>[2]Emissions!D1099</f>
        <v>IND</v>
      </c>
      <c r="E2188" s="42">
        <f>[2]Emissions!E1099</f>
        <v>0</v>
      </c>
      <c r="F2188" s="42">
        <f>[2]Emissions!F1099</f>
        <v>0</v>
      </c>
      <c r="G2188" s="42">
        <f>[2]Emissions!G1099</f>
        <v>0</v>
      </c>
      <c r="H2188" s="42">
        <f>[2]Emissions!H1099</f>
        <v>0</v>
      </c>
      <c r="I2188" s="42">
        <f>[2]Emissions!I1099</f>
        <v>0</v>
      </c>
      <c r="J2188" s="42">
        <f>[2]Emissions!J1099</f>
        <v>0</v>
      </c>
      <c r="K2188" s="42">
        <f>[2]Emissions!K1099</f>
        <v>0</v>
      </c>
      <c r="L2188" s="42">
        <f>[2]Emissions!L1099</f>
        <v>0</v>
      </c>
      <c r="M2188" s="42">
        <f>[2]Emissions!M1099</f>
        <v>0</v>
      </c>
    </row>
    <row r="2189" spans="1:13">
      <c r="A2189" s="10" t="str">
        <f>[2]Emissions!A1060</f>
        <v>EUR</v>
      </c>
      <c r="B2189" s="10" t="str">
        <f>[2]Emissions!B1060</f>
        <v>IND_IS_BOF_HISBOF_CCS_NEW</v>
      </c>
      <c r="C2189" s="10" t="str">
        <f>[2]Emissions!C1060</f>
        <v>IND_CH4</v>
      </c>
      <c r="D2189" s="10" t="str">
        <f>[2]Emissions!D1060</f>
        <v>IND</v>
      </c>
      <c r="E2189" s="42">
        <f>[2]Emissions!E1060</f>
        <v>0</v>
      </c>
      <c r="F2189" s="42">
        <f>[2]Emissions!F1060</f>
        <v>0</v>
      </c>
      <c r="G2189" s="42">
        <f>[2]Emissions!G1060</f>
        <v>0</v>
      </c>
      <c r="H2189" s="42">
        <f>[2]Emissions!H1060</f>
        <v>0</v>
      </c>
      <c r="I2189" s="42">
        <f>[2]Emissions!I1060</f>
        <v>0</v>
      </c>
      <c r="J2189" s="42">
        <f>[2]Emissions!J1060</f>
        <v>0</v>
      </c>
      <c r="K2189" s="42">
        <f>[2]Emissions!K1060</f>
        <v>0</v>
      </c>
      <c r="L2189" s="42">
        <f>[2]Emissions!L1060</f>
        <v>0</v>
      </c>
      <c r="M2189" s="42">
        <f>[2]Emissions!M1060</f>
        <v>0</v>
      </c>
    </row>
    <row r="2190" spans="1:13">
      <c r="A2190" s="10" t="str">
        <f>[2]Emissions!A1366</f>
        <v>EUR</v>
      </c>
      <c r="B2190" s="10" t="str">
        <f>[2]Emissions!B1366</f>
        <v>IND_NM_LIM_LRK_NEW</v>
      </c>
      <c r="C2190" s="10" t="str">
        <f>[2]Emissions!C1366</f>
        <v>IND_CH4</v>
      </c>
      <c r="D2190" s="10" t="str">
        <f>[2]Emissions!D1366</f>
        <v>IND</v>
      </c>
      <c r="E2190" s="42">
        <f>[2]Emissions!E1366</f>
        <v>209.6800816226675</v>
      </c>
      <c r="F2190" s="42">
        <f>[2]Emissions!F1366</f>
        <v>1008.028194134815</v>
      </c>
      <c r="G2190" s="42">
        <f>[2]Emissions!G1366</f>
        <v>1619.800267226311</v>
      </c>
      <c r="H2190" s="42">
        <f>[2]Emissions!H1366</f>
        <v>2523.115836911521</v>
      </c>
      <c r="I2190" s="42">
        <f>[2]Emissions!I1366</f>
        <v>3221.4620750733202</v>
      </c>
      <c r="J2190" s="42">
        <f>[2]Emissions!J1366</f>
        <v>3905.7491564581301</v>
      </c>
      <c r="K2190" s="42">
        <f>[2]Emissions!K1366</f>
        <v>3836.405387070623</v>
      </c>
      <c r="L2190" s="42">
        <f>[2]Emissions!L1366</f>
        <v>3885.6598820401118</v>
      </c>
      <c r="M2190" s="42">
        <f>[2]Emissions!M1366</f>
        <v>3926.702164544161</v>
      </c>
    </row>
    <row r="2191" spans="1:13">
      <c r="A2191" s="10" t="str">
        <f>[2]Emissions!A1197</f>
        <v>EUR</v>
      </c>
      <c r="B2191" s="10" t="str">
        <f>[2]Emissions!B1197</f>
        <v>IND_NF_ALU_HLH_NEW</v>
      </c>
      <c r="C2191" s="10" t="str">
        <f>[2]Emissions!C1197</f>
        <v>IND_CH4</v>
      </c>
      <c r="D2191" s="10" t="str">
        <f>[2]Emissions!D1197</f>
        <v>IND</v>
      </c>
      <c r="E2191" s="42">
        <f>[2]Emissions!E1197</f>
        <v>0</v>
      </c>
      <c r="F2191" s="42">
        <f>[2]Emissions!F1197</f>
        <v>0</v>
      </c>
      <c r="G2191" s="42">
        <f>[2]Emissions!G1197</f>
        <v>0</v>
      </c>
      <c r="H2191" s="42">
        <f>[2]Emissions!H1197</f>
        <v>0</v>
      </c>
      <c r="I2191" s="42">
        <f>[2]Emissions!I1197</f>
        <v>0</v>
      </c>
      <c r="J2191" s="42">
        <f>[2]Emissions!J1197</f>
        <v>0</v>
      </c>
      <c r="K2191" s="42">
        <f>[2]Emissions!K1197</f>
        <v>0</v>
      </c>
      <c r="L2191" s="42">
        <f>[2]Emissions!L1197</f>
        <v>0</v>
      </c>
      <c r="M2191" s="42">
        <f>[2]Emissions!M1197</f>
        <v>0</v>
      </c>
    </row>
    <row r="2192" spans="1:13">
      <c r="A2192" s="10" t="str">
        <f>[2]Emissions!A1190</f>
        <v>EUR</v>
      </c>
      <c r="B2192" s="10" t="str">
        <f>[2]Emissions!B1190</f>
        <v>IND_NF_ALU_HLHIA_NEW</v>
      </c>
      <c r="C2192" s="10" t="str">
        <f>[2]Emissions!C1190</f>
        <v>IND_CH4</v>
      </c>
      <c r="D2192" s="10" t="str">
        <f>[2]Emissions!D1190</f>
        <v>IND</v>
      </c>
      <c r="E2192" s="42">
        <f>[2]Emissions!E1190</f>
        <v>0</v>
      </c>
      <c r="F2192" s="42">
        <f>[2]Emissions!F1190</f>
        <v>0</v>
      </c>
      <c r="G2192" s="42">
        <f>[2]Emissions!G1190</f>
        <v>0</v>
      </c>
      <c r="H2192" s="42">
        <f>[2]Emissions!H1190</f>
        <v>0</v>
      </c>
      <c r="I2192" s="42">
        <f>[2]Emissions!I1190</f>
        <v>0</v>
      </c>
      <c r="J2192" s="42">
        <f>[2]Emissions!J1190</f>
        <v>0</v>
      </c>
      <c r="K2192" s="42">
        <f>[2]Emissions!K1190</f>
        <v>0</v>
      </c>
      <c r="L2192" s="42">
        <f>[2]Emissions!L1190</f>
        <v>0</v>
      </c>
      <c r="M2192" s="42">
        <f>[2]Emissions!M1190</f>
        <v>0</v>
      </c>
    </row>
    <row r="2193" spans="1:13">
      <c r="A2193" s="10" t="str">
        <f>[2]Emissions!A881</f>
        <v>EUR</v>
      </c>
      <c r="B2193" s="10" t="str">
        <f>[2]Emissions!B881</f>
        <v>IND_CH_MTH_NGASR_NEW</v>
      </c>
      <c r="C2193" s="10" t="str">
        <f>[2]Emissions!C881</f>
        <v>IND_CH4</v>
      </c>
      <c r="D2193" s="10" t="str">
        <f>[2]Emissions!D881</f>
        <v>IND</v>
      </c>
      <c r="E2193" s="42">
        <f>[2]Emissions!E881</f>
        <v>1.2718003250769201</v>
      </c>
      <c r="F2193" s="42">
        <f>[2]Emissions!F881</f>
        <v>12.50029495990594</v>
      </c>
      <c r="G2193" s="42">
        <f>[2]Emissions!G881</f>
        <v>20.364863303021359</v>
      </c>
      <c r="H2193" s="42">
        <f>[2]Emissions!H881</f>
        <v>0</v>
      </c>
      <c r="I2193" s="42">
        <f>[2]Emissions!I881</f>
        <v>0</v>
      </c>
      <c r="J2193" s="42">
        <f>[2]Emissions!J881</f>
        <v>0</v>
      </c>
      <c r="K2193" s="42">
        <f>[2]Emissions!K881</f>
        <v>0</v>
      </c>
      <c r="L2193" s="42">
        <f>[2]Emissions!L881</f>
        <v>0</v>
      </c>
      <c r="M2193" s="42">
        <f>[2]Emissions!M881</f>
        <v>0</v>
      </c>
    </row>
    <row r="2194" spans="1:13">
      <c r="A2194" s="10" t="str">
        <f>[2]Emissions!A1130</f>
        <v>EUR</v>
      </c>
      <c r="B2194" s="10" t="str">
        <f>[2]Emissions!B1130</f>
        <v>IND_IS_DRI_HDREAF_NEW</v>
      </c>
      <c r="C2194" s="10" t="str">
        <f>[2]Emissions!C1130</f>
        <v>IND_CH4</v>
      </c>
      <c r="D2194" s="10" t="str">
        <f>[2]Emissions!D1130</f>
        <v>IND</v>
      </c>
      <c r="E2194" s="42">
        <f>[2]Emissions!E1130</f>
        <v>0</v>
      </c>
      <c r="F2194" s="42">
        <f>[2]Emissions!F1130</f>
        <v>0</v>
      </c>
      <c r="G2194" s="42">
        <f>[2]Emissions!G1130</f>
        <v>0</v>
      </c>
      <c r="H2194" s="42">
        <f>[2]Emissions!H1130</f>
        <v>0</v>
      </c>
      <c r="I2194" s="42">
        <f>[2]Emissions!I1130</f>
        <v>0</v>
      </c>
      <c r="J2194" s="42">
        <f>[2]Emissions!J1130</f>
        <v>0</v>
      </c>
      <c r="K2194" s="42">
        <f>[2]Emissions!K1130</f>
        <v>0</v>
      </c>
      <c r="L2194" s="42">
        <f>[2]Emissions!L1130</f>
        <v>0</v>
      </c>
      <c r="M2194" s="42">
        <f>[2]Emissions!M1130</f>
        <v>0</v>
      </c>
    </row>
    <row r="2195" spans="1:13">
      <c r="A2195" s="10" t="str">
        <f>[2]Emissions!A1374</f>
        <v>EUR</v>
      </c>
      <c r="B2195" s="10" t="str">
        <f>[2]Emissions!B1374</f>
        <v>IND_NM_MD_LPG_NEW</v>
      </c>
      <c r="C2195" s="10" t="str">
        <f>[2]Emissions!C1374</f>
        <v>IND_CH4</v>
      </c>
      <c r="D2195" s="10" t="str">
        <f>[2]Emissions!D1374</f>
        <v>IND</v>
      </c>
      <c r="E2195" s="42">
        <f>[2]Emissions!E1374</f>
        <v>0</v>
      </c>
      <c r="F2195" s="42">
        <f>[2]Emissions!F1374</f>
        <v>0</v>
      </c>
      <c r="G2195" s="42">
        <f>[2]Emissions!G1374</f>
        <v>0</v>
      </c>
      <c r="H2195" s="42">
        <f>[2]Emissions!H1374</f>
        <v>0</v>
      </c>
      <c r="I2195" s="42">
        <f>[2]Emissions!I1374</f>
        <v>0</v>
      </c>
      <c r="J2195" s="42">
        <f>[2]Emissions!J1374</f>
        <v>0</v>
      </c>
      <c r="K2195" s="42">
        <f>[2]Emissions!K1374</f>
        <v>0</v>
      </c>
      <c r="L2195" s="42">
        <f>[2]Emissions!L1374</f>
        <v>0</v>
      </c>
      <c r="M2195" s="42">
        <f>[2]Emissions!M1374</f>
        <v>0</v>
      </c>
    </row>
    <row r="2196" spans="1:13">
      <c r="A2196" s="10" t="str">
        <f>[2]Emissions!A1282</f>
        <v>EUR</v>
      </c>
      <c r="B2196" s="10" t="str">
        <f>[2]Emissions!B1282</f>
        <v>IND_NM_CLK_DRY_NEW</v>
      </c>
      <c r="C2196" s="10" t="str">
        <f>[2]Emissions!C1282</f>
        <v>IND_CH4</v>
      </c>
      <c r="D2196" s="10" t="str">
        <f>[2]Emissions!D1282</f>
        <v>IND</v>
      </c>
      <c r="E2196" s="42">
        <f>[2]Emissions!E1282</f>
        <v>356.62628188043863</v>
      </c>
      <c r="F2196" s="42">
        <f>[2]Emissions!F1282</f>
        <v>2023.814592288277</v>
      </c>
      <c r="G2196" s="42">
        <f>[2]Emissions!G1282</f>
        <v>2754.5588821095489</v>
      </c>
      <c r="H2196" s="42">
        <f>[2]Emissions!H1282</f>
        <v>4801.8676235346556</v>
      </c>
      <c r="I2196" s="42">
        <f>[2]Emissions!I1282</f>
        <v>4801.8676235346556</v>
      </c>
      <c r="J2196" s="42">
        <f>[2]Emissions!J1282</f>
        <v>0</v>
      </c>
      <c r="K2196" s="42">
        <f>[2]Emissions!K1282</f>
        <v>0</v>
      </c>
      <c r="L2196" s="42">
        <f>[2]Emissions!L1282</f>
        <v>0</v>
      </c>
      <c r="M2196" s="42">
        <f>[2]Emissions!M1282</f>
        <v>0</v>
      </c>
    </row>
    <row r="2197" spans="1:13">
      <c r="A2197" s="10" t="str">
        <f>[2]Emissions!A1219</f>
        <v>EUR</v>
      </c>
      <c r="B2197" s="10" t="str">
        <f>[2]Emissions!B1219</f>
        <v>IND_NF_AMN_EXS</v>
      </c>
      <c r="C2197" s="10" t="str">
        <f>[2]Emissions!C1219</f>
        <v>IND_CH4</v>
      </c>
      <c r="D2197" s="10" t="str">
        <f>[2]Emissions!D1219</f>
        <v>IND</v>
      </c>
      <c r="E2197" s="42">
        <f>[2]Emissions!E1219</f>
        <v>2.7237302047981702</v>
      </c>
      <c r="F2197" s="42">
        <f>[2]Emissions!F1219</f>
        <v>2.1789841638385359</v>
      </c>
      <c r="G2197" s="42">
        <f>[2]Emissions!G1219</f>
        <v>1.634238122878902</v>
      </c>
      <c r="H2197" s="42">
        <f>[2]Emissions!H1219</f>
        <v>1.0894920819192671</v>
      </c>
      <c r="I2197" s="42">
        <f>[2]Emissions!I1219</f>
        <v>0.54474604095963364</v>
      </c>
      <c r="J2197" s="42">
        <f>[2]Emissions!J1219</f>
        <v>0</v>
      </c>
      <c r="K2197" s="42">
        <f>[2]Emissions!K1219</f>
        <v>0</v>
      </c>
      <c r="L2197" s="42">
        <f>[2]Emissions!L1219</f>
        <v>0</v>
      </c>
      <c r="M2197" s="42">
        <f>[2]Emissions!M1219</f>
        <v>0</v>
      </c>
    </row>
    <row r="2198" spans="1:13">
      <c r="A2198" s="10" t="str">
        <f>[2]Emissions!A903</f>
        <v>EUR</v>
      </c>
      <c r="B2198" s="10" t="str">
        <f>[2]Emissions!B903</f>
        <v>IND_CH_OLF_PDH_NEW</v>
      </c>
      <c r="C2198" s="10" t="str">
        <f>[2]Emissions!C903</f>
        <v>IND_CH4</v>
      </c>
      <c r="D2198" s="10" t="str">
        <f>[2]Emissions!D903</f>
        <v>IND</v>
      </c>
      <c r="E2198" s="42">
        <f>[2]Emissions!E903</f>
        <v>0</v>
      </c>
      <c r="F2198" s="42">
        <f>[2]Emissions!F903</f>
        <v>0</v>
      </c>
      <c r="G2198" s="42">
        <f>[2]Emissions!G903</f>
        <v>0</v>
      </c>
      <c r="H2198" s="42">
        <f>[2]Emissions!H903</f>
        <v>364.19455363005147</v>
      </c>
      <c r="I2198" s="42">
        <f>[2]Emissions!I903</f>
        <v>358.31345850938942</v>
      </c>
      <c r="J2198" s="42">
        <f>[2]Emissions!J903</f>
        <v>0</v>
      </c>
      <c r="K2198" s="42">
        <f>[2]Emissions!K903</f>
        <v>0</v>
      </c>
      <c r="L2198" s="42">
        <f>[2]Emissions!L903</f>
        <v>0</v>
      </c>
      <c r="M2198" s="42">
        <f>[2]Emissions!M903</f>
        <v>0</v>
      </c>
    </row>
    <row r="2199" spans="1:13">
      <c r="A2199" s="10" t="str">
        <f>[2]Emissions!A896</f>
        <v>EUR</v>
      </c>
      <c r="B2199" s="10" t="str">
        <f>[2]Emissions!B896</f>
        <v>IND_CH_OLF_MTO_NEW</v>
      </c>
      <c r="C2199" s="10" t="str">
        <f>[2]Emissions!C896</f>
        <v>IND_CH4</v>
      </c>
      <c r="D2199" s="10" t="str">
        <f>[2]Emissions!D896</f>
        <v>IND</v>
      </c>
      <c r="E2199" s="42">
        <f>[2]Emissions!E896</f>
        <v>0</v>
      </c>
      <c r="F2199" s="42">
        <f>[2]Emissions!F896</f>
        <v>0</v>
      </c>
      <c r="G2199" s="42">
        <f>[2]Emissions!G896</f>
        <v>0</v>
      </c>
      <c r="H2199" s="42">
        <f>[2]Emissions!H896</f>
        <v>0</v>
      </c>
      <c r="I2199" s="42">
        <f>[2]Emissions!I896</f>
        <v>11.048215237933359</v>
      </c>
      <c r="J2199" s="42">
        <f>[2]Emissions!J896</f>
        <v>149.61454561391199</v>
      </c>
      <c r="K2199" s="42">
        <f>[2]Emissions!K896</f>
        <v>274.55427682359408</v>
      </c>
      <c r="L2199" s="42">
        <f>[2]Emissions!L896</f>
        <v>278.35583175365821</v>
      </c>
      <c r="M2199" s="42">
        <f>[2]Emissions!M896</f>
        <v>281.51894642035683</v>
      </c>
    </row>
    <row r="2200" spans="1:13">
      <c r="A2200" s="10" t="str">
        <f>[2]Emissions!A669</f>
        <v>EUR</v>
      </c>
      <c r="B2200" s="10" t="str">
        <f>[2]Emissions!B669</f>
        <v>IND_CH_AMM_NGASR_CCS_NEW</v>
      </c>
      <c r="C2200" s="10" t="str">
        <f>[2]Emissions!C669</f>
        <v>IND_CH4</v>
      </c>
      <c r="D2200" s="10" t="str">
        <f>[2]Emissions!D669</f>
        <v>IND</v>
      </c>
      <c r="E2200" s="42">
        <f>[2]Emissions!E669</f>
        <v>0</v>
      </c>
      <c r="F2200" s="42">
        <f>[2]Emissions!F669</f>
        <v>0</v>
      </c>
      <c r="G2200" s="42">
        <f>[2]Emissions!G669</f>
        <v>0</v>
      </c>
      <c r="H2200" s="42">
        <f>[2]Emissions!H669</f>
        <v>0</v>
      </c>
      <c r="I2200" s="42">
        <f>[2]Emissions!I669</f>
        <v>54.370577748693911</v>
      </c>
      <c r="J2200" s="42">
        <f>[2]Emissions!J669</f>
        <v>55.294737800299153</v>
      </c>
      <c r="K2200" s="42">
        <f>[2]Emissions!K669</f>
        <v>56.004606404278761</v>
      </c>
      <c r="L2200" s="42">
        <f>[2]Emissions!L669</f>
        <v>56.780061771595037</v>
      </c>
      <c r="M2200" s="42">
        <f>[2]Emissions!M669</f>
        <v>57.425285710444442</v>
      </c>
    </row>
    <row r="2201" spans="1:13">
      <c r="A2201" s="10" t="str">
        <f>[2]Emissions!A1604</f>
        <v>EUR</v>
      </c>
      <c r="B2201" s="10" t="str">
        <f>[2]Emissions!B1604</f>
        <v>IND_OTH_SB_COG_EXS</v>
      </c>
      <c r="C2201" s="10" t="str">
        <f>[2]Emissions!C1604</f>
        <v>IND_CH4</v>
      </c>
      <c r="D2201" s="10" t="str">
        <f>[2]Emissions!D1604</f>
        <v>IND</v>
      </c>
      <c r="E2201" s="42">
        <f>[2]Emissions!E1604</f>
        <v>2.6914222222222222</v>
      </c>
      <c r="F2201" s="42">
        <f>[2]Emissions!F1604</f>
        <v>2.2428518518518512</v>
      </c>
      <c r="G2201" s="42">
        <f>[2]Emissions!G1604</f>
        <v>1.7942814814814809</v>
      </c>
      <c r="H2201" s="42">
        <f>[2]Emissions!H1604</f>
        <v>1.3457111111111111</v>
      </c>
      <c r="I2201" s="42">
        <f>[2]Emissions!I1604</f>
        <v>0.89714074074074057</v>
      </c>
      <c r="J2201" s="42">
        <f>[2]Emissions!J1604</f>
        <v>0.44857037037037018</v>
      </c>
      <c r="K2201" s="42">
        <f>[2]Emissions!K1604</f>
        <v>0</v>
      </c>
      <c r="L2201" s="42">
        <f>[2]Emissions!L1604</f>
        <v>0</v>
      </c>
      <c r="M2201" s="42">
        <f>[2]Emissions!M1604</f>
        <v>0</v>
      </c>
    </row>
    <row r="2202" spans="1:13">
      <c r="A2202" s="10" t="str">
        <f>[2]Emissions!A1590</f>
        <v>EUR</v>
      </c>
      <c r="B2202" s="10" t="str">
        <f>[2]Emissions!B1590</f>
        <v>IND_OTH_SB_COA_EXS</v>
      </c>
      <c r="C2202" s="10" t="str">
        <f>[2]Emissions!C1590</f>
        <v>IND_CH4</v>
      </c>
      <c r="D2202" s="10" t="str">
        <f>[2]Emissions!D1590</f>
        <v>IND</v>
      </c>
      <c r="E2202" s="42">
        <f>[2]Emissions!E1590</f>
        <v>315.19753086419752</v>
      </c>
      <c r="F2202" s="42">
        <f>[2]Emissions!F1590</f>
        <v>262.66460905349788</v>
      </c>
      <c r="G2202" s="42">
        <f>[2]Emissions!G1590</f>
        <v>210.13168724279831</v>
      </c>
      <c r="H2202" s="42">
        <f>[2]Emissions!H1590</f>
        <v>157.59876543209879</v>
      </c>
      <c r="I2202" s="42">
        <f>[2]Emissions!I1590</f>
        <v>105.0658436213992</v>
      </c>
      <c r="J2202" s="42">
        <f>[2]Emissions!J1590</f>
        <v>52.532921810699598</v>
      </c>
      <c r="K2202" s="42">
        <f>[2]Emissions!K1590</f>
        <v>0</v>
      </c>
      <c r="L2202" s="42">
        <f>[2]Emissions!L1590</f>
        <v>0</v>
      </c>
      <c r="M2202" s="42">
        <f>[2]Emissions!M1590</f>
        <v>0</v>
      </c>
    </row>
    <row r="2203" spans="1:13">
      <c r="A2203" s="10" t="str">
        <f>[2]Emissions!A1534</f>
        <v>EUR</v>
      </c>
      <c r="B2203" s="10" t="str">
        <f>[2]Emissions!B1534</f>
        <v>IND_OTH_PH_HFO_EXS</v>
      </c>
      <c r="C2203" s="10" t="str">
        <f>[2]Emissions!C1534</f>
        <v>IND_CH4</v>
      </c>
      <c r="D2203" s="10" t="str">
        <f>[2]Emissions!D1534</f>
        <v>IND</v>
      </c>
      <c r="E2203" s="42">
        <f>[2]Emissions!E1534</f>
        <v>288.57466463414642</v>
      </c>
      <c r="F2203" s="42">
        <f>[2]Emissions!F1534</f>
        <v>126.5678353658537</v>
      </c>
      <c r="G2203" s="42">
        <f>[2]Emissions!G1534</f>
        <v>101.25426829268289</v>
      </c>
      <c r="H2203" s="42">
        <f>[2]Emissions!H1534</f>
        <v>75.940701219512206</v>
      </c>
      <c r="I2203" s="42">
        <f>[2]Emissions!I1534</f>
        <v>50.627134146341461</v>
      </c>
      <c r="J2203" s="42">
        <f>[2]Emissions!J1534</f>
        <v>25.313567073170749</v>
      </c>
      <c r="K2203" s="42">
        <f>[2]Emissions!K1534</f>
        <v>0</v>
      </c>
      <c r="L2203" s="42">
        <f>[2]Emissions!L1534</f>
        <v>0</v>
      </c>
      <c r="M2203" s="42">
        <f>[2]Emissions!M1534</f>
        <v>0</v>
      </c>
    </row>
    <row r="2204" spans="1:13">
      <c r="A2204" s="10" t="str">
        <f>[2]Emissions!A1136</f>
        <v>EUR</v>
      </c>
      <c r="B2204" s="10" t="str">
        <f>[2]Emissions!B1136</f>
        <v>IND_IS_DRI_ULCORED_CCS_NEW</v>
      </c>
      <c r="C2204" s="10" t="str">
        <f>[2]Emissions!C1136</f>
        <v>IND_CH4</v>
      </c>
      <c r="D2204" s="10" t="str">
        <f>[2]Emissions!D1136</f>
        <v>IND</v>
      </c>
      <c r="E2204" s="42">
        <f>[2]Emissions!E1136</f>
        <v>0</v>
      </c>
      <c r="F2204" s="42">
        <f>[2]Emissions!F1136</f>
        <v>0</v>
      </c>
      <c r="G2204" s="42">
        <f>[2]Emissions!G1136</f>
        <v>0</v>
      </c>
      <c r="H2204" s="42">
        <f>[2]Emissions!H1136</f>
        <v>0</v>
      </c>
      <c r="I2204" s="42">
        <f>[2]Emissions!I1136</f>
        <v>0</v>
      </c>
      <c r="J2204" s="42">
        <f>[2]Emissions!J1136</f>
        <v>0</v>
      </c>
      <c r="K2204" s="42">
        <f>[2]Emissions!K1136</f>
        <v>0</v>
      </c>
      <c r="L2204" s="42">
        <f>[2]Emissions!L1136</f>
        <v>0</v>
      </c>
      <c r="M2204" s="42">
        <f>[2]Emissions!M1136</f>
        <v>0</v>
      </c>
    </row>
    <row r="2205" spans="1:13">
      <c r="A2205" s="10" t="str">
        <f>[2]Emissions!A1150</f>
        <v>EUR</v>
      </c>
      <c r="B2205" s="10" t="str">
        <f>[2]Emissions!B1150</f>
        <v>IND_IS_MD_OIL_EXS</v>
      </c>
      <c r="C2205" s="10" t="str">
        <f>[2]Emissions!C1150</f>
        <v>IND_CH4</v>
      </c>
      <c r="D2205" s="10" t="str">
        <f>[2]Emissions!D1150</f>
        <v>IND</v>
      </c>
      <c r="E2205" s="42">
        <f>[2]Emissions!E1150</f>
        <v>54.301223932421017</v>
      </c>
      <c r="F2205" s="42">
        <f>[2]Emissions!F1150</f>
        <v>0</v>
      </c>
      <c r="G2205" s="42">
        <f>[2]Emissions!G1150</f>
        <v>0</v>
      </c>
      <c r="H2205" s="42">
        <f>[2]Emissions!H1150</f>
        <v>0</v>
      </c>
      <c r="I2205" s="42">
        <f>[2]Emissions!I1150</f>
        <v>0</v>
      </c>
      <c r="J2205" s="42">
        <f>[2]Emissions!J1150</f>
        <v>0</v>
      </c>
      <c r="K2205" s="42">
        <f>[2]Emissions!K1150</f>
        <v>0</v>
      </c>
      <c r="L2205" s="42">
        <f>[2]Emissions!L1150</f>
        <v>0</v>
      </c>
      <c r="M2205" s="42">
        <f>[2]Emissions!M1150</f>
        <v>0</v>
      </c>
    </row>
    <row r="2206" spans="1:13">
      <c r="A2206" s="10" t="str">
        <f>[2]Emissions!A1013</f>
        <v>EUR</v>
      </c>
      <c r="B2206" s="10" t="str">
        <f>[2]Emissions!B1013</f>
        <v>IND_FEA_NEW</v>
      </c>
      <c r="C2206" s="10" t="str">
        <f>[2]Emissions!C1013</f>
        <v>IND_CH4</v>
      </c>
      <c r="D2206" s="10" t="str">
        <f>[2]Emissions!D1013</f>
        <v>IND</v>
      </c>
      <c r="E2206" s="42">
        <f>[2]Emissions!E1013</f>
        <v>8.4971885602606783</v>
      </c>
      <c r="F2206" s="42">
        <f>[2]Emissions!F1013</f>
        <v>303.29794068832382</v>
      </c>
      <c r="G2206" s="42">
        <f>[2]Emissions!G1013</f>
        <v>329.24628995903282</v>
      </c>
      <c r="H2206" s="42">
        <f>[2]Emissions!H1013</f>
        <v>413.21851155584949</v>
      </c>
      <c r="I2206" s="42">
        <f>[2]Emissions!I1013</f>
        <v>459.11514491968597</v>
      </c>
      <c r="J2206" s="42">
        <f>[2]Emissions!J1013</f>
        <v>510.92226969295479</v>
      </c>
      <c r="K2206" s="42">
        <f>[2]Emissions!K1013</f>
        <v>507.91772574887568</v>
      </c>
      <c r="L2206" s="42">
        <f>[2]Emissions!L1013</f>
        <v>507.06024428610112</v>
      </c>
      <c r="M2206" s="42">
        <f>[2]Emissions!M1013</f>
        <v>505.96512375850858</v>
      </c>
    </row>
    <row r="2207" spans="1:13">
      <c r="A2207" s="10" t="str">
        <f>[2]Emissions!A829</f>
        <v>EUR</v>
      </c>
      <c r="B2207" s="10" t="str">
        <f>[2]Emissions!B829</f>
        <v>IND_CH_MD_NGA_NEW</v>
      </c>
      <c r="C2207" s="10" t="str">
        <f>[2]Emissions!C829</f>
        <v>IND_CH4</v>
      </c>
      <c r="D2207" s="10" t="str">
        <f>[2]Emissions!D829</f>
        <v>IND</v>
      </c>
      <c r="E2207" s="42">
        <f>[2]Emissions!E829</f>
        <v>0</v>
      </c>
      <c r="F2207" s="42">
        <f>[2]Emissions!F829</f>
        <v>0</v>
      </c>
      <c r="G2207" s="42">
        <f>[2]Emissions!G829</f>
        <v>0</v>
      </c>
      <c r="H2207" s="42">
        <f>[2]Emissions!H829</f>
        <v>0</v>
      </c>
      <c r="I2207" s="42">
        <f>[2]Emissions!I829</f>
        <v>0</v>
      </c>
      <c r="J2207" s="42">
        <f>[2]Emissions!J829</f>
        <v>0</v>
      </c>
      <c r="K2207" s="42">
        <f>[2]Emissions!K829</f>
        <v>0</v>
      </c>
      <c r="L2207" s="42">
        <f>[2]Emissions!L829</f>
        <v>0</v>
      </c>
      <c r="M2207" s="42">
        <f>[2]Emissions!M829</f>
        <v>0</v>
      </c>
    </row>
    <row r="2208" spans="1:13">
      <c r="A2208" s="10" t="str">
        <f>[2]Emissions!A1514</f>
        <v>EUR</v>
      </c>
      <c r="B2208" s="10" t="str">
        <f>[2]Emissions!B1514</f>
        <v>IND_OTH_PH_COG_NEW</v>
      </c>
      <c r="C2208" s="10" t="str">
        <f>[2]Emissions!C1514</f>
        <v>IND_CH4</v>
      </c>
      <c r="D2208" s="10" t="str">
        <f>[2]Emissions!D1514</f>
        <v>IND</v>
      </c>
      <c r="E2208" s="42">
        <f>[2]Emissions!E1514</f>
        <v>0</v>
      </c>
      <c r="F2208" s="42">
        <f>[2]Emissions!F1514</f>
        <v>0</v>
      </c>
      <c r="G2208" s="42">
        <f>[2]Emissions!G1514</f>
        <v>0</v>
      </c>
      <c r="H2208" s="42">
        <f>[2]Emissions!H1514</f>
        <v>0</v>
      </c>
      <c r="I2208" s="42">
        <f>[2]Emissions!I1514</f>
        <v>0</v>
      </c>
      <c r="J2208" s="42">
        <f>[2]Emissions!J1514</f>
        <v>48.609591070665267</v>
      </c>
      <c r="K2208" s="42">
        <f>[2]Emissions!K1514</f>
        <v>52.414555415837057</v>
      </c>
      <c r="L2208" s="42">
        <f>[2]Emissions!L1514</f>
        <v>33.937678443497923</v>
      </c>
      <c r="M2208" s="42">
        <f>[2]Emissions!M1514</f>
        <v>0</v>
      </c>
    </row>
    <row r="2209" spans="1:13">
      <c r="A2209" s="10" t="str">
        <f>[2]Emissions!A1249</f>
        <v>EUR</v>
      </c>
      <c r="B2209" s="10" t="str">
        <f>[2]Emissions!B1249</f>
        <v>IND_NF_MD_NGA_NEW</v>
      </c>
      <c r="C2209" s="10" t="str">
        <f>[2]Emissions!C1249</f>
        <v>IND_CH4</v>
      </c>
      <c r="D2209" s="10" t="str">
        <f>[2]Emissions!D1249</f>
        <v>IND</v>
      </c>
      <c r="E2209" s="42">
        <f>[2]Emissions!E1249</f>
        <v>0</v>
      </c>
      <c r="F2209" s="42">
        <f>[2]Emissions!F1249</f>
        <v>0</v>
      </c>
      <c r="G2209" s="42">
        <f>[2]Emissions!G1249</f>
        <v>0</v>
      </c>
      <c r="H2209" s="42">
        <f>[2]Emissions!H1249</f>
        <v>0</v>
      </c>
      <c r="I2209" s="42">
        <f>[2]Emissions!I1249</f>
        <v>0</v>
      </c>
      <c r="J2209" s="42">
        <f>[2]Emissions!J1249</f>
        <v>0</v>
      </c>
      <c r="K2209" s="42">
        <f>[2]Emissions!K1249</f>
        <v>0</v>
      </c>
      <c r="L2209" s="42">
        <f>[2]Emissions!L1249</f>
        <v>0</v>
      </c>
      <c r="M2209" s="42">
        <f>[2]Emissions!M1249</f>
        <v>0</v>
      </c>
    </row>
    <row r="2210" spans="1:13">
      <c r="A2210" s="10" t="str">
        <f>[2]Emissions!A1144</f>
        <v>EUR</v>
      </c>
      <c r="B2210" s="10" t="str">
        <f>[2]Emissions!B1144</f>
        <v>IND_IS_MD_LPG_NEW</v>
      </c>
      <c r="C2210" s="10" t="str">
        <f>[2]Emissions!C1144</f>
        <v>IND_CH4</v>
      </c>
      <c r="D2210" s="10" t="str">
        <f>[2]Emissions!D1144</f>
        <v>IND</v>
      </c>
      <c r="E2210" s="42">
        <f>[2]Emissions!E1144</f>
        <v>0</v>
      </c>
      <c r="F2210" s="42">
        <f>[2]Emissions!F1144</f>
        <v>0</v>
      </c>
      <c r="G2210" s="42">
        <f>[2]Emissions!G1144</f>
        <v>0</v>
      </c>
      <c r="H2210" s="42">
        <f>[2]Emissions!H1144</f>
        <v>0</v>
      </c>
      <c r="I2210" s="42">
        <f>[2]Emissions!I1144</f>
        <v>0</v>
      </c>
      <c r="J2210" s="42">
        <f>[2]Emissions!J1144</f>
        <v>0</v>
      </c>
      <c r="K2210" s="42">
        <f>[2]Emissions!K1144</f>
        <v>0</v>
      </c>
      <c r="L2210" s="42">
        <f>[2]Emissions!L1144</f>
        <v>0</v>
      </c>
      <c r="M2210" s="42">
        <f>[2]Emissions!M1144</f>
        <v>0</v>
      </c>
    </row>
    <row r="2211" spans="1:13">
      <c r="A2211" s="10" t="str">
        <f>[2]Emissions!A1708</f>
        <v>EUR</v>
      </c>
      <c r="B2211" s="10" t="str">
        <f>[2]Emissions!B1708</f>
        <v>IND_PP_PH_COA_EXS</v>
      </c>
      <c r="C2211" s="10" t="str">
        <f>[2]Emissions!C1708</f>
        <v>IND_CH4</v>
      </c>
      <c r="D2211" s="10" t="str">
        <f>[2]Emissions!D1708</f>
        <v>IND</v>
      </c>
      <c r="E2211" s="42">
        <f>[2]Emissions!E1708</f>
        <v>0</v>
      </c>
      <c r="F2211" s="42">
        <f>[2]Emissions!F1708</f>
        <v>0</v>
      </c>
      <c r="G2211" s="42">
        <f>[2]Emissions!G1708</f>
        <v>0</v>
      </c>
      <c r="H2211" s="42">
        <f>[2]Emissions!H1708</f>
        <v>0</v>
      </c>
      <c r="I2211" s="42">
        <f>[2]Emissions!I1708</f>
        <v>0</v>
      </c>
      <c r="J2211" s="42">
        <f>[2]Emissions!J1708</f>
        <v>0</v>
      </c>
      <c r="K2211" s="42">
        <f>[2]Emissions!K1708</f>
        <v>0</v>
      </c>
      <c r="L2211" s="42">
        <f>[2]Emissions!L1708</f>
        <v>0</v>
      </c>
      <c r="M2211" s="42">
        <f>[2]Emissions!M1708</f>
        <v>0</v>
      </c>
    </row>
    <row r="2212" spans="1:13">
      <c r="A2212" s="10" t="str">
        <f>[2]Emissions!A1351</f>
        <v>EUR</v>
      </c>
      <c r="B2212" s="10" t="str">
        <f>[2]Emissions!B1351</f>
        <v>IND_NM_GLS_FOSS_NEW</v>
      </c>
      <c r="C2212" s="10" t="str">
        <f>[2]Emissions!C1351</f>
        <v>IND_CH4</v>
      </c>
      <c r="D2212" s="10" t="str">
        <f>[2]Emissions!D1351</f>
        <v>IND</v>
      </c>
      <c r="E2212" s="42">
        <f>[2]Emissions!E1351</f>
        <v>0</v>
      </c>
      <c r="F2212" s="42">
        <f>[2]Emissions!F1351</f>
        <v>0</v>
      </c>
      <c r="G2212" s="42">
        <f>[2]Emissions!G1351</f>
        <v>0</v>
      </c>
      <c r="H2212" s="42">
        <f>[2]Emissions!H1351</f>
        <v>0</v>
      </c>
      <c r="I2212" s="42">
        <f>[2]Emissions!I1351</f>
        <v>0</v>
      </c>
      <c r="J2212" s="42">
        <f>[2]Emissions!J1351</f>
        <v>0</v>
      </c>
      <c r="K2212" s="42">
        <f>[2]Emissions!K1351</f>
        <v>0</v>
      </c>
      <c r="L2212" s="42">
        <f>[2]Emissions!L1351</f>
        <v>0</v>
      </c>
      <c r="M2212" s="42">
        <f>[2]Emissions!M1351</f>
        <v>0</v>
      </c>
    </row>
    <row r="2213" spans="1:13">
      <c r="A2213" s="10" t="str">
        <f>[2]Emissions!A1452</f>
        <v>EUR</v>
      </c>
      <c r="B2213" s="10" t="str">
        <f>[2]Emissions!B1452</f>
        <v>IND_OTH_OTH_HFO_EXS</v>
      </c>
      <c r="C2213" s="10" t="str">
        <f>[2]Emissions!C1452</f>
        <v>IND_CH4</v>
      </c>
      <c r="D2213" s="10" t="str">
        <f>[2]Emissions!D1452</f>
        <v>IND</v>
      </c>
      <c r="E2213" s="42">
        <f>[2]Emissions!E1452</f>
        <v>115.44435185185181</v>
      </c>
      <c r="F2213" s="42">
        <f>[2]Emissions!F1452</f>
        <v>50.633487654320987</v>
      </c>
      <c r="G2213" s="42">
        <f>[2]Emissions!G1452</f>
        <v>40.506790123456788</v>
      </c>
      <c r="H2213" s="42">
        <f>[2]Emissions!H1452</f>
        <v>30.38009259259259</v>
      </c>
      <c r="I2213" s="42">
        <f>[2]Emissions!I1452</f>
        <v>20.253395061728391</v>
      </c>
      <c r="J2213" s="42">
        <f>[2]Emissions!J1452</f>
        <v>10.126697530864201</v>
      </c>
      <c r="K2213" s="42">
        <f>[2]Emissions!K1452</f>
        <v>0</v>
      </c>
      <c r="L2213" s="42">
        <f>[2]Emissions!L1452</f>
        <v>0</v>
      </c>
      <c r="M2213" s="42">
        <f>[2]Emissions!M1452</f>
        <v>0</v>
      </c>
    </row>
    <row r="2214" spans="1:13">
      <c r="A2214" s="10" t="str">
        <f>[2]Emissions!A1445</f>
        <v>EUR</v>
      </c>
      <c r="B2214" s="10" t="str">
        <f>[2]Emissions!B1445</f>
        <v>IND_OTH_OTH_COK_NEW</v>
      </c>
      <c r="C2214" s="10" t="str">
        <f>[2]Emissions!C1445</f>
        <v>IND_CH4</v>
      </c>
      <c r="D2214" s="10" t="str">
        <f>[2]Emissions!D1445</f>
        <v>IND</v>
      </c>
      <c r="E2214" s="42">
        <f>[2]Emissions!E1445</f>
        <v>0</v>
      </c>
      <c r="F2214" s="42">
        <f>[2]Emissions!F1445</f>
        <v>0</v>
      </c>
      <c r="G2214" s="42">
        <f>[2]Emissions!G1445</f>
        <v>0</v>
      </c>
      <c r="H2214" s="42">
        <f>[2]Emissions!H1445</f>
        <v>0</v>
      </c>
      <c r="I2214" s="42">
        <f>[2]Emissions!I1445</f>
        <v>0</v>
      </c>
      <c r="J2214" s="42">
        <f>[2]Emissions!J1445</f>
        <v>0</v>
      </c>
      <c r="K2214" s="42">
        <f>[2]Emissions!K1445</f>
        <v>0</v>
      </c>
      <c r="L2214" s="42">
        <f>[2]Emissions!L1445</f>
        <v>0</v>
      </c>
      <c r="M2214" s="42">
        <f>[2]Emissions!M1445</f>
        <v>0</v>
      </c>
    </row>
    <row r="2215" spans="1:13">
      <c r="A2215" s="10" t="str">
        <f>[2]Emissions!A925</f>
        <v>EUR</v>
      </c>
      <c r="B2215" s="10" t="str">
        <f>[2]Emissions!B925</f>
        <v>IND_CH_OTH_COK_EXS</v>
      </c>
      <c r="C2215" s="10" t="str">
        <f>[2]Emissions!C925</f>
        <v>IND_CH4</v>
      </c>
      <c r="D2215" s="10" t="str">
        <f>[2]Emissions!D925</f>
        <v>IND</v>
      </c>
      <c r="E2215" s="42">
        <f>[2]Emissions!E925</f>
        <v>0</v>
      </c>
      <c r="F2215" s="42">
        <f>[2]Emissions!F925</f>
        <v>0</v>
      </c>
      <c r="G2215" s="42">
        <f>[2]Emissions!G925</f>
        <v>0</v>
      </c>
      <c r="H2215" s="42">
        <f>[2]Emissions!H925</f>
        <v>0</v>
      </c>
      <c r="I2215" s="42">
        <f>[2]Emissions!I925</f>
        <v>0</v>
      </c>
      <c r="J2215" s="42">
        <f>[2]Emissions!J925</f>
        <v>0</v>
      </c>
      <c r="K2215" s="42">
        <f>[2]Emissions!K925</f>
        <v>0</v>
      </c>
      <c r="L2215" s="42">
        <f>[2]Emissions!L925</f>
        <v>0</v>
      </c>
      <c r="M2215" s="42">
        <f>[2]Emissions!M925</f>
        <v>0</v>
      </c>
    </row>
    <row r="2216" spans="1:13">
      <c r="A2216" s="10" t="str">
        <f>[2]Emissions!A1045</f>
        <v>EUR</v>
      </c>
      <c r="B2216" s="10" t="str">
        <f>[2]Emissions!B1045</f>
        <v>IND_IS_BOF_BFBOF_NEW</v>
      </c>
      <c r="C2216" s="10" t="str">
        <f>[2]Emissions!C1045</f>
        <v>IND_CH4</v>
      </c>
      <c r="D2216" s="10" t="str">
        <f>[2]Emissions!D1045</f>
        <v>IND</v>
      </c>
      <c r="E2216" s="42">
        <f>[2]Emissions!E1045</f>
        <v>2886.9881503616589</v>
      </c>
      <c r="F2216" s="42">
        <f>[2]Emissions!F1045</f>
        <v>3910.457949754129</v>
      </c>
      <c r="G2216" s="42">
        <f>[2]Emissions!G1045</f>
        <v>4776.8095051082273</v>
      </c>
      <c r="H2216" s="42">
        <f>[2]Emissions!H1045</f>
        <v>5805.3861479836096</v>
      </c>
      <c r="I2216" s="42">
        <f>[2]Emissions!I1045</f>
        <v>5805.3861479836096</v>
      </c>
      <c r="J2216" s="42">
        <f>[2]Emissions!J1045</f>
        <v>77.233441911478366</v>
      </c>
      <c r="K2216" s="42">
        <f>[2]Emissions!K1045</f>
        <v>0</v>
      </c>
      <c r="L2216" s="42">
        <f>[2]Emissions!L1045</f>
        <v>0</v>
      </c>
      <c r="M2216" s="42">
        <f>[2]Emissions!M1045</f>
        <v>0</v>
      </c>
    </row>
    <row r="2217" spans="1:13">
      <c r="A2217" s="10" t="str">
        <f>[2]Emissions!A1431</f>
        <v>EUR</v>
      </c>
      <c r="B2217" s="10" t="str">
        <f>[2]Emissions!B1431</f>
        <v>IND_OTH_OTH_COA_NEW</v>
      </c>
      <c r="C2217" s="10" t="str">
        <f>[2]Emissions!C1431</f>
        <v>IND_CH4</v>
      </c>
      <c r="D2217" s="10" t="str">
        <f>[2]Emissions!D1431</f>
        <v>IND</v>
      </c>
      <c r="E2217" s="42">
        <f>[2]Emissions!E1431</f>
        <v>0</v>
      </c>
      <c r="F2217" s="42">
        <f>[2]Emissions!F1431</f>
        <v>0</v>
      </c>
      <c r="G2217" s="42">
        <f>[2]Emissions!G1431</f>
        <v>0</v>
      </c>
      <c r="H2217" s="42">
        <f>[2]Emissions!H1431</f>
        <v>0</v>
      </c>
      <c r="I2217" s="42">
        <f>[2]Emissions!I1431</f>
        <v>0</v>
      </c>
      <c r="J2217" s="42">
        <f>[2]Emissions!J1431</f>
        <v>0</v>
      </c>
      <c r="K2217" s="42">
        <f>[2]Emissions!K1431</f>
        <v>0</v>
      </c>
      <c r="L2217" s="42">
        <f>[2]Emissions!L1431</f>
        <v>0</v>
      </c>
      <c r="M2217" s="42">
        <f>[2]Emissions!M1431</f>
        <v>0</v>
      </c>
    </row>
    <row r="2218" spans="1:13">
      <c r="A2218" s="10" t="str">
        <f>[2]Emissions!A1380</f>
        <v>EUR</v>
      </c>
      <c r="B2218" s="10" t="str">
        <f>[2]Emissions!B1380</f>
        <v>IND_NM_MD_NGA_NEW</v>
      </c>
      <c r="C2218" s="10" t="str">
        <f>[2]Emissions!C1380</f>
        <v>IND_CH4</v>
      </c>
      <c r="D2218" s="10" t="str">
        <f>[2]Emissions!D1380</f>
        <v>IND</v>
      </c>
      <c r="E2218" s="42">
        <f>[2]Emissions!E1380</f>
        <v>0</v>
      </c>
      <c r="F2218" s="42">
        <f>[2]Emissions!F1380</f>
        <v>0</v>
      </c>
      <c r="G2218" s="42">
        <f>[2]Emissions!G1380</f>
        <v>0</v>
      </c>
      <c r="H2218" s="42">
        <f>[2]Emissions!H1380</f>
        <v>0</v>
      </c>
      <c r="I2218" s="42">
        <f>[2]Emissions!I1380</f>
        <v>0</v>
      </c>
      <c r="J2218" s="42">
        <f>[2]Emissions!J1380</f>
        <v>0</v>
      </c>
      <c r="K2218" s="42">
        <f>[2]Emissions!K1380</f>
        <v>0</v>
      </c>
      <c r="L2218" s="42">
        <f>[2]Emissions!L1380</f>
        <v>0</v>
      </c>
      <c r="M2218" s="42">
        <f>[2]Emissions!M1380</f>
        <v>0</v>
      </c>
    </row>
    <row r="2219" spans="1:13">
      <c r="A2219" s="10" t="str">
        <f>[2]Emissions!A939</f>
        <v>EUR</v>
      </c>
      <c r="B2219" s="10" t="str">
        <f>[2]Emissions!B939</f>
        <v>IND_CH_OTH_DST_EXS</v>
      </c>
      <c r="C2219" s="10" t="str">
        <f>[2]Emissions!C939</f>
        <v>IND_CH4</v>
      </c>
      <c r="D2219" s="10" t="str">
        <f>[2]Emissions!D939</f>
        <v>IND</v>
      </c>
      <c r="E2219" s="42">
        <f>[2]Emissions!E939</f>
        <v>0</v>
      </c>
      <c r="F2219" s="42">
        <f>[2]Emissions!F939</f>
        <v>0</v>
      </c>
      <c r="G2219" s="42">
        <f>[2]Emissions!G939</f>
        <v>0</v>
      </c>
      <c r="H2219" s="42">
        <f>[2]Emissions!H939</f>
        <v>0</v>
      </c>
      <c r="I2219" s="42">
        <f>[2]Emissions!I939</f>
        <v>0</v>
      </c>
      <c r="J2219" s="42">
        <f>[2]Emissions!J939</f>
        <v>0</v>
      </c>
      <c r="K2219" s="42">
        <f>[2]Emissions!K939</f>
        <v>0</v>
      </c>
      <c r="L2219" s="42">
        <f>[2]Emissions!L939</f>
        <v>0</v>
      </c>
      <c r="M2219" s="42">
        <f>[2]Emissions!M939</f>
        <v>0</v>
      </c>
    </row>
    <row r="2220" spans="1:13">
      <c r="A2220" s="10" t="str">
        <f>[2]Emissions!A932</f>
        <v>EUR</v>
      </c>
      <c r="B2220" s="10" t="str">
        <f>[2]Emissions!B932</f>
        <v>IND_CH_OTH_COK_NEW</v>
      </c>
      <c r="C2220" s="10" t="str">
        <f>[2]Emissions!C932</f>
        <v>IND_CH4</v>
      </c>
      <c r="D2220" s="10" t="str">
        <f>[2]Emissions!D932</f>
        <v>IND</v>
      </c>
      <c r="E2220" s="42">
        <f>[2]Emissions!E932</f>
        <v>0</v>
      </c>
      <c r="F2220" s="42">
        <f>[2]Emissions!F932</f>
        <v>0</v>
      </c>
      <c r="G2220" s="42">
        <f>[2]Emissions!G932</f>
        <v>0</v>
      </c>
      <c r="H2220" s="42">
        <f>[2]Emissions!H932</f>
        <v>0</v>
      </c>
      <c r="I2220" s="42">
        <f>[2]Emissions!I932</f>
        <v>0</v>
      </c>
      <c r="J2220" s="42">
        <f>[2]Emissions!J932</f>
        <v>0</v>
      </c>
      <c r="K2220" s="42">
        <f>[2]Emissions!K932</f>
        <v>0</v>
      </c>
      <c r="L2220" s="42">
        <f>[2]Emissions!L932</f>
        <v>0</v>
      </c>
      <c r="M2220" s="42">
        <f>[2]Emissions!M932</f>
        <v>0</v>
      </c>
    </row>
    <row r="2221" spans="1:13">
      <c r="A2221" s="10" t="str">
        <f>[2]Emissions!A866</f>
        <v>EUR</v>
      </c>
      <c r="B2221" s="10" t="str">
        <f>[2]Emissions!B866</f>
        <v>IND_CH_MTH_EXS</v>
      </c>
      <c r="C2221" s="10" t="str">
        <f>[2]Emissions!C866</f>
        <v>IND_CH4</v>
      </c>
      <c r="D2221" s="10" t="str">
        <f>[2]Emissions!D866</f>
        <v>IND</v>
      </c>
      <c r="E2221" s="42">
        <f>[2]Emissions!E866</f>
        <v>21.81363090749409</v>
      </c>
      <c r="F2221" s="42">
        <f>[2]Emissions!F866</f>
        <v>13.40339203747072</v>
      </c>
      <c r="G2221" s="42">
        <f>[2]Emissions!G866</f>
        <v>10.052544028103039</v>
      </c>
      <c r="H2221" s="42">
        <f>[2]Emissions!H866</f>
        <v>0</v>
      </c>
      <c r="I2221" s="42">
        <f>[2]Emissions!I866</f>
        <v>0</v>
      </c>
      <c r="J2221" s="42">
        <f>[2]Emissions!J866</f>
        <v>0</v>
      </c>
      <c r="K2221" s="42">
        <f>[2]Emissions!K866</f>
        <v>0</v>
      </c>
      <c r="L2221" s="42">
        <f>[2]Emissions!L866</f>
        <v>0</v>
      </c>
      <c r="M2221" s="42">
        <f>[2]Emissions!M866</f>
        <v>0</v>
      </c>
    </row>
    <row r="2222" spans="1:13">
      <c r="A2222" s="10" t="str">
        <f>[2]Emissions!A1211</f>
        <v>EUR</v>
      </c>
      <c r="B2222" s="10" t="str">
        <f>[2]Emissions!B1211</f>
        <v>IND_NF_AMN_BAY_NEW</v>
      </c>
      <c r="C2222" s="10" t="str">
        <f>[2]Emissions!C1211</f>
        <v>IND_CH4</v>
      </c>
      <c r="D2222" s="10" t="str">
        <f>[2]Emissions!D1211</f>
        <v>IND</v>
      </c>
      <c r="E2222" s="42">
        <f>[2]Emissions!E1211</f>
        <v>36.641519849235053</v>
      </c>
      <c r="F2222" s="42">
        <f>[2]Emissions!F1211</f>
        <v>134.43965849865219</v>
      </c>
      <c r="G2222" s="42">
        <f>[2]Emissions!G1211</f>
        <v>209.9096165779587</v>
      </c>
      <c r="H2222" s="42">
        <f>[2]Emissions!H1211</f>
        <v>349.80517208388909</v>
      </c>
      <c r="I2222" s="42">
        <f>[2]Emissions!I1211</f>
        <v>424.06951853283931</v>
      </c>
      <c r="J2222" s="42">
        <f>[2]Emissions!J1211</f>
        <v>491.22088104426342</v>
      </c>
      <c r="K2222" s="42">
        <f>[2]Emissions!K1211</f>
        <v>459.54882155773822</v>
      </c>
      <c r="L2222" s="42">
        <f>[2]Emissions!L1211</f>
        <v>458.77299788444031</v>
      </c>
      <c r="M2222" s="42">
        <f>[2]Emissions!M1211</f>
        <v>457.78216546728407</v>
      </c>
    </row>
    <row r="2223" spans="1:13">
      <c r="A2223" s="10" t="str">
        <f>[2]Emissions!A1204</f>
        <v>EUR</v>
      </c>
      <c r="B2223" s="10" t="str">
        <f>[2]Emissions!B1204</f>
        <v>IND_NF_ALU_SEC_NEW</v>
      </c>
      <c r="C2223" s="10" t="str">
        <f>[2]Emissions!C1204</f>
        <v>IND_CH4</v>
      </c>
      <c r="D2223" s="10" t="str">
        <f>[2]Emissions!D1204</f>
        <v>IND</v>
      </c>
      <c r="E2223" s="42">
        <f>[2]Emissions!E1204</f>
        <v>0.77918267353447934</v>
      </c>
      <c r="F2223" s="42">
        <f>[2]Emissions!F1204</f>
        <v>5.3262874594743836</v>
      </c>
      <c r="G2223" s="42">
        <f>[2]Emissions!G1204</f>
        <v>8.0577265619434009</v>
      </c>
      <c r="H2223" s="42">
        <f>[2]Emissions!H1204</f>
        <v>12.94993803467613</v>
      </c>
      <c r="I2223" s="42">
        <f>[2]Emissions!I1204</f>
        <v>16.204771828878389</v>
      </c>
      <c r="J2223" s="42">
        <f>[2]Emissions!J1204</f>
        <v>19.40685395232828</v>
      </c>
      <c r="K2223" s="42">
        <f>[2]Emissions!K1204</f>
        <v>19.149432323310769</v>
      </c>
      <c r="L2223" s="42">
        <f>[2]Emissions!L1204</f>
        <v>18.98399807703623</v>
      </c>
      <c r="M2223" s="42">
        <f>[2]Emissions!M1204</f>
        <v>18.942997493329919</v>
      </c>
    </row>
    <row r="2224" spans="1:13">
      <c r="A2224" s="10" t="str">
        <f>[2]Emissions!A888</f>
        <v>EUR</v>
      </c>
      <c r="B2224" s="10" t="str">
        <f>[2]Emissions!B888</f>
        <v>IND_CH_OLF_EXS</v>
      </c>
      <c r="C2224" s="10" t="str">
        <f>[2]Emissions!C888</f>
        <v>IND_CH4</v>
      </c>
      <c r="D2224" s="10" t="str">
        <f>[2]Emissions!D888</f>
        <v>IND</v>
      </c>
      <c r="E2224" s="42">
        <f>[2]Emissions!E888</f>
        <v>255.6842549908408</v>
      </c>
      <c r="F2224" s="42">
        <f>[2]Emissions!F888</f>
        <v>258.15556358227792</v>
      </c>
      <c r="G2224" s="42">
        <f>[2]Emissions!G888</f>
        <v>240.815401946848</v>
      </c>
      <c r="H2224" s="42">
        <f>[2]Emissions!H888</f>
        <v>160.54360129789879</v>
      </c>
      <c r="I2224" s="42">
        <f>[2]Emissions!I888</f>
        <v>78.747651591528495</v>
      </c>
      <c r="J2224" s="42">
        <f>[2]Emissions!J888</f>
        <v>0</v>
      </c>
      <c r="K2224" s="42">
        <f>[2]Emissions!K888</f>
        <v>0</v>
      </c>
      <c r="L2224" s="42">
        <f>[2]Emissions!L888</f>
        <v>0</v>
      </c>
      <c r="M2224" s="42">
        <f>[2]Emissions!M888</f>
        <v>0</v>
      </c>
    </row>
    <row r="2225" spans="1:13">
      <c r="A2225" s="10" t="str">
        <f>[2]Emissions!A874</f>
        <v>EUR</v>
      </c>
      <c r="B2225" s="10" t="str">
        <f>[2]Emissions!B874</f>
        <v>IND_CH_MTH_LPGPOX_NEW</v>
      </c>
      <c r="C2225" s="10" t="str">
        <f>[2]Emissions!C874</f>
        <v>IND_CH4</v>
      </c>
      <c r="D2225" s="10" t="str">
        <f>[2]Emissions!D874</f>
        <v>IND</v>
      </c>
      <c r="E2225" s="42">
        <f>[2]Emissions!E874</f>
        <v>0</v>
      </c>
      <c r="F2225" s="42">
        <f>[2]Emissions!F874</f>
        <v>0</v>
      </c>
      <c r="G2225" s="42">
        <f>[2]Emissions!G874</f>
        <v>0</v>
      </c>
      <c r="H2225" s="42">
        <f>[2]Emissions!H874</f>
        <v>0</v>
      </c>
      <c r="I2225" s="42">
        <f>[2]Emissions!I874</f>
        <v>0</v>
      </c>
      <c r="J2225" s="42">
        <f>[2]Emissions!J874</f>
        <v>0</v>
      </c>
      <c r="K2225" s="42">
        <f>[2]Emissions!K874</f>
        <v>0</v>
      </c>
      <c r="L2225" s="42">
        <f>[2]Emissions!L874</f>
        <v>0</v>
      </c>
      <c r="M2225" s="42">
        <f>[2]Emissions!M874</f>
        <v>0</v>
      </c>
    </row>
    <row r="2226" spans="1:13">
      <c r="A2226" s="10" t="str">
        <f>[2]Emissions!A1275</f>
        <v>EUR</v>
      </c>
      <c r="B2226" s="10" t="str">
        <f>[2]Emissions!B1275</f>
        <v>IND_NM_CLK_DRY_EXS</v>
      </c>
      <c r="C2226" s="10" t="str">
        <f>[2]Emissions!C1275</f>
        <v>IND_CH4</v>
      </c>
      <c r="D2226" s="10" t="str">
        <f>[2]Emissions!D1275</f>
        <v>IND</v>
      </c>
      <c r="E2226" s="42">
        <f>[2]Emissions!E1275</f>
        <v>1131.6360426458571</v>
      </c>
      <c r="F2226" s="42">
        <f>[2]Emissions!F1275</f>
        <v>476.44868541423591</v>
      </c>
      <c r="G2226" s="42">
        <f>[2]Emissions!G1275</f>
        <v>357.35875030921812</v>
      </c>
      <c r="H2226" s="42">
        <f>[2]Emissions!H1275</f>
        <v>238.29846353558929</v>
      </c>
      <c r="I2226" s="42">
        <f>[2]Emissions!I1275</f>
        <v>119.1492317677947</v>
      </c>
      <c r="J2226" s="42">
        <f>[2]Emissions!J1275</f>
        <v>0</v>
      </c>
      <c r="K2226" s="42">
        <f>[2]Emissions!K1275</f>
        <v>0</v>
      </c>
      <c r="L2226" s="42">
        <f>[2]Emissions!L1275</f>
        <v>0</v>
      </c>
      <c r="M2226" s="42">
        <f>[2]Emissions!M1275</f>
        <v>0</v>
      </c>
    </row>
    <row r="2227" spans="1:13">
      <c r="A2227" s="10" t="str">
        <f>[2]Emissions!A690</f>
        <v>EUR</v>
      </c>
      <c r="B2227" s="10" t="str">
        <f>[2]Emissions!B690</f>
        <v>IND_CH_FS_BIO_NEW</v>
      </c>
      <c r="C2227" s="10" t="str">
        <f>[2]Emissions!C690</f>
        <v>IND_CH4</v>
      </c>
      <c r="D2227" s="10" t="str">
        <f>[2]Emissions!D690</f>
        <v>IND</v>
      </c>
      <c r="E2227" s="42">
        <f>[2]Emissions!E690</f>
        <v>0</v>
      </c>
      <c r="F2227" s="42">
        <f>[2]Emissions!F690</f>
        <v>0</v>
      </c>
      <c r="G2227" s="42">
        <f>[2]Emissions!G690</f>
        <v>0</v>
      </c>
      <c r="H2227" s="42">
        <f>[2]Emissions!H690</f>
        <v>0</v>
      </c>
      <c r="I2227" s="42">
        <f>[2]Emissions!I690</f>
        <v>0</v>
      </c>
      <c r="J2227" s="42">
        <f>[2]Emissions!J690</f>
        <v>0</v>
      </c>
      <c r="K2227" s="42">
        <f>[2]Emissions!K690</f>
        <v>4936.0558236698671</v>
      </c>
      <c r="L2227" s="42">
        <f>[2]Emissions!L690</f>
        <v>9693.4224269720671</v>
      </c>
      <c r="M2227" s="42">
        <f>[2]Emissions!M690</f>
        <v>6657.807149535518</v>
      </c>
    </row>
    <row r="2228" spans="1:13">
      <c r="A2228" s="10" t="str">
        <f>[2]Emissions!A676</f>
        <v>EUR</v>
      </c>
      <c r="B2228" s="10" t="str">
        <f>[2]Emissions!B676</f>
        <v>IND_CH_AMM_NGASR_NEW</v>
      </c>
      <c r="C2228" s="10" t="str">
        <f>[2]Emissions!C676</f>
        <v>IND_CH4</v>
      </c>
      <c r="D2228" s="10" t="str">
        <f>[2]Emissions!D676</f>
        <v>IND</v>
      </c>
      <c r="E2228" s="42">
        <f>[2]Emissions!E676</f>
        <v>0</v>
      </c>
      <c r="F2228" s="42">
        <f>[2]Emissions!F676</f>
        <v>107.8151988144167</v>
      </c>
      <c r="G2228" s="42">
        <f>[2]Emissions!G676</f>
        <v>353.74761686566558</v>
      </c>
      <c r="H2228" s="42">
        <f>[2]Emissions!H676</f>
        <v>331.0526580533072</v>
      </c>
      <c r="I2228" s="42">
        <f>[2]Emissions!I676</f>
        <v>0</v>
      </c>
      <c r="J2228" s="42">
        <f>[2]Emissions!J676</f>
        <v>0</v>
      </c>
      <c r="K2228" s="42">
        <f>[2]Emissions!K676</f>
        <v>0</v>
      </c>
      <c r="L2228" s="42">
        <f>[2]Emissions!L676</f>
        <v>0</v>
      </c>
      <c r="M2228" s="42">
        <f>[2]Emissions!M676</f>
        <v>0</v>
      </c>
    </row>
    <row r="2229" spans="1:13">
      <c r="A2229" s="10" t="str">
        <f>[2]Emissions!A641</f>
        <v>EUR</v>
      </c>
      <c r="B2229" s="10" t="str">
        <f>[2]Emissions!B641</f>
        <v>IND_CH_AMM_BIOGSF_NEW</v>
      </c>
      <c r="C2229" s="10" t="str">
        <f>[2]Emissions!C641</f>
        <v>IND_CH4</v>
      </c>
      <c r="D2229" s="10" t="str">
        <f>[2]Emissions!D641</f>
        <v>IND</v>
      </c>
      <c r="E2229" s="42">
        <f>[2]Emissions!E641</f>
        <v>0</v>
      </c>
      <c r="F2229" s="42">
        <f>[2]Emissions!F641</f>
        <v>0</v>
      </c>
      <c r="G2229" s="42">
        <f>[2]Emissions!G641</f>
        <v>0</v>
      </c>
      <c r="H2229" s="42">
        <f>[2]Emissions!H641</f>
        <v>0</v>
      </c>
      <c r="I2229" s="42">
        <f>[2]Emissions!I641</f>
        <v>0</v>
      </c>
      <c r="J2229" s="42">
        <f>[2]Emissions!J641</f>
        <v>0</v>
      </c>
      <c r="K2229" s="42">
        <f>[2]Emissions!K641</f>
        <v>0</v>
      </c>
      <c r="L2229" s="42">
        <f>[2]Emissions!L641</f>
        <v>0</v>
      </c>
      <c r="M2229" s="42">
        <f>[2]Emissions!M641</f>
        <v>0</v>
      </c>
    </row>
    <row r="2230" spans="1:13">
      <c r="A2230" s="10" t="str">
        <f>[2]Emissions!A628</f>
        <v>EUR</v>
      </c>
      <c r="B2230" s="10" t="str">
        <f>[2]Emissions!B628</f>
        <v>HH2_NGA_CS_CCS_NEW</v>
      </c>
      <c r="C2230" s="10" t="str">
        <f>[2]Emissions!C628</f>
        <v>HH2_N2O</v>
      </c>
      <c r="D2230" s="10" t="str">
        <f>[2]Emissions!D628</f>
        <v>HH2</v>
      </c>
      <c r="E2230" s="42">
        <f>[2]Emissions!E628</f>
        <v>0</v>
      </c>
      <c r="F2230" s="42">
        <f>[2]Emissions!F628</f>
        <v>0</v>
      </c>
      <c r="G2230" s="42">
        <f>[2]Emissions!G628</f>
        <v>0</v>
      </c>
      <c r="H2230" s="42">
        <f>[2]Emissions!H628</f>
        <v>0</v>
      </c>
      <c r="I2230" s="42">
        <f>[2]Emissions!I628</f>
        <v>0</v>
      </c>
      <c r="J2230" s="42">
        <f>[2]Emissions!J628</f>
        <v>0</v>
      </c>
      <c r="K2230" s="42">
        <f>[2]Emissions!K628</f>
        <v>0</v>
      </c>
      <c r="L2230" s="42">
        <f>[2]Emissions!L628</f>
        <v>0</v>
      </c>
      <c r="M2230" s="42">
        <f>[2]Emissions!M628</f>
        <v>0</v>
      </c>
    </row>
    <row r="2231" spans="1:13">
      <c r="A2231" s="10" t="str">
        <f>[2]Emissions!A617</f>
        <v>EUR</v>
      </c>
      <c r="B2231" s="10" t="str">
        <f>[2]Emissions!B617</f>
        <v>HH2_FT_BIO</v>
      </c>
      <c r="C2231" s="10" t="str">
        <f>[2]Emissions!C617</f>
        <v>HH2_N2O</v>
      </c>
      <c r="D2231" s="10" t="str">
        <f>[2]Emissions!D617</f>
        <v>HH2</v>
      </c>
      <c r="E2231" s="42">
        <f>[2]Emissions!E617</f>
        <v>0</v>
      </c>
      <c r="F2231" s="42">
        <f>[2]Emissions!F617</f>
        <v>0</v>
      </c>
      <c r="G2231" s="42">
        <f>[2]Emissions!G617</f>
        <v>0</v>
      </c>
      <c r="H2231" s="42">
        <f>[2]Emissions!H617</f>
        <v>0</v>
      </c>
      <c r="I2231" s="42">
        <f>[2]Emissions!I617</f>
        <v>0</v>
      </c>
      <c r="J2231" s="42">
        <f>[2]Emissions!J617</f>
        <v>0</v>
      </c>
      <c r="K2231" s="42">
        <f>[2]Emissions!K617</f>
        <v>0</v>
      </c>
      <c r="L2231" s="42">
        <f>[2]Emissions!L617</f>
        <v>0</v>
      </c>
      <c r="M2231" s="42">
        <f>[2]Emissions!M617</f>
        <v>0</v>
      </c>
    </row>
    <row r="2232" spans="1:13">
      <c r="A2232" s="10" t="str">
        <f>[2]Emissions!A622</f>
        <v>EUR</v>
      </c>
      <c r="B2232" s="10" t="str">
        <f>[2]Emissions!B622</f>
        <v>HH2_NGA_CL_CCS_NEW</v>
      </c>
      <c r="C2232" s="10" t="str">
        <f>[2]Emissions!C622</f>
        <v>HH2_N2O</v>
      </c>
      <c r="D2232" s="10" t="str">
        <f>[2]Emissions!D622</f>
        <v>HH2</v>
      </c>
      <c r="E2232" s="42">
        <f>[2]Emissions!E622</f>
        <v>0</v>
      </c>
      <c r="F2232" s="42">
        <f>[2]Emissions!F622</f>
        <v>0</v>
      </c>
      <c r="G2232" s="42">
        <f>[2]Emissions!G622</f>
        <v>0</v>
      </c>
      <c r="H2232" s="42">
        <f>[2]Emissions!H622</f>
        <v>0</v>
      </c>
      <c r="I2232" s="42">
        <f>[2]Emissions!I622</f>
        <v>0</v>
      </c>
      <c r="J2232" s="42">
        <f>[2]Emissions!J622</f>
        <v>0</v>
      </c>
      <c r="K2232" s="42">
        <f>[2]Emissions!K622</f>
        <v>8.3999327755197459</v>
      </c>
      <c r="L2232" s="42">
        <f>[2]Emissions!L622</f>
        <v>175.9221203794051</v>
      </c>
      <c r="M2232" s="42">
        <f>[2]Emissions!M622</f>
        <v>288.82635670509188</v>
      </c>
    </row>
    <row r="2233" spans="1:13">
      <c r="A2233" s="10" t="str">
        <f>[2]Emissions!A586</f>
        <v>EUR</v>
      </c>
      <c r="B2233" s="10" t="str">
        <f>[2]Emissions!B586</f>
        <v>HH2_COA_CM_CCS_NEW</v>
      </c>
      <c r="C2233" s="10" t="str">
        <f>[2]Emissions!C586</f>
        <v>HH2_N2O</v>
      </c>
      <c r="D2233" s="10" t="str">
        <f>[2]Emissions!D586</f>
        <v>HH2</v>
      </c>
      <c r="E2233" s="42">
        <f>[2]Emissions!E586</f>
        <v>0</v>
      </c>
      <c r="F2233" s="42">
        <f>[2]Emissions!F586</f>
        <v>0</v>
      </c>
      <c r="G2233" s="42">
        <f>[2]Emissions!G586</f>
        <v>0</v>
      </c>
      <c r="H2233" s="42">
        <f>[2]Emissions!H586</f>
        <v>0</v>
      </c>
      <c r="I2233" s="42">
        <f>[2]Emissions!I586</f>
        <v>0</v>
      </c>
      <c r="J2233" s="42">
        <f>[2]Emissions!J586</f>
        <v>0</v>
      </c>
      <c r="K2233" s="42">
        <f>[2]Emissions!K586</f>
        <v>0</v>
      </c>
      <c r="L2233" s="42">
        <f>[2]Emissions!L586</f>
        <v>0</v>
      </c>
      <c r="M2233" s="42">
        <f>[2]Emissions!M586</f>
        <v>0</v>
      </c>
    </row>
    <row r="2234" spans="1:13">
      <c r="A2234" s="10" t="str">
        <f>[2]Emissions!A569</f>
        <v>EUR</v>
      </c>
      <c r="B2234" s="10" t="str">
        <f>[2]Emissions!B569</f>
        <v>HH2_BIO_ETH_D_NEW</v>
      </c>
      <c r="C2234" s="10" t="str">
        <f>[2]Emissions!C569</f>
        <v>HH2_N2O</v>
      </c>
      <c r="D2234" s="10" t="str">
        <f>[2]Emissions!D569</f>
        <v>HH2</v>
      </c>
      <c r="E2234" s="42">
        <f>[2]Emissions!E569</f>
        <v>0</v>
      </c>
      <c r="F2234" s="42">
        <f>[2]Emissions!F569</f>
        <v>0</v>
      </c>
      <c r="G2234" s="42">
        <f>[2]Emissions!G569</f>
        <v>0</v>
      </c>
      <c r="H2234" s="42">
        <f>[2]Emissions!H569</f>
        <v>0</v>
      </c>
      <c r="I2234" s="42">
        <f>[2]Emissions!I569</f>
        <v>0</v>
      </c>
      <c r="J2234" s="42">
        <f>[2]Emissions!J569</f>
        <v>0</v>
      </c>
      <c r="K2234" s="42">
        <f>[2]Emissions!K569</f>
        <v>0</v>
      </c>
      <c r="L2234" s="42">
        <f>[2]Emissions!L569</f>
        <v>0</v>
      </c>
      <c r="M2234" s="42">
        <f>[2]Emissions!M569</f>
        <v>0</v>
      </c>
    </row>
    <row r="2235" spans="1:13">
      <c r="A2235" s="10" t="str">
        <f>[2]Emissions!A552</f>
        <v>EUR</v>
      </c>
      <c r="B2235" s="10" t="str">
        <f>[2]Emissions!B552</f>
        <v>HH2_BIO_CM_CCS_NEW</v>
      </c>
      <c r="C2235" s="10" t="str">
        <f>[2]Emissions!C552</f>
        <v>HH2_N2O</v>
      </c>
      <c r="D2235" s="10" t="str">
        <f>[2]Emissions!D552</f>
        <v>HH2</v>
      </c>
      <c r="E2235" s="42">
        <f>[2]Emissions!E552</f>
        <v>0</v>
      </c>
      <c r="F2235" s="42">
        <f>[2]Emissions!F552</f>
        <v>0</v>
      </c>
      <c r="G2235" s="42">
        <f>[2]Emissions!G552</f>
        <v>0</v>
      </c>
      <c r="H2235" s="42">
        <f>[2]Emissions!H552</f>
        <v>0</v>
      </c>
      <c r="I2235" s="42">
        <f>[2]Emissions!I552</f>
        <v>0</v>
      </c>
      <c r="J2235" s="42">
        <f>[2]Emissions!J552</f>
        <v>0</v>
      </c>
      <c r="K2235" s="42">
        <f>[2]Emissions!K552</f>
        <v>0</v>
      </c>
      <c r="L2235" s="42">
        <f>[2]Emissions!L552</f>
        <v>0</v>
      </c>
      <c r="M2235" s="42">
        <f>[2]Emissions!M552</f>
        <v>0</v>
      </c>
    </row>
    <row r="2236" spans="1:13">
      <c r="A2236" s="10" t="str">
        <f>[2]Emissions!A574</f>
        <v>EUR</v>
      </c>
      <c r="B2236" s="10" t="str">
        <f>[2]Emissions!B574</f>
        <v>HH2_BIO_SR_C_NEW</v>
      </c>
      <c r="C2236" s="10" t="str">
        <f>[2]Emissions!C574</f>
        <v>HH2_N2O</v>
      </c>
      <c r="D2236" s="10" t="str">
        <f>[2]Emissions!D574</f>
        <v>HH2</v>
      </c>
      <c r="E2236" s="42">
        <f>[2]Emissions!E574</f>
        <v>0</v>
      </c>
      <c r="F2236" s="42">
        <f>[2]Emissions!F574</f>
        <v>0</v>
      </c>
      <c r="G2236" s="42">
        <f>[2]Emissions!G574</f>
        <v>205.38839250606739</v>
      </c>
      <c r="H2236" s="42">
        <f>[2]Emissions!H574</f>
        <v>0</v>
      </c>
      <c r="I2236" s="42">
        <f>[2]Emissions!I574</f>
        <v>0</v>
      </c>
      <c r="J2236" s="42">
        <f>[2]Emissions!J574</f>
        <v>0</v>
      </c>
      <c r="K2236" s="42">
        <f>[2]Emissions!K574</f>
        <v>0</v>
      </c>
      <c r="L2236" s="42">
        <f>[2]Emissions!L574</f>
        <v>1535.038014918747</v>
      </c>
      <c r="M2236" s="42">
        <f>[2]Emissions!M574</f>
        <v>0</v>
      </c>
    </row>
    <row r="2237" spans="1:13">
      <c r="A2237" s="10" t="str">
        <f>[2]Emissions!A579</f>
        <v>EUR</v>
      </c>
      <c r="B2237" s="10" t="str">
        <f>[2]Emissions!B579</f>
        <v>HH2_COA_CL_CCS_NEW</v>
      </c>
      <c r="C2237" s="10" t="str">
        <f>[2]Emissions!C579</f>
        <v>HH2_N2O</v>
      </c>
      <c r="D2237" s="10" t="str">
        <f>[2]Emissions!D579</f>
        <v>HH2</v>
      </c>
      <c r="E2237" s="42">
        <f>[2]Emissions!E579</f>
        <v>0</v>
      </c>
      <c r="F2237" s="42">
        <f>[2]Emissions!F579</f>
        <v>0</v>
      </c>
      <c r="G2237" s="42">
        <f>[2]Emissions!G579</f>
        <v>0</v>
      </c>
      <c r="H2237" s="42">
        <f>[2]Emissions!H579</f>
        <v>0</v>
      </c>
      <c r="I2237" s="42">
        <f>[2]Emissions!I579</f>
        <v>0</v>
      </c>
      <c r="J2237" s="42">
        <f>[2]Emissions!J579</f>
        <v>108.0665215037594</v>
      </c>
      <c r="K2237" s="42">
        <f>[2]Emissions!K579</f>
        <v>509.40649472488832</v>
      </c>
      <c r="L2237" s="42">
        <f>[2]Emissions!L579</f>
        <v>510.67193979169213</v>
      </c>
      <c r="M2237" s="42">
        <f>[2]Emissions!M579</f>
        <v>2512.9747502741702</v>
      </c>
    </row>
    <row r="2238" spans="1:13">
      <c r="A2238" s="10" t="str">
        <f>[2]Emissions!A564</f>
        <v>EUR</v>
      </c>
      <c r="B2238" s="10" t="str">
        <f>[2]Emissions!B564</f>
        <v>HH2_BIO_DS_NEW</v>
      </c>
      <c r="C2238" s="10" t="str">
        <f>[2]Emissions!C564</f>
        <v>HH2_N2O</v>
      </c>
      <c r="D2238" s="10" t="str">
        <f>[2]Emissions!D564</f>
        <v>HH2</v>
      </c>
      <c r="E2238" s="42">
        <f>[2]Emissions!E564</f>
        <v>0</v>
      </c>
      <c r="F2238" s="42">
        <f>[2]Emissions!F564</f>
        <v>0</v>
      </c>
      <c r="G2238" s="42">
        <f>[2]Emissions!G564</f>
        <v>0</v>
      </c>
      <c r="H2238" s="42">
        <f>[2]Emissions!H564</f>
        <v>0</v>
      </c>
      <c r="I2238" s="42">
        <f>[2]Emissions!I564</f>
        <v>0</v>
      </c>
      <c r="J2238" s="42">
        <f>[2]Emissions!J564</f>
        <v>0</v>
      </c>
      <c r="K2238" s="42">
        <f>[2]Emissions!K564</f>
        <v>0</v>
      </c>
      <c r="L2238" s="42">
        <f>[2]Emissions!L564</f>
        <v>0</v>
      </c>
      <c r="M2238" s="42">
        <f>[2]Emissions!M564</f>
        <v>0</v>
      </c>
    </row>
    <row r="2239" spans="1:13">
      <c r="A2239" s="10" t="str">
        <f>[2]Emissions!A559</f>
        <v>EUR</v>
      </c>
      <c r="B2239" s="10" t="str">
        <f>[2]Emissions!B559</f>
        <v>HH2_BIO_CM_NEW</v>
      </c>
      <c r="C2239" s="10" t="str">
        <f>[2]Emissions!C559</f>
        <v>HH2_N2O</v>
      </c>
      <c r="D2239" s="10" t="str">
        <f>[2]Emissions!D559</f>
        <v>HH2</v>
      </c>
      <c r="E2239" s="42">
        <f>[2]Emissions!E559</f>
        <v>0</v>
      </c>
      <c r="F2239" s="42">
        <f>[2]Emissions!F559</f>
        <v>0</v>
      </c>
      <c r="G2239" s="42">
        <f>[2]Emissions!G559</f>
        <v>0</v>
      </c>
      <c r="H2239" s="42">
        <f>[2]Emissions!H559</f>
        <v>0</v>
      </c>
      <c r="I2239" s="42">
        <f>[2]Emissions!I559</f>
        <v>0</v>
      </c>
      <c r="J2239" s="42">
        <f>[2]Emissions!J559</f>
        <v>0</v>
      </c>
      <c r="K2239" s="42">
        <f>[2]Emissions!K559</f>
        <v>0</v>
      </c>
      <c r="L2239" s="42">
        <f>[2]Emissions!L559</f>
        <v>0</v>
      </c>
      <c r="M2239" s="42">
        <f>[2]Emissions!M559</f>
        <v>0</v>
      </c>
    </row>
    <row r="2240" spans="1:13">
      <c r="A2240" s="10" t="str">
        <f>[2]Emissions!A627</f>
        <v>EUR</v>
      </c>
      <c r="B2240" s="10" t="str">
        <f>[2]Emissions!B627</f>
        <v>HH2_NGA_CS_CCS_NEW</v>
      </c>
      <c r="C2240" s="10" t="str">
        <f>[2]Emissions!C627</f>
        <v>HH2_CO2</v>
      </c>
      <c r="D2240" s="10" t="str">
        <f>[2]Emissions!D627</f>
        <v>HH2</v>
      </c>
      <c r="E2240" s="42">
        <f>[2]Emissions!E627</f>
        <v>0</v>
      </c>
      <c r="F2240" s="42">
        <f>[2]Emissions!F627</f>
        <v>0</v>
      </c>
      <c r="G2240" s="42">
        <f>[2]Emissions!G627</f>
        <v>0</v>
      </c>
      <c r="H2240" s="42">
        <f>[2]Emissions!H627</f>
        <v>0</v>
      </c>
      <c r="I2240" s="42">
        <f>[2]Emissions!I627</f>
        <v>0</v>
      </c>
      <c r="J2240" s="42">
        <f>[2]Emissions!J627</f>
        <v>0</v>
      </c>
      <c r="K2240" s="42">
        <f>[2]Emissions!K627</f>
        <v>0</v>
      </c>
      <c r="L2240" s="42">
        <f>[2]Emissions!L627</f>
        <v>0</v>
      </c>
      <c r="M2240" s="42">
        <f>[2]Emissions!M627</f>
        <v>0</v>
      </c>
    </row>
    <row r="2241" spans="1:13">
      <c r="A2241" s="10" t="str">
        <f>[2]Emissions!A585</f>
        <v>EUR</v>
      </c>
      <c r="B2241" s="10" t="str">
        <f>[2]Emissions!B585</f>
        <v>HH2_COA_CM_CCS_NEW</v>
      </c>
      <c r="C2241" s="10" t="str">
        <f>[2]Emissions!C585</f>
        <v>HH2_CO2</v>
      </c>
      <c r="D2241" s="10" t="str">
        <f>[2]Emissions!D585</f>
        <v>HH2</v>
      </c>
      <c r="E2241" s="42">
        <f>[2]Emissions!E585</f>
        <v>0</v>
      </c>
      <c r="F2241" s="42">
        <f>[2]Emissions!F585</f>
        <v>0</v>
      </c>
      <c r="G2241" s="42">
        <f>[2]Emissions!G585</f>
        <v>0</v>
      </c>
      <c r="H2241" s="42">
        <f>[2]Emissions!H585</f>
        <v>0</v>
      </c>
      <c r="I2241" s="42">
        <f>[2]Emissions!I585</f>
        <v>0</v>
      </c>
      <c r="J2241" s="42">
        <f>[2]Emissions!J585</f>
        <v>0</v>
      </c>
      <c r="K2241" s="42">
        <f>[2]Emissions!K585</f>
        <v>0</v>
      </c>
      <c r="L2241" s="42">
        <f>[2]Emissions!L585</f>
        <v>0</v>
      </c>
      <c r="M2241" s="42">
        <f>[2]Emissions!M585</f>
        <v>0</v>
      </c>
    </row>
    <row r="2242" spans="1:13">
      <c r="A2242" s="10" t="str">
        <f>[2]Emissions!A621</f>
        <v>EUR</v>
      </c>
      <c r="B2242" s="10" t="str">
        <f>[2]Emissions!B621</f>
        <v>HH2_NGA_CL_CCS_NEW</v>
      </c>
      <c r="C2242" s="10" t="str">
        <f>[2]Emissions!C621</f>
        <v>HH2_CO2</v>
      </c>
      <c r="D2242" s="10" t="str">
        <f>[2]Emissions!D621</f>
        <v>HH2</v>
      </c>
      <c r="E2242" s="42">
        <f>[2]Emissions!E621</f>
        <v>0</v>
      </c>
      <c r="F2242" s="42">
        <f>[2]Emissions!F621</f>
        <v>0</v>
      </c>
      <c r="G2242" s="42">
        <f>[2]Emissions!G621</f>
        <v>0</v>
      </c>
      <c r="H2242" s="42">
        <f>[2]Emissions!H621</f>
        <v>0</v>
      </c>
      <c r="I2242" s="42">
        <f>[2]Emissions!I621</f>
        <v>0</v>
      </c>
      <c r="J2242" s="42">
        <f>[2]Emissions!J621</f>
        <v>0</v>
      </c>
      <c r="K2242" s="42">
        <f>[2]Emissions!K621</f>
        <v>570.49655432842019</v>
      </c>
      <c r="L2242" s="42">
        <f>[2]Emissions!L621</f>
        <v>18614.163050418101</v>
      </c>
      <c r="M2242" s="42">
        <f>[2]Emissions!M621</f>
        <v>31110.00676814749</v>
      </c>
    </row>
    <row r="2243" spans="1:13">
      <c r="A2243" s="10" t="str">
        <f>[2]Emissions!A578</f>
        <v>EUR</v>
      </c>
      <c r="B2243" s="10" t="str">
        <f>[2]Emissions!B578</f>
        <v>HH2_COA_CL_CCS_NEW</v>
      </c>
      <c r="C2243" s="10" t="str">
        <f>[2]Emissions!C578</f>
        <v>HH2_CO2</v>
      </c>
      <c r="D2243" s="10" t="str">
        <f>[2]Emissions!D578</f>
        <v>HH2</v>
      </c>
      <c r="E2243" s="42">
        <f>[2]Emissions!E578</f>
        <v>0</v>
      </c>
      <c r="F2243" s="42">
        <f>[2]Emissions!F578</f>
        <v>0</v>
      </c>
      <c r="G2243" s="42">
        <f>[2]Emissions!G578</f>
        <v>0</v>
      </c>
      <c r="H2243" s="42">
        <f>[2]Emissions!H578</f>
        <v>0</v>
      </c>
      <c r="I2243" s="42">
        <f>[2]Emissions!I578</f>
        <v>0</v>
      </c>
      <c r="J2243" s="42">
        <f>[2]Emissions!J578</f>
        <v>1058.23364454433</v>
      </c>
      <c r="K2243" s="42">
        <f>[2]Emissions!K578</f>
        <v>4097.2278883214831</v>
      </c>
      <c r="L2243" s="42">
        <f>[2]Emissions!L578</f>
        <v>4107.4060404898173</v>
      </c>
      <c r="M2243" s="42">
        <f>[2]Emissions!M578</f>
        <v>30140.865738780329</v>
      </c>
    </row>
    <row r="2244" spans="1:13">
      <c r="A2244" s="10" t="str">
        <f>[2]Emissions!A551</f>
        <v>EUR</v>
      </c>
      <c r="B2244" s="10" t="str">
        <f>[2]Emissions!B551</f>
        <v>HH2_BIO_CM_CCS_NEW</v>
      </c>
      <c r="C2244" s="10" t="str">
        <f>[2]Emissions!C551</f>
        <v>HH2_CO2</v>
      </c>
      <c r="D2244" s="10" t="str">
        <f>[2]Emissions!D551</f>
        <v>HH2</v>
      </c>
      <c r="E2244" s="42">
        <f>[2]Emissions!E551</f>
        <v>0</v>
      </c>
      <c r="F2244" s="42">
        <f>[2]Emissions!F551</f>
        <v>0</v>
      </c>
      <c r="G2244" s="42">
        <f>[2]Emissions!G551</f>
        <v>0</v>
      </c>
      <c r="H2244" s="42">
        <f>[2]Emissions!H551</f>
        <v>0</v>
      </c>
      <c r="I2244" s="42">
        <f>[2]Emissions!I551</f>
        <v>0</v>
      </c>
      <c r="J2244" s="42">
        <f>[2]Emissions!J551</f>
        <v>0</v>
      </c>
      <c r="K2244" s="42">
        <f>[2]Emissions!K551</f>
        <v>0</v>
      </c>
      <c r="L2244" s="42">
        <f>[2]Emissions!L551</f>
        <v>0</v>
      </c>
      <c r="M2244" s="42">
        <f>[2]Emissions!M551</f>
        <v>0</v>
      </c>
    </row>
    <row r="2245" spans="1:13">
      <c r="A2245" s="10" t="str">
        <f>[2]Emissions!A616</f>
        <v>EUR</v>
      </c>
      <c r="B2245" s="10" t="str">
        <f>[2]Emissions!B616</f>
        <v>HH2_FT_BIO</v>
      </c>
      <c r="C2245" s="10" t="str">
        <f>[2]Emissions!C616</f>
        <v>HH2_CH4</v>
      </c>
      <c r="D2245" s="10" t="str">
        <f>[2]Emissions!D616</f>
        <v>HH2</v>
      </c>
      <c r="E2245" s="42">
        <f>[2]Emissions!E616</f>
        <v>0</v>
      </c>
      <c r="F2245" s="42">
        <f>[2]Emissions!F616</f>
        <v>0</v>
      </c>
      <c r="G2245" s="42">
        <f>[2]Emissions!G616</f>
        <v>0</v>
      </c>
      <c r="H2245" s="42">
        <f>[2]Emissions!H616</f>
        <v>0</v>
      </c>
      <c r="I2245" s="42">
        <f>[2]Emissions!I616</f>
        <v>0</v>
      </c>
      <c r="J2245" s="42">
        <f>[2]Emissions!J616</f>
        <v>0</v>
      </c>
      <c r="K2245" s="42">
        <f>[2]Emissions!K616</f>
        <v>0</v>
      </c>
      <c r="L2245" s="42">
        <f>[2]Emissions!L616</f>
        <v>0</v>
      </c>
      <c r="M2245" s="42">
        <f>[2]Emissions!M616</f>
        <v>0</v>
      </c>
    </row>
    <row r="2246" spans="1:13">
      <c r="A2246" s="10" t="str">
        <f>[2]Emissions!A626</f>
        <v>EUR</v>
      </c>
      <c r="B2246" s="10" t="str">
        <f>[2]Emissions!B626</f>
        <v>HH2_NGA_CS_CCS_NEW</v>
      </c>
      <c r="C2246" s="10" t="str">
        <f>[2]Emissions!C626</f>
        <v>HH2_CH4</v>
      </c>
      <c r="D2246" s="10" t="str">
        <f>[2]Emissions!D626</f>
        <v>HH2</v>
      </c>
      <c r="E2246" s="42">
        <f>[2]Emissions!E626</f>
        <v>0</v>
      </c>
      <c r="F2246" s="42">
        <f>[2]Emissions!F626</f>
        <v>0</v>
      </c>
      <c r="G2246" s="42">
        <f>[2]Emissions!G626</f>
        <v>0</v>
      </c>
      <c r="H2246" s="42">
        <f>[2]Emissions!H626</f>
        <v>0</v>
      </c>
      <c r="I2246" s="42">
        <f>[2]Emissions!I626</f>
        <v>0</v>
      </c>
      <c r="J2246" s="42">
        <f>[2]Emissions!J626</f>
        <v>0</v>
      </c>
      <c r="K2246" s="42">
        <f>[2]Emissions!K626</f>
        <v>0</v>
      </c>
      <c r="L2246" s="42">
        <f>[2]Emissions!L626</f>
        <v>0</v>
      </c>
      <c r="M2246" s="42">
        <f>[2]Emissions!M626</f>
        <v>0</v>
      </c>
    </row>
    <row r="2247" spans="1:13">
      <c r="A2247" s="10" t="str">
        <f>[2]Emissions!A563</f>
        <v>EUR</v>
      </c>
      <c r="B2247" s="10" t="str">
        <f>[2]Emissions!B563</f>
        <v>HH2_BIO_DS_NEW</v>
      </c>
      <c r="C2247" s="10" t="str">
        <f>[2]Emissions!C563</f>
        <v>HH2_CH4</v>
      </c>
      <c r="D2247" s="10" t="str">
        <f>[2]Emissions!D563</f>
        <v>HH2</v>
      </c>
      <c r="E2247" s="42">
        <f>[2]Emissions!E563</f>
        <v>0</v>
      </c>
      <c r="F2247" s="42">
        <f>[2]Emissions!F563</f>
        <v>0</v>
      </c>
      <c r="G2247" s="42">
        <f>[2]Emissions!G563</f>
        <v>0</v>
      </c>
      <c r="H2247" s="42">
        <f>[2]Emissions!H563</f>
        <v>0</v>
      </c>
      <c r="I2247" s="42">
        <f>[2]Emissions!I563</f>
        <v>0</v>
      </c>
      <c r="J2247" s="42">
        <f>[2]Emissions!J563</f>
        <v>0</v>
      </c>
      <c r="K2247" s="42">
        <f>[2]Emissions!K563</f>
        <v>0</v>
      </c>
      <c r="L2247" s="42">
        <f>[2]Emissions!L563</f>
        <v>0</v>
      </c>
      <c r="M2247" s="42">
        <f>[2]Emissions!M563</f>
        <v>0</v>
      </c>
    </row>
    <row r="2248" spans="1:13">
      <c r="A2248" s="10" t="str">
        <f>[2]Emissions!A558</f>
        <v>EUR</v>
      </c>
      <c r="B2248" s="10" t="str">
        <f>[2]Emissions!B558</f>
        <v>HH2_BIO_CM_NEW</v>
      </c>
      <c r="C2248" s="10" t="str">
        <f>[2]Emissions!C558</f>
        <v>HH2_CH4</v>
      </c>
      <c r="D2248" s="10" t="str">
        <f>[2]Emissions!D558</f>
        <v>HH2</v>
      </c>
      <c r="E2248" s="42">
        <f>[2]Emissions!E558</f>
        <v>0</v>
      </c>
      <c r="F2248" s="42">
        <f>[2]Emissions!F558</f>
        <v>0</v>
      </c>
      <c r="G2248" s="42">
        <f>[2]Emissions!G558</f>
        <v>0</v>
      </c>
      <c r="H2248" s="42">
        <f>[2]Emissions!H558</f>
        <v>0</v>
      </c>
      <c r="I2248" s="42">
        <f>[2]Emissions!I558</f>
        <v>0</v>
      </c>
      <c r="J2248" s="42">
        <f>[2]Emissions!J558</f>
        <v>0</v>
      </c>
      <c r="K2248" s="42">
        <f>[2]Emissions!K558</f>
        <v>0</v>
      </c>
      <c r="L2248" s="42">
        <f>[2]Emissions!L558</f>
        <v>0</v>
      </c>
      <c r="M2248" s="42">
        <f>[2]Emissions!M558</f>
        <v>0</v>
      </c>
    </row>
    <row r="2249" spans="1:13">
      <c r="A2249" s="10" t="str">
        <f>[2]Emissions!A620</f>
        <v>EUR</v>
      </c>
      <c r="B2249" s="10" t="str">
        <f>[2]Emissions!B620</f>
        <v>HH2_NGA_CL_CCS_NEW</v>
      </c>
      <c r="C2249" s="10" t="str">
        <f>[2]Emissions!C620</f>
        <v>HH2_CH4</v>
      </c>
      <c r="D2249" s="10" t="str">
        <f>[2]Emissions!D620</f>
        <v>HH2</v>
      </c>
      <c r="E2249" s="42">
        <f>[2]Emissions!E620</f>
        <v>0</v>
      </c>
      <c r="F2249" s="42">
        <f>[2]Emissions!F620</f>
        <v>0</v>
      </c>
      <c r="G2249" s="42">
        <f>[2]Emissions!G620</f>
        <v>0</v>
      </c>
      <c r="H2249" s="42">
        <f>[2]Emissions!H620</f>
        <v>0</v>
      </c>
      <c r="I2249" s="42">
        <f>[2]Emissions!I620</f>
        <v>0</v>
      </c>
      <c r="J2249" s="42">
        <f>[2]Emissions!J620</f>
        <v>0</v>
      </c>
      <c r="K2249" s="42">
        <f>[2]Emissions!K620</f>
        <v>83.999327755197442</v>
      </c>
      <c r="L2249" s="42">
        <f>[2]Emissions!L620</f>
        <v>1759.221203794051</v>
      </c>
      <c r="M2249" s="42">
        <f>[2]Emissions!M620</f>
        <v>2888.2635670509189</v>
      </c>
    </row>
    <row r="2250" spans="1:13">
      <c r="A2250" s="10" t="str">
        <f>[2]Emissions!A568</f>
        <v>EUR</v>
      </c>
      <c r="B2250" s="10" t="str">
        <f>[2]Emissions!B568</f>
        <v>HH2_BIO_ETH_D_NEW</v>
      </c>
      <c r="C2250" s="10" t="str">
        <f>[2]Emissions!C568</f>
        <v>HH2_CH4</v>
      </c>
      <c r="D2250" s="10" t="str">
        <f>[2]Emissions!D568</f>
        <v>HH2</v>
      </c>
      <c r="E2250" s="42">
        <f>[2]Emissions!E568</f>
        <v>0</v>
      </c>
      <c r="F2250" s="42">
        <f>[2]Emissions!F568</f>
        <v>0</v>
      </c>
      <c r="G2250" s="42">
        <f>[2]Emissions!G568</f>
        <v>0</v>
      </c>
      <c r="H2250" s="42">
        <f>[2]Emissions!H568</f>
        <v>0</v>
      </c>
      <c r="I2250" s="42">
        <f>[2]Emissions!I568</f>
        <v>0</v>
      </c>
      <c r="J2250" s="42">
        <f>[2]Emissions!J568</f>
        <v>0</v>
      </c>
      <c r="K2250" s="42">
        <f>[2]Emissions!K568</f>
        <v>0</v>
      </c>
      <c r="L2250" s="42">
        <f>[2]Emissions!L568</f>
        <v>0</v>
      </c>
      <c r="M2250" s="42">
        <f>[2]Emissions!M568</f>
        <v>0</v>
      </c>
    </row>
    <row r="2251" spans="1:13">
      <c r="A2251" s="10" t="str">
        <f>[2]Emissions!A584</f>
        <v>EUR</v>
      </c>
      <c r="B2251" s="10" t="str">
        <f>[2]Emissions!B584</f>
        <v>HH2_COA_CM_CCS_NEW</v>
      </c>
      <c r="C2251" s="10" t="str">
        <f>[2]Emissions!C584</f>
        <v>HH2_CH4</v>
      </c>
      <c r="D2251" s="10" t="str">
        <f>[2]Emissions!D584</f>
        <v>HH2</v>
      </c>
      <c r="E2251" s="42">
        <f>[2]Emissions!E584</f>
        <v>0</v>
      </c>
      <c r="F2251" s="42">
        <f>[2]Emissions!F584</f>
        <v>0</v>
      </c>
      <c r="G2251" s="42">
        <f>[2]Emissions!G584</f>
        <v>0</v>
      </c>
      <c r="H2251" s="42">
        <f>[2]Emissions!H584</f>
        <v>0</v>
      </c>
      <c r="I2251" s="42">
        <f>[2]Emissions!I584</f>
        <v>0</v>
      </c>
      <c r="J2251" s="42">
        <f>[2]Emissions!J584</f>
        <v>0</v>
      </c>
      <c r="K2251" s="42">
        <f>[2]Emissions!K584</f>
        <v>0</v>
      </c>
      <c r="L2251" s="42">
        <f>[2]Emissions!L584</f>
        <v>0</v>
      </c>
      <c r="M2251" s="42">
        <f>[2]Emissions!M584</f>
        <v>0</v>
      </c>
    </row>
    <row r="2252" spans="1:13">
      <c r="A2252" s="10" t="str">
        <f>[2]Emissions!A573</f>
        <v>EUR</v>
      </c>
      <c r="B2252" s="10" t="str">
        <f>[2]Emissions!B573</f>
        <v>HH2_BIO_SR_C_NEW</v>
      </c>
      <c r="C2252" s="10" t="str">
        <f>[2]Emissions!C573</f>
        <v>HH2_CH4</v>
      </c>
      <c r="D2252" s="10" t="str">
        <f>[2]Emissions!D573</f>
        <v>HH2</v>
      </c>
      <c r="E2252" s="42">
        <f>[2]Emissions!E573</f>
        <v>0</v>
      </c>
      <c r="F2252" s="42">
        <f>[2]Emissions!F573</f>
        <v>0</v>
      </c>
      <c r="G2252" s="42">
        <f>[2]Emissions!G573</f>
        <v>1564.863942903371</v>
      </c>
      <c r="H2252" s="42">
        <f>[2]Emissions!H573</f>
        <v>0</v>
      </c>
      <c r="I2252" s="42">
        <f>[2]Emissions!I573</f>
        <v>0</v>
      </c>
      <c r="J2252" s="42">
        <f>[2]Emissions!J573</f>
        <v>0</v>
      </c>
      <c r="K2252" s="42">
        <f>[2]Emissions!K573</f>
        <v>0</v>
      </c>
      <c r="L2252" s="42">
        <f>[2]Emissions!L573</f>
        <v>11695.527732714259</v>
      </c>
      <c r="M2252" s="42">
        <f>[2]Emissions!M573</f>
        <v>0</v>
      </c>
    </row>
    <row r="2253" spans="1:13">
      <c r="A2253" s="10" t="str">
        <f>[2]Emissions!A577</f>
        <v>EUR</v>
      </c>
      <c r="B2253" s="10" t="str">
        <f>[2]Emissions!B577</f>
        <v>HH2_COA_CL_CCS_NEW</v>
      </c>
      <c r="C2253" s="10" t="str">
        <f>[2]Emissions!C577</f>
        <v>HH2_CH4</v>
      </c>
      <c r="D2253" s="10" t="str">
        <f>[2]Emissions!D577</f>
        <v>HH2</v>
      </c>
      <c r="E2253" s="42">
        <f>[2]Emissions!E577</f>
        <v>0</v>
      </c>
      <c r="F2253" s="42">
        <f>[2]Emissions!F577</f>
        <v>0</v>
      </c>
      <c r="G2253" s="42">
        <f>[2]Emissions!G577</f>
        <v>0</v>
      </c>
      <c r="H2253" s="42">
        <f>[2]Emissions!H577</f>
        <v>0</v>
      </c>
      <c r="I2253" s="42">
        <f>[2]Emissions!I577</f>
        <v>0</v>
      </c>
      <c r="J2253" s="42">
        <f>[2]Emissions!J577</f>
        <v>742.95733533834573</v>
      </c>
      <c r="K2253" s="42">
        <f>[2]Emissions!K577</f>
        <v>3502.1696512336071</v>
      </c>
      <c r="L2253" s="42">
        <f>[2]Emissions!L577</f>
        <v>3510.8695860678831</v>
      </c>
      <c r="M2253" s="42">
        <f>[2]Emissions!M577</f>
        <v>17276.701408134919</v>
      </c>
    </row>
    <row r="2254" spans="1:13">
      <c r="A2254" s="10" t="str">
        <f>[2]Emissions!A550</f>
        <v>EUR</v>
      </c>
      <c r="B2254" s="10" t="str">
        <f>[2]Emissions!B550</f>
        <v>HH2_BIO_CM_CCS_NEW</v>
      </c>
      <c r="C2254" s="10" t="str">
        <f>[2]Emissions!C550</f>
        <v>HH2_CH4</v>
      </c>
      <c r="D2254" s="10" t="str">
        <f>[2]Emissions!D550</f>
        <v>HH2</v>
      </c>
      <c r="E2254" s="42">
        <f>[2]Emissions!E550</f>
        <v>0</v>
      </c>
      <c r="F2254" s="42">
        <f>[2]Emissions!F550</f>
        <v>0</v>
      </c>
      <c r="G2254" s="42">
        <f>[2]Emissions!G550</f>
        <v>0</v>
      </c>
      <c r="H2254" s="42">
        <f>[2]Emissions!H550</f>
        <v>0</v>
      </c>
      <c r="I2254" s="42">
        <f>[2]Emissions!I550</f>
        <v>0</v>
      </c>
      <c r="J2254" s="42">
        <f>[2]Emissions!J550</f>
        <v>0</v>
      </c>
      <c r="K2254" s="42">
        <f>[2]Emissions!K550</f>
        <v>0</v>
      </c>
      <c r="L2254" s="42">
        <f>[2]Emissions!L550</f>
        <v>0</v>
      </c>
      <c r="M2254" s="42">
        <f>[2]Emissions!M550</f>
        <v>0</v>
      </c>
    </row>
    <row r="2255" spans="1:13">
      <c r="A2255" s="10" t="str">
        <f>[2]Emissions!A396</f>
        <v>EUR</v>
      </c>
      <c r="B2255" s="10" t="str">
        <f>[2]Emissions!B396</f>
        <v>ELC_CHP_COA_NEW</v>
      </c>
      <c r="C2255" s="10" t="str">
        <f>[2]Emissions!C396</f>
        <v>ELC_N2O</v>
      </c>
      <c r="D2255" s="10" t="str">
        <f>[2]Emissions!D396</f>
        <v>ELC</v>
      </c>
      <c r="E2255" s="42">
        <f>[2]Emissions!E396</f>
        <v>0</v>
      </c>
      <c r="F2255" s="42">
        <f>[2]Emissions!F396</f>
        <v>0</v>
      </c>
      <c r="G2255" s="42">
        <f>[2]Emissions!G396</f>
        <v>0</v>
      </c>
      <c r="H2255" s="42">
        <f>[2]Emissions!H396</f>
        <v>0</v>
      </c>
      <c r="I2255" s="42">
        <f>[2]Emissions!I396</f>
        <v>0</v>
      </c>
      <c r="J2255" s="42">
        <f>[2]Emissions!J396</f>
        <v>0</v>
      </c>
      <c r="K2255" s="42">
        <f>[2]Emissions!K396</f>
        <v>0</v>
      </c>
      <c r="L2255" s="42">
        <f>[2]Emissions!L396</f>
        <v>0</v>
      </c>
      <c r="M2255" s="42">
        <f>[2]Emissions!M396</f>
        <v>0</v>
      </c>
    </row>
    <row r="2256" spans="1:13">
      <c r="A2256" s="10" t="str">
        <f>[2]Emissions!A390</f>
        <v>EUR</v>
      </c>
      <c r="B2256" s="10" t="str">
        <f>[2]Emissions!B390</f>
        <v>ELC_CHP_COA_EXS</v>
      </c>
      <c r="C2256" s="10" t="str">
        <f>[2]Emissions!C390</f>
        <v>ELC_N2O</v>
      </c>
      <c r="D2256" s="10" t="str">
        <f>[2]Emissions!D390</f>
        <v>ELC</v>
      </c>
      <c r="E2256" s="42">
        <f>[2]Emissions!E390</f>
        <v>2125.0037051345448</v>
      </c>
      <c r="F2256" s="42">
        <f>[2]Emissions!F390</f>
        <v>1700.0029641076369</v>
      </c>
      <c r="G2256" s="42">
        <f>[2]Emissions!G390</f>
        <v>1275.0022230807269</v>
      </c>
      <c r="H2256" s="42">
        <f>[2]Emissions!H390</f>
        <v>850.00148205381811</v>
      </c>
      <c r="I2256" s="42">
        <f>[2]Emissions!I390</f>
        <v>425.00074102690922</v>
      </c>
      <c r="J2256" s="42">
        <f>[2]Emissions!J390</f>
        <v>0</v>
      </c>
      <c r="K2256" s="42">
        <f>[2]Emissions!K390</f>
        <v>0</v>
      </c>
      <c r="L2256" s="42">
        <f>[2]Emissions!L390</f>
        <v>0</v>
      </c>
      <c r="M2256" s="42">
        <f>[2]Emissions!M390</f>
        <v>0</v>
      </c>
    </row>
    <row r="2257" spans="1:13">
      <c r="A2257" s="10" t="str">
        <f>[2]Emissions!A364</f>
        <v>EUR</v>
      </c>
      <c r="B2257" s="10" t="str">
        <f>[2]Emissions!B364</f>
        <v>ELC_BIO_GSF_CEN_NEW</v>
      </c>
      <c r="C2257" s="10" t="str">
        <f>[2]Emissions!C364</f>
        <v>ELC_N2O</v>
      </c>
      <c r="D2257" s="10" t="str">
        <f>[2]Emissions!D364</f>
        <v>ELC</v>
      </c>
      <c r="E2257" s="42">
        <f>[2]Emissions!E364</f>
        <v>2987.3337134234371</v>
      </c>
      <c r="F2257" s="42">
        <f>[2]Emissions!F364</f>
        <v>4709.7527351512445</v>
      </c>
      <c r="G2257" s="42">
        <f>[2]Emissions!G364</f>
        <v>5763.5350511240986</v>
      </c>
      <c r="H2257" s="42">
        <f>[2]Emissions!H364</f>
        <v>657.04299582814735</v>
      </c>
      <c r="I2257" s="42">
        <f>[2]Emissions!I364</f>
        <v>3.8032632921513558</v>
      </c>
      <c r="J2257" s="42">
        <f>[2]Emissions!J364</f>
        <v>354.76534617466592</v>
      </c>
      <c r="K2257" s="42">
        <f>[2]Emissions!K364</f>
        <v>953.65429267775426</v>
      </c>
      <c r="L2257" s="42">
        <f>[2]Emissions!L364</f>
        <v>1600.149777576421</v>
      </c>
      <c r="M2257" s="42">
        <f>[2]Emissions!M364</f>
        <v>0</v>
      </c>
    </row>
    <row r="2258" spans="1:13">
      <c r="A2258" s="10" t="str">
        <f>[2]Emissions!A498</f>
        <v>EUR</v>
      </c>
      <c r="B2258" s="10" t="str">
        <f>[2]Emissions!B498</f>
        <v>ELC_OIL_GBL_NEW</v>
      </c>
      <c r="C2258" s="10" t="str">
        <f>[2]Emissions!C498</f>
        <v>ELC_N2O</v>
      </c>
      <c r="D2258" s="10" t="str">
        <f>[2]Emissions!D498</f>
        <v>ELC</v>
      </c>
      <c r="E2258" s="42">
        <f>[2]Emissions!E498</f>
        <v>0</v>
      </c>
      <c r="F2258" s="42">
        <f>[2]Emissions!F498</f>
        <v>0</v>
      </c>
      <c r="G2258" s="42">
        <f>[2]Emissions!G498</f>
        <v>0</v>
      </c>
      <c r="H2258" s="42">
        <f>[2]Emissions!H498</f>
        <v>0</v>
      </c>
      <c r="I2258" s="42">
        <f>[2]Emissions!I498</f>
        <v>0</v>
      </c>
      <c r="J2258" s="42">
        <f>[2]Emissions!J498</f>
        <v>0</v>
      </c>
      <c r="K2258" s="42">
        <f>[2]Emissions!K498</f>
        <v>0</v>
      </c>
      <c r="L2258" s="42">
        <f>[2]Emissions!L498</f>
        <v>0</v>
      </c>
      <c r="M2258" s="42">
        <f>[2]Emissions!M498</f>
        <v>0</v>
      </c>
    </row>
    <row r="2259" spans="1:13">
      <c r="A2259" s="10" t="str">
        <f>[2]Emissions!A323</f>
        <v>EUR</v>
      </c>
      <c r="B2259" s="10" t="str">
        <f>[2]Emissions!B323</f>
        <v>ELC_BIO_CRP_COM_CCS_NEW</v>
      </c>
      <c r="C2259" s="10" t="str">
        <f>[2]Emissions!C323</f>
        <v>ELC_N2O</v>
      </c>
      <c r="D2259" s="10" t="str">
        <f>[2]Emissions!D323</f>
        <v>ELC</v>
      </c>
      <c r="E2259" s="42">
        <f>[2]Emissions!E323</f>
        <v>0</v>
      </c>
      <c r="F2259" s="42">
        <f>[2]Emissions!F323</f>
        <v>0</v>
      </c>
      <c r="G2259" s="42">
        <f>[2]Emissions!G323</f>
        <v>0</v>
      </c>
      <c r="H2259" s="42">
        <f>[2]Emissions!H323</f>
        <v>0</v>
      </c>
      <c r="I2259" s="42">
        <f>[2]Emissions!I323</f>
        <v>0</v>
      </c>
      <c r="J2259" s="42">
        <f>[2]Emissions!J323</f>
        <v>85.204887804878041</v>
      </c>
      <c r="K2259" s="42">
        <f>[2]Emissions!K323</f>
        <v>528.27030439024395</v>
      </c>
      <c r="L2259" s="42">
        <f>[2]Emissions!L323</f>
        <v>3291.0387914634139</v>
      </c>
      <c r="M2259" s="42">
        <f>[2]Emissions!M323</f>
        <v>13060.8156</v>
      </c>
    </row>
    <row r="2260" spans="1:13">
      <c r="A2260" s="10" t="str">
        <f>[2]Emissions!A487</f>
        <v>EUR</v>
      </c>
      <c r="B2260" s="10" t="str">
        <f>[2]Emissions!B487</f>
        <v>ELC_NGA_SOFC_CCS_NEW</v>
      </c>
      <c r="C2260" s="10" t="str">
        <f>[2]Emissions!C487</f>
        <v>ELC_N2O</v>
      </c>
      <c r="D2260" s="10" t="str">
        <f>[2]Emissions!D487</f>
        <v>ELC</v>
      </c>
      <c r="E2260" s="42">
        <f>[2]Emissions!E487</f>
        <v>0</v>
      </c>
      <c r="F2260" s="42">
        <f>[2]Emissions!F487</f>
        <v>0</v>
      </c>
      <c r="G2260" s="42">
        <f>[2]Emissions!G487</f>
        <v>0</v>
      </c>
      <c r="H2260" s="42">
        <f>[2]Emissions!H487</f>
        <v>0</v>
      </c>
      <c r="I2260" s="42">
        <f>[2]Emissions!I487</f>
        <v>0</v>
      </c>
      <c r="J2260" s="42">
        <f>[2]Emissions!J487</f>
        <v>0</v>
      </c>
      <c r="K2260" s="42">
        <f>[2]Emissions!K487</f>
        <v>4.7191246091462684</v>
      </c>
      <c r="L2260" s="42">
        <f>[2]Emissions!L487</f>
        <v>29.399385165850749</v>
      </c>
      <c r="M2260" s="42">
        <f>[2]Emissions!M487</f>
        <v>27.03982286127761</v>
      </c>
    </row>
    <row r="2261" spans="1:13">
      <c r="A2261" s="10" t="str">
        <f>[2]Emissions!A407</f>
        <v>EUR</v>
      </c>
      <c r="B2261" s="10" t="str">
        <f>[2]Emissions!B407</f>
        <v>ELC_CHP_NGA_NEW</v>
      </c>
      <c r="C2261" s="10" t="str">
        <f>[2]Emissions!C407</f>
        <v>ELC_N2O</v>
      </c>
      <c r="D2261" s="10" t="str">
        <f>[2]Emissions!D407</f>
        <v>ELC</v>
      </c>
      <c r="E2261" s="42">
        <f>[2]Emissions!E407</f>
        <v>0</v>
      </c>
      <c r="F2261" s="42">
        <f>[2]Emissions!F407</f>
        <v>0</v>
      </c>
      <c r="G2261" s="42">
        <f>[2]Emissions!G407</f>
        <v>0</v>
      </c>
      <c r="H2261" s="42">
        <f>[2]Emissions!H407</f>
        <v>0</v>
      </c>
      <c r="I2261" s="42">
        <f>[2]Emissions!I407</f>
        <v>0</v>
      </c>
      <c r="J2261" s="42">
        <f>[2]Emissions!J407</f>
        <v>0</v>
      </c>
      <c r="K2261" s="42">
        <f>[2]Emissions!K407</f>
        <v>0</v>
      </c>
      <c r="L2261" s="42">
        <f>[2]Emissions!L407</f>
        <v>0</v>
      </c>
      <c r="M2261" s="42">
        <f>[2]Emissions!M407</f>
        <v>0</v>
      </c>
    </row>
    <row r="2262" spans="1:13">
      <c r="A2262" s="10" t="str">
        <f>[2]Emissions!A537</f>
        <v>EUR</v>
      </c>
      <c r="B2262" s="10" t="str">
        <f>[2]Emissions!B537</f>
        <v>HET_NGA_NEW</v>
      </c>
      <c r="C2262" s="10" t="str">
        <f>[2]Emissions!C537</f>
        <v>ELC_N2O</v>
      </c>
      <c r="D2262" s="10" t="str">
        <f>[2]Emissions!D537</f>
        <v>HET</v>
      </c>
      <c r="E2262" s="42">
        <f>[2]Emissions!E537</f>
        <v>0</v>
      </c>
      <c r="F2262" s="42">
        <f>[2]Emissions!F537</f>
        <v>0</v>
      </c>
      <c r="G2262" s="42">
        <f>[2]Emissions!G537</f>
        <v>0</v>
      </c>
      <c r="H2262" s="42">
        <f>[2]Emissions!H537</f>
        <v>0</v>
      </c>
      <c r="I2262" s="42">
        <f>[2]Emissions!I537</f>
        <v>0</v>
      </c>
      <c r="J2262" s="42">
        <f>[2]Emissions!J537</f>
        <v>0</v>
      </c>
      <c r="K2262" s="42">
        <f>[2]Emissions!K537</f>
        <v>0</v>
      </c>
      <c r="L2262" s="42">
        <f>[2]Emissions!L537</f>
        <v>0</v>
      </c>
      <c r="M2262" s="42">
        <f>[2]Emissions!M537</f>
        <v>0</v>
      </c>
    </row>
    <row r="2263" spans="1:13">
      <c r="A2263" s="10" t="str">
        <f>[2]Emissions!A417</f>
        <v>EUR</v>
      </c>
      <c r="B2263" s="10" t="str">
        <f>[2]Emissions!B417</f>
        <v>ELC_COA_CCO_FG_CCS_NEW</v>
      </c>
      <c r="C2263" s="10" t="str">
        <f>[2]Emissions!C417</f>
        <v>ELC_N2O</v>
      </c>
      <c r="D2263" s="10" t="str">
        <f>[2]Emissions!D417</f>
        <v>ELC</v>
      </c>
      <c r="E2263" s="42">
        <f>[2]Emissions!E417</f>
        <v>0</v>
      </c>
      <c r="F2263" s="42">
        <f>[2]Emissions!F417</f>
        <v>0</v>
      </c>
      <c r="G2263" s="42">
        <f>[2]Emissions!G417</f>
        <v>0</v>
      </c>
      <c r="H2263" s="42">
        <f>[2]Emissions!H417</f>
        <v>0</v>
      </c>
      <c r="I2263" s="42">
        <f>[2]Emissions!I417</f>
        <v>0</v>
      </c>
      <c r="J2263" s="42">
        <f>[2]Emissions!J417</f>
        <v>0</v>
      </c>
      <c r="K2263" s="42">
        <f>[2]Emissions!K417</f>
        <v>0</v>
      </c>
      <c r="L2263" s="42">
        <f>[2]Emissions!L417</f>
        <v>0</v>
      </c>
      <c r="M2263" s="42">
        <f>[2]Emissions!M417</f>
        <v>0</v>
      </c>
    </row>
    <row r="2264" spans="1:13">
      <c r="A2264" s="10" t="str">
        <f>[2]Emissions!A547</f>
        <v>EUR</v>
      </c>
      <c r="B2264" s="10" t="str">
        <f>[2]Emissions!B547</f>
        <v>HET_OIL_NEW</v>
      </c>
      <c r="C2264" s="10" t="str">
        <f>[2]Emissions!C547</f>
        <v>ELC_N2O</v>
      </c>
      <c r="D2264" s="10" t="str">
        <f>[2]Emissions!D547</f>
        <v>HET</v>
      </c>
      <c r="E2264" s="42">
        <f>[2]Emissions!E547</f>
        <v>768.40423606689205</v>
      </c>
      <c r="F2264" s="42">
        <f>[2]Emissions!F547</f>
        <v>788.58975352693778</v>
      </c>
      <c r="G2264" s="42">
        <f>[2]Emissions!G547</f>
        <v>779.96800069454355</v>
      </c>
      <c r="H2264" s="42">
        <f>[2]Emissions!H547</f>
        <v>586.64346095754649</v>
      </c>
      <c r="I2264" s="42">
        <f>[2]Emissions!I547</f>
        <v>20.185517460045709</v>
      </c>
      <c r="J2264" s="42">
        <f>[2]Emissions!J547</f>
        <v>0</v>
      </c>
      <c r="K2264" s="42">
        <f>[2]Emissions!K547</f>
        <v>0</v>
      </c>
      <c r="L2264" s="42">
        <f>[2]Emissions!L547</f>
        <v>0</v>
      </c>
      <c r="M2264" s="42">
        <f>[2]Emissions!M547</f>
        <v>0</v>
      </c>
    </row>
    <row r="2265" spans="1:13">
      <c r="A2265" s="10" t="str">
        <f>[2]Emissions!A542</f>
        <v>EUR</v>
      </c>
      <c r="B2265" s="10" t="str">
        <f>[2]Emissions!B542</f>
        <v>HET_OIL_EXS</v>
      </c>
      <c r="C2265" s="10" t="str">
        <f>[2]Emissions!C542</f>
        <v>ELC_N2O</v>
      </c>
      <c r="D2265" s="10" t="str">
        <f>[2]Emissions!D542</f>
        <v>HET</v>
      </c>
      <c r="E2265" s="42">
        <f>[2]Emissions!E542</f>
        <v>34.713996721311467</v>
      </c>
      <c r="F2265" s="42">
        <f>[2]Emissions!F542</f>
        <v>28.928330601092888</v>
      </c>
      <c r="G2265" s="42">
        <f>[2]Emissions!G542</f>
        <v>21.92462950819672</v>
      </c>
      <c r="H2265" s="42">
        <f>[2]Emissions!H542</f>
        <v>16.443472131147541</v>
      </c>
      <c r="I2265" s="42">
        <f>[2]Emissions!I542</f>
        <v>11.57133224043716</v>
      </c>
      <c r="J2265" s="42">
        <f>[2]Emissions!J542</f>
        <v>5.481157377049179</v>
      </c>
      <c r="K2265" s="42">
        <f>[2]Emissions!K542</f>
        <v>0</v>
      </c>
      <c r="L2265" s="42">
        <f>[2]Emissions!L542</f>
        <v>0</v>
      </c>
      <c r="M2265" s="42">
        <f>[2]Emissions!M542</f>
        <v>0</v>
      </c>
    </row>
    <row r="2266" spans="1:13">
      <c r="A2266" s="10" t="str">
        <f>[2]Emissions!A513</f>
        <v>EUR</v>
      </c>
      <c r="B2266" s="10" t="str">
        <f>[2]Emissions!B513</f>
        <v>ELC_OIL_MIX_TUR_NEW</v>
      </c>
      <c r="C2266" s="10" t="str">
        <f>[2]Emissions!C513</f>
        <v>ELC_N2O</v>
      </c>
      <c r="D2266" s="10" t="str">
        <f>[2]Emissions!D513</f>
        <v>ELC</v>
      </c>
      <c r="E2266" s="42">
        <f>[2]Emissions!E513</f>
        <v>0</v>
      </c>
      <c r="F2266" s="42">
        <f>[2]Emissions!F513</f>
        <v>0</v>
      </c>
      <c r="G2266" s="42">
        <f>[2]Emissions!G513</f>
        <v>0</v>
      </c>
      <c r="H2266" s="42">
        <f>[2]Emissions!H513</f>
        <v>0</v>
      </c>
      <c r="I2266" s="42">
        <f>[2]Emissions!I513</f>
        <v>0</v>
      </c>
      <c r="J2266" s="42">
        <f>[2]Emissions!J513</f>
        <v>0</v>
      </c>
      <c r="K2266" s="42">
        <f>[2]Emissions!K513</f>
        <v>0</v>
      </c>
      <c r="L2266" s="42">
        <f>[2]Emissions!L513</f>
        <v>0</v>
      </c>
      <c r="M2266" s="42">
        <f>[2]Emissions!M513</f>
        <v>0</v>
      </c>
    </row>
    <row r="2267" spans="1:13">
      <c r="A2267" s="10" t="str">
        <f>[2]Emissions!A466</f>
        <v>EUR</v>
      </c>
      <c r="B2267" s="10" t="str">
        <f>[2]Emissions!B466</f>
        <v>ELC_NGA_CCY_ADV_NEW</v>
      </c>
      <c r="C2267" s="10" t="str">
        <f>[2]Emissions!C466</f>
        <v>ELC_N2O</v>
      </c>
      <c r="D2267" s="10" t="str">
        <f>[2]Emissions!D466</f>
        <v>ELC</v>
      </c>
      <c r="E2267" s="42">
        <f>[2]Emissions!E466</f>
        <v>197.57526856215901</v>
      </c>
      <c r="F2267" s="42">
        <f>[2]Emissions!F466</f>
        <v>91.099446505320785</v>
      </c>
      <c r="G2267" s="42">
        <f>[2]Emissions!G466</f>
        <v>249.3914098856917</v>
      </c>
      <c r="H2267" s="42">
        <f>[2]Emissions!H466</f>
        <v>26.884940858659611</v>
      </c>
      <c r="I2267" s="42">
        <f>[2]Emissions!I466</f>
        <v>0</v>
      </c>
      <c r="J2267" s="42">
        <f>[2]Emissions!J466</f>
        <v>7.1675568748304066</v>
      </c>
      <c r="K2267" s="42">
        <f>[2]Emissions!K466</f>
        <v>0</v>
      </c>
      <c r="L2267" s="42">
        <f>[2]Emissions!L466</f>
        <v>0</v>
      </c>
      <c r="M2267" s="42">
        <f>[2]Emissions!M466</f>
        <v>0</v>
      </c>
    </row>
    <row r="2268" spans="1:13">
      <c r="A2268" s="10" t="str">
        <f>[2]Emissions!A412</f>
        <v>EUR</v>
      </c>
      <c r="B2268" s="10" t="str">
        <f>[2]Emissions!B412</f>
        <v>ELC_CHP_OIL_EXS</v>
      </c>
      <c r="C2268" s="10" t="str">
        <f>[2]Emissions!C412</f>
        <v>ELC_N2O</v>
      </c>
      <c r="D2268" s="10" t="str">
        <f>[2]Emissions!D412</f>
        <v>ELC</v>
      </c>
      <c r="E2268" s="42">
        <f>[2]Emissions!E412</f>
        <v>45.139143440930248</v>
      </c>
      <c r="F2268" s="42">
        <f>[2]Emissions!F412</f>
        <v>36.111314752744192</v>
      </c>
      <c r="G2268" s="42">
        <f>[2]Emissions!G412</f>
        <v>25.6580394295814</v>
      </c>
      <c r="H2268" s="42">
        <f>[2]Emissions!H412</f>
        <v>17.105359619720929</v>
      </c>
      <c r="I2268" s="42">
        <f>[2]Emissions!I412</f>
        <v>8.5526798098604662</v>
      </c>
      <c r="J2268" s="42">
        <f>[2]Emissions!J412</f>
        <v>0</v>
      </c>
      <c r="K2268" s="42">
        <f>[2]Emissions!K412</f>
        <v>0</v>
      </c>
      <c r="L2268" s="42">
        <f>[2]Emissions!L412</f>
        <v>0</v>
      </c>
      <c r="M2268" s="42">
        <f>[2]Emissions!M412</f>
        <v>0</v>
      </c>
    </row>
    <row r="2269" spans="1:13">
      <c r="A2269" s="10" t="str">
        <f>[2]Emissions!A374</f>
        <v>EUR</v>
      </c>
      <c r="B2269" s="10" t="str">
        <f>[2]Emissions!B374</f>
        <v>ELC_BIO_MUN_INC_NEW</v>
      </c>
      <c r="C2269" s="10" t="str">
        <f>[2]Emissions!C374</f>
        <v>ELC_N2O</v>
      </c>
      <c r="D2269" s="10" t="str">
        <f>[2]Emissions!D374</f>
        <v>ELC</v>
      </c>
      <c r="E2269" s="42">
        <f>[2]Emissions!E374</f>
        <v>0</v>
      </c>
      <c r="F2269" s="42">
        <f>[2]Emissions!F374</f>
        <v>0</v>
      </c>
      <c r="G2269" s="42">
        <f>[2]Emissions!G374</f>
        <v>0</v>
      </c>
      <c r="H2269" s="42">
        <f>[2]Emissions!H374</f>
        <v>0</v>
      </c>
      <c r="I2269" s="42">
        <f>[2]Emissions!I374</f>
        <v>0</v>
      </c>
      <c r="J2269" s="42">
        <f>[2]Emissions!J374</f>
        <v>0</v>
      </c>
      <c r="K2269" s="42">
        <f>[2]Emissions!K374</f>
        <v>0</v>
      </c>
      <c r="L2269" s="42">
        <f>[2]Emissions!L374</f>
        <v>0</v>
      </c>
      <c r="M2269" s="42">
        <f>[2]Emissions!M374</f>
        <v>0</v>
      </c>
    </row>
    <row r="2270" spans="1:13">
      <c r="A2270" s="10" t="str">
        <f>[2]Emissions!A353</f>
        <v>EUR</v>
      </c>
      <c r="B2270" s="10" t="str">
        <f>[2]Emissions!B353</f>
        <v>ELC_BIO_GAS_NEW</v>
      </c>
      <c r="C2270" s="10" t="str">
        <f>[2]Emissions!C353</f>
        <v>ELC_N2O</v>
      </c>
      <c r="D2270" s="10" t="str">
        <f>[2]Emissions!D353</f>
        <v>ELC</v>
      </c>
      <c r="E2270" s="42">
        <f>[2]Emissions!E353</f>
        <v>0</v>
      </c>
      <c r="F2270" s="42">
        <f>[2]Emissions!F353</f>
        <v>0</v>
      </c>
      <c r="G2270" s="42">
        <f>[2]Emissions!G353</f>
        <v>0</v>
      </c>
      <c r="H2270" s="42">
        <f>[2]Emissions!H353</f>
        <v>0</v>
      </c>
      <c r="I2270" s="42">
        <f>[2]Emissions!I353</f>
        <v>0</v>
      </c>
      <c r="J2270" s="42">
        <f>[2]Emissions!J353</f>
        <v>0</v>
      </c>
      <c r="K2270" s="42">
        <f>[2]Emissions!K353</f>
        <v>0</v>
      </c>
      <c r="L2270" s="42">
        <f>[2]Emissions!L353</f>
        <v>0</v>
      </c>
      <c r="M2270" s="42">
        <f>[2]Emissions!M353</f>
        <v>0</v>
      </c>
    </row>
    <row r="2271" spans="1:13">
      <c r="A2271" s="10" t="str">
        <f>[2]Emissions!A508</f>
        <v>EUR</v>
      </c>
      <c r="B2271" s="10" t="str">
        <f>[2]Emissions!B508</f>
        <v>ELC_OIL_MIX_CCY_NEW</v>
      </c>
      <c r="C2271" s="10" t="str">
        <f>[2]Emissions!C508</f>
        <v>ELC_N2O</v>
      </c>
      <c r="D2271" s="10" t="str">
        <f>[2]Emissions!D508</f>
        <v>ELC</v>
      </c>
      <c r="E2271" s="42">
        <f>[2]Emissions!E508</f>
        <v>0</v>
      </c>
      <c r="F2271" s="42">
        <f>[2]Emissions!F508</f>
        <v>66.24691629854712</v>
      </c>
      <c r="G2271" s="42">
        <f>[2]Emissions!G508</f>
        <v>33.699821092944319</v>
      </c>
      <c r="H2271" s="42">
        <f>[2]Emissions!H508</f>
        <v>0</v>
      </c>
      <c r="I2271" s="42">
        <f>[2]Emissions!I508</f>
        <v>0</v>
      </c>
      <c r="J2271" s="42">
        <f>[2]Emissions!J508</f>
        <v>0</v>
      </c>
      <c r="K2271" s="42">
        <f>[2]Emissions!K508</f>
        <v>0</v>
      </c>
      <c r="L2271" s="42">
        <f>[2]Emissions!L508</f>
        <v>0</v>
      </c>
      <c r="M2271" s="42">
        <f>[2]Emissions!M508</f>
        <v>0</v>
      </c>
    </row>
    <row r="2272" spans="1:13">
      <c r="A2272" s="10" t="str">
        <f>[2]Emissions!A503</f>
        <v>EUR</v>
      </c>
      <c r="B2272" s="10" t="str">
        <f>[2]Emissions!B503</f>
        <v>ELC_OIL_GPL_NEW</v>
      </c>
      <c r="C2272" s="10" t="str">
        <f>[2]Emissions!C503</f>
        <v>ELC_N2O</v>
      </c>
      <c r="D2272" s="10" t="str">
        <f>[2]Emissions!D503</f>
        <v>ELC</v>
      </c>
      <c r="E2272" s="42">
        <f>[2]Emissions!E503</f>
        <v>69.303979387690333</v>
      </c>
      <c r="F2272" s="42">
        <f>[2]Emissions!F503</f>
        <v>0</v>
      </c>
      <c r="G2272" s="42">
        <f>[2]Emissions!G503</f>
        <v>0</v>
      </c>
      <c r="H2272" s="42">
        <f>[2]Emissions!H503</f>
        <v>0</v>
      </c>
      <c r="I2272" s="42">
        <f>[2]Emissions!I503</f>
        <v>0</v>
      </c>
      <c r="J2272" s="42">
        <f>[2]Emissions!J503</f>
        <v>0</v>
      </c>
      <c r="K2272" s="42">
        <f>[2]Emissions!K503</f>
        <v>0</v>
      </c>
      <c r="L2272" s="42">
        <f>[2]Emissions!L503</f>
        <v>0</v>
      </c>
      <c r="M2272" s="42">
        <f>[2]Emissions!M503</f>
        <v>0</v>
      </c>
    </row>
    <row r="2273" spans="1:13">
      <c r="A2273" s="10" t="str">
        <f>[2]Emissions!A481</f>
        <v>EUR</v>
      </c>
      <c r="B2273" s="10" t="str">
        <f>[2]Emissions!B481</f>
        <v>ELC_NGA_FG_CCS_NEW</v>
      </c>
      <c r="C2273" s="10" t="str">
        <f>[2]Emissions!C481</f>
        <v>ELC_N2O</v>
      </c>
      <c r="D2273" s="10" t="str">
        <f>[2]Emissions!D481</f>
        <v>ELC</v>
      </c>
      <c r="E2273" s="42">
        <f>[2]Emissions!E481</f>
        <v>0</v>
      </c>
      <c r="F2273" s="42">
        <f>[2]Emissions!F481</f>
        <v>0</v>
      </c>
      <c r="G2273" s="42">
        <f>[2]Emissions!G481</f>
        <v>0</v>
      </c>
      <c r="H2273" s="42">
        <f>[2]Emissions!H481</f>
        <v>0</v>
      </c>
      <c r="I2273" s="42">
        <f>[2]Emissions!I481</f>
        <v>0</v>
      </c>
      <c r="J2273" s="42">
        <f>[2]Emissions!J481</f>
        <v>0</v>
      </c>
      <c r="K2273" s="42">
        <f>[2]Emissions!K481</f>
        <v>0</v>
      </c>
      <c r="L2273" s="42">
        <f>[2]Emissions!L481</f>
        <v>0</v>
      </c>
      <c r="M2273" s="42">
        <f>[2]Emissions!M481</f>
        <v>0</v>
      </c>
    </row>
    <row r="2274" spans="1:13">
      <c r="A2274" s="10" t="str">
        <f>[2]Emissions!A305</f>
        <v>EUR</v>
      </c>
      <c r="B2274" s="10" t="str">
        <f>[2]Emissions!B305</f>
        <v>ELC_BIO_COM_CCS_NEW</v>
      </c>
      <c r="C2274" s="10" t="str">
        <f>[2]Emissions!C305</f>
        <v>ELC_N2O</v>
      </c>
      <c r="D2274" s="10" t="str">
        <f>[2]Emissions!D305</f>
        <v>ELC</v>
      </c>
      <c r="E2274" s="42">
        <f>[2]Emissions!E305</f>
        <v>0</v>
      </c>
      <c r="F2274" s="42">
        <f>[2]Emissions!F305</f>
        <v>0</v>
      </c>
      <c r="G2274" s="42">
        <f>[2]Emissions!G305</f>
        <v>0</v>
      </c>
      <c r="H2274" s="42">
        <f>[2]Emissions!H305</f>
        <v>0</v>
      </c>
      <c r="I2274" s="42">
        <f>[2]Emissions!I305</f>
        <v>0</v>
      </c>
      <c r="J2274" s="42">
        <f>[2]Emissions!J305</f>
        <v>0</v>
      </c>
      <c r="K2274" s="42">
        <f>[2]Emissions!K305</f>
        <v>0</v>
      </c>
      <c r="L2274" s="42">
        <f>[2]Emissions!L305</f>
        <v>0</v>
      </c>
      <c r="M2274" s="42">
        <f>[2]Emissions!M305</f>
        <v>6331.8168643902436</v>
      </c>
    </row>
    <row r="2275" spans="1:13">
      <c r="A2275" s="10" t="str">
        <f>[2]Emissions!A384</f>
        <v>EUR</v>
      </c>
      <c r="B2275" s="10" t="str">
        <f>[2]Emissions!B384</f>
        <v>ELC_CHP_BIO_NEW</v>
      </c>
      <c r="C2275" s="10" t="str">
        <f>[2]Emissions!C384</f>
        <v>ELC_N2O</v>
      </c>
      <c r="D2275" s="10" t="str">
        <f>[2]Emissions!D384</f>
        <v>ELC</v>
      </c>
      <c r="E2275" s="42">
        <f>[2]Emissions!E384</f>
        <v>0</v>
      </c>
      <c r="F2275" s="42">
        <f>[2]Emissions!F384</f>
        <v>0</v>
      </c>
      <c r="G2275" s="42">
        <f>[2]Emissions!G384</f>
        <v>0</v>
      </c>
      <c r="H2275" s="42">
        <f>[2]Emissions!H384</f>
        <v>0</v>
      </c>
      <c r="I2275" s="42">
        <f>[2]Emissions!I384</f>
        <v>0</v>
      </c>
      <c r="J2275" s="42">
        <f>[2]Emissions!J384</f>
        <v>0</v>
      </c>
      <c r="K2275" s="42">
        <f>[2]Emissions!K384</f>
        <v>0</v>
      </c>
      <c r="L2275" s="42">
        <f>[2]Emissions!L384</f>
        <v>0</v>
      </c>
      <c r="M2275" s="42">
        <f>[2]Emissions!M384</f>
        <v>0</v>
      </c>
    </row>
    <row r="2276" spans="1:13">
      <c r="A2276" s="10" t="str">
        <f>[2]Emissions!A476</f>
        <v>EUR</v>
      </c>
      <c r="B2276" s="10" t="str">
        <f>[2]Emissions!B476</f>
        <v>ELC_NGA_FCE_NEW</v>
      </c>
      <c r="C2276" s="10" t="str">
        <f>[2]Emissions!C476</f>
        <v>ELC_N2O</v>
      </c>
      <c r="D2276" s="10" t="str">
        <f>[2]Emissions!D476</f>
        <v>ELC</v>
      </c>
      <c r="E2276" s="42">
        <f>[2]Emissions!E476</f>
        <v>0</v>
      </c>
      <c r="F2276" s="42">
        <f>[2]Emissions!F476</f>
        <v>0</v>
      </c>
      <c r="G2276" s="42">
        <f>[2]Emissions!G476</f>
        <v>0</v>
      </c>
      <c r="H2276" s="42">
        <f>[2]Emissions!H476</f>
        <v>0</v>
      </c>
      <c r="I2276" s="42">
        <f>[2]Emissions!I476</f>
        <v>0</v>
      </c>
      <c r="J2276" s="42">
        <f>[2]Emissions!J476</f>
        <v>0</v>
      </c>
      <c r="K2276" s="42">
        <f>[2]Emissions!K476</f>
        <v>0</v>
      </c>
      <c r="L2276" s="42">
        <f>[2]Emissions!L476</f>
        <v>0</v>
      </c>
      <c r="M2276" s="42">
        <f>[2]Emissions!M476</f>
        <v>0</v>
      </c>
    </row>
    <row r="2277" spans="1:13">
      <c r="A2277" s="10" t="str">
        <f>[2]Emissions!A532</f>
        <v>EUR</v>
      </c>
      <c r="B2277" s="10" t="str">
        <f>[2]Emissions!B532</f>
        <v>HET_NGA_EXS</v>
      </c>
      <c r="C2277" s="10" t="str">
        <f>[2]Emissions!C532</f>
        <v>ELC_N2O</v>
      </c>
      <c r="D2277" s="10" t="str">
        <f>[2]Emissions!D532</f>
        <v>HET</v>
      </c>
      <c r="E2277" s="42">
        <f>[2]Emissions!E532</f>
        <v>20.809667746947831</v>
      </c>
      <c r="F2277" s="42">
        <f>[2]Emissions!F532</f>
        <v>18.304800332963371</v>
      </c>
      <c r="G2277" s="42">
        <f>[2]Emissions!G532</f>
        <v>13.87311183129856</v>
      </c>
      <c r="H2277" s="42">
        <f>[2]Emissions!H532</f>
        <v>10.404833873473921</v>
      </c>
      <c r="I2277" s="42">
        <f>[2]Emissions!I532</f>
        <v>7.3219201331853494</v>
      </c>
      <c r="J2277" s="42">
        <f>[2]Emissions!J532</f>
        <v>3.4682779578246392</v>
      </c>
      <c r="K2277" s="42">
        <f>[2]Emissions!K532</f>
        <v>0</v>
      </c>
      <c r="L2277" s="42">
        <f>[2]Emissions!L532</f>
        <v>0</v>
      </c>
      <c r="M2277" s="42">
        <f>[2]Emissions!M532</f>
        <v>0</v>
      </c>
    </row>
    <row r="2278" spans="1:13">
      <c r="A2278" s="10" t="str">
        <f>[2]Emissions!A471</f>
        <v>EUR</v>
      </c>
      <c r="B2278" s="10" t="str">
        <f>[2]Emissions!B471</f>
        <v>ELC_NGA_EXS</v>
      </c>
      <c r="C2278" s="10" t="str">
        <f>[2]Emissions!C471</f>
        <v>ELC_N2O</v>
      </c>
      <c r="D2278" s="10" t="str">
        <f>[2]Emissions!D471</f>
        <v>ELC</v>
      </c>
      <c r="E2278" s="42">
        <f>[2]Emissions!E471</f>
        <v>406.77022431169809</v>
      </c>
      <c r="F2278" s="42">
        <f>[2]Emissions!F471</f>
        <v>325.41617944935848</v>
      </c>
      <c r="G2278" s="42">
        <f>[2]Emissions!G471</f>
        <v>244.0621345870189</v>
      </c>
      <c r="H2278" s="42">
        <f>[2]Emissions!H471</f>
        <v>162.70808972467921</v>
      </c>
      <c r="I2278" s="42">
        <f>[2]Emissions!I471</f>
        <v>81.354044862339634</v>
      </c>
      <c r="J2278" s="42">
        <f>[2]Emissions!J471</f>
        <v>0</v>
      </c>
      <c r="K2278" s="42">
        <f>[2]Emissions!K471</f>
        <v>0</v>
      </c>
      <c r="L2278" s="42">
        <f>[2]Emissions!L471</f>
        <v>0</v>
      </c>
      <c r="M2278" s="42">
        <f>[2]Emissions!M471</f>
        <v>0</v>
      </c>
    </row>
    <row r="2279" spans="1:13">
      <c r="A2279" s="10" t="str">
        <f>[2]Emissions!A379</f>
        <v>EUR</v>
      </c>
      <c r="B2279" s="10" t="str">
        <f>[2]Emissions!B379</f>
        <v>ELC_CHP_BIO_EXS</v>
      </c>
      <c r="C2279" s="10" t="str">
        <f>[2]Emissions!C379</f>
        <v>ELC_N2O</v>
      </c>
      <c r="D2279" s="10" t="str">
        <f>[2]Emissions!D379</f>
        <v>ELC</v>
      </c>
      <c r="E2279" s="42">
        <f>[2]Emissions!E379</f>
        <v>1424.701070568595</v>
      </c>
      <c r="F2279" s="42">
        <f>[2]Emissions!F379</f>
        <v>1139.7608564548759</v>
      </c>
      <c r="G2279" s="42">
        <f>[2]Emissions!G379</f>
        <v>854.82064234115694</v>
      </c>
      <c r="H2279" s="42">
        <f>[2]Emissions!H379</f>
        <v>569.88042822743796</v>
      </c>
      <c r="I2279" s="42">
        <f>[2]Emissions!I379</f>
        <v>284.94021411371898</v>
      </c>
      <c r="J2279" s="42">
        <f>[2]Emissions!J379</f>
        <v>0</v>
      </c>
      <c r="K2279" s="42">
        <f>[2]Emissions!K379</f>
        <v>0</v>
      </c>
      <c r="L2279" s="42">
        <f>[2]Emissions!L379</f>
        <v>0</v>
      </c>
      <c r="M2279" s="42">
        <f>[2]Emissions!M379</f>
        <v>0</v>
      </c>
    </row>
    <row r="2280" spans="1:13">
      <c r="A2280" s="10" t="str">
        <f>[2]Emissions!A357</f>
        <v>EUR</v>
      </c>
      <c r="B2280" s="10" t="str">
        <f>[2]Emissions!B357</f>
        <v>ELC_BIO_GSF_CCS_NEW</v>
      </c>
      <c r="C2280" s="10" t="str">
        <f>[2]Emissions!C357</f>
        <v>ELC_N2O</v>
      </c>
      <c r="D2280" s="10" t="str">
        <f>[2]Emissions!D357</f>
        <v>ELC</v>
      </c>
      <c r="E2280" s="42">
        <f>[2]Emissions!E357</f>
        <v>0</v>
      </c>
      <c r="F2280" s="42">
        <f>[2]Emissions!F357</f>
        <v>0</v>
      </c>
      <c r="G2280" s="42">
        <f>[2]Emissions!G357</f>
        <v>0</v>
      </c>
      <c r="H2280" s="42">
        <f>[2]Emissions!H357</f>
        <v>0</v>
      </c>
      <c r="I2280" s="42">
        <f>[2]Emissions!I357</f>
        <v>0</v>
      </c>
      <c r="J2280" s="42">
        <f>[2]Emissions!J357</f>
        <v>0</v>
      </c>
      <c r="K2280" s="42">
        <f>[2]Emissions!K357</f>
        <v>0</v>
      </c>
      <c r="L2280" s="42">
        <f>[2]Emissions!L357</f>
        <v>0</v>
      </c>
      <c r="M2280" s="42">
        <f>[2]Emissions!M357</f>
        <v>0</v>
      </c>
    </row>
    <row r="2281" spans="1:13">
      <c r="A2281" s="10" t="str">
        <f>[2]Emissions!A431</f>
        <v>EUR</v>
      </c>
      <c r="B2281" s="10" t="str">
        <f>[2]Emissions!B431</f>
        <v>ELC_COA_CCO_NEW</v>
      </c>
      <c r="C2281" s="10" t="str">
        <f>[2]Emissions!C431</f>
        <v>ELC_N2O</v>
      </c>
      <c r="D2281" s="10" t="str">
        <f>[2]Emissions!D431</f>
        <v>ELC</v>
      </c>
      <c r="E2281" s="42">
        <f>[2]Emissions!E431</f>
        <v>4095.9664526540801</v>
      </c>
      <c r="F2281" s="42">
        <f>[2]Emissions!F431</f>
        <v>5060.0309299098944</v>
      </c>
      <c r="G2281" s="42">
        <f>[2]Emissions!G431</f>
        <v>2819.6346479381632</v>
      </c>
      <c r="H2281" s="42">
        <f>[2]Emissions!H431</f>
        <v>262.77827091308461</v>
      </c>
      <c r="I2281" s="42">
        <f>[2]Emissions!I431</f>
        <v>0</v>
      </c>
      <c r="J2281" s="42">
        <f>[2]Emissions!J431</f>
        <v>0</v>
      </c>
      <c r="K2281" s="42">
        <f>[2]Emissions!K431</f>
        <v>0</v>
      </c>
      <c r="L2281" s="42">
        <f>[2]Emissions!L431</f>
        <v>0</v>
      </c>
      <c r="M2281" s="42">
        <f>[2]Emissions!M431</f>
        <v>0</v>
      </c>
    </row>
    <row r="2282" spans="1:13">
      <c r="A2282" s="10" t="str">
        <f>[2]Emissions!A517</f>
        <v>EUR</v>
      </c>
      <c r="B2282" s="10" t="str">
        <f>[2]Emissions!B517</f>
        <v>HET_BIO_EXS</v>
      </c>
      <c r="C2282" s="10" t="str">
        <f>[2]Emissions!C517</f>
        <v>ELC_N2O</v>
      </c>
      <c r="D2282" s="10" t="str">
        <f>[2]Emissions!D517</f>
        <v>HET</v>
      </c>
      <c r="E2282" s="42">
        <f>[2]Emissions!E517</f>
        <v>549.70052488518934</v>
      </c>
      <c r="F2282" s="42">
        <f>[2]Emissions!F517</f>
        <v>458.08377073765791</v>
      </c>
      <c r="G2282" s="42">
        <f>[2]Emissions!G517</f>
        <v>347.17927887485649</v>
      </c>
      <c r="H2282" s="42">
        <f>[2]Emissions!H517</f>
        <v>274.85026244259473</v>
      </c>
      <c r="I2282" s="42">
        <f>[2]Emissions!I517</f>
        <v>183.2335082950631</v>
      </c>
      <c r="J2282" s="42">
        <f>[2]Emissions!J517</f>
        <v>91.616754147531594</v>
      </c>
      <c r="K2282" s="42">
        <f>[2]Emissions!K517</f>
        <v>0</v>
      </c>
      <c r="L2282" s="42">
        <f>[2]Emissions!L517</f>
        <v>0</v>
      </c>
      <c r="M2282" s="42">
        <f>[2]Emissions!M517</f>
        <v>0</v>
      </c>
    </row>
    <row r="2283" spans="1:13">
      <c r="A2283" s="10" t="str">
        <f>[2]Emissions!A336</f>
        <v>EUR</v>
      </c>
      <c r="B2283" s="10" t="str">
        <f>[2]Emissions!B336</f>
        <v>ELC_BIO_CRP_GSF_CCS_NEW</v>
      </c>
      <c r="C2283" s="10" t="str">
        <f>[2]Emissions!C336</f>
        <v>ELC_N2O</v>
      </c>
      <c r="D2283" s="10" t="str">
        <f>[2]Emissions!D336</f>
        <v>ELC</v>
      </c>
      <c r="E2283" s="42">
        <f>[2]Emissions!E336</f>
        <v>0</v>
      </c>
      <c r="F2283" s="42">
        <f>[2]Emissions!F336</f>
        <v>0</v>
      </c>
      <c r="G2283" s="42">
        <f>[2]Emissions!G336</f>
        <v>0</v>
      </c>
      <c r="H2283" s="42">
        <f>[2]Emissions!H336</f>
        <v>0</v>
      </c>
      <c r="I2283" s="42">
        <f>[2]Emissions!I336</f>
        <v>0</v>
      </c>
      <c r="J2283" s="42">
        <f>[2]Emissions!J336</f>
        <v>0</v>
      </c>
      <c r="K2283" s="42">
        <f>[2]Emissions!K336</f>
        <v>0</v>
      </c>
      <c r="L2283" s="42">
        <f>[2]Emissions!L336</f>
        <v>0</v>
      </c>
      <c r="M2283" s="42">
        <f>[2]Emissions!M336</f>
        <v>0</v>
      </c>
    </row>
    <row r="2284" spans="1:13">
      <c r="A2284" s="10" t="str">
        <f>[2]Emissions!A526</f>
        <v>EUR</v>
      </c>
      <c r="B2284" s="10" t="str">
        <f>[2]Emissions!B526</f>
        <v>HET_COA_EXS</v>
      </c>
      <c r="C2284" s="10" t="str">
        <f>[2]Emissions!C526</f>
        <v>ELC_N2O</v>
      </c>
      <c r="D2284" s="10" t="str">
        <f>[2]Emissions!D526</f>
        <v>HET</v>
      </c>
      <c r="E2284" s="42">
        <f>[2]Emissions!E526</f>
        <v>280.49112176039102</v>
      </c>
      <c r="F2284" s="42">
        <f>[2]Emissions!F526</f>
        <v>246.7283015484922</v>
      </c>
      <c r="G2284" s="42">
        <f>[2]Emissions!G526</f>
        <v>186.99408117359411</v>
      </c>
      <c r="H2284" s="42">
        <f>[2]Emissions!H526</f>
        <v>148.03698092909531</v>
      </c>
      <c r="I2284" s="42">
        <f>[2]Emissions!I526</f>
        <v>98.691320619396919</v>
      </c>
      <c r="J2284" s="42">
        <f>[2]Emissions!J526</f>
        <v>46.748520293398542</v>
      </c>
      <c r="K2284" s="42">
        <f>[2]Emissions!K526</f>
        <v>0</v>
      </c>
      <c r="L2284" s="42">
        <f>[2]Emissions!L526</f>
        <v>0</v>
      </c>
      <c r="M2284" s="42">
        <f>[2]Emissions!M526</f>
        <v>0</v>
      </c>
    </row>
    <row r="2285" spans="1:13">
      <c r="A2285" s="10" t="str">
        <f>[2]Emissions!A456</f>
        <v>EUR</v>
      </c>
      <c r="B2285" s="10" t="str">
        <f>[2]Emissions!B456</f>
        <v>ELC_COA_PUL_NEW</v>
      </c>
      <c r="C2285" s="10" t="str">
        <f>[2]Emissions!C456</f>
        <v>ELC_N2O</v>
      </c>
      <c r="D2285" s="10" t="str">
        <f>[2]Emissions!D456</f>
        <v>ELC</v>
      </c>
      <c r="E2285" s="42">
        <f>[2]Emissions!E456</f>
        <v>0</v>
      </c>
      <c r="F2285" s="42">
        <f>[2]Emissions!F456</f>
        <v>0</v>
      </c>
      <c r="G2285" s="42">
        <f>[2]Emissions!G456</f>
        <v>0</v>
      </c>
      <c r="H2285" s="42">
        <f>[2]Emissions!H456</f>
        <v>0</v>
      </c>
      <c r="I2285" s="42">
        <f>[2]Emissions!I456</f>
        <v>0</v>
      </c>
      <c r="J2285" s="42">
        <f>[2]Emissions!J456</f>
        <v>0</v>
      </c>
      <c r="K2285" s="42">
        <f>[2]Emissions!K456</f>
        <v>0</v>
      </c>
      <c r="L2285" s="42">
        <f>[2]Emissions!L456</f>
        <v>0</v>
      </c>
      <c r="M2285" s="42">
        <f>[2]Emissions!M456</f>
        <v>0</v>
      </c>
    </row>
    <row r="2286" spans="1:13">
      <c r="A2286" s="10" t="str">
        <f>[2]Emissions!A521</f>
        <v>EUR</v>
      </c>
      <c r="B2286" s="10" t="str">
        <f>[2]Emissions!B521</f>
        <v>HET_BIO_NEW</v>
      </c>
      <c r="C2286" s="10" t="str">
        <f>[2]Emissions!C521</f>
        <v>ELC_N2O</v>
      </c>
      <c r="D2286" s="10" t="str">
        <f>[2]Emissions!D521</f>
        <v>HET</v>
      </c>
      <c r="E2286" s="42">
        <f>[2]Emissions!E521</f>
        <v>0</v>
      </c>
      <c r="F2286" s="42">
        <f>[2]Emissions!F521</f>
        <v>0</v>
      </c>
      <c r="G2286" s="42">
        <f>[2]Emissions!G521</f>
        <v>0</v>
      </c>
      <c r="H2286" s="42">
        <f>[2]Emissions!H521</f>
        <v>0</v>
      </c>
      <c r="I2286" s="42">
        <f>[2]Emissions!I521</f>
        <v>0</v>
      </c>
      <c r="J2286" s="42">
        <f>[2]Emissions!J521</f>
        <v>0</v>
      </c>
      <c r="K2286" s="42">
        <f>[2]Emissions!K521</f>
        <v>0</v>
      </c>
      <c r="L2286" s="42">
        <f>[2]Emissions!L521</f>
        <v>0</v>
      </c>
      <c r="M2286" s="42">
        <f>[2]Emissions!M521</f>
        <v>0</v>
      </c>
    </row>
    <row r="2287" spans="1:13">
      <c r="A2287" s="10" t="str">
        <f>[2]Emissions!A437</f>
        <v>EUR</v>
      </c>
      <c r="B2287" s="10" t="str">
        <f>[2]Emissions!B437</f>
        <v>ELC_COA_EXS</v>
      </c>
      <c r="C2287" s="10" t="str">
        <f>[2]Emissions!C437</f>
        <v>ELC_N2O</v>
      </c>
      <c r="D2287" s="10" t="str">
        <f>[2]Emissions!D437</f>
        <v>ELC</v>
      </c>
      <c r="E2287" s="42">
        <f>[2]Emissions!E437</f>
        <v>7874.7458976383623</v>
      </c>
      <c r="F2287" s="42">
        <f>[2]Emissions!F437</f>
        <v>6660.8281086065417</v>
      </c>
      <c r="G2287" s="42">
        <f>[2]Emissions!G437</f>
        <v>3397.497365861052</v>
      </c>
      <c r="H2287" s="42">
        <f>[2]Emissions!H437</f>
        <v>2264.9982439073679</v>
      </c>
      <c r="I2287" s="42">
        <f>[2]Emissions!I437</f>
        <v>1132.4991219536839</v>
      </c>
      <c r="J2287" s="42">
        <f>[2]Emissions!J437</f>
        <v>0</v>
      </c>
      <c r="K2287" s="42">
        <f>[2]Emissions!K437</f>
        <v>0</v>
      </c>
      <c r="L2287" s="42">
        <f>[2]Emissions!L437</f>
        <v>0</v>
      </c>
      <c r="M2287" s="42">
        <f>[2]Emissions!M437</f>
        <v>0</v>
      </c>
    </row>
    <row r="2288" spans="1:13">
      <c r="A2288" s="10" t="str">
        <f>[2]Emissions!A369</f>
        <v>EUR</v>
      </c>
      <c r="B2288" s="10" t="str">
        <f>[2]Emissions!B369</f>
        <v>ELC_BIO_GSF_DEC_NEW</v>
      </c>
      <c r="C2288" s="10" t="str">
        <f>[2]Emissions!C369</f>
        <v>ELC_N2O</v>
      </c>
      <c r="D2288" s="10" t="str">
        <f>[2]Emissions!D369</f>
        <v>ELC</v>
      </c>
      <c r="E2288" s="42">
        <f>[2]Emissions!E369</f>
        <v>0</v>
      </c>
      <c r="F2288" s="42">
        <f>[2]Emissions!F369</f>
        <v>0</v>
      </c>
      <c r="G2288" s="42">
        <f>[2]Emissions!G369</f>
        <v>0</v>
      </c>
      <c r="H2288" s="42">
        <f>[2]Emissions!H369</f>
        <v>0</v>
      </c>
      <c r="I2288" s="42">
        <f>[2]Emissions!I369</f>
        <v>0</v>
      </c>
      <c r="J2288" s="42">
        <f>[2]Emissions!J369</f>
        <v>0</v>
      </c>
      <c r="K2288" s="42">
        <f>[2]Emissions!K369</f>
        <v>0</v>
      </c>
      <c r="L2288" s="42">
        <f>[2]Emissions!L369</f>
        <v>0</v>
      </c>
      <c r="M2288" s="42">
        <f>[2]Emissions!M369</f>
        <v>0</v>
      </c>
    </row>
    <row r="2289" spans="1:13">
      <c r="A2289" s="10" t="str">
        <f>[2]Emissions!A348</f>
        <v>EUR</v>
      </c>
      <c r="B2289" s="10" t="str">
        <f>[2]Emissions!B348</f>
        <v>ELC_BIO_EXS</v>
      </c>
      <c r="C2289" s="10" t="str">
        <f>[2]Emissions!C348</f>
        <v>ELC_N2O</v>
      </c>
      <c r="D2289" s="10" t="str">
        <f>[2]Emissions!D348</f>
        <v>ELC</v>
      </c>
      <c r="E2289" s="42">
        <f>[2]Emissions!E348</f>
        <v>3465.400861213483</v>
      </c>
      <c r="F2289" s="42">
        <f>[2]Emissions!F348</f>
        <v>2626.4090737617971</v>
      </c>
      <c r="G2289" s="42">
        <f>[2]Emissions!G348</f>
        <v>1969.8068053213481</v>
      </c>
      <c r="H2289" s="42">
        <f>[2]Emissions!H348</f>
        <v>1313.204536880899</v>
      </c>
      <c r="I2289" s="42">
        <f>[2]Emissions!I348</f>
        <v>656.60226844044939</v>
      </c>
      <c r="J2289" s="42">
        <f>[2]Emissions!J348</f>
        <v>0</v>
      </c>
      <c r="K2289" s="42">
        <f>[2]Emissions!K348</f>
        <v>0</v>
      </c>
      <c r="L2289" s="42">
        <f>[2]Emissions!L348</f>
        <v>0</v>
      </c>
      <c r="M2289" s="42">
        <f>[2]Emissions!M348</f>
        <v>0</v>
      </c>
    </row>
    <row r="2290" spans="1:13">
      <c r="A2290" s="10" t="str">
        <f>[2]Emissions!A343</f>
        <v>EUR</v>
      </c>
      <c r="B2290" s="10" t="str">
        <f>[2]Emissions!B343</f>
        <v>ELC_BIO_CRP_GSF_NEW</v>
      </c>
      <c r="C2290" s="10" t="str">
        <f>[2]Emissions!C343</f>
        <v>ELC_N2O</v>
      </c>
      <c r="D2290" s="10" t="str">
        <f>[2]Emissions!D343</f>
        <v>ELC</v>
      </c>
      <c r="E2290" s="42">
        <f>[2]Emissions!E343</f>
        <v>626.03474564746011</v>
      </c>
      <c r="F2290" s="42">
        <f>[2]Emissions!F343</f>
        <v>2327.2604506653079</v>
      </c>
      <c r="G2290" s="42">
        <f>[2]Emissions!G343</f>
        <v>3067.3873090600582</v>
      </c>
      <c r="H2290" s="42">
        <f>[2]Emissions!H343</f>
        <v>3294.8317069210339</v>
      </c>
      <c r="I2290" s="42">
        <f>[2]Emissions!I343</f>
        <v>5192.8816371657886</v>
      </c>
      <c r="J2290" s="42">
        <f>[2]Emissions!J343</f>
        <v>5246.9427765318451</v>
      </c>
      <c r="K2290" s="42">
        <f>[2]Emissions!K343</f>
        <v>4844.3881813742391</v>
      </c>
      <c r="L2290" s="42">
        <f>[2]Emissions!L343</f>
        <v>2277.8034675149679</v>
      </c>
      <c r="M2290" s="42">
        <f>[2]Emissions!M343</f>
        <v>0</v>
      </c>
    </row>
    <row r="2291" spans="1:13">
      <c r="A2291" s="10" t="str">
        <f>[2]Emissions!A424</f>
        <v>EUR</v>
      </c>
      <c r="B2291" s="10" t="str">
        <f>[2]Emissions!B424</f>
        <v>ELC_COA_CCO_IG_CCS_NEW</v>
      </c>
      <c r="C2291" s="10" t="str">
        <f>[2]Emissions!C424</f>
        <v>ELC_N2O</v>
      </c>
      <c r="D2291" s="10" t="str">
        <f>[2]Emissions!D424</f>
        <v>ELC</v>
      </c>
      <c r="E2291" s="42">
        <f>[2]Emissions!E424</f>
        <v>0</v>
      </c>
      <c r="F2291" s="42">
        <f>[2]Emissions!F424</f>
        <v>0</v>
      </c>
      <c r="G2291" s="42">
        <f>[2]Emissions!G424</f>
        <v>0</v>
      </c>
      <c r="H2291" s="42">
        <f>[2]Emissions!H424</f>
        <v>0</v>
      </c>
      <c r="I2291" s="42">
        <f>[2]Emissions!I424</f>
        <v>0</v>
      </c>
      <c r="J2291" s="42">
        <f>[2]Emissions!J424</f>
        <v>0</v>
      </c>
      <c r="K2291" s="42">
        <f>[2]Emissions!K424</f>
        <v>0</v>
      </c>
      <c r="L2291" s="42">
        <f>[2]Emissions!L424</f>
        <v>0</v>
      </c>
      <c r="M2291" s="42">
        <f>[2]Emissions!M424</f>
        <v>0</v>
      </c>
    </row>
    <row r="2292" spans="1:13">
      <c r="A2292" s="10" t="str">
        <f>[2]Emissions!A461</f>
        <v>EUR</v>
      </c>
      <c r="B2292" s="10" t="str">
        <f>[2]Emissions!B461</f>
        <v>ELC_FT_BIO</v>
      </c>
      <c r="C2292" s="10" t="str">
        <f>[2]Emissions!C461</f>
        <v>ELC_N2O</v>
      </c>
      <c r="D2292" s="10" t="str">
        <f>[2]Emissions!D461</f>
        <v>ELC</v>
      </c>
      <c r="E2292" s="42">
        <f>[2]Emissions!E461</f>
        <v>0</v>
      </c>
      <c r="F2292" s="42">
        <f>[2]Emissions!F461</f>
        <v>0</v>
      </c>
      <c r="G2292" s="42">
        <f>[2]Emissions!G461</f>
        <v>0</v>
      </c>
      <c r="H2292" s="42">
        <f>[2]Emissions!H461</f>
        <v>0</v>
      </c>
      <c r="I2292" s="42">
        <f>[2]Emissions!I461</f>
        <v>0</v>
      </c>
      <c r="J2292" s="42">
        <f>[2]Emissions!J461</f>
        <v>0</v>
      </c>
      <c r="K2292" s="42">
        <f>[2]Emissions!K461</f>
        <v>0</v>
      </c>
      <c r="L2292" s="42">
        <f>[2]Emissions!L461</f>
        <v>0</v>
      </c>
      <c r="M2292" s="42">
        <f>[2]Emissions!M461</f>
        <v>0</v>
      </c>
    </row>
    <row r="2293" spans="1:13">
      <c r="A2293" s="10" t="str">
        <f>[2]Emissions!A493</f>
        <v>EUR</v>
      </c>
      <c r="B2293" s="10" t="str">
        <f>[2]Emissions!B493</f>
        <v>ELC_OIL_EXS</v>
      </c>
      <c r="C2293" s="10" t="str">
        <f>[2]Emissions!C493</f>
        <v>ELC_N2O</v>
      </c>
      <c r="D2293" s="10" t="str">
        <f>[2]Emissions!D493</f>
        <v>ELC</v>
      </c>
      <c r="E2293" s="42">
        <f>[2]Emissions!E493</f>
        <v>432.77149441241392</v>
      </c>
      <c r="F2293" s="42">
        <f>[2]Emissions!F493</f>
        <v>276.73295368965518</v>
      </c>
      <c r="G2293" s="42">
        <f>[2]Emissions!G493</f>
        <v>221.3863629517241</v>
      </c>
      <c r="H2293" s="42">
        <f>[2]Emissions!H493</f>
        <v>166.0397722137931</v>
      </c>
      <c r="I2293" s="42">
        <f>[2]Emissions!I493</f>
        <v>110.6931814758621</v>
      </c>
      <c r="J2293" s="42">
        <f>[2]Emissions!J493</f>
        <v>55.346590737931052</v>
      </c>
      <c r="K2293" s="42">
        <f>[2]Emissions!K493</f>
        <v>0</v>
      </c>
      <c r="L2293" s="42">
        <f>[2]Emissions!L493</f>
        <v>0</v>
      </c>
      <c r="M2293" s="42">
        <f>[2]Emissions!M493</f>
        <v>0</v>
      </c>
    </row>
    <row r="2294" spans="1:13">
      <c r="A2294" s="10" t="str">
        <f>[2]Emissions!A330</f>
        <v>EUR</v>
      </c>
      <c r="B2294" s="10" t="str">
        <f>[2]Emissions!B330</f>
        <v>ELC_BIO_CRP_COM_NEW</v>
      </c>
      <c r="C2294" s="10" t="str">
        <f>[2]Emissions!C330</f>
        <v>ELC_N2O</v>
      </c>
      <c r="D2294" s="10" t="str">
        <f>[2]Emissions!D330</f>
        <v>ELC</v>
      </c>
      <c r="E2294" s="42">
        <f>[2]Emissions!E330</f>
        <v>0</v>
      </c>
      <c r="F2294" s="42">
        <f>[2]Emissions!F330</f>
        <v>0</v>
      </c>
      <c r="G2294" s="42">
        <f>[2]Emissions!G330</f>
        <v>0</v>
      </c>
      <c r="H2294" s="42">
        <f>[2]Emissions!H330</f>
        <v>0</v>
      </c>
      <c r="I2294" s="42">
        <f>[2]Emissions!I330</f>
        <v>0</v>
      </c>
      <c r="J2294" s="42">
        <f>[2]Emissions!J330</f>
        <v>0</v>
      </c>
      <c r="K2294" s="42">
        <f>[2]Emissions!K330</f>
        <v>0</v>
      </c>
      <c r="L2294" s="42">
        <f>[2]Emissions!L330</f>
        <v>0</v>
      </c>
      <c r="M2294" s="42">
        <f>[2]Emissions!M330</f>
        <v>0</v>
      </c>
    </row>
    <row r="2295" spans="1:13">
      <c r="A2295" s="10" t="str">
        <f>[2]Emissions!A449</f>
        <v>EUR</v>
      </c>
      <c r="B2295" s="10" t="str">
        <f>[2]Emissions!B449</f>
        <v>ELC_COA_PUL_FG_CCS_NEW</v>
      </c>
      <c r="C2295" s="10" t="str">
        <f>[2]Emissions!C449</f>
        <v>ELC_N2O</v>
      </c>
      <c r="D2295" s="10" t="str">
        <f>[2]Emissions!D449</f>
        <v>ELC</v>
      </c>
      <c r="E2295" s="42">
        <f>[2]Emissions!E449</f>
        <v>0</v>
      </c>
      <c r="F2295" s="42">
        <f>[2]Emissions!F449</f>
        <v>0</v>
      </c>
      <c r="G2295" s="42">
        <f>[2]Emissions!G449</f>
        <v>0</v>
      </c>
      <c r="H2295" s="42">
        <f>[2]Emissions!H449</f>
        <v>0</v>
      </c>
      <c r="I2295" s="42">
        <f>[2]Emissions!I449</f>
        <v>0</v>
      </c>
      <c r="J2295" s="42">
        <f>[2]Emissions!J449</f>
        <v>0</v>
      </c>
      <c r="K2295" s="42">
        <f>[2]Emissions!K449</f>
        <v>0</v>
      </c>
      <c r="L2295" s="42">
        <f>[2]Emissions!L449</f>
        <v>0</v>
      </c>
      <c r="M2295" s="42">
        <f>[2]Emissions!M449</f>
        <v>0</v>
      </c>
    </row>
    <row r="2296" spans="1:13">
      <c r="A2296" s="10" t="str">
        <f>[2]Emissions!A317</f>
        <v>EUR</v>
      </c>
      <c r="B2296" s="10" t="str">
        <f>[2]Emissions!B317</f>
        <v>ELC_BIO_COM_DEC_NEW</v>
      </c>
      <c r="C2296" s="10" t="str">
        <f>[2]Emissions!C317</f>
        <v>ELC_N2O</v>
      </c>
      <c r="D2296" s="10" t="str">
        <f>[2]Emissions!D317</f>
        <v>ELC</v>
      </c>
      <c r="E2296" s="42">
        <f>[2]Emissions!E317</f>
        <v>0</v>
      </c>
      <c r="F2296" s="42">
        <f>[2]Emissions!F317</f>
        <v>0</v>
      </c>
      <c r="G2296" s="42">
        <f>[2]Emissions!G317</f>
        <v>0</v>
      </c>
      <c r="H2296" s="42">
        <f>[2]Emissions!H317</f>
        <v>0</v>
      </c>
      <c r="I2296" s="42">
        <f>[2]Emissions!I317</f>
        <v>0</v>
      </c>
      <c r="J2296" s="42">
        <f>[2]Emissions!J317</f>
        <v>0</v>
      </c>
      <c r="K2296" s="42">
        <f>[2]Emissions!K317</f>
        <v>0</v>
      </c>
      <c r="L2296" s="42">
        <f>[2]Emissions!L317</f>
        <v>0</v>
      </c>
      <c r="M2296" s="42">
        <f>[2]Emissions!M317</f>
        <v>0</v>
      </c>
    </row>
    <row r="2297" spans="1:13">
      <c r="A2297" s="10" t="str">
        <f>[2]Emissions!A443</f>
        <v>EUR</v>
      </c>
      <c r="B2297" s="10" t="str">
        <f>[2]Emissions!B443</f>
        <v>ELC_COA_PFB_NEW</v>
      </c>
      <c r="C2297" s="10" t="str">
        <f>[2]Emissions!C443</f>
        <v>ELC_N2O</v>
      </c>
      <c r="D2297" s="10" t="str">
        <f>[2]Emissions!D443</f>
        <v>ELC</v>
      </c>
      <c r="E2297" s="42">
        <f>[2]Emissions!E443</f>
        <v>0</v>
      </c>
      <c r="F2297" s="42">
        <f>[2]Emissions!F443</f>
        <v>0</v>
      </c>
      <c r="G2297" s="42">
        <f>[2]Emissions!G443</f>
        <v>0</v>
      </c>
      <c r="H2297" s="42">
        <f>[2]Emissions!H443</f>
        <v>0</v>
      </c>
      <c r="I2297" s="42">
        <f>[2]Emissions!I443</f>
        <v>0</v>
      </c>
      <c r="J2297" s="42">
        <f>[2]Emissions!J443</f>
        <v>0</v>
      </c>
      <c r="K2297" s="42">
        <f>[2]Emissions!K443</f>
        <v>0</v>
      </c>
      <c r="L2297" s="42">
        <f>[2]Emissions!L443</f>
        <v>0</v>
      </c>
      <c r="M2297" s="42">
        <f>[2]Emissions!M443</f>
        <v>0</v>
      </c>
    </row>
    <row r="2298" spans="1:13">
      <c r="A2298" s="10" t="str">
        <f>[2]Emissions!A402</f>
        <v>EUR</v>
      </c>
      <c r="B2298" s="10" t="str">
        <f>[2]Emissions!B402</f>
        <v>ELC_CHP_NGA_EXS</v>
      </c>
      <c r="C2298" s="10" t="str">
        <f>[2]Emissions!C402</f>
        <v>ELC_N2O</v>
      </c>
      <c r="D2298" s="10" t="str">
        <f>[2]Emissions!D402</f>
        <v>ELC</v>
      </c>
      <c r="E2298" s="42">
        <f>[2]Emissions!E402</f>
        <v>94.071074803548356</v>
      </c>
      <c r="F2298" s="42">
        <f>[2]Emissions!F402</f>
        <v>75.256859842838693</v>
      </c>
      <c r="G2298" s="42">
        <f>[2]Emissions!G402</f>
        <v>56.442644882129009</v>
      </c>
      <c r="H2298" s="42">
        <f>[2]Emissions!H402</f>
        <v>37.628429921419347</v>
      </c>
      <c r="I2298" s="42">
        <f>[2]Emissions!I402</f>
        <v>18.814214960709659</v>
      </c>
      <c r="J2298" s="42">
        <f>[2]Emissions!J402</f>
        <v>0</v>
      </c>
      <c r="K2298" s="42">
        <f>[2]Emissions!K402</f>
        <v>0</v>
      </c>
      <c r="L2298" s="42">
        <f>[2]Emissions!L402</f>
        <v>0</v>
      </c>
      <c r="M2298" s="42">
        <f>[2]Emissions!M402</f>
        <v>0</v>
      </c>
    </row>
    <row r="2299" spans="1:13">
      <c r="A2299" s="10" t="str">
        <f>[2]Emissions!A312</f>
        <v>EUR</v>
      </c>
      <c r="B2299" s="10" t="str">
        <f>[2]Emissions!B312</f>
        <v>ELC_BIO_COM_CEN_NEW</v>
      </c>
      <c r="C2299" s="10" t="str">
        <f>[2]Emissions!C312</f>
        <v>ELC_N2O</v>
      </c>
      <c r="D2299" s="10" t="str">
        <f>[2]Emissions!D312</f>
        <v>ELC</v>
      </c>
      <c r="E2299" s="42">
        <f>[2]Emissions!E312</f>
        <v>0</v>
      </c>
      <c r="F2299" s="42">
        <f>[2]Emissions!F312</f>
        <v>0</v>
      </c>
      <c r="G2299" s="42">
        <f>[2]Emissions!G312</f>
        <v>0</v>
      </c>
      <c r="H2299" s="42">
        <f>[2]Emissions!H312</f>
        <v>0</v>
      </c>
      <c r="I2299" s="42">
        <f>[2]Emissions!I312</f>
        <v>0</v>
      </c>
      <c r="J2299" s="42">
        <f>[2]Emissions!J312</f>
        <v>0</v>
      </c>
      <c r="K2299" s="42">
        <f>[2]Emissions!K312</f>
        <v>0</v>
      </c>
      <c r="L2299" s="42">
        <f>[2]Emissions!L312</f>
        <v>0</v>
      </c>
      <c r="M2299" s="42">
        <f>[2]Emissions!M312</f>
        <v>0</v>
      </c>
    </row>
    <row r="2300" spans="1:13">
      <c r="A2300" s="10" t="str">
        <f>[2]Emissions!A401</f>
        <v>EUR</v>
      </c>
      <c r="B2300" s="10" t="str">
        <f>[2]Emissions!B401</f>
        <v>ELC_CHP_NGA_EXS</v>
      </c>
      <c r="C2300" s="10" t="str">
        <f>[2]Emissions!C401</f>
        <v>ELC_CO2</v>
      </c>
      <c r="D2300" s="10" t="str">
        <f>[2]Emissions!D401</f>
        <v>ELC</v>
      </c>
      <c r="E2300" s="42">
        <f>[2]Emissions!E401</f>
        <v>49914.112290762758</v>
      </c>
      <c r="F2300" s="42">
        <f>[2]Emissions!F401</f>
        <v>39931.289832610222</v>
      </c>
      <c r="G2300" s="42">
        <f>[2]Emissions!G401</f>
        <v>29948.46737445765</v>
      </c>
      <c r="H2300" s="42">
        <f>[2]Emissions!H401</f>
        <v>19965.644916305111</v>
      </c>
      <c r="I2300" s="42">
        <f>[2]Emissions!I401</f>
        <v>9982.8224581525501</v>
      </c>
      <c r="J2300" s="42">
        <f>[2]Emissions!J401</f>
        <v>0</v>
      </c>
      <c r="K2300" s="42">
        <f>[2]Emissions!K401</f>
        <v>0</v>
      </c>
      <c r="L2300" s="42">
        <f>[2]Emissions!L401</f>
        <v>0</v>
      </c>
      <c r="M2300" s="42">
        <f>[2]Emissions!M401</f>
        <v>0</v>
      </c>
    </row>
    <row r="2301" spans="1:13">
      <c r="A2301" s="10" t="str">
        <f>[2]Emissions!A492</f>
        <v>EUR</v>
      </c>
      <c r="B2301" s="10" t="str">
        <f>[2]Emissions!B492</f>
        <v>ELC_OIL_EXS</v>
      </c>
      <c r="C2301" s="10" t="str">
        <f>[2]Emissions!C492</f>
        <v>ELC_CO2</v>
      </c>
      <c r="D2301" s="10" t="str">
        <f>[2]Emissions!D492</f>
        <v>ELC</v>
      </c>
      <c r="E2301" s="42">
        <f>[2]Emissions!E492</f>
        <v>53764.64532250222</v>
      </c>
      <c r="F2301" s="42">
        <f>[2]Emissions!F492</f>
        <v>34379.457280044837</v>
      </c>
      <c r="G2301" s="42">
        <f>[2]Emissions!G492</f>
        <v>27503.565824035861</v>
      </c>
      <c r="H2301" s="42">
        <f>[2]Emissions!H492</f>
        <v>20627.674368026899</v>
      </c>
      <c r="I2301" s="42">
        <f>[2]Emissions!I492</f>
        <v>13751.78291201793</v>
      </c>
      <c r="J2301" s="42">
        <f>[2]Emissions!J492</f>
        <v>6875.8914560089679</v>
      </c>
      <c r="K2301" s="42">
        <f>[2]Emissions!K492</f>
        <v>0</v>
      </c>
      <c r="L2301" s="42">
        <f>[2]Emissions!L492</f>
        <v>0</v>
      </c>
      <c r="M2301" s="42">
        <f>[2]Emissions!M492</f>
        <v>0</v>
      </c>
    </row>
    <row r="2302" spans="1:13">
      <c r="A2302" s="10" t="str">
        <f>[2]Emissions!A448</f>
        <v>EUR</v>
      </c>
      <c r="B2302" s="10" t="str">
        <f>[2]Emissions!B448</f>
        <v>ELC_COA_PUL_FG_CCS_NEW</v>
      </c>
      <c r="C2302" s="10" t="str">
        <f>[2]Emissions!C448</f>
        <v>ELC_CO2</v>
      </c>
      <c r="D2302" s="10" t="str">
        <f>[2]Emissions!D448</f>
        <v>ELC</v>
      </c>
      <c r="E2302" s="42">
        <f>[2]Emissions!E448</f>
        <v>0</v>
      </c>
      <c r="F2302" s="42">
        <f>[2]Emissions!F448</f>
        <v>0</v>
      </c>
      <c r="G2302" s="42">
        <f>[2]Emissions!G448</f>
        <v>0</v>
      </c>
      <c r="H2302" s="42">
        <f>[2]Emissions!H448</f>
        <v>0</v>
      </c>
      <c r="I2302" s="42">
        <f>[2]Emissions!I448</f>
        <v>0</v>
      </c>
      <c r="J2302" s="42">
        <f>[2]Emissions!J448</f>
        <v>0</v>
      </c>
      <c r="K2302" s="42">
        <f>[2]Emissions!K448</f>
        <v>0</v>
      </c>
      <c r="L2302" s="42">
        <f>[2]Emissions!L448</f>
        <v>0</v>
      </c>
      <c r="M2302" s="42">
        <f>[2]Emissions!M448</f>
        <v>0</v>
      </c>
    </row>
    <row r="2303" spans="1:13">
      <c r="A2303" s="10" t="str">
        <f>[2]Emissions!A442</f>
        <v>EUR</v>
      </c>
      <c r="B2303" s="10" t="str">
        <f>[2]Emissions!B442</f>
        <v>ELC_COA_PFB_NEW</v>
      </c>
      <c r="C2303" s="10" t="str">
        <f>[2]Emissions!C442</f>
        <v>ELC_CO2</v>
      </c>
      <c r="D2303" s="10" t="str">
        <f>[2]Emissions!D442</f>
        <v>ELC</v>
      </c>
      <c r="E2303" s="42">
        <f>[2]Emissions!E442</f>
        <v>0</v>
      </c>
      <c r="F2303" s="42">
        <f>[2]Emissions!F442</f>
        <v>0</v>
      </c>
      <c r="G2303" s="42">
        <f>[2]Emissions!G442</f>
        <v>0</v>
      </c>
      <c r="H2303" s="42">
        <f>[2]Emissions!H442</f>
        <v>0</v>
      </c>
      <c r="I2303" s="42">
        <f>[2]Emissions!I442</f>
        <v>0</v>
      </c>
      <c r="J2303" s="42">
        <f>[2]Emissions!J442</f>
        <v>0</v>
      </c>
      <c r="K2303" s="42">
        <f>[2]Emissions!K442</f>
        <v>0</v>
      </c>
      <c r="L2303" s="42">
        <f>[2]Emissions!L442</f>
        <v>0</v>
      </c>
      <c r="M2303" s="42">
        <f>[2]Emissions!M442</f>
        <v>0</v>
      </c>
    </row>
    <row r="2304" spans="1:13">
      <c r="A2304" s="10" t="str">
        <f>[2]Emissions!A395</f>
        <v>EUR</v>
      </c>
      <c r="B2304" s="10" t="str">
        <f>[2]Emissions!B395</f>
        <v>ELC_CHP_COA_NEW</v>
      </c>
      <c r="C2304" s="10" t="str">
        <f>[2]Emissions!C395</f>
        <v>ELC_CO2</v>
      </c>
      <c r="D2304" s="10" t="str">
        <f>[2]Emissions!D395</f>
        <v>ELC</v>
      </c>
      <c r="E2304" s="42">
        <f>[2]Emissions!E395</f>
        <v>0</v>
      </c>
      <c r="F2304" s="42">
        <f>[2]Emissions!F395</f>
        <v>0</v>
      </c>
      <c r="G2304" s="42">
        <f>[2]Emissions!G395</f>
        <v>0</v>
      </c>
      <c r="H2304" s="42">
        <f>[2]Emissions!H395</f>
        <v>0</v>
      </c>
      <c r="I2304" s="42">
        <f>[2]Emissions!I395</f>
        <v>0</v>
      </c>
      <c r="J2304" s="42">
        <f>[2]Emissions!J395</f>
        <v>0</v>
      </c>
      <c r="K2304" s="42">
        <f>[2]Emissions!K395</f>
        <v>0</v>
      </c>
      <c r="L2304" s="42">
        <f>[2]Emissions!L395</f>
        <v>0</v>
      </c>
      <c r="M2304" s="42">
        <f>[2]Emissions!M395</f>
        <v>0</v>
      </c>
    </row>
    <row r="2305" spans="1:13">
      <c r="A2305" s="10" t="str">
        <f>[2]Emissions!A423</f>
        <v>EUR</v>
      </c>
      <c r="B2305" s="10" t="str">
        <f>[2]Emissions!B423</f>
        <v>ELC_COA_CCO_IG_CCS_NEW</v>
      </c>
      <c r="C2305" s="10" t="str">
        <f>[2]Emissions!C423</f>
        <v>ELC_CO2</v>
      </c>
      <c r="D2305" s="10" t="str">
        <f>[2]Emissions!D423</f>
        <v>ELC</v>
      </c>
      <c r="E2305" s="42">
        <f>[2]Emissions!E423</f>
        <v>0</v>
      </c>
      <c r="F2305" s="42">
        <f>[2]Emissions!F423</f>
        <v>0</v>
      </c>
      <c r="G2305" s="42">
        <f>[2]Emissions!G423</f>
        <v>0</v>
      </c>
      <c r="H2305" s="42">
        <f>[2]Emissions!H423</f>
        <v>0</v>
      </c>
      <c r="I2305" s="42">
        <f>[2]Emissions!I423</f>
        <v>0</v>
      </c>
      <c r="J2305" s="42">
        <f>[2]Emissions!J423</f>
        <v>0</v>
      </c>
      <c r="K2305" s="42">
        <f>[2]Emissions!K423</f>
        <v>0</v>
      </c>
      <c r="L2305" s="42">
        <f>[2]Emissions!L423</f>
        <v>0</v>
      </c>
      <c r="M2305" s="42">
        <f>[2]Emissions!M423</f>
        <v>0</v>
      </c>
    </row>
    <row r="2306" spans="1:13">
      <c r="A2306" s="10" t="str">
        <f>[2]Emissions!A322</f>
        <v>EUR</v>
      </c>
      <c r="B2306" s="10" t="str">
        <f>[2]Emissions!B322</f>
        <v>ELC_BIO_CRP_COM_CCS_NEW</v>
      </c>
      <c r="C2306" s="10" t="str">
        <f>[2]Emissions!C322</f>
        <v>ELC_CO2</v>
      </c>
      <c r="D2306" s="10" t="str">
        <f>[2]Emissions!D322</f>
        <v>ELC</v>
      </c>
      <c r="E2306" s="42">
        <f>[2]Emissions!E322</f>
        <v>0</v>
      </c>
      <c r="F2306" s="42">
        <f>[2]Emissions!F322</f>
        <v>0</v>
      </c>
      <c r="G2306" s="42">
        <f>[2]Emissions!G322</f>
        <v>0</v>
      </c>
      <c r="H2306" s="42">
        <f>[2]Emissions!H322</f>
        <v>0</v>
      </c>
      <c r="I2306" s="42">
        <f>[2]Emissions!I322</f>
        <v>0</v>
      </c>
      <c r="J2306" s="42">
        <f>[2]Emissions!J322</f>
        <v>-1910.6484020824389</v>
      </c>
      <c r="K2306" s="42">
        <f>[2]Emissions!K322</f>
        <v>-11846.02009291112</v>
      </c>
      <c r="L2306" s="42">
        <f>[2]Emissions!L322</f>
        <v>-73798.794530434199</v>
      </c>
      <c r="M2306" s="42">
        <f>[2]Emissions!M322</f>
        <v>-292877.87471981999</v>
      </c>
    </row>
    <row r="2307" spans="1:13">
      <c r="A2307" s="10" t="str">
        <f>[2]Emissions!A497</f>
        <v>EUR</v>
      </c>
      <c r="B2307" s="10" t="str">
        <f>[2]Emissions!B497</f>
        <v>ELC_OIL_GBL_NEW</v>
      </c>
      <c r="C2307" s="10" t="str">
        <f>[2]Emissions!C497</f>
        <v>ELC_CO2</v>
      </c>
      <c r="D2307" s="10" t="str">
        <f>[2]Emissions!D497</f>
        <v>ELC</v>
      </c>
      <c r="E2307" s="42">
        <f>[2]Emissions!E497</f>
        <v>0</v>
      </c>
      <c r="F2307" s="42">
        <f>[2]Emissions!F497</f>
        <v>0</v>
      </c>
      <c r="G2307" s="42">
        <f>[2]Emissions!G497</f>
        <v>0</v>
      </c>
      <c r="H2307" s="42">
        <f>[2]Emissions!H497</f>
        <v>0</v>
      </c>
      <c r="I2307" s="42">
        <f>[2]Emissions!I497</f>
        <v>0</v>
      </c>
      <c r="J2307" s="42">
        <f>[2]Emissions!J497</f>
        <v>0</v>
      </c>
      <c r="K2307" s="42">
        <f>[2]Emissions!K497</f>
        <v>0</v>
      </c>
      <c r="L2307" s="42">
        <f>[2]Emissions!L497</f>
        <v>0</v>
      </c>
      <c r="M2307" s="42">
        <f>[2]Emissions!M497</f>
        <v>0</v>
      </c>
    </row>
    <row r="2308" spans="1:13">
      <c r="A2308" s="10" t="str">
        <f>[2]Emissions!A406</f>
        <v>EUR</v>
      </c>
      <c r="B2308" s="10" t="str">
        <f>[2]Emissions!B406</f>
        <v>ELC_CHP_NGA_NEW</v>
      </c>
      <c r="C2308" s="10" t="str">
        <f>[2]Emissions!C406</f>
        <v>ELC_CO2</v>
      </c>
      <c r="D2308" s="10" t="str">
        <f>[2]Emissions!D406</f>
        <v>ELC</v>
      </c>
      <c r="E2308" s="42">
        <f>[2]Emissions!E406</f>
        <v>0</v>
      </c>
      <c r="F2308" s="42">
        <f>[2]Emissions!F406</f>
        <v>0</v>
      </c>
      <c r="G2308" s="42">
        <f>[2]Emissions!G406</f>
        <v>0</v>
      </c>
      <c r="H2308" s="42">
        <f>[2]Emissions!H406</f>
        <v>0</v>
      </c>
      <c r="I2308" s="42">
        <f>[2]Emissions!I406</f>
        <v>0</v>
      </c>
      <c r="J2308" s="42">
        <f>[2]Emissions!J406</f>
        <v>0</v>
      </c>
      <c r="K2308" s="42">
        <f>[2]Emissions!K406</f>
        <v>0</v>
      </c>
      <c r="L2308" s="42">
        <f>[2]Emissions!L406</f>
        <v>0</v>
      </c>
      <c r="M2308" s="42">
        <f>[2]Emissions!M406</f>
        <v>0</v>
      </c>
    </row>
    <row r="2309" spans="1:13">
      <c r="A2309" s="10" t="str">
        <f>[2]Emissions!A486</f>
        <v>EUR</v>
      </c>
      <c r="B2309" s="10" t="str">
        <f>[2]Emissions!B486</f>
        <v>ELC_NGA_SOFC_CCS_NEW</v>
      </c>
      <c r="C2309" s="10" t="str">
        <f>[2]Emissions!C486</f>
        <v>ELC_CO2</v>
      </c>
      <c r="D2309" s="10" t="str">
        <f>[2]Emissions!D486</f>
        <v>ELC</v>
      </c>
      <c r="E2309" s="42">
        <f>[2]Emissions!E486</f>
        <v>0</v>
      </c>
      <c r="F2309" s="42">
        <f>[2]Emissions!F486</f>
        <v>0</v>
      </c>
      <c r="G2309" s="42">
        <f>[2]Emissions!G486</f>
        <v>0</v>
      </c>
      <c r="H2309" s="42">
        <f>[2]Emissions!H486</f>
        <v>0</v>
      </c>
      <c r="I2309" s="42">
        <f>[2]Emissions!I486</f>
        <v>0</v>
      </c>
      <c r="J2309" s="42">
        <f>[2]Emissions!J486</f>
        <v>0</v>
      </c>
      <c r="K2309" s="42">
        <f>[2]Emissions!K486</f>
        <v>508.30540607544128</v>
      </c>
      <c r="L2309" s="42">
        <f>[2]Emissions!L486</f>
        <v>3166.660695107083</v>
      </c>
      <c r="M2309" s="42">
        <f>[2]Emissions!M486</f>
        <v>2912.507992069362</v>
      </c>
    </row>
    <row r="2310" spans="1:13">
      <c r="A2310" s="10" t="str">
        <f>[2]Emissions!A541</f>
        <v>EUR</v>
      </c>
      <c r="B2310" s="10" t="str">
        <f>[2]Emissions!B541</f>
        <v>HET_OIL_EXS</v>
      </c>
      <c r="C2310" s="10" t="str">
        <f>[2]Emissions!C541</f>
        <v>ELC_CO2</v>
      </c>
      <c r="D2310" s="10" t="str">
        <f>[2]Emissions!D541</f>
        <v>HET</v>
      </c>
      <c r="E2310" s="42">
        <f>[2]Emissions!E541</f>
        <v>4312.6355260109294</v>
      </c>
      <c r="F2310" s="42">
        <f>[2]Emissions!F541</f>
        <v>3593.8629383424409</v>
      </c>
      <c r="G2310" s="42">
        <f>[2]Emissions!G541</f>
        <v>2723.7698059016388</v>
      </c>
      <c r="H2310" s="42">
        <f>[2]Emissions!H541</f>
        <v>2042.8273544262299</v>
      </c>
      <c r="I2310" s="42">
        <f>[2]Emissions!I541</f>
        <v>1437.5451753369759</v>
      </c>
      <c r="J2310" s="42">
        <f>[2]Emissions!J541</f>
        <v>680.94245147540983</v>
      </c>
      <c r="K2310" s="42">
        <f>[2]Emissions!K541</f>
        <v>0</v>
      </c>
      <c r="L2310" s="42">
        <f>[2]Emissions!L541</f>
        <v>0</v>
      </c>
      <c r="M2310" s="42">
        <f>[2]Emissions!M541</f>
        <v>0</v>
      </c>
    </row>
    <row r="2311" spans="1:13">
      <c r="A2311" s="10" t="str">
        <f>[2]Emissions!A411</f>
        <v>EUR</v>
      </c>
      <c r="B2311" s="10" t="str">
        <f>[2]Emissions!B411</f>
        <v>ELC_CHP_OIL_EXS</v>
      </c>
      <c r="C2311" s="10" t="str">
        <f>[2]Emissions!C411</f>
        <v>ELC_CO2</v>
      </c>
      <c r="D2311" s="10" t="str">
        <f>[2]Emissions!D411</f>
        <v>ELC</v>
      </c>
      <c r="E2311" s="42">
        <f>[2]Emissions!E411</f>
        <v>5607.7862534782353</v>
      </c>
      <c r="F2311" s="42">
        <f>[2]Emissions!F411</f>
        <v>4486.2290027825857</v>
      </c>
      <c r="G2311" s="42">
        <f>[2]Emissions!G411</f>
        <v>3187.583765134998</v>
      </c>
      <c r="H2311" s="42">
        <f>[2]Emissions!H411</f>
        <v>2125.0558434233312</v>
      </c>
      <c r="I2311" s="42">
        <f>[2]Emissions!I411</f>
        <v>1062.5279217116649</v>
      </c>
      <c r="J2311" s="42">
        <f>[2]Emissions!J411</f>
        <v>0</v>
      </c>
      <c r="K2311" s="42">
        <f>[2]Emissions!K411</f>
        <v>0</v>
      </c>
      <c r="L2311" s="42">
        <f>[2]Emissions!L411</f>
        <v>0</v>
      </c>
      <c r="M2311" s="42">
        <f>[2]Emissions!M411</f>
        <v>0</v>
      </c>
    </row>
    <row r="2312" spans="1:13">
      <c r="A2312" s="10" t="str">
        <f>[2]Emissions!A465</f>
        <v>EUR</v>
      </c>
      <c r="B2312" s="10" t="str">
        <f>[2]Emissions!B465</f>
        <v>ELC_NGA_CCY_ADV_NEW</v>
      </c>
      <c r="C2312" s="10" t="str">
        <f>[2]Emissions!C465</f>
        <v>ELC_CO2</v>
      </c>
      <c r="D2312" s="10" t="str">
        <f>[2]Emissions!D465</f>
        <v>ELC</v>
      </c>
      <c r="E2312" s="42">
        <f>[2]Emissions!E465</f>
        <v>104833.4374990816</v>
      </c>
      <c r="F2312" s="42">
        <f>[2]Emissions!F465</f>
        <v>48337.366315723208</v>
      </c>
      <c r="G2312" s="42">
        <f>[2]Emissions!G465</f>
        <v>132327.082085348</v>
      </c>
      <c r="H2312" s="42">
        <f>[2]Emissions!H465</f>
        <v>14265.14961960479</v>
      </c>
      <c r="I2312" s="42">
        <f>[2]Emissions!I465</f>
        <v>0</v>
      </c>
      <c r="J2312" s="42">
        <f>[2]Emissions!J465</f>
        <v>3803.105677785014</v>
      </c>
      <c r="K2312" s="42">
        <f>[2]Emissions!K465</f>
        <v>0</v>
      </c>
      <c r="L2312" s="42">
        <f>[2]Emissions!L465</f>
        <v>0</v>
      </c>
      <c r="M2312" s="42">
        <f>[2]Emissions!M465</f>
        <v>0</v>
      </c>
    </row>
    <row r="2313" spans="1:13">
      <c r="A2313" s="10" t="str">
        <f>[2]Emissions!A536</f>
        <v>EUR</v>
      </c>
      <c r="B2313" s="10" t="str">
        <f>[2]Emissions!B536</f>
        <v>HET_NGA_NEW</v>
      </c>
      <c r="C2313" s="10" t="str">
        <f>[2]Emissions!C536</f>
        <v>ELC_CO2</v>
      </c>
      <c r="D2313" s="10" t="str">
        <f>[2]Emissions!D536</f>
        <v>HET</v>
      </c>
      <c r="E2313" s="42">
        <f>[2]Emissions!E536</f>
        <v>0</v>
      </c>
      <c r="F2313" s="42">
        <f>[2]Emissions!F536</f>
        <v>0</v>
      </c>
      <c r="G2313" s="42">
        <f>[2]Emissions!G536</f>
        <v>0</v>
      </c>
      <c r="H2313" s="42">
        <f>[2]Emissions!H536</f>
        <v>0</v>
      </c>
      <c r="I2313" s="42">
        <f>[2]Emissions!I536</f>
        <v>0</v>
      </c>
      <c r="J2313" s="42">
        <f>[2]Emissions!J536</f>
        <v>0</v>
      </c>
      <c r="K2313" s="42">
        <f>[2]Emissions!K536</f>
        <v>0</v>
      </c>
      <c r="L2313" s="42">
        <f>[2]Emissions!L536</f>
        <v>0</v>
      </c>
      <c r="M2313" s="42">
        <f>[2]Emissions!M536</f>
        <v>0</v>
      </c>
    </row>
    <row r="2314" spans="1:13">
      <c r="A2314" s="10" t="str">
        <f>[2]Emissions!A389</f>
        <v>EUR</v>
      </c>
      <c r="B2314" s="10" t="str">
        <f>[2]Emissions!B389</f>
        <v>ELC_CHP_COA_EXS</v>
      </c>
      <c r="C2314" s="10" t="str">
        <f>[2]Emissions!C389</f>
        <v>ELC_CO2</v>
      </c>
      <c r="D2314" s="10" t="str">
        <f>[2]Emissions!D389</f>
        <v>ELC</v>
      </c>
      <c r="E2314" s="42">
        <f>[2]Emissions!E389</f>
        <v>125733.8129781796</v>
      </c>
      <c r="F2314" s="42">
        <f>[2]Emissions!F389</f>
        <v>100587.0503825437</v>
      </c>
      <c r="G2314" s="42">
        <f>[2]Emissions!G389</f>
        <v>75440.287786907778</v>
      </c>
      <c r="H2314" s="42">
        <f>[2]Emissions!H389</f>
        <v>50293.525191271852</v>
      </c>
      <c r="I2314" s="42">
        <f>[2]Emissions!I389</f>
        <v>25146.76259563593</v>
      </c>
      <c r="J2314" s="42">
        <f>[2]Emissions!J389</f>
        <v>0</v>
      </c>
      <c r="K2314" s="42">
        <f>[2]Emissions!K389</f>
        <v>0</v>
      </c>
      <c r="L2314" s="42">
        <f>[2]Emissions!L389</f>
        <v>0</v>
      </c>
      <c r="M2314" s="42">
        <f>[2]Emissions!M389</f>
        <v>0</v>
      </c>
    </row>
    <row r="2315" spans="1:13">
      <c r="A2315" s="10" t="str">
        <f>[2]Emissions!A502</f>
        <v>EUR</v>
      </c>
      <c r="B2315" s="10" t="str">
        <f>[2]Emissions!B502</f>
        <v>ELC_OIL_GPL_NEW</v>
      </c>
      <c r="C2315" s="10" t="str">
        <f>[2]Emissions!C502</f>
        <v>ELC_CO2</v>
      </c>
      <c r="D2315" s="10" t="str">
        <f>[2]Emissions!D502</f>
        <v>ELC</v>
      </c>
      <c r="E2315" s="42">
        <f>[2]Emissions!E502</f>
        <v>8609.864372597398</v>
      </c>
      <c r="F2315" s="42">
        <f>[2]Emissions!F502</f>
        <v>0</v>
      </c>
      <c r="G2315" s="42">
        <f>[2]Emissions!G502</f>
        <v>0</v>
      </c>
      <c r="H2315" s="42">
        <f>[2]Emissions!H502</f>
        <v>0</v>
      </c>
      <c r="I2315" s="42">
        <f>[2]Emissions!I502</f>
        <v>0</v>
      </c>
      <c r="J2315" s="42">
        <f>[2]Emissions!J502</f>
        <v>0</v>
      </c>
      <c r="K2315" s="42">
        <f>[2]Emissions!K502</f>
        <v>0</v>
      </c>
      <c r="L2315" s="42">
        <f>[2]Emissions!L502</f>
        <v>0</v>
      </c>
      <c r="M2315" s="42">
        <f>[2]Emissions!M502</f>
        <v>0</v>
      </c>
    </row>
    <row r="2316" spans="1:13">
      <c r="A2316" s="10" t="str">
        <f>[2]Emissions!A546</f>
        <v>EUR</v>
      </c>
      <c r="B2316" s="10" t="str">
        <f>[2]Emissions!B546</f>
        <v>HET_OIL_NEW</v>
      </c>
      <c r="C2316" s="10" t="str">
        <f>[2]Emissions!C546</f>
        <v>ELC_CO2</v>
      </c>
      <c r="D2316" s="10" t="str">
        <f>[2]Emissions!D546</f>
        <v>HET</v>
      </c>
      <c r="E2316" s="42">
        <f>[2]Emissions!E546</f>
        <v>95461.41959404356</v>
      </c>
      <c r="F2316" s="42">
        <f>[2]Emissions!F546</f>
        <v>97969.133713163232</v>
      </c>
      <c r="G2316" s="42">
        <f>[2]Emissions!G546</f>
        <v>96898.024619618809</v>
      </c>
      <c r="H2316" s="42">
        <f>[2]Emissions!H546</f>
        <v>72880.672632959191</v>
      </c>
      <c r="I2316" s="42">
        <f>[2]Emissions!I546</f>
        <v>2507.7141191196779</v>
      </c>
      <c r="J2316" s="42">
        <f>[2]Emissions!J546</f>
        <v>0</v>
      </c>
      <c r="K2316" s="42">
        <f>[2]Emissions!K546</f>
        <v>0</v>
      </c>
      <c r="L2316" s="42">
        <f>[2]Emissions!L546</f>
        <v>0</v>
      </c>
      <c r="M2316" s="42">
        <f>[2]Emissions!M546</f>
        <v>0</v>
      </c>
    </row>
    <row r="2317" spans="1:13">
      <c r="A2317" s="10" t="str">
        <f>[2]Emissions!A475</f>
        <v>EUR</v>
      </c>
      <c r="B2317" s="10" t="str">
        <f>[2]Emissions!B475</f>
        <v>ELC_NGA_FCE_NEW</v>
      </c>
      <c r="C2317" s="10" t="str">
        <f>[2]Emissions!C475</f>
        <v>ELC_CO2</v>
      </c>
      <c r="D2317" s="10" t="str">
        <f>[2]Emissions!D475</f>
        <v>ELC</v>
      </c>
      <c r="E2317" s="42">
        <f>[2]Emissions!E475</f>
        <v>0</v>
      </c>
      <c r="F2317" s="42">
        <f>[2]Emissions!F475</f>
        <v>0</v>
      </c>
      <c r="G2317" s="42">
        <f>[2]Emissions!G475</f>
        <v>0</v>
      </c>
      <c r="H2317" s="42">
        <f>[2]Emissions!H475</f>
        <v>0</v>
      </c>
      <c r="I2317" s="42">
        <f>[2]Emissions!I475</f>
        <v>0</v>
      </c>
      <c r="J2317" s="42">
        <f>[2]Emissions!J475</f>
        <v>0</v>
      </c>
      <c r="K2317" s="42">
        <f>[2]Emissions!K475</f>
        <v>0</v>
      </c>
      <c r="L2317" s="42">
        <f>[2]Emissions!L475</f>
        <v>0</v>
      </c>
      <c r="M2317" s="42">
        <f>[2]Emissions!M475</f>
        <v>0</v>
      </c>
    </row>
    <row r="2318" spans="1:13">
      <c r="A2318" s="10" t="str">
        <f>[2]Emissions!A531</f>
        <v>EUR</v>
      </c>
      <c r="B2318" s="10" t="str">
        <f>[2]Emissions!B531</f>
        <v>HET_NGA_EXS</v>
      </c>
      <c r="C2318" s="10" t="str">
        <f>[2]Emissions!C531</f>
        <v>ELC_CO2</v>
      </c>
      <c r="D2318" s="10" t="str">
        <f>[2]Emissions!D531</f>
        <v>HET</v>
      </c>
      <c r="E2318" s="42">
        <f>[2]Emissions!E531</f>
        <v>11041.60970653052</v>
      </c>
      <c r="F2318" s="42">
        <f>[2]Emissions!F531</f>
        <v>9712.5270566703657</v>
      </c>
      <c r="G2318" s="42">
        <f>[2]Emissions!G531</f>
        <v>7361.0731376870144</v>
      </c>
      <c r="H2318" s="42">
        <f>[2]Emissions!H531</f>
        <v>5520.804853265261</v>
      </c>
      <c r="I2318" s="42">
        <f>[2]Emissions!I531</f>
        <v>3885.0108226681459</v>
      </c>
      <c r="J2318" s="42">
        <f>[2]Emissions!J531</f>
        <v>1840.2682844217541</v>
      </c>
      <c r="K2318" s="42">
        <f>[2]Emissions!K531</f>
        <v>0</v>
      </c>
      <c r="L2318" s="42">
        <f>[2]Emissions!L531</f>
        <v>0</v>
      </c>
      <c r="M2318" s="42">
        <f>[2]Emissions!M531</f>
        <v>0</v>
      </c>
    </row>
    <row r="2319" spans="1:13">
      <c r="A2319" s="10" t="str">
        <f>[2]Emissions!A470</f>
        <v>EUR</v>
      </c>
      <c r="B2319" s="10" t="str">
        <f>[2]Emissions!B470</f>
        <v>ELC_NGA_EXS</v>
      </c>
      <c r="C2319" s="10" t="str">
        <f>[2]Emissions!C470</f>
        <v>ELC_CO2</v>
      </c>
      <c r="D2319" s="10" t="str">
        <f>[2]Emissions!D470</f>
        <v>ELC</v>
      </c>
      <c r="E2319" s="42">
        <f>[2]Emissions!E470</f>
        <v>215832.28101978701</v>
      </c>
      <c r="F2319" s="42">
        <f>[2]Emissions!F470</f>
        <v>172665.8248158296</v>
      </c>
      <c r="G2319" s="42">
        <f>[2]Emissions!G470</f>
        <v>129499.3686118722</v>
      </c>
      <c r="H2319" s="42">
        <f>[2]Emissions!H470</f>
        <v>86332.912407914788</v>
      </c>
      <c r="I2319" s="42">
        <f>[2]Emissions!I470</f>
        <v>43166.456203957408</v>
      </c>
      <c r="J2319" s="42">
        <f>[2]Emissions!J470</f>
        <v>0</v>
      </c>
      <c r="K2319" s="42">
        <f>[2]Emissions!K470</f>
        <v>0</v>
      </c>
      <c r="L2319" s="42">
        <f>[2]Emissions!L470</f>
        <v>0</v>
      </c>
      <c r="M2319" s="42">
        <f>[2]Emissions!M470</f>
        <v>0</v>
      </c>
    </row>
    <row r="2320" spans="1:13">
      <c r="A2320" s="10" t="str">
        <f>[2]Emissions!A512</f>
        <v>EUR</v>
      </c>
      <c r="B2320" s="10" t="str">
        <f>[2]Emissions!B512</f>
        <v>ELC_OIL_MIX_TUR_NEW</v>
      </c>
      <c r="C2320" s="10" t="str">
        <f>[2]Emissions!C512</f>
        <v>ELC_CO2</v>
      </c>
      <c r="D2320" s="10" t="str">
        <f>[2]Emissions!D512</f>
        <v>ELC</v>
      </c>
      <c r="E2320" s="42">
        <f>[2]Emissions!E512</f>
        <v>0</v>
      </c>
      <c r="F2320" s="42">
        <f>[2]Emissions!F512</f>
        <v>0</v>
      </c>
      <c r="G2320" s="42">
        <f>[2]Emissions!G512</f>
        <v>0</v>
      </c>
      <c r="H2320" s="42">
        <f>[2]Emissions!H512</f>
        <v>0</v>
      </c>
      <c r="I2320" s="42">
        <f>[2]Emissions!I512</f>
        <v>0</v>
      </c>
      <c r="J2320" s="42">
        <f>[2]Emissions!J512</f>
        <v>0</v>
      </c>
      <c r="K2320" s="42">
        <f>[2]Emissions!K512</f>
        <v>0</v>
      </c>
      <c r="L2320" s="42">
        <f>[2]Emissions!L512</f>
        <v>0</v>
      </c>
      <c r="M2320" s="42">
        <f>[2]Emissions!M512</f>
        <v>0</v>
      </c>
    </row>
    <row r="2321" spans="1:13">
      <c r="A2321" s="10" t="str">
        <f>[2]Emissions!A507</f>
        <v>EUR</v>
      </c>
      <c r="B2321" s="10" t="str">
        <f>[2]Emissions!B507</f>
        <v>ELC_OIL_MIX_CCY_NEW</v>
      </c>
      <c r="C2321" s="10" t="str">
        <f>[2]Emissions!C507</f>
        <v>ELC_CO2</v>
      </c>
      <c r="D2321" s="10" t="str">
        <f>[2]Emissions!D507</f>
        <v>ELC</v>
      </c>
      <c r="E2321" s="42">
        <f>[2]Emissions!E507</f>
        <v>0</v>
      </c>
      <c r="F2321" s="42">
        <f>[2]Emissions!F507</f>
        <v>8230.0752348228416</v>
      </c>
      <c r="G2321" s="42">
        <f>[2]Emissions!G507</f>
        <v>4186.6411071134498</v>
      </c>
      <c r="H2321" s="42">
        <f>[2]Emissions!H507</f>
        <v>0</v>
      </c>
      <c r="I2321" s="42">
        <f>[2]Emissions!I507</f>
        <v>0</v>
      </c>
      <c r="J2321" s="42">
        <f>[2]Emissions!J507</f>
        <v>0</v>
      </c>
      <c r="K2321" s="42">
        <f>[2]Emissions!K507</f>
        <v>0</v>
      </c>
      <c r="L2321" s="42">
        <f>[2]Emissions!L507</f>
        <v>0</v>
      </c>
      <c r="M2321" s="42">
        <f>[2]Emissions!M507</f>
        <v>0</v>
      </c>
    </row>
    <row r="2322" spans="1:13">
      <c r="A2322" s="10" t="str">
        <f>[2]Emissions!A480</f>
        <v>EUR</v>
      </c>
      <c r="B2322" s="10" t="str">
        <f>[2]Emissions!B480</f>
        <v>ELC_NGA_FG_CCS_NEW</v>
      </c>
      <c r="C2322" s="10" t="str">
        <f>[2]Emissions!C480</f>
        <v>ELC_CO2</v>
      </c>
      <c r="D2322" s="10" t="str">
        <f>[2]Emissions!D480</f>
        <v>ELC</v>
      </c>
      <c r="E2322" s="42">
        <f>[2]Emissions!E480</f>
        <v>0</v>
      </c>
      <c r="F2322" s="42">
        <f>[2]Emissions!F480</f>
        <v>0</v>
      </c>
      <c r="G2322" s="42">
        <f>[2]Emissions!G480</f>
        <v>0</v>
      </c>
      <c r="H2322" s="42">
        <f>[2]Emissions!H480</f>
        <v>0</v>
      </c>
      <c r="I2322" s="42">
        <f>[2]Emissions!I480</f>
        <v>0</v>
      </c>
      <c r="J2322" s="42">
        <f>[2]Emissions!J480</f>
        <v>0</v>
      </c>
      <c r="K2322" s="42">
        <f>[2]Emissions!K480</f>
        <v>0</v>
      </c>
      <c r="L2322" s="42">
        <f>[2]Emissions!L480</f>
        <v>0</v>
      </c>
      <c r="M2322" s="42">
        <f>[2]Emissions!M480</f>
        <v>0</v>
      </c>
    </row>
    <row r="2323" spans="1:13">
      <c r="A2323" s="10" t="str">
        <f>[2]Emissions!A416</f>
        <v>EUR</v>
      </c>
      <c r="B2323" s="10" t="str">
        <f>[2]Emissions!B416</f>
        <v>ELC_COA_CCO_FG_CCS_NEW</v>
      </c>
      <c r="C2323" s="10" t="str">
        <f>[2]Emissions!C416</f>
        <v>ELC_CO2</v>
      </c>
      <c r="D2323" s="10" t="str">
        <f>[2]Emissions!D416</f>
        <v>ELC</v>
      </c>
      <c r="E2323" s="42">
        <f>[2]Emissions!E416</f>
        <v>0</v>
      </c>
      <c r="F2323" s="42">
        <f>[2]Emissions!F416</f>
        <v>0</v>
      </c>
      <c r="G2323" s="42">
        <f>[2]Emissions!G416</f>
        <v>0</v>
      </c>
      <c r="H2323" s="42">
        <f>[2]Emissions!H416</f>
        <v>0</v>
      </c>
      <c r="I2323" s="42">
        <f>[2]Emissions!I416</f>
        <v>0</v>
      </c>
      <c r="J2323" s="42">
        <f>[2]Emissions!J416</f>
        <v>0</v>
      </c>
      <c r="K2323" s="42">
        <f>[2]Emissions!K416</f>
        <v>0</v>
      </c>
      <c r="L2323" s="42">
        <f>[2]Emissions!L416</f>
        <v>0</v>
      </c>
      <c r="M2323" s="42">
        <f>[2]Emissions!M416</f>
        <v>0</v>
      </c>
    </row>
    <row r="2324" spans="1:13">
      <c r="A2324" s="10" t="str">
        <f>[2]Emissions!A430</f>
        <v>EUR</v>
      </c>
      <c r="B2324" s="10" t="str">
        <f>[2]Emissions!B430</f>
        <v>ELC_COA_CCO_NEW</v>
      </c>
      <c r="C2324" s="10" t="str">
        <f>[2]Emissions!C430</f>
        <v>ELC_CO2</v>
      </c>
      <c r="D2324" s="10" t="str">
        <f>[2]Emissions!D430</f>
        <v>ELC</v>
      </c>
      <c r="E2324" s="42">
        <f>[2]Emissions!E430</f>
        <v>242353.21504547601</v>
      </c>
      <c r="F2324" s="42">
        <f>[2]Emissions!F430</f>
        <v>299395.70508410601</v>
      </c>
      <c r="G2324" s="42">
        <f>[2]Emissions!G430</f>
        <v>166834.25757519109</v>
      </c>
      <c r="H2324" s="42">
        <f>[2]Emissions!H430</f>
        <v>15548.261817088571</v>
      </c>
      <c r="I2324" s="42">
        <f>[2]Emissions!I430</f>
        <v>0</v>
      </c>
      <c r="J2324" s="42">
        <f>[2]Emissions!J430</f>
        <v>0</v>
      </c>
      <c r="K2324" s="42">
        <f>[2]Emissions!K430</f>
        <v>0</v>
      </c>
      <c r="L2324" s="42">
        <f>[2]Emissions!L430</f>
        <v>0</v>
      </c>
      <c r="M2324" s="42">
        <f>[2]Emissions!M430</f>
        <v>0</v>
      </c>
    </row>
    <row r="2325" spans="1:13">
      <c r="A2325" s="10" t="str">
        <f>[2]Emissions!A356</f>
        <v>EUR</v>
      </c>
      <c r="B2325" s="10" t="str">
        <f>[2]Emissions!B356</f>
        <v>ELC_BIO_GSF_CCS_NEW</v>
      </c>
      <c r="C2325" s="10" t="str">
        <f>[2]Emissions!C356</f>
        <v>ELC_CO2</v>
      </c>
      <c r="D2325" s="10" t="str">
        <f>[2]Emissions!D356</f>
        <v>ELC</v>
      </c>
      <c r="E2325" s="42">
        <f>[2]Emissions!E356</f>
        <v>0</v>
      </c>
      <c r="F2325" s="42">
        <f>[2]Emissions!F356</f>
        <v>0</v>
      </c>
      <c r="G2325" s="42">
        <f>[2]Emissions!G356</f>
        <v>0</v>
      </c>
      <c r="H2325" s="42">
        <f>[2]Emissions!H356</f>
        <v>0</v>
      </c>
      <c r="I2325" s="42">
        <f>[2]Emissions!I356</f>
        <v>0</v>
      </c>
      <c r="J2325" s="42">
        <f>[2]Emissions!J356</f>
        <v>0</v>
      </c>
      <c r="K2325" s="42">
        <f>[2]Emissions!K356</f>
        <v>0</v>
      </c>
      <c r="L2325" s="42">
        <f>[2]Emissions!L356</f>
        <v>0</v>
      </c>
      <c r="M2325" s="42">
        <f>[2]Emissions!M356</f>
        <v>0</v>
      </c>
    </row>
    <row r="2326" spans="1:13">
      <c r="A2326" s="10" t="str">
        <f>[2]Emissions!A335</f>
        <v>EUR</v>
      </c>
      <c r="B2326" s="10" t="str">
        <f>[2]Emissions!B335</f>
        <v>ELC_BIO_CRP_GSF_CCS_NEW</v>
      </c>
      <c r="C2326" s="10" t="str">
        <f>[2]Emissions!C335</f>
        <v>ELC_CO2</v>
      </c>
      <c r="D2326" s="10" t="str">
        <f>[2]Emissions!D335</f>
        <v>ELC</v>
      </c>
      <c r="E2326" s="42">
        <f>[2]Emissions!E335</f>
        <v>0</v>
      </c>
      <c r="F2326" s="42">
        <f>[2]Emissions!F335</f>
        <v>0</v>
      </c>
      <c r="G2326" s="42">
        <f>[2]Emissions!G335</f>
        <v>0</v>
      </c>
      <c r="H2326" s="42">
        <f>[2]Emissions!H335</f>
        <v>0</v>
      </c>
      <c r="I2326" s="42">
        <f>[2]Emissions!I335</f>
        <v>0</v>
      </c>
      <c r="J2326" s="42">
        <f>[2]Emissions!J335</f>
        <v>0</v>
      </c>
      <c r="K2326" s="42">
        <f>[2]Emissions!K335</f>
        <v>0</v>
      </c>
      <c r="L2326" s="42">
        <f>[2]Emissions!L335</f>
        <v>0</v>
      </c>
      <c r="M2326" s="42">
        <f>[2]Emissions!M335</f>
        <v>0</v>
      </c>
    </row>
    <row r="2327" spans="1:13">
      <c r="A2327" s="10" t="str">
        <f>[2]Emissions!A525</f>
        <v>EUR</v>
      </c>
      <c r="B2327" s="10" t="str">
        <f>[2]Emissions!B525</f>
        <v>HET_COA_EXS</v>
      </c>
      <c r="C2327" s="10" t="str">
        <f>[2]Emissions!C525</f>
        <v>ELC_CO2</v>
      </c>
      <c r="D2327" s="10" t="str">
        <f>[2]Emissions!D525</f>
        <v>HET</v>
      </c>
      <c r="E2327" s="42">
        <f>[2]Emissions!E525</f>
        <v>16596.309060660129</v>
      </c>
      <c r="F2327" s="42">
        <f>[2]Emissions!F525</f>
        <v>14598.605192247351</v>
      </c>
      <c r="G2327" s="42">
        <f>[2]Emissions!G525</f>
        <v>11064.2060404401</v>
      </c>
      <c r="H2327" s="42">
        <f>[2]Emissions!H525</f>
        <v>8759.1631153484104</v>
      </c>
      <c r="I2327" s="42">
        <f>[2]Emissions!I525</f>
        <v>5839.4420768989412</v>
      </c>
      <c r="J2327" s="42">
        <f>[2]Emissions!J525</f>
        <v>2766.0515101100241</v>
      </c>
      <c r="K2327" s="42">
        <f>[2]Emissions!K525</f>
        <v>0</v>
      </c>
      <c r="L2327" s="42">
        <f>[2]Emissions!L525</f>
        <v>0</v>
      </c>
      <c r="M2327" s="42">
        <f>[2]Emissions!M525</f>
        <v>0</v>
      </c>
    </row>
    <row r="2328" spans="1:13">
      <c r="A2328" s="10" t="str">
        <f>[2]Emissions!A455</f>
        <v>EUR</v>
      </c>
      <c r="B2328" s="10" t="str">
        <f>[2]Emissions!B455</f>
        <v>ELC_COA_PUL_NEW</v>
      </c>
      <c r="C2328" s="10" t="str">
        <f>[2]Emissions!C455</f>
        <v>ELC_CO2</v>
      </c>
      <c r="D2328" s="10" t="str">
        <f>[2]Emissions!D455</f>
        <v>ELC</v>
      </c>
      <c r="E2328" s="42">
        <f>[2]Emissions!E455</f>
        <v>0</v>
      </c>
      <c r="F2328" s="42">
        <f>[2]Emissions!F455</f>
        <v>0</v>
      </c>
      <c r="G2328" s="42">
        <f>[2]Emissions!G455</f>
        <v>0</v>
      </c>
      <c r="H2328" s="42">
        <f>[2]Emissions!H455</f>
        <v>0</v>
      </c>
      <c r="I2328" s="42">
        <f>[2]Emissions!I455</f>
        <v>0</v>
      </c>
      <c r="J2328" s="42">
        <f>[2]Emissions!J455</f>
        <v>0</v>
      </c>
      <c r="K2328" s="42">
        <f>[2]Emissions!K455</f>
        <v>0</v>
      </c>
      <c r="L2328" s="42">
        <f>[2]Emissions!L455</f>
        <v>0</v>
      </c>
      <c r="M2328" s="42">
        <f>[2]Emissions!M455</f>
        <v>0</v>
      </c>
    </row>
    <row r="2329" spans="1:13">
      <c r="A2329" s="10" t="str">
        <f>[2]Emissions!A436</f>
        <v>EUR</v>
      </c>
      <c r="B2329" s="10" t="str">
        <f>[2]Emissions!B436</f>
        <v>ELC_COA_EXS</v>
      </c>
      <c r="C2329" s="10" t="str">
        <f>[2]Emissions!C436</f>
        <v>ELC_CO2</v>
      </c>
      <c r="D2329" s="10" t="str">
        <f>[2]Emissions!D436</f>
        <v>ELC</v>
      </c>
      <c r="E2329" s="42">
        <f>[2]Emissions!E436</f>
        <v>465938.87133088987</v>
      </c>
      <c r="F2329" s="42">
        <f>[2]Emissions!F436</f>
        <v>394112.8731511134</v>
      </c>
      <c r="G2329" s="42">
        <f>[2]Emissions!G436</f>
        <v>201025.67226629111</v>
      </c>
      <c r="H2329" s="42">
        <f>[2]Emissions!H436</f>
        <v>134017.11484419409</v>
      </c>
      <c r="I2329" s="42">
        <f>[2]Emissions!I436</f>
        <v>67008.557422097045</v>
      </c>
      <c r="J2329" s="42">
        <f>[2]Emissions!J436</f>
        <v>0</v>
      </c>
      <c r="K2329" s="42">
        <f>[2]Emissions!K436</f>
        <v>0</v>
      </c>
      <c r="L2329" s="42">
        <f>[2]Emissions!L436</f>
        <v>0</v>
      </c>
      <c r="M2329" s="42">
        <f>[2]Emissions!M436</f>
        <v>0</v>
      </c>
    </row>
    <row r="2330" spans="1:13">
      <c r="A2330" s="10" t="str">
        <f>[2]Emissions!A304</f>
        <v>EUR</v>
      </c>
      <c r="B2330" s="10" t="str">
        <f>[2]Emissions!B304</f>
        <v>ELC_BIO_COM_CCS_NEW</v>
      </c>
      <c r="C2330" s="10" t="str">
        <f>[2]Emissions!C304</f>
        <v>ELC_CO2</v>
      </c>
      <c r="D2330" s="10" t="str">
        <f>[2]Emissions!D304</f>
        <v>ELC</v>
      </c>
      <c r="E2330" s="42">
        <f>[2]Emissions!E304</f>
        <v>0</v>
      </c>
      <c r="F2330" s="42">
        <f>[2]Emissions!F304</f>
        <v>0</v>
      </c>
      <c r="G2330" s="42">
        <f>[2]Emissions!G304</f>
        <v>0</v>
      </c>
      <c r="H2330" s="42">
        <f>[2]Emissions!H304</f>
        <v>0</v>
      </c>
      <c r="I2330" s="42">
        <f>[2]Emissions!I304</f>
        <v>0</v>
      </c>
      <c r="J2330" s="42">
        <f>[2]Emissions!J304</f>
        <v>0</v>
      </c>
      <c r="K2330" s="42">
        <f>[2]Emissions!K304</f>
        <v>0</v>
      </c>
      <c r="L2330" s="42">
        <f>[2]Emissions!L304</f>
        <v>0</v>
      </c>
      <c r="M2330" s="42">
        <f>[2]Emissions!M304</f>
        <v>-112704.2295805249</v>
      </c>
    </row>
    <row r="2331" spans="1:13">
      <c r="A2331" s="10" t="str">
        <f>[2]Emissions!A355</f>
        <v>EUR</v>
      </c>
      <c r="B2331" s="10" t="str">
        <f>[2]Emissions!B355</f>
        <v>ELC_BIO_GSF_CCS_NEW</v>
      </c>
      <c r="C2331" s="10" t="str">
        <f>[2]Emissions!C355</f>
        <v>ELC_CH4</v>
      </c>
      <c r="D2331" s="10" t="str">
        <f>[2]Emissions!D355</f>
        <v>ELC</v>
      </c>
      <c r="E2331" s="42">
        <f>[2]Emissions!E355</f>
        <v>0</v>
      </c>
      <c r="F2331" s="42">
        <f>[2]Emissions!F355</f>
        <v>0</v>
      </c>
      <c r="G2331" s="42">
        <f>[2]Emissions!G355</f>
        <v>0</v>
      </c>
      <c r="H2331" s="42">
        <f>[2]Emissions!H355</f>
        <v>0</v>
      </c>
      <c r="I2331" s="42">
        <f>[2]Emissions!I355</f>
        <v>0</v>
      </c>
      <c r="J2331" s="42">
        <f>[2]Emissions!J355</f>
        <v>0</v>
      </c>
      <c r="K2331" s="42">
        <f>[2]Emissions!K355</f>
        <v>0</v>
      </c>
      <c r="L2331" s="42">
        <f>[2]Emissions!L355</f>
        <v>0</v>
      </c>
      <c r="M2331" s="42">
        <f>[2]Emissions!M355</f>
        <v>0</v>
      </c>
    </row>
    <row r="2332" spans="1:13">
      <c r="A2332" s="10" t="str">
        <f>[2]Emissions!A334</f>
        <v>EUR</v>
      </c>
      <c r="B2332" s="10" t="str">
        <f>[2]Emissions!B334</f>
        <v>ELC_BIO_CRP_GSF_CCS_NEW</v>
      </c>
      <c r="C2332" s="10" t="str">
        <f>[2]Emissions!C334</f>
        <v>ELC_CH4</v>
      </c>
      <c r="D2332" s="10" t="str">
        <f>[2]Emissions!D334</f>
        <v>ELC</v>
      </c>
      <c r="E2332" s="42">
        <f>[2]Emissions!E334</f>
        <v>0</v>
      </c>
      <c r="F2332" s="42">
        <f>[2]Emissions!F334</f>
        <v>0</v>
      </c>
      <c r="G2332" s="42">
        <f>[2]Emissions!G334</f>
        <v>0</v>
      </c>
      <c r="H2332" s="42">
        <f>[2]Emissions!H334</f>
        <v>0</v>
      </c>
      <c r="I2332" s="42">
        <f>[2]Emissions!I334</f>
        <v>0</v>
      </c>
      <c r="J2332" s="42">
        <f>[2]Emissions!J334</f>
        <v>0</v>
      </c>
      <c r="K2332" s="42">
        <f>[2]Emissions!K334</f>
        <v>0</v>
      </c>
      <c r="L2332" s="42">
        <f>[2]Emissions!L334</f>
        <v>0</v>
      </c>
      <c r="M2332" s="42">
        <f>[2]Emissions!M334</f>
        <v>0</v>
      </c>
    </row>
    <row r="2333" spans="1:13">
      <c r="A2333" s="10" t="str">
        <f>[2]Emissions!A342</f>
        <v>EUR</v>
      </c>
      <c r="B2333" s="10" t="str">
        <f>[2]Emissions!B342</f>
        <v>ELC_BIO_CRP_GSF_NEW</v>
      </c>
      <c r="C2333" s="10" t="str">
        <f>[2]Emissions!C342</f>
        <v>ELC_CH4</v>
      </c>
      <c r="D2333" s="10" t="str">
        <f>[2]Emissions!D342</f>
        <v>ELC</v>
      </c>
      <c r="E2333" s="42">
        <f>[2]Emissions!E342</f>
        <v>4769.7885382663626</v>
      </c>
      <c r="F2333" s="42">
        <f>[2]Emissions!F342</f>
        <v>17731.508195545201</v>
      </c>
      <c r="G2333" s="42">
        <f>[2]Emissions!G342</f>
        <v>23370.56997379092</v>
      </c>
      <c r="H2333" s="42">
        <f>[2]Emissions!H342</f>
        <v>25103.479671779311</v>
      </c>
      <c r="I2333" s="42">
        <f>[2]Emissions!I342</f>
        <v>39564.81247364411</v>
      </c>
      <c r="J2333" s="42">
        <f>[2]Emissions!J342</f>
        <v>39976.706868814057</v>
      </c>
      <c r="K2333" s="42">
        <f>[2]Emissions!K342</f>
        <v>36909.624239041819</v>
      </c>
      <c r="L2333" s="42">
        <f>[2]Emissions!L342</f>
        <v>17354.69308582833</v>
      </c>
      <c r="M2333" s="42">
        <f>[2]Emissions!M342</f>
        <v>0</v>
      </c>
    </row>
    <row r="2334" spans="1:13">
      <c r="A2334" s="10" t="str">
        <f>[2]Emissions!A329</f>
        <v>EUR</v>
      </c>
      <c r="B2334" s="10" t="str">
        <f>[2]Emissions!B329</f>
        <v>ELC_BIO_CRP_COM_NEW</v>
      </c>
      <c r="C2334" s="10" t="str">
        <f>[2]Emissions!C329</f>
        <v>ELC_CH4</v>
      </c>
      <c r="D2334" s="10" t="str">
        <f>[2]Emissions!D329</f>
        <v>ELC</v>
      </c>
      <c r="E2334" s="42">
        <f>[2]Emissions!E329</f>
        <v>0</v>
      </c>
      <c r="F2334" s="42">
        <f>[2]Emissions!F329</f>
        <v>0</v>
      </c>
      <c r="G2334" s="42">
        <f>[2]Emissions!G329</f>
        <v>0</v>
      </c>
      <c r="H2334" s="42">
        <f>[2]Emissions!H329</f>
        <v>0</v>
      </c>
      <c r="I2334" s="42">
        <f>[2]Emissions!I329</f>
        <v>0</v>
      </c>
      <c r="J2334" s="42">
        <f>[2]Emissions!J329</f>
        <v>0</v>
      </c>
      <c r="K2334" s="42">
        <f>[2]Emissions!K329</f>
        <v>0</v>
      </c>
      <c r="L2334" s="42">
        <f>[2]Emissions!L329</f>
        <v>0</v>
      </c>
      <c r="M2334" s="42">
        <f>[2]Emissions!M329</f>
        <v>0</v>
      </c>
    </row>
    <row r="2335" spans="1:13">
      <c r="A2335" s="10" t="str">
        <f>[2]Emissions!A347</f>
        <v>EUR</v>
      </c>
      <c r="B2335" s="10" t="str">
        <f>[2]Emissions!B347</f>
        <v>ELC_BIO_EXS</v>
      </c>
      <c r="C2335" s="10" t="str">
        <f>[2]Emissions!C347</f>
        <v>ELC_CH4</v>
      </c>
      <c r="D2335" s="10" t="str">
        <f>[2]Emissions!D347</f>
        <v>ELC</v>
      </c>
      <c r="E2335" s="42">
        <f>[2]Emissions!E347</f>
        <v>26403.05418067416</v>
      </c>
      <c r="F2335" s="42">
        <f>[2]Emissions!F347</f>
        <v>20010.735800089889</v>
      </c>
      <c r="G2335" s="42">
        <f>[2]Emissions!G347</f>
        <v>15008.051850067421</v>
      </c>
      <c r="H2335" s="42">
        <f>[2]Emissions!H347</f>
        <v>10005.367900044939</v>
      </c>
      <c r="I2335" s="42">
        <f>[2]Emissions!I347</f>
        <v>5002.6839500224714</v>
      </c>
      <c r="J2335" s="42">
        <f>[2]Emissions!J347</f>
        <v>0</v>
      </c>
      <c r="K2335" s="42">
        <f>[2]Emissions!K347</f>
        <v>0</v>
      </c>
      <c r="L2335" s="42">
        <f>[2]Emissions!L347</f>
        <v>0</v>
      </c>
      <c r="M2335" s="42">
        <f>[2]Emissions!M347</f>
        <v>0</v>
      </c>
    </row>
    <row r="2336" spans="1:13">
      <c r="A2336" s="10" t="str">
        <f>[2]Emissions!A460</f>
        <v>EUR</v>
      </c>
      <c r="B2336" s="10" t="str">
        <f>[2]Emissions!B460</f>
        <v>ELC_FT_BIO</v>
      </c>
      <c r="C2336" s="10" t="str">
        <f>[2]Emissions!C460</f>
        <v>ELC_CH4</v>
      </c>
      <c r="D2336" s="10" t="str">
        <f>[2]Emissions!D460</f>
        <v>ELC</v>
      </c>
      <c r="E2336" s="42">
        <f>[2]Emissions!E460</f>
        <v>0</v>
      </c>
      <c r="F2336" s="42">
        <f>[2]Emissions!F460</f>
        <v>0</v>
      </c>
      <c r="G2336" s="42">
        <f>[2]Emissions!G460</f>
        <v>0</v>
      </c>
      <c r="H2336" s="42">
        <f>[2]Emissions!H460</f>
        <v>0</v>
      </c>
      <c r="I2336" s="42">
        <f>[2]Emissions!I460</f>
        <v>0</v>
      </c>
      <c r="J2336" s="42">
        <f>[2]Emissions!J460</f>
        <v>0</v>
      </c>
      <c r="K2336" s="42">
        <f>[2]Emissions!K460</f>
        <v>0</v>
      </c>
      <c r="L2336" s="42">
        <f>[2]Emissions!L460</f>
        <v>0</v>
      </c>
      <c r="M2336" s="42">
        <f>[2]Emissions!M460</f>
        <v>0</v>
      </c>
    </row>
    <row r="2337" spans="1:13">
      <c r="A2337" s="10" t="str">
        <f>[2]Emissions!A524</f>
        <v>EUR</v>
      </c>
      <c r="B2337" s="10" t="str">
        <f>[2]Emissions!B524</f>
        <v>HET_COA_EXS</v>
      </c>
      <c r="C2337" s="10" t="str">
        <f>[2]Emissions!C524</f>
        <v>ELC_CH4</v>
      </c>
      <c r="D2337" s="10" t="str">
        <f>[2]Emissions!D524</f>
        <v>HET</v>
      </c>
      <c r="E2337" s="42">
        <f>[2]Emissions!E524</f>
        <v>1928.376462102688</v>
      </c>
      <c r="F2337" s="42">
        <f>[2]Emissions!F524</f>
        <v>1696.2570731458841</v>
      </c>
      <c r="G2337" s="42">
        <f>[2]Emissions!G524</f>
        <v>1285.584308068459</v>
      </c>
      <c r="H2337" s="42">
        <f>[2]Emissions!H524</f>
        <v>1017.75424388753</v>
      </c>
      <c r="I2337" s="42">
        <f>[2]Emissions!I524</f>
        <v>678.5028292583537</v>
      </c>
      <c r="J2337" s="42">
        <f>[2]Emissions!J524</f>
        <v>321.39607701711492</v>
      </c>
      <c r="K2337" s="42">
        <f>[2]Emissions!K524</f>
        <v>0</v>
      </c>
      <c r="L2337" s="42">
        <f>[2]Emissions!L524</f>
        <v>0</v>
      </c>
      <c r="M2337" s="42">
        <f>[2]Emissions!M524</f>
        <v>0</v>
      </c>
    </row>
    <row r="2338" spans="1:13">
      <c r="A2338" s="10" t="str">
        <f>[2]Emissions!A454</f>
        <v>EUR</v>
      </c>
      <c r="B2338" s="10" t="str">
        <f>[2]Emissions!B454</f>
        <v>ELC_COA_PUL_NEW</v>
      </c>
      <c r="C2338" s="10" t="str">
        <f>[2]Emissions!C454</f>
        <v>ELC_CH4</v>
      </c>
      <c r="D2338" s="10" t="str">
        <f>[2]Emissions!D454</f>
        <v>ELC</v>
      </c>
      <c r="E2338" s="42">
        <f>[2]Emissions!E454</f>
        <v>0</v>
      </c>
      <c r="F2338" s="42">
        <f>[2]Emissions!F454</f>
        <v>0</v>
      </c>
      <c r="G2338" s="42">
        <f>[2]Emissions!G454</f>
        <v>0</v>
      </c>
      <c r="H2338" s="42">
        <f>[2]Emissions!H454</f>
        <v>0</v>
      </c>
      <c r="I2338" s="42">
        <f>[2]Emissions!I454</f>
        <v>0</v>
      </c>
      <c r="J2338" s="42">
        <f>[2]Emissions!J454</f>
        <v>0</v>
      </c>
      <c r="K2338" s="42">
        <f>[2]Emissions!K454</f>
        <v>0</v>
      </c>
      <c r="L2338" s="42">
        <f>[2]Emissions!L454</f>
        <v>0</v>
      </c>
      <c r="M2338" s="42">
        <f>[2]Emissions!M454</f>
        <v>0</v>
      </c>
    </row>
    <row r="2339" spans="1:13">
      <c r="A2339" s="10" t="str">
        <f>[2]Emissions!A400</f>
        <v>EUR</v>
      </c>
      <c r="B2339" s="10" t="str">
        <f>[2]Emissions!B400</f>
        <v>ELC_CHP_NGA_EXS</v>
      </c>
      <c r="C2339" s="10" t="str">
        <f>[2]Emissions!C400</f>
        <v>ELC_CH4</v>
      </c>
      <c r="D2339" s="10" t="str">
        <f>[2]Emissions!D400</f>
        <v>ELC</v>
      </c>
      <c r="E2339" s="42">
        <f>[2]Emissions!E400</f>
        <v>940.71074803548345</v>
      </c>
      <c r="F2339" s="42">
        <f>[2]Emissions!F400</f>
        <v>752.56859842838708</v>
      </c>
      <c r="G2339" s="42">
        <f>[2]Emissions!G400</f>
        <v>564.42644882129025</v>
      </c>
      <c r="H2339" s="42">
        <f>[2]Emissions!H400</f>
        <v>376.28429921419348</v>
      </c>
      <c r="I2339" s="42">
        <f>[2]Emissions!I400</f>
        <v>188.1421496070966</v>
      </c>
      <c r="J2339" s="42">
        <f>[2]Emissions!J400</f>
        <v>0</v>
      </c>
      <c r="K2339" s="42">
        <f>[2]Emissions!K400</f>
        <v>0</v>
      </c>
      <c r="L2339" s="42">
        <f>[2]Emissions!L400</f>
        <v>0</v>
      </c>
      <c r="M2339" s="42">
        <f>[2]Emissions!M400</f>
        <v>0</v>
      </c>
    </row>
    <row r="2340" spans="1:13">
      <c r="A2340" s="10" t="str">
        <f>[2]Emissions!A316</f>
        <v>EUR</v>
      </c>
      <c r="B2340" s="10" t="str">
        <f>[2]Emissions!B316</f>
        <v>ELC_BIO_COM_DEC_NEW</v>
      </c>
      <c r="C2340" s="10" t="str">
        <f>[2]Emissions!C316</f>
        <v>ELC_CH4</v>
      </c>
      <c r="D2340" s="10" t="str">
        <f>[2]Emissions!D316</f>
        <v>ELC</v>
      </c>
      <c r="E2340" s="42">
        <f>[2]Emissions!E316</f>
        <v>0</v>
      </c>
      <c r="F2340" s="42">
        <f>[2]Emissions!F316</f>
        <v>0</v>
      </c>
      <c r="G2340" s="42">
        <f>[2]Emissions!G316</f>
        <v>0</v>
      </c>
      <c r="H2340" s="42">
        <f>[2]Emissions!H316</f>
        <v>0</v>
      </c>
      <c r="I2340" s="42">
        <f>[2]Emissions!I316</f>
        <v>0</v>
      </c>
      <c r="J2340" s="42">
        <f>[2]Emissions!J316</f>
        <v>0</v>
      </c>
      <c r="K2340" s="42">
        <f>[2]Emissions!K316</f>
        <v>0</v>
      </c>
      <c r="L2340" s="42">
        <f>[2]Emissions!L316</f>
        <v>0</v>
      </c>
      <c r="M2340" s="42">
        <f>[2]Emissions!M316</f>
        <v>0</v>
      </c>
    </row>
    <row r="2341" spans="1:13">
      <c r="A2341" s="10" t="str">
        <f>[2]Emissions!A435</f>
        <v>EUR</v>
      </c>
      <c r="B2341" s="10" t="str">
        <f>[2]Emissions!B435</f>
        <v>ELC_COA_EXS</v>
      </c>
      <c r="C2341" s="10" t="str">
        <f>[2]Emissions!C435</f>
        <v>ELC_CH4</v>
      </c>
      <c r="D2341" s="10" t="str">
        <f>[2]Emissions!D435</f>
        <v>ELC</v>
      </c>
      <c r="E2341" s="42">
        <f>[2]Emissions!E435</f>
        <v>54138.878046263737</v>
      </c>
      <c r="F2341" s="42">
        <f>[2]Emissions!F435</f>
        <v>45793.19324666998</v>
      </c>
      <c r="G2341" s="42">
        <f>[2]Emissions!G435</f>
        <v>23357.794390294741</v>
      </c>
      <c r="H2341" s="42">
        <f>[2]Emissions!H435</f>
        <v>15571.862926863159</v>
      </c>
      <c r="I2341" s="42">
        <f>[2]Emissions!I435</f>
        <v>7785.9314634315779</v>
      </c>
      <c r="J2341" s="42">
        <f>[2]Emissions!J435</f>
        <v>0</v>
      </c>
      <c r="K2341" s="42">
        <f>[2]Emissions!K435</f>
        <v>0</v>
      </c>
      <c r="L2341" s="42">
        <f>[2]Emissions!L435</f>
        <v>0</v>
      </c>
      <c r="M2341" s="42">
        <f>[2]Emissions!M435</f>
        <v>0</v>
      </c>
    </row>
    <row r="2342" spans="1:13">
      <c r="A2342" s="10" t="str">
        <f>[2]Emissions!A311</f>
        <v>EUR</v>
      </c>
      <c r="B2342" s="10" t="str">
        <f>[2]Emissions!B311</f>
        <v>ELC_BIO_COM_CEN_NEW</v>
      </c>
      <c r="C2342" s="10" t="str">
        <f>[2]Emissions!C311</f>
        <v>ELC_CH4</v>
      </c>
      <c r="D2342" s="10" t="str">
        <f>[2]Emissions!D311</f>
        <v>ELC</v>
      </c>
      <c r="E2342" s="42">
        <f>[2]Emissions!E311</f>
        <v>0</v>
      </c>
      <c r="F2342" s="42">
        <f>[2]Emissions!F311</f>
        <v>0</v>
      </c>
      <c r="G2342" s="42">
        <f>[2]Emissions!G311</f>
        <v>0</v>
      </c>
      <c r="H2342" s="42">
        <f>[2]Emissions!H311</f>
        <v>0</v>
      </c>
      <c r="I2342" s="42">
        <f>[2]Emissions!I311</f>
        <v>0</v>
      </c>
      <c r="J2342" s="42">
        <f>[2]Emissions!J311</f>
        <v>0</v>
      </c>
      <c r="K2342" s="42">
        <f>[2]Emissions!K311</f>
        <v>0</v>
      </c>
      <c r="L2342" s="42">
        <f>[2]Emissions!L311</f>
        <v>0</v>
      </c>
      <c r="M2342" s="42">
        <f>[2]Emissions!M311</f>
        <v>0</v>
      </c>
    </row>
    <row r="2343" spans="1:13">
      <c r="A2343" s="10" t="str">
        <f>[2]Emissions!A368</f>
        <v>EUR</v>
      </c>
      <c r="B2343" s="10" t="str">
        <f>[2]Emissions!B368</f>
        <v>ELC_BIO_GSF_DEC_NEW</v>
      </c>
      <c r="C2343" s="10" t="str">
        <f>[2]Emissions!C368</f>
        <v>ELC_CH4</v>
      </c>
      <c r="D2343" s="10" t="str">
        <f>[2]Emissions!D368</f>
        <v>ELC</v>
      </c>
      <c r="E2343" s="42">
        <f>[2]Emissions!E368</f>
        <v>0</v>
      </c>
      <c r="F2343" s="42">
        <f>[2]Emissions!F368</f>
        <v>0</v>
      </c>
      <c r="G2343" s="42">
        <f>[2]Emissions!G368</f>
        <v>0</v>
      </c>
      <c r="H2343" s="42">
        <f>[2]Emissions!H368</f>
        <v>0</v>
      </c>
      <c r="I2343" s="42">
        <f>[2]Emissions!I368</f>
        <v>0</v>
      </c>
      <c r="J2343" s="42">
        <f>[2]Emissions!J368</f>
        <v>0</v>
      </c>
      <c r="K2343" s="42">
        <f>[2]Emissions!K368</f>
        <v>0</v>
      </c>
      <c r="L2343" s="42">
        <f>[2]Emissions!L368</f>
        <v>0</v>
      </c>
      <c r="M2343" s="42">
        <f>[2]Emissions!M368</f>
        <v>0</v>
      </c>
    </row>
    <row r="2344" spans="1:13">
      <c r="A2344" s="10" t="str">
        <f>[2]Emissions!A491</f>
        <v>EUR</v>
      </c>
      <c r="B2344" s="10" t="str">
        <f>[2]Emissions!B491</f>
        <v>ELC_OIL_EXS</v>
      </c>
      <c r="C2344" s="10" t="str">
        <f>[2]Emissions!C491</f>
        <v>ELC_CH4</v>
      </c>
      <c r="D2344" s="10" t="str">
        <f>[2]Emissions!D491</f>
        <v>ELC</v>
      </c>
      <c r="E2344" s="42">
        <f>[2]Emissions!E491</f>
        <v>2163.85747206207</v>
      </c>
      <c r="F2344" s="42">
        <f>[2]Emissions!F491</f>
        <v>1383.6647684482759</v>
      </c>
      <c r="G2344" s="42">
        <f>[2]Emissions!G491</f>
        <v>1106.93181475862</v>
      </c>
      <c r="H2344" s="42">
        <f>[2]Emissions!H491</f>
        <v>830.1988610689657</v>
      </c>
      <c r="I2344" s="42">
        <f>[2]Emissions!I491</f>
        <v>553.46590737931035</v>
      </c>
      <c r="J2344" s="42">
        <f>[2]Emissions!J491</f>
        <v>276.73295368965518</v>
      </c>
      <c r="K2344" s="42">
        <f>[2]Emissions!K491</f>
        <v>0</v>
      </c>
      <c r="L2344" s="42">
        <f>[2]Emissions!L491</f>
        <v>0</v>
      </c>
      <c r="M2344" s="42">
        <f>[2]Emissions!M491</f>
        <v>0</v>
      </c>
    </row>
    <row r="2345" spans="1:13">
      <c r="A2345" s="10" t="str">
        <f>[2]Emissions!A447</f>
        <v>EUR</v>
      </c>
      <c r="B2345" s="10" t="str">
        <f>[2]Emissions!B447</f>
        <v>ELC_COA_PUL_FG_CCS_NEW</v>
      </c>
      <c r="C2345" s="10" t="str">
        <f>[2]Emissions!C447</f>
        <v>ELC_CH4</v>
      </c>
      <c r="D2345" s="10" t="str">
        <f>[2]Emissions!D447</f>
        <v>ELC</v>
      </c>
      <c r="E2345" s="42">
        <f>[2]Emissions!E447</f>
        <v>0</v>
      </c>
      <c r="F2345" s="42">
        <f>[2]Emissions!F447</f>
        <v>0</v>
      </c>
      <c r="G2345" s="42">
        <f>[2]Emissions!G447</f>
        <v>0</v>
      </c>
      <c r="H2345" s="42">
        <f>[2]Emissions!H447</f>
        <v>0</v>
      </c>
      <c r="I2345" s="42">
        <f>[2]Emissions!I447</f>
        <v>0</v>
      </c>
      <c r="J2345" s="42">
        <f>[2]Emissions!J447</f>
        <v>0</v>
      </c>
      <c r="K2345" s="42">
        <f>[2]Emissions!K447</f>
        <v>0</v>
      </c>
      <c r="L2345" s="42">
        <f>[2]Emissions!L447</f>
        <v>0</v>
      </c>
      <c r="M2345" s="42">
        <f>[2]Emissions!M447</f>
        <v>0</v>
      </c>
    </row>
    <row r="2346" spans="1:13">
      <c r="A2346" s="10" t="str">
        <f>[2]Emissions!A441</f>
        <v>EUR</v>
      </c>
      <c r="B2346" s="10" t="str">
        <f>[2]Emissions!B441</f>
        <v>ELC_COA_PFB_NEW</v>
      </c>
      <c r="C2346" s="10" t="str">
        <f>[2]Emissions!C441</f>
        <v>ELC_CH4</v>
      </c>
      <c r="D2346" s="10" t="str">
        <f>[2]Emissions!D441</f>
        <v>ELC</v>
      </c>
      <c r="E2346" s="42">
        <f>[2]Emissions!E441</f>
        <v>0</v>
      </c>
      <c r="F2346" s="42">
        <f>[2]Emissions!F441</f>
        <v>0</v>
      </c>
      <c r="G2346" s="42">
        <f>[2]Emissions!G441</f>
        <v>0</v>
      </c>
      <c r="H2346" s="42">
        <f>[2]Emissions!H441</f>
        <v>0</v>
      </c>
      <c r="I2346" s="42">
        <f>[2]Emissions!I441</f>
        <v>0</v>
      </c>
      <c r="J2346" s="42">
        <f>[2]Emissions!J441</f>
        <v>0</v>
      </c>
      <c r="K2346" s="42">
        <f>[2]Emissions!K441</f>
        <v>0</v>
      </c>
      <c r="L2346" s="42">
        <f>[2]Emissions!L441</f>
        <v>0</v>
      </c>
      <c r="M2346" s="42">
        <f>[2]Emissions!M441</f>
        <v>0</v>
      </c>
    </row>
    <row r="2347" spans="1:13">
      <c r="A2347" s="10" t="str">
        <f>[2]Emissions!A422</f>
        <v>EUR</v>
      </c>
      <c r="B2347" s="10" t="str">
        <f>[2]Emissions!B422</f>
        <v>ELC_COA_CCO_IG_CCS_NEW</v>
      </c>
      <c r="C2347" s="10" t="str">
        <f>[2]Emissions!C422</f>
        <v>ELC_CH4</v>
      </c>
      <c r="D2347" s="10" t="str">
        <f>[2]Emissions!D422</f>
        <v>ELC</v>
      </c>
      <c r="E2347" s="42">
        <f>[2]Emissions!E422</f>
        <v>0</v>
      </c>
      <c r="F2347" s="42">
        <f>[2]Emissions!F422</f>
        <v>0</v>
      </c>
      <c r="G2347" s="42">
        <f>[2]Emissions!G422</f>
        <v>0</v>
      </c>
      <c r="H2347" s="42">
        <f>[2]Emissions!H422</f>
        <v>0</v>
      </c>
      <c r="I2347" s="42">
        <f>[2]Emissions!I422</f>
        <v>0</v>
      </c>
      <c r="J2347" s="42">
        <f>[2]Emissions!J422</f>
        <v>0</v>
      </c>
      <c r="K2347" s="42">
        <f>[2]Emissions!K422</f>
        <v>0</v>
      </c>
      <c r="L2347" s="42">
        <f>[2]Emissions!L422</f>
        <v>0</v>
      </c>
      <c r="M2347" s="42">
        <f>[2]Emissions!M422</f>
        <v>0</v>
      </c>
    </row>
    <row r="2348" spans="1:13">
      <c r="A2348" s="10" t="str">
        <f>[2]Emissions!A363</f>
        <v>EUR</v>
      </c>
      <c r="B2348" s="10" t="str">
        <f>[2]Emissions!B363</f>
        <v>ELC_BIO_GSF_CEN_NEW</v>
      </c>
      <c r="C2348" s="10" t="str">
        <f>[2]Emissions!C363</f>
        <v>ELC_CH4</v>
      </c>
      <c r="D2348" s="10" t="str">
        <f>[2]Emissions!D363</f>
        <v>ELC</v>
      </c>
      <c r="E2348" s="42">
        <f>[2]Emissions!E363</f>
        <v>22760.63781655952</v>
      </c>
      <c r="F2348" s="42">
        <f>[2]Emissions!F363</f>
        <v>35883.830363057088</v>
      </c>
      <c r="G2348" s="42">
        <f>[2]Emissions!G363</f>
        <v>43912.64800856456</v>
      </c>
      <c r="H2348" s="42">
        <f>[2]Emissions!H363</f>
        <v>5006.0418729763614</v>
      </c>
      <c r="I2348" s="42">
        <f>[2]Emissions!I363</f>
        <v>28.977244130677001</v>
      </c>
      <c r="J2348" s="42">
        <f>[2]Emissions!J363</f>
        <v>2702.9740660926918</v>
      </c>
      <c r="K2348" s="42">
        <f>[2]Emissions!K363</f>
        <v>7265.9374680209849</v>
      </c>
      <c r="L2348" s="42">
        <f>[2]Emissions!L363</f>
        <v>12191.617352963211</v>
      </c>
      <c r="M2348" s="42">
        <f>[2]Emissions!M363</f>
        <v>0</v>
      </c>
    </row>
    <row r="2349" spans="1:13">
      <c r="A2349" s="10" t="str">
        <f>[2]Emissions!A321</f>
        <v>EUR</v>
      </c>
      <c r="B2349" s="10" t="str">
        <f>[2]Emissions!B321</f>
        <v>ELC_BIO_CRP_COM_CCS_NEW</v>
      </c>
      <c r="C2349" s="10" t="str">
        <f>[2]Emissions!C321</f>
        <v>ELC_CH4</v>
      </c>
      <c r="D2349" s="10" t="str">
        <f>[2]Emissions!D321</f>
        <v>ELC</v>
      </c>
      <c r="E2349" s="42">
        <f>[2]Emissions!E321</f>
        <v>0</v>
      </c>
      <c r="F2349" s="42">
        <f>[2]Emissions!F321</f>
        <v>0</v>
      </c>
      <c r="G2349" s="42">
        <f>[2]Emissions!G321</f>
        <v>0</v>
      </c>
      <c r="H2349" s="42">
        <f>[2]Emissions!H321</f>
        <v>0</v>
      </c>
      <c r="I2349" s="42">
        <f>[2]Emissions!I321</f>
        <v>0</v>
      </c>
      <c r="J2349" s="42">
        <f>[2]Emissions!J321</f>
        <v>649.18009756097558</v>
      </c>
      <c r="K2349" s="42">
        <f>[2]Emissions!K321</f>
        <v>4024.9166048780489</v>
      </c>
      <c r="L2349" s="42">
        <f>[2]Emissions!L321</f>
        <v>25074.581268292681</v>
      </c>
      <c r="M2349" s="42">
        <f>[2]Emissions!M321</f>
        <v>99510.97600000001</v>
      </c>
    </row>
    <row r="2350" spans="1:13">
      <c r="A2350" s="10" t="str">
        <f>[2]Emissions!A394</f>
        <v>EUR</v>
      </c>
      <c r="B2350" s="10" t="str">
        <f>[2]Emissions!B394</f>
        <v>ELC_CHP_COA_NEW</v>
      </c>
      <c r="C2350" s="10" t="str">
        <f>[2]Emissions!C394</f>
        <v>ELC_CH4</v>
      </c>
      <c r="D2350" s="10" t="str">
        <f>[2]Emissions!D394</f>
        <v>ELC</v>
      </c>
      <c r="E2350" s="42">
        <f>[2]Emissions!E394</f>
        <v>0</v>
      </c>
      <c r="F2350" s="42">
        <f>[2]Emissions!F394</f>
        <v>0</v>
      </c>
      <c r="G2350" s="42">
        <f>[2]Emissions!G394</f>
        <v>0</v>
      </c>
      <c r="H2350" s="42">
        <f>[2]Emissions!H394</f>
        <v>0</v>
      </c>
      <c r="I2350" s="42">
        <f>[2]Emissions!I394</f>
        <v>0</v>
      </c>
      <c r="J2350" s="42">
        <f>[2]Emissions!J394</f>
        <v>0</v>
      </c>
      <c r="K2350" s="42">
        <f>[2]Emissions!K394</f>
        <v>0</v>
      </c>
      <c r="L2350" s="42">
        <f>[2]Emissions!L394</f>
        <v>0</v>
      </c>
      <c r="M2350" s="42">
        <f>[2]Emissions!M394</f>
        <v>0</v>
      </c>
    </row>
    <row r="2351" spans="1:13">
      <c r="A2351" s="10" t="str">
        <f>[2]Emissions!A373</f>
        <v>EUR</v>
      </c>
      <c r="B2351" s="10" t="str">
        <f>[2]Emissions!B373</f>
        <v>ELC_BIO_MUN_INC_NEW</v>
      </c>
      <c r="C2351" s="10" t="str">
        <f>[2]Emissions!C373</f>
        <v>ELC_CH4</v>
      </c>
      <c r="D2351" s="10" t="str">
        <f>[2]Emissions!D373</f>
        <v>ELC</v>
      </c>
      <c r="E2351" s="42">
        <f>[2]Emissions!E373</f>
        <v>0</v>
      </c>
      <c r="F2351" s="42">
        <f>[2]Emissions!F373</f>
        <v>0</v>
      </c>
      <c r="G2351" s="42">
        <f>[2]Emissions!G373</f>
        <v>0</v>
      </c>
      <c r="H2351" s="42">
        <f>[2]Emissions!H373</f>
        <v>0</v>
      </c>
      <c r="I2351" s="42">
        <f>[2]Emissions!I373</f>
        <v>0</v>
      </c>
      <c r="J2351" s="42">
        <f>[2]Emissions!J373</f>
        <v>0</v>
      </c>
      <c r="K2351" s="42">
        <f>[2]Emissions!K373</f>
        <v>0</v>
      </c>
      <c r="L2351" s="42">
        <f>[2]Emissions!L373</f>
        <v>0</v>
      </c>
      <c r="M2351" s="42">
        <f>[2]Emissions!M373</f>
        <v>0</v>
      </c>
    </row>
    <row r="2352" spans="1:13">
      <c r="A2352" s="10" t="str">
        <f>[2]Emissions!A352</f>
        <v>EUR</v>
      </c>
      <c r="B2352" s="10" t="str">
        <f>[2]Emissions!B352</f>
        <v>ELC_BIO_GAS_NEW</v>
      </c>
      <c r="C2352" s="10" t="str">
        <f>[2]Emissions!C352</f>
        <v>ELC_CH4</v>
      </c>
      <c r="D2352" s="10" t="str">
        <f>[2]Emissions!D352</f>
        <v>ELC</v>
      </c>
      <c r="E2352" s="42">
        <f>[2]Emissions!E352</f>
        <v>0</v>
      </c>
      <c r="F2352" s="42">
        <f>[2]Emissions!F352</f>
        <v>0</v>
      </c>
      <c r="G2352" s="42">
        <f>[2]Emissions!G352</f>
        <v>0</v>
      </c>
      <c r="H2352" s="42">
        <f>[2]Emissions!H352</f>
        <v>0</v>
      </c>
      <c r="I2352" s="42">
        <f>[2]Emissions!I352</f>
        <v>0</v>
      </c>
      <c r="J2352" s="42">
        <f>[2]Emissions!J352</f>
        <v>0</v>
      </c>
      <c r="K2352" s="42">
        <f>[2]Emissions!K352</f>
        <v>0</v>
      </c>
      <c r="L2352" s="42">
        <f>[2]Emissions!L352</f>
        <v>0</v>
      </c>
      <c r="M2352" s="42">
        <f>[2]Emissions!M352</f>
        <v>0</v>
      </c>
    </row>
    <row r="2353" spans="1:13">
      <c r="A2353" s="10" t="str">
        <f>[2]Emissions!A405</f>
        <v>EUR</v>
      </c>
      <c r="B2353" s="10" t="str">
        <f>[2]Emissions!B405</f>
        <v>ELC_CHP_NGA_NEW</v>
      </c>
      <c r="C2353" s="10" t="str">
        <f>[2]Emissions!C405</f>
        <v>ELC_CH4</v>
      </c>
      <c r="D2353" s="10" t="str">
        <f>[2]Emissions!D405</f>
        <v>ELC</v>
      </c>
      <c r="E2353" s="42">
        <f>[2]Emissions!E405</f>
        <v>0</v>
      </c>
      <c r="F2353" s="42">
        <f>[2]Emissions!F405</f>
        <v>0</v>
      </c>
      <c r="G2353" s="42">
        <f>[2]Emissions!G405</f>
        <v>0</v>
      </c>
      <c r="H2353" s="42">
        <f>[2]Emissions!H405</f>
        <v>0</v>
      </c>
      <c r="I2353" s="42">
        <f>[2]Emissions!I405</f>
        <v>0</v>
      </c>
      <c r="J2353" s="42">
        <f>[2]Emissions!J405</f>
        <v>0</v>
      </c>
      <c r="K2353" s="42">
        <f>[2]Emissions!K405</f>
        <v>0</v>
      </c>
      <c r="L2353" s="42">
        <f>[2]Emissions!L405</f>
        <v>0</v>
      </c>
      <c r="M2353" s="42">
        <f>[2]Emissions!M405</f>
        <v>0</v>
      </c>
    </row>
    <row r="2354" spans="1:13">
      <c r="A2354" s="10" t="str">
        <f>[2]Emissions!A464</f>
        <v>EUR</v>
      </c>
      <c r="B2354" s="10" t="str">
        <f>[2]Emissions!B464</f>
        <v>ELC_NGA_CCY_ADV_NEW</v>
      </c>
      <c r="C2354" s="10" t="str">
        <f>[2]Emissions!C464</f>
        <v>ELC_CH4</v>
      </c>
      <c r="D2354" s="10" t="str">
        <f>[2]Emissions!D464</f>
        <v>ELC</v>
      </c>
      <c r="E2354" s="42">
        <f>[2]Emissions!E464</f>
        <v>1975.75268562159</v>
      </c>
      <c r="F2354" s="42">
        <f>[2]Emissions!F464</f>
        <v>910.9944650532077</v>
      </c>
      <c r="G2354" s="42">
        <f>[2]Emissions!G464</f>
        <v>2493.914098856917</v>
      </c>
      <c r="H2354" s="42">
        <f>[2]Emissions!H464</f>
        <v>268.84940858659621</v>
      </c>
      <c r="I2354" s="42">
        <f>[2]Emissions!I464</f>
        <v>0</v>
      </c>
      <c r="J2354" s="42">
        <f>[2]Emissions!J464</f>
        <v>71.675568748304087</v>
      </c>
      <c r="K2354" s="42">
        <f>[2]Emissions!K464</f>
        <v>0</v>
      </c>
      <c r="L2354" s="42">
        <f>[2]Emissions!L464</f>
        <v>0</v>
      </c>
      <c r="M2354" s="42">
        <f>[2]Emissions!M464</f>
        <v>0</v>
      </c>
    </row>
    <row r="2355" spans="1:13">
      <c r="A2355" s="10" t="str">
        <f>[2]Emissions!A496</f>
        <v>EUR</v>
      </c>
      <c r="B2355" s="10" t="str">
        <f>[2]Emissions!B496</f>
        <v>ELC_OIL_GBL_NEW</v>
      </c>
      <c r="C2355" s="10" t="str">
        <f>[2]Emissions!C496</f>
        <v>ELC_CH4</v>
      </c>
      <c r="D2355" s="10" t="str">
        <f>[2]Emissions!D496</f>
        <v>ELC</v>
      </c>
      <c r="E2355" s="42">
        <f>[2]Emissions!E496</f>
        <v>0</v>
      </c>
      <c r="F2355" s="42">
        <f>[2]Emissions!F496</f>
        <v>0</v>
      </c>
      <c r="G2355" s="42">
        <f>[2]Emissions!G496</f>
        <v>0</v>
      </c>
      <c r="H2355" s="42">
        <f>[2]Emissions!H496</f>
        <v>0</v>
      </c>
      <c r="I2355" s="42">
        <f>[2]Emissions!I496</f>
        <v>0</v>
      </c>
      <c r="J2355" s="42">
        <f>[2]Emissions!J496</f>
        <v>0</v>
      </c>
      <c r="K2355" s="42">
        <f>[2]Emissions!K496</f>
        <v>0</v>
      </c>
      <c r="L2355" s="42">
        <f>[2]Emissions!L496</f>
        <v>0</v>
      </c>
      <c r="M2355" s="42">
        <f>[2]Emissions!M496</f>
        <v>0</v>
      </c>
    </row>
    <row r="2356" spans="1:13">
      <c r="A2356" s="10" t="str">
        <f>[2]Emissions!A383</f>
        <v>EUR</v>
      </c>
      <c r="B2356" s="10" t="str">
        <f>[2]Emissions!B383</f>
        <v>ELC_CHP_BIO_NEW</v>
      </c>
      <c r="C2356" s="10" t="str">
        <f>[2]Emissions!C383</f>
        <v>ELC_CH4</v>
      </c>
      <c r="D2356" s="10" t="str">
        <f>[2]Emissions!D383</f>
        <v>ELC</v>
      </c>
      <c r="E2356" s="42">
        <f>[2]Emissions!E383</f>
        <v>0</v>
      </c>
      <c r="F2356" s="42">
        <f>[2]Emissions!F383</f>
        <v>0</v>
      </c>
      <c r="G2356" s="42">
        <f>[2]Emissions!G383</f>
        <v>0</v>
      </c>
      <c r="H2356" s="42">
        <f>[2]Emissions!H383</f>
        <v>0</v>
      </c>
      <c r="I2356" s="42">
        <f>[2]Emissions!I383</f>
        <v>0</v>
      </c>
      <c r="J2356" s="42">
        <f>[2]Emissions!J383</f>
        <v>0</v>
      </c>
      <c r="K2356" s="42">
        <f>[2]Emissions!K383</f>
        <v>0</v>
      </c>
      <c r="L2356" s="42">
        <f>[2]Emissions!L383</f>
        <v>0</v>
      </c>
      <c r="M2356" s="42">
        <f>[2]Emissions!M383</f>
        <v>0</v>
      </c>
    </row>
    <row r="2357" spans="1:13">
      <c r="A2357" s="10" t="str">
        <f>[2]Emissions!A378</f>
        <v>EUR</v>
      </c>
      <c r="B2357" s="10" t="str">
        <f>[2]Emissions!B378</f>
        <v>ELC_CHP_BIO_EXS</v>
      </c>
      <c r="C2357" s="10" t="str">
        <f>[2]Emissions!C378</f>
        <v>ELC_CH4</v>
      </c>
      <c r="D2357" s="10" t="str">
        <f>[2]Emissions!D378</f>
        <v>ELC</v>
      </c>
      <c r="E2357" s="42">
        <f>[2]Emissions!E378</f>
        <v>10854.86529957025</v>
      </c>
      <c r="F2357" s="42">
        <f>[2]Emissions!F378</f>
        <v>8683.8922396561975</v>
      </c>
      <c r="G2357" s="42">
        <f>[2]Emissions!G378</f>
        <v>6512.9191797421481</v>
      </c>
      <c r="H2357" s="42">
        <f>[2]Emissions!H378</f>
        <v>4341.9461198280978</v>
      </c>
      <c r="I2357" s="42">
        <f>[2]Emissions!I378</f>
        <v>2170.9730599140498</v>
      </c>
      <c r="J2357" s="42">
        <f>[2]Emissions!J378</f>
        <v>0</v>
      </c>
      <c r="K2357" s="42">
        <f>[2]Emissions!K378</f>
        <v>0</v>
      </c>
      <c r="L2357" s="42">
        <f>[2]Emissions!L378</f>
        <v>0</v>
      </c>
      <c r="M2357" s="42">
        <f>[2]Emissions!M378</f>
        <v>0</v>
      </c>
    </row>
    <row r="2358" spans="1:13">
      <c r="A2358" s="10" t="str">
        <f>[2]Emissions!A540</f>
        <v>EUR</v>
      </c>
      <c r="B2358" s="10" t="str">
        <f>[2]Emissions!B540</f>
        <v>HET_OIL_EXS</v>
      </c>
      <c r="C2358" s="10" t="str">
        <f>[2]Emissions!C540</f>
        <v>ELC_CH4</v>
      </c>
      <c r="D2358" s="10" t="str">
        <f>[2]Emissions!D540</f>
        <v>HET</v>
      </c>
      <c r="E2358" s="42">
        <f>[2]Emissions!E540</f>
        <v>173.5699836065574</v>
      </c>
      <c r="F2358" s="42">
        <f>[2]Emissions!F540</f>
        <v>144.64165300546449</v>
      </c>
      <c r="G2358" s="42">
        <f>[2]Emissions!G540</f>
        <v>109.6231475409836</v>
      </c>
      <c r="H2358" s="42">
        <f>[2]Emissions!H540</f>
        <v>82.217360655737693</v>
      </c>
      <c r="I2358" s="42">
        <f>[2]Emissions!I540</f>
        <v>57.856661202185776</v>
      </c>
      <c r="J2358" s="42">
        <f>[2]Emissions!J540</f>
        <v>27.405786885245899</v>
      </c>
      <c r="K2358" s="42">
        <f>[2]Emissions!K540</f>
        <v>0</v>
      </c>
      <c r="L2358" s="42">
        <f>[2]Emissions!L540</f>
        <v>0</v>
      </c>
      <c r="M2358" s="42">
        <f>[2]Emissions!M540</f>
        <v>0</v>
      </c>
    </row>
    <row r="2359" spans="1:13">
      <c r="A2359" s="10" t="str">
        <f>[2]Emissions!A410</f>
        <v>EUR</v>
      </c>
      <c r="B2359" s="10" t="str">
        <f>[2]Emissions!B410</f>
        <v>ELC_CHP_OIL_EXS</v>
      </c>
      <c r="C2359" s="10" t="str">
        <f>[2]Emissions!C410</f>
        <v>ELC_CH4</v>
      </c>
      <c r="D2359" s="10" t="str">
        <f>[2]Emissions!D410</f>
        <v>ELC</v>
      </c>
      <c r="E2359" s="42">
        <f>[2]Emissions!E410</f>
        <v>225.69571720465129</v>
      </c>
      <c r="F2359" s="42">
        <f>[2]Emissions!F410</f>
        <v>180.55657376372099</v>
      </c>
      <c r="G2359" s="42">
        <f>[2]Emissions!G410</f>
        <v>128.29019714790701</v>
      </c>
      <c r="H2359" s="42">
        <f>[2]Emissions!H410</f>
        <v>85.526798098604658</v>
      </c>
      <c r="I2359" s="42">
        <f>[2]Emissions!I410</f>
        <v>42.763399049302343</v>
      </c>
      <c r="J2359" s="42">
        <f>[2]Emissions!J410</f>
        <v>0</v>
      </c>
      <c r="K2359" s="42">
        <f>[2]Emissions!K410</f>
        <v>0</v>
      </c>
      <c r="L2359" s="42">
        <f>[2]Emissions!L410</f>
        <v>0</v>
      </c>
      <c r="M2359" s="42">
        <f>[2]Emissions!M410</f>
        <v>0</v>
      </c>
    </row>
    <row r="2360" spans="1:13">
      <c r="A2360" s="10" t="str">
        <f>[2]Emissions!A485</f>
        <v>EUR</v>
      </c>
      <c r="B2360" s="10" t="str">
        <f>[2]Emissions!B485</f>
        <v>ELC_NGA_SOFC_CCS_NEW</v>
      </c>
      <c r="C2360" s="10" t="str">
        <f>[2]Emissions!C485</f>
        <v>ELC_CH4</v>
      </c>
      <c r="D2360" s="10" t="str">
        <f>[2]Emissions!D485</f>
        <v>ELC</v>
      </c>
      <c r="E2360" s="42">
        <f>[2]Emissions!E485</f>
        <v>0</v>
      </c>
      <c r="F2360" s="42">
        <f>[2]Emissions!F485</f>
        <v>0</v>
      </c>
      <c r="G2360" s="42">
        <f>[2]Emissions!G485</f>
        <v>0</v>
      </c>
      <c r="H2360" s="42">
        <f>[2]Emissions!H485</f>
        <v>0</v>
      </c>
      <c r="I2360" s="42">
        <f>[2]Emissions!I485</f>
        <v>0</v>
      </c>
      <c r="J2360" s="42">
        <f>[2]Emissions!J485</f>
        <v>0</v>
      </c>
      <c r="K2360" s="42">
        <f>[2]Emissions!K485</f>
        <v>47.191246091462681</v>
      </c>
      <c r="L2360" s="42">
        <f>[2]Emissions!L485</f>
        <v>293.99385165850742</v>
      </c>
      <c r="M2360" s="42">
        <f>[2]Emissions!M485</f>
        <v>270.39822861277611</v>
      </c>
    </row>
    <row r="2361" spans="1:13">
      <c r="A2361" s="10" t="str">
        <f>[2]Emissions!A535</f>
        <v>EUR</v>
      </c>
      <c r="B2361" s="10" t="str">
        <f>[2]Emissions!B535</f>
        <v>HET_NGA_NEW</v>
      </c>
      <c r="C2361" s="10" t="str">
        <f>[2]Emissions!C535</f>
        <v>ELC_CH4</v>
      </c>
      <c r="D2361" s="10" t="str">
        <f>[2]Emissions!D535</f>
        <v>HET</v>
      </c>
      <c r="E2361" s="42">
        <f>[2]Emissions!E535</f>
        <v>0</v>
      </c>
      <c r="F2361" s="42">
        <f>[2]Emissions!F535</f>
        <v>0</v>
      </c>
      <c r="G2361" s="42">
        <f>[2]Emissions!G535</f>
        <v>0</v>
      </c>
      <c r="H2361" s="42">
        <f>[2]Emissions!H535</f>
        <v>0</v>
      </c>
      <c r="I2361" s="42">
        <f>[2]Emissions!I535</f>
        <v>0</v>
      </c>
      <c r="J2361" s="42">
        <f>[2]Emissions!J535</f>
        <v>0</v>
      </c>
      <c r="K2361" s="42">
        <f>[2]Emissions!K535</f>
        <v>0</v>
      </c>
      <c r="L2361" s="42">
        <f>[2]Emissions!L535</f>
        <v>0</v>
      </c>
      <c r="M2361" s="42">
        <f>[2]Emissions!M535</f>
        <v>0</v>
      </c>
    </row>
    <row r="2362" spans="1:13">
      <c r="A2362" s="10" t="str">
        <f>[2]Emissions!A501</f>
        <v>EUR</v>
      </c>
      <c r="B2362" s="10" t="str">
        <f>[2]Emissions!B501</f>
        <v>ELC_OIL_GPL_NEW</v>
      </c>
      <c r="C2362" s="10" t="str">
        <f>[2]Emissions!C501</f>
        <v>ELC_CH4</v>
      </c>
      <c r="D2362" s="10" t="str">
        <f>[2]Emissions!D501</f>
        <v>ELC</v>
      </c>
      <c r="E2362" s="42">
        <f>[2]Emissions!E501</f>
        <v>346.51989693845172</v>
      </c>
      <c r="F2362" s="42">
        <f>[2]Emissions!F501</f>
        <v>0</v>
      </c>
      <c r="G2362" s="42">
        <f>[2]Emissions!G501</f>
        <v>0</v>
      </c>
      <c r="H2362" s="42">
        <f>[2]Emissions!H501</f>
        <v>0</v>
      </c>
      <c r="I2362" s="42">
        <f>[2]Emissions!I501</f>
        <v>0</v>
      </c>
      <c r="J2362" s="42">
        <f>[2]Emissions!J501</f>
        <v>0</v>
      </c>
      <c r="K2362" s="42">
        <f>[2]Emissions!K501</f>
        <v>0</v>
      </c>
      <c r="L2362" s="42">
        <f>[2]Emissions!L501</f>
        <v>0</v>
      </c>
      <c r="M2362" s="42">
        <f>[2]Emissions!M501</f>
        <v>0</v>
      </c>
    </row>
    <row r="2363" spans="1:13">
      <c r="A2363" s="10" t="str">
        <f>[2]Emissions!A388</f>
        <v>EUR</v>
      </c>
      <c r="B2363" s="10" t="str">
        <f>[2]Emissions!B388</f>
        <v>ELC_CHP_COA_EXS</v>
      </c>
      <c r="C2363" s="10" t="str">
        <f>[2]Emissions!C388</f>
        <v>ELC_CH4</v>
      </c>
      <c r="D2363" s="10" t="str">
        <f>[2]Emissions!D388</f>
        <v>ELC</v>
      </c>
      <c r="E2363" s="42">
        <f>[2]Emissions!E388</f>
        <v>14609.4004728</v>
      </c>
      <c r="F2363" s="42">
        <f>[2]Emissions!F388</f>
        <v>11687.52037824</v>
      </c>
      <c r="G2363" s="42">
        <f>[2]Emissions!G388</f>
        <v>8765.6402836799989</v>
      </c>
      <c r="H2363" s="42">
        <f>[2]Emissions!H388</f>
        <v>5843.7601891200011</v>
      </c>
      <c r="I2363" s="42">
        <f>[2]Emissions!I388</f>
        <v>2921.880094560001</v>
      </c>
      <c r="J2363" s="42">
        <f>[2]Emissions!J388</f>
        <v>0</v>
      </c>
      <c r="K2363" s="42">
        <f>[2]Emissions!K388</f>
        <v>0</v>
      </c>
      <c r="L2363" s="42">
        <f>[2]Emissions!L388</f>
        <v>0</v>
      </c>
      <c r="M2363" s="42">
        <f>[2]Emissions!M388</f>
        <v>0</v>
      </c>
    </row>
    <row r="2364" spans="1:13">
      <c r="A2364" s="10" t="str">
        <f>[2]Emissions!A516</f>
        <v>EUR</v>
      </c>
      <c r="B2364" s="10" t="str">
        <f>[2]Emissions!B516</f>
        <v>HET_BIO_EXS</v>
      </c>
      <c r="C2364" s="10" t="str">
        <f>[2]Emissions!C516</f>
        <v>ELC_CH4</v>
      </c>
      <c r="D2364" s="10" t="str">
        <f>[2]Emissions!D516</f>
        <v>HET</v>
      </c>
      <c r="E2364" s="42">
        <f>[2]Emissions!E516</f>
        <v>4188.1944753157286</v>
      </c>
      <c r="F2364" s="42">
        <f>[2]Emissions!F516</f>
        <v>3490.1620627631069</v>
      </c>
      <c r="G2364" s="42">
        <f>[2]Emissions!G516</f>
        <v>2645.1754580941438</v>
      </c>
      <c r="H2364" s="42">
        <f>[2]Emissions!H516</f>
        <v>2094.0972376578638</v>
      </c>
      <c r="I2364" s="42">
        <f>[2]Emissions!I516</f>
        <v>1396.064825105243</v>
      </c>
      <c r="J2364" s="42">
        <f>[2]Emissions!J516</f>
        <v>698.03241255262174</v>
      </c>
      <c r="K2364" s="42">
        <f>[2]Emissions!K516</f>
        <v>0</v>
      </c>
      <c r="L2364" s="42">
        <f>[2]Emissions!L516</f>
        <v>0</v>
      </c>
      <c r="M2364" s="42">
        <f>[2]Emissions!M516</f>
        <v>0</v>
      </c>
    </row>
    <row r="2365" spans="1:13">
      <c r="A2365" s="10" t="str">
        <f>[2]Emissions!A469</f>
        <v>EUR</v>
      </c>
      <c r="B2365" s="10" t="str">
        <f>[2]Emissions!B469</f>
        <v>ELC_NGA_EXS</v>
      </c>
      <c r="C2365" s="10" t="str">
        <f>[2]Emissions!C469</f>
        <v>ELC_CH4</v>
      </c>
      <c r="D2365" s="10" t="str">
        <f>[2]Emissions!D469</f>
        <v>ELC</v>
      </c>
      <c r="E2365" s="42">
        <f>[2]Emissions!E469</f>
        <v>4067.7022431169812</v>
      </c>
      <c r="F2365" s="42">
        <f>[2]Emissions!F469</f>
        <v>3254.1617944935851</v>
      </c>
      <c r="G2365" s="42">
        <f>[2]Emissions!G469</f>
        <v>2440.6213458701891</v>
      </c>
      <c r="H2365" s="42">
        <f>[2]Emissions!H469</f>
        <v>1627.0808972467919</v>
      </c>
      <c r="I2365" s="42">
        <f>[2]Emissions!I469</f>
        <v>813.54044862339651</v>
      </c>
      <c r="J2365" s="42">
        <f>[2]Emissions!J469</f>
        <v>0</v>
      </c>
      <c r="K2365" s="42">
        <f>[2]Emissions!K469</f>
        <v>0</v>
      </c>
      <c r="L2365" s="42">
        <f>[2]Emissions!L469</f>
        <v>0</v>
      </c>
      <c r="M2365" s="42">
        <f>[2]Emissions!M469</f>
        <v>0</v>
      </c>
    </row>
    <row r="2366" spans="1:13">
      <c r="A2366" s="10" t="str">
        <f>[2]Emissions!A511</f>
        <v>EUR</v>
      </c>
      <c r="B2366" s="10" t="str">
        <f>[2]Emissions!B511</f>
        <v>ELC_OIL_MIX_TUR_NEW</v>
      </c>
      <c r="C2366" s="10" t="str">
        <f>[2]Emissions!C511</f>
        <v>ELC_CH4</v>
      </c>
      <c r="D2366" s="10" t="str">
        <f>[2]Emissions!D511</f>
        <v>ELC</v>
      </c>
      <c r="E2366" s="42">
        <f>[2]Emissions!E511</f>
        <v>0</v>
      </c>
      <c r="F2366" s="42">
        <f>[2]Emissions!F511</f>
        <v>0</v>
      </c>
      <c r="G2366" s="42">
        <f>[2]Emissions!G511</f>
        <v>0</v>
      </c>
      <c r="H2366" s="42">
        <f>[2]Emissions!H511</f>
        <v>0</v>
      </c>
      <c r="I2366" s="42">
        <f>[2]Emissions!I511</f>
        <v>0</v>
      </c>
      <c r="J2366" s="42">
        <f>[2]Emissions!J511</f>
        <v>0</v>
      </c>
      <c r="K2366" s="42">
        <f>[2]Emissions!K511</f>
        <v>0</v>
      </c>
      <c r="L2366" s="42">
        <f>[2]Emissions!L511</f>
        <v>0</v>
      </c>
      <c r="M2366" s="42">
        <f>[2]Emissions!M511</f>
        <v>0</v>
      </c>
    </row>
    <row r="2367" spans="1:13">
      <c r="A2367" s="10" t="str">
        <f>[2]Emissions!A506</f>
        <v>EUR</v>
      </c>
      <c r="B2367" s="10" t="str">
        <f>[2]Emissions!B506</f>
        <v>ELC_OIL_MIX_CCY_NEW</v>
      </c>
      <c r="C2367" s="10" t="str">
        <f>[2]Emissions!C506</f>
        <v>ELC_CH4</v>
      </c>
      <c r="D2367" s="10" t="str">
        <f>[2]Emissions!D506</f>
        <v>ELC</v>
      </c>
      <c r="E2367" s="42">
        <f>[2]Emissions!E506</f>
        <v>0</v>
      </c>
      <c r="F2367" s="42">
        <f>[2]Emissions!F506</f>
        <v>331.23458149273569</v>
      </c>
      <c r="G2367" s="42">
        <f>[2]Emissions!G506</f>
        <v>168.49910546472159</v>
      </c>
      <c r="H2367" s="42">
        <f>[2]Emissions!H506</f>
        <v>0</v>
      </c>
      <c r="I2367" s="42">
        <f>[2]Emissions!I506</f>
        <v>0</v>
      </c>
      <c r="J2367" s="42">
        <f>[2]Emissions!J506</f>
        <v>0</v>
      </c>
      <c r="K2367" s="42">
        <f>[2]Emissions!K506</f>
        <v>0</v>
      </c>
      <c r="L2367" s="42">
        <f>[2]Emissions!L506</f>
        <v>0</v>
      </c>
      <c r="M2367" s="42">
        <f>[2]Emissions!M506</f>
        <v>0</v>
      </c>
    </row>
    <row r="2368" spans="1:13">
      <c r="A2368" s="10" t="str">
        <f>[2]Emissions!A479</f>
        <v>EUR</v>
      </c>
      <c r="B2368" s="10" t="str">
        <f>[2]Emissions!B479</f>
        <v>ELC_NGA_FG_CCS_NEW</v>
      </c>
      <c r="C2368" s="10" t="str">
        <f>[2]Emissions!C479</f>
        <v>ELC_CH4</v>
      </c>
      <c r="D2368" s="10" t="str">
        <f>[2]Emissions!D479</f>
        <v>ELC</v>
      </c>
      <c r="E2368" s="42">
        <f>[2]Emissions!E479</f>
        <v>0</v>
      </c>
      <c r="F2368" s="42">
        <f>[2]Emissions!F479</f>
        <v>0</v>
      </c>
      <c r="G2368" s="42">
        <f>[2]Emissions!G479</f>
        <v>0</v>
      </c>
      <c r="H2368" s="42">
        <f>[2]Emissions!H479</f>
        <v>0</v>
      </c>
      <c r="I2368" s="42">
        <f>[2]Emissions!I479</f>
        <v>0</v>
      </c>
      <c r="J2368" s="42">
        <f>[2]Emissions!J479</f>
        <v>0</v>
      </c>
      <c r="K2368" s="42">
        <f>[2]Emissions!K479</f>
        <v>0</v>
      </c>
      <c r="L2368" s="42">
        <f>[2]Emissions!L479</f>
        <v>0</v>
      </c>
      <c r="M2368" s="42">
        <f>[2]Emissions!M479</f>
        <v>0</v>
      </c>
    </row>
    <row r="2369" spans="1:13">
      <c r="A2369" s="10" t="str">
        <f>[2]Emissions!A415</f>
        <v>EUR</v>
      </c>
      <c r="B2369" s="10" t="str">
        <f>[2]Emissions!B415</f>
        <v>ELC_COA_CCO_FG_CCS_NEW</v>
      </c>
      <c r="C2369" s="10" t="str">
        <f>[2]Emissions!C415</f>
        <v>ELC_CH4</v>
      </c>
      <c r="D2369" s="10" t="str">
        <f>[2]Emissions!D415</f>
        <v>ELC</v>
      </c>
      <c r="E2369" s="42">
        <f>[2]Emissions!E415</f>
        <v>0</v>
      </c>
      <c r="F2369" s="42">
        <f>[2]Emissions!F415</f>
        <v>0</v>
      </c>
      <c r="G2369" s="42">
        <f>[2]Emissions!G415</f>
        <v>0</v>
      </c>
      <c r="H2369" s="42">
        <f>[2]Emissions!H415</f>
        <v>0</v>
      </c>
      <c r="I2369" s="42">
        <f>[2]Emissions!I415</f>
        <v>0</v>
      </c>
      <c r="J2369" s="42">
        <f>[2]Emissions!J415</f>
        <v>0</v>
      </c>
      <c r="K2369" s="42">
        <f>[2]Emissions!K415</f>
        <v>0</v>
      </c>
      <c r="L2369" s="42">
        <f>[2]Emissions!L415</f>
        <v>0</v>
      </c>
      <c r="M2369" s="42">
        <f>[2]Emissions!M415</f>
        <v>0</v>
      </c>
    </row>
    <row r="2370" spans="1:13">
      <c r="A2370" s="10" t="str">
        <f>[2]Emissions!A545</f>
        <v>EUR</v>
      </c>
      <c r="B2370" s="10" t="str">
        <f>[2]Emissions!B545</f>
        <v>HET_OIL_NEW</v>
      </c>
      <c r="C2370" s="10" t="str">
        <f>[2]Emissions!C545</f>
        <v>ELC_CH4</v>
      </c>
      <c r="D2370" s="10" t="str">
        <f>[2]Emissions!D545</f>
        <v>HET</v>
      </c>
      <c r="E2370" s="42">
        <f>[2]Emissions!E545</f>
        <v>3842.021180334461</v>
      </c>
      <c r="F2370" s="42">
        <f>[2]Emissions!F545</f>
        <v>3942.9487676346889</v>
      </c>
      <c r="G2370" s="42">
        <f>[2]Emissions!G545</f>
        <v>3899.8400034727192</v>
      </c>
      <c r="H2370" s="42">
        <f>[2]Emissions!H545</f>
        <v>2933.2173047877332</v>
      </c>
      <c r="I2370" s="42">
        <f>[2]Emissions!I545</f>
        <v>100.9275873002285</v>
      </c>
      <c r="J2370" s="42">
        <f>[2]Emissions!J545</f>
        <v>0</v>
      </c>
      <c r="K2370" s="42">
        <f>[2]Emissions!K545</f>
        <v>0</v>
      </c>
      <c r="L2370" s="42">
        <f>[2]Emissions!L545</f>
        <v>0</v>
      </c>
      <c r="M2370" s="42">
        <f>[2]Emissions!M545</f>
        <v>0</v>
      </c>
    </row>
    <row r="2371" spans="1:13">
      <c r="A2371" s="10" t="str">
        <f>[2]Emissions!A530</f>
        <v>EUR</v>
      </c>
      <c r="B2371" s="10" t="str">
        <f>[2]Emissions!B530</f>
        <v>HET_NGA_EXS</v>
      </c>
      <c r="C2371" s="10" t="str">
        <f>[2]Emissions!C530</f>
        <v>ELC_CH4</v>
      </c>
      <c r="D2371" s="10" t="str">
        <f>[2]Emissions!D530</f>
        <v>HET</v>
      </c>
      <c r="E2371" s="42">
        <f>[2]Emissions!E530</f>
        <v>208.09667746947829</v>
      </c>
      <c r="F2371" s="42">
        <f>[2]Emissions!F530</f>
        <v>183.04800332963379</v>
      </c>
      <c r="G2371" s="42">
        <f>[2]Emissions!G530</f>
        <v>138.73111831298559</v>
      </c>
      <c r="H2371" s="42">
        <f>[2]Emissions!H530</f>
        <v>104.0483387347392</v>
      </c>
      <c r="I2371" s="42">
        <f>[2]Emissions!I530</f>
        <v>73.219201331853483</v>
      </c>
      <c r="J2371" s="42">
        <f>[2]Emissions!J530</f>
        <v>34.682779578246389</v>
      </c>
      <c r="K2371" s="42">
        <f>[2]Emissions!K530</f>
        <v>0</v>
      </c>
      <c r="L2371" s="42">
        <f>[2]Emissions!L530</f>
        <v>0</v>
      </c>
      <c r="M2371" s="42">
        <f>[2]Emissions!M530</f>
        <v>0</v>
      </c>
    </row>
    <row r="2372" spans="1:13">
      <c r="A2372" s="10" t="str">
        <f>[2]Emissions!A520</f>
        <v>EUR</v>
      </c>
      <c r="B2372" s="10" t="str">
        <f>[2]Emissions!B520</f>
        <v>HET_BIO_NEW</v>
      </c>
      <c r="C2372" s="10" t="str">
        <f>[2]Emissions!C520</f>
        <v>ELC_CH4</v>
      </c>
      <c r="D2372" s="10" t="str">
        <f>[2]Emissions!D520</f>
        <v>HET</v>
      </c>
      <c r="E2372" s="42">
        <f>[2]Emissions!E520</f>
        <v>0</v>
      </c>
      <c r="F2372" s="42">
        <f>[2]Emissions!F520</f>
        <v>0</v>
      </c>
      <c r="G2372" s="42">
        <f>[2]Emissions!G520</f>
        <v>0</v>
      </c>
      <c r="H2372" s="42">
        <f>[2]Emissions!H520</f>
        <v>0</v>
      </c>
      <c r="I2372" s="42">
        <f>[2]Emissions!I520</f>
        <v>0</v>
      </c>
      <c r="J2372" s="42">
        <f>[2]Emissions!J520</f>
        <v>0</v>
      </c>
      <c r="K2372" s="42">
        <f>[2]Emissions!K520</f>
        <v>0</v>
      </c>
      <c r="L2372" s="42">
        <f>[2]Emissions!L520</f>
        <v>0</v>
      </c>
      <c r="M2372" s="42">
        <f>[2]Emissions!M520</f>
        <v>0</v>
      </c>
    </row>
    <row r="2373" spans="1:13">
      <c r="A2373" s="10" t="str">
        <f>[2]Emissions!A429</f>
        <v>EUR</v>
      </c>
      <c r="B2373" s="10" t="str">
        <f>[2]Emissions!B429</f>
        <v>ELC_COA_CCO_NEW</v>
      </c>
      <c r="C2373" s="10" t="str">
        <f>[2]Emissions!C429</f>
        <v>ELC_CH4</v>
      </c>
      <c r="D2373" s="10" t="str">
        <f>[2]Emissions!D429</f>
        <v>ELC</v>
      </c>
      <c r="E2373" s="42">
        <f>[2]Emissions!E429</f>
        <v>28159.76936199679</v>
      </c>
      <c r="F2373" s="42">
        <f>[2]Emissions!F429</f>
        <v>34787.712643130508</v>
      </c>
      <c r="G2373" s="42">
        <f>[2]Emissions!G429</f>
        <v>19384.988204574871</v>
      </c>
      <c r="H2373" s="42">
        <f>[2]Emissions!H429</f>
        <v>1806.600612527456</v>
      </c>
      <c r="I2373" s="42">
        <f>[2]Emissions!I429</f>
        <v>0</v>
      </c>
      <c r="J2373" s="42">
        <f>[2]Emissions!J429</f>
        <v>0</v>
      </c>
      <c r="K2373" s="42">
        <f>[2]Emissions!K429</f>
        <v>0</v>
      </c>
      <c r="L2373" s="42">
        <f>[2]Emissions!L429</f>
        <v>0</v>
      </c>
      <c r="M2373" s="42">
        <f>[2]Emissions!M429</f>
        <v>0</v>
      </c>
    </row>
    <row r="2374" spans="1:13">
      <c r="A2374" s="10" t="str">
        <f>[2]Emissions!A474</f>
        <v>EUR</v>
      </c>
      <c r="B2374" s="10" t="str">
        <f>[2]Emissions!B474</f>
        <v>ELC_NGA_FCE_NEW</v>
      </c>
      <c r="C2374" s="10" t="str">
        <f>[2]Emissions!C474</f>
        <v>ELC_CH4</v>
      </c>
      <c r="D2374" s="10" t="str">
        <f>[2]Emissions!D474</f>
        <v>ELC</v>
      </c>
      <c r="E2374" s="42">
        <f>[2]Emissions!E474</f>
        <v>0</v>
      </c>
      <c r="F2374" s="42">
        <f>[2]Emissions!F474</f>
        <v>0</v>
      </c>
      <c r="G2374" s="42">
        <f>[2]Emissions!G474</f>
        <v>0</v>
      </c>
      <c r="H2374" s="42">
        <f>[2]Emissions!H474</f>
        <v>0</v>
      </c>
      <c r="I2374" s="42">
        <f>[2]Emissions!I474</f>
        <v>0</v>
      </c>
      <c r="J2374" s="42">
        <f>[2]Emissions!J474</f>
        <v>0</v>
      </c>
      <c r="K2374" s="42">
        <f>[2]Emissions!K474</f>
        <v>0</v>
      </c>
      <c r="L2374" s="42">
        <f>[2]Emissions!L474</f>
        <v>0</v>
      </c>
      <c r="M2374" s="42">
        <f>[2]Emissions!M474</f>
        <v>0</v>
      </c>
    </row>
    <row r="2375" spans="1:13">
      <c r="A2375" s="10" t="str">
        <f>[2]Emissions!A303</f>
        <v>EUR</v>
      </c>
      <c r="B2375" s="10" t="str">
        <f>[2]Emissions!B303</f>
        <v>ELC_BIO_COM_CCS_NEW</v>
      </c>
      <c r="C2375" s="10" t="str">
        <f>[2]Emissions!C303</f>
        <v>ELC_CH4</v>
      </c>
      <c r="D2375" s="10" t="str">
        <f>[2]Emissions!D303</f>
        <v>ELC</v>
      </c>
      <c r="E2375" s="42">
        <f>[2]Emissions!E303</f>
        <v>0</v>
      </c>
      <c r="F2375" s="42">
        <f>[2]Emissions!F303</f>
        <v>0</v>
      </c>
      <c r="G2375" s="42">
        <f>[2]Emissions!G303</f>
        <v>0</v>
      </c>
      <c r="H2375" s="42">
        <f>[2]Emissions!H303</f>
        <v>0</v>
      </c>
      <c r="I2375" s="42">
        <f>[2]Emissions!I303</f>
        <v>0</v>
      </c>
      <c r="J2375" s="42">
        <f>[2]Emissions!J303</f>
        <v>0</v>
      </c>
      <c r="K2375" s="42">
        <f>[2]Emissions!K303</f>
        <v>0</v>
      </c>
      <c r="L2375" s="42">
        <f>[2]Emissions!L303</f>
        <v>0</v>
      </c>
      <c r="M2375" s="42">
        <f>[2]Emissions!M303</f>
        <v>48242.414204878041</v>
      </c>
    </row>
    <row r="2376" spans="1:13">
      <c r="A2376" s="10" t="str">
        <f>[2]Emissions!A245</f>
        <v>EUR</v>
      </c>
      <c r="B2376" s="10" t="str">
        <f>[2]Emissions!B245</f>
        <v>COM_WH_DST_EXS</v>
      </c>
      <c r="C2376" s="10" t="str">
        <f>[2]Emissions!C245</f>
        <v>COM_N2O</v>
      </c>
      <c r="D2376" s="10" t="str">
        <f>[2]Emissions!D245</f>
        <v>COM</v>
      </c>
      <c r="E2376" s="42">
        <f>[2]Emissions!E245</f>
        <v>102.13905527063341</v>
      </c>
      <c r="F2376" s="42">
        <f>[2]Emissions!F245</f>
        <v>60.152818949999997</v>
      </c>
      <c r="G2376" s="42">
        <f>[2]Emissions!G245</f>
        <v>40.1018793</v>
      </c>
      <c r="H2376" s="42">
        <f>[2]Emissions!H245</f>
        <v>20.05093965</v>
      </c>
      <c r="I2376" s="42">
        <f>[2]Emissions!I245</f>
        <v>0</v>
      </c>
      <c r="J2376" s="42">
        <f>[2]Emissions!J245</f>
        <v>0</v>
      </c>
      <c r="K2376" s="42">
        <f>[2]Emissions!K245</f>
        <v>0</v>
      </c>
      <c r="L2376" s="42">
        <f>[2]Emissions!L245</f>
        <v>0</v>
      </c>
      <c r="M2376" s="42">
        <f>[2]Emissions!M245</f>
        <v>0</v>
      </c>
    </row>
    <row r="2377" spans="1:13">
      <c r="A2377" s="10" t="str">
        <f>[2]Emissions!A155</f>
        <v>EUR</v>
      </c>
      <c r="B2377" s="10" t="str">
        <f>[2]Emissions!B155</f>
        <v>COM_SH_DST_EXS</v>
      </c>
      <c r="C2377" s="10" t="str">
        <f>[2]Emissions!C155</f>
        <v>COM_N2O</v>
      </c>
      <c r="D2377" s="10" t="str">
        <f>[2]Emissions!D155</f>
        <v>COM</v>
      </c>
      <c r="E2377" s="42">
        <f>[2]Emissions!E155</f>
        <v>240.4322412038961</v>
      </c>
      <c r="F2377" s="42">
        <f>[2]Emissions!F155</f>
        <v>147.52455487012989</v>
      </c>
      <c r="G2377" s="42">
        <f>[2]Emissions!G155</f>
        <v>98.349703246753236</v>
      </c>
      <c r="H2377" s="42">
        <f>[2]Emissions!H155</f>
        <v>49.174851623376632</v>
      </c>
      <c r="I2377" s="42">
        <f>[2]Emissions!I155</f>
        <v>0</v>
      </c>
      <c r="J2377" s="42">
        <f>[2]Emissions!J155</f>
        <v>0</v>
      </c>
      <c r="K2377" s="42">
        <f>[2]Emissions!K155</f>
        <v>0</v>
      </c>
      <c r="L2377" s="42">
        <f>[2]Emissions!L155</f>
        <v>0</v>
      </c>
      <c r="M2377" s="42">
        <f>[2]Emissions!M155</f>
        <v>0</v>
      </c>
    </row>
    <row r="2378" spans="1:13">
      <c r="A2378" s="10" t="str">
        <f>[2]Emissions!A240</f>
        <v>EUR</v>
      </c>
      <c r="B2378" s="10" t="str">
        <f>[2]Emissions!B240</f>
        <v>COM_WH_DST_CND_NEW</v>
      </c>
      <c r="C2378" s="10" t="str">
        <f>[2]Emissions!C240</f>
        <v>COM_N2O</v>
      </c>
      <c r="D2378" s="10" t="str">
        <f>[2]Emissions!D240</f>
        <v>COM</v>
      </c>
      <c r="E2378" s="42">
        <f>[2]Emissions!E240</f>
        <v>0</v>
      </c>
      <c r="F2378" s="42">
        <f>[2]Emissions!F240</f>
        <v>0</v>
      </c>
      <c r="G2378" s="42">
        <f>[2]Emissions!G240</f>
        <v>0</v>
      </c>
      <c r="H2378" s="42">
        <f>[2]Emissions!H240</f>
        <v>0</v>
      </c>
      <c r="I2378" s="42">
        <f>[2]Emissions!I240</f>
        <v>0</v>
      </c>
      <c r="J2378" s="42">
        <f>[2]Emissions!J240</f>
        <v>0</v>
      </c>
      <c r="K2378" s="42">
        <f>[2]Emissions!K240</f>
        <v>0</v>
      </c>
      <c r="L2378" s="42">
        <f>[2]Emissions!L240</f>
        <v>0</v>
      </c>
      <c r="M2378" s="42">
        <f>[2]Emissions!M240</f>
        <v>0</v>
      </c>
    </row>
    <row r="2379" spans="1:13">
      <c r="A2379" s="10" t="str">
        <f>[2]Emissions!A58</f>
        <v>EUR</v>
      </c>
      <c r="B2379" s="10" t="str">
        <f>[2]Emissions!B58</f>
        <v>COM_CK_BIO_EXS</v>
      </c>
      <c r="C2379" s="10" t="str">
        <f>[2]Emissions!C58</f>
        <v>COM_N2O</v>
      </c>
      <c r="D2379" s="10" t="str">
        <f>[2]Emissions!D58</f>
        <v>COM</v>
      </c>
      <c r="E2379" s="42">
        <f>[2]Emissions!E58</f>
        <v>59.90047349999999</v>
      </c>
      <c r="F2379" s="42">
        <f>[2]Emissions!F58</f>
        <v>23.644923750000132</v>
      </c>
      <c r="G2379" s="42">
        <f>[2]Emissions!G58</f>
        <v>15.76328250000017</v>
      </c>
      <c r="H2379" s="42">
        <f>[2]Emissions!H58</f>
        <v>14.975118374999999</v>
      </c>
      <c r="I2379" s="42">
        <f>[2]Emissions!I58</f>
        <v>0</v>
      </c>
      <c r="J2379" s="42">
        <f>[2]Emissions!J58</f>
        <v>0</v>
      </c>
      <c r="K2379" s="42">
        <f>[2]Emissions!K58</f>
        <v>0</v>
      </c>
      <c r="L2379" s="42">
        <f>[2]Emissions!L58</f>
        <v>0</v>
      </c>
      <c r="M2379" s="42">
        <f>[2]Emissions!M58</f>
        <v>0</v>
      </c>
    </row>
    <row r="2380" spans="1:13">
      <c r="A2380" s="10" t="str">
        <f>[2]Emissions!A285</f>
        <v>EUR</v>
      </c>
      <c r="B2380" s="10" t="str">
        <f>[2]Emissions!B285</f>
        <v>COM_WH_LPG_STD_NEW</v>
      </c>
      <c r="C2380" s="10" t="str">
        <f>[2]Emissions!C285</f>
        <v>COM_N2O</v>
      </c>
      <c r="D2380" s="10" t="str">
        <f>[2]Emissions!D285</f>
        <v>COM</v>
      </c>
      <c r="E2380" s="42">
        <f>[2]Emissions!E285</f>
        <v>0</v>
      </c>
      <c r="F2380" s="42">
        <f>[2]Emissions!F285</f>
        <v>0</v>
      </c>
      <c r="G2380" s="42">
        <f>[2]Emissions!G285</f>
        <v>0</v>
      </c>
      <c r="H2380" s="42">
        <f>[2]Emissions!H285</f>
        <v>0</v>
      </c>
      <c r="I2380" s="42">
        <f>[2]Emissions!I285</f>
        <v>0</v>
      </c>
      <c r="J2380" s="42">
        <f>[2]Emissions!J285</f>
        <v>0</v>
      </c>
      <c r="K2380" s="42">
        <f>[2]Emissions!K285</f>
        <v>0</v>
      </c>
      <c r="L2380" s="42">
        <f>[2]Emissions!L285</f>
        <v>0</v>
      </c>
      <c r="M2380" s="42">
        <f>[2]Emissions!M285</f>
        <v>0</v>
      </c>
    </row>
    <row r="2381" spans="1:13">
      <c r="A2381" s="10" t="str">
        <f>[2]Emissions!A250</f>
        <v>EUR</v>
      </c>
      <c r="B2381" s="10" t="str">
        <f>[2]Emissions!B250</f>
        <v>COM_WH_DST_SOL_NEW</v>
      </c>
      <c r="C2381" s="10" t="str">
        <f>[2]Emissions!C250</f>
        <v>COM_N2O</v>
      </c>
      <c r="D2381" s="10" t="str">
        <f>[2]Emissions!D250</f>
        <v>COM</v>
      </c>
      <c r="E2381" s="42">
        <f>[2]Emissions!E250</f>
        <v>0</v>
      </c>
      <c r="F2381" s="42">
        <f>[2]Emissions!F250</f>
        <v>0</v>
      </c>
      <c r="G2381" s="42">
        <f>[2]Emissions!G250</f>
        <v>0</v>
      </c>
      <c r="H2381" s="42">
        <f>[2]Emissions!H250</f>
        <v>0</v>
      </c>
      <c r="I2381" s="42">
        <f>[2]Emissions!I250</f>
        <v>0</v>
      </c>
      <c r="J2381" s="42">
        <f>[2]Emissions!J250</f>
        <v>0</v>
      </c>
      <c r="K2381" s="42">
        <f>[2]Emissions!K250</f>
        <v>0</v>
      </c>
      <c r="L2381" s="42">
        <f>[2]Emissions!L250</f>
        <v>0</v>
      </c>
      <c r="M2381" s="42">
        <f>[2]Emissions!M250</f>
        <v>0</v>
      </c>
    </row>
    <row r="2382" spans="1:13">
      <c r="A2382" s="10" t="str">
        <f>[2]Emissions!A215</f>
        <v>EUR</v>
      </c>
      <c r="B2382" s="10" t="str">
        <f>[2]Emissions!B215</f>
        <v>COM_SH_NGA_SOL_NEW</v>
      </c>
      <c r="C2382" s="10" t="str">
        <f>[2]Emissions!C215</f>
        <v>COM_N2O</v>
      </c>
      <c r="D2382" s="10" t="str">
        <f>[2]Emissions!D215</f>
        <v>COM</v>
      </c>
      <c r="E2382" s="42">
        <f>[2]Emissions!E215</f>
        <v>0</v>
      </c>
      <c r="F2382" s="42">
        <f>[2]Emissions!F215</f>
        <v>0</v>
      </c>
      <c r="G2382" s="42">
        <f>[2]Emissions!G215</f>
        <v>0</v>
      </c>
      <c r="H2382" s="42">
        <f>[2]Emissions!H215</f>
        <v>0</v>
      </c>
      <c r="I2382" s="42">
        <f>[2]Emissions!I215</f>
        <v>0</v>
      </c>
      <c r="J2382" s="42">
        <f>[2]Emissions!J215</f>
        <v>0</v>
      </c>
      <c r="K2382" s="42">
        <f>[2]Emissions!K215</f>
        <v>0</v>
      </c>
      <c r="L2382" s="42">
        <f>[2]Emissions!L215</f>
        <v>0</v>
      </c>
      <c r="M2382" s="42">
        <f>[2]Emissions!M215</f>
        <v>0</v>
      </c>
    </row>
    <row r="2383" spans="1:13">
      <c r="A2383" s="10" t="str">
        <f>[2]Emissions!A180</f>
        <v>EUR</v>
      </c>
      <c r="B2383" s="10" t="str">
        <f>[2]Emissions!B180</f>
        <v>COM_SH_LPG_CND_NEW</v>
      </c>
      <c r="C2383" s="10" t="str">
        <f>[2]Emissions!C180</f>
        <v>COM_N2O</v>
      </c>
      <c r="D2383" s="10" t="str">
        <f>[2]Emissions!D180</f>
        <v>COM</v>
      </c>
      <c r="E2383" s="42">
        <f>[2]Emissions!E180</f>
        <v>0</v>
      </c>
      <c r="F2383" s="42">
        <f>[2]Emissions!F180</f>
        <v>0</v>
      </c>
      <c r="G2383" s="42">
        <f>[2]Emissions!G180</f>
        <v>0</v>
      </c>
      <c r="H2383" s="42">
        <f>[2]Emissions!H180</f>
        <v>0</v>
      </c>
      <c r="I2383" s="42">
        <f>[2]Emissions!I180</f>
        <v>0</v>
      </c>
      <c r="J2383" s="42">
        <f>[2]Emissions!J180</f>
        <v>0</v>
      </c>
      <c r="K2383" s="42">
        <f>[2]Emissions!K180</f>
        <v>0</v>
      </c>
      <c r="L2383" s="42">
        <f>[2]Emissions!L180</f>
        <v>0</v>
      </c>
      <c r="M2383" s="42">
        <f>[2]Emissions!M180</f>
        <v>0</v>
      </c>
    </row>
    <row r="2384" spans="1:13">
      <c r="A2384" s="10" t="str">
        <f>[2]Emissions!A112</f>
        <v>EUR</v>
      </c>
      <c r="B2384" s="10" t="str">
        <f>[2]Emissions!B112</f>
        <v>COM_SC_NGA_ABS_NEW</v>
      </c>
      <c r="C2384" s="10" t="str">
        <f>[2]Emissions!C112</f>
        <v>COM_N2O</v>
      </c>
      <c r="D2384" s="10" t="str">
        <f>[2]Emissions!D112</f>
        <v>COM</v>
      </c>
      <c r="E2384" s="42">
        <f>[2]Emissions!E112</f>
        <v>0</v>
      </c>
      <c r="F2384" s="42">
        <f>[2]Emissions!F112</f>
        <v>0</v>
      </c>
      <c r="G2384" s="42">
        <f>[2]Emissions!G112</f>
        <v>0</v>
      </c>
      <c r="H2384" s="42">
        <f>[2]Emissions!H112</f>
        <v>0</v>
      </c>
      <c r="I2384" s="42">
        <f>[2]Emissions!I112</f>
        <v>0</v>
      </c>
      <c r="J2384" s="42">
        <f>[2]Emissions!J112</f>
        <v>0</v>
      </c>
      <c r="K2384" s="42">
        <f>[2]Emissions!K112</f>
        <v>0</v>
      </c>
      <c r="L2384" s="42">
        <f>[2]Emissions!L112</f>
        <v>0</v>
      </c>
      <c r="M2384" s="42">
        <f>[2]Emissions!M112</f>
        <v>0</v>
      </c>
    </row>
    <row r="2385" spans="1:13">
      <c r="A2385" s="10" t="str">
        <f>[2]Emissions!A300</f>
        <v>EUR</v>
      </c>
      <c r="B2385" s="10" t="str">
        <f>[2]Emissions!B300</f>
        <v>COM_WH_NGA_STD_NEW</v>
      </c>
      <c r="C2385" s="10" t="str">
        <f>[2]Emissions!C300</f>
        <v>COM_N2O</v>
      </c>
      <c r="D2385" s="10" t="str">
        <f>[2]Emissions!D300</f>
        <v>COM</v>
      </c>
      <c r="E2385" s="42">
        <f>[2]Emissions!E300</f>
        <v>6.4223068488408863</v>
      </c>
      <c r="F2385" s="42">
        <f>[2]Emissions!F300</f>
        <v>6.3181853757595059</v>
      </c>
      <c r="G2385" s="42">
        <f>[2]Emissions!G300</f>
        <v>3.2842636517212371</v>
      </c>
      <c r="H2385" s="42">
        <f>[2]Emissions!H300</f>
        <v>0</v>
      </c>
      <c r="I2385" s="42">
        <f>[2]Emissions!I300</f>
        <v>0</v>
      </c>
      <c r="J2385" s="42">
        <f>[2]Emissions!J300</f>
        <v>0</v>
      </c>
      <c r="K2385" s="42">
        <f>[2]Emissions!K300</f>
        <v>0</v>
      </c>
      <c r="L2385" s="42">
        <f>[2]Emissions!L300</f>
        <v>0</v>
      </c>
      <c r="M2385" s="42">
        <f>[2]Emissions!M300</f>
        <v>0</v>
      </c>
    </row>
    <row r="2386" spans="1:13">
      <c r="A2386" s="10" t="str">
        <f>[2]Emissions!A265</f>
        <v>EUR</v>
      </c>
      <c r="B2386" s="10" t="str">
        <f>[2]Emissions!B265</f>
        <v>COM_WH_HFO_NEW</v>
      </c>
      <c r="C2386" s="10" t="str">
        <f>[2]Emissions!C265</f>
        <v>COM_N2O</v>
      </c>
      <c r="D2386" s="10" t="str">
        <f>[2]Emissions!D265</f>
        <v>COM</v>
      </c>
      <c r="E2386" s="42">
        <f>[2]Emissions!E265</f>
        <v>9.3653706557755108</v>
      </c>
      <c r="F2386" s="42">
        <f>[2]Emissions!F265</f>
        <v>0</v>
      </c>
      <c r="G2386" s="42">
        <f>[2]Emissions!G265</f>
        <v>70.306495242354714</v>
      </c>
      <c r="H2386" s="42">
        <f>[2]Emissions!H265</f>
        <v>0</v>
      </c>
      <c r="I2386" s="42">
        <f>[2]Emissions!I265</f>
        <v>0</v>
      </c>
      <c r="J2386" s="42">
        <f>[2]Emissions!J265</f>
        <v>0</v>
      </c>
      <c r="K2386" s="42">
        <f>[2]Emissions!K265</f>
        <v>0</v>
      </c>
      <c r="L2386" s="42">
        <f>[2]Emissions!L265</f>
        <v>0</v>
      </c>
      <c r="M2386" s="42">
        <f>[2]Emissions!M265</f>
        <v>0</v>
      </c>
    </row>
    <row r="2387" spans="1:13">
      <c r="A2387" s="10" t="str">
        <f>[2]Emissions!A195</f>
        <v>EUR</v>
      </c>
      <c r="B2387" s="10" t="str">
        <f>[2]Emissions!B195</f>
        <v>COM_SH_LPG_STD_NEW</v>
      </c>
      <c r="C2387" s="10" t="str">
        <f>[2]Emissions!C195</f>
        <v>COM_N2O</v>
      </c>
      <c r="D2387" s="10" t="str">
        <f>[2]Emissions!D195</f>
        <v>COM</v>
      </c>
      <c r="E2387" s="42">
        <f>[2]Emissions!E195</f>
        <v>0</v>
      </c>
      <c r="F2387" s="42">
        <f>[2]Emissions!F195</f>
        <v>0</v>
      </c>
      <c r="G2387" s="42">
        <f>[2]Emissions!G195</f>
        <v>0</v>
      </c>
      <c r="H2387" s="42">
        <f>[2]Emissions!H195</f>
        <v>0</v>
      </c>
      <c r="I2387" s="42">
        <f>[2]Emissions!I195</f>
        <v>0</v>
      </c>
      <c r="J2387" s="42">
        <f>[2]Emissions!J195</f>
        <v>0</v>
      </c>
      <c r="K2387" s="42">
        <f>[2]Emissions!K195</f>
        <v>0</v>
      </c>
      <c r="L2387" s="42">
        <f>[2]Emissions!L195</f>
        <v>0</v>
      </c>
      <c r="M2387" s="42">
        <f>[2]Emissions!M195</f>
        <v>0</v>
      </c>
    </row>
    <row r="2388" spans="1:13">
      <c r="A2388" s="10" t="str">
        <f>[2]Emissions!A160</f>
        <v>EUR</v>
      </c>
      <c r="B2388" s="10" t="str">
        <f>[2]Emissions!B160</f>
        <v>COM_SH_DST_SOL_NEW</v>
      </c>
      <c r="C2388" s="10" t="str">
        <f>[2]Emissions!C160</f>
        <v>COM_N2O</v>
      </c>
      <c r="D2388" s="10" t="str">
        <f>[2]Emissions!D160</f>
        <v>COM</v>
      </c>
      <c r="E2388" s="42">
        <f>[2]Emissions!E160</f>
        <v>0</v>
      </c>
      <c r="F2388" s="42">
        <f>[2]Emissions!F160</f>
        <v>0</v>
      </c>
      <c r="G2388" s="42">
        <f>[2]Emissions!G160</f>
        <v>0</v>
      </c>
      <c r="H2388" s="42">
        <f>[2]Emissions!H160</f>
        <v>0</v>
      </c>
      <c r="I2388" s="42">
        <f>[2]Emissions!I160</f>
        <v>0</v>
      </c>
      <c r="J2388" s="42">
        <f>[2]Emissions!J160</f>
        <v>0</v>
      </c>
      <c r="K2388" s="42">
        <f>[2]Emissions!K160</f>
        <v>0</v>
      </c>
      <c r="L2388" s="42">
        <f>[2]Emissions!L160</f>
        <v>0</v>
      </c>
      <c r="M2388" s="42">
        <f>[2]Emissions!M160</f>
        <v>0</v>
      </c>
    </row>
    <row r="2389" spans="1:13">
      <c r="A2389" s="10" t="str">
        <f>[2]Emissions!A78</f>
        <v>EUR</v>
      </c>
      <c r="B2389" s="10" t="str">
        <f>[2]Emissions!B78</f>
        <v>COM_CK_NGA_NEW</v>
      </c>
      <c r="C2389" s="10" t="str">
        <f>[2]Emissions!C78</f>
        <v>COM_N2O</v>
      </c>
      <c r="D2389" s="10" t="str">
        <f>[2]Emissions!D78</f>
        <v>COM</v>
      </c>
      <c r="E2389" s="42">
        <f>[2]Emissions!E78</f>
        <v>0.3742104201501828</v>
      </c>
      <c r="F2389" s="42">
        <f>[2]Emissions!F78</f>
        <v>16.452435140248209</v>
      </c>
      <c r="G2389" s="42">
        <f>[2]Emissions!G78</f>
        <v>31.14645105904486</v>
      </c>
      <c r="H2389" s="42">
        <f>[2]Emissions!H78</f>
        <v>49.629716837599283</v>
      </c>
      <c r="I2389" s="42">
        <f>[2]Emissions!I78</f>
        <v>65.062155289832575</v>
      </c>
      <c r="J2389" s="42">
        <f>[2]Emissions!J78</f>
        <v>70.185769907760786</v>
      </c>
      <c r="K2389" s="42">
        <f>[2]Emissions!K78</f>
        <v>72.097879530052907</v>
      </c>
      <c r="L2389" s="42">
        <f>[2]Emissions!L78</f>
        <v>57.403863611256241</v>
      </c>
      <c r="M2389" s="42">
        <f>[2]Emissions!M78</f>
        <v>31.204378606585191</v>
      </c>
    </row>
    <row r="2390" spans="1:13">
      <c r="A2390" s="10" t="str">
        <f>[2]Emissions!A280</f>
        <v>EUR</v>
      </c>
      <c r="B2390" s="10" t="str">
        <f>[2]Emissions!B280</f>
        <v>COM_WH_LPG_EXS</v>
      </c>
      <c r="C2390" s="10" t="str">
        <f>[2]Emissions!C280</f>
        <v>COM_N2O</v>
      </c>
      <c r="D2390" s="10" t="str">
        <f>[2]Emissions!D280</f>
        <v>COM</v>
      </c>
      <c r="E2390" s="42">
        <f>[2]Emissions!E280</f>
        <v>5.7337984000000004</v>
      </c>
      <c r="F2390" s="42">
        <f>[2]Emissions!F280</f>
        <v>4.3003488000000001</v>
      </c>
      <c r="G2390" s="42">
        <f>[2]Emissions!G280</f>
        <v>2.8668992000000002</v>
      </c>
      <c r="H2390" s="42">
        <f>[2]Emissions!H280</f>
        <v>1.4334496000000001</v>
      </c>
      <c r="I2390" s="42">
        <f>[2]Emissions!I280</f>
        <v>0</v>
      </c>
      <c r="J2390" s="42">
        <f>[2]Emissions!J280</f>
        <v>0</v>
      </c>
      <c r="K2390" s="42">
        <f>[2]Emissions!K280</f>
        <v>0</v>
      </c>
      <c r="L2390" s="42">
        <f>[2]Emissions!L280</f>
        <v>0</v>
      </c>
      <c r="M2390" s="42">
        <f>[2]Emissions!M280</f>
        <v>0</v>
      </c>
    </row>
    <row r="2391" spans="1:13">
      <c r="A2391" s="10" t="str">
        <f>[2]Emissions!A210</f>
        <v>EUR</v>
      </c>
      <c r="B2391" s="10" t="str">
        <f>[2]Emissions!B210</f>
        <v>COM_SH_NGA_HP_EXS</v>
      </c>
      <c r="C2391" s="10" t="str">
        <f>[2]Emissions!C210</f>
        <v>COM_N2O</v>
      </c>
      <c r="D2391" s="10" t="str">
        <f>[2]Emissions!D210</f>
        <v>COM</v>
      </c>
      <c r="E2391" s="42">
        <f>[2]Emissions!E210</f>
        <v>5.2638947368421054E-3</v>
      </c>
      <c r="F2391" s="42">
        <f>[2]Emissions!F210</f>
        <v>1.2701778E-2</v>
      </c>
      <c r="G2391" s="42">
        <f>[2]Emissions!G210</f>
        <v>1.1985011E-2</v>
      </c>
      <c r="H2391" s="42">
        <f>[2]Emissions!H210</f>
        <v>5.992505500000001E-3</v>
      </c>
      <c r="I2391" s="42">
        <f>[2]Emissions!I210</f>
        <v>0</v>
      </c>
      <c r="J2391" s="42">
        <f>[2]Emissions!J210</f>
        <v>0</v>
      </c>
      <c r="K2391" s="42">
        <f>[2]Emissions!K210</f>
        <v>0</v>
      </c>
      <c r="L2391" s="42">
        <f>[2]Emissions!L210</f>
        <v>0</v>
      </c>
      <c r="M2391" s="42">
        <f>[2]Emissions!M210</f>
        <v>0</v>
      </c>
    </row>
    <row r="2392" spans="1:13">
      <c r="A2392" s="10" t="str">
        <f>[2]Emissions!A175</f>
        <v>EUR</v>
      </c>
      <c r="B2392" s="10" t="str">
        <f>[2]Emissions!B175</f>
        <v>COM_SH_KER_EXS</v>
      </c>
      <c r="C2392" s="10" t="str">
        <f>[2]Emissions!C175</f>
        <v>COM_N2O</v>
      </c>
      <c r="D2392" s="10" t="str">
        <f>[2]Emissions!D175</f>
        <v>COM</v>
      </c>
      <c r="E2392" s="42">
        <f>[2]Emissions!E175</f>
        <v>0.82431207692307673</v>
      </c>
      <c r="F2392" s="42">
        <f>[2]Emissions!F175</f>
        <v>0.85541112346153825</v>
      </c>
      <c r="G2392" s="42">
        <f>[2]Emissions!G175</f>
        <v>0.57027408230769217</v>
      </c>
      <c r="H2392" s="42">
        <f>[2]Emissions!H175</f>
        <v>5.9161153846153842E-2</v>
      </c>
      <c r="I2392" s="42">
        <f>[2]Emissions!I175</f>
        <v>0</v>
      </c>
      <c r="J2392" s="42">
        <f>[2]Emissions!J175</f>
        <v>0</v>
      </c>
      <c r="K2392" s="42">
        <f>[2]Emissions!K175</f>
        <v>0</v>
      </c>
      <c r="L2392" s="42">
        <f>[2]Emissions!L175</f>
        <v>0</v>
      </c>
      <c r="M2392" s="42">
        <f>[2]Emissions!M175</f>
        <v>0</v>
      </c>
    </row>
    <row r="2393" spans="1:13">
      <c r="A2393" s="10" t="str">
        <f>[2]Emissions!A107</f>
        <v>EUR</v>
      </c>
      <c r="B2393" s="10" t="str">
        <f>[2]Emissions!B107</f>
        <v>COM_SC_DST_STD_NEW</v>
      </c>
      <c r="C2393" s="10" t="str">
        <f>[2]Emissions!C107</f>
        <v>COM_N2O</v>
      </c>
      <c r="D2393" s="10" t="str">
        <f>[2]Emissions!D107</f>
        <v>COM</v>
      </c>
      <c r="E2393" s="42">
        <f>[2]Emissions!E107</f>
        <v>0</v>
      </c>
      <c r="F2393" s="42">
        <f>[2]Emissions!F107</f>
        <v>0</v>
      </c>
      <c r="G2393" s="42">
        <f>[2]Emissions!G107</f>
        <v>0</v>
      </c>
      <c r="H2393" s="42">
        <f>[2]Emissions!H107</f>
        <v>0</v>
      </c>
      <c r="I2393" s="42">
        <f>[2]Emissions!I107</f>
        <v>0</v>
      </c>
      <c r="J2393" s="42">
        <f>[2]Emissions!J107</f>
        <v>0</v>
      </c>
      <c r="K2393" s="42">
        <f>[2]Emissions!K107</f>
        <v>0</v>
      </c>
      <c r="L2393" s="42">
        <f>[2]Emissions!L107</f>
        <v>0</v>
      </c>
      <c r="M2393" s="42">
        <f>[2]Emissions!M107</f>
        <v>0</v>
      </c>
    </row>
    <row r="2394" spans="1:13">
      <c r="A2394" s="10" t="str">
        <f>[2]Emissions!A295</f>
        <v>EUR</v>
      </c>
      <c r="B2394" s="10" t="str">
        <f>[2]Emissions!B295</f>
        <v>COM_WH_NGA_EXS</v>
      </c>
      <c r="C2394" s="10" t="str">
        <f>[2]Emissions!C295</f>
        <v>COM_N2O</v>
      </c>
      <c r="D2394" s="10" t="str">
        <f>[2]Emissions!D295</f>
        <v>COM</v>
      </c>
      <c r="E2394" s="42">
        <f>[2]Emissions!E295</f>
        <v>72.848885147493334</v>
      </c>
      <c r="F2394" s="42">
        <f>[2]Emissions!F295</f>
        <v>68.069274205117452</v>
      </c>
      <c r="G2394" s="42">
        <f>[2]Emissions!G295</f>
        <v>68.069274205117438</v>
      </c>
      <c r="H2394" s="42">
        <f>[2]Emissions!H295</f>
        <v>10.399697941323129</v>
      </c>
      <c r="I2394" s="42">
        <f>[2]Emissions!I295</f>
        <v>0</v>
      </c>
      <c r="J2394" s="42">
        <f>[2]Emissions!J295</f>
        <v>0</v>
      </c>
      <c r="K2394" s="42">
        <f>[2]Emissions!K295</f>
        <v>0</v>
      </c>
      <c r="L2394" s="42">
        <f>[2]Emissions!L295</f>
        <v>0</v>
      </c>
      <c r="M2394" s="42">
        <f>[2]Emissions!M295</f>
        <v>0</v>
      </c>
    </row>
    <row r="2395" spans="1:13">
      <c r="A2395" s="10" t="str">
        <f>[2]Emissions!A260</f>
        <v>EUR</v>
      </c>
      <c r="B2395" s="10" t="str">
        <f>[2]Emissions!B260</f>
        <v>COM_WH_HFO_EXS</v>
      </c>
      <c r="C2395" s="10" t="str">
        <f>[2]Emissions!C260</f>
        <v>COM_N2O</v>
      </c>
      <c r="D2395" s="10" t="str">
        <f>[2]Emissions!D260</f>
        <v>COM</v>
      </c>
      <c r="E2395" s="42">
        <f>[2]Emissions!E260</f>
        <v>1.6219553292244899</v>
      </c>
      <c r="F2395" s="42">
        <f>[2]Emissions!F260</f>
        <v>0.73903215061224492</v>
      </c>
      <c r="G2395" s="42">
        <f>[2]Emissions!G260</f>
        <v>0.73903215061224492</v>
      </c>
      <c r="H2395" s="42">
        <f>[2]Emissions!H260</f>
        <v>4.5078642857142859E-2</v>
      </c>
      <c r="I2395" s="42">
        <f>[2]Emissions!I260</f>
        <v>0</v>
      </c>
      <c r="J2395" s="42">
        <f>[2]Emissions!J260</f>
        <v>0</v>
      </c>
      <c r="K2395" s="42">
        <f>[2]Emissions!K260</f>
        <v>0</v>
      </c>
      <c r="L2395" s="42">
        <f>[2]Emissions!L260</f>
        <v>0</v>
      </c>
      <c r="M2395" s="42">
        <f>[2]Emissions!M260</f>
        <v>0</v>
      </c>
    </row>
    <row r="2396" spans="1:13">
      <c r="A2396" s="10" t="str">
        <f>[2]Emissions!A190</f>
        <v>EUR</v>
      </c>
      <c r="B2396" s="10" t="str">
        <f>[2]Emissions!B190</f>
        <v>COM_SH_LPG_SOL_NEW</v>
      </c>
      <c r="C2396" s="10" t="str">
        <f>[2]Emissions!C190</f>
        <v>COM_N2O</v>
      </c>
      <c r="D2396" s="10" t="str">
        <f>[2]Emissions!D190</f>
        <v>COM</v>
      </c>
      <c r="E2396" s="42">
        <f>[2]Emissions!E190</f>
        <v>0</v>
      </c>
      <c r="F2396" s="42">
        <f>[2]Emissions!F190</f>
        <v>0</v>
      </c>
      <c r="G2396" s="42">
        <f>[2]Emissions!G190</f>
        <v>0</v>
      </c>
      <c r="H2396" s="42">
        <f>[2]Emissions!H190</f>
        <v>0</v>
      </c>
      <c r="I2396" s="42">
        <f>[2]Emissions!I190</f>
        <v>0</v>
      </c>
      <c r="J2396" s="42">
        <f>[2]Emissions!J190</f>
        <v>0</v>
      </c>
      <c r="K2396" s="42">
        <f>[2]Emissions!K190</f>
        <v>0</v>
      </c>
      <c r="L2396" s="42">
        <f>[2]Emissions!L190</f>
        <v>0</v>
      </c>
      <c r="M2396" s="42">
        <f>[2]Emissions!M190</f>
        <v>0</v>
      </c>
    </row>
    <row r="2397" spans="1:13">
      <c r="A2397" s="10" t="str">
        <f>[2]Emissions!A127</f>
        <v>EUR</v>
      </c>
      <c r="B2397" s="10" t="str">
        <f>[2]Emissions!B127</f>
        <v>COM_SC_NGA_STD_NEW</v>
      </c>
      <c r="C2397" s="10" t="str">
        <f>[2]Emissions!C127</f>
        <v>COM_N2O</v>
      </c>
      <c r="D2397" s="10" t="str">
        <f>[2]Emissions!D127</f>
        <v>COM</v>
      </c>
      <c r="E2397" s="42">
        <f>[2]Emissions!E127</f>
        <v>0</v>
      </c>
      <c r="F2397" s="42">
        <f>[2]Emissions!F127</f>
        <v>0</v>
      </c>
      <c r="G2397" s="42">
        <f>[2]Emissions!G127</f>
        <v>0</v>
      </c>
      <c r="H2397" s="42">
        <f>[2]Emissions!H127</f>
        <v>0</v>
      </c>
      <c r="I2397" s="42">
        <f>[2]Emissions!I127</f>
        <v>0</v>
      </c>
      <c r="J2397" s="42">
        <f>[2]Emissions!J127</f>
        <v>0</v>
      </c>
      <c r="K2397" s="42">
        <f>[2]Emissions!K127</f>
        <v>0</v>
      </c>
      <c r="L2397" s="42">
        <f>[2]Emissions!L127</f>
        <v>0</v>
      </c>
      <c r="M2397" s="42">
        <f>[2]Emissions!M127</f>
        <v>0</v>
      </c>
    </row>
    <row r="2398" spans="1:13">
      <c r="A2398" s="10" t="str">
        <f>[2]Emissions!A73</f>
        <v>EUR</v>
      </c>
      <c r="B2398" s="10" t="str">
        <f>[2]Emissions!B73</f>
        <v>COM_CK_NGA_EXS</v>
      </c>
      <c r="C2398" s="10" t="str">
        <f>[2]Emissions!C73</f>
        <v>COM_N2O</v>
      </c>
      <c r="D2398" s="10" t="str">
        <f>[2]Emissions!D73</f>
        <v>COM</v>
      </c>
      <c r="E2398" s="42">
        <f>[2]Emissions!E73</f>
        <v>36.068158671874997</v>
      </c>
      <c r="F2398" s="42">
        <f>[2]Emissions!F73</f>
        <v>27.051119003906241</v>
      </c>
      <c r="G2398" s="42">
        <f>[2]Emissions!G73</f>
        <v>18.034079335937498</v>
      </c>
      <c r="H2398" s="42">
        <f>[2]Emissions!H73</f>
        <v>9.0170396679687492</v>
      </c>
      <c r="I2398" s="42">
        <f>[2]Emissions!I73</f>
        <v>0</v>
      </c>
      <c r="J2398" s="42">
        <f>[2]Emissions!J73</f>
        <v>0</v>
      </c>
      <c r="K2398" s="42">
        <f>[2]Emissions!K73</f>
        <v>0</v>
      </c>
      <c r="L2398" s="42">
        <f>[2]Emissions!L73</f>
        <v>0</v>
      </c>
      <c r="M2398" s="42">
        <f>[2]Emissions!M73</f>
        <v>0</v>
      </c>
    </row>
    <row r="2399" spans="1:13">
      <c r="A2399" s="10" t="str">
        <f>[2]Emissions!A275</f>
        <v>EUR</v>
      </c>
      <c r="B2399" s="10" t="str">
        <f>[2]Emissions!B275</f>
        <v>COM_WH_LPG_CND_NEW</v>
      </c>
      <c r="C2399" s="10" t="str">
        <f>[2]Emissions!C275</f>
        <v>COM_N2O</v>
      </c>
      <c r="D2399" s="10" t="str">
        <f>[2]Emissions!D275</f>
        <v>COM</v>
      </c>
      <c r="E2399" s="42">
        <f>[2]Emissions!E275</f>
        <v>0</v>
      </c>
      <c r="F2399" s="42">
        <f>[2]Emissions!F275</f>
        <v>0</v>
      </c>
      <c r="G2399" s="42">
        <f>[2]Emissions!G275</f>
        <v>0</v>
      </c>
      <c r="H2399" s="42">
        <f>[2]Emissions!H275</f>
        <v>0</v>
      </c>
      <c r="I2399" s="42">
        <f>[2]Emissions!I275</f>
        <v>0</v>
      </c>
      <c r="J2399" s="42">
        <f>[2]Emissions!J275</f>
        <v>0</v>
      </c>
      <c r="K2399" s="42">
        <f>[2]Emissions!K275</f>
        <v>0</v>
      </c>
      <c r="L2399" s="42">
        <f>[2]Emissions!L275</f>
        <v>0</v>
      </c>
      <c r="M2399" s="42">
        <f>[2]Emissions!M275</f>
        <v>0</v>
      </c>
    </row>
    <row r="2400" spans="1:13">
      <c r="A2400" s="10" t="str">
        <f>[2]Emissions!A205</f>
        <v>EUR</v>
      </c>
      <c r="B2400" s="10" t="str">
        <f>[2]Emissions!B205</f>
        <v>COM_SH_NGA_CND_NEW</v>
      </c>
      <c r="C2400" s="10" t="str">
        <f>[2]Emissions!C205</f>
        <v>COM_N2O</v>
      </c>
      <c r="D2400" s="10" t="str">
        <f>[2]Emissions!D205</f>
        <v>COM</v>
      </c>
      <c r="E2400" s="42">
        <f>[2]Emissions!E205</f>
        <v>0</v>
      </c>
      <c r="F2400" s="42">
        <f>[2]Emissions!F205</f>
        <v>59.932250743628451</v>
      </c>
      <c r="G2400" s="42">
        <f>[2]Emissions!G205</f>
        <v>67.00609990916027</v>
      </c>
      <c r="H2400" s="42">
        <f>[2]Emissions!H205</f>
        <v>47.342158744479811</v>
      </c>
      <c r="I2400" s="42">
        <f>[2]Emissions!I205</f>
        <v>38.851614903470377</v>
      </c>
      <c r="J2400" s="42">
        <f>[2]Emissions!J205</f>
        <v>0</v>
      </c>
      <c r="K2400" s="42">
        <f>[2]Emissions!K205</f>
        <v>0</v>
      </c>
      <c r="L2400" s="42">
        <f>[2]Emissions!L205</f>
        <v>0</v>
      </c>
      <c r="M2400" s="42">
        <f>[2]Emissions!M205</f>
        <v>0</v>
      </c>
    </row>
    <row r="2401" spans="1:13">
      <c r="A2401" s="10" t="str">
        <f>[2]Emissions!A170</f>
        <v>EUR</v>
      </c>
      <c r="B2401" s="10" t="str">
        <f>[2]Emissions!B170</f>
        <v>COM_SH_HFO_EXS</v>
      </c>
      <c r="C2401" s="10" t="str">
        <f>[2]Emissions!C170</f>
        <v>COM_N2O</v>
      </c>
      <c r="D2401" s="10" t="str">
        <f>[2]Emissions!D170</f>
        <v>COM</v>
      </c>
      <c r="E2401" s="42">
        <f>[2]Emissions!E170</f>
        <v>14.774508015</v>
      </c>
      <c r="F2401" s="42">
        <f>[2]Emissions!F170</f>
        <v>9.0653512500000009</v>
      </c>
      <c r="G2401" s="42">
        <f>[2]Emissions!G170</f>
        <v>6.0435674999999982</v>
      </c>
      <c r="H2401" s="42">
        <f>[2]Emissions!H170</f>
        <v>3.0217837499999991</v>
      </c>
      <c r="I2401" s="42">
        <f>[2]Emissions!I170</f>
        <v>0</v>
      </c>
      <c r="J2401" s="42">
        <f>[2]Emissions!J170</f>
        <v>0</v>
      </c>
      <c r="K2401" s="42">
        <f>[2]Emissions!K170</f>
        <v>0</v>
      </c>
      <c r="L2401" s="42">
        <f>[2]Emissions!L170</f>
        <v>0</v>
      </c>
      <c r="M2401" s="42">
        <f>[2]Emissions!M170</f>
        <v>0</v>
      </c>
    </row>
    <row r="2402" spans="1:13">
      <c r="A2402" s="10" t="str">
        <f>[2]Emissions!A102</f>
        <v>EUR</v>
      </c>
      <c r="B2402" s="10" t="str">
        <f>[2]Emissions!B102</f>
        <v>COM_SC_DST_IMP_NEW</v>
      </c>
      <c r="C2402" s="10" t="str">
        <f>[2]Emissions!C102</f>
        <v>COM_N2O</v>
      </c>
      <c r="D2402" s="10" t="str">
        <f>[2]Emissions!D102</f>
        <v>COM</v>
      </c>
      <c r="E2402" s="42">
        <f>[2]Emissions!E102</f>
        <v>0</v>
      </c>
      <c r="F2402" s="42">
        <f>[2]Emissions!F102</f>
        <v>0</v>
      </c>
      <c r="G2402" s="42">
        <f>[2]Emissions!G102</f>
        <v>0</v>
      </c>
      <c r="H2402" s="42">
        <f>[2]Emissions!H102</f>
        <v>0</v>
      </c>
      <c r="I2402" s="42">
        <f>[2]Emissions!I102</f>
        <v>0</v>
      </c>
      <c r="J2402" s="42">
        <f>[2]Emissions!J102</f>
        <v>0</v>
      </c>
      <c r="K2402" s="42">
        <f>[2]Emissions!K102</f>
        <v>0</v>
      </c>
      <c r="L2402" s="42">
        <f>[2]Emissions!L102</f>
        <v>0</v>
      </c>
      <c r="M2402" s="42">
        <f>[2]Emissions!M102</f>
        <v>0</v>
      </c>
    </row>
    <row r="2403" spans="1:13">
      <c r="A2403" s="10" t="str">
        <f>[2]Emissions!A290</f>
        <v>EUR</v>
      </c>
      <c r="B2403" s="10" t="str">
        <f>[2]Emissions!B290</f>
        <v>COM_WH_NGA_CND_NEW</v>
      </c>
      <c r="C2403" s="10" t="str">
        <f>[2]Emissions!C290</f>
        <v>COM_N2O</v>
      </c>
      <c r="D2403" s="10" t="str">
        <f>[2]Emissions!D290</f>
        <v>COM</v>
      </c>
      <c r="E2403" s="42">
        <f>[2]Emissions!E290</f>
        <v>0</v>
      </c>
      <c r="F2403" s="42">
        <f>[2]Emissions!F290</f>
        <v>0</v>
      </c>
      <c r="G2403" s="42">
        <f>[2]Emissions!G290</f>
        <v>0</v>
      </c>
      <c r="H2403" s="42">
        <f>[2]Emissions!H290</f>
        <v>0</v>
      </c>
      <c r="I2403" s="42">
        <f>[2]Emissions!I290</f>
        <v>0</v>
      </c>
      <c r="J2403" s="42">
        <f>[2]Emissions!J290</f>
        <v>0</v>
      </c>
      <c r="K2403" s="42">
        <f>[2]Emissions!K290</f>
        <v>0</v>
      </c>
      <c r="L2403" s="42">
        <f>[2]Emissions!L290</f>
        <v>0</v>
      </c>
      <c r="M2403" s="42">
        <f>[2]Emissions!M290</f>
        <v>0</v>
      </c>
    </row>
    <row r="2404" spans="1:13">
      <c r="A2404" s="10" t="str">
        <f>[2]Emissions!A255</f>
        <v>EUR</v>
      </c>
      <c r="B2404" s="10" t="str">
        <f>[2]Emissions!B255</f>
        <v>COM_WH_DST_STD_NEW</v>
      </c>
      <c r="C2404" s="10" t="str">
        <f>[2]Emissions!C255</f>
        <v>COM_N2O</v>
      </c>
      <c r="D2404" s="10" t="str">
        <f>[2]Emissions!D255</f>
        <v>COM</v>
      </c>
      <c r="E2404" s="42">
        <f>[2]Emissions!E255</f>
        <v>0</v>
      </c>
      <c r="F2404" s="42">
        <f>[2]Emissions!F255</f>
        <v>0</v>
      </c>
      <c r="G2404" s="42">
        <f>[2]Emissions!G255</f>
        <v>0</v>
      </c>
      <c r="H2404" s="42">
        <f>[2]Emissions!H255</f>
        <v>0</v>
      </c>
      <c r="I2404" s="42">
        <f>[2]Emissions!I255</f>
        <v>0</v>
      </c>
      <c r="J2404" s="42">
        <f>[2]Emissions!J255</f>
        <v>0</v>
      </c>
      <c r="K2404" s="42">
        <f>[2]Emissions!K255</f>
        <v>0</v>
      </c>
      <c r="L2404" s="42">
        <f>[2]Emissions!L255</f>
        <v>0</v>
      </c>
      <c r="M2404" s="42">
        <f>[2]Emissions!M255</f>
        <v>0</v>
      </c>
    </row>
    <row r="2405" spans="1:13">
      <c r="A2405" s="10" t="str">
        <f>[2]Emissions!A220</f>
        <v>EUR</v>
      </c>
      <c r="B2405" s="10" t="str">
        <f>[2]Emissions!B220</f>
        <v>COM_SH_NGA_STD_NEW</v>
      </c>
      <c r="C2405" s="10" t="str">
        <f>[2]Emissions!C220</f>
        <v>COM_N2O</v>
      </c>
      <c r="D2405" s="10" t="str">
        <f>[2]Emissions!D220</f>
        <v>COM</v>
      </c>
      <c r="E2405" s="42">
        <f>[2]Emissions!E220</f>
        <v>0</v>
      </c>
      <c r="F2405" s="42">
        <f>[2]Emissions!F220</f>
        <v>0</v>
      </c>
      <c r="G2405" s="42">
        <f>[2]Emissions!G220</f>
        <v>0</v>
      </c>
      <c r="H2405" s="42">
        <f>[2]Emissions!H220</f>
        <v>0</v>
      </c>
      <c r="I2405" s="42">
        <f>[2]Emissions!I220</f>
        <v>0</v>
      </c>
      <c r="J2405" s="42">
        <f>[2]Emissions!J220</f>
        <v>0</v>
      </c>
      <c r="K2405" s="42">
        <f>[2]Emissions!K220</f>
        <v>0</v>
      </c>
      <c r="L2405" s="42">
        <f>[2]Emissions!L220</f>
        <v>0</v>
      </c>
      <c r="M2405" s="42">
        <f>[2]Emissions!M220</f>
        <v>0</v>
      </c>
    </row>
    <row r="2406" spans="1:13">
      <c r="A2406" s="10" t="str">
        <f>[2]Emissions!A185</f>
        <v>EUR</v>
      </c>
      <c r="B2406" s="10" t="str">
        <f>[2]Emissions!B185</f>
        <v>COM_SH_LPG_EXS</v>
      </c>
      <c r="C2406" s="10" t="str">
        <f>[2]Emissions!C185</f>
        <v>COM_N2O</v>
      </c>
      <c r="D2406" s="10" t="str">
        <f>[2]Emissions!D185</f>
        <v>COM</v>
      </c>
      <c r="E2406" s="42">
        <f>[2]Emissions!E185</f>
        <v>6.6850876799999988</v>
      </c>
      <c r="F2406" s="42">
        <f>[2]Emissions!F185</f>
        <v>4.1018399999999993</v>
      </c>
      <c r="G2406" s="42">
        <f>[2]Emissions!G185</f>
        <v>2.7345599999999992</v>
      </c>
      <c r="H2406" s="42">
        <f>[2]Emissions!H185</f>
        <v>1.3672800000000001</v>
      </c>
      <c r="I2406" s="42">
        <f>[2]Emissions!I185</f>
        <v>0</v>
      </c>
      <c r="J2406" s="42">
        <f>[2]Emissions!J185</f>
        <v>0</v>
      </c>
      <c r="K2406" s="42">
        <f>[2]Emissions!K185</f>
        <v>0</v>
      </c>
      <c r="L2406" s="42">
        <f>[2]Emissions!L185</f>
        <v>0</v>
      </c>
      <c r="M2406" s="42">
        <f>[2]Emissions!M185</f>
        <v>0</v>
      </c>
    </row>
    <row r="2407" spans="1:13">
      <c r="A2407" s="10" t="str">
        <f>[2]Emissions!A122</f>
        <v>EUR</v>
      </c>
      <c r="B2407" s="10" t="str">
        <f>[2]Emissions!B122</f>
        <v>COM_SC_NGA_IMP_NEW</v>
      </c>
      <c r="C2407" s="10" t="str">
        <f>[2]Emissions!C122</f>
        <v>COM_N2O</v>
      </c>
      <c r="D2407" s="10" t="str">
        <f>[2]Emissions!D122</f>
        <v>COM</v>
      </c>
      <c r="E2407" s="42">
        <f>[2]Emissions!E122</f>
        <v>0</v>
      </c>
      <c r="F2407" s="42">
        <f>[2]Emissions!F122</f>
        <v>0</v>
      </c>
      <c r="G2407" s="42">
        <f>[2]Emissions!G122</f>
        <v>0</v>
      </c>
      <c r="H2407" s="42">
        <f>[2]Emissions!H122</f>
        <v>0</v>
      </c>
      <c r="I2407" s="42">
        <f>[2]Emissions!I122</f>
        <v>0</v>
      </c>
      <c r="J2407" s="42">
        <f>[2]Emissions!J122</f>
        <v>0</v>
      </c>
      <c r="K2407" s="42">
        <f>[2]Emissions!K122</f>
        <v>0</v>
      </c>
      <c r="L2407" s="42">
        <f>[2]Emissions!L122</f>
        <v>0</v>
      </c>
      <c r="M2407" s="42">
        <f>[2]Emissions!M122</f>
        <v>0</v>
      </c>
    </row>
    <row r="2408" spans="1:13">
      <c r="A2408" s="10" t="str">
        <f>[2]Emissions!A117</f>
        <v>EUR</v>
      </c>
      <c r="B2408" s="10" t="str">
        <f>[2]Emissions!B117</f>
        <v>COM_SC_NGA_EXS</v>
      </c>
      <c r="C2408" s="10" t="str">
        <f>[2]Emissions!C117</f>
        <v>COM_N2O</v>
      </c>
      <c r="D2408" s="10" t="str">
        <f>[2]Emissions!D117</f>
        <v>COM</v>
      </c>
      <c r="E2408" s="42">
        <f>[2]Emissions!E117</f>
        <v>1.5787727654979451</v>
      </c>
      <c r="F2408" s="42">
        <f>[2]Emissions!F117</f>
        <v>0.93311953166095885</v>
      </c>
      <c r="G2408" s="42">
        <f>[2]Emissions!G117</f>
        <v>0.62207968777397249</v>
      </c>
      <c r="H2408" s="42">
        <f>[2]Emissions!H117</f>
        <v>0.31103984388698641</v>
      </c>
      <c r="I2408" s="42">
        <f>[2]Emissions!I117</f>
        <v>0</v>
      </c>
      <c r="J2408" s="42">
        <f>[2]Emissions!J117</f>
        <v>0</v>
      </c>
      <c r="K2408" s="42">
        <f>[2]Emissions!K117</f>
        <v>0</v>
      </c>
      <c r="L2408" s="42">
        <f>[2]Emissions!L117</f>
        <v>0</v>
      </c>
      <c r="M2408" s="42">
        <f>[2]Emissions!M117</f>
        <v>0</v>
      </c>
    </row>
    <row r="2409" spans="1:13">
      <c r="A2409" s="10" t="str">
        <f>[2]Emissions!A270</f>
        <v>EUR</v>
      </c>
      <c r="B2409" s="10" t="str">
        <f>[2]Emissions!B270</f>
        <v>COM_WH_KER_EXS</v>
      </c>
      <c r="C2409" s="10" t="str">
        <f>[2]Emissions!C270</f>
        <v>COM_N2O</v>
      </c>
      <c r="D2409" s="10" t="str">
        <f>[2]Emissions!D270</f>
        <v>COM</v>
      </c>
      <c r="E2409" s="42">
        <f>[2]Emissions!E270</f>
        <v>2.6831528596483518</v>
      </c>
      <c r="F2409" s="42">
        <f>[2]Emissions!F270</f>
        <v>2.0123646447362629</v>
      </c>
      <c r="G2409" s="42">
        <f>[2]Emissions!G270</f>
        <v>1.3415764298241759</v>
      </c>
      <c r="H2409" s="42">
        <f>[2]Emissions!H270</f>
        <v>7.457226923076922E-2</v>
      </c>
      <c r="I2409" s="42">
        <f>[2]Emissions!I270</f>
        <v>0</v>
      </c>
      <c r="J2409" s="42">
        <f>[2]Emissions!J270</f>
        <v>0</v>
      </c>
      <c r="K2409" s="42">
        <f>[2]Emissions!K270</f>
        <v>0</v>
      </c>
      <c r="L2409" s="42">
        <f>[2]Emissions!L270</f>
        <v>0</v>
      </c>
      <c r="M2409" s="42">
        <f>[2]Emissions!M270</f>
        <v>0</v>
      </c>
    </row>
    <row r="2410" spans="1:13">
      <c r="A2410" s="10" t="str">
        <f>[2]Emissions!A200</f>
        <v>EUR</v>
      </c>
      <c r="B2410" s="10" t="str">
        <f>[2]Emissions!B200</f>
        <v>COM_SH_NGA_BUR_EXS</v>
      </c>
      <c r="C2410" s="10" t="str">
        <f>[2]Emissions!C200</f>
        <v>COM_N2O</v>
      </c>
      <c r="D2410" s="10" t="str">
        <f>[2]Emissions!D200</f>
        <v>COM</v>
      </c>
      <c r="E2410" s="42">
        <f>[2]Emissions!E200</f>
        <v>95.881293751405806</v>
      </c>
      <c r="F2410" s="42">
        <f>[2]Emissions!F200</f>
        <v>39.502226531249988</v>
      </c>
      <c r="G2410" s="42">
        <f>[2]Emissions!G200</f>
        <v>26.334817687499999</v>
      </c>
      <c r="H2410" s="42">
        <f>[2]Emissions!H200</f>
        <v>13.16740884375</v>
      </c>
      <c r="I2410" s="42">
        <f>[2]Emissions!I200</f>
        <v>0</v>
      </c>
      <c r="J2410" s="42">
        <f>[2]Emissions!J200</f>
        <v>0</v>
      </c>
      <c r="K2410" s="42">
        <f>[2]Emissions!K200</f>
        <v>0</v>
      </c>
      <c r="L2410" s="42">
        <f>[2]Emissions!L200</f>
        <v>0</v>
      </c>
      <c r="M2410" s="42">
        <f>[2]Emissions!M200</f>
        <v>0</v>
      </c>
    </row>
    <row r="2411" spans="1:13">
      <c r="A2411" s="10" t="str">
        <f>[2]Emissions!A165</f>
        <v>EUR</v>
      </c>
      <c r="B2411" s="10" t="str">
        <f>[2]Emissions!B165</f>
        <v>COM_SH_DST_STD_NEW</v>
      </c>
      <c r="C2411" s="10" t="str">
        <f>[2]Emissions!C165</f>
        <v>COM_N2O</v>
      </c>
      <c r="D2411" s="10" t="str">
        <f>[2]Emissions!D165</f>
        <v>COM</v>
      </c>
      <c r="E2411" s="42">
        <f>[2]Emissions!E165</f>
        <v>119.06679160355679</v>
      </c>
      <c r="F2411" s="42">
        <f>[2]Emissions!F165</f>
        <v>93.155883586202464</v>
      </c>
      <c r="G2411" s="42">
        <f>[2]Emissions!G165</f>
        <v>0</v>
      </c>
      <c r="H2411" s="42">
        <f>[2]Emissions!H165</f>
        <v>0</v>
      </c>
      <c r="I2411" s="42">
        <f>[2]Emissions!I165</f>
        <v>0</v>
      </c>
      <c r="J2411" s="42">
        <f>[2]Emissions!J165</f>
        <v>0</v>
      </c>
      <c r="K2411" s="42">
        <f>[2]Emissions!K165</f>
        <v>0</v>
      </c>
      <c r="L2411" s="42">
        <f>[2]Emissions!L165</f>
        <v>0</v>
      </c>
      <c r="M2411" s="42">
        <f>[2]Emissions!M165</f>
        <v>0</v>
      </c>
    </row>
    <row r="2412" spans="1:13">
      <c r="A2412" s="10" t="str">
        <f>[2]Emissions!A97</f>
        <v>EUR</v>
      </c>
      <c r="B2412" s="10" t="str">
        <f>[2]Emissions!B97</f>
        <v>COM_SC_DST_EXS</v>
      </c>
      <c r="C2412" s="10" t="str">
        <f>[2]Emissions!C97</f>
        <v>COM_N2O</v>
      </c>
      <c r="D2412" s="10" t="str">
        <f>[2]Emissions!D97</f>
        <v>COM</v>
      </c>
      <c r="E2412" s="42">
        <f>[2]Emissions!E97</f>
        <v>3.4634790907925632</v>
      </c>
      <c r="F2412" s="42">
        <f>[2]Emissions!F97</f>
        <v>2.047058359344422</v>
      </c>
      <c r="G2412" s="42">
        <f>[2]Emissions!G97</f>
        <v>0.59792501785713437</v>
      </c>
      <c r="H2412" s="42">
        <f>[2]Emissions!H97</f>
        <v>0.29896250892856169</v>
      </c>
      <c r="I2412" s="42">
        <f>[2]Emissions!I97</f>
        <v>0</v>
      </c>
      <c r="J2412" s="42">
        <f>[2]Emissions!J97</f>
        <v>0</v>
      </c>
      <c r="K2412" s="42">
        <f>[2]Emissions!K97</f>
        <v>0</v>
      </c>
      <c r="L2412" s="42">
        <f>[2]Emissions!L97</f>
        <v>0</v>
      </c>
      <c r="M2412" s="42">
        <f>[2]Emissions!M97</f>
        <v>0</v>
      </c>
    </row>
    <row r="2413" spans="1:13">
      <c r="A2413" s="10" t="str">
        <f>[2]Emissions!A63</f>
        <v>EUR</v>
      </c>
      <c r="B2413" s="10" t="str">
        <f>[2]Emissions!B63</f>
        <v>COM_CK_KER_EXS</v>
      </c>
      <c r="C2413" s="10" t="str">
        <f>[2]Emissions!C63</f>
        <v>COM_N2O</v>
      </c>
      <c r="D2413" s="10" t="str">
        <f>[2]Emissions!D63</f>
        <v>COM</v>
      </c>
      <c r="E2413" s="42">
        <f>[2]Emissions!E63</f>
        <v>1.047017166666667</v>
      </c>
      <c r="F2413" s="42">
        <f>[2]Emissions!F63</f>
        <v>0.78526287499999992</v>
      </c>
      <c r="G2413" s="42">
        <f>[2]Emissions!G63</f>
        <v>0.52350858333333317</v>
      </c>
      <c r="H2413" s="42">
        <f>[2]Emissions!H63</f>
        <v>0.26175429166666658</v>
      </c>
      <c r="I2413" s="42">
        <f>[2]Emissions!I63</f>
        <v>0</v>
      </c>
      <c r="J2413" s="42">
        <f>[2]Emissions!J63</f>
        <v>0</v>
      </c>
      <c r="K2413" s="42">
        <f>[2]Emissions!K63</f>
        <v>0</v>
      </c>
      <c r="L2413" s="42">
        <f>[2]Emissions!L63</f>
        <v>0</v>
      </c>
      <c r="M2413" s="42">
        <f>[2]Emissions!M63</f>
        <v>0</v>
      </c>
    </row>
    <row r="2414" spans="1:13">
      <c r="A2414" s="10" t="str">
        <f>[2]Emissions!A92</f>
        <v>EUR</v>
      </c>
      <c r="B2414" s="10" t="str">
        <f>[2]Emissions!B92</f>
        <v>COM_LG_KER_EXS</v>
      </c>
      <c r="C2414" s="10" t="str">
        <f>[2]Emissions!C92</f>
        <v>COM_N2O</v>
      </c>
      <c r="D2414" s="10" t="str">
        <f>[2]Emissions!D92</f>
        <v>COM</v>
      </c>
      <c r="E2414" s="42">
        <f>[2]Emissions!E92</f>
        <v>1.4356801714285709E-2</v>
      </c>
      <c r="F2414" s="42">
        <f>[2]Emissions!F92</f>
        <v>1.076760128571428E-2</v>
      </c>
      <c r="G2414" s="42">
        <f>[2]Emissions!G92</f>
        <v>7.1784008571428538E-3</v>
      </c>
      <c r="H2414" s="42">
        <f>[2]Emissions!H92</f>
        <v>1.3835571428571431E-3</v>
      </c>
      <c r="I2414" s="42">
        <f>[2]Emissions!I92</f>
        <v>0</v>
      </c>
      <c r="J2414" s="42">
        <f>[2]Emissions!J92</f>
        <v>0</v>
      </c>
      <c r="K2414" s="42">
        <f>[2]Emissions!K92</f>
        <v>0</v>
      </c>
      <c r="L2414" s="42">
        <f>[2]Emissions!L92</f>
        <v>0</v>
      </c>
      <c r="M2414" s="42">
        <f>[2]Emissions!M92</f>
        <v>0</v>
      </c>
    </row>
    <row r="2415" spans="1:13">
      <c r="A2415" s="10" t="str">
        <f>[2]Emissions!A150</f>
        <v>EUR</v>
      </c>
      <c r="B2415" s="10" t="str">
        <f>[2]Emissions!B150</f>
        <v>COM_SH_DST_CND_NEW</v>
      </c>
      <c r="C2415" s="10" t="str">
        <f>[2]Emissions!C150</f>
        <v>COM_N2O</v>
      </c>
      <c r="D2415" s="10" t="str">
        <f>[2]Emissions!D150</f>
        <v>COM</v>
      </c>
      <c r="E2415" s="42">
        <f>[2]Emissions!E150</f>
        <v>0</v>
      </c>
      <c r="F2415" s="42">
        <f>[2]Emissions!F150</f>
        <v>0</v>
      </c>
      <c r="G2415" s="42">
        <f>[2]Emissions!G150</f>
        <v>0</v>
      </c>
      <c r="H2415" s="42">
        <f>[2]Emissions!H150</f>
        <v>0</v>
      </c>
      <c r="I2415" s="42">
        <f>[2]Emissions!I150</f>
        <v>0</v>
      </c>
      <c r="J2415" s="42">
        <f>[2]Emissions!J150</f>
        <v>0</v>
      </c>
      <c r="K2415" s="42">
        <f>[2]Emissions!K150</f>
        <v>0</v>
      </c>
      <c r="L2415" s="42">
        <f>[2]Emissions!L150</f>
        <v>0</v>
      </c>
      <c r="M2415" s="42">
        <f>[2]Emissions!M150</f>
        <v>0</v>
      </c>
    </row>
    <row r="2416" spans="1:13">
      <c r="A2416" s="10" t="str">
        <f>[2]Emissions!A68</f>
        <v>EUR</v>
      </c>
      <c r="B2416" s="10" t="str">
        <f>[2]Emissions!B68</f>
        <v>COM_CK_LPG_EXS</v>
      </c>
      <c r="C2416" s="10" t="str">
        <f>[2]Emissions!C68</f>
        <v>COM_N2O</v>
      </c>
      <c r="D2416" s="10" t="str">
        <f>[2]Emissions!D68</f>
        <v>COM</v>
      </c>
      <c r="E2416" s="42">
        <f>[2]Emissions!E68</f>
        <v>16.5283553125</v>
      </c>
      <c r="F2416" s="42">
        <f>[2]Emissions!F68</f>
        <v>12.396266484374999</v>
      </c>
      <c r="G2416" s="42">
        <f>[2]Emissions!G68</f>
        <v>4.349567187499999</v>
      </c>
      <c r="H2416" s="42">
        <f>[2]Emissions!H68</f>
        <v>4.1320888281249992</v>
      </c>
      <c r="I2416" s="42">
        <f>[2]Emissions!I68</f>
        <v>0</v>
      </c>
      <c r="J2416" s="42">
        <f>[2]Emissions!J68</f>
        <v>0</v>
      </c>
      <c r="K2416" s="42">
        <f>[2]Emissions!K68</f>
        <v>0</v>
      </c>
      <c r="L2416" s="42">
        <f>[2]Emissions!L68</f>
        <v>0</v>
      </c>
      <c r="M2416" s="42">
        <f>[2]Emissions!M68</f>
        <v>0</v>
      </c>
    </row>
    <row r="2417" spans="1:13">
      <c r="A2417" s="10" t="str">
        <f>[2]Emissions!A131</f>
        <v>EUR</v>
      </c>
      <c r="B2417" s="10" t="str">
        <f>[2]Emissions!B131</f>
        <v>COM_SH_BIO_EXS</v>
      </c>
      <c r="C2417" s="10" t="str">
        <f>[2]Emissions!C131</f>
        <v>COM_N2O</v>
      </c>
      <c r="D2417" s="10" t="str">
        <f>[2]Emissions!D131</f>
        <v>COM</v>
      </c>
      <c r="E2417" s="42">
        <f>[2]Emissions!E131</f>
        <v>153.277152</v>
      </c>
      <c r="F2417" s="42">
        <f>[2]Emissions!F131</f>
        <v>114.957864</v>
      </c>
      <c r="G2417" s="42">
        <f>[2]Emissions!G131</f>
        <v>76.638576</v>
      </c>
      <c r="H2417" s="42">
        <f>[2]Emissions!H131</f>
        <v>38.319288000000007</v>
      </c>
      <c r="I2417" s="42">
        <f>[2]Emissions!I131</f>
        <v>0</v>
      </c>
      <c r="J2417" s="42">
        <f>[2]Emissions!J131</f>
        <v>0</v>
      </c>
      <c r="K2417" s="42">
        <f>[2]Emissions!K131</f>
        <v>0</v>
      </c>
      <c r="L2417" s="42">
        <f>[2]Emissions!L131</f>
        <v>0</v>
      </c>
      <c r="M2417" s="42">
        <f>[2]Emissions!M131</f>
        <v>0</v>
      </c>
    </row>
    <row r="2418" spans="1:13">
      <c r="A2418" s="10" t="str">
        <f>[2]Emissions!A224</f>
        <v>EUR</v>
      </c>
      <c r="B2418" s="10" t="str">
        <f>[2]Emissions!B224</f>
        <v>COM_WH_BIO_PLT_NEW</v>
      </c>
      <c r="C2418" s="10" t="str">
        <f>[2]Emissions!C224</f>
        <v>COM_N2O</v>
      </c>
      <c r="D2418" s="10" t="str">
        <f>[2]Emissions!D224</f>
        <v>COM</v>
      </c>
      <c r="E2418" s="42">
        <f>[2]Emissions!E224</f>
        <v>0</v>
      </c>
      <c r="F2418" s="42">
        <f>[2]Emissions!F224</f>
        <v>0</v>
      </c>
      <c r="G2418" s="42">
        <f>[2]Emissions!G224</f>
        <v>0</v>
      </c>
      <c r="H2418" s="42">
        <f>[2]Emissions!H224</f>
        <v>3173.607100627989</v>
      </c>
      <c r="I2418" s="42">
        <f>[2]Emissions!I224</f>
        <v>3173.607100627989</v>
      </c>
      <c r="J2418" s="42">
        <f>[2]Emissions!J224</f>
        <v>2437.0084059440619</v>
      </c>
      <c r="K2418" s="42">
        <f>[2]Emissions!K224</f>
        <v>0</v>
      </c>
      <c r="L2418" s="42">
        <f>[2]Emissions!L224</f>
        <v>0</v>
      </c>
      <c r="M2418" s="42">
        <f>[2]Emissions!M224</f>
        <v>0</v>
      </c>
    </row>
    <row r="2419" spans="1:13">
      <c r="A2419" s="10" t="str">
        <f>[2]Emissions!A87</f>
        <v>EUR</v>
      </c>
      <c r="B2419" s="10" t="str">
        <f>[2]Emissions!B87</f>
        <v>COM_FT_NGA</v>
      </c>
      <c r="C2419" s="10" t="str">
        <f>[2]Emissions!C87</f>
        <v>COM_N2O</v>
      </c>
      <c r="D2419" s="10" t="str">
        <f>[2]Emissions!D87</f>
        <v>COM</v>
      </c>
      <c r="E2419" s="42">
        <f>[2]Emissions!E87</f>
        <v>-6.3013456174681899</v>
      </c>
      <c r="F2419" s="42">
        <f>[2]Emissions!F87</f>
        <v>0</v>
      </c>
      <c r="G2419" s="42">
        <f>[2]Emissions!G87</f>
        <v>0</v>
      </c>
      <c r="H2419" s="42">
        <f>[2]Emissions!H87</f>
        <v>-2.382437303612206</v>
      </c>
      <c r="I2419" s="42">
        <f>[2]Emissions!I87</f>
        <v>-2.7724790449544501</v>
      </c>
      <c r="J2419" s="42">
        <f>[2]Emissions!J87</f>
        <v>-2.4576957095404812</v>
      </c>
      <c r="K2419" s="42">
        <f>[2]Emissions!K87</f>
        <v>-3.1257614111218919</v>
      </c>
      <c r="L2419" s="42">
        <f>[2]Emissions!L87</f>
        <v>-2.971729850818539</v>
      </c>
      <c r="M2419" s="42">
        <f>[2]Emissions!M87</f>
        <v>-4.9037186471899759</v>
      </c>
    </row>
    <row r="2420" spans="1:13">
      <c r="A2420" s="10" t="str">
        <f>[2]Emissions!A234</f>
        <v>EUR</v>
      </c>
      <c r="B2420" s="10" t="str">
        <f>[2]Emissions!B234</f>
        <v>COM_WH_COA_NEW</v>
      </c>
      <c r="C2420" s="10" t="str">
        <f>[2]Emissions!C234</f>
        <v>COM_N2O</v>
      </c>
      <c r="D2420" s="10" t="str">
        <f>[2]Emissions!D234</f>
        <v>COM</v>
      </c>
      <c r="E2420" s="42">
        <f>[2]Emissions!E234</f>
        <v>341.74491853907688</v>
      </c>
      <c r="F2420" s="42">
        <f>[2]Emissions!F234</f>
        <v>308.70825692307699</v>
      </c>
      <c r="G2420" s="42">
        <f>[2]Emissions!G234</f>
        <v>301.45940061538471</v>
      </c>
      <c r="H2420" s="42">
        <f>[2]Emissions!H234</f>
        <v>0</v>
      </c>
      <c r="I2420" s="42">
        <f>[2]Emissions!I234</f>
        <v>0</v>
      </c>
      <c r="J2420" s="42">
        <f>[2]Emissions!J234</f>
        <v>0</v>
      </c>
      <c r="K2420" s="42">
        <f>[2]Emissions!K234</f>
        <v>0</v>
      </c>
      <c r="L2420" s="42">
        <f>[2]Emissions!L234</f>
        <v>0</v>
      </c>
      <c r="M2420" s="42">
        <f>[2]Emissions!M234</f>
        <v>0</v>
      </c>
    </row>
    <row r="2421" spans="1:13">
      <c r="A2421" s="10" t="str">
        <f>[2]Emissions!A82</f>
        <v>EUR</v>
      </c>
      <c r="B2421" s="10" t="str">
        <f>[2]Emissions!B82</f>
        <v>COM_FT_BIO</v>
      </c>
      <c r="C2421" s="10" t="str">
        <f>[2]Emissions!C82</f>
        <v>COM_N2O</v>
      </c>
      <c r="D2421" s="10" t="str">
        <f>[2]Emissions!D82</f>
        <v>COM</v>
      </c>
      <c r="E2421" s="42">
        <f>[2]Emissions!E82</f>
        <v>0</v>
      </c>
      <c r="F2421" s="42">
        <f>[2]Emissions!F82</f>
        <v>0</v>
      </c>
      <c r="G2421" s="42">
        <f>[2]Emissions!G82</f>
        <v>0</v>
      </c>
      <c r="H2421" s="42">
        <f>[2]Emissions!H82</f>
        <v>0</v>
      </c>
      <c r="I2421" s="42">
        <f>[2]Emissions!I82</f>
        <v>0</v>
      </c>
      <c r="J2421" s="42">
        <f>[2]Emissions!J82</f>
        <v>0</v>
      </c>
      <c r="K2421" s="42">
        <f>[2]Emissions!K82</f>
        <v>0</v>
      </c>
      <c r="L2421" s="42">
        <f>[2]Emissions!L82</f>
        <v>0</v>
      </c>
      <c r="M2421" s="42">
        <f>[2]Emissions!M82</f>
        <v>0</v>
      </c>
    </row>
    <row r="2422" spans="1:13">
      <c r="A2422" s="10" t="str">
        <f>[2]Emissions!A135</f>
        <v>EUR</v>
      </c>
      <c r="B2422" s="10" t="str">
        <f>[2]Emissions!B135</f>
        <v>COM_SH_BIO_PLT_NEW</v>
      </c>
      <c r="C2422" s="10" t="str">
        <f>[2]Emissions!C135</f>
        <v>COM_N2O</v>
      </c>
      <c r="D2422" s="10" t="str">
        <f>[2]Emissions!D135</f>
        <v>COM</v>
      </c>
      <c r="E2422" s="42">
        <f>[2]Emissions!E135</f>
        <v>0</v>
      </c>
      <c r="F2422" s="42">
        <f>[2]Emissions!F135</f>
        <v>0</v>
      </c>
      <c r="G2422" s="42">
        <f>[2]Emissions!G135</f>
        <v>0</v>
      </c>
      <c r="H2422" s="42">
        <f>[2]Emissions!H135</f>
        <v>3734.9622726689968</v>
      </c>
      <c r="I2422" s="42">
        <f>[2]Emissions!I135</f>
        <v>2800.4592226093519</v>
      </c>
      <c r="J2422" s="42">
        <f>[2]Emissions!J135</f>
        <v>1345.7336906350561</v>
      </c>
      <c r="K2422" s="42">
        <f>[2]Emissions!K135</f>
        <v>0</v>
      </c>
      <c r="L2422" s="42">
        <f>[2]Emissions!L135</f>
        <v>0</v>
      </c>
      <c r="M2422" s="42">
        <f>[2]Emissions!M135</f>
        <v>0</v>
      </c>
    </row>
    <row r="2423" spans="1:13">
      <c r="A2423" s="10" t="str">
        <f>[2]Emissions!A228</f>
        <v>EUR</v>
      </c>
      <c r="B2423" s="10" t="str">
        <f>[2]Emissions!B228</f>
        <v>COM_WH_BIO_WDS_NEW</v>
      </c>
      <c r="C2423" s="10" t="str">
        <f>[2]Emissions!C228</f>
        <v>COM_N2O</v>
      </c>
      <c r="D2423" s="10" t="str">
        <f>[2]Emissions!D228</f>
        <v>COM</v>
      </c>
      <c r="E2423" s="42">
        <f>[2]Emissions!E228</f>
        <v>0</v>
      </c>
      <c r="F2423" s="42">
        <f>[2]Emissions!F228</f>
        <v>0</v>
      </c>
      <c r="G2423" s="42">
        <f>[2]Emissions!G228</f>
        <v>0</v>
      </c>
      <c r="H2423" s="42">
        <f>[2]Emissions!H228</f>
        <v>0</v>
      </c>
      <c r="I2423" s="42">
        <f>[2]Emissions!I228</f>
        <v>0</v>
      </c>
      <c r="J2423" s="42">
        <f>[2]Emissions!J228</f>
        <v>0</v>
      </c>
      <c r="K2423" s="42">
        <f>[2]Emissions!K228</f>
        <v>0</v>
      </c>
      <c r="L2423" s="42">
        <f>[2]Emissions!L228</f>
        <v>0</v>
      </c>
      <c r="M2423" s="42">
        <f>[2]Emissions!M228</f>
        <v>0</v>
      </c>
    </row>
    <row r="2424" spans="1:13">
      <c r="A2424" s="10" t="str">
        <f>[2]Emissions!A139</f>
        <v>EUR</v>
      </c>
      <c r="B2424" s="10" t="str">
        <f>[2]Emissions!B139</f>
        <v>COM_SH_BIO_WDS_NEW</v>
      </c>
      <c r="C2424" s="10" t="str">
        <f>[2]Emissions!C139</f>
        <v>COM_N2O</v>
      </c>
      <c r="D2424" s="10" t="str">
        <f>[2]Emissions!D139</f>
        <v>COM</v>
      </c>
      <c r="E2424" s="42">
        <f>[2]Emissions!E139</f>
        <v>0</v>
      </c>
      <c r="F2424" s="42">
        <f>[2]Emissions!F139</f>
        <v>0</v>
      </c>
      <c r="G2424" s="42">
        <f>[2]Emissions!G139</f>
        <v>0</v>
      </c>
      <c r="H2424" s="42">
        <f>[2]Emissions!H139</f>
        <v>0</v>
      </c>
      <c r="I2424" s="42">
        <f>[2]Emissions!I139</f>
        <v>0</v>
      </c>
      <c r="J2424" s="42">
        <f>[2]Emissions!J139</f>
        <v>0</v>
      </c>
      <c r="K2424" s="42">
        <f>[2]Emissions!K139</f>
        <v>0</v>
      </c>
      <c r="L2424" s="42">
        <f>[2]Emissions!L139</f>
        <v>0</v>
      </c>
      <c r="M2424" s="42">
        <f>[2]Emissions!M139</f>
        <v>0</v>
      </c>
    </row>
    <row r="2425" spans="1:13">
      <c r="A2425" s="10" t="str">
        <f>[2]Emissions!A144</f>
        <v>EUR</v>
      </c>
      <c r="B2425" s="10" t="str">
        <f>[2]Emissions!B144</f>
        <v>COM_SH_COA_EXS</v>
      </c>
      <c r="C2425" s="10" t="str">
        <f>[2]Emissions!C144</f>
        <v>COM_N2O</v>
      </c>
      <c r="D2425" s="10" t="str">
        <f>[2]Emissions!D144</f>
        <v>COM</v>
      </c>
      <c r="E2425" s="42">
        <f>[2]Emissions!E144</f>
        <v>58.90019346092307</v>
      </c>
      <c r="F2425" s="42">
        <f>[2]Emissions!F144</f>
        <v>36.140015076923071</v>
      </c>
      <c r="G2425" s="42">
        <f>[2]Emissions!G144</f>
        <v>24.09334338461538</v>
      </c>
      <c r="H2425" s="42">
        <f>[2]Emissions!H144</f>
        <v>12.04667169230769</v>
      </c>
      <c r="I2425" s="42">
        <f>[2]Emissions!I144</f>
        <v>0</v>
      </c>
      <c r="J2425" s="42">
        <f>[2]Emissions!J144</f>
        <v>0</v>
      </c>
      <c r="K2425" s="42">
        <f>[2]Emissions!K144</f>
        <v>0</v>
      </c>
      <c r="L2425" s="42">
        <f>[2]Emissions!L144</f>
        <v>0</v>
      </c>
      <c r="M2425" s="42">
        <f>[2]Emissions!M144</f>
        <v>0</v>
      </c>
    </row>
    <row r="2426" spans="1:13">
      <c r="A2426" s="10" t="str">
        <f>[2]Emissions!A244</f>
        <v>EUR</v>
      </c>
      <c r="B2426" s="10" t="str">
        <f>[2]Emissions!B244</f>
        <v>COM_WH_DST_EXS</v>
      </c>
      <c r="C2426" s="10" t="str">
        <f>[2]Emissions!C244</f>
        <v>COM_CO2</v>
      </c>
      <c r="D2426" s="10" t="str">
        <f>[2]Emissions!D244</f>
        <v>COM</v>
      </c>
      <c r="E2426" s="42">
        <f>[2]Emissions!E244</f>
        <v>12469.47633095651</v>
      </c>
      <c r="F2426" s="42">
        <f>[2]Emissions!F244</f>
        <v>7343.656646812502</v>
      </c>
      <c r="G2426" s="42">
        <f>[2]Emissions!G244</f>
        <v>4895.771097875001</v>
      </c>
      <c r="H2426" s="42">
        <f>[2]Emissions!H244</f>
        <v>2447.885548937501</v>
      </c>
      <c r="I2426" s="42">
        <f>[2]Emissions!I244</f>
        <v>0</v>
      </c>
      <c r="J2426" s="42">
        <f>[2]Emissions!J244</f>
        <v>0</v>
      </c>
      <c r="K2426" s="42">
        <f>[2]Emissions!K244</f>
        <v>0</v>
      </c>
      <c r="L2426" s="42">
        <f>[2]Emissions!L244</f>
        <v>0</v>
      </c>
      <c r="M2426" s="42">
        <f>[2]Emissions!M244</f>
        <v>0</v>
      </c>
    </row>
    <row r="2427" spans="1:13">
      <c r="A2427" s="10" t="str">
        <f>[2]Emissions!A143</f>
        <v>EUR</v>
      </c>
      <c r="B2427" s="10" t="str">
        <f>[2]Emissions!B143</f>
        <v>COM_SH_COA_EXS</v>
      </c>
      <c r="C2427" s="10" t="str">
        <f>[2]Emissions!C143</f>
        <v>COM_CO2</v>
      </c>
      <c r="D2427" s="10" t="str">
        <f>[2]Emissions!D143</f>
        <v>COM</v>
      </c>
      <c r="E2427" s="42">
        <f>[2]Emissions!E143</f>
        <v>3485.0508218409918</v>
      </c>
      <c r="F2427" s="42">
        <f>[2]Emissions!F143</f>
        <v>2138.359517082692</v>
      </c>
      <c r="G2427" s="42">
        <f>[2]Emissions!G143</f>
        <v>1425.5730113884611</v>
      </c>
      <c r="H2427" s="42">
        <f>[2]Emissions!H143</f>
        <v>712.78650569423053</v>
      </c>
      <c r="I2427" s="42">
        <f>[2]Emissions!I143</f>
        <v>0</v>
      </c>
      <c r="J2427" s="42">
        <f>[2]Emissions!J143</f>
        <v>0</v>
      </c>
      <c r="K2427" s="42">
        <f>[2]Emissions!K143</f>
        <v>0</v>
      </c>
      <c r="L2427" s="42">
        <f>[2]Emissions!L143</f>
        <v>0</v>
      </c>
      <c r="M2427" s="42">
        <f>[2]Emissions!M143</f>
        <v>0</v>
      </c>
    </row>
    <row r="2428" spans="1:13">
      <c r="A2428" s="10" t="str">
        <f>[2]Emissions!A159</f>
        <v>EUR</v>
      </c>
      <c r="B2428" s="10" t="str">
        <f>[2]Emissions!B159</f>
        <v>COM_SH_DST_SOL_NEW</v>
      </c>
      <c r="C2428" s="10" t="str">
        <f>[2]Emissions!C159</f>
        <v>COM_CO2</v>
      </c>
      <c r="D2428" s="10" t="str">
        <f>[2]Emissions!D159</f>
        <v>COM</v>
      </c>
      <c r="E2428" s="42">
        <f>[2]Emissions!E159</f>
        <v>0</v>
      </c>
      <c r="F2428" s="42">
        <f>[2]Emissions!F159</f>
        <v>0</v>
      </c>
      <c r="G2428" s="42">
        <f>[2]Emissions!G159</f>
        <v>0</v>
      </c>
      <c r="H2428" s="42">
        <f>[2]Emissions!H159</f>
        <v>0</v>
      </c>
      <c r="I2428" s="42">
        <f>[2]Emissions!I159</f>
        <v>0</v>
      </c>
      <c r="J2428" s="42">
        <f>[2]Emissions!J159</f>
        <v>0</v>
      </c>
      <c r="K2428" s="42">
        <f>[2]Emissions!K159</f>
        <v>0</v>
      </c>
      <c r="L2428" s="42">
        <f>[2]Emissions!L159</f>
        <v>0</v>
      </c>
      <c r="M2428" s="42">
        <f>[2]Emissions!M159</f>
        <v>0</v>
      </c>
    </row>
    <row r="2429" spans="1:13">
      <c r="A2429" s="10" t="str">
        <f>[2]Emissions!A154</f>
        <v>EUR</v>
      </c>
      <c r="B2429" s="10" t="str">
        <f>[2]Emissions!B154</f>
        <v>COM_SH_DST_EXS</v>
      </c>
      <c r="C2429" s="10" t="str">
        <f>[2]Emissions!C154</f>
        <v>COM_CO2</v>
      </c>
      <c r="D2429" s="10" t="str">
        <f>[2]Emissions!D154</f>
        <v>COM</v>
      </c>
      <c r="E2429" s="42">
        <f>[2]Emissions!E154</f>
        <v>29352.76944697565</v>
      </c>
      <c r="F2429" s="42">
        <f>[2]Emissions!F154</f>
        <v>18010.289407061689</v>
      </c>
      <c r="G2429" s="42">
        <f>[2]Emissions!G154</f>
        <v>12006.85960470779</v>
      </c>
      <c r="H2429" s="42">
        <f>[2]Emissions!H154</f>
        <v>6003.4298023538986</v>
      </c>
      <c r="I2429" s="42">
        <f>[2]Emissions!I154</f>
        <v>0</v>
      </c>
      <c r="J2429" s="42">
        <f>[2]Emissions!J154</f>
        <v>0</v>
      </c>
      <c r="K2429" s="42">
        <f>[2]Emissions!K154</f>
        <v>0</v>
      </c>
      <c r="L2429" s="42">
        <f>[2]Emissions!L154</f>
        <v>0</v>
      </c>
      <c r="M2429" s="42">
        <f>[2]Emissions!M154</f>
        <v>0</v>
      </c>
    </row>
    <row r="2430" spans="1:13">
      <c r="A2430" s="10" t="str">
        <f>[2]Emissions!A239</f>
        <v>EUR</v>
      </c>
      <c r="B2430" s="10" t="str">
        <f>[2]Emissions!B239</f>
        <v>COM_WH_DST_CND_NEW</v>
      </c>
      <c r="C2430" s="10" t="str">
        <f>[2]Emissions!C239</f>
        <v>COM_CO2</v>
      </c>
      <c r="D2430" s="10" t="str">
        <f>[2]Emissions!D239</f>
        <v>COM</v>
      </c>
      <c r="E2430" s="42">
        <f>[2]Emissions!E239</f>
        <v>0</v>
      </c>
      <c r="F2430" s="42">
        <f>[2]Emissions!F239</f>
        <v>0</v>
      </c>
      <c r="G2430" s="42">
        <f>[2]Emissions!G239</f>
        <v>0</v>
      </c>
      <c r="H2430" s="42">
        <f>[2]Emissions!H239</f>
        <v>0</v>
      </c>
      <c r="I2430" s="42">
        <f>[2]Emissions!I239</f>
        <v>0</v>
      </c>
      <c r="J2430" s="42">
        <f>[2]Emissions!J239</f>
        <v>0</v>
      </c>
      <c r="K2430" s="42">
        <f>[2]Emissions!K239</f>
        <v>0</v>
      </c>
      <c r="L2430" s="42">
        <f>[2]Emissions!L239</f>
        <v>0</v>
      </c>
      <c r="M2430" s="42">
        <f>[2]Emissions!M239</f>
        <v>0</v>
      </c>
    </row>
    <row r="2431" spans="1:13">
      <c r="A2431" s="10" t="str">
        <f>[2]Emissions!A249</f>
        <v>EUR</v>
      </c>
      <c r="B2431" s="10" t="str">
        <f>[2]Emissions!B249</f>
        <v>COM_WH_DST_SOL_NEW</v>
      </c>
      <c r="C2431" s="10" t="str">
        <f>[2]Emissions!C249</f>
        <v>COM_CO2</v>
      </c>
      <c r="D2431" s="10" t="str">
        <f>[2]Emissions!D249</f>
        <v>COM</v>
      </c>
      <c r="E2431" s="42">
        <f>[2]Emissions!E249</f>
        <v>0</v>
      </c>
      <c r="F2431" s="42">
        <f>[2]Emissions!F249</f>
        <v>0</v>
      </c>
      <c r="G2431" s="42">
        <f>[2]Emissions!G249</f>
        <v>0</v>
      </c>
      <c r="H2431" s="42">
        <f>[2]Emissions!H249</f>
        <v>0</v>
      </c>
      <c r="I2431" s="42">
        <f>[2]Emissions!I249</f>
        <v>0</v>
      </c>
      <c r="J2431" s="42">
        <f>[2]Emissions!J249</f>
        <v>0</v>
      </c>
      <c r="K2431" s="42">
        <f>[2]Emissions!K249</f>
        <v>0</v>
      </c>
      <c r="L2431" s="42">
        <f>[2]Emissions!L249</f>
        <v>0</v>
      </c>
      <c r="M2431" s="42">
        <f>[2]Emissions!M249</f>
        <v>0</v>
      </c>
    </row>
    <row r="2432" spans="1:13">
      <c r="A2432" s="10" t="str">
        <f>[2]Emissions!A299</f>
        <v>EUR</v>
      </c>
      <c r="B2432" s="10" t="str">
        <f>[2]Emissions!B299</f>
        <v>COM_WH_NGA_STD_NEW</v>
      </c>
      <c r="C2432" s="10" t="str">
        <f>[2]Emissions!C299</f>
        <v>COM_CO2</v>
      </c>
      <c r="D2432" s="10" t="str">
        <f>[2]Emissions!D299</f>
        <v>COM</v>
      </c>
      <c r="E2432" s="42">
        <f>[2]Emissions!E299</f>
        <v>3407.6760139949738</v>
      </c>
      <c r="F2432" s="42">
        <f>[2]Emissions!F299</f>
        <v>3352.429160377993</v>
      </c>
      <c r="G2432" s="42">
        <f>[2]Emissions!G299</f>
        <v>1742.630293603288</v>
      </c>
      <c r="H2432" s="42">
        <f>[2]Emissions!H299</f>
        <v>0</v>
      </c>
      <c r="I2432" s="42">
        <f>[2]Emissions!I299</f>
        <v>0</v>
      </c>
      <c r="J2432" s="42">
        <f>[2]Emissions!J299</f>
        <v>0</v>
      </c>
      <c r="K2432" s="42">
        <f>[2]Emissions!K299</f>
        <v>0</v>
      </c>
      <c r="L2432" s="42">
        <f>[2]Emissions!L299</f>
        <v>0</v>
      </c>
      <c r="M2432" s="42">
        <f>[2]Emissions!M299</f>
        <v>0</v>
      </c>
    </row>
    <row r="2433" spans="1:13">
      <c r="A2433" s="10" t="str">
        <f>[2]Emissions!A264</f>
        <v>EUR</v>
      </c>
      <c r="B2433" s="10" t="str">
        <f>[2]Emissions!B264</f>
        <v>COM_WH_HFO_NEW</v>
      </c>
      <c r="C2433" s="10" t="str">
        <f>[2]Emissions!C264</f>
        <v>COM_CO2</v>
      </c>
      <c r="D2433" s="10" t="str">
        <f>[2]Emissions!D264</f>
        <v>COM</v>
      </c>
      <c r="E2433" s="42">
        <f>[2]Emissions!E264</f>
        <v>1169.422615884502</v>
      </c>
      <c r="F2433" s="42">
        <f>[2]Emissions!F264</f>
        <v>0</v>
      </c>
      <c r="G2433" s="42">
        <f>[2]Emissions!G264</f>
        <v>8778.9377059286926</v>
      </c>
      <c r="H2433" s="42">
        <f>[2]Emissions!H264</f>
        <v>0</v>
      </c>
      <c r="I2433" s="42">
        <f>[2]Emissions!I264</f>
        <v>0</v>
      </c>
      <c r="J2433" s="42">
        <f>[2]Emissions!J264</f>
        <v>0</v>
      </c>
      <c r="K2433" s="42">
        <f>[2]Emissions!K264</f>
        <v>0</v>
      </c>
      <c r="L2433" s="42">
        <f>[2]Emissions!L264</f>
        <v>0</v>
      </c>
      <c r="M2433" s="42">
        <f>[2]Emissions!M264</f>
        <v>0</v>
      </c>
    </row>
    <row r="2434" spans="1:13">
      <c r="A2434" s="10" t="str">
        <f>[2]Emissions!A194</f>
        <v>EUR</v>
      </c>
      <c r="B2434" s="10" t="str">
        <f>[2]Emissions!B194</f>
        <v>COM_SH_LPG_STD_NEW</v>
      </c>
      <c r="C2434" s="10" t="str">
        <f>[2]Emissions!C194</f>
        <v>COM_CO2</v>
      </c>
      <c r="D2434" s="10" t="str">
        <f>[2]Emissions!D194</f>
        <v>COM</v>
      </c>
      <c r="E2434" s="42">
        <f>[2]Emissions!E194</f>
        <v>0</v>
      </c>
      <c r="F2434" s="42">
        <f>[2]Emissions!F194</f>
        <v>0</v>
      </c>
      <c r="G2434" s="42">
        <f>[2]Emissions!G194</f>
        <v>0</v>
      </c>
      <c r="H2434" s="42">
        <f>[2]Emissions!H194</f>
        <v>0</v>
      </c>
      <c r="I2434" s="42">
        <f>[2]Emissions!I194</f>
        <v>0</v>
      </c>
      <c r="J2434" s="42">
        <f>[2]Emissions!J194</f>
        <v>0</v>
      </c>
      <c r="K2434" s="42">
        <f>[2]Emissions!K194</f>
        <v>0</v>
      </c>
      <c r="L2434" s="42">
        <f>[2]Emissions!L194</f>
        <v>0</v>
      </c>
      <c r="M2434" s="42">
        <f>[2]Emissions!M194</f>
        <v>0</v>
      </c>
    </row>
    <row r="2435" spans="1:13">
      <c r="A2435" s="10" t="str">
        <f>[2]Emissions!A91</f>
        <v>EUR</v>
      </c>
      <c r="B2435" s="10" t="str">
        <f>[2]Emissions!B91</f>
        <v>COM_LG_KER_EXS</v>
      </c>
      <c r="C2435" s="10" t="str">
        <f>[2]Emissions!C91</f>
        <v>COM_CO2</v>
      </c>
      <c r="D2435" s="10" t="str">
        <f>[2]Emissions!D91</f>
        <v>COM</v>
      </c>
      <c r="E2435" s="42">
        <f>[2]Emissions!E91</f>
        <v>1.728080366342857</v>
      </c>
      <c r="F2435" s="42">
        <f>[2]Emissions!F91</f>
        <v>1.296060274757143</v>
      </c>
      <c r="G2435" s="42">
        <f>[2]Emissions!G91</f>
        <v>0.86404018317142828</v>
      </c>
      <c r="H2435" s="42">
        <f>[2]Emissions!H91</f>
        <v>0.1665341614285715</v>
      </c>
      <c r="I2435" s="42">
        <f>[2]Emissions!I91</f>
        <v>0</v>
      </c>
      <c r="J2435" s="42">
        <f>[2]Emissions!J91</f>
        <v>0</v>
      </c>
      <c r="K2435" s="42">
        <f>[2]Emissions!K91</f>
        <v>0</v>
      </c>
      <c r="L2435" s="42">
        <f>[2]Emissions!L91</f>
        <v>0</v>
      </c>
      <c r="M2435" s="42">
        <f>[2]Emissions!M91</f>
        <v>0</v>
      </c>
    </row>
    <row r="2436" spans="1:13">
      <c r="A2436" s="10" t="str">
        <f>[2]Emissions!A77</f>
        <v>EUR</v>
      </c>
      <c r="B2436" s="10" t="str">
        <f>[2]Emissions!B77</f>
        <v>COM_CK_NGA_NEW</v>
      </c>
      <c r="C2436" s="10" t="str">
        <f>[2]Emissions!C77</f>
        <v>COM_CO2</v>
      </c>
      <c r="D2436" s="10" t="str">
        <f>[2]Emissions!D77</f>
        <v>COM</v>
      </c>
      <c r="E2436" s="42">
        <f>[2]Emissions!E77</f>
        <v>198.556048931687</v>
      </c>
      <c r="F2436" s="42">
        <f>[2]Emissions!F77</f>
        <v>8729.662085415699</v>
      </c>
      <c r="G2436" s="42">
        <f>[2]Emissions!G77</f>
        <v>16526.306931929201</v>
      </c>
      <c r="H2436" s="42">
        <f>[2]Emissions!H77</f>
        <v>26333.527754030179</v>
      </c>
      <c r="I2436" s="42">
        <f>[2]Emissions!I77</f>
        <v>34521.979596785161</v>
      </c>
      <c r="J2436" s="42">
        <f>[2]Emissions!J77</f>
        <v>37240.569513057882</v>
      </c>
      <c r="K2436" s="42">
        <f>[2]Emissions!K77</f>
        <v>38255.134878646073</v>
      </c>
      <c r="L2436" s="42">
        <f>[2]Emissions!L77</f>
        <v>30458.490032132559</v>
      </c>
      <c r="M2436" s="42">
        <f>[2]Emissions!M77</f>
        <v>16557.043288654098</v>
      </c>
    </row>
    <row r="2437" spans="1:13">
      <c r="A2437" s="10" t="str">
        <f>[2]Emissions!A279</f>
        <v>EUR</v>
      </c>
      <c r="B2437" s="10" t="str">
        <f>[2]Emissions!B279</f>
        <v>COM_WH_LPG_EXS</v>
      </c>
      <c r="C2437" s="10" t="str">
        <f>[2]Emissions!C279</f>
        <v>COM_CO2</v>
      </c>
      <c r="D2437" s="10" t="str">
        <f>[2]Emissions!D279</f>
        <v>COM</v>
      </c>
      <c r="E2437" s="42">
        <f>[2]Emissions!E279</f>
        <v>589.72116544000016</v>
      </c>
      <c r="F2437" s="42">
        <f>[2]Emissions!F279</f>
        <v>442.29087408000009</v>
      </c>
      <c r="G2437" s="42">
        <f>[2]Emissions!G279</f>
        <v>294.86058272000008</v>
      </c>
      <c r="H2437" s="42">
        <f>[2]Emissions!H279</f>
        <v>147.43029136000001</v>
      </c>
      <c r="I2437" s="42">
        <f>[2]Emissions!I279</f>
        <v>0</v>
      </c>
      <c r="J2437" s="42">
        <f>[2]Emissions!J279</f>
        <v>0</v>
      </c>
      <c r="K2437" s="42">
        <f>[2]Emissions!K279</f>
        <v>0</v>
      </c>
      <c r="L2437" s="42">
        <f>[2]Emissions!L279</f>
        <v>0</v>
      </c>
      <c r="M2437" s="42">
        <f>[2]Emissions!M279</f>
        <v>0</v>
      </c>
    </row>
    <row r="2438" spans="1:13">
      <c r="A2438" s="10" t="str">
        <f>[2]Emissions!A209</f>
        <v>EUR</v>
      </c>
      <c r="B2438" s="10" t="str">
        <f>[2]Emissions!B209</f>
        <v>COM_SH_NGA_HP_EXS</v>
      </c>
      <c r="C2438" s="10" t="str">
        <f>[2]Emissions!C209</f>
        <v>COM_CO2</v>
      </c>
      <c r="D2438" s="10" t="str">
        <f>[2]Emissions!D209</f>
        <v>COM</v>
      </c>
      <c r="E2438" s="42">
        <f>[2]Emissions!E209</f>
        <v>2.79302254736842</v>
      </c>
      <c r="F2438" s="42">
        <f>[2]Emissions!F209</f>
        <v>6.7395634067999994</v>
      </c>
      <c r="G2438" s="42">
        <f>[2]Emissions!G209</f>
        <v>6.3592468365999979</v>
      </c>
      <c r="H2438" s="42">
        <f>[2]Emissions!H209</f>
        <v>3.1796234182999998</v>
      </c>
      <c r="I2438" s="42">
        <f>[2]Emissions!I209</f>
        <v>0</v>
      </c>
      <c r="J2438" s="42">
        <f>[2]Emissions!J209</f>
        <v>0</v>
      </c>
      <c r="K2438" s="42">
        <f>[2]Emissions!K209</f>
        <v>0</v>
      </c>
      <c r="L2438" s="42">
        <f>[2]Emissions!L209</f>
        <v>0</v>
      </c>
      <c r="M2438" s="42">
        <f>[2]Emissions!M209</f>
        <v>0</v>
      </c>
    </row>
    <row r="2439" spans="1:13">
      <c r="A2439" s="10" t="str">
        <f>[2]Emissions!A174</f>
        <v>EUR</v>
      </c>
      <c r="B2439" s="10" t="str">
        <f>[2]Emissions!B174</f>
        <v>COM_SH_KER_EXS</v>
      </c>
      <c r="C2439" s="10" t="str">
        <f>[2]Emissions!C174</f>
        <v>COM_CO2</v>
      </c>
      <c r="D2439" s="10" t="str">
        <f>[2]Emissions!D174</f>
        <v>COM</v>
      </c>
      <c r="E2439" s="42">
        <f>[2]Emissions!E174</f>
        <v>99.219696992307675</v>
      </c>
      <c r="F2439" s="42">
        <f>[2]Emissions!F174</f>
        <v>102.96298556065381</v>
      </c>
      <c r="G2439" s="42">
        <f>[2]Emissions!G174</f>
        <v>68.641990373769232</v>
      </c>
      <c r="H2439" s="42">
        <f>[2]Emissions!H174</f>
        <v>7.1210308846153838</v>
      </c>
      <c r="I2439" s="42">
        <f>[2]Emissions!I174</f>
        <v>0</v>
      </c>
      <c r="J2439" s="42">
        <f>[2]Emissions!J174</f>
        <v>0</v>
      </c>
      <c r="K2439" s="42">
        <f>[2]Emissions!K174</f>
        <v>0</v>
      </c>
      <c r="L2439" s="42">
        <f>[2]Emissions!L174</f>
        <v>0</v>
      </c>
      <c r="M2439" s="42">
        <f>[2]Emissions!M174</f>
        <v>0</v>
      </c>
    </row>
    <row r="2440" spans="1:13">
      <c r="A2440" s="10" t="str">
        <f>[2]Emissions!A106</f>
        <v>EUR</v>
      </c>
      <c r="B2440" s="10" t="str">
        <f>[2]Emissions!B106</f>
        <v>COM_SC_DST_STD_NEW</v>
      </c>
      <c r="C2440" s="10" t="str">
        <f>[2]Emissions!C106</f>
        <v>COM_CO2</v>
      </c>
      <c r="D2440" s="10" t="str">
        <f>[2]Emissions!D106</f>
        <v>COM</v>
      </c>
      <c r="E2440" s="42">
        <f>[2]Emissions!E106</f>
        <v>0</v>
      </c>
      <c r="F2440" s="42">
        <f>[2]Emissions!F106</f>
        <v>0</v>
      </c>
      <c r="G2440" s="42">
        <f>[2]Emissions!G106</f>
        <v>0</v>
      </c>
      <c r="H2440" s="42">
        <f>[2]Emissions!H106</f>
        <v>0</v>
      </c>
      <c r="I2440" s="42">
        <f>[2]Emissions!I106</f>
        <v>0</v>
      </c>
      <c r="J2440" s="42">
        <f>[2]Emissions!J106</f>
        <v>0</v>
      </c>
      <c r="K2440" s="42">
        <f>[2]Emissions!K106</f>
        <v>0</v>
      </c>
      <c r="L2440" s="42">
        <f>[2]Emissions!L106</f>
        <v>0</v>
      </c>
      <c r="M2440" s="42">
        <f>[2]Emissions!M106</f>
        <v>0</v>
      </c>
    </row>
    <row r="2441" spans="1:13">
      <c r="A2441" s="10" t="str">
        <f>[2]Emissions!A294</f>
        <v>EUR</v>
      </c>
      <c r="B2441" s="10" t="str">
        <f>[2]Emissions!B294</f>
        <v>COM_WH_NGA_EXS</v>
      </c>
      <c r="C2441" s="10" t="str">
        <f>[2]Emissions!C294</f>
        <v>COM_CO2</v>
      </c>
      <c r="D2441" s="10" t="str">
        <f>[2]Emissions!D294</f>
        <v>COM</v>
      </c>
      <c r="E2441" s="42">
        <f>[2]Emissions!E294</f>
        <v>38653.618459259953</v>
      </c>
      <c r="F2441" s="42">
        <f>[2]Emissions!F294</f>
        <v>36117.556893235313</v>
      </c>
      <c r="G2441" s="42">
        <f>[2]Emissions!G294</f>
        <v>36117.556893235313</v>
      </c>
      <c r="H2441" s="42">
        <f>[2]Emissions!H294</f>
        <v>5518.0797276660523</v>
      </c>
      <c r="I2441" s="42">
        <f>[2]Emissions!I294</f>
        <v>0</v>
      </c>
      <c r="J2441" s="42">
        <f>[2]Emissions!J294</f>
        <v>0</v>
      </c>
      <c r="K2441" s="42">
        <f>[2]Emissions!K294</f>
        <v>0</v>
      </c>
      <c r="L2441" s="42">
        <f>[2]Emissions!L294</f>
        <v>0</v>
      </c>
      <c r="M2441" s="42">
        <f>[2]Emissions!M294</f>
        <v>0</v>
      </c>
    </row>
    <row r="2442" spans="1:13">
      <c r="A2442" s="10" t="str">
        <f>[2]Emissions!A259</f>
        <v>EUR</v>
      </c>
      <c r="B2442" s="10" t="str">
        <f>[2]Emissions!B259</f>
        <v>COM_WH_HFO_EXS</v>
      </c>
      <c r="C2442" s="10" t="str">
        <f>[2]Emissions!C259</f>
        <v>COM_CO2</v>
      </c>
      <c r="D2442" s="10" t="str">
        <f>[2]Emissions!D259</f>
        <v>COM</v>
      </c>
      <c r="E2442" s="42">
        <f>[2]Emissions!E259</f>
        <v>202.52815544249799</v>
      </c>
      <c r="F2442" s="42">
        <f>[2]Emissions!F259</f>
        <v>92.280481206448997</v>
      </c>
      <c r="G2442" s="42">
        <f>[2]Emissions!G259</f>
        <v>92.280481206448997</v>
      </c>
      <c r="H2442" s="42">
        <f>[2]Emissions!H259</f>
        <v>5.6288198714285729</v>
      </c>
      <c r="I2442" s="42">
        <f>[2]Emissions!I259</f>
        <v>0</v>
      </c>
      <c r="J2442" s="42">
        <f>[2]Emissions!J259</f>
        <v>0</v>
      </c>
      <c r="K2442" s="42">
        <f>[2]Emissions!K259</f>
        <v>0</v>
      </c>
      <c r="L2442" s="42">
        <f>[2]Emissions!L259</f>
        <v>0</v>
      </c>
      <c r="M2442" s="42">
        <f>[2]Emissions!M259</f>
        <v>0</v>
      </c>
    </row>
    <row r="2443" spans="1:13">
      <c r="A2443" s="10" t="str">
        <f>[2]Emissions!A189</f>
        <v>EUR</v>
      </c>
      <c r="B2443" s="10" t="str">
        <f>[2]Emissions!B189</f>
        <v>COM_SH_LPG_SOL_NEW</v>
      </c>
      <c r="C2443" s="10" t="str">
        <f>[2]Emissions!C189</f>
        <v>COM_CO2</v>
      </c>
      <c r="D2443" s="10" t="str">
        <f>[2]Emissions!D189</f>
        <v>COM</v>
      </c>
      <c r="E2443" s="42">
        <f>[2]Emissions!E189</f>
        <v>0</v>
      </c>
      <c r="F2443" s="42">
        <f>[2]Emissions!F189</f>
        <v>0</v>
      </c>
      <c r="G2443" s="42">
        <f>[2]Emissions!G189</f>
        <v>0</v>
      </c>
      <c r="H2443" s="42">
        <f>[2]Emissions!H189</f>
        <v>0</v>
      </c>
      <c r="I2443" s="42">
        <f>[2]Emissions!I189</f>
        <v>0</v>
      </c>
      <c r="J2443" s="42">
        <f>[2]Emissions!J189</f>
        <v>0</v>
      </c>
      <c r="K2443" s="42">
        <f>[2]Emissions!K189</f>
        <v>0</v>
      </c>
      <c r="L2443" s="42">
        <f>[2]Emissions!L189</f>
        <v>0</v>
      </c>
      <c r="M2443" s="42">
        <f>[2]Emissions!M189</f>
        <v>0</v>
      </c>
    </row>
    <row r="2444" spans="1:13">
      <c r="A2444" s="10" t="str">
        <f>[2]Emissions!A126</f>
        <v>EUR</v>
      </c>
      <c r="B2444" s="10" t="str">
        <f>[2]Emissions!B126</f>
        <v>COM_SC_NGA_STD_NEW</v>
      </c>
      <c r="C2444" s="10" t="str">
        <f>[2]Emissions!C126</f>
        <v>COM_CO2</v>
      </c>
      <c r="D2444" s="10" t="str">
        <f>[2]Emissions!D126</f>
        <v>COM</v>
      </c>
      <c r="E2444" s="42">
        <f>[2]Emissions!E126</f>
        <v>0</v>
      </c>
      <c r="F2444" s="42">
        <f>[2]Emissions!F126</f>
        <v>0</v>
      </c>
      <c r="G2444" s="42">
        <f>[2]Emissions!G126</f>
        <v>0</v>
      </c>
      <c r="H2444" s="42">
        <f>[2]Emissions!H126</f>
        <v>0</v>
      </c>
      <c r="I2444" s="42">
        <f>[2]Emissions!I126</f>
        <v>0</v>
      </c>
      <c r="J2444" s="42">
        <f>[2]Emissions!J126</f>
        <v>0</v>
      </c>
      <c r="K2444" s="42">
        <f>[2]Emissions!K126</f>
        <v>0</v>
      </c>
      <c r="L2444" s="42">
        <f>[2]Emissions!L126</f>
        <v>0</v>
      </c>
      <c r="M2444" s="42">
        <f>[2]Emissions!M126</f>
        <v>0</v>
      </c>
    </row>
    <row r="2445" spans="1:13">
      <c r="A2445" s="10" t="str">
        <f>[2]Emissions!A72</f>
        <v>EUR</v>
      </c>
      <c r="B2445" s="10" t="str">
        <f>[2]Emissions!B72</f>
        <v>COM_CK_NGA_EXS</v>
      </c>
      <c r="C2445" s="10" t="str">
        <f>[2]Emissions!C72</f>
        <v>COM_CO2</v>
      </c>
      <c r="D2445" s="10" t="str">
        <f>[2]Emissions!D72</f>
        <v>COM</v>
      </c>
      <c r="E2445" s="42">
        <f>[2]Emissions!E72</f>
        <v>19137.76499129687</v>
      </c>
      <c r="F2445" s="42">
        <f>[2]Emissions!F72</f>
        <v>14353.323743472651</v>
      </c>
      <c r="G2445" s="42">
        <f>[2]Emissions!G72</f>
        <v>9568.8824956484368</v>
      </c>
      <c r="H2445" s="42">
        <f>[2]Emissions!H72</f>
        <v>4784.4412478242193</v>
      </c>
      <c r="I2445" s="42">
        <f>[2]Emissions!I72</f>
        <v>0</v>
      </c>
      <c r="J2445" s="42">
        <f>[2]Emissions!J72</f>
        <v>0</v>
      </c>
      <c r="K2445" s="42">
        <f>[2]Emissions!K72</f>
        <v>0</v>
      </c>
      <c r="L2445" s="42">
        <f>[2]Emissions!L72</f>
        <v>0</v>
      </c>
      <c r="M2445" s="42">
        <f>[2]Emissions!M72</f>
        <v>0</v>
      </c>
    </row>
    <row r="2446" spans="1:13">
      <c r="A2446" s="10" t="str">
        <f>[2]Emissions!A274</f>
        <v>EUR</v>
      </c>
      <c r="B2446" s="10" t="str">
        <f>[2]Emissions!B274</f>
        <v>COM_WH_LPG_CND_NEW</v>
      </c>
      <c r="C2446" s="10" t="str">
        <f>[2]Emissions!C274</f>
        <v>COM_CO2</v>
      </c>
      <c r="D2446" s="10" t="str">
        <f>[2]Emissions!D274</f>
        <v>COM</v>
      </c>
      <c r="E2446" s="42">
        <f>[2]Emissions!E274</f>
        <v>0</v>
      </c>
      <c r="F2446" s="42">
        <f>[2]Emissions!F274</f>
        <v>0</v>
      </c>
      <c r="G2446" s="42">
        <f>[2]Emissions!G274</f>
        <v>0</v>
      </c>
      <c r="H2446" s="42">
        <f>[2]Emissions!H274</f>
        <v>0</v>
      </c>
      <c r="I2446" s="42">
        <f>[2]Emissions!I274</f>
        <v>0</v>
      </c>
      <c r="J2446" s="42">
        <f>[2]Emissions!J274</f>
        <v>0</v>
      </c>
      <c r="K2446" s="42">
        <f>[2]Emissions!K274</f>
        <v>0</v>
      </c>
      <c r="L2446" s="42">
        <f>[2]Emissions!L274</f>
        <v>0</v>
      </c>
      <c r="M2446" s="42">
        <f>[2]Emissions!M274</f>
        <v>0</v>
      </c>
    </row>
    <row r="2447" spans="1:13">
      <c r="A2447" s="10" t="str">
        <f>[2]Emissions!A204</f>
        <v>EUR</v>
      </c>
      <c r="B2447" s="10" t="str">
        <f>[2]Emissions!B204</f>
        <v>COM_SH_NGA_CND_NEW</v>
      </c>
      <c r="C2447" s="10" t="str">
        <f>[2]Emissions!C204</f>
        <v>COM_CO2</v>
      </c>
      <c r="D2447" s="10" t="str">
        <f>[2]Emissions!D204</f>
        <v>COM</v>
      </c>
      <c r="E2447" s="42">
        <f>[2]Emissions!E204</f>
        <v>0</v>
      </c>
      <c r="F2447" s="42">
        <f>[2]Emissions!F204</f>
        <v>31800.052244569251</v>
      </c>
      <c r="G2447" s="42">
        <f>[2]Emissions!G204</f>
        <v>35553.43661180044</v>
      </c>
      <c r="H2447" s="42">
        <f>[2]Emissions!H204</f>
        <v>25119.749429820989</v>
      </c>
      <c r="I2447" s="42">
        <f>[2]Emissions!I204</f>
        <v>20614.66686778138</v>
      </c>
      <c r="J2447" s="42">
        <f>[2]Emissions!J204</f>
        <v>0</v>
      </c>
      <c r="K2447" s="42">
        <f>[2]Emissions!K204</f>
        <v>0</v>
      </c>
      <c r="L2447" s="42">
        <f>[2]Emissions!L204</f>
        <v>0</v>
      </c>
      <c r="M2447" s="42">
        <f>[2]Emissions!M204</f>
        <v>0</v>
      </c>
    </row>
    <row r="2448" spans="1:13">
      <c r="A2448" s="10" t="str">
        <f>[2]Emissions!A169</f>
        <v>EUR</v>
      </c>
      <c r="B2448" s="10" t="str">
        <f>[2]Emissions!B169</f>
        <v>COM_SH_HFO_EXS</v>
      </c>
      <c r="C2448" s="10" t="str">
        <f>[2]Emissions!C169</f>
        <v>COM_CO2</v>
      </c>
      <c r="D2448" s="10" t="str">
        <f>[2]Emissions!D169</f>
        <v>COM</v>
      </c>
      <c r="E2448" s="42">
        <f>[2]Emissions!E169</f>
        <v>1844.8435674729999</v>
      </c>
      <c r="F2448" s="42">
        <f>[2]Emissions!F169</f>
        <v>1131.96019275</v>
      </c>
      <c r="G2448" s="42">
        <f>[2]Emissions!G169</f>
        <v>754.64012849999995</v>
      </c>
      <c r="H2448" s="42">
        <f>[2]Emissions!H169</f>
        <v>377.32006424999992</v>
      </c>
      <c r="I2448" s="42">
        <f>[2]Emissions!I169</f>
        <v>0</v>
      </c>
      <c r="J2448" s="42">
        <f>[2]Emissions!J169</f>
        <v>0</v>
      </c>
      <c r="K2448" s="42">
        <f>[2]Emissions!K169</f>
        <v>0</v>
      </c>
      <c r="L2448" s="42">
        <f>[2]Emissions!L169</f>
        <v>0</v>
      </c>
      <c r="M2448" s="42">
        <f>[2]Emissions!M169</f>
        <v>0</v>
      </c>
    </row>
    <row r="2449" spans="1:13">
      <c r="A2449" s="10" t="str">
        <f>[2]Emissions!A121</f>
        <v>EUR</v>
      </c>
      <c r="B2449" s="10" t="str">
        <f>[2]Emissions!B121</f>
        <v>COM_SC_NGA_IMP_NEW</v>
      </c>
      <c r="C2449" s="10" t="str">
        <f>[2]Emissions!C121</f>
        <v>COM_CO2</v>
      </c>
      <c r="D2449" s="10" t="str">
        <f>[2]Emissions!D121</f>
        <v>COM</v>
      </c>
      <c r="E2449" s="42">
        <f>[2]Emissions!E121</f>
        <v>0</v>
      </c>
      <c r="F2449" s="42">
        <f>[2]Emissions!F121</f>
        <v>0</v>
      </c>
      <c r="G2449" s="42">
        <f>[2]Emissions!G121</f>
        <v>0</v>
      </c>
      <c r="H2449" s="42">
        <f>[2]Emissions!H121</f>
        <v>0</v>
      </c>
      <c r="I2449" s="42">
        <f>[2]Emissions!I121</f>
        <v>0</v>
      </c>
      <c r="J2449" s="42">
        <f>[2]Emissions!J121</f>
        <v>0</v>
      </c>
      <c r="K2449" s="42">
        <f>[2]Emissions!K121</f>
        <v>0</v>
      </c>
      <c r="L2449" s="42">
        <f>[2]Emissions!L121</f>
        <v>0</v>
      </c>
      <c r="M2449" s="42">
        <f>[2]Emissions!M121</f>
        <v>0</v>
      </c>
    </row>
    <row r="2450" spans="1:13">
      <c r="A2450" s="10" t="str">
        <f>[2]Emissions!A101</f>
        <v>EUR</v>
      </c>
      <c r="B2450" s="10" t="str">
        <f>[2]Emissions!B101</f>
        <v>COM_SC_DST_IMP_NEW</v>
      </c>
      <c r="C2450" s="10" t="str">
        <f>[2]Emissions!C101</f>
        <v>COM_CO2</v>
      </c>
      <c r="D2450" s="10" t="str">
        <f>[2]Emissions!D101</f>
        <v>COM</v>
      </c>
      <c r="E2450" s="42">
        <f>[2]Emissions!E101</f>
        <v>0</v>
      </c>
      <c r="F2450" s="42">
        <f>[2]Emissions!F101</f>
        <v>0</v>
      </c>
      <c r="G2450" s="42">
        <f>[2]Emissions!G101</f>
        <v>0</v>
      </c>
      <c r="H2450" s="42">
        <f>[2]Emissions!H101</f>
        <v>0</v>
      </c>
      <c r="I2450" s="42">
        <f>[2]Emissions!I101</f>
        <v>0</v>
      </c>
      <c r="J2450" s="42">
        <f>[2]Emissions!J101</f>
        <v>0</v>
      </c>
      <c r="K2450" s="42">
        <f>[2]Emissions!K101</f>
        <v>0</v>
      </c>
      <c r="L2450" s="42">
        <f>[2]Emissions!L101</f>
        <v>0</v>
      </c>
      <c r="M2450" s="42">
        <f>[2]Emissions!M101</f>
        <v>0</v>
      </c>
    </row>
    <row r="2451" spans="1:13">
      <c r="A2451" s="10" t="str">
        <f>[2]Emissions!A289</f>
        <v>EUR</v>
      </c>
      <c r="B2451" s="10" t="str">
        <f>[2]Emissions!B289</f>
        <v>COM_WH_NGA_CND_NEW</v>
      </c>
      <c r="C2451" s="10" t="str">
        <f>[2]Emissions!C289</f>
        <v>COM_CO2</v>
      </c>
      <c r="D2451" s="10" t="str">
        <f>[2]Emissions!D289</f>
        <v>COM</v>
      </c>
      <c r="E2451" s="42">
        <f>[2]Emissions!E289</f>
        <v>0</v>
      </c>
      <c r="F2451" s="42">
        <f>[2]Emissions!F289</f>
        <v>0</v>
      </c>
      <c r="G2451" s="42">
        <f>[2]Emissions!G289</f>
        <v>0</v>
      </c>
      <c r="H2451" s="42">
        <f>[2]Emissions!H289</f>
        <v>0</v>
      </c>
      <c r="I2451" s="42">
        <f>[2]Emissions!I289</f>
        <v>0</v>
      </c>
      <c r="J2451" s="42">
        <f>[2]Emissions!J289</f>
        <v>0</v>
      </c>
      <c r="K2451" s="42">
        <f>[2]Emissions!K289</f>
        <v>0</v>
      </c>
      <c r="L2451" s="42">
        <f>[2]Emissions!L289</f>
        <v>0</v>
      </c>
      <c r="M2451" s="42">
        <f>[2]Emissions!M289</f>
        <v>0</v>
      </c>
    </row>
    <row r="2452" spans="1:13">
      <c r="A2452" s="10" t="str">
        <f>[2]Emissions!A254</f>
        <v>EUR</v>
      </c>
      <c r="B2452" s="10" t="str">
        <f>[2]Emissions!B254</f>
        <v>COM_WH_DST_STD_NEW</v>
      </c>
      <c r="C2452" s="10" t="str">
        <f>[2]Emissions!C254</f>
        <v>COM_CO2</v>
      </c>
      <c r="D2452" s="10" t="str">
        <f>[2]Emissions!D254</f>
        <v>COM</v>
      </c>
      <c r="E2452" s="42">
        <f>[2]Emissions!E254</f>
        <v>0</v>
      </c>
      <c r="F2452" s="42">
        <f>[2]Emissions!F254</f>
        <v>0</v>
      </c>
      <c r="G2452" s="42">
        <f>[2]Emissions!G254</f>
        <v>0</v>
      </c>
      <c r="H2452" s="42">
        <f>[2]Emissions!H254</f>
        <v>0</v>
      </c>
      <c r="I2452" s="42">
        <f>[2]Emissions!I254</f>
        <v>0</v>
      </c>
      <c r="J2452" s="42">
        <f>[2]Emissions!J254</f>
        <v>0</v>
      </c>
      <c r="K2452" s="42">
        <f>[2]Emissions!K254</f>
        <v>0</v>
      </c>
      <c r="L2452" s="42">
        <f>[2]Emissions!L254</f>
        <v>0</v>
      </c>
      <c r="M2452" s="42">
        <f>[2]Emissions!M254</f>
        <v>0</v>
      </c>
    </row>
    <row r="2453" spans="1:13">
      <c r="A2453" s="10" t="str">
        <f>[2]Emissions!A219</f>
        <v>EUR</v>
      </c>
      <c r="B2453" s="10" t="str">
        <f>[2]Emissions!B219</f>
        <v>COM_SH_NGA_STD_NEW</v>
      </c>
      <c r="C2453" s="10" t="str">
        <f>[2]Emissions!C219</f>
        <v>COM_CO2</v>
      </c>
      <c r="D2453" s="10" t="str">
        <f>[2]Emissions!D219</f>
        <v>COM</v>
      </c>
      <c r="E2453" s="42">
        <f>[2]Emissions!E219</f>
        <v>0</v>
      </c>
      <c r="F2453" s="42">
        <f>[2]Emissions!F219</f>
        <v>0</v>
      </c>
      <c r="G2453" s="42">
        <f>[2]Emissions!G219</f>
        <v>0</v>
      </c>
      <c r="H2453" s="42">
        <f>[2]Emissions!H219</f>
        <v>0</v>
      </c>
      <c r="I2453" s="42">
        <f>[2]Emissions!I219</f>
        <v>0</v>
      </c>
      <c r="J2453" s="42">
        <f>[2]Emissions!J219</f>
        <v>0</v>
      </c>
      <c r="K2453" s="42">
        <f>[2]Emissions!K219</f>
        <v>0</v>
      </c>
      <c r="L2453" s="42">
        <f>[2]Emissions!L219</f>
        <v>0</v>
      </c>
      <c r="M2453" s="42">
        <f>[2]Emissions!M219</f>
        <v>0</v>
      </c>
    </row>
    <row r="2454" spans="1:13">
      <c r="A2454" s="10" t="str">
        <f>[2]Emissions!A184</f>
        <v>EUR</v>
      </c>
      <c r="B2454" s="10" t="str">
        <f>[2]Emissions!B184</f>
        <v>COM_SH_LPG_EXS</v>
      </c>
      <c r="C2454" s="10" t="str">
        <f>[2]Emissions!C184</f>
        <v>COM_CO2</v>
      </c>
      <c r="D2454" s="10" t="str">
        <f>[2]Emissions!D184</f>
        <v>COM</v>
      </c>
      <c r="E2454" s="42">
        <f>[2]Emissions!E184</f>
        <v>687.56126788800009</v>
      </c>
      <c r="F2454" s="42">
        <f>[2]Emissions!F184</f>
        <v>421.87424400000009</v>
      </c>
      <c r="G2454" s="42">
        <f>[2]Emissions!G184</f>
        <v>281.24949600000002</v>
      </c>
      <c r="H2454" s="42">
        <f>[2]Emissions!H184</f>
        <v>140.62474800000001</v>
      </c>
      <c r="I2454" s="42">
        <f>[2]Emissions!I184</f>
        <v>0</v>
      </c>
      <c r="J2454" s="42">
        <f>[2]Emissions!J184</f>
        <v>0</v>
      </c>
      <c r="K2454" s="42">
        <f>[2]Emissions!K184</f>
        <v>0</v>
      </c>
      <c r="L2454" s="42">
        <f>[2]Emissions!L184</f>
        <v>0</v>
      </c>
      <c r="M2454" s="42">
        <f>[2]Emissions!M184</f>
        <v>0</v>
      </c>
    </row>
    <row r="2455" spans="1:13">
      <c r="A2455" s="10" t="str">
        <f>[2]Emissions!A149</f>
        <v>EUR</v>
      </c>
      <c r="B2455" s="10" t="str">
        <f>[2]Emissions!B149</f>
        <v>COM_SH_DST_CND_NEW</v>
      </c>
      <c r="C2455" s="10" t="str">
        <f>[2]Emissions!C149</f>
        <v>COM_CO2</v>
      </c>
      <c r="D2455" s="10" t="str">
        <f>[2]Emissions!D149</f>
        <v>COM</v>
      </c>
      <c r="E2455" s="42">
        <f>[2]Emissions!E149</f>
        <v>0</v>
      </c>
      <c r="F2455" s="42">
        <f>[2]Emissions!F149</f>
        <v>0</v>
      </c>
      <c r="G2455" s="42">
        <f>[2]Emissions!G149</f>
        <v>0</v>
      </c>
      <c r="H2455" s="42">
        <f>[2]Emissions!H149</f>
        <v>0</v>
      </c>
      <c r="I2455" s="42">
        <f>[2]Emissions!I149</f>
        <v>0</v>
      </c>
      <c r="J2455" s="42">
        <f>[2]Emissions!J149</f>
        <v>0</v>
      </c>
      <c r="K2455" s="42">
        <f>[2]Emissions!K149</f>
        <v>0</v>
      </c>
      <c r="L2455" s="42">
        <f>[2]Emissions!L149</f>
        <v>0</v>
      </c>
      <c r="M2455" s="42">
        <f>[2]Emissions!M149</f>
        <v>0</v>
      </c>
    </row>
    <row r="2456" spans="1:13">
      <c r="A2456" s="10" t="str">
        <f>[2]Emissions!A116</f>
        <v>EUR</v>
      </c>
      <c r="B2456" s="10" t="str">
        <f>[2]Emissions!B116</f>
        <v>COM_SC_NGA_EXS</v>
      </c>
      <c r="C2456" s="10" t="str">
        <f>[2]Emissions!C116</f>
        <v>COM_CO2</v>
      </c>
      <c r="D2456" s="10" t="str">
        <f>[2]Emissions!D116</f>
        <v>COM</v>
      </c>
      <c r="E2456" s="42">
        <f>[2]Emissions!E116</f>
        <v>837.69682937320965</v>
      </c>
      <c r="F2456" s="42">
        <f>[2]Emissions!F116</f>
        <v>495.11322349930481</v>
      </c>
      <c r="G2456" s="42">
        <f>[2]Emissions!G116</f>
        <v>330.07548233286991</v>
      </c>
      <c r="H2456" s="42">
        <f>[2]Emissions!H116</f>
        <v>165.03774116643501</v>
      </c>
      <c r="I2456" s="42">
        <f>[2]Emissions!I116</f>
        <v>0</v>
      </c>
      <c r="J2456" s="42">
        <f>[2]Emissions!J116</f>
        <v>0</v>
      </c>
      <c r="K2456" s="42">
        <f>[2]Emissions!K116</f>
        <v>0</v>
      </c>
      <c r="L2456" s="42">
        <f>[2]Emissions!L116</f>
        <v>0</v>
      </c>
      <c r="M2456" s="42">
        <f>[2]Emissions!M116</f>
        <v>0</v>
      </c>
    </row>
    <row r="2457" spans="1:13">
      <c r="A2457" s="10" t="str">
        <f>[2]Emissions!A67</f>
        <v>EUR</v>
      </c>
      <c r="B2457" s="10" t="str">
        <f>[2]Emissions!B67</f>
        <v>COM_CK_LPG_EXS</v>
      </c>
      <c r="C2457" s="10" t="str">
        <f>[2]Emissions!C67</f>
        <v>COM_CO2</v>
      </c>
      <c r="D2457" s="10" t="str">
        <f>[2]Emissions!D67</f>
        <v>COM</v>
      </c>
      <c r="E2457" s="42">
        <f>[2]Emissions!E67</f>
        <v>1699.9413438906249</v>
      </c>
      <c r="F2457" s="42">
        <f>[2]Emissions!F67</f>
        <v>1274.9560079179689</v>
      </c>
      <c r="G2457" s="42">
        <f>[2]Emissions!G67</f>
        <v>447.3529852343749</v>
      </c>
      <c r="H2457" s="42">
        <f>[2]Emissions!H67</f>
        <v>424.98533597265617</v>
      </c>
      <c r="I2457" s="42">
        <f>[2]Emissions!I67</f>
        <v>0</v>
      </c>
      <c r="J2457" s="42">
        <f>[2]Emissions!J67</f>
        <v>0</v>
      </c>
      <c r="K2457" s="42">
        <f>[2]Emissions!K67</f>
        <v>0</v>
      </c>
      <c r="L2457" s="42">
        <f>[2]Emissions!L67</f>
        <v>0</v>
      </c>
      <c r="M2457" s="42">
        <f>[2]Emissions!M67</f>
        <v>0</v>
      </c>
    </row>
    <row r="2458" spans="1:13">
      <c r="A2458" s="10" t="str">
        <f>[2]Emissions!A269</f>
        <v>EUR</v>
      </c>
      <c r="B2458" s="10" t="str">
        <f>[2]Emissions!B269</f>
        <v>COM_WH_KER_EXS</v>
      </c>
      <c r="C2458" s="10" t="str">
        <f>[2]Emissions!C269</f>
        <v>COM_CO2</v>
      </c>
      <c r="D2458" s="10" t="str">
        <f>[2]Emissions!D269</f>
        <v>COM</v>
      </c>
      <c r="E2458" s="42">
        <f>[2]Emissions!E269</f>
        <v>322.9621658730066</v>
      </c>
      <c r="F2458" s="42">
        <f>[2]Emissions!F269</f>
        <v>242.22162440475489</v>
      </c>
      <c r="G2458" s="42">
        <f>[2]Emissions!G269</f>
        <v>161.4810829365033</v>
      </c>
      <c r="H2458" s="42">
        <f>[2]Emissions!H269</f>
        <v>8.9760154730769219</v>
      </c>
      <c r="I2458" s="42">
        <f>[2]Emissions!I269</f>
        <v>0</v>
      </c>
      <c r="J2458" s="42">
        <f>[2]Emissions!J269</f>
        <v>0</v>
      </c>
      <c r="K2458" s="42">
        <f>[2]Emissions!K269</f>
        <v>0</v>
      </c>
      <c r="L2458" s="42">
        <f>[2]Emissions!L269</f>
        <v>0</v>
      </c>
      <c r="M2458" s="42">
        <f>[2]Emissions!M269</f>
        <v>0</v>
      </c>
    </row>
    <row r="2459" spans="1:13">
      <c r="A2459" s="10" t="str">
        <f>[2]Emissions!A199</f>
        <v>EUR</v>
      </c>
      <c r="B2459" s="10" t="str">
        <f>[2]Emissions!B199</f>
        <v>COM_SH_NGA_BUR_EXS</v>
      </c>
      <c r="C2459" s="10" t="str">
        <f>[2]Emissions!C199</f>
        <v>COM_CO2</v>
      </c>
      <c r="D2459" s="10" t="str">
        <f>[2]Emissions!D199</f>
        <v>COM</v>
      </c>
      <c r="E2459" s="42">
        <f>[2]Emissions!E199</f>
        <v>50874.614464495913</v>
      </c>
      <c r="F2459" s="42">
        <f>[2]Emissions!F199</f>
        <v>20959.88139748124</v>
      </c>
      <c r="G2459" s="42">
        <f>[2]Emissions!G199</f>
        <v>13973.254264987499</v>
      </c>
      <c r="H2459" s="42">
        <f>[2]Emissions!H199</f>
        <v>6986.6271324937479</v>
      </c>
      <c r="I2459" s="42">
        <f>[2]Emissions!I199</f>
        <v>0</v>
      </c>
      <c r="J2459" s="42">
        <f>[2]Emissions!J199</f>
        <v>0</v>
      </c>
      <c r="K2459" s="42">
        <f>[2]Emissions!K199</f>
        <v>0</v>
      </c>
      <c r="L2459" s="42">
        <f>[2]Emissions!L199</f>
        <v>0</v>
      </c>
      <c r="M2459" s="42">
        <f>[2]Emissions!M199</f>
        <v>0</v>
      </c>
    </row>
    <row r="2460" spans="1:13">
      <c r="A2460" s="10" t="str">
        <f>[2]Emissions!A164</f>
        <v>EUR</v>
      </c>
      <c r="B2460" s="10" t="str">
        <f>[2]Emissions!B164</f>
        <v>COM_SH_DST_STD_NEW</v>
      </c>
      <c r="C2460" s="10" t="str">
        <f>[2]Emissions!C164</f>
        <v>COM_CO2</v>
      </c>
      <c r="D2460" s="10" t="str">
        <f>[2]Emissions!D164</f>
        <v>COM</v>
      </c>
      <c r="E2460" s="42">
        <f>[2]Emissions!E164</f>
        <v>14536.070808267559</v>
      </c>
      <c r="F2460" s="42">
        <f>[2]Emissions!F164</f>
        <v>11372.780787815551</v>
      </c>
      <c r="G2460" s="42">
        <f>[2]Emissions!G164</f>
        <v>0</v>
      </c>
      <c r="H2460" s="42">
        <f>[2]Emissions!H164</f>
        <v>0</v>
      </c>
      <c r="I2460" s="42">
        <f>[2]Emissions!I164</f>
        <v>0</v>
      </c>
      <c r="J2460" s="42">
        <f>[2]Emissions!J164</f>
        <v>0</v>
      </c>
      <c r="K2460" s="42">
        <f>[2]Emissions!K164</f>
        <v>0</v>
      </c>
      <c r="L2460" s="42">
        <f>[2]Emissions!L164</f>
        <v>0</v>
      </c>
      <c r="M2460" s="42">
        <f>[2]Emissions!M164</f>
        <v>0</v>
      </c>
    </row>
    <row r="2461" spans="1:13">
      <c r="A2461" s="10" t="str">
        <f>[2]Emissions!A96</f>
        <v>EUR</v>
      </c>
      <c r="B2461" s="10" t="str">
        <f>[2]Emissions!B96</f>
        <v>COM_SC_DST_EXS</v>
      </c>
      <c r="C2461" s="10" t="str">
        <f>[2]Emissions!C96</f>
        <v>COM_CO2</v>
      </c>
      <c r="D2461" s="10" t="str">
        <f>[2]Emissions!D96</f>
        <v>COM</v>
      </c>
      <c r="E2461" s="42">
        <f>[2]Emissions!E96</f>
        <v>422.83307233425882</v>
      </c>
      <c r="F2461" s="42">
        <f>[2]Emissions!F96</f>
        <v>249.91170803663161</v>
      </c>
      <c r="G2461" s="42">
        <f>[2]Emissions!G96</f>
        <v>72.996679263391826</v>
      </c>
      <c r="H2461" s="42">
        <f>[2]Emissions!H96</f>
        <v>36.498339631695238</v>
      </c>
      <c r="I2461" s="42">
        <f>[2]Emissions!I96</f>
        <v>0</v>
      </c>
      <c r="J2461" s="42">
        <f>[2]Emissions!J96</f>
        <v>0</v>
      </c>
      <c r="K2461" s="42">
        <f>[2]Emissions!K96</f>
        <v>0</v>
      </c>
      <c r="L2461" s="42">
        <f>[2]Emissions!L96</f>
        <v>0</v>
      </c>
      <c r="M2461" s="42">
        <f>[2]Emissions!M96</f>
        <v>0</v>
      </c>
    </row>
    <row r="2462" spans="1:13">
      <c r="A2462" s="10" t="str">
        <f>[2]Emissions!A284</f>
        <v>EUR</v>
      </c>
      <c r="B2462" s="10" t="str">
        <f>[2]Emissions!B284</f>
        <v>COM_WH_LPG_STD_NEW</v>
      </c>
      <c r="C2462" s="10" t="str">
        <f>[2]Emissions!C284</f>
        <v>COM_CO2</v>
      </c>
      <c r="D2462" s="10" t="str">
        <f>[2]Emissions!D284</f>
        <v>COM</v>
      </c>
      <c r="E2462" s="42">
        <f>[2]Emissions!E284</f>
        <v>0</v>
      </c>
      <c r="F2462" s="42">
        <f>[2]Emissions!F284</f>
        <v>0</v>
      </c>
      <c r="G2462" s="42">
        <f>[2]Emissions!G284</f>
        <v>0</v>
      </c>
      <c r="H2462" s="42">
        <f>[2]Emissions!H284</f>
        <v>0</v>
      </c>
      <c r="I2462" s="42">
        <f>[2]Emissions!I284</f>
        <v>0</v>
      </c>
      <c r="J2462" s="42">
        <f>[2]Emissions!J284</f>
        <v>0</v>
      </c>
      <c r="K2462" s="42">
        <f>[2]Emissions!K284</f>
        <v>0</v>
      </c>
      <c r="L2462" s="42">
        <f>[2]Emissions!L284</f>
        <v>0</v>
      </c>
      <c r="M2462" s="42">
        <f>[2]Emissions!M284</f>
        <v>0</v>
      </c>
    </row>
    <row r="2463" spans="1:13">
      <c r="A2463" s="10" t="str">
        <f>[2]Emissions!A214</f>
        <v>EUR</v>
      </c>
      <c r="B2463" s="10" t="str">
        <f>[2]Emissions!B214</f>
        <v>COM_SH_NGA_SOL_NEW</v>
      </c>
      <c r="C2463" s="10" t="str">
        <f>[2]Emissions!C214</f>
        <v>COM_CO2</v>
      </c>
      <c r="D2463" s="10" t="str">
        <f>[2]Emissions!D214</f>
        <v>COM</v>
      </c>
      <c r="E2463" s="42">
        <f>[2]Emissions!E214</f>
        <v>0</v>
      </c>
      <c r="F2463" s="42">
        <f>[2]Emissions!F214</f>
        <v>0</v>
      </c>
      <c r="G2463" s="42">
        <f>[2]Emissions!G214</f>
        <v>0</v>
      </c>
      <c r="H2463" s="42">
        <f>[2]Emissions!H214</f>
        <v>0</v>
      </c>
      <c r="I2463" s="42">
        <f>[2]Emissions!I214</f>
        <v>0</v>
      </c>
      <c r="J2463" s="42">
        <f>[2]Emissions!J214</f>
        <v>0</v>
      </c>
      <c r="K2463" s="42">
        <f>[2]Emissions!K214</f>
        <v>0</v>
      </c>
      <c r="L2463" s="42">
        <f>[2]Emissions!L214</f>
        <v>0</v>
      </c>
      <c r="M2463" s="42">
        <f>[2]Emissions!M214</f>
        <v>0</v>
      </c>
    </row>
    <row r="2464" spans="1:13">
      <c r="A2464" s="10" t="str">
        <f>[2]Emissions!A179</f>
        <v>EUR</v>
      </c>
      <c r="B2464" s="10" t="str">
        <f>[2]Emissions!B179</f>
        <v>COM_SH_LPG_CND_NEW</v>
      </c>
      <c r="C2464" s="10" t="str">
        <f>[2]Emissions!C179</f>
        <v>COM_CO2</v>
      </c>
      <c r="D2464" s="10" t="str">
        <f>[2]Emissions!D179</f>
        <v>COM</v>
      </c>
      <c r="E2464" s="42">
        <f>[2]Emissions!E179</f>
        <v>0</v>
      </c>
      <c r="F2464" s="42">
        <f>[2]Emissions!F179</f>
        <v>0</v>
      </c>
      <c r="G2464" s="42">
        <f>[2]Emissions!G179</f>
        <v>0</v>
      </c>
      <c r="H2464" s="42">
        <f>[2]Emissions!H179</f>
        <v>0</v>
      </c>
      <c r="I2464" s="42">
        <f>[2]Emissions!I179</f>
        <v>0</v>
      </c>
      <c r="J2464" s="42">
        <f>[2]Emissions!J179</f>
        <v>0</v>
      </c>
      <c r="K2464" s="42">
        <f>[2]Emissions!K179</f>
        <v>0</v>
      </c>
      <c r="L2464" s="42">
        <f>[2]Emissions!L179</f>
        <v>0</v>
      </c>
      <c r="M2464" s="42">
        <f>[2]Emissions!M179</f>
        <v>0</v>
      </c>
    </row>
    <row r="2465" spans="1:13">
      <c r="A2465" s="10" t="str">
        <f>[2]Emissions!A111</f>
        <v>EUR</v>
      </c>
      <c r="B2465" s="10" t="str">
        <f>[2]Emissions!B111</f>
        <v>COM_SC_NGA_ABS_NEW</v>
      </c>
      <c r="C2465" s="10" t="str">
        <f>[2]Emissions!C111</f>
        <v>COM_CO2</v>
      </c>
      <c r="D2465" s="10" t="str">
        <f>[2]Emissions!D111</f>
        <v>COM</v>
      </c>
      <c r="E2465" s="42">
        <f>[2]Emissions!E111</f>
        <v>0</v>
      </c>
      <c r="F2465" s="42">
        <f>[2]Emissions!F111</f>
        <v>0</v>
      </c>
      <c r="G2465" s="42">
        <f>[2]Emissions!G111</f>
        <v>0</v>
      </c>
      <c r="H2465" s="42">
        <f>[2]Emissions!H111</f>
        <v>0</v>
      </c>
      <c r="I2465" s="42">
        <f>[2]Emissions!I111</f>
        <v>0</v>
      </c>
      <c r="J2465" s="42">
        <f>[2]Emissions!J111</f>
        <v>0</v>
      </c>
      <c r="K2465" s="42">
        <f>[2]Emissions!K111</f>
        <v>0</v>
      </c>
      <c r="L2465" s="42">
        <f>[2]Emissions!L111</f>
        <v>0</v>
      </c>
      <c r="M2465" s="42">
        <f>[2]Emissions!M111</f>
        <v>0</v>
      </c>
    </row>
    <row r="2466" spans="1:13">
      <c r="A2466" s="10" t="str">
        <f>[2]Emissions!A86</f>
        <v>EUR</v>
      </c>
      <c r="B2466" s="10" t="str">
        <f>[2]Emissions!B86</f>
        <v>COM_FT_NGA</v>
      </c>
      <c r="C2466" s="10" t="str">
        <f>[2]Emissions!C86</f>
        <v>COM_CO2</v>
      </c>
      <c r="D2466" s="10" t="str">
        <f>[2]Emissions!D86</f>
        <v>COM</v>
      </c>
      <c r="E2466" s="42">
        <f>[2]Emissions!E86</f>
        <v>-3343.493984628622</v>
      </c>
      <c r="F2466" s="42">
        <f>[2]Emissions!F86</f>
        <v>0</v>
      </c>
      <c r="G2466" s="42">
        <f>[2]Emissions!G86</f>
        <v>0</v>
      </c>
      <c r="H2466" s="42">
        <f>[2]Emissions!H86</f>
        <v>-1264.1212332966361</v>
      </c>
      <c r="I2466" s="42">
        <f>[2]Emissions!I86</f>
        <v>-1471.0773812528309</v>
      </c>
      <c r="J2466" s="42">
        <f>[2]Emissions!J86</f>
        <v>-1304.0533434821789</v>
      </c>
      <c r="K2466" s="42">
        <f>[2]Emissions!K86</f>
        <v>-1658.5290047412759</v>
      </c>
      <c r="L2466" s="42">
        <f>[2]Emissions!L86</f>
        <v>-1576.7998588443161</v>
      </c>
      <c r="M2466" s="42">
        <f>[2]Emissions!M86</f>
        <v>-2601.913114199001</v>
      </c>
    </row>
    <row r="2467" spans="1:13">
      <c r="A2467" s="10" t="str">
        <f>[2]Emissions!A233</f>
        <v>EUR</v>
      </c>
      <c r="B2467" s="10" t="str">
        <f>[2]Emissions!B233</f>
        <v>COM_WH_COA_NEW</v>
      </c>
      <c r="C2467" s="10" t="str">
        <f>[2]Emissions!C233</f>
        <v>COM_CO2</v>
      </c>
      <c r="D2467" s="10" t="str">
        <f>[2]Emissions!D233</f>
        <v>COM</v>
      </c>
      <c r="E2467" s="42">
        <f>[2]Emissions!E233</f>
        <v>20220.61964880901</v>
      </c>
      <c r="F2467" s="42">
        <f>[2]Emissions!F233</f>
        <v>18265.881676817309</v>
      </c>
      <c r="G2467" s="42">
        <f>[2]Emissions!G233</f>
        <v>17836.975910161538</v>
      </c>
      <c r="H2467" s="42">
        <f>[2]Emissions!H233</f>
        <v>0</v>
      </c>
      <c r="I2467" s="42">
        <f>[2]Emissions!I233</f>
        <v>0</v>
      </c>
      <c r="J2467" s="42">
        <f>[2]Emissions!J233</f>
        <v>0</v>
      </c>
      <c r="K2467" s="42">
        <f>[2]Emissions!K233</f>
        <v>0</v>
      </c>
      <c r="L2467" s="42">
        <f>[2]Emissions!L233</f>
        <v>0</v>
      </c>
      <c r="M2467" s="42">
        <f>[2]Emissions!M233</f>
        <v>0</v>
      </c>
    </row>
    <row r="2468" spans="1:13">
      <c r="A2468" s="10" t="str">
        <f>[2]Emissions!A62</f>
        <v>EUR</v>
      </c>
      <c r="B2468" s="10" t="str">
        <f>[2]Emissions!B62</f>
        <v>COM_CK_KER_EXS</v>
      </c>
      <c r="C2468" s="10" t="str">
        <f>[2]Emissions!C62</f>
        <v>COM_CO2</v>
      </c>
      <c r="D2468" s="10" t="str">
        <f>[2]Emissions!D62</f>
        <v>COM</v>
      </c>
      <c r="E2468" s="42">
        <f>[2]Emissions!E62</f>
        <v>126.0259662944444</v>
      </c>
      <c r="F2468" s="42">
        <f>[2]Emissions!F62</f>
        <v>94.519474720833301</v>
      </c>
      <c r="G2468" s="42">
        <f>[2]Emissions!G62</f>
        <v>63.012983147222208</v>
      </c>
      <c r="H2468" s="42">
        <f>[2]Emissions!H62</f>
        <v>31.5064915736111</v>
      </c>
      <c r="I2468" s="42">
        <f>[2]Emissions!I62</f>
        <v>0</v>
      </c>
      <c r="J2468" s="42">
        <f>[2]Emissions!J62</f>
        <v>0</v>
      </c>
      <c r="K2468" s="42">
        <f>[2]Emissions!K62</f>
        <v>0</v>
      </c>
      <c r="L2468" s="42">
        <f>[2]Emissions!L62</f>
        <v>0</v>
      </c>
      <c r="M2468" s="42">
        <f>[2]Emissions!M62</f>
        <v>0</v>
      </c>
    </row>
    <row r="2469" spans="1:13">
      <c r="A2469" s="10" t="str">
        <f>[2]Emissions!A138</f>
        <v>EUR</v>
      </c>
      <c r="B2469" s="10" t="str">
        <f>[2]Emissions!B138</f>
        <v>COM_SH_BIO_WDS_NEW</v>
      </c>
      <c r="C2469" s="10" t="str">
        <f>[2]Emissions!C138</f>
        <v>COM_CH4</v>
      </c>
      <c r="D2469" s="10" t="str">
        <f>[2]Emissions!D138</f>
        <v>COM</v>
      </c>
      <c r="E2469" s="42">
        <f>[2]Emissions!E138</f>
        <v>0</v>
      </c>
      <c r="F2469" s="42">
        <f>[2]Emissions!F138</f>
        <v>0</v>
      </c>
      <c r="G2469" s="42">
        <f>[2]Emissions!G138</f>
        <v>0</v>
      </c>
      <c r="H2469" s="42">
        <f>[2]Emissions!H138</f>
        <v>0</v>
      </c>
      <c r="I2469" s="42">
        <f>[2]Emissions!I138</f>
        <v>0</v>
      </c>
      <c r="J2469" s="42">
        <f>[2]Emissions!J138</f>
        <v>0</v>
      </c>
      <c r="K2469" s="42">
        <f>[2]Emissions!K138</f>
        <v>0</v>
      </c>
      <c r="L2469" s="42">
        <f>[2]Emissions!L138</f>
        <v>0</v>
      </c>
      <c r="M2469" s="42">
        <f>[2]Emissions!M138</f>
        <v>0</v>
      </c>
    </row>
    <row r="2470" spans="1:13">
      <c r="A2470" s="10" t="str">
        <f>[2]Emissions!A142</f>
        <v>EUR</v>
      </c>
      <c r="B2470" s="10" t="str">
        <f>[2]Emissions!B142</f>
        <v>COM_SH_COA_EXS</v>
      </c>
      <c r="C2470" s="10" t="str">
        <f>[2]Emissions!C142</f>
        <v>COM_CH4</v>
      </c>
      <c r="D2470" s="10" t="str">
        <f>[2]Emissions!D142</f>
        <v>COM</v>
      </c>
      <c r="E2470" s="42">
        <f>[2]Emissions!E142</f>
        <v>404.93883004384611</v>
      </c>
      <c r="F2470" s="42">
        <f>[2]Emissions!F142</f>
        <v>248.46260365384609</v>
      </c>
      <c r="G2470" s="42">
        <f>[2]Emissions!G142</f>
        <v>165.64173576923079</v>
      </c>
      <c r="H2470" s="42">
        <f>[2]Emissions!H142</f>
        <v>82.820867884615367</v>
      </c>
      <c r="I2470" s="42">
        <f>[2]Emissions!I142</f>
        <v>0</v>
      </c>
      <c r="J2470" s="42">
        <f>[2]Emissions!J142</f>
        <v>0</v>
      </c>
      <c r="K2470" s="42">
        <f>[2]Emissions!K142</f>
        <v>0</v>
      </c>
      <c r="L2470" s="42">
        <f>[2]Emissions!L142</f>
        <v>0</v>
      </c>
      <c r="M2470" s="42">
        <f>[2]Emissions!M142</f>
        <v>0</v>
      </c>
    </row>
    <row r="2471" spans="1:13">
      <c r="A2471" s="10" t="str">
        <f>[2]Emissions!A243</f>
        <v>EUR</v>
      </c>
      <c r="B2471" s="10" t="str">
        <f>[2]Emissions!B243</f>
        <v>COM_WH_DST_EXS</v>
      </c>
      <c r="C2471" s="10" t="str">
        <f>[2]Emissions!C243</f>
        <v>COM_CH4</v>
      </c>
      <c r="D2471" s="10" t="str">
        <f>[2]Emissions!D243</f>
        <v>COM</v>
      </c>
      <c r="E2471" s="42">
        <f>[2]Emissions!E243</f>
        <v>510.6952763531674</v>
      </c>
      <c r="F2471" s="42">
        <f>[2]Emissions!F243</f>
        <v>300.76409475000003</v>
      </c>
      <c r="G2471" s="42">
        <f>[2]Emissions!G243</f>
        <v>200.50939650000001</v>
      </c>
      <c r="H2471" s="42">
        <f>[2]Emissions!H243</f>
        <v>100.25469825</v>
      </c>
      <c r="I2471" s="42">
        <f>[2]Emissions!I243</f>
        <v>0</v>
      </c>
      <c r="J2471" s="42">
        <f>[2]Emissions!J243</f>
        <v>0</v>
      </c>
      <c r="K2471" s="42">
        <f>[2]Emissions!K243</f>
        <v>0</v>
      </c>
      <c r="L2471" s="42">
        <f>[2]Emissions!L243</f>
        <v>0</v>
      </c>
      <c r="M2471" s="42">
        <f>[2]Emissions!M243</f>
        <v>0</v>
      </c>
    </row>
    <row r="2472" spans="1:13">
      <c r="A2472" s="10" t="str">
        <f>[2]Emissions!A153</f>
        <v>EUR</v>
      </c>
      <c r="B2472" s="10" t="str">
        <f>[2]Emissions!B153</f>
        <v>COM_SH_DST_EXS</v>
      </c>
      <c r="C2472" s="10" t="str">
        <f>[2]Emissions!C153</f>
        <v>COM_CH4</v>
      </c>
      <c r="D2472" s="10" t="str">
        <f>[2]Emissions!D153</f>
        <v>COM</v>
      </c>
      <c r="E2472" s="42">
        <f>[2]Emissions!E153</f>
        <v>1202.16120601948</v>
      </c>
      <c r="F2472" s="42">
        <f>[2]Emissions!F153</f>
        <v>737.62277435064948</v>
      </c>
      <c r="G2472" s="42">
        <f>[2]Emissions!G153</f>
        <v>491.74851623376628</v>
      </c>
      <c r="H2472" s="42">
        <f>[2]Emissions!H153</f>
        <v>245.8742581168832</v>
      </c>
      <c r="I2472" s="42">
        <f>[2]Emissions!I153</f>
        <v>0</v>
      </c>
      <c r="J2472" s="42">
        <f>[2]Emissions!J153</f>
        <v>0</v>
      </c>
      <c r="K2472" s="42">
        <f>[2]Emissions!K153</f>
        <v>0</v>
      </c>
      <c r="L2472" s="42">
        <f>[2]Emissions!L153</f>
        <v>0</v>
      </c>
      <c r="M2472" s="42">
        <f>[2]Emissions!M153</f>
        <v>0</v>
      </c>
    </row>
    <row r="2473" spans="1:13">
      <c r="A2473" s="10" t="str">
        <f>[2]Emissions!A238</f>
        <v>EUR</v>
      </c>
      <c r="B2473" s="10" t="str">
        <f>[2]Emissions!B238</f>
        <v>COM_WH_DST_CND_NEW</v>
      </c>
      <c r="C2473" s="10" t="str">
        <f>[2]Emissions!C238</f>
        <v>COM_CH4</v>
      </c>
      <c r="D2473" s="10" t="str">
        <f>[2]Emissions!D238</f>
        <v>COM</v>
      </c>
      <c r="E2473" s="42">
        <f>[2]Emissions!E238</f>
        <v>0</v>
      </c>
      <c r="F2473" s="42">
        <f>[2]Emissions!F238</f>
        <v>0</v>
      </c>
      <c r="G2473" s="42">
        <f>[2]Emissions!G238</f>
        <v>0</v>
      </c>
      <c r="H2473" s="42">
        <f>[2]Emissions!H238</f>
        <v>0</v>
      </c>
      <c r="I2473" s="42">
        <f>[2]Emissions!I238</f>
        <v>0</v>
      </c>
      <c r="J2473" s="42">
        <f>[2]Emissions!J238</f>
        <v>0</v>
      </c>
      <c r="K2473" s="42">
        <f>[2]Emissions!K238</f>
        <v>0</v>
      </c>
      <c r="L2473" s="42">
        <f>[2]Emissions!L238</f>
        <v>0</v>
      </c>
      <c r="M2473" s="42">
        <f>[2]Emissions!M238</f>
        <v>0</v>
      </c>
    </row>
    <row r="2474" spans="1:13">
      <c r="A2474" s="10" t="str">
        <f>[2]Emissions!A248</f>
        <v>EUR</v>
      </c>
      <c r="B2474" s="10" t="str">
        <f>[2]Emissions!B248</f>
        <v>COM_WH_DST_SOL_NEW</v>
      </c>
      <c r="C2474" s="10" t="str">
        <f>[2]Emissions!C248</f>
        <v>COM_CH4</v>
      </c>
      <c r="D2474" s="10" t="str">
        <f>[2]Emissions!D248</f>
        <v>COM</v>
      </c>
      <c r="E2474" s="42">
        <f>[2]Emissions!E248</f>
        <v>0</v>
      </c>
      <c r="F2474" s="42">
        <f>[2]Emissions!F248</f>
        <v>0</v>
      </c>
      <c r="G2474" s="42">
        <f>[2]Emissions!G248</f>
        <v>0</v>
      </c>
      <c r="H2474" s="42">
        <f>[2]Emissions!H248</f>
        <v>0</v>
      </c>
      <c r="I2474" s="42">
        <f>[2]Emissions!I248</f>
        <v>0</v>
      </c>
      <c r="J2474" s="42">
        <f>[2]Emissions!J248</f>
        <v>0</v>
      </c>
      <c r="K2474" s="42">
        <f>[2]Emissions!K248</f>
        <v>0</v>
      </c>
      <c r="L2474" s="42">
        <f>[2]Emissions!L248</f>
        <v>0</v>
      </c>
      <c r="M2474" s="42">
        <f>[2]Emissions!M248</f>
        <v>0</v>
      </c>
    </row>
    <row r="2475" spans="1:13">
      <c r="A2475" s="10" t="str">
        <f>[2]Emissions!A158</f>
        <v>EUR</v>
      </c>
      <c r="B2475" s="10" t="str">
        <f>[2]Emissions!B158</f>
        <v>COM_SH_DST_SOL_NEW</v>
      </c>
      <c r="C2475" s="10" t="str">
        <f>[2]Emissions!C158</f>
        <v>COM_CH4</v>
      </c>
      <c r="D2475" s="10" t="str">
        <f>[2]Emissions!D158</f>
        <v>COM</v>
      </c>
      <c r="E2475" s="42">
        <f>[2]Emissions!E158</f>
        <v>0</v>
      </c>
      <c r="F2475" s="42">
        <f>[2]Emissions!F158</f>
        <v>0</v>
      </c>
      <c r="G2475" s="42">
        <f>[2]Emissions!G158</f>
        <v>0</v>
      </c>
      <c r="H2475" s="42">
        <f>[2]Emissions!H158</f>
        <v>0</v>
      </c>
      <c r="I2475" s="42">
        <f>[2]Emissions!I158</f>
        <v>0</v>
      </c>
      <c r="J2475" s="42">
        <f>[2]Emissions!J158</f>
        <v>0</v>
      </c>
      <c r="K2475" s="42">
        <f>[2]Emissions!K158</f>
        <v>0</v>
      </c>
      <c r="L2475" s="42">
        <f>[2]Emissions!L158</f>
        <v>0</v>
      </c>
      <c r="M2475" s="42">
        <f>[2]Emissions!M158</f>
        <v>0</v>
      </c>
    </row>
    <row r="2476" spans="1:13">
      <c r="A2476" s="10" t="str">
        <f>[2]Emissions!A278</f>
        <v>EUR</v>
      </c>
      <c r="B2476" s="10" t="str">
        <f>[2]Emissions!B278</f>
        <v>COM_WH_LPG_EXS</v>
      </c>
      <c r="C2476" s="10" t="str">
        <f>[2]Emissions!C278</f>
        <v>COM_CH4</v>
      </c>
      <c r="D2476" s="10" t="str">
        <f>[2]Emissions!D278</f>
        <v>COM</v>
      </c>
      <c r="E2476" s="42">
        <f>[2]Emissions!E278</f>
        <v>28.668991999999999</v>
      </c>
      <c r="F2476" s="42">
        <f>[2]Emissions!F278</f>
        <v>21.501743999999999</v>
      </c>
      <c r="G2476" s="42">
        <f>[2]Emissions!G278</f>
        <v>14.334496</v>
      </c>
      <c r="H2476" s="42">
        <f>[2]Emissions!H278</f>
        <v>7.1672480000000016</v>
      </c>
      <c r="I2476" s="42">
        <f>[2]Emissions!I278</f>
        <v>0</v>
      </c>
      <c r="J2476" s="42">
        <f>[2]Emissions!J278</f>
        <v>0</v>
      </c>
      <c r="K2476" s="42">
        <f>[2]Emissions!K278</f>
        <v>0</v>
      </c>
      <c r="L2476" s="42">
        <f>[2]Emissions!L278</f>
        <v>0</v>
      </c>
      <c r="M2476" s="42">
        <f>[2]Emissions!M278</f>
        <v>0</v>
      </c>
    </row>
    <row r="2477" spans="1:13">
      <c r="A2477" s="10" t="str">
        <f>[2]Emissions!A208</f>
        <v>EUR</v>
      </c>
      <c r="B2477" s="10" t="str">
        <f>[2]Emissions!B208</f>
        <v>COM_SH_NGA_HP_EXS</v>
      </c>
      <c r="C2477" s="10" t="str">
        <f>[2]Emissions!C208</f>
        <v>COM_CH4</v>
      </c>
      <c r="D2477" s="10" t="str">
        <f>[2]Emissions!D208</f>
        <v>COM</v>
      </c>
      <c r="E2477" s="42">
        <f>[2]Emissions!E208</f>
        <v>5.2638947368421042E-2</v>
      </c>
      <c r="F2477" s="42">
        <f>[2]Emissions!F208</f>
        <v>0.12701778</v>
      </c>
      <c r="G2477" s="42">
        <f>[2]Emissions!G208</f>
        <v>0.11985011</v>
      </c>
      <c r="H2477" s="42">
        <f>[2]Emissions!H208</f>
        <v>5.9925054999999998E-2</v>
      </c>
      <c r="I2477" s="42">
        <f>[2]Emissions!I208</f>
        <v>0</v>
      </c>
      <c r="J2477" s="42">
        <f>[2]Emissions!J208</f>
        <v>0</v>
      </c>
      <c r="K2477" s="42">
        <f>[2]Emissions!K208</f>
        <v>0</v>
      </c>
      <c r="L2477" s="42">
        <f>[2]Emissions!L208</f>
        <v>0</v>
      </c>
      <c r="M2477" s="42">
        <f>[2]Emissions!M208</f>
        <v>0</v>
      </c>
    </row>
    <row r="2478" spans="1:13">
      <c r="A2478" s="10" t="str">
        <f>[2]Emissions!A173</f>
        <v>EUR</v>
      </c>
      <c r="B2478" s="10" t="str">
        <f>[2]Emissions!B173</f>
        <v>COM_SH_KER_EXS</v>
      </c>
      <c r="C2478" s="10" t="str">
        <f>[2]Emissions!C173</f>
        <v>COM_CH4</v>
      </c>
      <c r="D2478" s="10" t="str">
        <f>[2]Emissions!D173</f>
        <v>COM</v>
      </c>
      <c r="E2478" s="42">
        <f>[2]Emissions!E173</f>
        <v>4.1215603846153837</v>
      </c>
      <c r="F2478" s="42">
        <f>[2]Emissions!F173</f>
        <v>4.277055617307691</v>
      </c>
      <c r="G2478" s="42">
        <f>[2]Emissions!G173</f>
        <v>2.8513704115384608</v>
      </c>
      <c r="H2478" s="42">
        <f>[2]Emissions!H173</f>
        <v>0.29580576923076918</v>
      </c>
      <c r="I2478" s="42">
        <f>[2]Emissions!I173</f>
        <v>0</v>
      </c>
      <c r="J2478" s="42">
        <f>[2]Emissions!J173</f>
        <v>0</v>
      </c>
      <c r="K2478" s="42">
        <f>[2]Emissions!K173</f>
        <v>0</v>
      </c>
      <c r="L2478" s="42">
        <f>[2]Emissions!L173</f>
        <v>0</v>
      </c>
      <c r="M2478" s="42">
        <f>[2]Emissions!M173</f>
        <v>0</v>
      </c>
    </row>
    <row r="2479" spans="1:13">
      <c r="A2479" s="10" t="str">
        <f>[2]Emissions!A105</f>
        <v>EUR</v>
      </c>
      <c r="B2479" s="10" t="str">
        <f>[2]Emissions!B105</f>
        <v>COM_SC_DST_STD_NEW</v>
      </c>
      <c r="C2479" s="10" t="str">
        <f>[2]Emissions!C105</f>
        <v>COM_CH4</v>
      </c>
      <c r="D2479" s="10" t="str">
        <f>[2]Emissions!D105</f>
        <v>COM</v>
      </c>
      <c r="E2479" s="42">
        <f>[2]Emissions!E105</f>
        <v>0</v>
      </c>
      <c r="F2479" s="42">
        <f>[2]Emissions!F105</f>
        <v>0</v>
      </c>
      <c r="G2479" s="42">
        <f>[2]Emissions!G105</f>
        <v>0</v>
      </c>
      <c r="H2479" s="42">
        <f>[2]Emissions!H105</f>
        <v>0</v>
      </c>
      <c r="I2479" s="42">
        <f>[2]Emissions!I105</f>
        <v>0</v>
      </c>
      <c r="J2479" s="42">
        <f>[2]Emissions!J105</f>
        <v>0</v>
      </c>
      <c r="K2479" s="42">
        <f>[2]Emissions!K105</f>
        <v>0</v>
      </c>
      <c r="L2479" s="42">
        <f>[2]Emissions!L105</f>
        <v>0</v>
      </c>
      <c r="M2479" s="42">
        <f>[2]Emissions!M105</f>
        <v>0</v>
      </c>
    </row>
    <row r="2480" spans="1:13">
      <c r="A2480" s="10" t="str">
        <f>[2]Emissions!A293</f>
        <v>EUR</v>
      </c>
      <c r="B2480" s="10" t="str">
        <f>[2]Emissions!B293</f>
        <v>COM_WH_NGA_EXS</v>
      </c>
      <c r="C2480" s="10" t="str">
        <f>[2]Emissions!C293</f>
        <v>COM_CH4</v>
      </c>
      <c r="D2480" s="10" t="str">
        <f>[2]Emissions!D293</f>
        <v>COM</v>
      </c>
      <c r="E2480" s="42">
        <f>[2]Emissions!E293</f>
        <v>728.48885147493331</v>
      </c>
      <c r="F2480" s="42">
        <f>[2]Emissions!F293</f>
        <v>680.69274205117449</v>
      </c>
      <c r="G2480" s="42">
        <f>[2]Emissions!G293</f>
        <v>680.69274205117449</v>
      </c>
      <c r="H2480" s="42">
        <f>[2]Emissions!H293</f>
        <v>103.9969794132313</v>
      </c>
      <c r="I2480" s="42">
        <f>[2]Emissions!I293</f>
        <v>0</v>
      </c>
      <c r="J2480" s="42">
        <f>[2]Emissions!J293</f>
        <v>0</v>
      </c>
      <c r="K2480" s="42">
        <f>[2]Emissions!K293</f>
        <v>0</v>
      </c>
      <c r="L2480" s="42">
        <f>[2]Emissions!L293</f>
        <v>0</v>
      </c>
      <c r="M2480" s="42">
        <f>[2]Emissions!M293</f>
        <v>0</v>
      </c>
    </row>
    <row r="2481" spans="1:13">
      <c r="A2481" s="10" t="str">
        <f>[2]Emissions!A258</f>
        <v>EUR</v>
      </c>
      <c r="B2481" s="10" t="str">
        <f>[2]Emissions!B258</f>
        <v>COM_WH_HFO_EXS</v>
      </c>
      <c r="C2481" s="10" t="str">
        <f>[2]Emissions!C258</f>
        <v>COM_CH4</v>
      </c>
      <c r="D2481" s="10" t="str">
        <f>[2]Emissions!D258</f>
        <v>COM</v>
      </c>
      <c r="E2481" s="42">
        <f>[2]Emissions!E258</f>
        <v>8.1097766461224481</v>
      </c>
      <c r="F2481" s="42">
        <f>[2]Emissions!F258</f>
        <v>3.6951607530612249</v>
      </c>
      <c r="G2481" s="42">
        <f>[2]Emissions!G258</f>
        <v>3.6951607530612249</v>
      </c>
      <c r="H2481" s="42">
        <f>[2]Emissions!H258</f>
        <v>0.22539321428571429</v>
      </c>
      <c r="I2481" s="42">
        <f>[2]Emissions!I258</f>
        <v>0</v>
      </c>
      <c r="J2481" s="42">
        <f>[2]Emissions!J258</f>
        <v>0</v>
      </c>
      <c r="K2481" s="42">
        <f>[2]Emissions!K258</f>
        <v>0</v>
      </c>
      <c r="L2481" s="42">
        <f>[2]Emissions!L258</f>
        <v>0</v>
      </c>
      <c r="M2481" s="42">
        <f>[2]Emissions!M258</f>
        <v>0</v>
      </c>
    </row>
    <row r="2482" spans="1:13">
      <c r="A2482" s="10" t="str">
        <f>[2]Emissions!A223</f>
        <v>EUR</v>
      </c>
      <c r="B2482" s="10" t="str">
        <f>[2]Emissions!B223</f>
        <v>COM_WH_BIO_PLT_NEW</v>
      </c>
      <c r="C2482" s="10" t="str">
        <f>[2]Emissions!C223</f>
        <v>COM_CH4</v>
      </c>
      <c r="D2482" s="10" t="str">
        <f>[2]Emissions!D223</f>
        <v>COM</v>
      </c>
      <c r="E2482" s="42">
        <f>[2]Emissions!E223</f>
        <v>0</v>
      </c>
      <c r="F2482" s="42">
        <f>[2]Emissions!F223</f>
        <v>0</v>
      </c>
      <c r="G2482" s="42">
        <f>[2]Emissions!G223</f>
        <v>0</v>
      </c>
      <c r="H2482" s="42">
        <f>[2]Emissions!H223</f>
        <v>24179.863623832302</v>
      </c>
      <c r="I2482" s="42">
        <f>[2]Emissions!I223</f>
        <v>24179.863623832302</v>
      </c>
      <c r="J2482" s="42">
        <f>[2]Emissions!J223</f>
        <v>18567.68309290714</v>
      </c>
      <c r="K2482" s="42">
        <f>[2]Emissions!K223</f>
        <v>0</v>
      </c>
      <c r="L2482" s="42">
        <f>[2]Emissions!L223</f>
        <v>0</v>
      </c>
      <c r="M2482" s="42">
        <f>[2]Emissions!M223</f>
        <v>0</v>
      </c>
    </row>
    <row r="2483" spans="1:13">
      <c r="A2483" s="10" t="str">
        <f>[2]Emissions!A188</f>
        <v>EUR</v>
      </c>
      <c r="B2483" s="10" t="str">
        <f>[2]Emissions!B188</f>
        <v>COM_SH_LPG_SOL_NEW</v>
      </c>
      <c r="C2483" s="10" t="str">
        <f>[2]Emissions!C188</f>
        <v>COM_CH4</v>
      </c>
      <c r="D2483" s="10" t="str">
        <f>[2]Emissions!D188</f>
        <v>COM</v>
      </c>
      <c r="E2483" s="42">
        <f>[2]Emissions!E188</f>
        <v>0</v>
      </c>
      <c r="F2483" s="42">
        <f>[2]Emissions!F188</f>
        <v>0</v>
      </c>
      <c r="G2483" s="42">
        <f>[2]Emissions!G188</f>
        <v>0</v>
      </c>
      <c r="H2483" s="42">
        <f>[2]Emissions!H188</f>
        <v>0</v>
      </c>
      <c r="I2483" s="42">
        <f>[2]Emissions!I188</f>
        <v>0</v>
      </c>
      <c r="J2483" s="42">
        <f>[2]Emissions!J188</f>
        <v>0</v>
      </c>
      <c r="K2483" s="42">
        <f>[2]Emissions!K188</f>
        <v>0</v>
      </c>
      <c r="L2483" s="42">
        <f>[2]Emissions!L188</f>
        <v>0</v>
      </c>
      <c r="M2483" s="42">
        <f>[2]Emissions!M188</f>
        <v>0</v>
      </c>
    </row>
    <row r="2484" spans="1:13">
      <c r="A2484" s="10" t="str">
        <f>[2]Emissions!A125</f>
        <v>EUR</v>
      </c>
      <c r="B2484" s="10" t="str">
        <f>[2]Emissions!B125</f>
        <v>COM_SC_NGA_STD_NEW</v>
      </c>
      <c r="C2484" s="10" t="str">
        <f>[2]Emissions!C125</f>
        <v>COM_CH4</v>
      </c>
      <c r="D2484" s="10" t="str">
        <f>[2]Emissions!D125</f>
        <v>COM</v>
      </c>
      <c r="E2484" s="42">
        <f>[2]Emissions!E125</f>
        <v>0</v>
      </c>
      <c r="F2484" s="42">
        <f>[2]Emissions!F125</f>
        <v>0</v>
      </c>
      <c r="G2484" s="42">
        <f>[2]Emissions!G125</f>
        <v>0</v>
      </c>
      <c r="H2484" s="42">
        <f>[2]Emissions!H125</f>
        <v>0</v>
      </c>
      <c r="I2484" s="42">
        <f>[2]Emissions!I125</f>
        <v>0</v>
      </c>
      <c r="J2484" s="42">
        <f>[2]Emissions!J125</f>
        <v>0</v>
      </c>
      <c r="K2484" s="42">
        <f>[2]Emissions!K125</f>
        <v>0</v>
      </c>
      <c r="L2484" s="42">
        <f>[2]Emissions!L125</f>
        <v>0</v>
      </c>
      <c r="M2484" s="42">
        <f>[2]Emissions!M125</f>
        <v>0</v>
      </c>
    </row>
    <row r="2485" spans="1:13">
      <c r="A2485" s="10" t="str">
        <f>[2]Emissions!A71</f>
        <v>EUR</v>
      </c>
      <c r="B2485" s="10" t="str">
        <f>[2]Emissions!B71</f>
        <v>COM_CK_NGA_EXS</v>
      </c>
      <c r="C2485" s="10" t="str">
        <f>[2]Emissions!C71</f>
        <v>COM_CH4</v>
      </c>
      <c r="D2485" s="10" t="str">
        <f>[2]Emissions!D71</f>
        <v>COM</v>
      </c>
      <c r="E2485" s="42">
        <f>[2]Emissions!E71</f>
        <v>360.68158671874988</v>
      </c>
      <c r="F2485" s="42">
        <f>[2]Emissions!F71</f>
        <v>270.51119003906251</v>
      </c>
      <c r="G2485" s="42">
        <f>[2]Emissions!G71</f>
        <v>180.340793359375</v>
      </c>
      <c r="H2485" s="42">
        <f>[2]Emissions!H71</f>
        <v>90.170396679687485</v>
      </c>
      <c r="I2485" s="42">
        <f>[2]Emissions!I71</f>
        <v>0</v>
      </c>
      <c r="J2485" s="42">
        <f>[2]Emissions!J71</f>
        <v>0</v>
      </c>
      <c r="K2485" s="42">
        <f>[2]Emissions!K71</f>
        <v>0</v>
      </c>
      <c r="L2485" s="42">
        <f>[2]Emissions!L71</f>
        <v>0</v>
      </c>
      <c r="M2485" s="42">
        <f>[2]Emissions!M71</f>
        <v>0</v>
      </c>
    </row>
    <row r="2486" spans="1:13">
      <c r="A2486" s="10" t="str">
        <f>[2]Emissions!A273</f>
        <v>EUR</v>
      </c>
      <c r="B2486" s="10" t="str">
        <f>[2]Emissions!B273</f>
        <v>COM_WH_LPG_CND_NEW</v>
      </c>
      <c r="C2486" s="10" t="str">
        <f>[2]Emissions!C273</f>
        <v>COM_CH4</v>
      </c>
      <c r="D2486" s="10" t="str">
        <f>[2]Emissions!D273</f>
        <v>COM</v>
      </c>
      <c r="E2486" s="42">
        <f>[2]Emissions!E273</f>
        <v>0</v>
      </c>
      <c r="F2486" s="42">
        <f>[2]Emissions!F273</f>
        <v>0</v>
      </c>
      <c r="G2486" s="42">
        <f>[2]Emissions!G273</f>
        <v>0</v>
      </c>
      <c r="H2486" s="42">
        <f>[2]Emissions!H273</f>
        <v>0</v>
      </c>
      <c r="I2486" s="42">
        <f>[2]Emissions!I273</f>
        <v>0</v>
      </c>
      <c r="J2486" s="42">
        <f>[2]Emissions!J273</f>
        <v>0</v>
      </c>
      <c r="K2486" s="42">
        <f>[2]Emissions!K273</f>
        <v>0</v>
      </c>
      <c r="L2486" s="42">
        <f>[2]Emissions!L273</f>
        <v>0</v>
      </c>
      <c r="M2486" s="42">
        <f>[2]Emissions!M273</f>
        <v>0</v>
      </c>
    </row>
    <row r="2487" spans="1:13">
      <c r="A2487" s="10" t="str">
        <f>[2]Emissions!A203</f>
        <v>EUR</v>
      </c>
      <c r="B2487" s="10" t="str">
        <f>[2]Emissions!B203</f>
        <v>COM_SH_NGA_CND_NEW</v>
      </c>
      <c r="C2487" s="10" t="str">
        <f>[2]Emissions!C203</f>
        <v>COM_CH4</v>
      </c>
      <c r="D2487" s="10" t="str">
        <f>[2]Emissions!D203</f>
        <v>COM</v>
      </c>
      <c r="E2487" s="42">
        <f>[2]Emissions!E203</f>
        <v>0</v>
      </c>
      <c r="F2487" s="42">
        <f>[2]Emissions!F203</f>
        <v>599.32250743628447</v>
      </c>
      <c r="G2487" s="42">
        <f>[2]Emissions!G203</f>
        <v>670.06099909160275</v>
      </c>
      <c r="H2487" s="42">
        <f>[2]Emissions!H203</f>
        <v>473.42158744479809</v>
      </c>
      <c r="I2487" s="42">
        <f>[2]Emissions!I203</f>
        <v>388.5161490347038</v>
      </c>
      <c r="J2487" s="42">
        <f>[2]Emissions!J203</f>
        <v>0</v>
      </c>
      <c r="K2487" s="42">
        <f>[2]Emissions!K203</f>
        <v>0</v>
      </c>
      <c r="L2487" s="42">
        <f>[2]Emissions!L203</f>
        <v>0</v>
      </c>
      <c r="M2487" s="42">
        <f>[2]Emissions!M203</f>
        <v>0</v>
      </c>
    </row>
    <row r="2488" spans="1:13">
      <c r="A2488" s="10" t="str">
        <f>[2]Emissions!A168</f>
        <v>EUR</v>
      </c>
      <c r="B2488" s="10" t="str">
        <f>[2]Emissions!B168</f>
        <v>COM_SH_HFO_EXS</v>
      </c>
      <c r="C2488" s="10" t="str">
        <f>[2]Emissions!C168</f>
        <v>COM_CH4</v>
      </c>
      <c r="D2488" s="10" t="str">
        <f>[2]Emissions!D168</f>
        <v>COM</v>
      </c>
      <c r="E2488" s="42">
        <f>[2]Emissions!E168</f>
        <v>73.872540075000003</v>
      </c>
      <c r="F2488" s="42">
        <f>[2]Emissions!F168</f>
        <v>45.326756250000003</v>
      </c>
      <c r="G2488" s="42">
        <f>[2]Emissions!G168</f>
        <v>30.217837500000002</v>
      </c>
      <c r="H2488" s="42">
        <f>[2]Emissions!H168</f>
        <v>15.108918750000001</v>
      </c>
      <c r="I2488" s="42">
        <f>[2]Emissions!I168</f>
        <v>0</v>
      </c>
      <c r="J2488" s="42">
        <f>[2]Emissions!J168</f>
        <v>0</v>
      </c>
      <c r="K2488" s="42">
        <f>[2]Emissions!K168</f>
        <v>0</v>
      </c>
      <c r="L2488" s="42">
        <f>[2]Emissions!L168</f>
        <v>0</v>
      </c>
      <c r="M2488" s="42">
        <f>[2]Emissions!M168</f>
        <v>0</v>
      </c>
    </row>
    <row r="2489" spans="1:13">
      <c r="A2489" s="10" t="str">
        <f>[2]Emissions!A120</f>
        <v>EUR</v>
      </c>
      <c r="B2489" s="10" t="str">
        <f>[2]Emissions!B120</f>
        <v>COM_SC_NGA_IMP_NEW</v>
      </c>
      <c r="C2489" s="10" t="str">
        <f>[2]Emissions!C120</f>
        <v>COM_CH4</v>
      </c>
      <c r="D2489" s="10" t="str">
        <f>[2]Emissions!D120</f>
        <v>COM</v>
      </c>
      <c r="E2489" s="42">
        <f>[2]Emissions!E120</f>
        <v>0</v>
      </c>
      <c r="F2489" s="42">
        <f>[2]Emissions!F120</f>
        <v>0</v>
      </c>
      <c r="G2489" s="42">
        <f>[2]Emissions!G120</f>
        <v>0</v>
      </c>
      <c r="H2489" s="42">
        <f>[2]Emissions!H120</f>
        <v>0</v>
      </c>
      <c r="I2489" s="42">
        <f>[2]Emissions!I120</f>
        <v>0</v>
      </c>
      <c r="J2489" s="42">
        <f>[2]Emissions!J120</f>
        <v>0</v>
      </c>
      <c r="K2489" s="42">
        <f>[2]Emissions!K120</f>
        <v>0</v>
      </c>
      <c r="L2489" s="42">
        <f>[2]Emissions!L120</f>
        <v>0</v>
      </c>
      <c r="M2489" s="42">
        <f>[2]Emissions!M120</f>
        <v>0</v>
      </c>
    </row>
    <row r="2490" spans="1:13">
      <c r="A2490" s="10" t="str">
        <f>[2]Emissions!A100</f>
        <v>EUR</v>
      </c>
      <c r="B2490" s="10" t="str">
        <f>[2]Emissions!B100</f>
        <v>COM_SC_DST_IMP_NEW</v>
      </c>
      <c r="C2490" s="10" t="str">
        <f>[2]Emissions!C100</f>
        <v>COM_CH4</v>
      </c>
      <c r="D2490" s="10" t="str">
        <f>[2]Emissions!D100</f>
        <v>COM</v>
      </c>
      <c r="E2490" s="42">
        <f>[2]Emissions!E100</f>
        <v>0</v>
      </c>
      <c r="F2490" s="42">
        <f>[2]Emissions!F100</f>
        <v>0</v>
      </c>
      <c r="G2490" s="42">
        <f>[2]Emissions!G100</f>
        <v>0</v>
      </c>
      <c r="H2490" s="42">
        <f>[2]Emissions!H100</f>
        <v>0</v>
      </c>
      <c r="I2490" s="42">
        <f>[2]Emissions!I100</f>
        <v>0</v>
      </c>
      <c r="J2490" s="42">
        <f>[2]Emissions!J100</f>
        <v>0</v>
      </c>
      <c r="K2490" s="42">
        <f>[2]Emissions!K100</f>
        <v>0</v>
      </c>
      <c r="L2490" s="42">
        <f>[2]Emissions!L100</f>
        <v>0</v>
      </c>
      <c r="M2490" s="42">
        <f>[2]Emissions!M100</f>
        <v>0</v>
      </c>
    </row>
    <row r="2491" spans="1:13">
      <c r="A2491" s="10" t="str">
        <f>[2]Emissions!A288</f>
        <v>EUR</v>
      </c>
      <c r="B2491" s="10" t="str">
        <f>[2]Emissions!B288</f>
        <v>COM_WH_NGA_CND_NEW</v>
      </c>
      <c r="C2491" s="10" t="str">
        <f>[2]Emissions!C288</f>
        <v>COM_CH4</v>
      </c>
      <c r="D2491" s="10" t="str">
        <f>[2]Emissions!D288</f>
        <v>COM</v>
      </c>
      <c r="E2491" s="42">
        <f>[2]Emissions!E288</f>
        <v>0</v>
      </c>
      <c r="F2491" s="42">
        <f>[2]Emissions!F288</f>
        <v>0</v>
      </c>
      <c r="G2491" s="42">
        <f>[2]Emissions!G288</f>
        <v>0</v>
      </c>
      <c r="H2491" s="42">
        <f>[2]Emissions!H288</f>
        <v>0</v>
      </c>
      <c r="I2491" s="42">
        <f>[2]Emissions!I288</f>
        <v>0</v>
      </c>
      <c r="J2491" s="42">
        <f>[2]Emissions!J288</f>
        <v>0</v>
      </c>
      <c r="K2491" s="42">
        <f>[2]Emissions!K288</f>
        <v>0</v>
      </c>
      <c r="L2491" s="42">
        <f>[2]Emissions!L288</f>
        <v>0</v>
      </c>
      <c r="M2491" s="42">
        <f>[2]Emissions!M288</f>
        <v>0</v>
      </c>
    </row>
    <row r="2492" spans="1:13">
      <c r="A2492" s="10" t="str">
        <f>[2]Emissions!A253</f>
        <v>EUR</v>
      </c>
      <c r="B2492" s="10" t="str">
        <f>[2]Emissions!B253</f>
        <v>COM_WH_DST_STD_NEW</v>
      </c>
      <c r="C2492" s="10" t="str">
        <f>[2]Emissions!C253</f>
        <v>COM_CH4</v>
      </c>
      <c r="D2492" s="10" t="str">
        <f>[2]Emissions!D253</f>
        <v>COM</v>
      </c>
      <c r="E2492" s="42">
        <f>[2]Emissions!E253</f>
        <v>0</v>
      </c>
      <c r="F2492" s="42">
        <f>[2]Emissions!F253</f>
        <v>0</v>
      </c>
      <c r="G2492" s="42">
        <f>[2]Emissions!G253</f>
        <v>0</v>
      </c>
      <c r="H2492" s="42">
        <f>[2]Emissions!H253</f>
        <v>0</v>
      </c>
      <c r="I2492" s="42">
        <f>[2]Emissions!I253</f>
        <v>0</v>
      </c>
      <c r="J2492" s="42">
        <f>[2]Emissions!J253</f>
        <v>0</v>
      </c>
      <c r="K2492" s="42">
        <f>[2]Emissions!K253</f>
        <v>0</v>
      </c>
      <c r="L2492" s="42">
        <f>[2]Emissions!L253</f>
        <v>0</v>
      </c>
      <c r="M2492" s="42">
        <f>[2]Emissions!M253</f>
        <v>0</v>
      </c>
    </row>
    <row r="2493" spans="1:13">
      <c r="A2493" s="10" t="str">
        <f>[2]Emissions!A218</f>
        <v>EUR</v>
      </c>
      <c r="B2493" s="10" t="str">
        <f>[2]Emissions!B218</f>
        <v>COM_SH_NGA_STD_NEW</v>
      </c>
      <c r="C2493" s="10" t="str">
        <f>[2]Emissions!C218</f>
        <v>COM_CH4</v>
      </c>
      <c r="D2493" s="10" t="str">
        <f>[2]Emissions!D218</f>
        <v>COM</v>
      </c>
      <c r="E2493" s="42">
        <f>[2]Emissions!E218</f>
        <v>0</v>
      </c>
      <c r="F2493" s="42">
        <f>[2]Emissions!F218</f>
        <v>0</v>
      </c>
      <c r="G2493" s="42">
        <f>[2]Emissions!G218</f>
        <v>0</v>
      </c>
      <c r="H2493" s="42">
        <f>[2]Emissions!H218</f>
        <v>0</v>
      </c>
      <c r="I2493" s="42">
        <f>[2]Emissions!I218</f>
        <v>0</v>
      </c>
      <c r="J2493" s="42">
        <f>[2]Emissions!J218</f>
        <v>0</v>
      </c>
      <c r="K2493" s="42">
        <f>[2]Emissions!K218</f>
        <v>0</v>
      </c>
      <c r="L2493" s="42">
        <f>[2]Emissions!L218</f>
        <v>0</v>
      </c>
      <c r="M2493" s="42">
        <f>[2]Emissions!M218</f>
        <v>0</v>
      </c>
    </row>
    <row r="2494" spans="1:13">
      <c r="A2494" s="10" t="str">
        <f>[2]Emissions!A183</f>
        <v>EUR</v>
      </c>
      <c r="B2494" s="10" t="str">
        <f>[2]Emissions!B183</f>
        <v>COM_SH_LPG_EXS</v>
      </c>
      <c r="C2494" s="10" t="str">
        <f>[2]Emissions!C183</f>
        <v>COM_CH4</v>
      </c>
      <c r="D2494" s="10" t="str">
        <f>[2]Emissions!D183</f>
        <v>COM</v>
      </c>
      <c r="E2494" s="42">
        <f>[2]Emissions!E183</f>
        <v>33.425438399999997</v>
      </c>
      <c r="F2494" s="42">
        <f>[2]Emissions!F183</f>
        <v>20.5092</v>
      </c>
      <c r="G2494" s="42">
        <f>[2]Emissions!G183</f>
        <v>13.672800000000001</v>
      </c>
      <c r="H2494" s="42">
        <f>[2]Emissions!H183</f>
        <v>6.8363999999999994</v>
      </c>
      <c r="I2494" s="42">
        <f>[2]Emissions!I183</f>
        <v>0</v>
      </c>
      <c r="J2494" s="42">
        <f>[2]Emissions!J183</f>
        <v>0</v>
      </c>
      <c r="K2494" s="42">
        <f>[2]Emissions!K183</f>
        <v>0</v>
      </c>
      <c r="L2494" s="42">
        <f>[2]Emissions!L183</f>
        <v>0</v>
      </c>
      <c r="M2494" s="42">
        <f>[2]Emissions!M183</f>
        <v>0</v>
      </c>
    </row>
    <row r="2495" spans="1:13">
      <c r="A2495" s="10" t="str">
        <f>[2]Emissions!A115</f>
        <v>EUR</v>
      </c>
      <c r="B2495" s="10" t="str">
        <f>[2]Emissions!B115</f>
        <v>COM_SC_NGA_EXS</v>
      </c>
      <c r="C2495" s="10" t="str">
        <f>[2]Emissions!C115</f>
        <v>COM_CH4</v>
      </c>
      <c r="D2495" s="10" t="str">
        <f>[2]Emissions!D115</f>
        <v>COM</v>
      </c>
      <c r="E2495" s="42">
        <f>[2]Emissions!E115</f>
        <v>15.787727654979451</v>
      </c>
      <c r="F2495" s="42">
        <f>[2]Emissions!F115</f>
        <v>9.3311953166095876</v>
      </c>
      <c r="G2495" s="42">
        <f>[2]Emissions!G115</f>
        <v>6.2207968777397253</v>
      </c>
      <c r="H2495" s="42">
        <f>[2]Emissions!H115</f>
        <v>3.110398438869864</v>
      </c>
      <c r="I2495" s="42">
        <f>[2]Emissions!I115</f>
        <v>0</v>
      </c>
      <c r="J2495" s="42">
        <f>[2]Emissions!J115</f>
        <v>0</v>
      </c>
      <c r="K2495" s="42">
        <f>[2]Emissions!K115</f>
        <v>0</v>
      </c>
      <c r="L2495" s="42">
        <f>[2]Emissions!L115</f>
        <v>0</v>
      </c>
      <c r="M2495" s="42">
        <f>[2]Emissions!M115</f>
        <v>0</v>
      </c>
    </row>
    <row r="2496" spans="1:13">
      <c r="A2496" s="10" t="str">
        <f>[2]Emissions!A268</f>
        <v>EUR</v>
      </c>
      <c r="B2496" s="10" t="str">
        <f>[2]Emissions!B268</f>
        <v>COM_WH_KER_EXS</v>
      </c>
      <c r="C2496" s="10" t="str">
        <f>[2]Emissions!C268</f>
        <v>COM_CH4</v>
      </c>
      <c r="D2496" s="10" t="str">
        <f>[2]Emissions!D268</f>
        <v>COM</v>
      </c>
      <c r="E2496" s="42">
        <f>[2]Emissions!E268</f>
        <v>13.41576429824176</v>
      </c>
      <c r="F2496" s="42">
        <f>[2]Emissions!F268</f>
        <v>10.061823223681319</v>
      </c>
      <c r="G2496" s="42">
        <f>[2]Emissions!G268</f>
        <v>6.707882149120878</v>
      </c>
      <c r="H2496" s="42">
        <f>[2]Emissions!H268</f>
        <v>0.37286134615384608</v>
      </c>
      <c r="I2496" s="42">
        <f>[2]Emissions!I268</f>
        <v>0</v>
      </c>
      <c r="J2496" s="42">
        <f>[2]Emissions!J268</f>
        <v>0</v>
      </c>
      <c r="K2496" s="42">
        <f>[2]Emissions!K268</f>
        <v>0</v>
      </c>
      <c r="L2496" s="42">
        <f>[2]Emissions!L268</f>
        <v>0</v>
      </c>
      <c r="M2496" s="42">
        <f>[2]Emissions!M268</f>
        <v>0</v>
      </c>
    </row>
    <row r="2497" spans="1:13">
      <c r="A2497" s="10" t="str">
        <f>[2]Emissions!A198</f>
        <v>EUR</v>
      </c>
      <c r="B2497" s="10" t="str">
        <f>[2]Emissions!B198</f>
        <v>COM_SH_NGA_BUR_EXS</v>
      </c>
      <c r="C2497" s="10" t="str">
        <f>[2]Emissions!C198</f>
        <v>COM_CH4</v>
      </c>
      <c r="D2497" s="10" t="str">
        <f>[2]Emissions!D198</f>
        <v>COM</v>
      </c>
      <c r="E2497" s="42">
        <f>[2]Emissions!E198</f>
        <v>958.81293751405804</v>
      </c>
      <c r="F2497" s="42">
        <f>[2]Emissions!F198</f>
        <v>395.02226531249983</v>
      </c>
      <c r="G2497" s="42">
        <f>[2]Emissions!G198</f>
        <v>263.34817687499992</v>
      </c>
      <c r="H2497" s="42">
        <f>[2]Emissions!H198</f>
        <v>131.67408843749999</v>
      </c>
      <c r="I2497" s="42">
        <f>[2]Emissions!I198</f>
        <v>0</v>
      </c>
      <c r="J2497" s="42">
        <f>[2]Emissions!J198</f>
        <v>0</v>
      </c>
      <c r="K2497" s="42">
        <f>[2]Emissions!K198</f>
        <v>0</v>
      </c>
      <c r="L2497" s="42">
        <f>[2]Emissions!L198</f>
        <v>0</v>
      </c>
      <c r="M2497" s="42">
        <f>[2]Emissions!M198</f>
        <v>0</v>
      </c>
    </row>
    <row r="2498" spans="1:13">
      <c r="A2498" s="10" t="str">
        <f>[2]Emissions!A163</f>
        <v>EUR</v>
      </c>
      <c r="B2498" s="10" t="str">
        <f>[2]Emissions!B163</f>
        <v>COM_SH_DST_STD_NEW</v>
      </c>
      <c r="C2498" s="10" t="str">
        <f>[2]Emissions!C163</f>
        <v>COM_CH4</v>
      </c>
      <c r="D2498" s="10" t="str">
        <f>[2]Emissions!D163</f>
        <v>COM</v>
      </c>
      <c r="E2498" s="42">
        <f>[2]Emissions!E163</f>
        <v>595.33395801778397</v>
      </c>
      <c r="F2498" s="42">
        <f>[2]Emissions!F163</f>
        <v>465.77941793101229</v>
      </c>
      <c r="G2498" s="42">
        <f>[2]Emissions!G163</f>
        <v>0</v>
      </c>
      <c r="H2498" s="42">
        <f>[2]Emissions!H163</f>
        <v>0</v>
      </c>
      <c r="I2498" s="42">
        <f>[2]Emissions!I163</f>
        <v>0</v>
      </c>
      <c r="J2498" s="42">
        <f>[2]Emissions!J163</f>
        <v>0</v>
      </c>
      <c r="K2498" s="42">
        <f>[2]Emissions!K163</f>
        <v>0</v>
      </c>
      <c r="L2498" s="42">
        <f>[2]Emissions!L163</f>
        <v>0</v>
      </c>
      <c r="M2498" s="42">
        <f>[2]Emissions!M163</f>
        <v>0</v>
      </c>
    </row>
    <row r="2499" spans="1:13">
      <c r="A2499" s="10" t="str">
        <f>[2]Emissions!A95</f>
        <v>EUR</v>
      </c>
      <c r="B2499" s="10" t="str">
        <f>[2]Emissions!B95</f>
        <v>COM_SC_DST_EXS</v>
      </c>
      <c r="C2499" s="10" t="str">
        <f>[2]Emissions!C95</f>
        <v>COM_CH4</v>
      </c>
      <c r="D2499" s="10" t="str">
        <f>[2]Emissions!D95</f>
        <v>COM</v>
      </c>
      <c r="E2499" s="42">
        <f>[2]Emissions!E95</f>
        <v>17.31739545396281</v>
      </c>
      <c r="F2499" s="42">
        <f>[2]Emissions!F95</f>
        <v>10.235291796722111</v>
      </c>
      <c r="G2499" s="42">
        <f>[2]Emissions!G95</f>
        <v>2.9896250892856719</v>
      </c>
      <c r="H2499" s="42">
        <f>[2]Emissions!H95</f>
        <v>1.494812544642808</v>
      </c>
      <c r="I2499" s="42">
        <f>[2]Emissions!I95</f>
        <v>0</v>
      </c>
      <c r="J2499" s="42">
        <f>[2]Emissions!J95</f>
        <v>0</v>
      </c>
      <c r="K2499" s="42">
        <f>[2]Emissions!K95</f>
        <v>0</v>
      </c>
      <c r="L2499" s="42">
        <f>[2]Emissions!L95</f>
        <v>0</v>
      </c>
      <c r="M2499" s="42">
        <f>[2]Emissions!M95</f>
        <v>0</v>
      </c>
    </row>
    <row r="2500" spans="1:13">
      <c r="A2500" s="10" t="str">
        <f>[2]Emissions!A81</f>
        <v>EUR</v>
      </c>
      <c r="B2500" s="10" t="str">
        <f>[2]Emissions!B81</f>
        <v>COM_FT_BIO</v>
      </c>
      <c r="C2500" s="10" t="str">
        <f>[2]Emissions!C81</f>
        <v>COM_CH4</v>
      </c>
      <c r="D2500" s="10" t="str">
        <f>[2]Emissions!D81</f>
        <v>COM</v>
      </c>
      <c r="E2500" s="42">
        <f>[2]Emissions!E81</f>
        <v>0</v>
      </c>
      <c r="F2500" s="42">
        <f>[2]Emissions!F81</f>
        <v>0</v>
      </c>
      <c r="G2500" s="42">
        <f>[2]Emissions!G81</f>
        <v>0</v>
      </c>
      <c r="H2500" s="42">
        <f>[2]Emissions!H81</f>
        <v>0</v>
      </c>
      <c r="I2500" s="42">
        <f>[2]Emissions!I81</f>
        <v>0</v>
      </c>
      <c r="J2500" s="42">
        <f>[2]Emissions!J81</f>
        <v>0</v>
      </c>
      <c r="K2500" s="42">
        <f>[2]Emissions!K81</f>
        <v>0</v>
      </c>
      <c r="L2500" s="42">
        <f>[2]Emissions!L81</f>
        <v>0</v>
      </c>
      <c r="M2500" s="42">
        <f>[2]Emissions!M81</f>
        <v>0</v>
      </c>
    </row>
    <row r="2501" spans="1:13">
      <c r="A2501" s="10" t="str">
        <f>[2]Emissions!A283</f>
        <v>EUR</v>
      </c>
      <c r="B2501" s="10" t="str">
        <f>[2]Emissions!B283</f>
        <v>COM_WH_LPG_STD_NEW</v>
      </c>
      <c r="C2501" s="10" t="str">
        <f>[2]Emissions!C283</f>
        <v>COM_CH4</v>
      </c>
      <c r="D2501" s="10" t="str">
        <f>[2]Emissions!D283</f>
        <v>COM</v>
      </c>
      <c r="E2501" s="42">
        <f>[2]Emissions!E283</f>
        <v>0</v>
      </c>
      <c r="F2501" s="42">
        <f>[2]Emissions!F283</f>
        <v>0</v>
      </c>
      <c r="G2501" s="42">
        <f>[2]Emissions!G283</f>
        <v>0</v>
      </c>
      <c r="H2501" s="42">
        <f>[2]Emissions!H283</f>
        <v>0</v>
      </c>
      <c r="I2501" s="42">
        <f>[2]Emissions!I283</f>
        <v>0</v>
      </c>
      <c r="J2501" s="42">
        <f>[2]Emissions!J283</f>
        <v>0</v>
      </c>
      <c r="K2501" s="42">
        <f>[2]Emissions!K283</f>
        <v>0</v>
      </c>
      <c r="L2501" s="42">
        <f>[2]Emissions!L283</f>
        <v>0</v>
      </c>
      <c r="M2501" s="42">
        <f>[2]Emissions!M283</f>
        <v>0</v>
      </c>
    </row>
    <row r="2502" spans="1:13">
      <c r="A2502" s="10" t="str">
        <f>[2]Emissions!A213</f>
        <v>EUR</v>
      </c>
      <c r="B2502" s="10" t="str">
        <f>[2]Emissions!B213</f>
        <v>COM_SH_NGA_SOL_NEW</v>
      </c>
      <c r="C2502" s="10" t="str">
        <f>[2]Emissions!C213</f>
        <v>COM_CH4</v>
      </c>
      <c r="D2502" s="10" t="str">
        <f>[2]Emissions!D213</f>
        <v>COM</v>
      </c>
      <c r="E2502" s="42">
        <f>[2]Emissions!E213</f>
        <v>0</v>
      </c>
      <c r="F2502" s="42">
        <f>[2]Emissions!F213</f>
        <v>0</v>
      </c>
      <c r="G2502" s="42">
        <f>[2]Emissions!G213</f>
        <v>0</v>
      </c>
      <c r="H2502" s="42">
        <f>[2]Emissions!H213</f>
        <v>0</v>
      </c>
      <c r="I2502" s="42">
        <f>[2]Emissions!I213</f>
        <v>0</v>
      </c>
      <c r="J2502" s="42">
        <f>[2]Emissions!J213</f>
        <v>0</v>
      </c>
      <c r="K2502" s="42">
        <f>[2]Emissions!K213</f>
        <v>0</v>
      </c>
      <c r="L2502" s="42">
        <f>[2]Emissions!L213</f>
        <v>0</v>
      </c>
      <c r="M2502" s="42">
        <f>[2]Emissions!M213</f>
        <v>0</v>
      </c>
    </row>
    <row r="2503" spans="1:13">
      <c r="A2503" s="10" t="str">
        <f>[2]Emissions!A178</f>
        <v>EUR</v>
      </c>
      <c r="B2503" s="10" t="str">
        <f>[2]Emissions!B178</f>
        <v>COM_SH_LPG_CND_NEW</v>
      </c>
      <c r="C2503" s="10" t="str">
        <f>[2]Emissions!C178</f>
        <v>COM_CH4</v>
      </c>
      <c r="D2503" s="10" t="str">
        <f>[2]Emissions!D178</f>
        <v>COM</v>
      </c>
      <c r="E2503" s="42">
        <f>[2]Emissions!E178</f>
        <v>0</v>
      </c>
      <c r="F2503" s="42">
        <f>[2]Emissions!F178</f>
        <v>0</v>
      </c>
      <c r="G2503" s="42">
        <f>[2]Emissions!G178</f>
        <v>0</v>
      </c>
      <c r="H2503" s="42">
        <f>[2]Emissions!H178</f>
        <v>0</v>
      </c>
      <c r="I2503" s="42">
        <f>[2]Emissions!I178</f>
        <v>0</v>
      </c>
      <c r="J2503" s="42">
        <f>[2]Emissions!J178</f>
        <v>0</v>
      </c>
      <c r="K2503" s="42">
        <f>[2]Emissions!K178</f>
        <v>0</v>
      </c>
      <c r="L2503" s="42">
        <f>[2]Emissions!L178</f>
        <v>0</v>
      </c>
      <c r="M2503" s="42">
        <f>[2]Emissions!M178</f>
        <v>0</v>
      </c>
    </row>
    <row r="2504" spans="1:13">
      <c r="A2504" s="10" t="str">
        <f>[2]Emissions!A110</f>
        <v>EUR</v>
      </c>
      <c r="B2504" s="10" t="str">
        <f>[2]Emissions!B110</f>
        <v>COM_SC_NGA_ABS_NEW</v>
      </c>
      <c r="C2504" s="10" t="str">
        <f>[2]Emissions!C110</f>
        <v>COM_CH4</v>
      </c>
      <c r="D2504" s="10" t="str">
        <f>[2]Emissions!D110</f>
        <v>COM</v>
      </c>
      <c r="E2504" s="42">
        <f>[2]Emissions!E110</f>
        <v>0</v>
      </c>
      <c r="F2504" s="42">
        <f>[2]Emissions!F110</f>
        <v>0</v>
      </c>
      <c r="G2504" s="42">
        <f>[2]Emissions!G110</f>
        <v>0</v>
      </c>
      <c r="H2504" s="42">
        <f>[2]Emissions!H110</f>
        <v>0</v>
      </c>
      <c r="I2504" s="42">
        <f>[2]Emissions!I110</f>
        <v>0</v>
      </c>
      <c r="J2504" s="42">
        <f>[2]Emissions!J110</f>
        <v>0</v>
      </c>
      <c r="K2504" s="42">
        <f>[2]Emissions!K110</f>
        <v>0</v>
      </c>
      <c r="L2504" s="42">
        <f>[2]Emissions!L110</f>
        <v>0</v>
      </c>
      <c r="M2504" s="42">
        <f>[2]Emissions!M110</f>
        <v>0</v>
      </c>
    </row>
    <row r="2505" spans="1:13">
      <c r="A2505" s="10" t="str">
        <f>[2]Emissions!A298</f>
        <v>EUR</v>
      </c>
      <c r="B2505" s="10" t="str">
        <f>[2]Emissions!B298</f>
        <v>COM_WH_NGA_STD_NEW</v>
      </c>
      <c r="C2505" s="10" t="str">
        <f>[2]Emissions!C298</f>
        <v>COM_CH4</v>
      </c>
      <c r="D2505" s="10" t="str">
        <f>[2]Emissions!D298</f>
        <v>COM</v>
      </c>
      <c r="E2505" s="42">
        <f>[2]Emissions!E298</f>
        <v>64.223068488408856</v>
      </c>
      <c r="F2505" s="42">
        <f>[2]Emissions!F298</f>
        <v>63.18185375759505</v>
      </c>
      <c r="G2505" s="42">
        <f>[2]Emissions!G298</f>
        <v>32.84263651721237</v>
      </c>
      <c r="H2505" s="42">
        <f>[2]Emissions!H298</f>
        <v>0</v>
      </c>
      <c r="I2505" s="42">
        <f>[2]Emissions!I298</f>
        <v>0</v>
      </c>
      <c r="J2505" s="42">
        <f>[2]Emissions!J298</f>
        <v>0</v>
      </c>
      <c r="K2505" s="42">
        <f>[2]Emissions!K298</f>
        <v>0</v>
      </c>
      <c r="L2505" s="42">
        <f>[2]Emissions!L298</f>
        <v>0</v>
      </c>
      <c r="M2505" s="42">
        <f>[2]Emissions!M298</f>
        <v>0</v>
      </c>
    </row>
    <row r="2506" spans="1:13">
      <c r="A2506" s="10" t="str">
        <f>[2]Emissions!A263</f>
        <v>EUR</v>
      </c>
      <c r="B2506" s="10" t="str">
        <f>[2]Emissions!B263</f>
        <v>COM_WH_HFO_NEW</v>
      </c>
      <c r="C2506" s="10" t="str">
        <f>[2]Emissions!C263</f>
        <v>COM_CH4</v>
      </c>
      <c r="D2506" s="10" t="str">
        <f>[2]Emissions!D263</f>
        <v>COM</v>
      </c>
      <c r="E2506" s="42">
        <f>[2]Emissions!E263</f>
        <v>46.82685327887755</v>
      </c>
      <c r="F2506" s="42">
        <f>[2]Emissions!F263</f>
        <v>0</v>
      </c>
      <c r="G2506" s="42">
        <f>[2]Emissions!G263</f>
        <v>351.53247621177371</v>
      </c>
      <c r="H2506" s="42">
        <f>[2]Emissions!H263</f>
        <v>0</v>
      </c>
      <c r="I2506" s="42">
        <f>[2]Emissions!I263</f>
        <v>0</v>
      </c>
      <c r="J2506" s="42">
        <f>[2]Emissions!J263</f>
        <v>0</v>
      </c>
      <c r="K2506" s="42">
        <f>[2]Emissions!K263</f>
        <v>0</v>
      </c>
      <c r="L2506" s="42">
        <f>[2]Emissions!L263</f>
        <v>0</v>
      </c>
      <c r="M2506" s="42">
        <f>[2]Emissions!M263</f>
        <v>0</v>
      </c>
    </row>
    <row r="2507" spans="1:13">
      <c r="A2507" s="10" t="str">
        <f>[2]Emissions!A193</f>
        <v>EUR</v>
      </c>
      <c r="B2507" s="10" t="str">
        <f>[2]Emissions!B193</f>
        <v>COM_SH_LPG_STD_NEW</v>
      </c>
      <c r="C2507" s="10" t="str">
        <f>[2]Emissions!C193</f>
        <v>COM_CH4</v>
      </c>
      <c r="D2507" s="10" t="str">
        <f>[2]Emissions!D193</f>
        <v>COM</v>
      </c>
      <c r="E2507" s="42">
        <f>[2]Emissions!E193</f>
        <v>0</v>
      </c>
      <c r="F2507" s="42">
        <f>[2]Emissions!F193</f>
        <v>0</v>
      </c>
      <c r="G2507" s="42">
        <f>[2]Emissions!G193</f>
        <v>0</v>
      </c>
      <c r="H2507" s="42">
        <f>[2]Emissions!H193</f>
        <v>0</v>
      </c>
      <c r="I2507" s="42">
        <f>[2]Emissions!I193</f>
        <v>0</v>
      </c>
      <c r="J2507" s="42">
        <f>[2]Emissions!J193</f>
        <v>0</v>
      </c>
      <c r="K2507" s="42">
        <f>[2]Emissions!K193</f>
        <v>0</v>
      </c>
      <c r="L2507" s="42">
        <f>[2]Emissions!L193</f>
        <v>0</v>
      </c>
      <c r="M2507" s="42">
        <f>[2]Emissions!M193</f>
        <v>0</v>
      </c>
    </row>
    <row r="2508" spans="1:13">
      <c r="A2508" s="10" t="str">
        <f>[2]Emissions!A130</f>
        <v>EUR</v>
      </c>
      <c r="B2508" s="10" t="str">
        <f>[2]Emissions!B130</f>
        <v>COM_SH_BIO_EXS</v>
      </c>
      <c r="C2508" s="10" t="str">
        <f>[2]Emissions!C130</f>
        <v>COM_CH4</v>
      </c>
      <c r="D2508" s="10" t="str">
        <f>[2]Emissions!D130</f>
        <v>COM</v>
      </c>
      <c r="E2508" s="42">
        <f>[2]Emissions!E130</f>
        <v>1167.82592</v>
      </c>
      <c r="F2508" s="42">
        <f>[2]Emissions!F130</f>
        <v>875.86943999999994</v>
      </c>
      <c r="G2508" s="42">
        <f>[2]Emissions!G130</f>
        <v>583.91295999999988</v>
      </c>
      <c r="H2508" s="42">
        <f>[2]Emissions!H130</f>
        <v>291.95648</v>
      </c>
      <c r="I2508" s="42">
        <f>[2]Emissions!I130</f>
        <v>0</v>
      </c>
      <c r="J2508" s="42">
        <f>[2]Emissions!J130</f>
        <v>0</v>
      </c>
      <c r="K2508" s="42">
        <f>[2]Emissions!K130</f>
        <v>0</v>
      </c>
      <c r="L2508" s="42">
        <f>[2]Emissions!L130</f>
        <v>0</v>
      </c>
      <c r="M2508" s="42">
        <f>[2]Emissions!M130</f>
        <v>0</v>
      </c>
    </row>
    <row r="2509" spans="1:13">
      <c r="A2509" s="10" t="str">
        <f>[2]Emissions!A76</f>
        <v>EUR</v>
      </c>
      <c r="B2509" s="10" t="str">
        <f>[2]Emissions!B76</f>
        <v>COM_CK_NGA_NEW</v>
      </c>
      <c r="C2509" s="10" t="str">
        <f>[2]Emissions!C76</f>
        <v>COM_CH4</v>
      </c>
      <c r="D2509" s="10" t="str">
        <f>[2]Emissions!D76</f>
        <v>COM</v>
      </c>
      <c r="E2509" s="42">
        <f>[2]Emissions!E76</f>
        <v>3.742104201501828</v>
      </c>
      <c r="F2509" s="42">
        <f>[2]Emissions!F76</f>
        <v>164.5243514024821</v>
      </c>
      <c r="G2509" s="42">
        <f>[2]Emissions!G76</f>
        <v>311.46451059044858</v>
      </c>
      <c r="H2509" s="42">
        <f>[2]Emissions!H76</f>
        <v>496.29716837599273</v>
      </c>
      <c r="I2509" s="42">
        <f>[2]Emissions!I76</f>
        <v>650.62155289832572</v>
      </c>
      <c r="J2509" s="42">
        <f>[2]Emissions!J76</f>
        <v>701.85769907760789</v>
      </c>
      <c r="K2509" s="42">
        <f>[2]Emissions!K76</f>
        <v>720.9787953005291</v>
      </c>
      <c r="L2509" s="42">
        <f>[2]Emissions!L76</f>
        <v>574.03863611256247</v>
      </c>
      <c r="M2509" s="42">
        <f>[2]Emissions!M76</f>
        <v>312.04378606585192</v>
      </c>
    </row>
    <row r="2510" spans="1:13">
      <c r="A2510" s="10" t="str">
        <f>[2]Emissions!A85</f>
        <v>EUR</v>
      </c>
      <c r="B2510" s="10" t="str">
        <f>[2]Emissions!B85</f>
        <v>COM_FT_NGA</v>
      </c>
      <c r="C2510" s="10" t="str">
        <f>[2]Emissions!C85</f>
        <v>COM_CH4</v>
      </c>
      <c r="D2510" s="10" t="str">
        <f>[2]Emissions!D85</f>
        <v>COM</v>
      </c>
      <c r="E2510" s="42">
        <f>[2]Emissions!E85</f>
        <v>138.62960358430021</v>
      </c>
      <c r="F2510" s="42">
        <f>[2]Emissions!F85</f>
        <v>0</v>
      </c>
      <c r="G2510" s="42">
        <f>[2]Emissions!G85</f>
        <v>0</v>
      </c>
      <c r="H2510" s="42">
        <f>[2]Emissions!H85</f>
        <v>-23.824373036122061</v>
      </c>
      <c r="I2510" s="42">
        <f>[2]Emissions!I85</f>
        <v>-27.724790449544489</v>
      </c>
      <c r="J2510" s="42">
        <f>[2]Emissions!J85</f>
        <v>-24.576957095404811</v>
      </c>
      <c r="K2510" s="42">
        <f>[2]Emissions!K85</f>
        <v>-31.257614111218921</v>
      </c>
      <c r="L2510" s="42">
        <f>[2]Emissions!L85</f>
        <v>-29.717298508185401</v>
      </c>
      <c r="M2510" s="42">
        <f>[2]Emissions!M85</f>
        <v>46.058168754293497</v>
      </c>
    </row>
    <row r="2511" spans="1:13">
      <c r="A2511" s="10" t="str">
        <f>[2]Emissions!A232</f>
        <v>EUR</v>
      </c>
      <c r="B2511" s="10" t="str">
        <f>[2]Emissions!B232</f>
        <v>COM_WH_COA_NEW</v>
      </c>
      <c r="C2511" s="10" t="str">
        <f>[2]Emissions!C232</f>
        <v>COM_CH4</v>
      </c>
      <c r="D2511" s="10" t="str">
        <f>[2]Emissions!D232</f>
        <v>COM</v>
      </c>
      <c r="E2511" s="42">
        <f>[2]Emissions!E232</f>
        <v>2349.496314956154</v>
      </c>
      <c r="F2511" s="42">
        <f>[2]Emissions!F232</f>
        <v>2122.3692663461538</v>
      </c>
      <c r="G2511" s="42">
        <f>[2]Emissions!G232</f>
        <v>2072.5333792307688</v>
      </c>
      <c r="H2511" s="42">
        <f>[2]Emissions!H232</f>
        <v>0</v>
      </c>
      <c r="I2511" s="42">
        <f>[2]Emissions!I232</f>
        <v>0</v>
      </c>
      <c r="J2511" s="42">
        <f>[2]Emissions!J232</f>
        <v>0</v>
      </c>
      <c r="K2511" s="42">
        <f>[2]Emissions!K232</f>
        <v>0</v>
      </c>
      <c r="L2511" s="42">
        <f>[2]Emissions!L232</f>
        <v>0</v>
      </c>
      <c r="M2511" s="42">
        <f>[2]Emissions!M232</f>
        <v>0</v>
      </c>
    </row>
    <row r="2512" spans="1:13">
      <c r="A2512" s="10" t="str">
        <f>[2]Emissions!A148</f>
        <v>EUR</v>
      </c>
      <c r="B2512" s="10" t="str">
        <f>[2]Emissions!B148</f>
        <v>COM_SH_DST_CND_NEW</v>
      </c>
      <c r="C2512" s="10" t="str">
        <f>[2]Emissions!C148</f>
        <v>COM_CH4</v>
      </c>
      <c r="D2512" s="10" t="str">
        <f>[2]Emissions!D148</f>
        <v>COM</v>
      </c>
      <c r="E2512" s="42">
        <f>[2]Emissions!E148</f>
        <v>0</v>
      </c>
      <c r="F2512" s="42">
        <f>[2]Emissions!F148</f>
        <v>0</v>
      </c>
      <c r="G2512" s="42">
        <f>[2]Emissions!G148</f>
        <v>0</v>
      </c>
      <c r="H2512" s="42">
        <f>[2]Emissions!H148</f>
        <v>0</v>
      </c>
      <c r="I2512" s="42">
        <f>[2]Emissions!I148</f>
        <v>0</v>
      </c>
      <c r="J2512" s="42">
        <f>[2]Emissions!J148</f>
        <v>0</v>
      </c>
      <c r="K2512" s="42">
        <f>[2]Emissions!K148</f>
        <v>0</v>
      </c>
      <c r="L2512" s="42">
        <f>[2]Emissions!L148</f>
        <v>0</v>
      </c>
      <c r="M2512" s="42">
        <f>[2]Emissions!M148</f>
        <v>0</v>
      </c>
    </row>
    <row r="2513" spans="1:13">
      <c r="A2513" s="10" t="str">
        <f>[2]Emissions!A134</f>
        <v>EUR</v>
      </c>
      <c r="B2513" s="10" t="str">
        <f>[2]Emissions!B134</f>
        <v>COM_SH_BIO_PLT_NEW</v>
      </c>
      <c r="C2513" s="10" t="str">
        <f>[2]Emissions!C134</f>
        <v>COM_CH4</v>
      </c>
      <c r="D2513" s="10" t="str">
        <f>[2]Emissions!D134</f>
        <v>COM</v>
      </c>
      <c r="E2513" s="42">
        <f>[2]Emissions!E134</f>
        <v>0</v>
      </c>
      <c r="F2513" s="42">
        <f>[2]Emissions!F134</f>
        <v>0</v>
      </c>
      <c r="G2513" s="42">
        <f>[2]Emissions!G134</f>
        <v>0</v>
      </c>
      <c r="H2513" s="42">
        <f>[2]Emissions!H134</f>
        <v>28456.8554108114</v>
      </c>
      <c r="I2513" s="42">
        <f>[2]Emissions!I134</f>
        <v>21336.832172261729</v>
      </c>
      <c r="J2513" s="42">
        <f>[2]Emissions!J134</f>
        <v>10253.20907150518</v>
      </c>
      <c r="K2513" s="42">
        <f>[2]Emissions!K134</f>
        <v>0</v>
      </c>
      <c r="L2513" s="42">
        <f>[2]Emissions!L134</f>
        <v>0</v>
      </c>
      <c r="M2513" s="42">
        <f>[2]Emissions!M134</f>
        <v>0</v>
      </c>
    </row>
    <row r="2514" spans="1:13">
      <c r="A2514" s="10" t="str">
        <f>[2]Emissions!A66</f>
        <v>EUR</v>
      </c>
      <c r="B2514" s="10" t="str">
        <f>[2]Emissions!B66</f>
        <v>COM_CK_LPG_EXS</v>
      </c>
      <c r="C2514" s="10" t="str">
        <f>[2]Emissions!C66</f>
        <v>COM_CH4</v>
      </c>
      <c r="D2514" s="10" t="str">
        <f>[2]Emissions!D66</f>
        <v>COM</v>
      </c>
      <c r="E2514" s="42">
        <f>[2]Emissions!E66</f>
        <v>82.641776562499984</v>
      </c>
      <c r="F2514" s="42">
        <f>[2]Emissions!F66</f>
        <v>61.981332421875003</v>
      </c>
      <c r="G2514" s="42">
        <f>[2]Emissions!G66</f>
        <v>21.7478359375</v>
      </c>
      <c r="H2514" s="42">
        <f>[2]Emissions!H66</f>
        <v>20.660444140625</v>
      </c>
      <c r="I2514" s="42">
        <f>[2]Emissions!I66</f>
        <v>0</v>
      </c>
      <c r="J2514" s="42">
        <f>[2]Emissions!J66</f>
        <v>0</v>
      </c>
      <c r="K2514" s="42">
        <f>[2]Emissions!K66</f>
        <v>0</v>
      </c>
      <c r="L2514" s="42">
        <f>[2]Emissions!L66</f>
        <v>0</v>
      </c>
      <c r="M2514" s="42">
        <f>[2]Emissions!M66</f>
        <v>0</v>
      </c>
    </row>
    <row r="2515" spans="1:13">
      <c r="A2515" s="10" t="str">
        <f>[2]Emissions!A227</f>
        <v>EUR</v>
      </c>
      <c r="B2515" s="10" t="str">
        <f>[2]Emissions!B227</f>
        <v>COM_WH_BIO_WDS_NEW</v>
      </c>
      <c r="C2515" s="10" t="str">
        <f>[2]Emissions!C227</f>
        <v>COM_CH4</v>
      </c>
      <c r="D2515" s="10" t="str">
        <f>[2]Emissions!D227</f>
        <v>COM</v>
      </c>
      <c r="E2515" s="42">
        <f>[2]Emissions!E227</f>
        <v>0</v>
      </c>
      <c r="F2515" s="42">
        <f>[2]Emissions!F227</f>
        <v>0</v>
      </c>
      <c r="G2515" s="42">
        <f>[2]Emissions!G227</f>
        <v>0</v>
      </c>
      <c r="H2515" s="42">
        <f>[2]Emissions!H227</f>
        <v>0</v>
      </c>
      <c r="I2515" s="42">
        <f>[2]Emissions!I227</f>
        <v>0</v>
      </c>
      <c r="J2515" s="42">
        <f>[2]Emissions!J227</f>
        <v>0</v>
      </c>
      <c r="K2515" s="42">
        <f>[2]Emissions!K227</f>
        <v>0</v>
      </c>
      <c r="L2515" s="42">
        <f>[2]Emissions!L227</f>
        <v>0</v>
      </c>
      <c r="M2515" s="42">
        <f>[2]Emissions!M227</f>
        <v>0</v>
      </c>
    </row>
    <row r="2516" spans="1:13">
      <c r="A2516" s="10" t="str">
        <f>[2]Emissions!A90</f>
        <v>EUR</v>
      </c>
      <c r="B2516" s="10" t="str">
        <f>[2]Emissions!B90</f>
        <v>COM_LG_KER_EXS</v>
      </c>
      <c r="C2516" s="10" t="str">
        <f>[2]Emissions!C90</f>
        <v>COM_CH4</v>
      </c>
      <c r="D2516" s="10" t="str">
        <f>[2]Emissions!D90</f>
        <v>COM</v>
      </c>
      <c r="E2516" s="42">
        <f>[2]Emissions!E90</f>
        <v>7.1784008571428568E-2</v>
      </c>
      <c r="F2516" s="42">
        <f>[2]Emissions!F90</f>
        <v>5.3838006428571422E-2</v>
      </c>
      <c r="G2516" s="42">
        <f>[2]Emissions!G90</f>
        <v>3.5892004285714277E-2</v>
      </c>
      <c r="H2516" s="42">
        <f>[2]Emissions!H90</f>
        <v>6.9177857142857149E-3</v>
      </c>
      <c r="I2516" s="42">
        <f>[2]Emissions!I90</f>
        <v>0</v>
      </c>
      <c r="J2516" s="42">
        <f>[2]Emissions!J90</f>
        <v>0</v>
      </c>
      <c r="K2516" s="42">
        <f>[2]Emissions!K90</f>
        <v>0</v>
      </c>
      <c r="L2516" s="42">
        <f>[2]Emissions!L90</f>
        <v>0</v>
      </c>
      <c r="M2516" s="42">
        <f>[2]Emissions!M90</f>
        <v>0</v>
      </c>
    </row>
    <row r="2517" spans="1:13">
      <c r="A2517" s="10" t="str">
        <f>[2]Emissions!A57</f>
        <v>EUR</v>
      </c>
      <c r="B2517" s="10" t="str">
        <f>[2]Emissions!B57</f>
        <v>COM_CK_BIO_EXS</v>
      </c>
      <c r="C2517" s="10" t="str">
        <f>[2]Emissions!C57</f>
        <v>COM_CH4</v>
      </c>
      <c r="D2517" s="10" t="str">
        <f>[2]Emissions!D57</f>
        <v>COM</v>
      </c>
      <c r="E2517" s="42">
        <f>[2]Emissions!E57</f>
        <v>456.38456000000002</v>
      </c>
      <c r="F2517" s="42">
        <f>[2]Emissions!F57</f>
        <v>180.15180000000089</v>
      </c>
      <c r="G2517" s="42">
        <f>[2]Emissions!G57</f>
        <v>120.1012000000013</v>
      </c>
      <c r="H2517" s="42">
        <f>[2]Emissions!H57</f>
        <v>114.09614000000001</v>
      </c>
      <c r="I2517" s="42">
        <f>[2]Emissions!I57</f>
        <v>0</v>
      </c>
      <c r="J2517" s="42">
        <f>[2]Emissions!J57</f>
        <v>0</v>
      </c>
      <c r="K2517" s="42">
        <f>[2]Emissions!K57</f>
        <v>0</v>
      </c>
      <c r="L2517" s="42">
        <f>[2]Emissions!L57</f>
        <v>0</v>
      </c>
      <c r="M2517" s="42">
        <f>[2]Emissions!M57</f>
        <v>0</v>
      </c>
    </row>
    <row r="2518" spans="1:13">
      <c r="A2518" s="10" t="str">
        <f>[2]Emissions!A61</f>
        <v>EUR</v>
      </c>
      <c r="B2518" s="10" t="str">
        <f>[2]Emissions!B61</f>
        <v>COM_CK_KER_EXS</v>
      </c>
      <c r="C2518" s="10" t="str">
        <f>[2]Emissions!C61</f>
        <v>COM_CH4</v>
      </c>
      <c r="D2518" s="10" t="str">
        <f>[2]Emissions!D61</f>
        <v>COM</v>
      </c>
      <c r="E2518" s="42">
        <f>[2]Emissions!E61</f>
        <v>5.2350858333333319</v>
      </c>
      <c r="F2518" s="42">
        <f>[2]Emissions!F61</f>
        <v>3.926314375</v>
      </c>
      <c r="G2518" s="42">
        <f>[2]Emissions!G61</f>
        <v>2.6175429166666659</v>
      </c>
      <c r="H2518" s="42">
        <f>[2]Emissions!H61</f>
        <v>1.308771458333333</v>
      </c>
      <c r="I2518" s="42">
        <f>[2]Emissions!I61</f>
        <v>0</v>
      </c>
      <c r="J2518" s="42">
        <f>[2]Emissions!J61</f>
        <v>0</v>
      </c>
      <c r="K2518" s="42">
        <f>[2]Emissions!K61</f>
        <v>0</v>
      </c>
      <c r="L2518" s="42">
        <f>[2]Emissions!L61</f>
        <v>0</v>
      </c>
      <c r="M2518" s="42">
        <f>[2]Emissions!M61</f>
        <v>0</v>
      </c>
    </row>
    <row r="2519" spans="1:13">
      <c r="A2519" s="10" t="str">
        <f>[2]Emissions!A14</f>
        <v>EUR</v>
      </c>
      <c r="B2519" s="10" t="str">
        <f>[2]Emissions!B14</f>
        <v>AGR_FT_NGA</v>
      </c>
      <c r="C2519" s="10" t="str">
        <f>[2]Emissions!C14</f>
        <v>AGR_N2O</v>
      </c>
      <c r="D2519" s="10" t="str">
        <f>[2]Emissions!D14</f>
        <v>AGR</v>
      </c>
      <c r="E2519" s="42">
        <f>[2]Emissions!E14</f>
        <v>-0.31188939798172161</v>
      </c>
      <c r="F2519" s="42">
        <f>[2]Emissions!F14</f>
        <v>-0.48224339603401212</v>
      </c>
      <c r="G2519" s="42">
        <f>[2]Emissions!G14</f>
        <v>0</v>
      </c>
      <c r="H2519" s="42">
        <f>[2]Emissions!H14</f>
        <v>-0.26094561692290652</v>
      </c>
      <c r="I2519" s="42">
        <f>[2]Emissions!I14</f>
        <v>-0.26094561692290641</v>
      </c>
      <c r="J2519" s="42">
        <f>[2]Emissions!J14</f>
        <v>-0.20958968561133551</v>
      </c>
      <c r="K2519" s="42">
        <f>[2]Emissions!K14</f>
        <v>-0.40387946754138843</v>
      </c>
      <c r="L2519" s="42">
        <f>[2]Emissions!L14</f>
        <v>-0.47132848463984078</v>
      </c>
      <c r="M2519" s="42">
        <f>[2]Emissions!M14</f>
        <v>-0.53186796565629491</v>
      </c>
    </row>
    <row r="2520" spans="1:13">
      <c r="A2520" s="10" t="str">
        <f>[2]Emissions!A43</f>
        <v>EUR</v>
      </c>
      <c r="B2520" s="10" t="str">
        <f>[2]Emissions!B43</f>
        <v>AGR_LTH_NGA_EXS</v>
      </c>
      <c r="C2520" s="10" t="str">
        <f>[2]Emissions!C43</f>
        <v>AGR_N2O</v>
      </c>
      <c r="D2520" s="10" t="str">
        <f>[2]Emissions!D43</f>
        <v>AGR</v>
      </c>
      <c r="E2520" s="42">
        <f>[2]Emissions!E43</f>
        <v>12.60331643063966</v>
      </c>
      <c r="F2520" s="42">
        <f>[2]Emissions!F43</f>
        <v>6.0362978906249998</v>
      </c>
      <c r="G2520" s="42">
        <f>[2]Emissions!G43</f>
        <v>4.0241985937500004</v>
      </c>
      <c r="H2520" s="42">
        <f>[2]Emissions!H43</f>
        <v>3.8229886640625002</v>
      </c>
      <c r="I2520" s="42">
        <f>[2]Emissions!I43</f>
        <v>0</v>
      </c>
      <c r="J2520" s="42">
        <f>[2]Emissions!J43</f>
        <v>0</v>
      </c>
      <c r="K2520" s="42">
        <f>[2]Emissions!K43</f>
        <v>0</v>
      </c>
      <c r="L2520" s="42">
        <f>[2]Emissions!L43</f>
        <v>0</v>
      </c>
      <c r="M2520" s="42">
        <f>[2]Emissions!M43</f>
        <v>0</v>
      </c>
    </row>
    <row r="2521" spans="1:13">
      <c r="A2521" s="10" t="str">
        <f>[2]Emissions!A38</f>
        <v>EUR</v>
      </c>
      <c r="B2521" s="10" t="str">
        <f>[2]Emissions!B38</f>
        <v>AGR_LTH_LPG_EXS</v>
      </c>
      <c r="C2521" s="10" t="str">
        <f>[2]Emissions!C38</f>
        <v>AGR_N2O</v>
      </c>
      <c r="D2521" s="10" t="str">
        <f>[2]Emissions!D38</f>
        <v>AGR</v>
      </c>
      <c r="E2521" s="42">
        <f>[2]Emissions!E38</f>
        <v>15.313377750000001</v>
      </c>
      <c r="F2521" s="42">
        <f>[2]Emissions!F38</f>
        <v>11.485033312500001</v>
      </c>
      <c r="G2521" s="42">
        <f>[2]Emissions!G38</f>
        <v>7.6566888749999986</v>
      </c>
      <c r="H2521" s="42">
        <f>[2]Emissions!H38</f>
        <v>3.8283444375000002</v>
      </c>
      <c r="I2521" s="42">
        <f>[2]Emissions!I38</f>
        <v>0</v>
      </c>
      <c r="J2521" s="42">
        <f>[2]Emissions!J38</f>
        <v>0</v>
      </c>
      <c r="K2521" s="42">
        <f>[2]Emissions!K38</f>
        <v>0</v>
      </c>
      <c r="L2521" s="42">
        <f>[2]Emissions!L38</f>
        <v>0</v>
      </c>
      <c r="M2521" s="42">
        <f>[2]Emissions!M38</f>
        <v>0</v>
      </c>
    </row>
    <row r="2522" spans="1:13">
      <c r="A2522" s="10" t="str">
        <f>[2]Emissions!A53</f>
        <v>EUR</v>
      </c>
      <c r="B2522" s="10" t="str">
        <f>[2]Emissions!B53</f>
        <v>AGR_MAC_EXS</v>
      </c>
      <c r="C2522" s="10" t="str">
        <f>[2]Emissions!C53</f>
        <v>AGR_N2O</v>
      </c>
      <c r="D2522" s="10" t="str">
        <f>[2]Emissions!D53</f>
        <v>AGR</v>
      </c>
      <c r="E2522" s="42">
        <f>[2]Emissions!E53</f>
        <v>345.60136870726808</v>
      </c>
      <c r="F2522" s="42">
        <f>[2]Emissions!F53</f>
        <v>347.187515977202</v>
      </c>
      <c r="G2522" s="42">
        <f>[2]Emissions!G53</f>
        <v>400.13698464421071</v>
      </c>
      <c r="H2522" s="42">
        <f>[2]Emissions!H53</f>
        <v>395.14066233736298</v>
      </c>
      <c r="I2522" s="42">
        <f>[2]Emissions!I53</f>
        <v>409.34761059497242</v>
      </c>
      <c r="J2522" s="42">
        <f>[2]Emissions!J53</f>
        <v>421.04348324067553</v>
      </c>
      <c r="K2522" s="42">
        <f>[2]Emissions!K53</f>
        <v>430.0318492573777</v>
      </c>
      <c r="L2522" s="42">
        <f>[2]Emissions!L53</f>
        <v>437.52727266616449</v>
      </c>
      <c r="M2522" s="42">
        <f>[2]Emissions!M53</f>
        <v>442.94677031949863</v>
      </c>
    </row>
    <row r="2523" spans="1:13">
      <c r="A2523" s="10" t="str">
        <f>[2]Emissions!A33</f>
        <v>EUR</v>
      </c>
      <c r="B2523" s="10" t="str">
        <f>[2]Emissions!B33</f>
        <v>AGR_LTH_KER_EXS</v>
      </c>
      <c r="C2523" s="10" t="str">
        <f>[2]Emissions!C33</f>
        <v>AGR_N2O</v>
      </c>
      <c r="D2523" s="10" t="str">
        <f>[2]Emissions!D33</f>
        <v>AGR</v>
      </c>
      <c r="E2523" s="42">
        <f>[2]Emissions!E33</f>
        <v>0.47606874999999998</v>
      </c>
      <c r="F2523" s="42">
        <f>[2]Emissions!F33</f>
        <v>0.35705156249999992</v>
      </c>
      <c r="G2523" s="42">
        <f>[2]Emissions!G33</f>
        <v>0.23803437499999999</v>
      </c>
      <c r="H2523" s="42">
        <f>[2]Emissions!H33</f>
        <v>0.1190171874999999</v>
      </c>
      <c r="I2523" s="42">
        <f>[2]Emissions!I33</f>
        <v>0</v>
      </c>
      <c r="J2523" s="42">
        <f>[2]Emissions!J33</f>
        <v>0</v>
      </c>
      <c r="K2523" s="42">
        <f>[2]Emissions!K33</f>
        <v>0</v>
      </c>
      <c r="L2523" s="42">
        <f>[2]Emissions!L33</f>
        <v>0</v>
      </c>
      <c r="M2523" s="42">
        <f>[2]Emissions!M33</f>
        <v>0</v>
      </c>
    </row>
    <row r="2524" spans="1:13">
      <c r="A2524" s="10" t="str">
        <f>[2]Emissions!A19</f>
        <v>EUR</v>
      </c>
      <c r="B2524" s="10" t="str">
        <f>[2]Emissions!B19</f>
        <v>AGR_LTH_BIO_NEW</v>
      </c>
      <c r="C2524" s="10" t="str">
        <f>[2]Emissions!C19</f>
        <v>AGR_N2O</v>
      </c>
      <c r="D2524" s="10" t="str">
        <f>[2]Emissions!D19</f>
        <v>AGR</v>
      </c>
      <c r="E2524" s="42">
        <f>[2]Emissions!E19</f>
        <v>84.372322373294566</v>
      </c>
      <c r="F2524" s="42">
        <f>[2]Emissions!F19</f>
        <v>106.6815664748011</v>
      </c>
      <c r="G2524" s="42">
        <f>[2]Emissions!G19</f>
        <v>109.2663129021682</v>
      </c>
      <c r="H2524" s="42">
        <f>[2]Emissions!H19</f>
        <v>109.26631290216829</v>
      </c>
      <c r="I2524" s="42">
        <f>[2]Emissions!I19</f>
        <v>253.85267778423921</v>
      </c>
      <c r="J2524" s="42">
        <f>[2]Emissions!J19</f>
        <v>231.54343368273271</v>
      </c>
      <c r="K2524" s="42">
        <f>[2]Emissions!K19</f>
        <v>262.2880550923266</v>
      </c>
      <c r="L2524" s="42">
        <f>[2]Emissions!L19</f>
        <v>268.32320315812422</v>
      </c>
      <c r="M2524" s="42">
        <f>[2]Emissions!M19</f>
        <v>269.1984883153952</v>
      </c>
    </row>
    <row r="2525" spans="1:13">
      <c r="A2525" s="10" t="str">
        <f>[2]Emissions!A48</f>
        <v>EUR</v>
      </c>
      <c r="B2525" s="10" t="str">
        <f>[2]Emissions!B48</f>
        <v>AGR_LTH_NGA_NEW</v>
      </c>
      <c r="C2525" s="10" t="str">
        <f>[2]Emissions!C48</f>
        <v>AGR_N2O</v>
      </c>
      <c r="D2525" s="10" t="str">
        <f>[2]Emissions!D48</f>
        <v>AGR</v>
      </c>
      <c r="E2525" s="42">
        <f>[2]Emissions!E48</f>
        <v>0</v>
      </c>
      <c r="F2525" s="42">
        <f>[2]Emissions!F48</f>
        <v>0</v>
      </c>
      <c r="G2525" s="42">
        <f>[2]Emissions!G48</f>
        <v>5.1424940470852833</v>
      </c>
      <c r="H2525" s="42">
        <f>[2]Emissions!H48</f>
        <v>5.1424940470852842</v>
      </c>
      <c r="I2525" s="42">
        <f>[2]Emissions!I48</f>
        <v>5.9865775133981156</v>
      </c>
      <c r="J2525" s="42">
        <f>[2]Emissions!J48</f>
        <v>5.9865775133981174</v>
      </c>
      <c r="K2525" s="42">
        <f>[2]Emissions!K48</f>
        <v>6.1840446461368419</v>
      </c>
      <c r="L2525" s="42">
        <f>[2]Emissions!L48</f>
        <v>6.3271223685595359</v>
      </c>
      <c r="M2525" s="42">
        <f>[2]Emissions!M48</f>
        <v>6.4090592822730468</v>
      </c>
    </row>
    <row r="2526" spans="1:13">
      <c r="A2526" s="10" t="str">
        <f>[2]Emissions!A28</f>
        <v>EUR</v>
      </c>
      <c r="B2526" s="10" t="str">
        <f>[2]Emissions!B28</f>
        <v>AGR_LTH_DST_NEW</v>
      </c>
      <c r="C2526" s="10" t="str">
        <f>[2]Emissions!C28</f>
        <v>AGR_N2O</v>
      </c>
      <c r="D2526" s="10" t="str">
        <f>[2]Emissions!D28</f>
        <v>AGR</v>
      </c>
      <c r="E2526" s="42">
        <f>[2]Emissions!E28</f>
        <v>12.05318891047065</v>
      </c>
      <c r="F2526" s="42">
        <f>[2]Emissions!F28</f>
        <v>15.22616866860953</v>
      </c>
      <c r="G2526" s="42">
        <f>[2]Emissions!G28</f>
        <v>30.833665739169611</v>
      </c>
      <c r="H2526" s="42">
        <f>[2]Emissions!H28</f>
        <v>30.833665739169611</v>
      </c>
      <c r="I2526" s="42">
        <f>[2]Emissions!I28</f>
        <v>35.914614743699033</v>
      </c>
      <c r="J2526" s="42">
        <f>[2]Emissions!J28</f>
        <v>32.741634985560147</v>
      </c>
      <c r="K2526" s="42">
        <f>[2]Emissions!K28</f>
        <v>0</v>
      </c>
      <c r="L2526" s="42">
        <f>[2]Emissions!L28</f>
        <v>0</v>
      </c>
      <c r="M2526" s="42">
        <f>[2]Emissions!M28</f>
        <v>0</v>
      </c>
    </row>
    <row r="2527" spans="1:13">
      <c r="A2527" s="10" t="str">
        <f>[2]Emissions!A9</f>
        <v>EUR</v>
      </c>
      <c r="B2527" s="10" t="str">
        <f>[2]Emissions!B9</f>
        <v>AGR_FT_BIO</v>
      </c>
      <c r="C2527" s="10" t="str">
        <f>[2]Emissions!C9</f>
        <v>AGR_N2O</v>
      </c>
      <c r="D2527" s="10" t="str">
        <f>[2]Emissions!D9</f>
        <v>AGR</v>
      </c>
      <c r="E2527" s="42">
        <f>[2]Emissions!E9</f>
        <v>0</v>
      </c>
      <c r="F2527" s="42">
        <f>[2]Emissions!F9</f>
        <v>0</v>
      </c>
      <c r="G2527" s="42">
        <f>[2]Emissions!G9</f>
        <v>0</v>
      </c>
      <c r="H2527" s="42">
        <f>[2]Emissions!H9</f>
        <v>0</v>
      </c>
      <c r="I2527" s="42">
        <f>[2]Emissions!I9</f>
        <v>0</v>
      </c>
      <c r="J2527" s="42">
        <f>[2]Emissions!J9</f>
        <v>0</v>
      </c>
      <c r="K2527" s="42">
        <f>[2]Emissions!K9</f>
        <v>0</v>
      </c>
      <c r="L2527" s="42">
        <f>[2]Emissions!L9</f>
        <v>0</v>
      </c>
      <c r="M2527" s="42">
        <f>[2]Emissions!M9</f>
        <v>0</v>
      </c>
    </row>
    <row r="2528" spans="1:13">
      <c r="A2528" s="10" t="str">
        <f>[2]Emissions!A23</f>
        <v>EUR</v>
      </c>
      <c r="B2528" s="10" t="str">
        <f>[2]Emissions!B23</f>
        <v>AGR_LTH_DST_EXS</v>
      </c>
      <c r="C2528" s="10" t="str">
        <f>[2]Emissions!C23</f>
        <v>AGR_N2O</v>
      </c>
      <c r="D2528" s="10" t="str">
        <f>[2]Emissions!D23</f>
        <v>AGR</v>
      </c>
      <c r="E2528" s="42">
        <f>[2]Emissions!E23</f>
        <v>84.322900599999997</v>
      </c>
      <c r="F2528" s="42">
        <f>[2]Emissions!F23</f>
        <v>44.170050052599287</v>
      </c>
      <c r="G2528" s="42">
        <f>[2]Emissions!G23</f>
        <v>31.0207412236837</v>
      </c>
      <c r="H2528" s="42">
        <f>[2]Emissions!H23</f>
        <v>21.08072515000001</v>
      </c>
      <c r="I2528" s="42">
        <f>[2]Emissions!I23</f>
        <v>0</v>
      </c>
      <c r="J2528" s="42">
        <f>[2]Emissions!J23</f>
        <v>0</v>
      </c>
      <c r="K2528" s="42">
        <f>[2]Emissions!K23</f>
        <v>0</v>
      </c>
      <c r="L2528" s="42">
        <f>[2]Emissions!L23</f>
        <v>0</v>
      </c>
      <c r="M2528" s="42">
        <f>[2]Emissions!M23</f>
        <v>0</v>
      </c>
    </row>
    <row r="2529" spans="1:13">
      <c r="A2529" s="10" t="str">
        <f>[2]Emissions!A4</f>
        <v>EUR</v>
      </c>
      <c r="B2529" s="10" t="str">
        <f>[2]Emissions!B4</f>
        <v>AGR_APP_EXS</v>
      </c>
      <c r="C2529" s="10" t="str">
        <f>[2]Emissions!C4</f>
        <v>AGR_N2O</v>
      </c>
      <c r="D2529" s="10" t="str">
        <f>[2]Emissions!D4</f>
        <v>AGR</v>
      </c>
      <c r="E2529" s="42">
        <f>[2]Emissions!E4</f>
        <v>30.938670847032789</v>
      </c>
      <c r="F2529" s="42">
        <f>[2]Emissions!F4</f>
        <v>44.857241587039752</v>
      </c>
      <c r="G2529" s="42">
        <f>[2]Emissions!G4</f>
        <v>71.592481298619319</v>
      </c>
      <c r="H2529" s="42">
        <f>[2]Emissions!H4</f>
        <v>5.8839040845727792</v>
      </c>
      <c r="I2529" s="42">
        <f>[2]Emissions!I4</f>
        <v>3.7903107526431361</v>
      </c>
      <c r="J2529" s="42">
        <f>[2]Emissions!J4</f>
        <v>20.79464474138862</v>
      </c>
      <c r="K2529" s="42">
        <f>[2]Emissions!K4</f>
        <v>3.1252413356795259</v>
      </c>
      <c r="L2529" s="42">
        <f>[2]Emissions!L4</f>
        <v>2.7840956191807851</v>
      </c>
      <c r="M2529" s="42">
        <f>[2]Emissions!M4</f>
        <v>2.4427710003074901</v>
      </c>
    </row>
    <row r="2530" spans="1:13">
      <c r="A2530" s="10" t="str">
        <f>[2]Emissions!A17</f>
        <v>EUR</v>
      </c>
      <c r="B2530" s="10" t="str">
        <f>[2]Emissions!B17</f>
        <v>AGR_LTH_BIO_EXS</v>
      </c>
      <c r="C2530" s="10" t="str">
        <f>[2]Emissions!C17</f>
        <v>AGR_N2O</v>
      </c>
      <c r="D2530" s="10" t="str">
        <f>[2]Emissions!D17</f>
        <v>AGR</v>
      </c>
      <c r="E2530" s="42">
        <f>[2]Emissions!E17</f>
        <v>267.34599627272729</v>
      </c>
      <c r="F2530" s="42">
        <f>[2]Emissions!F17</f>
        <v>200.50949720454551</v>
      </c>
      <c r="G2530" s="42">
        <f>[2]Emissions!G17</f>
        <v>70.354209545454552</v>
      </c>
      <c r="H2530" s="42">
        <f>[2]Emissions!H17</f>
        <v>66.836499068181809</v>
      </c>
      <c r="I2530" s="42">
        <f>[2]Emissions!I17</f>
        <v>0</v>
      </c>
      <c r="J2530" s="42">
        <f>[2]Emissions!J17</f>
        <v>0</v>
      </c>
      <c r="K2530" s="42">
        <f>[2]Emissions!K17</f>
        <v>0</v>
      </c>
      <c r="L2530" s="42">
        <f>[2]Emissions!L17</f>
        <v>0</v>
      </c>
      <c r="M2530" s="42">
        <f>[2]Emissions!M17</f>
        <v>0</v>
      </c>
    </row>
    <row r="2531" spans="1:13">
      <c r="A2531" s="10" t="str">
        <f>[2]Emissions!A27</f>
        <v>EUR</v>
      </c>
      <c r="B2531" s="10" t="str">
        <f>[2]Emissions!B27</f>
        <v>AGR_LTH_DST_NEW</v>
      </c>
      <c r="C2531" s="10" t="str">
        <f>[2]Emissions!C27</f>
        <v>AGR_CO2</v>
      </c>
      <c r="D2531" s="10" t="str">
        <f>[2]Emissions!D27</f>
        <v>AGR</v>
      </c>
      <c r="E2531" s="42">
        <f>[2]Emissions!E27</f>
        <v>1471.493479486626</v>
      </c>
      <c r="F2531" s="42">
        <f>[2]Emissions!F27</f>
        <v>1858.8614249594129</v>
      </c>
      <c r="G2531" s="42">
        <f>[2]Emissions!G27</f>
        <v>3764.276692323625</v>
      </c>
      <c r="H2531" s="42">
        <f>[2]Emissions!H27</f>
        <v>3764.276692323624</v>
      </c>
      <c r="I2531" s="42">
        <f>[2]Emissions!I27</f>
        <v>4384.575883293257</v>
      </c>
      <c r="J2531" s="42">
        <f>[2]Emissions!J27</f>
        <v>3997.2079378204712</v>
      </c>
      <c r="K2531" s="42">
        <f>[2]Emissions!K27</f>
        <v>0</v>
      </c>
      <c r="L2531" s="42">
        <f>[2]Emissions!L27</f>
        <v>0</v>
      </c>
      <c r="M2531" s="42">
        <f>[2]Emissions!M27</f>
        <v>0</v>
      </c>
    </row>
    <row r="2532" spans="1:13">
      <c r="A2532" s="10" t="str">
        <f>[2]Emissions!A42</f>
        <v>EUR</v>
      </c>
      <c r="B2532" s="10" t="str">
        <f>[2]Emissions!B42</f>
        <v>AGR_LTH_NGA_EXS</v>
      </c>
      <c r="C2532" s="10" t="str">
        <f>[2]Emissions!C42</f>
        <v>AGR_CO2</v>
      </c>
      <c r="D2532" s="10" t="str">
        <f>[2]Emissions!D42</f>
        <v>AGR</v>
      </c>
      <c r="E2532" s="42">
        <f>[2]Emissions!E42</f>
        <v>6687.3196980974044</v>
      </c>
      <c r="F2532" s="42">
        <f>[2]Emissions!F42</f>
        <v>3202.859660765625</v>
      </c>
      <c r="G2532" s="42">
        <f>[2]Emissions!G42</f>
        <v>2135.2397738437498</v>
      </c>
      <c r="H2532" s="42">
        <f>[2]Emissions!H42</f>
        <v>2028.4777851515621</v>
      </c>
      <c r="I2532" s="42">
        <f>[2]Emissions!I42</f>
        <v>0</v>
      </c>
      <c r="J2532" s="42">
        <f>[2]Emissions!J42</f>
        <v>0</v>
      </c>
      <c r="K2532" s="42">
        <f>[2]Emissions!K42</f>
        <v>0</v>
      </c>
      <c r="L2532" s="42">
        <f>[2]Emissions!L42</f>
        <v>0</v>
      </c>
      <c r="M2532" s="42">
        <f>[2]Emissions!M42</f>
        <v>0</v>
      </c>
    </row>
    <row r="2533" spans="1:13">
      <c r="A2533" s="10" t="str">
        <f>[2]Emissions!A37</f>
        <v>EUR</v>
      </c>
      <c r="B2533" s="10" t="str">
        <f>[2]Emissions!B37</f>
        <v>AGR_LTH_LPG_EXS</v>
      </c>
      <c r="C2533" s="10" t="str">
        <f>[2]Emissions!C37</f>
        <v>AGR_CO2</v>
      </c>
      <c r="D2533" s="10" t="str">
        <f>[2]Emissions!D37</f>
        <v>AGR</v>
      </c>
      <c r="E2533" s="42">
        <f>[2]Emissions!E37</f>
        <v>1574.9809015875001</v>
      </c>
      <c r="F2533" s="42">
        <f>[2]Emissions!F37</f>
        <v>1181.2356761906251</v>
      </c>
      <c r="G2533" s="42">
        <f>[2]Emissions!G37</f>
        <v>787.49045079375003</v>
      </c>
      <c r="H2533" s="42">
        <f>[2]Emissions!H37</f>
        <v>393.74522539687518</v>
      </c>
      <c r="I2533" s="42">
        <f>[2]Emissions!I37</f>
        <v>0</v>
      </c>
      <c r="J2533" s="42">
        <f>[2]Emissions!J37</f>
        <v>0</v>
      </c>
      <c r="K2533" s="42">
        <f>[2]Emissions!K37</f>
        <v>0</v>
      </c>
      <c r="L2533" s="42">
        <f>[2]Emissions!L37</f>
        <v>0</v>
      </c>
      <c r="M2533" s="42">
        <f>[2]Emissions!M37</f>
        <v>0</v>
      </c>
    </row>
    <row r="2534" spans="1:13">
      <c r="A2534" s="10" t="str">
        <f>[2]Emissions!A52</f>
        <v>EUR</v>
      </c>
      <c r="B2534" s="10" t="str">
        <f>[2]Emissions!B52</f>
        <v>AGR_MAC_EXS</v>
      </c>
      <c r="C2534" s="10" t="str">
        <f>[2]Emissions!C52</f>
        <v>AGR_CO2</v>
      </c>
      <c r="D2534" s="10" t="str">
        <f>[2]Emissions!D52</f>
        <v>AGR</v>
      </c>
      <c r="E2534" s="42">
        <f>[2]Emissions!E52</f>
        <v>42157.264759128848</v>
      </c>
      <c r="F2534" s="42">
        <f>[2]Emissions!F52</f>
        <v>42368.251738872743</v>
      </c>
      <c r="G2534" s="42">
        <f>[2]Emissions!G52</f>
        <v>48540.365842123567</v>
      </c>
      <c r="H2534" s="42">
        <f>[2]Emissions!H52</f>
        <v>48220.109994305727</v>
      </c>
      <c r="I2534" s="42">
        <f>[2]Emissions!I52</f>
        <v>49953.808060427313</v>
      </c>
      <c r="J2534" s="42">
        <f>[2]Emissions!J52</f>
        <v>51386.409523638496</v>
      </c>
      <c r="K2534" s="42">
        <f>[2]Emissions!K52</f>
        <v>52488.841817420063</v>
      </c>
      <c r="L2534" s="42">
        <f>[2]Emissions!L52</f>
        <v>53409.257229283379</v>
      </c>
      <c r="M2534" s="42">
        <f>[2]Emissions!M52</f>
        <v>54076.418209838812</v>
      </c>
    </row>
    <row r="2535" spans="1:13">
      <c r="A2535" s="10" t="str">
        <f>[2]Emissions!A32</f>
        <v>EUR</v>
      </c>
      <c r="B2535" s="10" t="str">
        <f>[2]Emissions!B32</f>
        <v>AGR_LTH_KER_EXS</v>
      </c>
      <c r="C2535" s="10" t="str">
        <f>[2]Emissions!C32</f>
        <v>AGR_CO2</v>
      </c>
      <c r="D2535" s="10" t="str">
        <f>[2]Emissions!D32</f>
        <v>AGR</v>
      </c>
      <c r="E2535" s="42">
        <f>[2]Emissions!E32</f>
        <v>57.302808541666671</v>
      </c>
      <c r="F2535" s="42">
        <f>[2]Emissions!F32</f>
        <v>42.977106406250002</v>
      </c>
      <c r="G2535" s="42">
        <f>[2]Emissions!G32</f>
        <v>28.651404270833339</v>
      </c>
      <c r="H2535" s="42">
        <f>[2]Emissions!H32</f>
        <v>14.32570213541667</v>
      </c>
      <c r="I2535" s="42">
        <f>[2]Emissions!I32</f>
        <v>0</v>
      </c>
      <c r="J2535" s="42">
        <f>[2]Emissions!J32</f>
        <v>0</v>
      </c>
      <c r="K2535" s="42">
        <f>[2]Emissions!K32</f>
        <v>0</v>
      </c>
      <c r="L2535" s="42">
        <f>[2]Emissions!L32</f>
        <v>0</v>
      </c>
      <c r="M2535" s="42">
        <f>[2]Emissions!M32</f>
        <v>0</v>
      </c>
    </row>
    <row r="2536" spans="1:13">
      <c r="A2536" s="10" t="str">
        <f>[2]Emissions!A47</f>
        <v>EUR</v>
      </c>
      <c r="B2536" s="10" t="str">
        <f>[2]Emissions!B47</f>
        <v>AGR_LTH_NGA_NEW</v>
      </c>
      <c r="C2536" s="10" t="str">
        <f>[2]Emissions!C47</f>
        <v>AGR_CO2</v>
      </c>
      <c r="D2536" s="10" t="str">
        <f>[2]Emissions!D47</f>
        <v>AGR</v>
      </c>
      <c r="E2536" s="42">
        <f>[2]Emissions!E47</f>
        <v>0</v>
      </c>
      <c r="F2536" s="42">
        <f>[2]Emissions!F47</f>
        <v>0</v>
      </c>
      <c r="G2536" s="42">
        <f>[2]Emissions!G47</f>
        <v>2728.6073413834511</v>
      </c>
      <c r="H2536" s="42">
        <f>[2]Emissions!H47</f>
        <v>2728.607341383452</v>
      </c>
      <c r="I2536" s="42">
        <f>[2]Emissions!I47</f>
        <v>3176.4780286090399</v>
      </c>
      <c r="J2536" s="42">
        <f>[2]Emissions!J47</f>
        <v>3176.4780286090408</v>
      </c>
      <c r="K2536" s="42">
        <f>[2]Emissions!K47</f>
        <v>3281.2540892402089</v>
      </c>
      <c r="L2536" s="42">
        <f>[2]Emissions!L47</f>
        <v>3357.17112875769</v>
      </c>
      <c r="M2536" s="42">
        <f>[2]Emissions!M47</f>
        <v>3400.6468551740782</v>
      </c>
    </row>
    <row r="2537" spans="1:13">
      <c r="A2537" s="10" t="str">
        <f>[2]Emissions!A13</f>
        <v>EUR</v>
      </c>
      <c r="B2537" s="10" t="str">
        <f>[2]Emissions!B13</f>
        <v>AGR_FT_NGA</v>
      </c>
      <c r="C2537" s="10" t="str">
        <f>[2]Emissions!C13</f>
        <v>AGR_CO2</v>
      </c>
      <c r="D2537" s="10" t="str">
        <f>[2]Emissions!D13</f>
        <v>AGR</v>
      </c>
      <c r="E2537" s="42">
        <f>[2]Emissions!E13</f>
        <v>-165.4885145691014</v>
      </c>
      <c r="F2537" s="42">
        <f>[2]Emissions!F13</f>
        <v>-255.87834593564679</v>
      </c>
      <c r="G2537" s="42">
        <f>[2]Emissions!G13</f>
        <v>0</v>
      </c>
      <c r="H2537" s="42">
        <f>[2]Emissions!H13</f>
        <v>-138.45774433929421</v>
      </c>
      <c r="I2537" s="42">
        <f>[2]Emissions!I13</f>
        <v>-138.45774433929421</v>
      </c>
      <c r="J2537" s="42">
        <f>[2]Emissions!J13</f>
        <v>-111.2082871853746</v>
      </c>
      <c r="K2537" s="42">
        <f>[2]Emissions!K13</f>
        <v>-214.29844547746069</v>
      </c>
      <c r="L2537" s="42">
        <f>[2]Emissions!L13</f>
        <v>-250.08689394989949</v>
      </c>
      <c r="M2537" s="42">
        <f>[2]Emissions!M13</f>
        <v>-282.20914257723012</v>
      </c>
    </row>
    <row r="2538" spans="1:13">
      <c r="A2538" s="10" t="str">
        <f>[2]Emissions!A22</f>
        <v>EUR</v>
      </c>
      <c r="B2538" s="10" t="str">
        <f>[2]Emissions!B22</f>
        <v>AGR_LTH_DST_EXS</v>
      </c>
      <c r="C2538" s="10" t="str">
        <f>[2]Emissions!C22</f>
        <v>AGR_CO2</v>
      </c>
      <c r="D2538" s="10" t="str">
        <f>[2]Emissions!D22</f>
        <v>AGR</v>
      </c>
      <c r="E2538" s="42">
        <f>[2]Emissions!E22</f>
        <v>10294.42078158334</v>
      </c>
      <c r="F2538" s="42">
        <f>[2]Emissions!F22</f>
        <v>5392.4269439214968</v>
      </c>
      <c r="G2538" s="42">
        <f>[2]Emissions!G22</f>
        <v>3787.1154910580531</v>
      </c>
      <c r="H2538" s="42">
        <f>[2]Emissions!H22</f>
        <v>2573.605195395834</v>
      </c>
      <c r="I2538" s="42">
        <f>[2]Emissions!I22</f>
        <v>0</v>
      </c>
      <c r="J2538" s="42">
        <f>[2]Emissions!J22</f>
        <v>0</v>
      </c>
      <c r="K2538" s="42">
        <f>[2]Emissions!K22</f>
        <v>0</v>
      </c>
      <c r="L2538" s="42">
        <f>[2]Emissions!L22</f>
        <v>0</v>
      </c>
      <c r="M2538" s="42">
        <f>[2]Emissions!M22</f>
        <v>0</v>
      </c>
    </row>
    <row r="2539" spans="1:13">
      <c r="A2539" s="10" t="str">
        <f>[2]Emissions!A3</f>
        <v>EUR</v>
      </c>
      <c r="B2539" s="10" t="str">
        <f>[2]Emissions!B3</f>
        <v>AGR_APP_EXS</v>
      </c>
      <c r="C2539" s="10" t="str">
        <f>[2]Emissions!C3</f>
        <v>AGR_CO2</v>
      </c>
      <c r="D2539" s="10" t="str">
        <f>[2]Emissions!D3</f>
        <v>AGR</v>
      </c>
      <c r="E2539" s="42">
        <f>[2]Emissions!E3</f>
        <v>4422.7060861436721</v>
      </c>
      <c r="F2539" s="42">
        <f>[2]Emissions!F3</f>
        <v>5209.2657948194856</v>
      </c>
      <c r="G2539" s="42">
        <f>[2]Emissions!G3</f>
        <v>9228.2530042029757</v>
      </c>
      <c r="H2539" s="42">
        <f>[2]Emissions!H3</f>
        <v>2305.7270838658801</v>
      </c>
      <c r="I2539" s="42">
        <f>[2]Emissions!I3</f>
        <v>2011.1388853524479</v>
      </c>
      <c r="J2539" s="42">
        <f>[2]Emissions!J3</f>
        <v>2138.7292116518188</v>
      </c>
      <c r="K2539" s="42">
        <f>[2]Emissions!K3</f>
        <v>1658.2530527115559</v>
      </c>
      <c r="L2539" s="42">
        <f>[2]Emissions!L3</f>
        <v>1477.241135537324</v>
      </c>
      <c r="M2539" s="42">
        <f>[2]Emissions!M3</f>
        <v>1296.134292763154</v>
      </c>
    </row>
    <row r="2540" spans="1:13">
      <c r="A2540" s="10" t="str">
        <f>[2]Emissions!A26</f>
        <v>EUR</v>
      </c>
      <c r="B2540" s="10" t="str">
        <f>[2]Emissions!B26</f>
        <v>AGR_LTH_DST_NEW</v>
      </c>
      <c r="C2540" s="10" t="str">
        <f>[2]Emissions!C26</f>
        <v>AGR_CH4</v>
      </c>
      <c r="D2540" s="10" t="str">
        <f>[2]Emissions!D26</f>
        <v>AGR</v>
      </c>
      <c r="E2540" s="42">
        <f>[2]Emissions!E26</f>
        <v>60.265944552353247</v>
      </c>
      <c r="F2540" s="42">
        <f>[2]Emissions!F26</f>
        <v>76.13084334304763</v>
      </c>
      <c r="G2540" s="42">
        <f>[2]Emissions!G26</f>
        <v>154.16832869584809</v>
      </c>
      <c r="H2540" s="42">
        <f>[2]Emissions!H26</f>
        <v>154.16832869584809</v>
      </c>
      <c r="I2540" s="42">
        <f>[2]Emissions!I26</f>
        <v>179.57307371849521</v>
      </c>
      <c r="J2540" s="42">
        <f>[2]Emissions!J26</f>
        <v>163.7081749278008</v>
      </c>
      <c r="K2540" s="42">
        <f>[2]Emissions!K26</f>
        <v>0</v>
      </c>
      <c r="L2540" s="42">
        <f>[2]Emissions!L26</f>
        <v>0</v>
      </c>
      <c r="M2540" s="42">
        <f>[2]Emissions!M26</f>
        <v>0</v>
      </c>
    </row>
    <row r="2541" spans="1:13">
      <c r="A2541" s="10" t="str">
        <f>[2]Emissions!A36</f>
        <v>EUR</v>
      </c>
      <c r="B2541" s="10" t="str">
        <f>[2]Emissions!B36</f>
        <v>AGR_LTH_LPG_EXS</v>
      </c>
      <c r="C2541" s="10" t="str">
        <f>[2]Emissions!C36</f>
        <v>AGR_CH4</v>
      </c>
      <c r="D2541" s="10" t="str">
        <f>[2]Emissions!D36</f>
        <v>AGR</v>
      </c>
      <c r="E2541" s="42">
        <f>[2]Emissions!E36</f>
        <v>76.566888750000004</v>
      </c>
      <c r="F2541" s="42">
        <f>[2]Emissions!F36</f>
        <v>57.425166562500003</v>
      </c>
      <c r="G2541" s="42">
        <f>[2]Emissions!G36</f>
        <v>38.283444374999988</v>
      </c>
      <c r="H2541" s="42">
        <f>[2]Emissions!H36</f>
        <v>19.141722187500012</v>
      </c>
      <c r="I2541" s="42">
        <f>[2]Emissions!I36</f>
        <v>0</v>
      </c>
      <c r="J2541" s="42">
        <f>[2]Emissions!J36</f>
        <v>0</v>
      </c>
      <c r="K2541" s="42">
        <f>[2]Emissions!K36</f>
        <v>0</v>
      </c>
      <c r="L2541" s="42">
        <f>[2]Emissions!L36</f>
        <v>0</v>
      </c>
      <c r="M2541" s="42">
        <f>[2]Emissions!M36</f>
        <v>0</v>
      </c>
    </row>
    <row r="2542" spans="1:13">
      <c r="A2542" s="10" t="str">
        <f>[2]Emissions!A51</f>
        <v>EUR</v>
      </c>
      <c r="B2542" s="10" t="str">
        <f>[2]Emissions!B51</f>
        <v>AGR_MAC_EXS</v>
      </c>
      <c r="C2542" s="10" t="str">
        <f>[2]Emissions!C51</f>
        <v>AGR_CH4</v>
      </c>
      <c r="D2542" s="10" t="str">
        <f>[2]Emissions!D51</f>
        <v>AGR</v>
      </c>
      <c r="E2542" s="42">
        <f>[2]Emissions!E51</f>
        <v>1728.006843536341</v>
      </c>
      <c r="F2542" s="42">
        <f>[2]Emissions!F51</f>
        <v>1735.937579886011</v>
      </c>
      <c r="G2542" s="42">
        <f>[2]Emissions!G51</f>
        <v>2000.6849232210541</v>
      </c>
      <c r="H2542" s="42">
        <f>[2]Emissions!H51</f>
        <v>1975.7033116868149</v>
      </c>
      <c r="I2542" s="42">
        <f>[2]Emissions!I51</f>
        <v>2046.738052974863</v>
      </c>
      <c r="J2542" s="42">
        <f>[2]Emissions!J51</f>
        <v>2105.217416203378</v>
      </c>
      <c r="K2542" s="42">
        <f>[2]Emissions!K51</f>
        <v>2150.1592462868898</v>
      </c>
      <c r="L2542" s="42">
        <f>[2]Emissions!L51</f>
        <v>2187.636363330822</v>
      </c>
      <c r="M2542" s="42">
        <f>[2]Emissions!M51</f>
        <v>2214.733851597493</v>
      </c>
    </row>
    <row r="2543" spans="1:13">
      <c r="A2543" s="10" t="str">
        <f>[2]Emissions!A31</f>
        <v>EUR</v>
      </c>
      <c r="B2543" s="10" t="str">
        <f>[2]Emissions!B31</f>
        <v>AGR_LTH_KER_EXS</v>
      </c>
      <c r="C2543" s="10" t="str">
        <f>[2]Emissions!C31</f>
        <v>AGR_CH4</v>
      </c>
      <c r="D2543" s="10" t="str">
        <f>[2]Emissions!D31</f>
        <v>AGR</v>
      </c>
      <c r="E2543" s="42">
        <f>[2]Emissions!E31</f>
        <v>2.3803437500000011</v>
      </c>
      <c r="F2543" s="42">
        <f>[2]Emissions!F31</f>
        <v>1.7852578125</v>
      </c>
      <c r="G2543" s="42">
        <f>[2]Emissions!G31</f>
        <v>1.1901718750000001</v>
      </c>
      <c r="H2543" s="42">
        <f>[2]Emissions!H31</f>
        <v>0.59508593749999994</v>
      </c>
      <c r="I2543" s="42">
        <f>[2]Emissions!I31</f>
        <v>0</v>
      </c>
      <c r="J2543" s="42">
        <f>[2]Emissions!J31</f>
        <v>0</v>
      </c>
      <c r="K2543" s="42">
        <f>[2]Emissions!K31</f>
        <v>0</v>
      </c>
      <c r="L2543" s="42">
        <f>[2]Emissions!L31</f>
        <v>0</v>
      </c>
      <c r="M2543" s="42">
        <f>[2]Emissions!M31</f>
        <v>0</v>
      </c>
    </row>
    <row r="2544" spans="1:13">
      <c r="A2544" s="10" t="str">
        <f>[2]Emissions!A46</f>
        <v>EUR</v>
      </c>
      <c r="B2544" s="10" t="str">
        <f>[2]Emissions!B46</f>
        <v>AGR_LTH_NGA_NEW</v>
      </c>
      <c r="C2544" s="10" t="str">
        <f>[2]Emissions!C46</f>
        <v>AGR_CH4</v>
      </c>
      <c r="D2544" s="10" t="str">
        <f>[2]Emissions!D46</f>
        <v>AGR</v>
      </c>
      <c r="E2544" s="42">
        <f>[2]Emissions!E46</f>
        <v>0</v>
      </c>
      <c r="F2544" s="42">
        <f>[2]Emissions!F46</f>
        <v>0</v>
      </c>
      <c r="G2544" s="42">
        <f>[2]Emissions!G46</f>
        <v>51.424940470852832</v>
      </c>
      <c r="H2544" s="42">
        <f>[2]Emissions!H46</f>
        <v>51.424940470852839</v>
      </c>
      <c r="I2544" s="42">
        <f>[2]Emissions!I46</f>
        <v>59.865775133981167</v>
      </c>
      <c r="J2544" s="42">
        <f>[2]Emissions!J46</f>
        <v>59.865775133981167</v>
      </c>
      <c r="K2544" s="42">
        <f>[2]Emissions!K46</f>
        <v>61.840446461368423</v>
      </c>
      <c r="L2544" s="42">
        <f>[2]Emissions!L46</f>
        <v>63.271223685595359</v>
      </c>
      <c r="M2544" s="42">
        <f>[2]Emissions!M46</f>
        <v>64.090592822730471</v>
      </c>
    </row>
    <row r="2545" spans="1:13">
      <c r="A2545" s="10" t="str">
        <f>[2]Emissions!A12</f>
        <v>EUR</v>
      </c>
      <c r="B2545" s="10" t="str">
        <f>[2]Emissions!B12</f>
        <v>AGR_FT_NGA</v>
      </c>
      <c r="C2545" s="10" t="str">
        <f>[2]Emissions!C12</f>
        <v>AGR_CH4</v>
      </c>
      <c r="D2545" s="10" t="str">
        <f>[2]Emissions!D12</f>
        <v>AGR</v>
      </c>
      <c r="E2545" s="42">
        <f>[2]Emissions!E12</f>
        <v>6.8615667555978748</v>
      </c>
      <c r="F2545" s="42">
        <f>[2]Emissions!F12</f>
        <v>10.609354712748271</v>
      </c>
      <c r="G2545" s="42">
        <f>[2]Emissions!G12</f>
        <v>0</v>
      </c>
      <c r="H2545" s="42">
        <f>[2]Emissions!H12</f>
        <v>-1.867445858385131</v>
      </c>
      <c r="I2545" s="42">
        <f>[2]Emissions!I12</f>
        <v>-2.6094561692290639</v>
      </c>
      <c r="J2545" s="42">
        <f>[2]Emissions!J12</f>
        <v>-2.0958968561133551</v>
      </c>
      <c r="K2545" s="42">
        <f>[2]Emissions!K12</f>
        <v>-4.0387946754138841</v>
      </c>
      <c r="L2545" s="42">
        <f>[2]Emissions!L12</f>
        <v>-4.7132848463984081</v>
      </c>
      <c r="M2545" s="42">
        <f>[2]Emissions!M12</f>
        <v>-5.3186796565629493</v>
      </c>
    </row>
    <row r="2546" spans="1:13">
      <c r="A2546" s="10" t="str">
        <f>[2]Emissions!A41</f>
        <v>EUR</v>
      </c>
      <c r="B2546" s="10" t="str">
        <f>[2]Emissions!B41</f>
        <v>AGR_LTH_NGA_EXS</v>
      </c>
      <c r="C2546" s="10" t="str">
        <f>[2]Emissions!C41</f>
        <v>AGR_CH4</v>
      </c>
      <c r="D2546" s="10" t="str">
        <f>[2]Emissions!D41</f>
        <v>AGR</v>
      </c>
      <c r="E2546" s="42">
        <f>[2]Emissions!E41</f>
        <v>126.0331643063966</v>
      </c>
      <c r="F2546" s="42">
        <f>[2]Emissions!F41</f>
        <v>60.36297890625</v>
      </c>
      <c r="G2546" s="42">
        <f>[2]Emissions!G41</f>
        <v>40.241985937499997</v>
      </c>
      <c r="H2546" s="42">
        <f>[2]Emissions!H41</f>
        <v>38.22988664062499</v>
      </c>
      <c r="I2546" s="42">
        <f>[2]Emissions!I41</f>
        <v>0</v>
      </c>
      <c r="J2546" s="42">
        <f>[2]Emissions!J41</f>
        <v>0</v>
      </c>
      <c r="K2546" s="42">
        <f>[2]Emissions!K41</f>
        <v>0</v>
      </c>
      <c r="L2546" s="42">
        <f>[2]Emissions!L41</f>
        <v>0</v>
      </c>
      <c r="M2546" s="42">
        <f>[2]Emissions!M41</f>
        <v>0</v>
      </c>
    </row>
    <row r="2547" spans="1:13">
      <c r="A2547" s="10" t="str">
        <f>[2]Emissions!A21</f>
        <v>EUR</v>
      </c>
      <c r="B2547" s="10" t="str">
        <f>[2]Emissions!B21</f>
        <v>AGR_LTH_DST_EXS</v>
      </c>
      <c r="C2547" s="10" t="str">
        <f>[2]Emissions!C21</f>
        <v>AGR_CH4</v>
      </c>
      <c r="D2547" s="10" t="str">
        <f>[2]Emissions!D21</f>
        <v>AGR</v>
      </c>
      <c r="E2547" s="42">
        <f>[2]Emissions!E21</f>
        <v>421.61450300000013</v>
      </c>
      <c r="F2547" s="42">
        <f>[2]Emissions!F21</f>
        <v>220.85025026299641</v>
      </c>
      <c r="G2547" s="42">
        <f>[2]Emissions!G21</f>
        <v>155.1037061184185</v>
      </c>
      <c r="H2547" s="42">
        <f>[2]Emissions!H21</f>
        <v>105.40362575</v>
      </c>
      <c r="I2547" s="42">
        <f>[2]Emissions!I21</f>
        <v>0</v>
      </c>
      <c r="J2547" s="42">
        <f>[2]Emissions!J21</f>
        <v>0</v>
      </c>
      <c r="K2547" s="42">
        <f>[2]Emissions!K21</f>
        <v>0</v>
      </c>
      <c r="L2547" s="42">
        <f>[2]Emissions!L21</f>
        <v>0</v>
      </c>
      <c r="M2547" s="42">
        <f>[2]Emissions!M21</f>
        <v>0</v>
      </c>
    </row>
    <row r="2548" spans="1:13">
      <c r="A2548" s="10" t="str">
        <f>[2]Emissions!A2</f>
        <v>EUR</v>
      </c>
      <c r="B2548" s="10" t="str">
        <f>[2]Emissions!B2</f>
        <v>AGR_APP_EXS</v>
      </c>
      <c r="C2548" s="10" t="str">
        <f>[2]Emissions!C2</f>
        <v>AGR_CH4</v>
      </c>
      <c r="D2548" s="10" t="str">
        <f>[2]Emissions!D2</f>
        <v>AGR</v>
      </c>
      <c r="E2548" s="42">
        <f>[2]Emissions!E2</f>
        <v>163.9287783686066</v>
      </c>
      <c r="F2548" s="42">
        <f>[2]Emissions!F2</f>
        <v>224.28620793519889</v>
      </c>
      <c r="G2548" s="42">
        <f>[2]Emissions!G2</f>
        <v>368.58163132937563</v>
      </c>
      <c r="H2548" s="42">
        <f>[2]Emissions!H2</f>
        <v>49.297574762636778</v>
      </c>
      <c r="I2548" s="42">
        <f>[2]Emissions!I2</f>
        <v>37.903107526431363</v>
      </c>
      <c r="J2548" s="42">
        <f>[2]Emissions!J2</f>
        <v>103.9732237069431</v>
      </c>
      <c r="K2548" s="42">
        <f>[2]Emissions!K2</f>
        <v>31.252413356795259</v>
      </c>
      <c r="L2548" s="42">
        <f>[2]Emissions!L2</f>
        <v>27.840956191807852</v>
      </c>
      <c r="M2548" s="42">
        <f>[2]Emissions!M2</f>
        <v>24.427710003074889</v>
      </c>
    </row>
    <row r="2549" spans="1:13">
      <c r="A2549" s="10" t="str">
        <f>[2]Emissions!A8</f>
        <v>EUR</v>
      </c>
      <c r="B2549" s="10" t="str">
        <f>[2]Emissions!B8</f>
        <v>AGR_FT_BIO</v>
      </c>
      <c r="C2549" s="10" t="str">
        <f>[2]Emissions!C8</f>
        <v>AGR_CH4</v>
      </c>
      <c r="D2549" s="10" t="str">
        <f>[2]Emissions!D8</f>
        <v>AGR</v>
      </c>
      <c r="E2549" s="42">
        <f>[2]Emissions!E8</f>
        <v>0</v>
      </c>
      <c r="F2549" s="42">
        <f>[2]Emissions!F8</f>
        <v>0</v>
      </c>
      <c r="G2549" s="42">
        <f>[2]Emissions!G8</f>
        <v>0</v>
      </c>
      <c r="H2549" s="42">
        <f>[2]Emissions!H8</f>
        <v>0</v>
      </c>
      <c r="I2549" s="42">
        <f>[2]Emissions!I8</f>
        <v>0</v>
      </c>
      <c r="J2549" s="42">
        <f>[2]Emissions!J8</f>
        <v>0</v>
      </c>
      <c r="K2549" s="42">
        <f>[2]Emissions!K8</f>
        <v>0</v>
      </c>
      <c r="L2549" s="42">
        <f>[2]Emissions!L8</f>
        <v>0</v>
      </c>
      <c r="M2549" s="42">
        <f>[2]Emissions!M8</f>
        <v>0</v>
      </c>
    </row>
    <row r="2550" spans="1:13">
      <c r="A2550" s="10">
        <f>[2]Emissions!A2568</f>
        <v>0</v>
      </c>
      <c r="B2550" s="10">
        <f>[2]Emissions!B2568</f>
        <v>0</v>
      </c>
      <c r="C2550" s="10">
        <f>[2]Emissions!C2568</f>
        <v>0</v>
      </c>
      <c r="D2550" s="10">
        <f>[2]Emissions!D2568</f>
        <v>0</v>
      </c>
      <c r="E2550" s="42">
        <f>[2]Emissions!E2568</f>
        <v>0</v>
      </c>
      <c r="F2550" s="42">
        <f>[2]Emissions!F2568</f>
        <v>0</v>
      </c>
      <c r="G2550" s="42">
        <f>[2]Emissions!G2568</f>
        <v>0</v>
      </c>
      <c r="H2550" s="42">
        <f>[2]Emissions!H2568</f>
        <v>0</v>
      </c>
      <c r="I2550" s="42">
        <f>[2]Emissions!I2568</f>
        <v>0</v>
      </c>
      <c r="J2550" s="42">
        <f>[2]Emissions!J2568</f>
        <v>0</v>
      </c>
      <c r="K2550" s="42">
        <f>[2]Emissions!K2568</f>
        <v>0</v>
      </c>
      <c r="L2550" s="42">
        <f>[2]Emissions!L2568</f>
        <v>0</v>
      </c>
      <c r="M2550" s="42">
        <f>[2]Emissions!M2568</f>
        <v>0</v>
      </c>
    </row>
    <row r="2551" spans="1:13">
      <c r="A2551" s="10">
        <f>[2]Emissions!A2565</f>
        <v>0</v>
      </c>
      <c r="B2551" s="10">
        <f>[2]Emissions!B2565</f>
        <v>0</v>
      </c>
      <c r="C2551" s="10">
        <f>[2]Emissions!C2565</f>
        <v>0</v>
      </c>
      <c r="D2551" s="10">
        <f>[2]Emissions!D2565</f>
        <v>0</v>
      </c>
      <c r="E2551" s="42">
        <f>[2]Emissions!E2565</f>
        <v>0</v>
      </c>
      <c r="F2551" s="42">
        <f>[2]Emissions!F2565</f>
        <v>0</v>
      </c>
      <c r="G2551" s="42">
        <f>[2]Emissions!G2565</f>
        <v>0</v>
      </c>
      <c r="H2551" s="42">
        <f>[2]Emissions!H2565</f>
        <v>0</v>
      </c>
      <c r="I2551" s="42">
        <f>[2]Emissions!I2565</f>
        <v>0</v>
      </c>
      <c r="J2551" s="42">
        <f>[2]Emissions!J2565</f>
        <v>0</v>
      </c>
      <c r="K2551" s="42">
        <f>[2]Emissions!K2565</f>
        <v>0</v>
      </c>
      <c r="L2551" s="42">
        <f>[2]Emissions!L2565</f>
        <v>0</v>
      </c>
      <c r="M2551" s="42">
        <f>[2]Emissions!M2565</f>
        <v>0</v>
      </c>
    </row>
    <row r="2552" spans="1:13">
      <c r="A2552" s="10">
        <f>[2]Emissions!A2562</f>
        <v>0</v>
      </c>
      <c r="B2552" s="10">
        <f>[2]Emissions!B2562</f>
        <v>0</v>
      </c>
      <c r="C2552" s="10">
        <f>[2]Emissions!C2562</f>
        <v>0</v>
      </c>
      <c r="D2552" s="10">
        <f>[2]Emissions!D2562</f>
        <v>0</v>
      </c>
      <c r="E2552" s="42">
        <f>[2]Emissions!E2562</f>
        <v>0</v>
      </c>
      <c r="F2552" s="42">
        <f>[2]Emissions!F2562</f>
        <v>0</v>
      </c>
      <c r="G2552" s="42">
        <f>[2]Emissions!G2562</f>
        <v>0</v>
      </c>
      <c r="H2552" s="42">
        <f>[2]Emissions!H2562</f>
        <v>0</v>
      </c>
      <c r="I2552" s="42">
        <f>[2]Emissions!I2562</f>
        <v>0</v>
      </c>
      <c r="J2552" s="42">
        <f>[2]Emissions!J2562</f>
        <v>0</v>
      </c>
      <c r="K2552" s="42">
        <f>[2]Emissions!K2562</f>
        <v>0</v>
      </c>
      <c r="L2552" s="42">
        <f>[2]Emissions!L2562</f>
        <v>0</v>
      </c>
      <c r="M2552" s="42">
        <f>[2]Emissions!M2562</f>
        <v>0</v>
      </c>
    </row>
    <row r="2553" spans="1:13">
      <c r="A2553" s="10">
        <f>[2]Emissions!A2556</f>
        <v>0</v>
      </c>
      <c r="B2553" s="10">
        <f>[2]Emissions!B2556</f>
        <v>0</v>
      </c>
      <c r="C2553" s="10">
        <f>[2]Emissions!C2556</f>
        <v>0</v>
      </c>
      <c r="D2553" s="10">
        <f>[2]Emissions!D2556</f>
        <v>0</v>
      </c>
      <c r="E2553" s="42">
        <f>[2]Emissions!E2556</f>
        <v>0</v>
      </c>
      <c r="F2553" s="42">
        <f>[2]Emissions!F2556</f>
        <v>0</v>
      </c>
      <c r="G2553" s="42">
        <f>[2]Emissions!G2556</f>
        <v>0</v>
      </c>
      <c r="H2553" s="42">
        <f>[2]Emissions!H2556</f>
        <v>0</v>
      </c>
      <c r="I2553" s="42">
        <f>[2]Emissions!I2556</f>
        <v>0</v>
      </c>
      <c r="J2553" s="42">
        <f>[2]Emissions!J2556</f>
        <v>0</v>
      </c>
      <c r="K2553" s="42">
        <f>[2]Emissions!K2556</f>
        <v>0</v>
      </c>
      <c r="L2553" s="42">
        <f>[2]Emissions!L2556</f>
        <v>0</v>
      </c>
      <c r="M2553" s="42">
        <f>[2]Emissions!M2556</f>
        <v>0</v>
      </c>
    </row>
    <row r="2554" spans="1:13">
      <c r="A2554" s="10">
        <f>[2]Emissions!A2559</f>
        <v>0</v>
      </c>
      <c r="B2554" s="10">
        <f>[2]Emissions!B2559</f>
        <v>0</v>
      </c>
      <c r="C2554" s="10">
        <f>[2]Emissions!C2559</f>
        <v>0</v>
      </c>
      <c r="D2554" s="10">
        <f>[2]Emissions!D2559</f>
        <v>0</v>
      </c>
      <c r="E2554" s="42">
        <f>[2]Emissions!E2559</f>
        <v>0</v>
      </c>
      <c r="F2554" s="42">
        <f>[2]Emissions!F2559</f>
        <v>0</v>
      </c>
      <c r="G2554" s="42">
        <f>[2]Emissions!G2559</f>
        <v>0</v>
      </c>
      <c r="H2554" s="42">
        <f>[2]Emissions!H2559</f>
        <v>0</v>
      </c>
      <c r="I2554" s="42">
        <f>[2]Emissions!I2559</f>
        <v>0</v>
      </c>
      <c r="J2554" s="42">
        <f>[2]Emissions!J2559</f>
        <v>0</v>
      </c>
      <c r="K2554" s="42">
        <f>[2]Emissions!K2559</f>
        <v>0</v>
      </c>
      <c r="L2554" s="42">
        <f>[2]Emissions!L2559</f>
        <v>0</v>
      </c>
      <c r="M2554" s="42">
        <f>[2]Emissions!M2559</f>
        <v>0</v>
      </c>
    </row>
    <row r="2555" spans="1:13">
      <c r="A2555" s="10">
        <f>[2]Emissions!A2553</f>
        <v>0</v>
      </c>
      <c r="B2555" s="10">
        <f>[2]Emissions!B2553</f>
        <v>0</v>
      </c>
      <c r="C2555" s="10">
        <f>[2]Emissions!C2553</f>
        <v>0</v>
      </c>
      <c r="D2555" s="10">
        <f>[2]Emissions!D2553</f>
        <v>0</v>
      </c>
      <c r="E2555" s="42">
        <f>[2]Emissions!E2553</f>
        <v>0</v>
      </c>
      <c r="F2555" s="42">
        <f>[2]Emissions!F2553</f>
        <v>0</v>
      </c>
      <c r="G2555" s="42">
        <f>[2]Emissions!G2553</f>
        <v>0</v>
      </c>
      <c r="H2555" s="42">
        <f>[2]Emissions!H2553</f>
        <v>0</v>
      </c>
      <c r="I2555" s="42">
        <f>[2]Emissions!I2553</f>
        <v>0</v>
      </c>
      <c r="J2555" s="42">
        <f>[2]Emissions!J2553</f>
        <v>0</v>
      </c>
      <c r="K2555" s="42">
        <f>[2]Emissions!K2553</f>
        <v>0</v>
      </c>
      <c r="L2555" s="42">
        <f>[2]Emissions!L2553</f>
        <v>0</v>
      </c>
      <c r="M2555" s="42">
        <f>[2]Emissions!M2553</f>
        <v>0</v>
      </c>
    </row>
    <row r="2556" spans="1:13">
      <c r="A2556" s="10">
        <f>[2]Emissions!A2550</f>
        <v>0</v>
      </c>
      <c r="B2556" s="10">
        <f>[2]Emissions!B2550</f>
        <v>0</v>
      </c>
      <c r="C2556" s="10">
        <f>[2]Emissions!C2550</f>
        <v>0</v>
      </c>
      <c r="D2556" s="10">
        <f>[2]Emissions!D2550</f>
        <v>0</v>
      </c>
      <c r="E2556" s="42">
        <f>[2]Emissions!E2550</f>
        <v>0</v>
      </c>
      <c r="F2556" s="42">
        <f>[2]Emissions!F2550</f>
        <v>0</v>
      </c>
      <c r="G2556" s="42">
        <f>[2]Emissions!G2550</f>
        <v>0</v>
      </c>
      <c r="H2556" s="42">
        <f>[2]Emissions!H2550</f>
        <v>0</v>
      </c>
      <c r="I2556" s="42">
        <f>[2]Emissions!I2550</f>
        <v>0</v>
      </c>
      <c r="J2556" s="42">
        <f>[2]Emissions!J2550</f>
        <v>0</v>
      </c>
      <c r="K2556" s="42">
        <f>[2]Emissions!K2550</f>
        <v>0</v>
      </c>
      <c r="L2556" s="42">
        <f>[2]Emissions!L2550</f>
        <v>0</v>
      </c>
      <c r="M2556" s="42">
        <f>[2]Emissions!M2550</f>
        <v>0</v>
      </c>
    </row>
    <row r="2557" spans="1:13">
      <c r="A2557" s="10">
        <f>[2]Emissions!A2561</f>
        <v>0</v>
      </c>
      <c r="B2557" s="10">
        <f>[2]Emissions!B2561</f>
        <v>0</v>
      </c>
      <c r="C2557" s="10">
        <f>[2]Emissions!C2561</f>
        <v>0</v>
      </c>
      <c r="D2557" s="10">
        <f>[2]Emissions!D2561</f>
        <v>0</v>
      </c>
      <c r="E2557" s="42">
        <f>[2]Emissions!E2561</f>
        <v>0</v>
      </c>
      <c r="F2557" s="42">
        <f>[2]Emissions!F2561</f>
        <v>0</v>
      </c>
      <c r="G2557" s="42">
        <f>[2]Emissions!G2561</f>
        <v>0</v>
      </c>
      <c r="H2557" s="42">
        <f>[2]Emissions!H2561</f>
        <v>0</v>
      </c>
      <c r="I2557" s="42">
        <f>[2]Emissions!I2561</f>
        <v>0</v>
      </c>
      <c r="J2557" s="42">
        <f>[2]Emissions!J2561</f>
        <v>0</v>
      </c>
      <c r="K2557" s="42">
        <f>[2]Emissions!K2561</f>
        <v>0</v>
      </c>
      <c r="L2557" s="42">
        <f>[2]Emissions!L2561</f>
        <v>0</v>
      </c>
      <c r="M2557" s="42">
        <f>[2]Emissions!M2561</f>
        <v>0</v>
      </c>
    </row>
    <row r="2558" spans="1:13">
      <c r="A2558" s="10">
        <f>[2]Emissions!A2555</f>
        <v>0</v>
      </c>
      <c r="B2558" s="10">
        <f>[2]Emissions!B2555</f>
        <v>0</v>
      </c>
      <c r="C2558" s="10">
        <f>[2]Emissions!C2555</f>
        <v>0</v>
      </c>
      <c r="D2558" s="10">
        <f>[2]Emissions!D2555</f>
        <v>0</v>
      </c>
      <c r="E2558" s="42">
        <f>[2]Emissions!E2555</f>
        <v>0</v>
      </c>
      <c r="F2558" s="42">
        <f>[2]Emissions!F2555</f>
        <v>0</v>
      </c>
      <c r="G2558" s="42">
        <f>[2]Emissions!G2555</f>
        <v>0</v>
      </c>
      <c r="H2558" s="42">
        <f>[2]Emissions!H2555</f>
        <v>0</v>
      </c>
      <c r="I2558" s="42">
        <f>[2]Emissions!I2555</f>
        <v>0</v>
      </c>
      <c r="J2558" s="42">
        <f>[2]Emissions!J2555</f>
        <v>0</v>
      </c>
      <c r="K2558" s="42">
        <f>[2]Emissions!K2555</f>
        <v>0</v>
      </c>
      <c r="L2558" s="42">
        <f>[2]Emissions!L2555</f>
        <v>0</v>
      </c>
      <c r="M2558" s="42">
        <f>[2]Emissions!M2555</f>
        <v>0</v>
      </c>
    </row>
    <row r="2559" spans="1:13">
      <c r="A2559" s="10">
        <f>[2]Emissions!A2564</f>
        <v>0</v>
      </c>
      <c r="B2559" s="10">
        <f>[2]Emissions!B2564</f>
        <v>0</v>
      </c>
      <c r="C2559" s="10">
        <f>[2]Emissions!C2564</f>
        <v>0</v>
      </c>
      <c r="D2559" s="10">
        <f>[2]Emissions!D2564</f>
        <v>0</v>
      </c>
      <c r="E2559" s="42">
        <f>[2]Emissions!E2564</f>
        <v>0</v>
      </c>
      <c r="F2559" s="42">
        <f>[2]Emissions!F2564</f>
        <v>0</v>
      </c>
      <c r="G2559" s="42">
        <f>[2]Emissions!G2564</f>
        <v>0</v>
      </c>
      <c r="H2559" s="42">
        <f>[2]Emissions!H2564</f>
        <v>0</v>
      </c>
      <c r="I2559" s="42">
        <f>[2]Emissions!I2564</f>
        <v>0</v>
      </c>
      <c r="J2559" s="42">
        <f>[2]Emissions!J2564</f>
        <v>0</v>
      </c>
      <c r="K2559" s="42">
        <f>[2]Emissions!K2564</f>
        <v>0</v>
      </c>
      <c r="L2559" s="42">
        <f>[2]Emissions!L2564</f>
        <v>0</v>
      </c>
      <c r="M2559" s="42">
        <f>[2]Emissions!M2564</f>
        <v>0</v>
      </c>
    </row>
    <row r="2560" spans="1:13">
      <c r="A2560" s="10">
        <f>[2]Emissions!A2558</f>
        <v>0</v>
      </c>
      <c r="B2560" s="10">
        <f>[2]Emissions!B2558</f>
        <v>0</v>
      </c>
      <c r="C2560" s="10">
        <f>[2]Emissions!C2558</f>
        <v>0</v>
      </c>
      <c r="D2560" s="10">
        <f>[2]Emissions!D2558</f>
        <v>0</v>
      </c>
      <c r="E2560" s="42">
        <f>[2]Emissions!E2558</f>
        <v>0</v>
      </c>
      <c r="F2560" s="42">
        <f>[2]Emissions!F2558</f>
        <v>0</v>
      </c>
      <c r="G2560" s="42">
        <f>[2]Emissions!G2558</f>
        <v>0</v>
      </c>
      <c r="H2560" s="42">
        <f>[2]Emissions!H2558</f>
        <v>0</v>
      </c>
      <c r="I2560" s="42">
        <f>[2]Emissions!I2558</f>
        <v>0</v>
      </c>
      <c r="J2560" s="42">
        <f>[2]Emissions!J2558</f>
        <v>0</v>
      </c>
      <c r="K2560" s="42">
        <f>[2]Emissions!K2558</f>
        <v>0</v>
      </c>
      <c r="L2560" s="42">
        <f>[2]Emissions!L2558</f>
        <v>0</v>
      </c>
      <c r="M2560" s="42">
        <f>[2]Emissions!M2558</f>
        <v>0</v>
      </c>
    </row>
    <row r="2561" spans="1:13">
      <c r="A2561" s="10">
        <f>[2]Emissions!A2552</f>
        <v>0</v>
      </c>
      <c r="B2561" s="10">
        <f>[2]Emissions!B2552</f>
        <v>0</v>
      </c>
      <c r="C2561" s="10">
        <f>[2]Emissions!C2552</f>
        <v>0</v>
      </c>
      <c r="D2561" s="10">
        <f>[2]Emissions!D2552</f>
        <v>0</v>
      </c>
      <c r="E2561" s="42">
        <f>[2]Emissions!E2552</f>
        <v>0</v>
      </c>
      <c r="F2561" s="42">
        <f>[2]Emissions!F2552</f>
        <v>0</v>
      </c>
      <c r="G2561" s="42">
        <f>[2]Emissions!G2552</f>
        <v>0</v>
      </c>
      <c r="H2561" s="42">
        <f>[2]Emissions!H2552</f>
        <v>0</v>
      </c>
      <c r="I2561" s="42">
        <f>[2]Emissions!I2552</f>
        <v>0</v>
      </c>
      <c r="J2561" s="42">
        <f>[2]Emissions!J2552</f>
        <v>0</v>
      </c>
      <c r="K2561" s="42">
        <f>[2]Emissions!K2552</f>
        <v>0</v>
      </c>
      <c r="L2561" s="42">
        <f>[2]Emissions!L2552</f>
        <v>0</v>
      </c>
      <c r="M2561" s="42">
        <f>[2]Emissions!M2552</f>
        <v>0</v>
      </c>
    </row>
    <row r="2562" spans="1:13">
      <c r="A2562" s="10">
        <f>[2]Emissions!A2567</f>
        <v>0</v>
      </c>
      <c r="B2562" s="10">
        <f>[2]Emissions!B2567</f>
        <v>0</v>
      </c>
      <c r="C2562" s="10">
        <f>[2]Emissions!C2567</f>
        <v>0</v>
      </c>
      <c r="D2562" s="10">
        <f>[2]Emissions!D2567</f>
        <v>0</v>
      </c>
      <c r="E2562" s="42">
        <f>[2]Emissions!E2567</f>
        <v>0</v>
      </c>
      <c r="F2562" s="42">
        <f>[2]Emissions!F2567</f>
        <v>0</v>
      </c>
      <c r="G2562" s="42">
        <f>[2]Emissions!G2567</f>
        <v>0</v>
      </c>
      <c r="H2562" s="42">
        <f>[2]Emissions!H2567</f>
        <v>0</v>
      </c>
      <c r="I2562" s="42">
        <f>[2]Emissions!I2567</f>
        <v>0</v>
      </c>
      <c r="J2562" s="42">
        <f>[2]Emissions!J2567</f>
        <v>0</v>
      </c>
      <c r="K2562" s="42">
        <f>[2]Emissions!K2567</f>
        <v>0</v>
      </c>
      <c r="L2562" s="42">
        <f>[2]Emissions!L2567</f>
        <v>0</v>
      </c>
      <c r="M2562" s="42">
        <f>[2]Emissions!M2567</f>
        <v>0</v>
      </c>
    </row>
    <row r="2563" spans="1:13">
      <c r="A2563" s="10">
        <f>[2]Emissions!A2554</f>
        <v>0</v>
      </c>
      <c r="B2563" s="10">
        <f>[2]Emissions!B2554</f>
        <v>0</v>
      </c>
      <c r="C2563" s="10">
        <f>[2]Emissions!C2554</f>
        <v>0</v>
      </c>
      <c r="D2563" s="10">
        <f>[2]Emissions!D2554</f>
        <v>0</v>
      </c>
      <c r="E2563" s="42">
        <f>[2]Emissions!E2554</f>
        <v>0</v>
      </c>
      <c r="F2563" s="42">
        <f>[2]Emissions!F2554</f>
        <v>0</v>
      </c>
      <c r="G2563" s="42">
        <f>[2]Emissions!G2554</f>
        <v>0</v>
      </c>
      <c r="H2563" s="42">
        <f>[2]Emissions!H2554</f>
        <v>0</v>
      </c>
      <c r="I2563" s="42">
        <f>[2]Emissions!I2554</f>
        <v>0</v>
      </c>
      <c r="J2563" s="42">
        <f>[2]Emissions!J2554</f>
        <v>0</v>
      </c>
      <c r="K2563" s="42">
        <f>[2]Emissions!K2554</f>
        <v>0</v>
      </c>
      <c r="L2563" s="42">
        <f>[2]Emissions!L2554</f>
        <v>0</v>
      </c>
      <c r="M2563" s="42">
        <f>[2]Emissions!M2554</f>
        <v>0</v>
      </c>
    </row>
    <row r="2564" spans="1:13">
      <c r="A2564" s="10">
        <f>[2]Emissions!A2563</f>
        <v>0</v>
      </c>
      <c r="B2564" s="10">
        <f>[2]Emissions!B2563</f>
        <v>0</v>
      </c>
      <c r="C2564" s="10">
        <f>[2]Emissions!C2563</f>
        <v>0</v>
      </c>
      <c r="D2564" s="10">
        <f>[2]Emissions!D2563</f>
        <v>0</v>
      </c>
      <c r="E2564" s="42">
        <f>[2]Emissions!E2563</f>
        <v>0</v>
      </c>
      <c r="F2564" s="42">
        <f>[2]Emissions!F2563</f>
        <v>0</v>
      </c>
      <c r="G2564" s="42">
        <f>[2]Emissions!G2563</f>
        <v>0</v>
      </c>
      <c r="H2564" s="42">
        <f>[2]Emissions!H2563</f>
        <v>0</v>
      </c>
      <c r="I2564" s="42">
        <f>[2]Emissions!I2563</f>
        <v>0</v>
      </c>
      <c r="J2564" s="42">
        <f>[2]Emissions!J2563</f>
        <v>0</v>
      </c>
      <c r="K2564" s="42">
        <f>[2]Emissions!K2563</f>
        <v>0</v>
      </c>
      <c r="L2564" s="42">
        <f>[2]Emissions!L2563</f>
        <v>0</v>
      </c>
      <c r="M2564" s="42">
        <f>[2]Emissions!M2563</f>
        <v>0</v>
      </c>
    </row>
    <row r="2565" spans="1:13">
      <c r="A2565" s="10">
        <f>[2]Emissions!A2557</f>
        <v>0</v>
      </c>
      <c r="B2565" s="10">
        <f>[2]Emissions!B2557</f>
        <v>0</v>
      </c>
      <c r="C2565" s="10">
        <f>[2]Emissions!C2557</f>
        <v>0</v>
      </c>
      <c r="D2565" s="10">
        <f>[2]Emissions!D2557</f>
        <v>0</v>
      </c>
      <c r="E2565" s="42">
        <f>[2]Emissions!E2557</f>
        <v>0</v>
      </c>
      <c r="F2565" s="42">
        <f>[2]Emissions!F2557</f>
        <v>0</v>
      </c>
      <c r="G2565" s="42">
        <f>[2]Emissions!G2557</f>
        <v>0</v>
      </c>
      <c r="H2565" s="42">
        <f>[2]Emissions!H2557</f>
        <v>0</v>
      </c>
      <c r="I2565" s="42">
        <f>[2]Emissions!I2557</f>
        <v>0</v>
      </c>
      <c r="J2565" s="42">
        <f>[2]Emissions!J2557</f>
        <v>0</v>
      </c>
      <c r="K2565" s="42">
        <f>[2]Emissions!K2557</f>
        <v>0</v>
      </c>
      <c r="L2565" s="42">
        <f>[2]Emissions!L2557</f>
        <v>0</v>
      </c>
      <c r="M2565" s="42">
        <f>[2]Emissions!M2557</f>
        <v>0</v>
      </c>
    </row>
    <row r="2566" spans="1:13">
      <c r="A2566" s="10">
        <f>[2]Emissions!A2551</f>
        <v>0</v>
      </c>
      <c r="B2566" s="10">
        <f>[2]Emissions!B2551</f>
        <v>0</v>
      </c>
      <c r="C2566" s="10">
        <f>[2]Emissions!C2551</f>
        <v>0</v>
      </c>
      <c r="D2566" s="10">
        <f>[2]Emissions!D2551</f>
        <v>0</v>
      </c>
      <c r="E2566" s="42">
        <f>[2]Emissions!E2551</f>
        <v>0</v>
      </c>
      <c r="F2566" s="42">
        <f>[2]Emissions!F2551</f>
        <v>0</v>
      </c>
      <c r="G2566" s="42">
        <f>[2]Emissions!G2551</f>
        <v>0</v>
      </c>
      <c r="H2566" s="42">
        <f>[2]Emissions!H2551</f>
        <v>0</v>
      </c>
      <c r="I2566" s="42">
        <f>[2]Emissions!I2551</f>
        <v>0</v>
      </c>
      <c r="J2566" s="42">
        <f>[2]Emissions!J2551</f>
        <v>0</v>
      </c>
      <c r="K2566" s="42">
        <f>[2]Emissions!K2551</f>
        <v>0</v>
      </c>
      <c r="L2566" s="42">
        <f>[2]Emissions!L2551</f>
        <v>0</v>
      </c>
      <c r="M2566" s="42">
        <f>[2]Emissions!M2551</f>
        <v>0</v>
      </c>
    </row>
    <row r="2567" spans="1:13">
      <c r="A2567" s="10">
        <f>[2]Emissions!A2566</f>
        <v>0</v>
      </c>
      <c r="B2567" s="10">
        <f>[2]Emissions!B2566</f>
        <v>0</v>
      </c>
      <c r="C2567" s="10">
        <f>[2]Emissions!C2566</f>
        <v>0</v>
      </c>
      <c r="D2567" s="10">
        <f>[2]Emissions!D2566</f>
        <v>0</v>
      </c>
      <c r="E2567" s="42">
        <f>[2]Emissions!E2566</f>
        <v>0</v>
      </c>
      <c r="F2567" s="42">
        <f>[2]Emissions!F2566</f>
        <v>0</v>
      </c>
      <c r="G2567" s="42">
        <f>[2]Emissions!G2566</f>
        <v>0</v>
      </c>
      <c r="H2567" s="42">
        <f>[2]Emissions!H2566</f>
        <v>0</v>
      </c>
      <c r="I2567" s="42">
        <f>[2]Emissions!I2566</f>
        <v>0</v>
      </c>
      <c r="J2567" s="42">
        <f>[2]Emissions!J2566</f>
        <v>0</v>
      </c>
      <c r="K2567" s="42">
        <f>[2]Emissions!K2566</f>
        <v>0</v>
      </c>
      <c r="L2567" s="42">
        <f>[2]Emissions!L2566</f>
        <v>0</v>
      </c>
      <c r="M2567" s="42">
        <f>[2]Emissions!M2566</f>
        <v>0</v>
      </c>
    </row>
    <row r="2568" spans="1:13">
      <c r="A2568" s="10">
        <f>[2]Emissions!A2560</f>
        <v>0</v>
      </c>
      <c r="B2568" s="10">
        <f>[2]Emissions!B2560</f>
        <v>0</v>
      </c>
      <c r="C2568" s="10">
        <f>[2]Emissions!C2560</f>
        <v>0</v>
      </c>
      <c r="D2568" s="10">
        <f>[2]Emissions!D2560</f>
        <v>0</v>
      </c>
      <c r="E2568" s="42">
        <f>[2]Emissions!E2560</f>
        <v>0</v>
      </c>
      <c r="F2568" s="42">
        <f>[2]Emissions!F2560</f>
        <v>0</v>
      </c>
      <c r="G2568" s="42">
        <f>[2]Emissions!G2560</f>
        <v>0</v>
      </c>
      <c r="H2568" s="42">
        <f>[2]Emissions!H2560</f>
        <v>0</v>
      </c>
      <c r="I2568" s="42">
        <f>[2]Emissions!I2560</f>
        <v>0</v>
      </c>
      <c r="J2568" s="42">
        <f>[2]Emissions!J2560</f>
        <v>0</v>
      </c>
      <c r="K2568" s="42">
        <f>[2]Emissions!K2560</f>
        <v>0</v>
      </c>
      <c r="L2568" s="42">
        <f>[2]Emissions!L2560</f>
        <v>0</v>
      </c>
      <c r="M2568" s="42">
        <f>[2]Emissions!M2560</f>
        <v>0</v>
      </c>
    </row>
    <row r="2569" spans="1:13">
      <c r="A2569" s="10">
        <f>[2]Emissions!A2624</f>
        <v>0</v>
      </c>
      <c r="B2569" s="10">
        <f>[2]Emissions!B2624</f>
        <v>0</v>
      </c>
      <c r="C2569" s="10">
        <f>[2]Emissions!C2624</f>
        <v>0</v>
      </c>
      <c r="D2569" s="10">
        <f>[2]Emissions!D2624</f>
        <v>0</v>
      </c>
      <c r="E2569" s="42">
        <f>[2]Emissions!E2624</f>
        <v>0</v>
      </c>
      <c r="F2569" s="42">
        <f>[2]Emissions!F2624</f>
        <v>0</v>
      </c>
      <c r="G2569" s="42">
        <f>[2]Emissions!G2624</f>
        <v>0</v>
      </c>
      <c r="H2569" s="42">
        <f>[2]Emissions!H2624</f>
        <v>0</v>
      </c>
      <c r="I2569" s="42">
        <f>[2]Emissions!I2624</f>
        <v>0</v>
      </c>
      <c r="J2569" s="42">
        <f>[2]Emissions!J2624</f>
        <v>0</v>
      </c>
      <c r="K2569" s="42">
        <f>[2]Emissions!K2624</f>
        <v>0</v>
      </c>
      <c r="L2569" s="42">
        <f>[2]Emissions!L2624</f>
        <v>0</v>
      </c>
      <c r="M2569" s="42">
        <f>[2]Emissions!M2624</f>
        <v>0</v>
      </c>
    </row>
    <row r="2570" spans="1:13">
      <c r="A2570" s="10">
        <f>[2]Emissions!A2617</f>
        <v>0</v>
      </c>
      <c r="B2570" s="10">
        <f>[2]Emissions!B2617</f>
        <v>0</v>
      </c>
      <c r="C2570" s="10">
        <f>[2]Emissions!C2617</f>
        <v>0</v>
      </c>
      <c r="D2570" s="10">
        <f>[2]Emissions!D2617</f>
        <v>0</v>
      </c>
      <c r="E2570" s="42">
        <f>[2]Emissions!E2617</f>
        <v>0</v>
      </c>
      <c r="F2570" s="42">
        <f>[2]Emissions!F2617</f>
        <v>0</v>
      </c>
      <c r="G2570" s="42">
        <f>[2]Emissions!G2617</f>
        <v>0</v>
      </c>
      <c r="H2570" s="42">
        <f>[2]Emissions!H2617</f>
        <v>0</v>
      </c>
      <c r="I2570" s="42">
        <f>[2]Emissions!I2617</f>
        <v>0</v>
      </c>
      <c r="J2570" s="42">
        <f>[2]Emissions!J2617</f>
        <v>0</v>
      </c>
      <c r="K2570" s="42">
        <f>[2]Emissions!K2617</f>
        <v>0</v>
      </c>
      <c r="L2570" s="42">
        <f>[2]Emissions!L2617</f>
        <v>0</v>
      </c>
      <c r="M2570" s="42">
        <f>[2]Emissions!M2617</f>
        <v>0</v>
      </c>
    </row>
    <row r="2571" spans="1:13">
      <c r="A2571" s="10">
        <f>[2]Emissions!A2610</f>
        <v>0</v>
      </c>
      <c r="B2571" s="10">
        <f>[2]Emissions!B2610</f>
        <v>0</v>
      </c>
      <c r="C2571" s="10">
        <f>[2]Emissions!C2610</f>
        <v>0</v>
      </c>
      <c r="D2571" s="10">
        <f>[2]Emissions!D2610</f>
        <v>0</v>
      </c>
      <c r="E2571" s="42">
        <f>[2]Emissions!E2610</f>
        <v>0</v>
      </c>
      <c r="F2571" s="42">
        <f>[2]Emissions!F2610</f>
        <v>0</v>
      </c>
      <c r="G2571" s="42">
        <f>[2]Emissions!G2610</f>
        <v>0</v>
      </c>
      <c r="H2571" s="42">
        <f>[2]Emissions!H2610</f>
        <v>0</v>
      </c>
      <c r="I2571" s="42">
        <f>[2]Emissions!I2610</f>
        <v>0</v>
      </c>
      <c r="J2571" s="42">
        <f>[2]Emissions!J2610</f>
        <v>0</v>
      </c>
      <c r="K2571" s="42">
        <f>[2]Emissions!K2610</f>
        <v>0</v>
      </c>
      <c r="L2571" s="42">
        <f>[2]Emissions!L2610</f>
        <v>0</v>
      </c>
      <c r="M2571" s="42">
        <f>[2]Emissions!M2610</f>
        <v>0</v>
      </c>
    </row>
    <row r="2572" spans="1:13">
      <c r="A2572" s="10">
        <f>[2]Emissions!A2603</f>
        <v>0</v>
      </c>
      <c r="B2572" s="10">
        <f>[2]Emissions!B2603</f>
        <v>0</v>
      </c>
      <c r="C2572" s="10">
        <f>[2]Emissions!C2603</f>
        <v>0</v>
      </c>
      <c r="D2572" s="10">
        <f>[2]Emissions!D2603</f>
        <v>0</v>
      </c>
      <c r="E2572" s="42">
        <f>[2]Emissions!E2603</f>
        <v>0</v>
      </c>
      <c r="F2572" s="42">
        <f>[2]Emissions!F2603</f>
        <v>0</v>
      </c>
      <c r="G2572" s="42">
        <f>[2]Emissions!G2603</f>
        <v>0</v>
      </c>
      <c r="H2572" s="42">
        <f>[2]Emissions!H2603</f>
        <v>0</v>
      </c>
      <c r="I2572" s="42">
        <f>[2]Emissions!I2603</f>
        <v>0</v>
      </c>
      <c r="J2572" s="42">
        <f>[2]Emissions!J2603</f>
        <v>0</v>
      </c>
      <c r="K2572" s="42">
        <f>[2]Emissions!K2603</f>
        <v>0</v>
      </c>
      <c r="L2572" s="42">
        <f>[2]Emissions!L2603</f>
        <v>0</v>
      </c>
      <c r="M2572" s="42">
        <f>[2]Emissions!M2603</f>
        <v>0</v>
      </c>
    </row>
    <row r="2573" spans="1:13">
      <c r="A2573" s="10">
        <f>[2]Emissions!A2596</f>
        <v>0</v>
      </c>
      <c r="B2573" s="10">
        <f>[2]Emissions!B2596</f>
        <v>0</v>
      </c>
      <c r="C2573" s="10">
        <f>[2]Emissions!C2596</f>
        <v>0</v>
      </c>
      <c r="D2573" s="10">
        <f>[2]Emissions!D2596</f>
        <v>0</v>
      </c>
      <c r="E2573" s="42">
        <f>[2]Emissions!E2596</f>
        <v>0</v>
      </c>
      <c r="F2573" s="42">
        <f>[2]Emissions!F2596</f>
        <v>0</v>
      </c>
      <c r="G2573" s="42">
        <f>[2]Emissions!G2596</f>
        <v>0</v>
      </c>
      <c r="H2573" s="42">
        <f>[2]Emissions!H2596</f>
        <v>0</v>
      </c>
      <c r="I2573" s="42">
        <f>[2]Emissions!I2596</f>
        <v>0</v>
      </c>
      <c r="J2573" s="42">
        <f>[2]Emissions!J2596</f>
        <v>0</v>
      </c>
      <c r="K2573" s="42">
        <f>[2]Emissions!K2596</f>
        <v>0</v>
      </c>
      <c r="L2573" s="42">
        <f>[2]Emissions!L2596</f>
        <v>0</v>
      </c>
      <c r="M2573" s="42">
        <f>[2]Emissions!M2596</f>
        <v>0</v>
      </c>
    </row>
    <row r="2574" spans="1:13">
      <c r="A2574" s="10">
        <f>[2]Emissions!A2589</f>
        <v>0</v>
      </c>
      <c r="B2574" s="10">
        <f>[2]Emissions!B2589</f>
        <v>0</v>
      </c>
      <c r="C2574" s="10">
        <f>[2]Emissions!C2589</f>
        <v>0</v>
      </c>
      <c r="D2574" s="10">
        <f>[2]Emissions!D2589</f>
        <v>0</v>
      </c>
      <c r="E2574" s="42">
        <f>[2]Emissions!E2589</f>
        <v>0</v>
      </c>
      <c r="F2574" s="42">
        <f>[2]Emissions!F2589</f>
        <v>0</v>
      </c>
      <c r="G2574" s="42">
        <f>[2]Emissions!G2589</f>
        <v>0</v>
      </c>
      <c r="H2574" s="42">
        <f>[2]Emissions!H2589</f>
        <v>0</v>
      </c>
      <c r="I2574" s="42">
        <f>[2]Emissions!I2589</f>
        <v>0</v>
      </c>
      <c r="J2574" s="42">
        <f>[2]Emissions!J2589</f>
        <v>0</v>
      </c>
      <c r="K2574" s="42">
        <f>[2]Emissions!K2589</f>
        <v>0</v>
      </c>
      <c r="L2574" s="42">
        <f>[2]Emissions!L2589</f>
        <v>0</v>
      </c>
      <c r="M2574" s="42">
        <f>[2]Emissions!M2589</f>
        <v>0</v>
      </c>
    </row>
    <row r="2575" spans="1:13">
      <c r="A2575" s="10">
        <f>[2]Emissions!A2582</f>
        <v>0</v>
      </c>
      <c r="B2575" s="10">
        <f>[2]Emissions!B2582</f>
        <v>0</v>
      </c>
      <c r="C2575" s="10">
        <f>[2]Emissions!C2582</f>
        <v>0</v>
      </c>
      <c r="D2575" s="10">
        <f>[2]Emissions!D2582</f>
        <v>0</v>
      </c>
      <c r="E2575" s="42">
        <f>[2]Emissions!E2582</f>
        <v>0</v>
      </c>
      <c r="F2575" s="42">
        <f>[2]Emissions!F2582</f>
        <v>0</v>
      </c>
      <c r="G2575" s="42">
        <f>[2]Emissions!G2582</f>
        <v>0</v>
      </c>
      <c r="H2575" s="42">
        <f>[2]Emissions!H2582</f>
        <v>0</v>
      </c>
      <c r="I2575" s="42">
        <f>[2]Emissions!I2582</f>
        <v>0</v>
      </c>
      <c r="J2575" s="42">
        <f>[2]Emissions!J2582</f>
        <v>0</v>
      </c>
      <c r="K2575" s="42">
        <f>[2]Emissions!K2582</f>
        <v>0</v>
      </c>
      <c r="L2575" s="42">
        <f>[2]Emissions!L2582</f>
        <v>0</v>
      </c>
      <c r="M2575" s="42">
        <f>[2]Emissions!M2582</f>
        <v>0</v>
      </c>
    </row>
    <row r="2576" spans="1:13">
      <c r="A2576" s="10">
        <f>[2]Emissions!A2575</f>
        <v>0</v>
      </c>
      <c r="B2576" s="10">
        <f>[2]Emissions!B2575</f>
        <v>0</v>
      </c>
      <c r="C2576" s="10">
        <f>[2]Emissions!C2575</f>
        <v>0</v>
      </c>
      <c r="D2576" s="10">
        <f>[2]Emissions!D2575</f>
        <v>0</v>
      </c>
      <c r="E2576" s="42">
        <f>[2]Emissions!E2575</f>
        <v>0</v>
      </c>
      <c r="F2576" s="42">
        <f>[2]Emissions!F2575</f>
        <v>0</v>
      </c>
      <c r="G2576" s="42">
        <f>[2]Emissions!G2575</f>
        <v>0</v>
      </c>
      <c r="H2576" s="42">
        <f>[2]Emissions!H2575</f>
        <v>0</v>
      </c>
      <c r="I2576" s="42">
        <f>[2]Emissions!I2575</f>
        <v>0</v>
      </c>
      <c r="J2576" s="42">
        <f>[2]Emissions!J2575</f>
        <v>0</v>
      </c>
      <c r="K2576" s="42">
        <f>[2]Emissions!K2575</f>
        <v>0</v>
      </c>
      <c r="L2576" s="42">
        <f>[2]Emissions!L2575</f>
        <v>0</v>
      </c>
      <c r="M2576" s="42">
        <f>[2]Emissions!M2575</f>
        <v>0</v>
      </c>
    </row>
    <row r="2577" spans="1:13">
      <c r="A2577" s="10">
        <f>[2]Emissions!A2625</f>
        <v>0</v>
      </c>
      <c r="B2577" s="10">
        <f>[2]Emissions!B2625</f>
        <v>0</v>
      </c>
      <c r="C2577" s="10">
        <f>[2]Emissions!C2625</f>
        <v>0</v>
      </c>
      <c r="D2577" s="10">
        <f>[2]Emissions!D2625</f>
        <v>0</v>
      </c>
      <c r="E2577" s="42">
        <f>[2]Emissions!E2625</f>
        <v>0</v>
      </c>
      <c r="F2577" s="42">
        <f>[2]Emissions!F2625</f>
        <v>0</v>
      </c>
      <c r="G2577" s="42">
        <f>[2]Emissions!G2625</f>
        <v>0</v>
      </c>
      <c r="H2577" s="42">
        <f>[2]Emissions!H2625</f>
        <v>0</v>
      </c>
      <c r="I2577" s="42">
        <f>[2]Emissions!I2625</f>
        <v>0</v>
      </c>
      <c r="J2577" s="42">
        <f>[2]Emissions!J2625</f>
        <v>0</v>
      </c>
      <c r="K2577" s="42">
        <f>[2]Emissions!K2625</f>
        <v>0</v>
      </c>
      <c r="L2577" s="42">
        <f>[2]Emissions!L2625</f>
        <v>0</v>
      </c>
      <c r="M2577" s="42">
        <f>[2]Emissions!M2625</f>
        <v>0</v>
      </c>
    </row>
    <row r="2578" spans="1:13">
      <c r="A2578" s="10">
        <f>[2]Emissions!A2618</f>
        <v>0</v>
      </c>
      <c r="B2578" s="10">
        <f>[2]Emissions!B2618</f>
        <v>0</v>
      </c>
      <c r="C2578" s="10">
        <f>[2]Emissions!C2618</f>
        <v>0</v>
      </c>
      <c r="D2578" s="10">
        <f>[2]Emissions!D2618</f>
        <v>0</v>
      </c>
      <c r="E2578" s="42">
        <f>[2]Emissions!E2618</f>
        <v>0</v>
      </c>
      <c r="F2578" s="42">
        <f>[2]Emissions!F2618</f>
        <v>0</v>
      </c>
      <c r="G2578" s="42">
        <f>[2]Emissions!G2618</f>
        <v>0</v>
      </c>
      <c r="H2578" s="42">
        <f>[2]Emissions!H2618</f>
        <v>0</v>
      </c>
      <c r="I2578" s="42">
        <f>[2]Emissions!I2618</f>
        <v>0</v>
      </c>
      <c r="J2578" s="42">
        <f>[2]Emissions!J2618</f>
        <v>0</v>
      </c>
      <c r="K2578" s="42">
        <f>[2]Emissions!K2618</f>
        <v>0</v>
      </c>
      <c r="L2578" s="42">
        <f>[2]Emissions!L2618</f>
        <v>0</v>
      </c>
      <c r="M2578" s="42">
        <f>[2]Emissions!M2618</f>
        <v>0</v>
      </c>
    </row>
    <row r="2579" spans="1:13">
      <c r="A2579" s="10">
        <f>[2]Emissions!A2611</f>
        <v>0</v>
      </c>
      <c r="B2579" s="10">
        <f>[2]Emissions!B2611</f>
        <v>0</v>
      </c>
      <c r="C2579" s="10">
        <f>[2]Emissions!C2611</f>
        <v>0</v>
      </c>
      <c r="D2579" s="10">
        <f>[2]Emissions!D2611</f>
        <v>0</v>
      </c>
      <c r="E2579" s="42">
        <f>[2]Emissions!E2611</f>
        <v>0</v>
      </c>
      <c r="F2579" s="42">
        <f>[2]Emissions!F2611</f>
        <v>0</v>
      </c>
      <c r="G2579" s="42">
        <f>[2]Emissions!G2611</f>
        <v>0</v>
      </c>
      <c r="H2579" s="42">
        <f>[2]Emissions!H2611</f>
        <v>0</v>
      </c>
      <c r="I2579" s="42">
        <f>[2]Emissions!I2611</f>
        <v>0</v>
      </c>
      <c r="J2579" s="42">
        <f>[2]Emissions!J2611</f>
        <v>0</v>
      </c>
      <c r="K2579" s="42">
        <f>[2]Emissions!K2611</f>
        <v>0</v>
      </c>
      <c r="L2579" s="42">
        <f>[2]Emissions!L2611</f>
        <v>0</v>
      </c>
      <c r="M2579" s="42">
        <f>[2]Emissions!M2611</f>
        <v>0</v>
      </c>
    </row>
    <row r="2580" spans="1:13">
      <c r="A2580" s="10">
        <f>[2]Emissions!A2604</f>
        <v>0</v>
      </c>
      <c r="B2580" s="10">
        <f>[2]Emissions!B2604</f>
        <v>0</v>
      </c>
      <c r="C2580" s="10">
        <f>[2]Emissions!C2604</f>
        <v>0</v>
      </c>
      <c r="D2580" s="10">
        <f>[2]Emissions!D2604</f>
        <v>0</v>
      </c>
      <c r="E2580" s="42">
        <f>[2]Emissions!E2604</f>
        <v>0</v>
      </c>
      <c r="F2580" s="42">
        <f>[2]Emissions!F2604</f>
        <v>0</v>
      </c>
      <c r="G2580" s="42">
        <f>[2]Emissions!G2604</f>
        <v>0</v>
      </c>
      <c r="H2580" s="42">
        <f>[2]Emissions!H2604</f>
        <v>0</v>
      </c>
      <c r="I2580" s="42">
        <f>[2]Emissions!I2604</f>
        <v>0</v>
      </c>
      <c r="J2580" s="42">
        <f>[2]Emissions!J2604</f>
        <v>0</v>
      </c>
      <c r="K2580" s="42">
        <f>[2]Emissions!K2604</f>
        <v>0</v>
      </c>
      <c r="L2580" s="42">
        <f>[2]Emissions!L2604</f>
        <v>0</v>
      </c>
      <c r="M2580" s="42">
        <f>[2]Emissions!M2604</f>
        <v>0</v>
      </c>
    </row>
    <row r="2581" spans="1:13">
      <c r="A2581" s="10">
        <f>[2]Emissions!A2597</f>
        <v>0</v>
      </c>
      <c r="B2581" s="10">
        <f>[2]Emissions!B2597</f>
        <v>0</v>
      </c>
      <c r="C2581" s="10">
        <f>[2]Emissions!C2597</f>
        <v>0</v>
      </c>
      <c r="D2581" s="10">
        <f>[2]Emissions!D2597</f>
        <v>0</v>
      </c>
      <c r="E2581" s="42">
        <f>[2]Emissions!E2597</f>
        <v>0</v>
      </c>
      <c r="F2581" s="42">
        <f>[2]Emissions!F2597</f>
        <v>0</v>
      </c>
      <c r="G2581" s="42">
        <f>[2]Emissions!G2597</f>
        <v>0</v>
      </c>
      <c r="H2581" s="42">
        <f>[2]Emissions!H2597</f>
        <v>0</v>
      </c>
      <c r="I2581" s="42">
        <f>[2]Emissions!I2597</f>
        <v>0</v>
      </c>
      <c r="J2581" s="42">
        <f>[2]Emissions!J2597</f>
        <v>0</v>
      </c>
      <c r="K2581" s="42">
        <f>[2]Emissions!K2597</f>
        <v>0</v>
      </c>
      <c r="L2581" s="42">
        <f>[2]Emissions!L2597</f>
        <v>0</v>
      </c>
      <c r="M2581" s="42">
        <f>[2]Emissions!M2597</f>
        <v>0</v>
      </c>
    </row>
    <row r="2582" spans="1:13">
      <c r="A2582" s="10">
        <f>[2]Emissions!A2590</f>
        <v>0</v>
      </c>
      <c r="B2582" s="10">
        <f>[2]Emissions!B2590</f>
        <v>0</v>
      </c>
      <c r="C2582" s="10">
        <f>[2]Emissions!C2590</f>
        <v>0</v>
      </c>
      <c r="D2582" s="10">
        <f>[2]Emissions!D2590</f>
        <v>0</v>
      </c>
      <c r="E2582" s="42">
        <f>[2]Emissions!E2590</f>
        <v>0</v>
      </c>
      <c r="F2582" s="42">
        <f>[2]Emissions!F2590</f>
        <v>0</v>
      </c>
      <c r="G2582" s="42">
        <f>[2]Emissions!G2590</f>
        <v>0</v>
      </c>
      <c r="H2582" s="42">
        <f>[2]Emissions!H2590</f>
        <v>0</v>
      </c>
      <c r="I2582" s="42">
        <f>[2]Emissions!I2590</f>
        <v>0</v>
      </c>
      <c r="J2582" s="42">
        <f>[2]Emissions!J2590</f>
        <v>0</v>
      </c>
      <c r="K2582" s="42">
        <f>[2]Emissions!K2590</f>
        <v>0</v>
      </c>
      <c r="L2582" s="42">
        <f>[2]Emissions!L2590</f>
        <v>0</v>
      </c>
      <c r="M2582" s="42">
        <f>[2]Emissions!M2590</f>
        <v>0</v>
      </c>
    </row>
    <row r="2583" spans="1:13">
      <c r="A2583" s="10">
        <f>[2]Emissions!A2583</f>
        <v>0</v>
      </c>
      <c r="B2583" s="10">
        <f>[2]Emissions!B2583</f>
        <v>0</v>
      </c>
      <c r="C2583" s="10">
        <f>[2]Emissions!C2583</f>
        <v>0</v>
      </c>
      <c r="D2583" s="10">
        <f>[2]Emissions!D2583</f>
        <v>0</v>
      </c>
      <c r="E2583" s="42">
        <f>[2]Emissions!E2583</f>
        <v>0</v>
      </c>
      <c r="F2583" s="42">
        <f>[2]Emissions!F2583</f>
        <v>0</v>
      </c>
      <c r="G2583" s="42">
        <f>[2]Emissions!G2583</f>
        <v>0</v>
      </c>
      <c r="H2583" s="42">
        <f>[2]Emissions!H2583</f>
        <v>0</v>
      </c>
      <c r="I2583" s="42">
        <f>[2]Emissions!I2583</f>
        <v>0</v>
      </c>
      <c r="J2583" s="42">
        <f>[2]Emissions!J2583</f>
        <v>0</v>
      </c>
      <c r="K2583" s="42">
        <f>[2]Emissions!K2583</f>
        <v>0</v>
      </c>
      <c r="L2583" s="42">
        <f>[2]Emissions!L2583</f>
        <v>0</v>
      </c>
      <c r="M2583" s="42">
        <f>[2]Emissions!M2583</f>
        <v>0</v>
      </c>
    </row>
    <row r="2584" spans="1:13">
      <c r="A2584" s="10">
        <f>[2]Emissions!A2576</f>
        <v>0</v>
      </c>
      <c r="B2584" s="10">
        <f>[2]Emissions!B2576</f>
        <v>0</v>
      </c>
      <c r="C2584" s="10">
        <f>[2]Emissions!C2576</f>
        <v>0</v>
      </c>
      <c r="D2584" s="10">
        <f>[2]Emissions!D2576</f>
        <v>0</v>
      </c>
      <c r="E2584" s="42">
        <f>[2]Emissions!E2576</f>
        <v>0</v>
      </c>
      <c r="F2584" s="42">
        <f>[2]Emissions!F2576</f>
        <v>0</v>
      </c>
      <c r="G2584" s="42">
        <f>[2]Emissions!G2576</f>
        <v>0</v>
      </c>
      <c r="H2584" s="42">
        <f>[2]Emissions!H2576</f>
        <v>0</v>
      </c>
      <c r="I2584" s="42">
        <f>[2]Emissions!I2576</f>
        <v>0</v>
      </c>
      <c r="J2584" s="42">
        <f>[2]Emissions!J2576</f>
        <v>0</v>
      </c>
      <c r="K2584" s="42">
        <f>[2]Emissions!K2576</f>
        <v>0</v>
      </c>
      <c r="L2584" s="42">
        <f>[2]Emissions!L2576</f>
        <v>0</v>
      </c>
      <c r="M2584" s="42">
        <f>[2]Emissions!M2576</f>
        <v>0</v>
      </c>
    </row>
    <row r="2585" spans="1:13">
      <c r="A2585" s="10">
        <f>[2]Emissions!A2569</f>
        <v>0</v>
      </c>
      <c r="B2585" s="10">
        <f>[2]Emissions!B2569</f>
        <v>0</v>
      </c>
      <c r="C2585" s="10">
        <f>[2]Emissions!C2569</f>
        <v>0</v>
      </c>
      <c r="D2585" s="10">
        <f>[2]Emissions!D2569</f>
        <v>0</v>
      </c>
      <c r="E2585" s="42">
        <f>[2]Emissions!E2569</f>
        <v>0</v>
      </c>
      <c r="F2585" s="42">
        <f>[2]Emissions!F2569</f>
        <v>0</v>
      </c>
      <c r="G2585" s="42">
        <f>[2]Emissions!G2569</f>
        <v>0</v>
      </c>
      <c r="H2585" s="42">
        <f>[2]Emissions!H2569</f>
        <v>0</v>
      </c>
      <c r="I2585" s="42">
        <f>[2]Emissions!I2569</f>
        <v>0</v>
      </c>
      <c r="J2585" s="42">
        <f>[2]Emissions!J2569</f>
        <v>0</v>
      </c>
      <c r="K2585" s="42">
        <f>[2]Emissions!K2569</f>
        <v>0</v>
      </c>
      <c r="L2585" s="42">
        <f>[2]Emissions!L2569</f>
        <v>0</v>
      </c>
      <c r="M2585" s="42">
        <f>[2]Emissions!M2569</f>
        <v>0</v>
      </c>
    </row>
    <row r="2586" spans="1:13">
      <c r="A2586" s="10">
        <f>[2]Emissions!A2626</f>
        <v>0</v>
      </c>
      <c r="B2586" s="10">
        <f>[2]Emissions!B2626</f>
        <v>0</v>
      </c>
      <c r="C2586" s="10">
        <f>[2]Emissions!C2626</f>
        <v>0</v>
      </c>
      <c r="D2586" s="10">
        <f>[2]Emissions!D2626</f>
        <v>0</v>
      </c>
      <c r="E2586" s="42">
        <f>[2]Emissions!E2626</f>
        <v>0</v>
      </c>
      <c r="F2586" s="42">
        <f>[2]Emissions!F2626</f>
        <v>0</v>
      </c>
      <c r="G2586" s="42">
        <f>[2]Emissions!G2626</f>
        <v>0</v>
      </c>
      <c r="H2586" s="42">
        <f>[2]Emissions!H2626</f>
        <v>0</v>
      </c>
      <c r="I2586" s="42">
        <f>[2]Emissions!I2626</f>
        <v>0</v>
      </c>
      <c r="J2586" s="42">
        <f>[2]Emissions!J2626</f>
        <v>0</v>
      </c>
      <c r="K2586" s="42">
        <f>[2]Emissions!K2626</f>
        <v>0</v>
      </c>
      <c r="L2586" s="42">
        <f>[2]Emissions!L2626</f>
        <v>0</v>
      </c>
      <c r="M2586" s="42">
        <f>[2]Emissions!M2626</f>
        <v>0</v>
      </c>
    </row>
    <row r="2587" spans="1:13">
      <c r="A2587" s="10">
        <f>[2]Emissions!A2619</f>
        <v>0</v>
      </c>
      <c r="B2587" s="10">
        <f>[2]Emissions!B2619</f>
        <v>0</v>
      </c>
      <c r="C2587" s="10">
        <f>[2]Emissions!C2619</f>
        <v>0</v>
      </c>
      <c r="D2587" s="10">
        <f>[2]Emissions!D2619</f>
        <v>0</v>
      </c>
      <c r="E2587" s="42">
        <f>[2]Emissions!E2619</f>
        <v>0</v>
      </c>
      <c r="F2587" s="42">
        <f>[2]Emissions!F2619</f>
        <v>0</v>
      </c>
      <c r="G2587" s="42">
        <f>[2]Emissions!G2619</f>
        <v>0</v>
      </c>
      <c r="H2587" s="42">
        <f>[2]Emissions!H2619</f>
        <v>0</v>
      </c>
      <c r="I2587" s="42">
        <f>[2]Emissions!I2619</f>
        <v>0</v>
      </c>
      <c r="J2587" s="42">
        <f>[2]Emissions!J2619</f>
        <v>0</v>
      </c>
      <c r="K2587" s="42">
        <f>[2]Emissions!K2619</f>
        <v>0</v>
      </c>
      <c r="L2587" s="42">
        <f>[2]Emissions!L2619</f>
        <v>0</v>
      </c>
      <c r="M2587" s="42">
        <f>[2]Emissions!M2619</f>
        <v>0</v>
      </c>
    </row>
    <row r="2588" spans="1:13">
      <c r="A2588" s="10">
        <f>[2]Emissions!A2612</f>
        <v>0</v>
      </c>
      <c r="B2588" s="10">
        <f>[2]Emissions!B2612</f>
        <v>0</v>
      </c>
      <c r="C2588" s="10">
        <f>[2]Emissions!C2612</f>
        <v>0</v>
      </c>
      <c r="D2588" s="10">
        <f>[2]Emissions!D2612</f>
        <v>0</v>
      </c>
      <c r="E2588" s="42">
        <f>[2]Emissions!E2612</f>
        <v>0</v>
      </c>
      <c r="F2588" s="42">
        <f>[2]Emissions!F2612</f>
        <v>0</v>
      </c>
      <c r="G2588" s="42">
        <f>[2]Emissions!G2612</f>
        <v>0</v>
      </c>
      <c r="H2588" s="42">
        <f>[2]Emissions!H2612</f>
        <v>0</v>
      </c>
      <c r="I2588" s="42">
        <f>[2]Emissions!I2612</f>
        <v>0</v>
      </c>
      <c r="J2588" s="42">
        <f>[2]Emissions!J2612</f>
        <v>0</v>
      </c>
      <c r="K2588" s="42">
        <f>[2]Emissions!K2612</f>
        <v>0</v>
      </c>
      <c r="L2588" s="42">
        <f>[2]Emissions!L2612</f>
        <v>0</v>
      </c>
      <c r="M2588" s="42">
        <f>[2]Emissions!M2612</f>
        <v>0</v>
      </c>
    </row>
    <row r="2589" spans="1:13">
      <c r="A2589" s="10">
        <f>[2]Emissions!A2605</f>
        <v>0</v>
      </c>
      <c r="B2589" s="10">
        <f>[2]Emissions!B2605</f>
        <v>0</v>
      </c>
      <c r="C2589" s="10">
        <f>[2]Emissions!C2605</f>
        <v>0</v>
      </c>
      <c r="D2589" s="10">
        <f>[2]Emissions!D2605</f>
        <v>0</v>
      </c>
      <c r="E2589" s="42">
        <f>[2]Emissions!E2605</f>
        <v>0</v>
      </c>
      <c r="F2589" s="42">
        <f>[2]Emissions!F2605</f>
        <v>0</v>
      </c>
      <c r="G2589" s="42">
        <f>[2]Emissions!G2605</f>
        <v>0</v>
      </c>
      <c r="H2589" s="42">
        <f>[2]Emissions!H2605</f>
        <v>0</v>
      </c>
      <c r="I2589" s="42">
        <f>[2]Emissions!I2605</f>
        <v>0</v>
      </c>
      <c r="J2589" s="42">
        <f>[2]Emissions!J2605</f>
        <v>0</v>
      </c>
      <c r="K2589" s="42">
        <f>[2]Emissions!K2605</f>
        <v>0</v>
      </c>
      <c r="L2589" s="42">
        <f>[2]Emissions!L2605</f>
        <v>0</v>
      </c>
      <c r="M2589" s="42">
        <f>[2]Emissions!M2605</f>
        <v>0</v>
      </c>
    </row>
    <row r="2590" spans="1:13">
      <c r="A2590" s="10">
        <f>[2]Emissions!A2598</f>
        <v>0</v>
      </c>
      <c r="B2590" s="10">
        <f>[2]Emissions!B2598</f>
        <v>0</v>
      </c>
      <c r="C2590" s="10">
        <f>[2]Emissions!C2598</f>
        <v>0</v>
      </c>
      <c r="D2590" s="10">
        <f>[2]Emissions!D2598</f>
        <v>0</v>
      </c>
      <c r="E2590" s="42">
        <f>[2]Emissions!E2598</f>
        <v>0</v>
      </c>
      <c r="F2590" s="42">
        <f>[2]Emissions!F2598</f>
        <v>0</v>
      </c>
      <c r="G2590" s="42">
        <f>[2]Emissions!G2598</f>
        <v>0</v>
      </c>
      <c r="H2590" s="42">
        <f>[2]Emissions!H2598</f>
        <v>0</v>
      </c>
      <c r="I2590" s="42">
        <f>[2]Emissions!I2598</f>
        <v>0</v>
      </c>
      <c r="J2590" s="42">
        <f>[2]Emissions!J2598</f>
        <v>0</v>
      </c>
      <c r="K2590" s="42">
        <f>[2]Emissions!K2598</f>
        <v>0</v>
      </c>
      <c r="L2590" s="42">
        <f>[2]Emissions!L2598</f>
        <v>0</v>
      </c>
      <c r="M2590" s="42">
        <f>[2]Emissions!M2598</f>
        <v>0</v>
      </c>
    </row>
    <row r="2591" spans="1:13">
      <c r="A2591" s="10">
        <f>[2]Emissions!A2591</f>
        <v>0</v>
      </c>
      <c r="B2591" s="10">
        <f>[2]Emissions!B2591</f>
        <v>0</v>
      </c>
      <c r="C2591" s="10">
        <f>[2]Emissions!C2591</f>
        <v>0</v>
      </c>
      <c r="D2591" s="10">
        <f>[2]Emissions!D2591</f>
        <v>0</v>
      </c>
      <c r="E2591" s="42">
        <f>[2]Emissions!E2591</f>
        <v>0</v>
      </c>
      <c r="F2591" s="42">
        <f>[2]Emissions!F2591</f>
        <v>0</v>
      </c>
      <c r="G2591" s="42">
        <f>[2]Emissions!G2591</f>
        <v>0</v>
      </c>
      <c r="H2591" s="42">
        <f>[2]Emissions!H2591</f>
        <v>0</v>
      </c>
      <c r="I2591" s="42">
        <f>[2]Emissions!I2591</f>
        <v>0</v>
      </c>
      <c r="J2591" s="42">
        <f>[2]Emissions!J2591</f>
        <v>0</v>
      </c>
      <c r="K2591" s="42">
        <f>[2]Emissions!K2591</f>
        <v>0</v>
      </c>
      <c r="L2591" s="42">
        <f>[2]Emissions!L2591</f>
        <v>0</v>
      </c>
      <c r="M2591" s="42">
        <f>[2]Emissions!M2591</f>
        <v>0</v>
      </c>
    </row>
    <row r="2592" spans="1:13">
      <c r="A2592" s="10">
        <f>[2]Emissions!A2584</f>
        <v>0</v>
      </c>
      <c r="B2592" s="10">
        <f>[2]Emissions!B2584</f>
        <v>0</v>
      </c>
      <c r="C2592" s="10">
        <f>[2]Emissions!C2584</f>
        <v>0</v>
      </c>
      <c r="D2592" s="10">
        <f>[2]Emissions!D2584</f>
        <v>0</v>
      </c>
      <c r="E2592" s="42">
        <f>[2]Emissions!E2584</f>
        <v>0</v>
      </c>
      <c r="F2592" s="42">
        <f>[2]Emissions!F2584</f>
        <v>0</v>
      </c>
      <c r="G2592" s="42">
        <f>[2]Emissions!G2584</f>
        <v>0</v>
      </c>
      <c r="H2592" s="42">
        <f>[2]Emissions!H2584</f>
        <v>0</v>
      </c>
      <c r="I2592" s="42">
        <f>[2]Emissions!I2584</f>
        <v>0</v>
      </c>
      <c r="J2592" s="42">
        <f>[2]Emissions!J2584</f>
        <v>0</v>
      </c>
      <c r="K2592" s="42">
        <f>[2]Emissions!K2584</f>
        <v>0</v>
      </c>
      <c r="L2592" s="42">
        <f>[2]Emissions!L2584</f>
        <v>0</v>
      </c>
      <c r="M2592" s="42">
        <f>[2]Emissions!M2584</f>
        <v>0</v>
      </c>
    </row>
    <row r="2593" spans="1:13">
      <c r="A2593" s="10">
        <f>[2]Emissions!A2577</f>
        <v>0</v>
      </c>
      <c r="B2593" s="10">
        <f>[2]Emissions!B2577</f>
        <v>0</v>
      </c>
      <c r="C2593" s="10">
        <f>[2]Emissions!C2577</f>
        <v>0</v>
      </c>
      <c r="D2593" s="10">
        <f>[2]Emissions!D2577</f>
        <v>0</v>
      </c>
      <c r="E2593" s="42">
        <f>[2]Emissions!E2577</f>
        <v>0</v>
      </c>
      <c r="F2593" s="42">
        <f>[2]Emissions!F2577</f>
        <v>0</v>
      </c>
      <c r="G2593" s="42">
        <f>[2]Emissions!G2577</f>
        <v>0</v>
      </c>
      <c r="H2593" s="42">
        <f>[2]Emissions!H2577</f>
        <v>0</v>
      </c>
      <c r="I2593" s="42">
        <f>[2]Emissions!I2577</f>
        <v>0</v>
      </c>
      <c r="J2593" s="42">
        <f>[2]Emissions!J2577</f>
        <v>0</v>
      </c>
      <c r="K2593" s="42">
        <f>[2]Emissions!K2577</f>
        <v>0</v>
      </c>
      <c r="L2593" s="42">
        <f>[2]Emissions!L2577</f>
        <v>0</v>
      </c>
      <c r="M2593" s="42">
        <f>[2]Emissions!M2577</f>
        <v>0</v>
      </c>
    </row>
    <row r="2594" spans="1:13">
      <c r="A2594" s="10">
        <f>[2]Emissions!A2570</f>
        <v>0</v>
      </c>
      <c r="B2594" s="10">
        <f>[2]Emissions!B2570</f>
        <v>0</v>
      </c>
      <c r="C2594" s="10">
        <f>[2]Emissions!C2570</f>
        <v>0</v>
      </c>
      <c r="D2594" s="10">
        <f>[2]Emissions!D2570</f>
        <v>0</v>
      </c>
      <c r="E2594" s="42">
        <f>[2]Emissions!E2570</f>
        <v>0</v>
      </c>
      <c r="F2594" s="42">
        <f>[2]Emissions!F2570</f>
        <v>0</v>
      </c>
      <c r="G2594" s="42">
        <f>[2]Emissions!G2570</f>
        <v>0</v>
      </c>
      <c r="H2594" s="42">
        <f>[2]Emissions!H2570</f>
        <v>0</v>
      </c>
      <c r="I2594" s="42">
        <f>[2]Emissions!I2570</f>
        <v>0</v>
      </c>
      <c r="J2594" s="42">
        <f>[2]Emissions!J2570</f>
        <v>0</v>
      </c>
      <c r="K2594" s="42">
        <f>[2]Emissions!K2570</f>
        <v>0</v>
      </c>
      <c r="L2594" s="42">
        <f>[2]Emissions!L2570</f>
        <v>0</v>
      </c>
      <c r="M2594" s="42">
        <f>[2]Emissions!M2570</f>
        <v>0</v>
      </c>
    </row>
    <row r="2595" spans="1:13">
      <c r="A2595" s="10">
        <f>[2]Emissions!A3427</f>
        <v>0</v>
      </c>
      <c r="B2595" s="10">
        <f>[2]Emissions!B3427</f>
        <v>0</v>
      </c>
      <c r="C2595" s="10">
        <f>[2]Emissions!C3427</f>
        <v>0</v>
      </c>
      <c r="D2595" s="10">
        <f>[2]Emissions!D3427</f>
        <v>0</v>
      </c>
      <c r="E2595" s="42">
        <f>[2]Emissions!E3427</f>
        <v>0</v>
      </c>
      <c r="F2595" s="42">
        <f>[2]Emissions!F3427</f>
        <v>0</v>
      </c>
      <c r="G2595" s="42">
        <f>[2]Emissions!G3427</f>
        <v>0</v>
      </c>
      <c r="H2595" s="42">
        <f>[2]Emissions!H3427</f>
        <v>0</v>
      </c>
      <c r="I2595" s="42">
        <f>[2]Emissions!I3427</f>
        <v>0</v>
      </c>
      <c r="J2595" s="42">
        <f>[2]Emissions!J3427</f>
        <v>0</v>
      </c>
      <c r="K2595" s="42">
        <f>[2]Emissions!K3427</f>
        <v>0</v>
      </c>
      <c r="L2595" s="42">
        <f>[2]Emissions!L3427</f>
        <v>0</v>
      </c>
      <c r="M2595" s="42">
        <f>[2]Emissions!M3427</f>
        <v>0</v>
      </c>
    </row>
    <row r="2596" spans="1:13">
      <c r="A2596" s="10">
        <f>[2]Emissions!A3420</f>
        <v>0</v>
      </c>
      <c r="B2596" s="10">
        <f>[2]Emissions!B3420</f>
        <v>0</v>
      </c>
      <c r="C2596" s="10">
        <f>[2]Emissions!C3420</f>
        <v>0</v>
      </c>
      <c r="D2596" s="10">
        <f>[2]Emissions!D3420</f>
        <v>0</v>
      </c>
      <c r="E2596" s="42">
        <f>[2]Emissions!E3420</f>
        <v>0</v>
      </c>
      <c r="F2596" s="42">
        <f>[2]Emissions!F3420</f>
        <v>0</v>
      </c>
      <c r="G2596" s="42">
        <f>[2]Emissions!G3420</f>
        <v>0</v>
      </c>
      <c r="H2596" s="42">
        <f>[2]Emissions!H3420</f>
        <v>0</v>
      </c>
      <c r="I2596" s="42">
        <f>[2]Emissions!I3420</f>
        <v>0</v>
      </c>
      <c r="J2596" s="42">
        <f>[2]Emissions!J3420</f>
        <v>0</v>
      </c>
      <c r="K2596" s="42">
        <f>[2]Emissions!K3420</f>
        <v>0</v>
      </c>
      <c r="L2596" s="42">
        <f>[2]Emissions!L3420</f>
        <v>0</v>
      </c>
      <c r="M2596" s="42">
        <f>[2]Emissions!M3420</f>
        <v>0</v>
      </c>
    </row>
    <row r="2597" spans="1:13">
      <c r="A2597" s="10">
        <f>[2]Emissions!A3409</f>
        <v>0</v>
      </c>
      <c r="B2597" s="10">
        <f>[2]Emissions!B3409</f>
        <v>0</v>
      </c>
      <c r="C2597" s="10">
        <f>[2]Emissions!C3409</f>
        <v>0</v>
      </c>
      <c r="D2597" s="10">
        <f>[2]Emissions!D3409</f>
        <v>0</v>
      </c>
      <c r="E2597" s="42">
        <f>[2]Emissions!E3409</f>
        <v>0</v>
      </c>
      <c r="F2597" s="42">
        <f>[2]Emissions!F3409</f>
        <v>0</v>
      </c>
      <c r="G2597" s="42">
        <f>[2]Emissions!G3409</f>
        <v>0</v>
      </c>
      <c r="H2597" s="42">
        <f>[2]Emissions!H3409</f>
        <v>0</v>
      </c>
      <c r="I2597" s="42">
        <f>[2]Emissions!I3409</f>
        <v>0</v>
      </c>
      <c r="J2597" s="42">
        <f>[2]Emissions!J3409</f>
        <v>0</v>
      </c>
      <c r="K2597" s="42">
        <f>[2]Emissions!K3409</f>
        <v>0</v>
      </c>
      <c r="L2597" s="42">
        <f>[2]Emissions!L3409</f>
        <v>0</v>
      </c>
      <c r="M2597" s="42">
        <f>[2]Emissions!M3409</f>
        <v>0</v>
      </c>
    </row>
    <row r="2598" spans="1:13">
      <c r="A2598" s="10">
        <f>[2]Emissions!A3402</f>
        <v>0</v>
      </c>
      <c r="B2598" s="10">
        <f>[2]Emissions!B3402</f>
        <v>0</v>
      </c>
      <c r="C2598" s="10">
        <f>[2]Emissions!C3402</f>
        <v>0</v>
      </c>
      <c r="D2598" s="10">
        <f>[2]Emissions!D3402</f>
        <v>0</v>
      </c>
      <c r="E2598" s="42">
        <f>[2]Emissions!E3402</f>
        <v>0</v>
      </c>
      <c r="F2598" s="42">
        <f>[2]Emissions!F3402</f>
        <v>0</v>
      </c>
      <c r="G2598" s="42">
        <f>[2]Emissions!G3402</f>
        <v>0</v>
      </c>
      <c r="H2598" s="42">
        <f>[2]Emissions!H3402</f>
        <v>0</v>
      </c>
      <c r="I2598" s="42">
        <f>[2]Emissions!I3402</f>
        <v>0</v>
      </c>
      <c r="J2598" s="42">
        <f>[2]Emissions!J3402</f>
        <v>0</v>
      </c>
      <c r="K2598" s="42">
        <f>[2]Emissions!K3402</f>
        <v>0</v>
      </c>
      <c r="L2598" s="42">
        <f>[2]Emissions!L3402</f>
        <v>0</v>
      </c>
      <c r="M2598" s="42">
        <f>[2]Emissions!M3402</f>
        <v>0</v>
      </c>
    </row>
    <row r="2599" spans="1:13">
      <c r="A2599" s="10">
        <f>[2]Emissions!A3395</f>
        <v>0</v>
      </c>
      <c r="B2599" s="10">
        <f>[2]Emissions!B3395</f>
        <v>0</v>
      </c>
      <c r="C2599" s="10">
        <f>[2]Emissions!C3395</f>
        <v>0</v>
      </c>
      <c r="D2599" s="10">
        <f>[2]Emissions!D3395</f>
        <v>0</v>
      </c>
      <c r="E2599" s="42">
        <f>[2]Emissions!E3395</f>
        <v>0</v>
      </c>
      <c r="F2599" s="42">
        <f>[2]Emissions!F3395</f>
        <v>0</v>
      </c>
      <c r="G2599" s="42">
        <f>[2]Emissions!G3395</f>
        <v>0</v>
      </c>
      <c r="H2599" s="42">
        <f>[2]Emissions!H3395</f>
        <v>0</v>
      </c>
      <c r="I2599" s="42">
        <f>[2]Emissions!I3395</f>
        <v>0</v>
      </c>
      <c r="J2599" s="42">
        <f>[2]Emissions!J3395</f>
        <v>0</v>
      </c>
      <c r="K2599" s="42">
        <f>[2]Emissions!K3395</f>
        <v>0</v>
      </c>
      <c r="L2599" s="42">
        <f>[2]Emissions!L3395</f>
        <v>0</v>
      </c>
      <c r="M2599" s="42">
        <f>[2]Emissions!M3395</f>
        <v>0</v>
      </c>
    </row>
    <row r="2600" spans="1:13">
      <c r="A2600" s="10">
        <f>[2]Emissions!A3388</f>
        <v>0</v>
      </c>
      <c r="B2600" s="10">
        <f>[2]Emissions!B3388</f>
        <v>0</v>
      </c>
      <c r="C2600" s="10">
        <f>[2]Emissions!C3388</f>
        <v>0</v>
      </c>
      <c r="D2600" s="10">
        <f>[2]Emissions!D3388</f>
        <v>0</v>
      </c>
      <c r="E2600" s="42">
        <f>[2]Emissions!E3388</f>
        <v>0</v>
      </c>
      <c r="F2600" s="42">
        <f>[2]Emissions!F3388</f>
        <v>0</v>
      </c>
      <c r="G2600" s="42">
        <f>[2]Emissions!G3388</f>
        <v>0</v>
      </c>
      <c r="H2600" s="42">
        <f>[2]Emissions!H3388</f>
        <v>0</v>
      </c>
      <c r="I2600" s="42">
        <f>[2]Emissions!I3388</f>
        <v>0</v>
      </c>
      <c r="J2600" s="42">
        <f>[2]Emissions!J3388</f>
        <v>0</v>
      </c>
      <c r="K2600" s="42">
        <f>[2]Emissions!K3388</f>
        <v>0</v>
      </c>
      <c r="L2600" s="42">
        <f>[2]Emissions!L3388</f>
        <v>0</v>
      </c>
      <c r="M2600" s="42">
        <f>[2]Emissions!M3388</f>
        <v>0</v>
      </c>
    </row>
    <row r="2601" spans="1:13">
      <c r="A2601" s="10">
        <f>[2]Emissions!A3381</f>
        <v>0</v>
      </c>
      <c r="B2601" s="10">
        <f>[2]Emissions!B3381</f>
        <v>0</v>
      </c>
      <c r="C2601" s="10">
        <f>[2]Emissions!C3381</f>
        <v>0</v>
      </c>
      <c r="D2601" s="10">
        <f>[2]Emissions!D3381</f>
        <v>0</v>
      </c>
      <c r="E2601" s="42">
        <f>[2]Emissions!E3381</f>
        <v>0</v>
      </c>
      <c r="F2601" s="42">
        <f>[2]Emissions!F3381</f>
        <v>0</v>
      </c>
      <c r="G2601" s="42">
        <f>[2]Emissions!G3381</f>
        <v>0</v>
      </c>
      <c r="H2601" s="42">
        <f>[2]Emissions!H3381</f>
        <v>0</v>
      </c>
      <c r="I2601" s="42">
        <f>[2]Emissions!I3381</f>
        <v>0</v>
      </c>
      <c r="J2601" s="42">
        <f>[2]Emissions!J3381</f>
        <v>0</v>
      </c>
      <c r="K2601" s="42">
        <f>[2]Emissions!K3381</f>
        <v>0</v>
      </c>
      <c r="L2601" s="42">
        <f>[2]Emissions!L3381</f>
        <v>0</v>
      </c>
      <c r="M2601" s="42">
        <f>[2]Emissions!M3381</f>
        <v>0</v>
      </c>
    </row>
    <row r="2602" spans="1:13">
      <c r="A2602" s="10">
        <f>[2]Emissions!A3374</f>
        <v>0</v>
      </c>
      <c r="B2602" s="10">
        <f>[2]Emissions!B3374</f>
        <v>0</v>
      </c>
      <c r="C2602" s="10">
        <f>[2]Emissions!C3374</f>
        <v>0</v>
      </c>
      <c r="D2602" s="10">
        <f>[2]Emissions!D3374</f>
        <v>0</v>
      </c>
      <c r="E2602" s="42">
        <f>[2]Emissions!E3374</f>
        <v>0</v>
      </c>
      <c r="F2602" s="42">
        <f>[2]Emissions!F3374</f>
        <v>0</v>
      </c>
      <c r="G2602" s="42">
        <f>[2]Emissions!G3374</f>
        <v>0</v>
      </c>
      <c r="H2602" s="42">
        <f>[2]Emissions!H3374</f>
        <v>0</v>
      </c>
      <c r="I2602" s="42">
        <f>[2]Emissions!I3374</f>
        <v>0</v>
      </c>
      <c r="J2602" s="42">
        <f>[2]Emissions!J3374</f>
        <v>0</v>
      </c>
      <c r="K2602" s="42">
        <f>[2]Emissions!K3374</f>
        <v>0</v>
      </c>
      <c r="L2602" s="42">
        <f>[2]Emissions!L3374</f>
        <v>0</v>
      </c>
      <c r="M2602" s="42">
        <f>[2]Emissions!M3374</f>
        <v>0</v>
      </c>
    </row>
    <row r="2603" spans="1:13">
      <c r="A2603" s="10">
        <f>[2]Emissions!A3367</f>
        <v>0</v>
      </c>
      <c r="B2603" s="10">
        <f>[2]Emissions!B3367</f>
        <v>0</v>
      </c>
      <c r="C2603" s="10">
        <f>[2]Emissions!C3367</f>
        <v>0</v>
      </c>
      <c r="D2603" s="10">
        <f>[2]Emissions!D3367</f>
        <v>0</v>
      </c>
      <c r="E2603" s="42">
        <f>[2]Emissions!E3367</f>
        <v>0</v>
      </c>
      <c r="F2603" s="42">
        <f>[2]Emissions!F3367</f>
        <v>0</v>
      </c>
      <c r="G2603" s="42">
        <f>[2]Emissions!G3367</f>
        <v>0</v>
      </c>
      <c r="H2603" s="42">
        <f>[2]Emissions!H3367</f>
        <v>0</v>
      </c>
      <c r="I2603" s="42">
        <f>[2]Emissions!I3367</f>
        <v>0</v>
      </c>
      <c r="J2603" s="42">
        <f>[2]Emissions!J3367</f>
        <v>0</v>
      </c>
      <c r="K2603" s="42">
        <f>[2]Emissions!K3367</f>
        <v>0</v>
      </c>
      <c r="L2603" s="42">
        <f>[2]Emissions!L3367</f>
        <v>0</v>
      </c>
      <c r="M2603" s="42">
        <f>[2]Emissions!M3367</f>
        <v>0</v>
      </c>
    </row>
    <row r="2604" spans="1:13">
      <c r="A2604" s="10">
        <f>[2]Emissions!A3360</f>
        <v>0</v>
      </c>
      <c r="B2604" s="10">
        <f>[2]Emissions!B3360</f>
        <v>0</v>
      </c>
      <c r="C2604" s="10">
        <f>[2]Emissions!C3360</f>
        <v>0</v>
      </c>
      <c r="D2604" s="10">
        <f>[2]Emissions!D3360</f>
        <v>0</v>
      </c>
      <c r="E2604" s="42">
        <f>[2]Emissions!E3360</f>
        <v>0</v>
      </c>
      <c r="F2604" s="42">
        <f>[2]Emissions!F3360</f>
        <v>0</v>
      </c>
      <c r="G2604" s="42">
        <f>[2]Emissions!G3360</f>
        <v>0</v>
      </c>
      <c r="H2604" s="42">
        <f>[2]Emissions!H3360</f>
        <v>0</v>
      </c>
      <c r="I2604" s="42">
        <f>[2]Emissions!I3360</f>
        <v>0</v>
      </c>
      <c r="J2604" s="42">
        <f>[2]Emissions!J3360</f>
        <v>0</v>
      </c>
      <c r="K2604" s="42">
        <f>[2]Emissions!K3360</f>
        <v>0</v>
      </c>
      <c r="L2604" s="42">
        <f>[2]Emissions!L3360</f>
        <v>0</v>
      </c>
      <c r="M2604" s="42">
        <f>[2]Emissions!M3360</f>
        <v>0</v>
      </c>
    </row>
    <row r="2605" spans="1:13">
      <c r="A2605" s="10">
        <f>[2]Emissions!A3353</f>
        <v>0</v>
      </c>
      <c r="B2605" s="10">
        <f>[2]Emissions!B3353</f>
        <v>0</v>
      </c>
      <c r="C2605" s="10">
        <f>[2]Emissions!C3353</f>
        <v>0</v>
      </c>
      <c r="D2605" s="10">
        <f>[2]Emissions!D3353</f>
        <v>0</v>
      </c>
      <c r="E2605" s="42">
        <f>[2]Emissions!E3353</f>
        <v>0</v>
      </c>
      <c r="F2605" s="42">
        <f>[2]Emissions!F3353</f>
        <v>0</v>
      </c>
      <c r="G2605" s="42">
        <f>[2]Emissions!G3353</f>
        <v>0</v>
      </c>
      <c r="H2605" s="42">
        <f>[2]Emissions!H3353</f>
        <v>0</v>
      </c>
      <c r="I2605" s="42">
        <f>[2]Emissions!I3353</f>
        <v>0</v>
      </c>
      <c r="J2605" s="42">
        <f>[2]Emissions!J3353</f>
        <v>0</v>
      </c>
      <c r="K2605" s="42">
        <f>[2]Emissions!K3353</f>
        <v>0</v>
      </c>
      <c r="L2605" s="42">
        <f>[2]Emissions!L3353</f>
        <v>0</v>
      </c>
      <c r="M2605" s="42">
        <f>[2]Emissions!M3353</f>
        <v>0</v>
      </c>
    </row>
    <row r="2606" spans="1:13">
      <c r="A2606" s="10">
        <f>[2]Emissions!A3346</f>
        <v>0</v>
      </c>
      <c r="B2606" s="10">
        <f>[2]Emissions!B3346</f>
        <v>0</v>
      </c>
      <c r="C2606" s="10">
        <f>[2]Emissions!C3346</f>
        <v>0</v>
      </c>
      <c r="D2606" s="10">
        <f>[2]Emissions!D3346</f>
        <v>0</v>
      </c>
      <c r="E2606" s="42">
        <f>[2]Emissions!E3346</f>
        <v>0</v>
      </c>
      <c r="F2606" s="42">
        <f>[2]Emissions!F3346</f>
        <v>0</v>
      </c>
      <c r="G2606" s="42">
        <f>[2]Emissions!G3346</f>
        <v>0</v>
      </c>
      <c r="H2606" s="42">
        <f>[2]Emissions!H3346</f>
        <v>0</v>
      </c>
      <c r="I2606" s="42">
        <f>[2]Emissions!I3346</f>
        <v>0</v>
      </c>
      <c r="J2606" s="42">
        <f>[2]Emissions!J3346</f>
        <v>0</v>
      </c>
      <c r="K2606" s="42">
        <f>[2]Emissions!K3346</f>
        <v>0</v>
      </c>
      <c r="L2606" s="42">
        <f>[2]Emissions!L3346</f>
        <v>0</v>
      </c>
      <c r="M2606" s="42">
        <f>[2]Emissions!M3346</f>
        <v>0</v>
      </c>
    </row>
    <row r="2607" spans="1:13">
      <c r="A2607" s="10">
        <f>[2]Emissions!A3339</f>
        <v>0</v>
      </c>
      <c r="B2607" s="10">
        <f>[2]Emissions!B3339</f>
        <v>0</v>
      </c>
      <c r="C2607" s="10">
        <f>[2]Emissions!C3339</f>
        <v>0</v>
      </c>
      <c r="D2607" s="10">
        <f>[2]Emissions!D3339</f>
        <v>0</v>
      </c>
      <c r="E2607" s="42">
        <f>[2]Emissions!E3339</f>
        <v>0</v>
      </c>
      <c r="F2607" s="42">
        <f>[2]Emissions!F3339</f>
        <v>0</v>
      </c>
      <c r="G2607" s="42">
        <f>[2]Emissions!G3339</f>
        <v>0</v>
      </c>
      <c r="H2607" s="42">
        <f>[2]Emissions!H3339</f>
        <v>0</v>
      </c>
      <c r="I2607" s="42">
        <f>[2]Emissions!I3339</f>
        <v>0</v>
      </c>
      <c r="J2607" s="42">
        <f>[2]Emissions!J3339</f>
        <v>0</v>
      </c>
      <c r="K2607" s="42">
        <f>[2]Emissions!K3339</f>
        <v>0</v>
      </c>
      <c r="L2607" s="42">
        <f>[2]Emissions!L3339</f>
        <v>0</v>
      </c>
      <c r="M2607" s="42">
        <f>[2]Emissions!M3339</f>
        <v>0</v>
      </c>
    </row>
    <row r="2608" spans="1:13">
      <c r="A2608" s="10">
        <f>[2]Emissions!A3332</f>
        <v>0</v>
      </c>
      <c r="B2608" s="10">
        <f>[2]Emissions!B3332</f>
        <v>0</v>
      </c>
      <c r="C2608" s="10">
        <f>[2]Emissions!C3332</f>
        <v>0</v>
      </c>
      <c r="D2608" s="10">
        <f>[2]Emissions!D3332</f>
        <v>0</v>
      </c>
      <c r="E2608" s="42">
        <f>[2]Emissions!E3332</f>
        <v>0</v>
      </c>
      <c r="F2608" s="42">
        <f>[2]Emissions!F3332</f>
        <v>0</v>
      </c>
      <c r="G2608" s="42">
        <f>[2]Emissions!G3332</f>
        <v>0</v>
      </c>
      <c r="H2608" s="42">
        <f>[2]Emissions!H3332</f>
        <v>0</v>
      </c>
      <c r="I2608" s="42">
        <f>[2]Emissions!I3332</f>
        <v>0</v>
      </c>
      <c r="J2608" s="42">
        <f>[2]Emissions!J3332</f>
        <v>0</v>
      </c>
      <c r="K2608" s="42">
        <f>[2]Emissions!K3332</f>
        <v>0</v>
      </c>
      <c r="L2608" s="42">
        <f>[2]Emissions!L3332</f>
        <v>0</v>
      </c>
      <c r="M2608" s="42">
        <f>[2]Emissions!M3332</f>
        <v>0</v>
      </c>
    </row>
    <row r="2609" spans="1:13">
      <c r="A2609" s="10">
        <f>[2]Emissions!A3325</f>
        <v>0</v>
      </c>
      <c r="B2609" s="10">
        <f>[2]Emissions!B3325</f>
        <v>0</v>
      </c>
      <c r="C2609" s="10">
        <f>[2]Emissions!C3325</f>
        <v>0</v>
      </c>
      <c r="D2609" s="10">
        <f>[2]Emissions!D3325</f>
        <v>0</v>
      </c>
      <c r="E2609" s="42">
        <f>[2]Emissions!E3325</f>
        <v>0</v>
      </c>
      <c r="F2609" s="42">
        <f>[2]Emissions!F3325</f>
        <v>0</v>
      </c>
      <c r="G2609" s="42">
        <f>[2]Emissions!G3325</f>
        <v>0</v>
      </c>
      <c r="H2609" s="42">
        <f>[2]Emissions!H3325</f>
        <v>0</v>
      </c>
      <c r="I2609" s="42">
        <f>[2]Emissions!I3325</f>
        <v>0</v>
      </c>
      <c r="J2609" s="42">
        <f>[2]Emissions!J3325</f>
        <v>0</v>
      </c>
      <c r="K2609" s="42">
        <f>[2]Emissions!K3325</f>
        <v>0</v>
      </c>
      <c r="L2609" s="42">
        <f>[2]Emissions!L3325</f>
        <v>0</v>
      </c>
      <c r="M2609" s="42">
        <f>[2]Emissions!M3325</f>
        <v>0</v>
      </c>
    </row>
    <row r="2610" spans="1:13">
      <c r="A2610" s="10">
        <f>[2]Emissions!A3318</f>
        <v>0</v>
      </c>
      <c r="B2610" s="10">
        <f>[2]Emissions!B3318</f>
        <v>0</v>
      </c>
      <c r="C2610" s="10">
        <f>[2]Emissions!C3318</f>
        <v>0</v>
      </c>
      <c r="D2610" s="10">
        <f>[2]Emissions!D3318</f>
        <v>0</v>
      </c>
      <c r="E2610" s="42">
        <f>[2]Emissions!E3318</f>
        <v>0</v>
      </c>
      <c r="F2610" s="42">
        <f>[2]Emissions!F3318</f>
        <v>0</v>
      </c>
      <c r="G2610" s="42">
        <f>[2]Emissions!G3318</f>
        <v>0</v>
      </c>
      <c r="H2610" s="42">
        <f>[2]Emissions!H3318</f>
        <v>0</v>
      </c>
      <c r="I2610" s="42">
        <f>[2]Emissions!I3318</f>
        <v>0</v>
      </c>
      <c r="J2610" s="42">
        <f>[2]Emissions!J3318</f>
        <v>0</v>
      </c>
      <c r="K2610" s="42">
        <f>[2]Emissions!K3318</f>
        <v>0</v>
      </c>
      <c r="L2610" s="42">
        <f>[2]Emissions!L3318</f>
        <v>0</v>
      </c>
      <c r="M2610" s="42">
        <f>[2]Emissions!M3318</f>
        <v>0</v>
      </c>
    </row>
    <row r="2611" spans="1:13">
      <c r="A2611" s="10">
        <f>[2]Emissions!A3311</f>
        <v>0</v>
      </c>
      <c r="B2611" s="10">
        <f>[2]Emissions!B3311</f>
        <v>0</v>
      </c>
      <c r="C2611" s="10">
        <f>[2]Emissions!C3311</f>
        <v>0</v>
      </c>
      <c r="D2611" s="10">
        <f>[2]Emissions!D3311</f>
        <v>0</v>
      </c>
      <c r="E2611" s="42">
        <f>[2]Emissions!E3311</f>
        <v>0</v>
      </c>
      <c r="F2611" s="42">
        <f>[2]Emissions!F3311</f>
        <v>0</v>
      </c>
      <c r="G2611" s="42">
        <f>[2]Emissions!G3311</f>
        <v>0</v>
      </c>
      <c r="H2611" s="42">
        <f>[2]Emissions!H3311</f>
        <v>0</v>
      </c>
      <c r="I2611" s="42">
        <f>[2]Emissions!I3311</f>
        <v>0</v>
      </c>
      <c r="J2611" s="42">
        <f>[2]Emissions!J3311</f>
        <v>0</v>
      </c>
      <c r="K2611" s="42">
        <f>[2]Emissions!K3311</f>
        <v>0</v>
      </c>
      <c r="L2611" s="42">
        <f>[2]Emissions!L3311</f>
        <v>0</v>
      </c>
      <c r="M2611" s="42">
        <f>[2]Emissions!M3311</f>
        <v>0</v>
      </c>
    </row>
    <row r="2612" spans="1:13">
      <c r="A2612" s="10">
        <f>[2]Emissions!A3304</f>
        <v>0</v>
      </c>
      <c r="B2612" s="10">
        <f>[2]Emissions!B3304</f>
        <v>0</v>
      </c>
      <c r="C2612" s="10">
        <f>[2]Emissions!C3304</f>
        <v>0</v>
      </c>
      <c r="D2612" s="10">
        <f>[2]Emissions!D3304</f>
        <v>0</v>
      </c>
      <c r="E2612" s="42">
        <f>[2]Emissions!E3304</f>
        <v>0</v>
      </c>
      <c r="F2612" s="42">
        <f>[2]Emissions!F3304</f>
        <v>0</v>
      </c>
      <c r="G2612" s="42">
        <f>[2]Emissions!G3304</f>
        <v>0</v>
      </c>
      <c r="H2612" s="42">
        <f>[2]Emissions!H3304</f>
        <v>0</v>
      </c>
      <c r="I2612" s="42">
        <f>[2]Emissions!I3304</f>
        <v>0</v>
      </c>
      <c r="J2612" s="42">
        <f>[2]Emissions!J3304</f>
        <v>0</v>
      </c>
      <c r="K2612" s="42">
        <f>[2]Emissions!K3304</f>
        <v>0</v>
      </c>
      <c r="L2612" s="42">
        <f>[2]Emissions!L3304</f>
        <v>0</v>
      </c>
      <c r="M2612" s="42">
        <f>[2]Emissions!M3304</f>
        <v>0</v>
      </c>
    </row>
    <row r="2613" spans="1:13">
      <c r="A2613" s="10">
        <f>[2]Emissions!A3297</f>
        <v>0</v>
      </c>
      <c r="B2613" s="10">
        <f>[2]Emissions!B3297</f>
        <v>0</v>
      </c>
      <c r="C2613" s="10">
        <f>[2]Emissions!C3297</f>
        <v>0</v>
      </c>
      <c r="D2613" s="10">
        <f>[2]Emissions!D3297</f>
        <v>0</v>
      </c>
      <c r="E2613" s="42">
        <f>[2]Emissions!E3297</f>
        <v>0</v>
      </c>
      <c r="F2613" s="42">
        <f>[2]Emissions!F3297</f>
        <v>0</v>
      </c>
      <c r="G2613" s="42">
        <f>[2]Emissions!G3297</f>
        <v>0</v>
      </c>
      <c r="H2613" s="42">
        <f>[2]Emissions!H3297</f>
        <v>0</v>
      </c>
      <c r="I2613" s="42">
        <f>[2]Emissions!I3297</f>
        <v>0</v>
      </c>
      <c r="J2613" s="42">
        <f>[2]Emissions!J3297</f>
        <v>0</v>
      </c>
      <c r="K2613" s="42">
        <f>[2]Emissions!K3297</f>
        <v>0</v>
      </c>
      <c r="L2613" s="42">
        <f>[2]Emissions!L3297</f>
        <v>0</v>
      </c>
      <c r="M2613" s="42">
        <f>[2]Emissions!M3297</f>
        <v>0</v>
      </c>
    </row>
    <row r="2614" spans="1:13">
      <c r="A2614" s="10">
        <f>[2]Emissions!A3287</f>
        <v>0</v>
      </c>
      <c r="B2614" s="10">
        <f>[2]Emissions!B3287</f>
        <v>0</v>
      </c>
      <c r="C2614" s="10">
        <f>[2]Emissions!C3287</f>
        <v>0</v>
      </c>
      <c r="D2614" s="10">
        <f>[2]Emissions!D3287</f>
        <v>0</v>
      </c>
      <c r="E2614" s="42">
        <f>[2]Emissions!E3287</f>
        <v>0</v>
      </c>
      <c r="F2614" s="42">
        <f>[2]Emissions!F3287</f>
        <v>0</v>
      </c>
      <c r="G2614" s="42">
        <f>[2]Emissions!G3287</f>
        <v>0</v>
      </c>
      <c r="H2614" s="42">
        <f>[2]Emissions!H3287</f>
        <v>0</v>
      </c>
      <c r="I2614" s="42">
        <f>[2]Emissions!I3287</f>
        <v>0</v>
      </c>
      <c r="J2614" s="42">
        <f>[2]Emissions!J3287</f>
        <v>0</v>
      </c>
      <c r="K2614" s="42">
        <f>[2]Emissions!K3287</f>
        <v>0</v>
      </c>
      <c r="L2614" s="42">
        <f>[2]Emissions!L3287</f>
        <v>0</v>
      </c>
      <c r="M2614" s="42">
        <f>[2]Emissions!M3287</f>
        <v>0</v>
      </c>
    </row>
    <row r="2615" spans="1:13">
      <c r="A2615" s="10">
        <f>[2]Emissions!A3280</f>
        <v>0</v>
      </c>
      <c r="B2615" s="10">
        <f>[2]Emissions!B3280</f>
        <v>0</v>
      </c>
      <c r="C2615" s="10">
        <f>[2]Emissions!C3280</f>
        <v>0</v>
      </c>
      <c r="D2615" s="10">
        <f>[2]Emissions!D3280</f>
        <v>0</v>
      </c>
      <c r="E2615" s="42">
        <f>[2]Emissions!E3280</f>
        <v>0</v>
      </c>
      <c r="F2615" s="42">
        <f>[2]Emissions!F3280</f>
        <v>0</v>
      </c>
      <c r="G2615" s="42">
        <f>[2]Emissions!G3280</f>
        <v>0</v>
      </c>
      <c r="H2615" s="42">
        <f>[2]Emissions!H3280</f>
        <v>0</v>
      </c>
      <c r="I2615" s="42">
        <f>[2]Emissions!I3280</f>
        <v>0</v>
      </c>
      <c r="J2615" s="42">
        <f>[2]Emissions!J3280</f>
        <v>0</v>
      </c>
      <c r="K2615" s="42">
        <f>[2]Emissions!K3280</f>
        <v>0</v>
      </c>
      <c r="L2615" s="42">
        <f>[2]Emissions!L3280</f>
        <v>0</v>
      </c>
      <c r="M2615" s="42">
        <f>[2]Emissions!M3280</f>
        <v>0</v>
      </c>
    </row>
    <row r="2616" spans="1:13">
      <c r="A2616" s="10">
        <f>[2]Emissions!A3273</f>
        <v>0</v>
      </c>
      <c r="B2616" s="10">
        <f>[2]Emissions!B3273</f>
        <v>0</v>
      </c>
      <c r="C2616" s="10">
        <f>[2]Emissions!C3273</f>
        <v>0</v>
      </c>
      <c r="D2616" s="10">
        <f>[2]Emissions!D3273</f>
        <v>0</v>
      </c>
      <c r="E2616" s="42">
        <f>[2]Emissions!E3273</f>
        <v>0</v>
      </c>
      <c r="F2616" s="42">
        <f>[2]Emissions!F3273</f>
        <v>0</v>
      </c>
      <c r="G2616" s="42">
        <f>[2]Emissions!G3273</f>
        <v>0</v>
      </c>
      <c r="H2616" s="42">
        <f>[2]Emissions!H3273</f>
        <v>0</v>
      </c>
      <c r="I2616" s="42">
        <f>[2]Emissions!I3273</f>
        <v>0</v>
      </c>
      <c r="J2616" s="42">
        <f>[2]Emissions!J3273</f>
        <v>0</v>
      </c>
      <c r="K2616" s="42">
        <f>[2]Emissions!K3273</f>
        <v>0</v>
      </c>
      <c r="L2616" s="42">
        <f>[2]Emissions!L3273</f>
        <v>0</v>
      </c>
      <c r="M2616" s="42">
        <f>[2]Emissions!M3273</f>
        <v>0</v>
      </c>
    </row>
    <row r="2617" spans="1:13">
      <c r="A2617" s="10">
        <f>[2]Emissions!A3266</f>
        <v>0</v>
      </c>
      <c r="B2617" s="10">
        <f>[2]Emissions!B3266</f>
        <v>0</v>
      </c>
      <c r="C2617" s="10">
        <f>[2]Emissions!C3266</f>
        <v>0</v>
      </c>
      <c r="D2617" s="10">
        <f>[2]Emissions!D3266</f>
        <v>0</v>
      </c>
      <c r="E2617" s="42">
        <f>[2]Emissions!E3266</f>
        <v>0</v>
      </c>
      <c r="F2617" s="42">
        <f>[2]Emissions!F3266</f>
        <v>0</v>
      </c>
      <c r="G2617" s="42">
        <f>[2]Emissions!G3266</f>
        <v>0</v>
      </c>
      <c r="H2617" s="42">
        <f>[2]Emissions!H3266</f>
        <v>0</v>
      </c>
      <c r="I2617" s="42">
        <f>[2]Emissions!I3266</f>
        <v>0</v>
      </c>
      <c r="J2617" s="42">
        <f>[2]Emissions!J3266</f>
        <v>0</v>
      </c>
      <c r="K2617" s="42">
        <f>[2]Emissions!K3266</f>
        <v>0</v>
      </c>
      <c r="L2617" s="42">
        <f>[2]Emissions!L3266</f>
        <v>0</v>
      </c>
      <c r="M2617" s="42">
        <f>[2]Emissions!M3266</f>
        <v>0</v>
      </c>
    </row>
    <row r="2618" spans="1:13">
      <c r="A2618" s="10">
        <f>[2]Emissions!A3259</f>
        <v>0</v>
      </c>
      <c r="B2618" s="10">
        <f>[2]Emissions!B3259</f>
        <v>0</v>
      </c>
      <c r="C2618" s="10">
        <f>[2]Emissions!C3259</f>
        <v>0</v>
      </c>
      <c r="D2618" s="10">
        <f>[2]Emissions!D3259</f>
        <v>0</v>
      </c>
      <c r="E2618" s="42">
        <f>[2]Emissions!E3259</f>
        <v>0</v>
      </c>
      <c r="F2618" s="42">
        <f>[2]Emissions!F3259</f>
        <v>0</v>
      </c>
      <c r="G2618" s="42">
        <f>[2]Emissions!G3259</f>
        <v>0</v>
      </c>
      <c r="H2618" s="42">
        <f>[2]Emissions!H3259</f>
        <v>0</v>
      </c>
      <c r="I2618" s="42">
        <f>[2]Emissions!I3259</f>
        <v>0</v>
      </c>
      <c r="J2618" s="42">
        <f>[2]Emissions!J3259</f>
        <v>0</v>
      </c>
      <c r="K2618" s="42">
        <f>[2]Emissions!K3259</f>
        <v>0</v>
      </c>
      <c r="L2618" s="42">
        <f>[2]Emissions!L3259</f>
        <v>0</v>
      </c>
      <c r="M2618" s="42">
        <f>[2]Emissions!M3259</f>
        <v>0</v>
      </c>
    </row>
    <row r="2619" spans="1:13">
      <c r="A2619" s="10">
        <f>[2]Emissions!A3252</f>
        <v>0</v>
      </c>
      <c r="B2619" s="10">
        <f>[2]Emissions!B3252</f>
        <v>0</v>
      </c>
      <c r="C2619" s="10">
        <f>[2]Emissions!C3252</f>
        <v>0</v>
      </c>
      <c r="D2619" s="10">
        <f>[2]Emissions!D3252</f>
        <v>0</v>
      </c>
      <c r="E2619" s="42">
        <f>[2]Emissions!E3252</f>
        <v>0</v>
      </c>
      <c r="F2619" s="42">
        <f>[2]Emissions!F3252</f>
        <v>0</v>
      </c>
      <c r="G2619" s="42">
        <f>[2]Emissions!G3252</f>
        <v>0</v>
      </c>
      <c r="H2619" s="42">
        <f>[2]Emissions!H3252</f>
        <v>0</v>
      </c>
      <c r="I2619" s="42">
        <f>[2]Emissions!I3252</f>
        <v>0</v>
      </c>
      <c r="J2619" s="42">
        <f>[2]Emissions!J3252</f>
        <v>0</v>
      </c>
      <c r="K2619" s="42">
        <f>[2]Emissions!K3252</f>
        <v>0</v>
      </c>
      <c r="L2619" s="42">
        <f>[2]Emissions!L3252</f>
        <v>0</v>
      </c>
      <c r="M2619" s="42">
        <f>[2]Emissions!M3252</f>
        <v>0</v>
      </c>
    </row>
    <row r="2620" spans="1:13">
      <c r="A2620" s="10">
        <f>[2]Emissions!A3245</f>
        <v>0</v>
      </c>
      <c r="B2620" s="10">
        <f>[2]Emissions!B3245</f>
        <v>0</v>
      </c>
      <c r="C2620" s="10">
        <f>[2]Emissions!C3245</f>
        <v>0</v>
      </c>
      <c r="D2620" s="10">
        <f>[2]Emissions!D3245</f>
        <v>0</v>
      </c>
      <c r="E2620" s="42">
        <f>[2]Emissions!E3245</f>
        <v>0</v>
      </c>
      <c r="F2620" s="42">
        <f>[2]Emissions!F3245</f>
        <v>0</v>
      </c>
      <c r="G2620" s="42">
        <f>[2]Emissions!G3245</f>
        <v>0</v>
      </c>
      <c r="H2620" s="42">
        <f>[2]Emissions!H3245</f>
        <v>0</v>
      </c>
      <c r="I2620" s="42">
        <f>[2]Emissions!I3245</f>
        <v>0</v>
      </c>
      <c r="J2620" s="42">
        <f>[2]Emissions!J3245</f>
        <v>0</v>
      </c>
      <c r="K2620" s="42">
        <f>[2]Emissions!K3245</f>
        <v>0</v>
      </c>
      <c r="L2620" s="42">
        <f>[2]Emissions!L3245</f>
        <v>0</v>
      </c>
      <c r="M2620" s="42">
        <f>[2]Emissions!M3245</f>
        <v>0</v>
      </c>
    </row>
    <row r="2621" spans="1:13">
      <c r="A2621" s="10">
        <f>[2]Emissions!A3238</f>
        <v>0</v>
      </c>
      <c r="B2621" s="10">
        <f>[2]Emissions!B3238</f>
        <v>0</v>
      </c>
      <c r="C2621" s="10">
        <f>[2]Emissions!C3238</f>
        <v>0</v>
      </c>
      <c r="D2621" s="10">
        <f>[2]Emissions!D3238</f>
        <v>0</v>
      </c>
      <c r="E2621" s="42">
        <f>[2]Emissions!E3238</f>
        <v>0</v>
      </c>
      <c r="F2621" s="42">
        <f>[2]Emissions!F3238</f>
        <v>0</v>
      </c>
      <c r="G2621" s="42">
        <f>[2]Emissions!G3238</f>
        <v>0</v>
      </c>
      <c r="H2621" s="42">
        <f>[2]Emissions!H3238</f>
        <v>0</v>
      </c>
      <c r="I2621" s="42">
        <f>[2]Emissions!I3238</f>
        <v>0</v>
      </c>
      <c r="J2621" s="42">
        <f>[2]Emissions!J3238</f>
        <v>0</v>
      </c>
      <c r="K2621" s="42">
        <f>[2]Emissions!K3238</f>
        <v>0</v>
      </c>
      <c r="L2621" s="42">
        <f>[2]Emissions!L3238</f>
        <v>0</v>
      </c>
      <c r="M2621" s="42">
        <f>[2]Emissions!M3238</f>
        <v>0</v>
      </c>
    </row>
    <row r="2622" spans="1:13">
      <c r="A2622" s="10">
        <f>[2]Emissions!A3233</f>
        <v>0</v>
      </c>
      <c r="B2622" s="10">
        <f>[2]Emissions!B3233</f>
        <v>0</v>
      </c>
      <c r="C2622" s="10">
        <f>[2]Emissions!C3233</f>
        <v>0</v>
      </c>
      <c r="D2622" s="10">
        <f>[2]Emissions!D3233</f>
        <v>0</v>
      </c>
      <c r="E2622" s="42">
        <f>[2]Emissions!E3233</f>
        <v>0</v>
      </c>
      <c r="F2622" s="42">
        <f>[2]Emissions!F3233</f>
        <v>0</v>
      </c>
      <c r="G2622" s="42">
        <f>[2]Emissions!G3233</f>
        <v>0</v>
      </c>
      <c r="H2622" s="42">
        <f>[2]Emissions!H3233</f>
        <v>0</v>
      </c>
      <c r="I2622" s="42">
        <f>[2]Emissions!I3233</f>
        <v>0</v>
      </c>
      <c r="J2622" s="42">
        <f>[2]Emissions!J3233</f>
        <v>0</v>
      </c>
      <c r="K2622" s="42">
        <f>[2]Emissions!K3233</f>
        <v>0</v>
      </c>
      <c r="L2622" s="42">
        <f>[2]Emissions!L3233</f>
        <v>0</v>
      </c>
      <c r="M2622" s="42">
        <f>[2]Emissions!M3233</f>
        <v>0</v>
      </c>
    </row>
    <row r="2623" spans="1:13">
      <c r="A2623" s="10">
        <f>[2]Emissions!A3226</f>
        <v>0</v>
      </c>
      <c r="B2623" s="10">
        <f>[2]Emissions!B3226</f>
        <v>0</v>
      </c>
      <c r="C2623" s="10">
        <f>[2]Emissions!C3226</f>
        <v>0</v>
      </c>
      <c r="D2623" s="10">
        <f>[2]Emissions!D3226</f>
        <v>0</v>
      </c>
      <c r="E2623" s="42">
        <f>[2]Emissions!E3226</f>
        <v>0</v>
      </c>
      <c r="F2623" s="42">
        <f>[2]Emissions!F3226</f>
        <v>0</v>
      </c>
      <c r="G2623" s="42">
        <f>[2]Emissions!G3226</f>
        <v>0</v>
      </c>
      <c r="H2623" s="42">
        <f>[2]Emissions!H3226</f>
        <v>0</v>
      </c>
      <c r="I2623" s="42">
        <f>[2]Emissions!I3226</f>
        <v>0</v>
      </c>
      <c r="J2623" s="42">
        <f>[2]Emissions!J3226</f>
        <v>0</v>
      </c>
      <c r="K2623" s="42">
        <f>[2]Emissions!K3226</f>
        <v>0</v>
      </c>
      <c r="L2623" s="42">
        <f>[2]Emissions!L3226</f>
        <v>0</v>
      </c>
      <c r="M2623" s="42">
        <f>[2]Emissions!M3226</f>
        <v>0</v>
      </c>
    </row>
    <row r="2624" spans="1:13">
      <c r="A2624" s="10">
        <f>[2]Emissions!A3219</f>
        <v>0</v>
      </c>
      <c r="B2624" s="10">
        <f>[2]Emissions!B3219</f>
        <v>0</v>
      </c>
      <c r="C2624" s="10">
        <f>[2]Emissions!C3219</f>
        <v>0</v>
      </c>
      <c r="D2624" s="10">
        <f>[2]Emissions!D3219</f>
        <v>0</v>
      </c>
      <c r="E2624" s="42">
        <f>[2]Emissions!E3219</f>
        <v>0</v>
      </c>
      <c r="F2624" s="42">
        <f>[2]Emissions!F3219</f>
        <v>0</v>
      </c>
      <c r="G2624" s="42">
        <f>[2]Emissions!G3219</f>
        <v>0</v>
      </c>
      <c r="H2624" s="42">
        <f>[2]Emissions!H3219</f>
        <v>0</v>
      </c>
      <c r="I2624" s="42">
        <f>[2]Emissions!I3219</f>
        <v>0</v>
      </c>
      <c r="J2624" s="42">
        <f>[2]Emissions!J3219</f>
        <v>0</v>
      </c>
      <c r="K2624" s="42">
        <f>[2]Emissions!K3219</f>
        <v>0</v>
      </c>
      <c r="L2624" s="42">
        <f>[2]Emissions!L3219</f>
        <v>0</v>
      </c>
      <c r="M2624" s="42">
        <f>[2]Emissions!M3219</f>
        <v>0</v>
      </c>
    </row>
    <row r="2625" spans="1:13">
      <c r="A2625" s="10">
        <f>[2]Emissions!A3212</f>
        <v>0</v>
      </c>
      <c r="B2625" s="10">
        <f>[2]Emissions!B3212</f>
        <v>0</v>
      </c>
      <c r="C2625" s="10">
        <f>[2]Emissions!C3212</f>
        <v>0</v>
      </c>
      <c r="D2625" s="10">
        <f>[2]Emissions!D3212</f>
        <v>0</v>
      </c>
      <c r="E2625" s="42">
        <f>[2]Emissions!E3212</f>
        <v>0</v>
      </c>
      <c r="F2625" s="42">
        <f>[2]Emissions!F3212</f>
        <v>0</v>
      </c>
      <c r="G2625" s="42">
        <f>[2]Emissions!G3212</f>
        <v>0</v>
      </c>
      <c r="H2625" s="42">
        <f>[2]Emissions!H3212</f>
        <v>0</v>
      </c>
      <c r="I2625" s="42">
        <f>[2]Emissions!I3212</f>
        <v>0</v>
      </c>
      <c r="J2625" s="42">
        <f>[2]Emissions!J3212</f>
        <v>0</v>
      </c>
      <c r="K2625" s="42">
        <f>[2]Emissions!K3212</f>
        <v>0</v>
      </c>
      <c r="L2625" s="42">
        <f>[2]Emissions!L3212</f>
        <v>0</v>
      </c>
      <c r="M2625" s="42">
        <f>[2]Emissions!M3212</f>
        <v>0</v>
      </c>
    </row>
    <row r="2626" spans="1:13">
      <c r="A2626" s="10">
        <f>[2]Emissions!A3205</f>
        <v>0</v>
      </c>
      <c r="B2626" s="10">
        <f>[2]Emissions!B3205</f>
        <v>0</v>
      </c>
      <c r="C2626" s="10">
        <f>[2]Emissions!C3205</f>
        <v>0</v>
      </c>
      <c r="D2626" s="10">
        <f>[2]Emissions!D3205</f>
        <v>0</v>
      </c>
      <c r="E2626" s="42">
        <f>[2]Emissions!E3205</f>
        <v>0</v>
      </c>
      <c r="F2626" s="42">
        <f>[2]Emissions!F3205</f>
        <v>0</v>
      </c>
      <c r="G2626" s="42">
        <f>[2]Emissions!G3205</f>
        <v>0</v>
      </c>
      <c r="H2626" s="42">
        <f>[2]Emissions!H3205</f>
        <v>0</v>
      </c>
      <c r="I2626" s="42">
        <f>[2]Emissions!I3205</f>
        <v>0</v>
      </c>
      <c r="J2626" s="42">
        <f>[2]Emissions!J3205</f>
        <v>0</v>
      </c>
      <c r="K2626" s="42">
        <f>[2]Emissions!K3205</f>
        <v>0</v>
      </c>
      <c r="L2626" s="42">
        <f>[2]Emissions!L3205</f>
        <v>0</v>
      </c>
      <c r="M2626" s="42">
        <f>[2]Emissions!M3205</f>
        <v>0</v>
      </c>
    </row>
    <row r="2627" spans="1:13">
      <c r="A2627" s="10">
        <f>[2]Emissions!A3198</f>
        <v>0</v>
      </c>
      <c r="B2627" s="10">
        <f>[2]Emissions!B3198</f>
        <v>0</v>
      </c>
      <c r="C2627" s="10">
        <f>[2]Emissions!C3198</f>
        <v>0</v>
      </c>
      <c r="D2627" s="10">
        <f>[2]Emissions!D3198</f>
        <v>0</v>
      </c>
      <c r="E2627" s="42">
        <f>[2]Emissions!E3198</f>
        <v>0</v>
      </c>
      <c r="F2627" s="42">
        <f>[2]Emissions!F3198</f>
        <v>0</v>
      </c>
      <c r="G2627" s="42">
        <f>[2]Emissions!G3198</f>
        <v>0</v>
      </c>
      <c r="H2627" s="42">
        <f>[2]Emissions!H3198</f>
        <v>0</v>
      </c>
      <c r="I2627" s="42">
        <f>[2]Emissions!I3198</f>
        <v>0</v>
      </c>
      <c r="J2627" s="42">
        <f>[2]Emissions!J3198</f>
        <v>0</v>
      </c>
      <c r="K2627" s="42">
        <f>[2]Emissions!K3198</f>
        <v>0</v>
      </c>
      <c r="L2627" s="42">
        <f>[2]Emissions!L3198</f>
        <v>0</v>
      </c>
      <c r="M2627" s="42">
        <f>[2]Emissions!M3198</f>
        <v>0</v>
      </c>
    </row>
    <row r="2628" spans="1:13">
      <c r="A2628" s="10">
        <f>[2]Emissions!A3191</f>
        <v>0</v>
      </c>
      <c r="B2628" s="10">
        <f>[2]Emissions!B3191</f>
        <v>0</v>
      </c>
      <c r="C2628" s="10">
        <f>[2]Emissions!C3191</f>
        <v>0</v>
      </c>
      <c r="D2628" s="10">
        <f>[2]Emissions!D3191</f>
        <v>0</v>
      </c>
      <c r="E2628" s="42">
        <f>[2]Emissions!E3191</f>
        <v>0</v>
      </c>
      <c r="F2628" s="42">
        <f>[2]Emissions!F3191</f>
        <v>0</v>
      </c>
      <c r="G2628" s="42">
        <f>[2]Emissions!G3191</f>
        <v>0</v>
      </c>
      <c r="H2628" s="42">
        <f>[2]Emissions!H3191</f>
        <v>0</v>
      </c>
      <c r="I2628" s="42">
        <f>[2]Emissions!I3191</f>
        <v>0</v>
      </c>
      <c r="J2628" s="42">
        <f>[2]Emissions!J3191</f>
        <v>0</v>
      </c>
      <c r="K2628" s="42">
        <f>[2]Emissions!K3191</f>
        <v>0</v>
      </c>
      <c r="L2628" s="42">
        <f>[2]Emissions!L3191</f>
        <v>0</v>
      </c>
      <c r="M2628" s="42">
        <f>[2]Emissions!M3191</f>
        <v>0</v>
      </c>
    </row>
    <row r="2629" spans="1:13">
      <c r="A2629" s="10">
        <f>[2]Emissions!A3184</f>
        <v>0</v>
      </c>
      <c r="B2629" s="10">
        <f>[2]Emissions!B3184</f>
        <v>0</v>
      </c>
      <c r="C2629" s="10">
        <f>[2]Emissions!C3184</f>
        <v>0</v>
      </c>
      <c r="D2629" s="10">
        <f>[2]Emissions!D3184</f>
        <v>0</v>
      </c>
      <c r="E2629" s="42">
        <f>[2]Emissions!E3184</f>
        <v>0</v>
      </c>
      <c r="F2629" s="42">
        <f>[2]Emissions!F3184</f>
        <v>0</v>
      </c>
      <c r="G2629" s="42">
        <f>[2]Emissions!G3184</f>
        <v>0</v>
      </c>
      <c r="H2629" s="42">
        <f>[2]Emissions!H3184</f>
        <v>0</v>
      </c>
      <c r="I2629" s="42">
        <f>[2]Emissions!I3184</f>
        <v>0</v>
      </c>
      <c r="J2629" s="42">
        <f>[2]Emissions!J3184</f>
        <v>0</v>
      </c>
      <c r="K2629" s="42">
        <f>[2]Emissions!K3184</f>
        <v>0</v>
      </c>
      <c r="L2629" s="42">
        <f>[2]Emissions!L3184</f>
        <v>0</v>
      </c>
      <c r="M2629" s="42">
        <f>[2]Emissions!M3184</f>
        <v>0</v>
      </c>
    </row>
    <row r="2630" spans="1:13">
      <c r="A2630" s="10">
        <f>[2]Emissions!A3177</f>
        <v>0</v>
      </c>
      <c r="B2630" s="10">
        <f>[2]Emissions!B3177</f>
        <v>0</v>
      </c>
      <c r="C2630" s="10">
        <f>[2]Emissions!C3177</f>
        <v>0</v>
      </c>
      <c r="D2630" s="10">
        <f>[2]Emissions!D3177</f>
        <v>0</v>
      </c>
      <c r="E2630" s="42">
        <f>[2]Emissions!E3177</f>
        <v>0</v>
      </c>
      <c r="F2630" s="42">
        <f>[2]Emissions!F3177</f>
        <v>0</v>
      </c>
      <c r="G2630" s="42">
        <f>[2]Emissions!G3177</f>
        <v>0</v>
      </c>
      <c r="H2630" s="42">
        <f>[2]Emissions!H3177</f>
        <v>0</v>
      </c>
      <c r="I2630" s="42">
        <f>[2]Emissions!I3177</f>
        <v>0</v>
      </c>
      <c r="J2630" s="42">
        <f>[2]Emissions!J3177</f>
        <v>0</v>
      </c>
      <c r="K2630" s="42">
        <f>[2]Emissions!K3177</f>
        <v>0</v>
      </c>
      <c r="L2630" s="42">
        <f>[2]Emissions!L3177</f>
        <v>0</v>
      </c>
      <c r="M2630" s="42">
        <f>[2]Emissions!M3177</f>
        <v>0</v>
      </c>
    </row>
    <row r="2631" spans="1:13">
      <c r="A2631" s="10">
        <f>[2]Emissions!A3170</f>
        <v>0</v>
      </c>
      <c r="B2631" s="10">
        <f>[2]Emissions!B3170</f>
        <v>0</v>
      </c>
      <c r="C2631" s="10">
        <f>[2]Emissions!C3170</f>
        <v>0</v>
      </c>
      <c r="D2631" s="10">
        <f>[2]Emissions!D3170</f>
        <v>0</v>
      </c>
      <c r="E2631" s="42">
        <f>[2]Emissions!E3170</f>
        <v>0</v>
      </c>
      <c r="F2631" s="42">
        <f>[2]Emissions!F3170</f>
        <v>0</v>
      </c>
      <c r="G2631" s="42">
        <f>[2]Emissions!G3170</f>
        <v>0</v>
      </c>
      <c r="H2631" s="42">
        <f>[2]Emissions!H3170</f>
        <v>0</v>
      </c>
      <c r="I2631" s="42">
        <f>[2]Emissions!I3170</f>
        <v>0</v>
      </c>
      <c r="J2631" s="42">
        <f>[2]Emissions!J3170</f>
        <v>0</v>
      </c>
      <c r="K2631" s="42">
        <f>[2]Emissions!K3170</f>
        <v>0</v>
      </c>
      <c r="L2631" s="42">
        <f>[2]Emissions!L3170</f>
        <v>0</v>
      </c>
      <c r="M2631" s="42">
        <f>[2]Emissions!M3170</f>
        <v>0</v>
      </c>
    </row>
    <row r="2632" spans="1:13">
      <c r="A2632" s="10">
        <f>[2]Emissions!A3163</f>
        <v>0</v>
      </c>
      <c r="B2632" s="10">
        <f>[2]Emissions!B3163</f>
        <v>0</v>
      </c>
      <c r="C2632" s="10">
        <f>[2]Emissions!C3163</f>
        <v>0</v>
      </c>
      <c r="D2632" s="10">
        <f>[2]Emissions!D3163</f>
        <v>0</v>
      </c>
      <c r="E2632" s="42">
        <f>[2]Emissions!E3163</f>
        <v>0</v>
      </c>
      <c r="F2632" s="42">
        <f>[2]Emissions!F3163</f>
        <v>0</v>
      </c>
      <c r="G2632" s="42">
        <f>[2]Emissions!G3163</f>
        <v>0</v>
      </c>
      <c r="H2632" s="42">
        <f>[2]Emissions!H3163</f>
        <v>0</v>
      </c>
      <c r="I2632" s="42">
        <f>[2]Emissions!I3163</f>
        <v>0</v>
      </c>
      <c r="J2632" s="42">
        <f>[2]Emissions!J3163</f>
        <v>0</v>
      </c>
      <c r="K2632" s="42">
        <f>[2]Emissions!K3163</f>
        <v>0</v>
      </c>
      <c r="L2632" s="42">
        <f>[2]Emissions!L3163</f>
        <v>0</v>
      </c>
      <c r="M2632" s="42">
        <f>[2]Emissions!M3163</f>
        <v>0</v>
      </c>
    </row>
    <row r="2633" spans="1:13">
      <c r="A2633" s="10">
        <f>[2]Emissions!A3156</f>
        <v>0</v>
      </c>
      <c r="B2633" s="10">
        <f>[2]Emissions!B3156</f>
        <v>0</v>
      </c>
      <c r="C2633" s="10">
        <f>[2]Emissions!C3156</f>
        <v>0</v>
      </c>
      <c r="D2633" s="10">
        <f>[2]Emissions!D3156</f>
        <v>0</v>
      </c>
      <c r="E2633" s="42">
        <f>[2]Emissions!E3156</f>
        <v>0</v>
      </c>
      <c r="F2633" s="42">
        <f>[2]Emissions!F3156</f>
        <v>0</v>
      </c>
      <c r="G2633" s="42">
        <f>[2]Emissions!G3156</f>
        <v>0</v>
      </c>
      <c r="H2633" s="42">
        <f>[2]Emissions!H3156</f>
        <v>0</v>
      </c>
      <c r="I2633" s="42">
        <f>[2]Emissions!I3156</f>
        <v>0</v>
      </c>
      <c r="J2633" s="42">
        <f>[2]Emissions!J3156</f>
        <v>0</v>
      </c>
      <c r="K2633" s="42">
        <f>[2]Emissions!K3156</f>
        <v>0</v>
      </c>
      <c r="L2633" s="42">
        <f>[2]Emissions!L3156</f>
        <v>0</v>
      </c>
      <c r="M2633" s="42">
        <f>[2]Emissions!M3156</f>
        <v>0</v>
      </c>
    </row>
    <row r="2634" spans="1:13">
      <c r="A2634" s="10">
        <f>[2]Emissions!A3149</f>
        <v>0</v>
      </c>
      <c r="B2634" s="10">
        <f>[2]Emissions!B3149</f>
        <v>0</v>
      </c>
      <c r="C2634" s="10">
        <f>[2]Emissions!C3149</f>
        <v>0</v>
      </c>
      <c r="D2634" s="10">
        <f>[2]Emissions!D3149</f>
        <v>0</v>
      </c>
      <c r="E2634" s="42">
        <f>[2]Emissions!E3149</f>
        <v>0</v>
      </c>
      <c r="F2634" s="42">
        <f>[2]Emissions!F3149</f>
        <v>0</v>
      </c>
      <c r="G2634" s="42">
        <f>[2]Emissions!G3149</f>
        <v>0</v>
      </c>
      <c r="H2634" s="42">
        <f>[2]Emissions!H3149</f>
        <v>0</v>
      </c>
      <c r="I2634" s="42">
        <f>[2]Emissions!I3149</f>
        <v>0</v>
      </c>
      <c r="J2634" s="42">
        <f>[2]Emissions!J3149</f>
        <v>0</v>
      </c>
      <c r="K2634" s="42">
        <f>[2]Emissions!K3149</f>
        <v>0</v>
      </c>
      <c r="L2634" s="42">
        <f>[2]Emissions!L3149</f>
        <v>0</v>
      </c>
      <c r="M2634" s="42">
        <f>[2]Emissions!M3149</f>
        <v>0</v>
      </c>
    </row>
    <row r="2635" spans="1:13">
      <c r="A2635" s="10">
        <f>[2]Emissions!A3142</f>
        <v>0</v>
      </c>
      <c r="B2635" s="10">
        <f>[2]Emissions!B3142</f>
        <v>0</v>
      </c>
      <c r="C2635" s="10">
        <f>[2]Emissions!C3142</f>
        <v>0</v>
      </c>
      <c r="D2635" s="10">
        <f>[2]Emissions!D3142</f>
        <v>0</v>
      </c>
      <c r="E2635" s="42">
        <f>[2]Emissions!E3142</f>
        <v>0</v>
      </c>
      <c r="F2635" s="42">
        <f>[2]Emissions!F3142</f>
        <v>0</v>
      </c>
      <c r="G2635" s="42">
        <f>[2]Emissions!G3142</f>
        <v>0</v>
      </c>
      <c r="H2635" s="42">
        <f>[2]Emissions!H3142</f>
        <v>0</v>
      </c>
      <c r="I2635" s="42">
        <f>[2]Emissions!I3142</f>
        <v>0</v>
      </c>
      <c r="J2635" s="42">
        <f>[2]Emissions!J3142</f>
        <v>0</v>
      </c>
      <c r="K2635" s="42">
        <f>[2]Emissions!K3142</f>
        <v>0</v>
      </c>
      <c r="L2635" s="42">
        <f>[2]Emissions!L3142</f>
        <v>0</v>
      </c>
      <c r="M2635" s="42">
        <f>[2]Emissions!M3142</f>
        <v>0</v>
      </c>
    </row>
    <row r="2636" spans="1:13">
      <c r="A2636" s="10">
        <f>[2]Emissions!A3135</f>
        <v>0</v>
      </c>
      <c r="B2636" s="10">
        <f>[2]Emissions!B3135</f>
        <v>0</v>
      </c>
      <c r="C2636" s="10">
        <f>[2]Emissions!C3135</f>
        <v>0</v>
      </c>
      <c r="D2636" s="10">
        <f>[2]Emissions!D3135</f>
        <v>0</v>
      </c>
      <c r="E2636" s="42">
        <f>[2]Emissions!E3135</f>
        <v>0</v>
      </c>
      <c r="F2636" s="42">
        <f>[2]Emissions!F3135</f>
        <v>0</v>
      </c>
      <c r="G2636" s="42">
        <f>[2]Emissions!G3135</f>
        <v>0</v>
      </c>
      <c r="H2636" s="42">
        <f>[2]Emissions!H3135</f>
        <v>0</v>
      </c>
      <c r="I2636" s="42">
        <f>[2]Emissions!I3135</f>
        <v>0</v>
      </c>
      <c r="J2636" s="42">
        <f>[2]Emissions!J3135</f>
        <v>0</v>
      </c>
      <c r="K2636" s="42">
        <f>[2]Emissions!K3135</f>
        <v>0</v>
      </c>
      <c r="L2636" s="42">
        <f>[2]Emissions!L3135</f>
        <v>0</v>
      </c>
      <c r="M2636" s="42">
        <f>[2]Emissions!M3135</f>
        <v>0</v>
      </c>
    </row>
    <row r="2637" spans="1:13">
      <c r="A2637" s="10">
        <f>[2]Emissions!A3128</f>
        <v>0</v>
      </c>
      <c r="B2637" s="10">
        <f>[2]Emissions!B3128</f>
        <v>0</v>
      </c>
      <c r="C2637" s="10">
        <f>[2]Emissions!C3128</f>
        <v>0</v>
      </c>
      <c r="D2637" s="10">
        <f>[2]Emissions!D3128</f>
        <v>0</v>
      </c>
      <c r="E2637" s="42">
        <f>[2]Emissions!E3128</f>
        <v>0</v>
      </c>
      <c r="F2637" s="42">
        <f>[2]Emissions!F3128</f>
        <v>0</v>
      </c>
      <c r="G2637" s="42">
        <f>[2]Emissions!G3128</f>
        <v>0</v>
      </c>
      <c r="H2637" s="42">
        <f>[2]Emissions!H3128</f>
        <v>0</v>
      </c>
      <c r="I2637" s="42">
        <f>[2]Emissions!I3128</f>
        <v>0</v>
      </c>
      <c r="J2637" s="42">
        <f>[2]Emissions!J3128</f>
        <v>0</v>
      </c>
      <c r="K2637" s="42">
        <f>[2]Emissions!K3128</f>
        <v>0</v>
      </c>
      <c r="L2637" s="42">
        <f>[2]Emissions!L3128</f>
        <v>0</v>
      </c>
      <c r="M2637" s="42">
        <f>[2]Emissions!M3128</f>
        <v>0</v>
      </c>
    </row>
    <row r="2638" spans="1:13">
      <c r="A2638" s="10">
        <f>[2]Emissions!A3121</f>
        <v>0</v>
      </c>
      <c r="B2638" s="10">
        <f>[2]Emissions!B3121</f>
        <v>0</v>
      </c>
      <c r="C2638" s="10">
        <f>[2]Emissions!C3121</f>
        <v>0</v>
      </c>
      <c r="D2638" s="10">
        <f>[2]Emissions!D3121</f>
        <v>0</v>
      </c>
      <c r="E2638" s="42">
        <f>[2]Emissions!E3121</f>
        <v>0</v>
      </c>
      <c r="F2638" s="42">
        <f>[2]Emissions!F3121</f>
        <v>0</v>
      </c>
      <c r="G2638" s="42">
        <f>[2]Emissions!G3121</f>
        <v>0</v>
      </c>
      <c r="H2638" s="42">
        <f>[2]Emissions!H3121</f>
        <v>0</v>
      </c>
      <c r="I2638" s="42">
        <f>[2]Emissions!I3121</f>
        <v>0</v>
      </c>
      <c r="J2638" s="42">
        <f>[2]Emissions!J3121</f>
        <v>0</v>
      </c>
      <c r="K2638" s="42">
        <f>[2]Emissions!K3121</f>
        <v>0</v>
      </c>
      <c r="L2638" s="42">
        <f>[2]Emissions!L3121</f>
        <v>0</v>
      </c>
      <c r="M2638" s="42">
        <f>[2]Emissions!M3121</f>
        <v>0</v>
      </c>
    </row>
    <row r="2639" spans="1:13">
      <c r="A2639" s="10">
        <f>[2]Emissions!A3114</f>
        <v>0</v>
      </c>
      <c r="B2639" s="10">
        <f>[2]Emissions!B3114</f>
        <v>0</v>
      </c>
      <c r="C2639" s="10">
        <f>[2]Emissions!C3114</f>
        <v>0</v>
      </c>
      <c r="D2639" s="10">
        <f>[2]Emissions!D3114</f>
        <v>0</v>
      </c>
      <c r="E2639" s="42">
        <f>[2]Emissions!E3114</f>
        <v>0</v>
      </c>
      <c r="F2639" s="42">
        <f>[2]Emissions!F3114</f>
        <v>0</v>
      </c>
      <c r="G2639" s="42">
        <f>[2]Emissions!G3114</f>
        <v>0</v>
      </c>
      <c r="H2639" s="42">
        <f>[2]Emissions!H3114</f>
        <v>0</v>
      </c>
      <c r="I2639" s="42">
        <f>[2]Emissions!I3114</f>
        <v>0</v>
      </c>
      <c r="J2639" s="42">
        <f>[2]Emissions!J3114</f>
        <v>0</v>
      </c>
      <c r="K2639" s="42">
        <f>[2]Emissions!K3114</f>
        <v>0</v>
      </c>
      <c r="L2639" s="42">
        <f>[2]Emissions!L3114</f>
        <v>0</v>
      </c>
      <c r="M2639" s="42">
        <f>[2]Emissions!M3114</f>
        <v>0</v>
      </c>
    </row>
    <row r="2640" spans="1:13">
      <c r="A2640" s="10">
        <f>[2]Emissions!A3107</f>
        <v>0</v>
      </c>
      <c r="B2640" s="10">
        <f>[2]Emissions!B3107</f>
        <v>0</v>
      </c>
      <c r="C2640" s="10">
        <f>[2]Emissions!C3107</f>
        <v>0</v>
      </c>
      <c r="D2640" s="10">
        <f>[2]Emissions!D3107</f>
        <v>0</v>
      </c>
      <c r="E2640" s="42">
        <f>[2]Emissions!E3107</f>
        <v>0</v>
      </c>
      <c r="F2640" s="42">
        <f>[2]Emissions!F3107</f>
        <v>0</v>
      </c>
      <c r="G2640" s="42">
        <f>[2]Emissions!G3107</f>
        <v>0</v>
      </c>
      <c r="H2640" s="42">
        <f>[2]Emissions!H3107</f>
        <v>0</v>
      </c>
      <c r="I2640" s="42">
        <f>[2]Emissions!I3107</f>
        <v>0</v>
      </c>
      <c r="J2640" s="42">
        <f>[2]Emissions!J3107</f>
        <v>0</v>
      </c>
      <c r="K2640" s="42">
        <f>[2]Emissions!K3107</f>
        <v>0</v>
      </c>
      <c r="L2640" s="42">
        <f>[2]Emissions!L3107</f>
        <v>0</v>
      </c>
      <c r="M2640" s="42">
        <f>[2]Emissions!M3107</f>
        <v>0</v>
      </c>
    </row>
    <row r="2641" spans="1:13">
      <c r="A2641" s="10">
        <f>[2]Emissions!A3100</f>
        <v>0</v>
      </c>
      <c r="B2641" s="10">
        <f>[2]Emissions!B3100</f>
        <v>0</v>
      </c>
      <c r="C2641" s="10">
        <f>[2]Emissions!C3100</f>
        <v>0</v>
      </c>
      <c r="D2641" s="10">
        <f>[2]Emissions!D3100</f>
        <v>0</v>
      </c>
      <c r="E2641" s="42">
        <f>[2]Emissions!E3100</f>
        <v>0</v>
      </c>
      <c r="F2641" s="42">
        <f>[2]Emissions!F3100</f>
        <v>0</v>
      </c>
      <c r="G2641" s="42">
        <f>[2]Emissions!G3100</f>
        <v>0</v>
      </c>
      <c r="H2641" s="42">
        <f>[2]Emissions!H3100</f>
        <v>0</v>
      </c>
      <c r="I2641" s="42">
        <f>[2]Emissions!I3100</f>
        <v>0</v>
      </c>
      <c r="J2641" s="42">
        <f>[2]Emissions!J3100</f>
        <v>0</v>
      </c>
      <c r="K2641" s="42">
        <f>[2]Emissions!K3100</f>
        <v>0</v>
      </c>
      <c r="L2641" s="42">
        <f>[2]Emissions!L3100</f>
        <v>0</v>
      </c>
      <c r="M2641" s="42">
        <f>[2]Emissions!M3100</f>
        <v>0</v>
      </c>
    </row>
    <row r="2642" spans="1:13">
      <c r="A2642" s="10">
        <f>[2]Emissions!A3093</f>
        <v>0</v>
      </c>
      <c r="B2642" s="10">
        <f>[2]Emissions!B3093</f>
        <v>0</v>
      </c>
      <c r="C2642" s="10">
        <f>[2]Emissions!C3093</f>
        <v>0</v>
      </c>
      <c r="D2642" s="10">
        <f>[2]Emissions!D3093</f>
        <v>0</v>
      </c>
      <c r="E2642" s="42">
        <f>[2]Emissions!E3093</f>
        <v>0</v>
      </c>
      <c r="F2642" s="42">
        <f>[2]Emissions!F3093</f>
        <v>0</v>
      </c>
      <c r="G2642" s="42">
        <f>[2]Emissions!G3093</f>
        <v>0</v>
      </c>
      <c r="H2642" s="42">
        <f>[2]Emissions!H3093</f>
        <v>0</v>
      </c>
      <c r="I2642" s="42">
        <f>[2]Emissions!I3093</f>
        <v>0</v>
      </c>
      <c r="J2642" s="42">
        <f>[2]Emissions!J3093</f>
        <v>0</v>
      </c>
      <c r="K2642" s="42">
        <f>[2]Emissions!K3093</f>
        <v>0</v>
      </c>
      <c r="L2642" s="42">
        <f>[2]Emissions!L3093</f>
        <v>0</v>
      </c>
      <c r="M2642" s="42">
        <f>[2]Emissions!M3093</f>
        <v>0</v>
      </c>
    </row>
    <row r="2643" spans="1:13">
      <c r="A2643" s="10">
        <f>[2]Emissions!A3086</f>
        <v>0</v>
      </c>
      <c r="B2643" s="10">
        <f>[2]Emissions!B3086</f>
        <v>0</v>
      </c>
      <c r="C2643" s="10">
        <f>[2]Emissions!C3086</f>
        <v>0</v>
      </c>
      <c r="D2643" s="10">
        <f>[2]Emissions!D3086</f>
        <v>0</v>
      </c>
      <c r="E2643" s="42">
        <f>[2]Emissions!E3086</f>
        <v>0</v>
      </c>
      <c r="F2643" s="42">
        <f>[2]Emissions!F3086</f>
        <v>0</v>
      </c>
      <c r="G2643" s="42">
        <f>[2]Emissions!G3086</f>
        <v>0</v>
      </c>
      <c r="H2643" s="42">
        <f>[2]Emissions!H3086</f>
        <v>0</v>
      </c>
      <c r="I2643" s="42">
        <f>[2]Emissions!I3086</f>
        <v>0</v>
      </c>
      <c r="J2643" s="42">
        <f>[2]Emissions!J3086</f>
        <v>0</v>
      </c>
      <c r="K2643" s="42">
        <f>[2]Emissions!K3086</f>
        <v>0</v>
      </c>
      <c r="L2643" s="42">
        <f>[2]Emissions!L3086</f>
        <v>0</v>
      </c>
      <c r="M2643" s="42">
        <f>[2]Emissions!M3086</f>
        <v>0</v>
      </c>
    </row>
    <row r="2644" spans="1:13">
      <c r="A2644" s="10">
        <f>[2]Emissions!A3079</f>
        <v>0</v>
      </c>
      <c r="B2644" s="10">
        <f>[2]Emissions!B3079</f>
        <v>0</v>
      </c>
      <c r="C2644" s="10">
        <f>[2]Emissions!C3079</f>
        <v>0</v>
      </c>
      <c r="D2644" s="10">
        <f>[2]Emissions!D3079</f>
        <v>0</v>
      </c>
      <c r="E2644" s="42">
        <f>[2]Emissions!E3079</f>
        <v>0</v>
      </c>
      <c r="F2644" s="42">
        <f>[2]Emissions!F3079</f>
        <v>0</v>
      </c>
      <c r="G2644" s="42">
        <f>[2]Emissions!G3079</f>
        <v>0</v>
      </c>
      <c r="H2644" s="42">
        <f>[2]Emissions!H3079</f>
        <v>0</v>
      </c>
      <c r="I2644" s="42">
        <f>[2]Emissions!I3079</f>
        <v>0</v>
      </c>
      <c r="J2644" s="42">
        <f>[2]Emissions!J3079</f>
        <v>0</v>
      </c>
      <c r="K2644" s="42">
        <f>[2]Emissions!K3079</f>
        <v>0</v>
      </c>
      <c r="L2644" s="42">
        <f>[2]Emissions!L3079</f>
        <v>0</v>
      </c>
      <c r="M2644" s="42">
        <f>[2]Emissions!M3079</f>
        <v>0</v>
      </c>
    </row>
    <row r="2645" spans="1:13">
      <c r="A2645" s="10">
        <f>[2]Emissions!A3072</f>
        <v>0</v>
      </c>
      <c r="B2645" s="10">
        <f>[2]Emissions!B3072</f>
        <v>0</v>
      </c>
      <c r="C2645" s="10">
        <f>[2]Emissions!C3072</f>
        <v>0</v>
      </c>
      <c r="D2645" s="10">
        <f>[2]Emissions!D3072</f>
        <v>0</v>
      </c>
      <c r="E2645" s="42">
        <f>[2]Emissions!E3072</f>
        <v>0</v>
      </c>
      <c r="F2645" s="42">
        <f>[2]Emissions!F3072</f>
        <v>0</v>
      </c>
      <c r="G2645" s="42">
        <f>[2]Emissions!G3072</f>
        <v>0</v>
      </c>
      <c r="H2645" s="42">
        <f>[2]Emissions!H3072</f>
        <v>0</v>
      </c>
      <c r="I2645" s="42">
        <f>[2]Emissions!I3072</f>
        <v>0</v>
      </c>
      <c r="J2645" s="42">
        <f>[2]Emissions!J3072</f>
        <v>0</v>
      </c>
      <c r="K2645" s="42">
        <f>[2]Emissions!K3072</f>
        <v>0</v>
      </c>
      <c r="L2645" s="42">
        <f>[2]Emissions!L3072</f>
        <v>0</v>
      </c>
      <c r="M2645" s="42">
        <f>[2]Emissions!M3072</f>
        <v>0</v>
      </c>
    </row>
    <row r="2646" spans="1:13">
      <c r="A2646" s="10">
        <f>[2]Emissions!A3065</f>
        <v>0</v>
      </c>
      <c r="B2646" s="10">
        <f>[2]Emissions!B3065</f>
        <v>0</v>
      </c>
      <c r="C2646" s="10">
        <f>[2]Emissions!C3065</f>
        <v>0</v>
      </c>
      <c r="D2646" s="10">
        <f>[2]Emissions!D3065</f>
        <v>0</v>
      </c>
      <c r="E2646" s="42">
        <f>[2]Emissions!E3065</f>
        <v>0</v>
      </c>
      <c r="F2646" s="42">
        <f>[2]Emissions!F3065</f>
        <v>0</v>
      </c>
      <c r="G2646" s="42">
        <f>[2]Emissions!G3065</f>
        <v>0</v>
      </c>
      <c r="H2646" s="42">
        <f>[2]Emissions!H3065</f>
        <v>0</v>
      </c>
      <c r="I2646" s="42">
        <f>[2]Emissions!I3065</f>
        <v>0</v>
      </c>
      <c r="J2646" s="42">
        <f>[2]Emissions!J3065</f>
        <v>0</v>
      </c>
      <c r="K2646" s="42">
        <f>[2]Emissions!K3065</f>
        <v>0</v>
      </c>
      <c r="L2646" s="42">
        <f>[2]Emissions!L3065</f>
        <v>0</v>
      </c>
      <c r="M2646" s="42">
        <f>[2]Emissions!M3065</f>
        <v>0</v>
      </c>
    </row>
    <row r="2647" spans="1:13">
      <c r="A2647" s="10">
        <f>[2]Emissions!A3058</f>
        <v>0</v>
      </c>
      <c r="B2647" s="10">
        <f>[2]Emissions!B3058</f>
        <v>0</v>
      </c>
      <c r="C2647" s="10">
        <f>[2]Emissions!C3058</f>
        <v>0</v>
      </c>
      <c r="D2647" s="10">
        <f>[2]Emissions!D3058</f>
        <v>0</v>
      </c>
      <c r="E2647" s="42">
        <f>[2]Emissions!E3058</f>
        <v>0</v>
      </c>
      <c r="F2647" s="42">
        <f>[2]Emissions!F3058</f>
        <v>0</v>
      </c>
      <c r="G2647" s="42">
        <f>[2]Emissions!G3058</f>
        <v>0</v>
      </c>
      <c r="H2647" s="42">
        <f>[2]Emissions!H3058</f>
        <v>0</v>
      </c>
      <c r="I2647" s="42">
        <f>[2]Emissions!I3058</f>
        <v>0</v>
      </c>
      <c r="J2647" s="42">
        <f>[2]Emissions!J3058</f>
        <v>0</v>
      </c>
      <c r="K2647" s="42">
        <f>[2]Emissions!K3058</f>
        <v>0</v>
      </c>
      <c r="L2647" s="42">
        <f>[2]Emissions!L3058</f>
        <v>0</v>
      </c>
      <c r="M2647" s="42">
        <f>[2]Emissions!M3058</f>
        <v>0</v>
      </c>
    </row>
    <row r="2648" spans="1:13">
      <c r="A2648" s="10">
        <f>[2]Emissions!A3051</f>
        <v>0</v>
      </c>
      <c r="B2648" s="10">
        <f>[2]Emissions!B3051</f>
        <v>0</v>
      </c>
      <c r="C2648" s="10">
        <f>[2]Emissions!C3051</f>
        <v>0</v>
      </c>
      <c r="D2648" s="10">
        <f>[2]Emissions!D3051</f>
        <v>0</v>
      </c>
      <c r="E2648" s="42">
        <f>[2]Emissions!E3051</f>
        <v>0</v>
      </c>
      <c r="F2648" s="42">
        <f>[2]Emissions!F3051</f>
        <v>0</v>
      </c>
      <c r="G2648" s="42">
        <f>[2]Emissions!G3051</f>
        <v>0</v>
      </c>
      <c r="H2648" s="42">
        <f>[2]Emissions!H3051</f>
        <v>0</v>
      </c>
      <c r="I2648" s="42">
        <f>[2]Emissions!I3051</f>
        <v>0</v>
      </c>
      <c r="J2648" s="42">
        <f>[2]Emissions!J3051</f>
        <v>0</v>
      </c>
      <c r="K2648" s="42">
        <f>[2]Emissions!K3051</f>
        <v>0</v>
      </c>
      <c r="L2648" s="42">
        <f>[2]Emissions!L3051</f>
        <v>0</v>
      </c>
      <c r="M2648" s="42">
        <f>[2]Emissions!M3051</f>
        <v>0</v>
      </c>
    </row>
    <row r="2649" spans="1:13">
      <c r="A2649" s="10">
        <f>[2]Emissions!A3046</f>
        <v>0</v>
      </c>
      <c r="B2649" s="10">
        <f>[2]Emissions!B3046</f>
        <v>0</v>
      </c>
      <c r="C2649" s="10">
        <f>[2]Emissions!C3046</f>
        <v>0</v>
      </c>
      <c r="D2649" s="10">
        <f>[2]Emissions!D3046</f>
        <v>0</v>
      </c>
      <c r="E2649" s="42">
        <f>[2]Emissions!E3046</f>
        <v>0</v>
      </c>
      <c r="F2649" s="42">
        <f>[2]Emissions!F3046</f>
        <v>0</v>
      </c>
      <c r="G2649" s="42">
        <f>[2]Emissions!G3046</f>
        <v>0</v>
      </c>
      <c r="H2649" s="42">
        <f>[2]Emissions!H3046</f>
        <v>0</v>
      </c>
      <c r="I2649" s="42">
        <f>[2]Emissions!I3046</f>
        <v>0</v>
      </c>
      <c r="J2649" s="42">
        <f>[2]Emissions!J3046</f>
        <v>0</v>
      </c>
      <c r="K2649" s="42">
        <f>[2]Emissions!K3046</f>
        <v>0</v>
      </c>
      <c r="L2649" s="42">
        <f>[2]Emissions!L3046</f>
        <v>0</v>
      </c>
      <c r="M2649" s="42">
        <f>[2]Emissions!M3046</f>
        <v>0</v>
      </c>
    </row>
    <row r="2650" spans="1:13">
      <c r="A2650" s="10">
        <f>[2]Emissions!A3039</f>
        <v>0</v>
      </c>
      <c r="B2650" s="10">
        <f>[2]Emissions!B3039</f>
        <v>0</v>
      </c>
      <c r="C2650" s="10">
        <f>[2]Emissions!C3039</f>
        <v>0</v>
      </c>
      <c r="D2650" s="10">
        <f>[2]Emissions!D3039</f>
        <v>0</v>
      </c>
      <c r="E2650" s="42">
        <f>[2]Emissions!E3039</f>
        <v>0</v>
      </c>
      <c r="F2650" s="42">
        <f>[2]Emissions!F3039</f>
        <v>0</v>
      </c>
      <c r="G2650" s="42">
        <f>[2]Emissions!G3039</f>
        <v>0</v>
      </c>
      <c r="H2650" s="42">
        <f>[2]Emissions!H3039</f>
        <v>0</v>
      </c>
      <c r="I2650" s="42">
        <f>[2]Emissions!I3039</f>
        <v>0</v>
      </c>
      <c r="J2650" s="42">
        <f>[2]Emissions!J3039</f>
        <v>0</v>
      </c>
      <c r="K2650" s="42">
        <f>[2]Emissions!K3039</f>
        <v>0</v>
      </c>
      <c r="L2650" s="42">
        <f>[2]Emissions!L3039</f>
        <v>0</v>
      </c>
      <c r="M2650" s="42">
        <f>[2]Emissions!M3039</f>
        <v>0</v>
      </c>
    </row>
    <row r="2651" spans="1:13">
      <c r="A2651" s="10">
        <f>[2]Emissions!A3032</f>
        <v>0</v>
      </c>
      <c r="B2651" s="10">
        <f>[2]Emissions!B3032</f>
        <v>0</v>
      </c>
      <c r="C2651" s="10">
        <f>[2]Emissions!C3032</f>
        <v>0</v>
      </c>
      <c r="D2651" s="10">
        <f>[2]Emissions!D3032</f>
        <v>0</v>
      </c>
      <c r="E2651" s="42">
        <f>[2]Emissions!E3032</f>
        <v>0</v>
      </c>
      <c r="F2651" s="42">
        <f>[2]Emissions!F3032</f>
        <v>0</v>
      </c>
      <c r="G2651" s="42">
        <f>[2]Emissions!G3032</f>
        <v>0</v>
      </c>
      <c r="H2651" s="42">
        <f>[2]Emissions!H3032</f>
        <v>0</v>
      </c>
      <c r="I2651" s="42">
        <f>[2]Emissions!I3032</f>
        <v>0</v>
      </c>
      <c r="J2651" s="42">
        <f>[2]Emissions!J3032</f>
        <v>0</v>
      </c>
      <c r="K2651" s="42">
        <f>[2]Emissions!K3032</f>
        <v>0</v>
      </c>
      <c r="L2651" s="42">
        <f>[2]Emissions!L3032</f>
        <v>0</v>
      </c>
      <c r="M2651" s="42">
        <f>[2]Emissions!M3032</f>
        <v>0</v>
      </c>
    </row>
    <row r="2652" spans="1:13">
      <c r="A2652" s="10">
        <f>[2]Emissions!A3025</f>
        <v>0</v>
      </c>
      <c r="B2652" s="10">
        <f>[2]Emissions!B3025</f>
        <v>0</v>
      </c>
      <c r="C2652" s="10">
        <f>[2]Emissions!C3025</f>
        <v>0</v>
      </c>
      <c r="D2652" s="10">
        <f>[2]Emissions!D3025</f>
        <v>0</v>
      </c>
      <c r="E2652" s="42">
        <f>[2]Emissions!E3025</f>
        <v>0</v>
      </c>
      <c r="F2652" s="42">
        <f>[2]Emissions!F3025</f>
        <v>0</v>
      </c>
      <c r="G2652" s="42">
        <f>[2]Emissions!G3025</f>
        <v>0</v>
      </c>
      <c r="H2652" s="42">
        <f>[2]Emissions!H3025</f>
        <v>0</v>
      </c>
      <c r="I2652" s="42">
        <f>[2]Emissions!I3025</f>
        <v>0</v>
      </c>
      <c r="J2652" s="42">
        <f>[2]Emissions!J3025</f>
        <v>0</v>
      </c>
      <c r="K2652" s="42">
        <f>[2]Emissions!K3025</f>
        <v>0</v>
      </c>
      <c r="L2652" s="42">
        <f>[2]Emissions!L3025</f>
        <v>0</v>
      </c>
      <c r="M2652" s="42">
        <f>[2]Emissions!M3025</f>
        <v>0</v>
      </c>
    </row>
    <row r="2653" spans="1:13">
      <c r="A2653" s="10">
        <f>[2]Emissions!A3018</f>
        <v>0</v>
      </c>
      <c r="B2653" s="10">
        <f>[2]Emissions!B3018</f>
        <v>0</v>
      </c>
      <c r="C2653" s="10">
        <f>[2]Emissions!C3018</f>
        <v>0</v>
      </c>
      <c r="D2653" s="10">
        <f>[2]Emissions!D3018</f>
        <v>0</v>
      </c>
      <c r="E2653" s="42">
        <f>[2]Emissions!E3018</f>
        <v>0</v>
      </c>
      <c r="F2653" s="42">
        <f>[2]Emissions!F3018</f>
        <v>0</v>
      </c>
      <c r="G2653" s="42">
        <f>[2]Emissions!G3018</f>
        <v>0</v>
      </c>
      <c r="H2653" s="42">
        <f>[2]Emissions!H3018</f>
        <v>0</v>
      </c>
      <c r="I2653" s="42">
        <f>[2]Emissions!I3018</f>
        <v>0</v>
      </c>
      <c r="J2653" s="42">
        <f>[2]Emissions!J3018</f>
        <v>0</v>
      </c>
      <c r="K2653" s="42">
        <f>[2]Emissions!K3018</f>
        <v>0</v>
      </c>
      <c r="L2653" s="42">
        <f>[2]Emissions!L3018</f>
        <v>0</v>
      </c>
      <c r="M2653" s="42">
        <f>[2]Emissions!M3018</f>
        <v>0</v>
      </c>
    </row>
    <row r="2654" spans="1:13">
      <c r="A2654" s="10">
        <f>[2]Emissions!A3011</f>
        <v>0</v>
      </c>
      <c r="B2654" s="10">
        <f>[2]Emissions!B3011</f>
        <v>0</v>
      </c>
      <c r="C2654" s="10">
        <f>[2]Emissions!C3011</f>
        <v>0</v>
      </c>
      <c r="D2654" s="10">
        <f>[2]Emissions!D3011</f>
        <v>0</v>
      </c>
      <c r="E2654" s="42">
        <f>[2]Emissions!E3011</f>
        <v>0</v>
      </c>
      <c r="F2654" s="42">
        <f>[2]Emissions!F3011</f>
        <v>0</v>
      </c>
      <c r="G2654" s="42">
        <f>[2]Emissions!G3011</f>
        <v>0</v>
      </c>
      <c r="H2654" s="42">
        <f>[2]Emissions!H3011</f>
        <v>0</v>
      </c>
      <c r="I2654" s="42">
        <f>[2]Emissions!I3011</f>
        <v>0</v>
      </c>
      <c r="J2654" s="42">
        <f>[2]Emissions!J3011</f>
        <v>0</v>
      </c>
      <c r="K2654" s="42">
        <f>[2]Emissions!K3011</f>
        <v>0</v>
      </c>
      <c r="L2654" s="42">
        <f>[2]Emissions!L3011</f>
        <v>0</v>
      </c>
      <c r="M2654" s="42">
        <f>[2]Emissions!M3011</f>
        <v>0</v>
      </c>
    </row>
    <row r="2655" spans="1:13">
      <c r="A2655" s="10">
        <f>[2]Emissions!A3004</f>
        <v>0</v>
      </c>
      <c r="B2655" s="10">
        <f>[2]Emissions!B3004</f>
        <v>0</v>
      </c>
      <c r="C2655" s="10">
        <f>[2]Emissions!C3004</f>
        <v>0</v>
      </c>
      <c r="D2655" s="10">
        <f>[2]Emissions!D3004</f>
        <v>0</v>
      </c>
      <c r="E2655" s="42">
        <f>[2]Emissions!E3004</f>
        <v>0</v>
      </c>
      <c r="F2655" s="42">
        <f>[2]Emissions!F3004</f>
        <v>0</v>
      </c>
      <c r="G2655" s="42">
        <f>[2]Emissions!G3004</f>
        <v>0</v>
      </c>
      <c r="H2655" s="42">
        <f>[2]Emissions!H3004</f>
        <v>0</v>
      </c>
      <c r="I2655" s="42">
        <f>[2]Emissions!I3004</f>
        <v>0</v>
      </c>
      <c r="J2655" s="42">
        <f>[2]Emissions!J3004</f>
        <v>0</v>
      </c>
      <c r="K2655" s="42">
        <f>[2]Emissions!K3004</f>
        <v>0</v>
      </c>
      <c r="L2655" s="42">
        <f>[2]Emissions!L3004</f>
        <v>0</v>
      </c>
      <c r="M2655" s="42">
        <f>[2]Emissions!M3004</f>
        <v>0</v>
      </c>
    </row>
    <row r="2656" spans="1:13">
      <c r="A2656" s="10">
        <f>[2]Emissions!A2997</f>
        <v>0</v>
      </c>
      <c r="B2656" s="10">
        <f>[2]Emissions!B2997</f>
        <v>0</v>
      </c>
      <c r="C2656" s="10">
        <f>[2]Emissions!C2997</f>
        <v>0</v>
      </c>
      <c r="D2656" s="10">
        <f>[2]Emissions!D2997</f>
        <v>0</v>
      </c>
      <c r="E2656" s="42">
        <f>[2]Emissions!E2997</f>
        <v>0</v>
      </c>
      <c r="F2656" s="42">
        <f>[2]Emissions!F2997</f>
        <v>0</v>
      </c>
      <c r="G2656" s="42">
        <f>[2]Emissions!G2997</f>
        <v>0</v>
      </c>
      <c r="H2656" s="42">
        <f>[2]Emissions!H2997</f>
        <v>0</v>
      </c>
      <c r="I2656" s="42">
        <f>[2]Emissions!I2997</f>
        <v>0</v>
      </c>
      <c r="J2656" s="42">
        <f>[2]Emissions!J2997</f>
        <v>0</v>
      </c>
      <c r="K2656" s="42">
        <f>[2]Emissions!K2997</f>
        <v>0</v>
      </c>
      <c r="L2656" s="42">
        <f>[2]Emissions!L2997</f>
        <v>0</v>
      </c>
      <c r="M2656" s="42">
        <f>[2]Emissions!M2997</f>
        <v>0</v>
      </c>
    </row>
    <row r="2657" spans="1:13">
      <c r="A2657" s="10">
        <f>[2]Emissions!A2990</f>
        <v>0</v>
      </c>
      <c r="B2657" s="10">
        <f>[2]Emissions!B2990</f>
        <v>0</v>
      </c>
      <c r="C2657" s="10">
        <f>[2]Emissions!C2990</f>
        <v>0</v>
      </c>
      <c r="D2657" s="10">
        <f>[2]Emissions!D2990</f>
        <v>0</v>
      </c>
      <c r="E2657" s="42">
        <f>[2]Emissions!E2990</f>
        <v>0</v>
      </c>
      <c r="F2657" s="42">
        <f>[2]Emissions!F2990</f>
        <v>0</v>
      </c>
      <c r="G2657" s="42">
        <f>[2]Emissions!G2990</f>
        <v>0</v>
      </c>
      <c r="H2657" s="42">
        <f>[2]Emissions!H2990</f>
        <v>0</v>
      </c>
      <c r="I2657" s="42">
        <f>[2]Emissions!I2990</f>
        <v>0</v>
      </c>
      <c r="J2657" s="42">
        <f>[2]Emissions!J2990</f>
        <v>0</v>
      </c>
      <c r="K2657" s="42">
        <f>[2]Emissions!K2990</f>
        <v>0</v>
      </c>
      <c r="L2657" s="42">
        <f>[2]Emissions!L2990</f>
        <v>0</v>
      </c>
      <c r="M2657" s="42">
        <f>[2]Emissions!M2990</f>
        <v>0</v>
      </c>
    </row>
    <row r="2658" spans="1:13">
      <c r="A2658" s="10">
        <f>[2]Emissions!A2983</f>
        <v>0</v>
      </c>
      <c r="B2658" s="10">
        <f>[2]Emissions!B2983</f>
        <v>0</v>
      </c>
      <c r="C2658" s="10">
        <f>[2]Emissions!C2983</f>
        <v>0</v>
      </c>
      <c r="D2658" s="10">
        <f>[2]Emissions!D2983</f>
        <v>0</v>
      </c>
      <c r="E2658" s="42">
        <f>[2]Emissions!E2983</f>
        <v>0</v>
      </c>
      <c r="F2658" s="42">
        <f>[2]Emissions!F2983</f>
        <v>0</v>
      </c>
      <c r="G2658" s="42">
        <f>[2]Emissions!G2983</f>
        <v>0</v>
      </c>
      <c r="H2658" s="42">
        <f>[2]Emissions!H2983</f>
        <v>0</v>
      </c>
      <c r="I2658" s="42">
        <f>[2]Emissions!I2983</f>
        <v>0</v>
      </c>
      <c r="J2658" s="42">
        <f>[2]Emissions!J2983</f>
        <v>0</v>
      </c>
      <c r="K2658" s="42">
        <f>[2]Emissions!K2983</f>
        <v>0</v>
      </c>
      <c r="L2658" s="42">
        <f>[2]Emissions!L2983</f>
        <v>0</v>
      </c>
      <c r="M2658" s="42">
        <f>[2]Emissions!M2983</f>
        <v>0</v>
      </c>
    </row>
    <row r="2659" spans="1:13">
      <c r="A2659" s="10">
        <f>[2]Emissions!A2976</f>
        <v>0</v>
      </c>
      <c r="B2659" s="10">
        <f>[2]Emissions!B2976</f>
        <v>0</v>
      </c>
      <c r="C2659" s="10">
        <f>[2]Emissions!C2976</f>
        <v>0</v>
      </c>
      <c r="D2659" s="10">
        <f>[2]Emissions!D2976</f>
        <v>0</v>
      </c>
      <c r="E2659" s="42">
        <f>[2]Emissions!E2976</f>
        <v>0</v>
      </c>
      <c r="F2659" s="42">
        <f>[2]Emissions!F2976</f>
        <v>0</v>
      </c>
      <c r="G2659" s="42">
        <f>[2]Emissions!G2976</f>
        <v>0</v>
      </c>
      <c r="H2659" s="42">
        <f>[2]Emissions!H2976</f>
        <v>0</v>
      </c>
      <c r="I2659" s="42">
        <f>[2]Emissions!I2976</f>
        <v>0</v>
      </c>
      <c r="J2659" s="42">
        <f>[2]Emissions!J2976</f>
        <v>0</v>
      </c>
      <c r="K2659" s="42">
        <f>[2]Emissions!K2976</f>
        <v>0</v>
      </c>
      <c r="L2659" s="42">
        <f>[2]Emissions!L2976</f>
        <v>0</v>
      </c>
      <c r="M2659" s="42">
        <f>[2]Emissions!M2976</f>
        <v>0</v>
      </c>
    </row>
    <row r="2660" spans="1:13">
      <c r="A2660" s="10">
        <f>[2]Emissions!A2969</f>
        <v>0</v>
      </c>
      <c r="B2660" s="10">
        <f>[2]Emissions!B2969</f>
        <v>0</v>
      </c>
      <c r="C2660" s="10">
        <f>[2]Emissions!C2969</f>
        <v>0</v>
      </c>
      <c r="D2660" s="10">
        <f>[2]Emissions!D2969</f>
        <v>0</v>
      </c>
      <c r="E2660" s="42">
        <f>[2]Emissions!E2969</f>
        <v>0</v>
      </c>
      <c r="F2660" s="42">
        <f>[2]Emissions!F2969</f>
        <v>0</v>
      </c>
      <c r="G2660" s="42">
        <f>[2]Emissions!G2969</f>
        <v>0</v>
      </c>
      <c r="H2660" s="42">
        <f>[2]Emissions!H2969</f>
        <v>0</v>
      </c>
      <c r="I2660" s="42">
        <f>[2]Emissions!I2969</f>
        <v>0</v>
      </c>
      <c r="J2660" s="42">
        <f>[2]Emissions!J2969</f>
        <v>0</v>
      </c>
      <c r="K2660" s="42">
        <f>[2]Emissions!K2969</f>
        <v>0</v>
      </c>
      <c r="L2660" s="42">
        <f>[2]Emissions!L2969</f>
        <v>0</v>
      </c>
      <c r="M2660" s="42">
        <f>[2]Emissions!M2969</f>
        <v>0</v>
      </c>
    </row>
    <row r="2661" spans="1:13">
      <c r="A2661" s="10">
        <f>[2]Emissions!A2962</f>
        <v>0</v>
      </c>
      <c r="B2661" s="10">
        <f>[2]Emissions!B2962</f>
        <v>0</v>
      </c>
      <c r="C2661" s="10">
        <f>[2]Emissions!C2962</f>
        <v>0</v>
      </c>
      <c r="D2661" s="10">
        <f>[2]Emissions!D2962</f>
        <v>0</v>
      </c>
      <c r="E2661" s="42">
        <f>[2]Emissions!E2962</f>
        <v>0</v>
      </c>
      <c r="F2661" s="42">
        <f>[2]Emissions!F2962</f>
        <v>0</v>
      </c>
      <c r="G2661" s="42">
        <f>[2]Emissions!G2962</f>
        <v>0</v>
      </c>
      <c r="H2661" s="42">
        <f>[2]Emissions!H2962</f>
        <v>0</v>
      </c>
      <c r="I2661" s="42">
        <f>[2]Emissions!I2962</f>
        <v>0</v>
      </c>
      <c r="J2661" s="42">
        <f>[2]Emissions!J2962</f>
        <v>0</v>
      </c>
      <c r="K2661" s="42">
        <f>[2]Emissions!K2962</f>
        <v>0</v>
      </c>
      <c r="L2661" s="42">
        <f>[2]Emissions!L2962</f>
        <v>0</v>
      </c>
      <c r="M2661" s="42">
        <f>[2]Emissions!M2962</f>
        <v>0</v>
      </c>
    </row>
    <row r="2662" spans="1:13">
      <c r="A2662" s="10">
        <f>[2]Emissions!A2955</f>
        <v>0</v>
      </c>
      <c r="B2662" s="10">
        <f>[2]Emissions!B2955</f>
        <v>0</v>
      </c>
      <c r="C2662" s="10">
        <f>[2]Emissions!C2955</f>
        <v>0</v>
      </c>
      <c r="D2662" s="10">
        <f>[2]Emissions!D2955</f>
        <v>0</v>
      </c>
      <c r="E2662" s="42">
        <f>[2]Emissions!E2955</f>
        <v>0</v>
      </c>
      <c r="F2662" s="42">
        <f>[2]Emissions!F2955</f>
        <v>0</v>
      </c>
      <c r="G2662" s="42">
        <f>[2]Emissions!G2955</f>
        <v>0</v>
      </c>
      <c r="H2662" s="42">
        <f>[2]Emissions!H2955</f>
        <v>0</v>
      </c>
      <c r="I2662" s="42">
        <f>[2]Emissions!I2955</f>
        <v>0</v>
      </c>
      <c r="J2662" s="42">
        <f>[2]Emissions!J2955</f>
        <v>0</v>
      </c>
      <c r="K2662" s="42">
        <f>[2]Emissions!K2955</f>
        <v>0</v>
      </c>
      <c r="L2662" s="42">
        <f>[2]Emissions!L2955</f>
        <v>0</v>
      </c>
      <c r="M2662" s="42">
        <f>[2]Emissions!M2955</f>
        <v>0</v>
      </c>
    </row>
    <row r="2663" spans="1:13">
      <c r="A2663" s="10">
        <f>[2]Emissions!A2948</f>
        <v>0</v>
      </c>
      <c r="B2663" s="10">
        <f>[2]Emissions!B2948</f>
        <v>0</v>
      </c>
      <c r="C2663" s="10">
        <f>[2]Emissions!C2948</f>
        <v>0</v>
      </c>
      <c r="D2663" s="10">
        <f>[2]Emissions!D2948</f>
        <v>0</v>
      </c>
      <c r="E2663" s="42">
        <f>[2]Emissions!E2948</f>
        <v>0</v>
      </c>
      <c r="F2663" s="42">
        <f>[2]Emissions!F2948</f>
        <v>0</v>
      </c>
      <c r="G2663" s="42">
        <f>[2]Emissions!G2948</f>
        <v>0</v>
      </c>
      <c r="H2663" s="42">
        <f>[2]Emissions!H2948</f>
        <v>0</v>
      </c>
      <c r="I2663" s="42">
        <f>[2]Emissions!I2948</f>
        <v>0</v>
      </c>
      <c r="J2663" s="42">
        <f>[2]Emissions!J2948</f>
        <v>0</v>
      </c>
      <c r="K2663" s="42">
        <f>[2]Emissions!K2948</f>
        <v>0</v>
      </c>
      <c r="L2663" s="42">
        <f>[2]Emissions!L2948</f>
        <v>0</v>
      </c>
      <c r="M2663" s="42">
        <f>[2]Emissions!M2948</f>
        <v>0</v>
      </c>
    </row>
    <row r="2664" spans="1:13">
      <c r="A2664" s="10">
        <f>[2]Emissions!A2941</f>
        <v>0</v>
      </c>
      <c r="B2664" s="10">
        <f>[2]Emissions!B2941</f>
        <v>0</v>
      </c>
      <c r="C2664" s="10">
        <f>[2]Emissions!C2941</f>
        <v>0</v>
      </c>
      <c r="D2664" s="10">
        <f>[2]Emissions!D2941</f>
        <v>0</v>
      </c>
      <c r="E2664" s="42">
        <f>[2]Emissions!E2941</f>
        <v>0</v>
      </c>
      <c r="F2664" s="42">
        <f>[2]Emissions!F2941</f>
        <v>0</v>
      </c>
      <c r="G2664" s="42">
        <f>[2]Emissions!G2941</f>
        <v>0</v>
      </c>
      <c r="H2664" s="42">
        <f>[2]Emissions!H2941</f>
        <v>0</v>
      </c>
      <c r="I2664" s="42">
        <f>[2]Emissions!I2941</f>
        <v>0</v>
      </c>
      <c r="J2664" s="42">
        <f>[2]Emissions!J2941</f>
        <v>0</v>
      </c>
      <c r="K2664" s="42">
        <f>[2]Emissions!K2941</f>
        <v>0</v>
      </c>
      <c r="L2664" s="42">
        <f>[2]Emissions!L2941</f>
        <v>0</v>
      </c>
      <c r="M2664" s="42">
        <f>[2]Emissions!M2941</f>
        <v>0</v>
      </c>
    </row>
    <row r="2665" spans="1:13">
      <c r="A2665" s="10">
        <f>[2]Emissions!A2934</f>
        <v>0</v>
      </c>
      <c r="B2665" s="10">
        <f>[2]Emissions!B2934</f>
        <v>0</v>
      </c>
      <c r="C2665" s="10">
        <f>[2]Emissions!C2934</f>
        <v>0</v>
      </c>
      <c r="D2665" s="10">
        <f>[2]Emissions!D2934</f>
        <v>0</v>
      </c>
      <c r="E2665" s="42">
        <f>[2]Emissions!E2934</f>
        <v>0</v>
      </c>
      <c r="F2665" s="42">
        <f>[2]Emissions!F2934</f>
        <v>0</v>
      </c>
      <c r="G2665" s="42">
        <f>[2]Emissions!G2934</f>
        <v>0</v>
      </c>
      <c r="H2665" s="42">
        <f>[2]Emissions!H2934</f>
        <v>0</v>
      </c>
      <c r="I2665" s="42">
        <f>[2]Emissions!I2934</f>
        <v>0</v>
      </c>
      <c r="J2665" s="42">
        <f>[2]Emissions!J2934</f>
        <v>0</v>
      </c>
      <c r="K2665" s="42">
        <f>[2]Emissions!K2934</f>
        <v>0</v>
      </c>
      <c r="L2665" s="42">
        <f>[2]Emissions!L2934</f>
        <v>0</v>
      </c>
      <c r="M2665" s="42">
        <f>[2]Emissions!M2934</f>
        <v>0</v>
      </c>
    </row>
    <row r="2666" spans="1:13">
      <c r="A2666" s="10">
        <f>[2]Emissions!A2927</f>
        <v>0</v>
      </c>
      <c r="B2666" s="10">
        <f>[2]Emissions!B2927</f>
        <v>0</v>
      </c>
      <c r="C2666" s="10">
        <f>[2]Emissions!C2927</f>
        <v>0</v>
      </c>
      <c r="D2666" s="10">
        <f>[2]Emissions!D2927</f>
        <v>0</v>
      </c>
      <c r="E2666" s="42">
        <f>[2]Emissions!E2927</f>
        <v>0</v>
      </c>
      <c r="F2666" s="42">
        <f>[2]Emissions!F2927</f>
        <v>0</v>
      </c>
      <c r="G2666" s="42">
        <f>[2]Emissions!G2927</f>
        <v>0</v>
      </c>
      <c r="H2666" s="42">
        <f>[2]Emissions!H2927</f>
        <v>0</v>
      </c>
      <c r="I2666" s="42">
        <f>[2]Emissions!I2927</f>
        <v>0</v>
      </c>
      <c r="J2666" s="42">
        <f>[2]Emissions!J2927</f>
        <v>0</v>
      </c>
      <c r="K2666" s="42">
        <f>[2]Emissions!K2927</f>
        <v>0</v>
      </c>
      <c r="L2666" s="42">
        <f>[2]Emissions!L2927</f>
        <v>0</v>
      </c>
      <c r="M2666" s="42">
        <f>[2]Emissions!M2927</f>
        <v>0</v>
      </c>
    </row>
    <row r="2667" spans="1:13">
      <c r="A2667" s="10">
        <f>[2]Emissions!A2922</f>
        <v>0</v>
      </c>
      <c r="B2667" s="10">
        <f>[2]Emissions!B2922</f>
        <v>0</v>
      </c>
      <c r="C2667" s="10">
        <f>[2]Emissions!C2922</f>
        <v>0</v>
      </c>
      <c r="D2667" s="10">
        <f>[2]Emissions!D2922</f>
        <v>0</v>
      </c>
      <c r="E2667" s="42">
        <f>[2]Emissions!E2922</f>
        <v>0</v>
      </c>
      <c r="F2667" s="42">
        <f>[2]Emissions!F2922</f>
        <v>0</v>
      </c>
      <c r="G2667" s="42">
        <f>[2]Emissions!G2922</f>
        <v>0</v>
      </c>
      <c r="H2667" s="42">
        <f>[2]Emissions!H2922</f>
        <v>0</v>
      </c>
      <c r="I2667" s="42">
        <f>[2]Emissions!I2922</f>
        <v>0</v>
      </c>
      <c r="J2667" s="42">
        <f>[2]Emissions!J2922</f>
        <v>0</v>
      </c>
      <c r="K2667" s="42">
        <f>[2]Emissions!K2922</f>
        <v>0</v>
      </c>
      <c r="L2667" s="42">
        <f>[2]Emissions!L2922</f>
        <v>0</v>
      </c>
      <c r="M2667" s="42">
        <f>[2]Emissions!M2922</f>
        <v>0</v>
      </c>
    </row>
    <row r="2668" spans="1:13">
      <c r="A2668" s="10">
        <f>[2]Emissions!A2915</f>
        <v>0</v>
      </c>
      <c r="B2668" s="10">
        <f>[2]Emissions!B2915</f>
        <v>0</v>
      </c>
      <c r="C2668" s="10">
        <f>[2]Emissions!C2915</f>
        <v>0</v>
      </c>
      <c r="D2668" s="10">
        <f>[2]Emissions!D2915</f>
        <v>0</v>
      </c>
      <c r="E2668" s="42">
        <f>[2]Emissions!E2915</f>
        <v>0</v>
      </c>
      <c r="F2668" s="42">
        <f>[2]Emissions!F2915</f>
        <v>0</v>
      </c>
      <c r="G2668" s="42">
        <f>[2]Emissions!G2915</f>
        <v>0</v>
      </c>
      <c r="H2668" s="42">
        <f>[2]Emissions!H2915</f>
        <v>0</v>
      </c>
      <c r="I2668" s="42">
        <f>[2]Emissions!I2915</f>
        <v>0</v>
      </c>
      <c r="J2668" s="42">
        <f>[2]Emissions!J2915</f>
        <v>0</v>
      </c>
      <c r="K2668" s="42">
        <f>[2]Emissions!K2915</f>
        <v>0</v>
      </c>
      <c r="L2668" s="42">
        <f>[2]Emissions!L2915</f>
        <v>0</v>
      </c>
      <c r="M2668" s="42">
        <f>[2]Emissions!M2915</f>
        <v>0</v>
      </c>
    </row>
    <row r="2669" spans="1:13">
      <c r="A2669" s="10">
        <f>[2]Emissions!A2908</f>
        <v>0</v>
      </c>
      <c r="B2669" s="10">
        <f>[2]Emissions!B2908</f>
        <v>0</v>
      </c>
      <c r="C2669" s="10">
        <f>[2]Emissions!C2908</f>
        <v>0</v>
      </c>
      <c r="D2669" s="10">
        <f>[2]Emissions!D2908</f>
        <v>0</v>
      </c>
      <c r="E2669" s="42">
        <f>[2]Emissions!E2908</f>
        <v>0</v>
      </c>
      <c r="F2669" s="42">
        <f>[2]Emissions!F2908</f>
        <v>0</v>
      </c>
      <c r="G2669" s="42">
        <f>[2]Emissions!G2908</f>
        <v>0</v>
      </c>
      <c r="H2669" s="42">
        <f>[2]Emissions!H2908</f>
        <v>0</v>
      </c>
      <c r="I2669" s="42">
        <f>[2]Emissions!I2908</f>
        <v>0</v>
      </c>
      <c r="J2669" s="42">
        <f>[2]Emissions!J2908</f>
        <v>0</v>
      </c>
      <c r="K2669" s="42">
        <f>[2]Emissions!K2908</f>
        <v>0</v>
      </c>
      <c r="L2669" s="42">
        <f>[2]Emissions!L2908</f>
        <v>0</v>
      </c>
      <c r="M2669" s="42">
        <f>[2]Emissions!M2908</f>
        <v>0</v>
      </c>
    </row>
    <row r="2670" spans="1:13">
      <c r="A2670" s="10">
        <f>[2]Emissions!A2901</f>
        <v>0</v>
      </c>
      <c r="B2670" s="10">
        <f>[2]Emissions!B2901</f>
        <v>0</v>
      </c>
      <c r="C2670" s="10">
        <f>[2]Emissions!C2901</f>
        <v>0</v>
      </c>
      <c r="D2670" s="10">
        <f>[2]Emissions!D2901</f>
        <v>0</v>
      </c>
      <c r="E2670" s="42">
        <f>[2]Emissions!E2901</f>
        <v>0</v>
      </c>
      <c r="F2670" s="42">
        <f>[2]Emissions!F2901</f>
        <v>0</v>
      </c>
      <c r="G2670" s="42">
        <f>[2]Emissions!G2901</f>
        <v>0</v>
      </c>
      <c r="H2670" s="42">
        <f>[2]Emissions!H2901</f>
        <v>0</v>
      </c>
      <c r="I2670" s="42">
        <f>[2]Emissions!I2901</f>
        <v>0</v>
      </c>
      <c r="J2670" s="42">
        <f>[2]Emissions!J2901</f>
        <v>0</v>
      </c>
      <c r="K2670" s="42">
        <f>[2]Emissions!K2901</f>
        <v>0</v>
      </c>
      <c r="L2670" s="42">
        <f>[2]Emissions!L2901</f>
        <v>0</v>
      </c>
      <c r="M2670" s="42">
        <f>[2]Emissions!M2901</f>
        <v>0</v>
      </c>
    </row>
    <row r="2671" spans="1:13">
      <c r="A2671" s="10">
        <f>[2]Emissions!A2894</f>
        <v>0</v>
      </c>
      <c r="B2671" s="10">
        <f>[2]Emissions!B2894</f>
        <v>0</v>
      </c>
      <c r="C2671" s="10">
        <f>[2]Emissions!C2894</f>
        <v>0</v>
      </c>
      <c r="D2671" s="10">
        <f>[2]Emissions!D2894</f>
        <v>0</v>
      </c>
      <c r="E2671" s="42">
        <f>[2]Emissions!E2894</f>
        <v>0</v>
      </c>
      <c r="F2671" s="42">
        <f>[2]Emissions!F2894</f>
        <v>0</v>
      </c>
      <c r="G2671" s="42">
        <f>[2]Emissions!G2894</f>
        <v>0</v>
      </c>
      <c r="H2671" s="42">
        <f>[2]Emissions!H2894</f>
        <v>0</v>
      </c>
      <c r="I2671" s="42">
        <f>[2]Emissions!I2894</f>
        <v>0</v>
      </c>
      <c r="J2671" s="42">
        <f>[2]Emissions!J2894</f>
        <v>0</v>
      </c>
      <c r="K2671" s="42">
        <f>[2]Emissions!K2894</f>
        <v>0</v>
      </c>
      <c r="L2671" s="42">
        <f>[2]Emissions!L2894</f>
        <v>0</v>
      </c>
      <c r="M2671" s="42">
        <f>[2]Emissions!M2894</f>
        <v>0</v>
      </c>
    </row>
    <row r="2672" spans="1:13">
      <c r="A2672" s="10">
        <f>[2]Emissions!A2887</f>
        <v>0</v>
      </c>
      <c r="B2672" s="10">
        <f>[2]Emissions!B2887</f>
        <v>0</v>
      </c>
      <c r="C2672" s="10">
        <f>[2]Emissions!C2887</f>
        <v>0</v>
      </c>
      <c r="D2672" s="10">
        <f>[2]Emissions!D2887</f>
        <v>0</v>
      </c>
      <c r="E2672" s="42">
        <f>[2]Emissions!E2887</f>
        <v>0</v>
      </c>
      <c r="F2672" s="42">
        <f>[2]Emissions!F2887</f>
        <v>0</v>
      </c>
      <c r="G2672" s="42">
        <f>[2]Emissions!G2887</f>
        <v>0</v>
      </c>
      <c r="H2672" s="42">
        <f>[2]Emissions!H2887</f>
        <v>0</v>
      </c>
      <c r="I2672" s="42">
        <f>[2]Emissions!I2887</f>
        <v>0</v>
      </c>
      <c r="J2672" s="42">
        <f>[2]Emissions!J2887</f>
        <v>0</v>
      </c>
      <c r="K2672" s="42">
        <f>[2]Emissions!K2887</f>
        <v>0</v>
      </c>
      <c r="L2672" s="42">
        <f>[2]Emissions!L2887</f>
        <v>0</v>
      </c>
      <c r="M2672" s="42">
        <f>[2]Emissions!M2887</f>
        <v>0</v>
      </c>
    </row>
    <row r="2673" spans="1:13">
      <c r="A2673" s="10">
        <f>[2]Emissions!A2880</f>
        <v>0</v>
      </c>
      <c r="B2673" s="10">
        <f>[2]Emissions!B2880</f>
        <v>0</v>
      </c>
      <c r="C2673" s="10">
        <f>[2]Emissions!C2880</f>
        <v>0</v>
      </c>
      <c r="D2673" s="10">
        <f>[2]Emissions!D2880</f>
        <v>0</v>
      </c>
      <c r="E2673" s="42">
        <f>[2]Emissions!E2880</f>
        <v>0</v>
      </c>
      <c r="F2673" s="42">
        <f>[2]Emissions!F2880</f>
        <v>0</v>
      </c>
      <c r="G2673" s="42">
        <f>[2]Emissions!G2880</f>
        <v>0</v>
      </c>
      <c r="H2673" s="42">
        <f>[2]Emissions!H2880</f>
        <v>0</v>
      </c>
      <c r="I2673" s="42">
        <f>[2]Emissions!I2880</f>
        <v>0</v>
      </c>
      <c r="J2673" s="42">
        <f>[2]Emissions!J2880</f>
        <v>0</v>
      </c>
      <c r="K2673" s="42">
        <f>[2]Emissions!K2880</f>
        <v>0</v>
      </c>
      <c r="L2673" s="42">
        <f>[2]Emissions!L2880</f>
        <v>0</v>
      </c>
      <c r="M2673" s="42">
        <f>[2]Emissions!M2880</f>
        <v>0</v>
      </c>
    </row>
    <row r="2674" spans="1:13">
      <c r="A2674" s="10">
        <f>[2]Emissions!A2873</f>
        <v>0</v>
      </c>
      <c r="B2674" s="10">
        <f>[2]Emissions!B2873</f>
        <v>0</v>
      </c>
      <c r="C2674" s="10">
        <f>[2]Emissions!C2873</f>
        <v>0</v>
      </c>
      <c r="D2674" s="10">
        <f>[2]Emissions!D2873</f>
        <v>0</v>
      </c>
      <c r="E2674" s="42">
        <f>[2]Emissions!E2873</f>
        <v>0</v>
      </c>
      <c r="F2674" s="42">
        <f>[2]Emissions!F2873</f>
        <v>0</v>
      </c>
      <c r="G2674" s="42">
        <f>[2]Emissions!G2873</f>
        <v>0</v>
      </c>
      <c r="H2674" s="42">
        <f>[2]Emissions!H2873</f>
        <v>0</v>
      </c>
      <c r="I2674" s="42">
        <f>[2]Emissions!I2873</f>
        <v>0</v>
      </c>
      <c r="J2674" s="42">
        <f>[2]Emissions!J2873</f>
        <v>0</v>
      </c>
      <c r="K2674" s="42">
        <f>[2]Emissions!K2873</f>
        <v>0</v>
      </c>
      <c r="L2674" s="42">
        <f>[2]Emissions!L2873</f>
        <v>0</v>
      </c>
      <c r="M2674" s="42">
        <f>[2]Emissions!M2873</f>
        <v>0</v>
      </c>
    </row>
    <row r="2675" spans="1:13">
      <c r="A2675" s="10">
        <f>[2]Emissions!A2866</f>
        <v>0</v>
      </c>
      <c r="B2675" s="10">
        <f>[2]Emissions!B2866</f>
        <v>0</v>
      </c>
      <c r="C2675" s="10">
        <f>[2]Emissions!C2866</f>
        <v>0</v>
      </c>
      <c r="D2675" s="10">
        <f>[2]Emissions!D2866</f>
        <v>0</v>
      </c>
      <c r="E2675" s="42">
        <f>[2]Emissions!E2866</f>
        <v>0</v>
      </c>
      <c r="F2675" s="42">
        <f>[2]Emissions!F2866</f>
        <v>0</v>
      </c>
      <c r="G2675" s="42">
        <f>[2]Emissions!G2866</f>
        <v>0</v>
      </c>
      <c r="H2675" s="42">
        <f>[2]Emissions!H2866</f>
        <v>0</v>
      </c>
      <c r="I2675" s="42">
        <f>[2]Emissions!I2866</f>
        <v>0</v>
      </c>
      <c r="J2675" s="42">
        <f>[2]Emissions!J2866</f>
        <v>0</v>
      </c>
      <c r="K2675" s="42">
        <f>[2]Emissions!K2866</f>
        <v>0</v>
      </c>
      <c r="L2675" s="42">
        <f>[2]Emissions!L2866</f>
        <v>0</v>
      </c>
      <c r="M2675" s="42">
        <f>[2]Emissions!M2866</f>
        <v>0</v>
      </c>
    </row>
    <row r="2676" spans="1:13">
      <c r="A2676" s="10">
        <f>[2]Emissions!A2859</f>
        <v>0</v>
      </c>
      <c r="B2676" s="10">
        <f>[2]Emissions!B2859</f>
        <v>0</v>
      </c>
      <c r="C2676" s="10">
        <f>[2]Emissions!C2859</f>
        <v>0</v>
      </c>
      <c r="D2676" s="10">
        <f>[2]Emissions!D2859</f>
        <v>0</v>
      </c>
      <c r="E2676" s="42">
        <f>[2]Emissions!E2859</f>
        <v>0</v>
      </c>
      <c r="F2676" s="42">
        <f>[2]Emissions!F2859</f>
        <v>0</v>
      </c>
      <c r="G2676" s="42">
        <f>[2]Emissions!G2859</f>
        <v>0</v>
      </c>
      <c r="H2676" s="42">
        <f>[2]Emissions!H2859</f>
        <v>0</v>
      </c>
      <c r="I2676" s="42">
        <f>[2]Emissions!I2859</f>
        <v>0</v>
      </c>
      <c r="J2676" s="42">
        <f>[2]Emissions!J2859</f>
        <v>0</v>
      </c>
      <c r="K2676" s="42">
        <f>[2]Emissions!K2859</f>
        <v>0</v>
      </c>
      <c r="L2676" s="42">
        <f>[2]Emissions!L2859</f>
        <v>0</v>
      </c>
      <c r="M2676" s="42">
        <f>[2]Emissions!M2859</f>
        <v>0</v>
      </c>
    </row>
    <row r="2677" spans="1:13">
      <c r="A2677" s="10">
        <f>[2]Emissions!A2852</f>
        <v>0</v>
      </c>
      <c r="B2677" s="10">
        <f>[2]Emissions!B2852</f>
        <v>0</v>
      </c>
      <c r="C2677" s="10">
        <f>[2]Emissions!C2852</f>
        <v>0</v>
      </c>
      <c r="D2677" s="10">
        <f>[2]Emissions!D2852</f>
        <v>0</v>
      </c>
      <c r="E2677" s="42">
        <f>[2]Emissions!E2852</f>
        <v>0</v>
      </c>
      <c r="F2677" s="42">
        <f>[2]Emissions!F2852</f>
        <v>0</v>
      </c>
      <c r="G2677" s="42">
        <f>[2]Emissions!G2852</f>
        <v>0</v>
      </c>
      <c r="H2677" s="42">
        <f>[2]Emissions!H2852</f>
        <v>0</v>
      </c>
      <c r="I2677" s="42">
        <f>[2]Emissions!I2852</f>
        <v>0</v>
      </c>
      <c r="J2677" s="42">
        <f>[2]Emissions!J2852</f>
        <v>0</v>
      </c>
      <c r="K2677" s="42">
        <f>[2]Emissions!K2852</f>
        <v>0</v>
      </c>
      <c r="L2677" s="42">
        <f>[2]Emissions!L2852</f>
        <v>0</v>
      </c>
      <c r="M2677" s="42">
        <f>[2]Emissions!M2852</f>
        <v>0</v>
      </c>
    </row>
    <row r="2678" spans="1:13">
      <c r="A2678" s="10">
        <f>[2]Emissions!A2845</f>
        <v>0</v>
      </c>
      <c r="B2678" s="10">
        <f>[2]Emissions!B2845</f>
        <v>0</v>
      </c>
      <c r="C2678" s="10">
        <f>[2]Emissions!C2845</f>
        <v>0</v>
      </c>
      <c r="D2678" s="10">
        <f>[2]Emissions!D2845</f>
        <v>0</v>
      </c>
      <c r="E2678" s="42">
        <f>[2]Emissions!E2845</f>
        <v>0</v>
      </c>
      <c r="F2678" s="42">
        <f>[2]Emissions!F2845</f>
        <v>0</v>
      </c>
      <c r="G2678" s="42">
        <f>[2]Emissions!G2845</f>
        <v>0</v>
      </c>
      <c r="H2678" s="42">
        <f>[2]Emissions!H2845</f>
        <v>0</v>
      </c>
      <c r="I2678" s="42">
        <f>[2]Emissions!I2845</f>
        <v>0</v>
      </c>
      <c r="J2678" s="42">
        <f>[2]Emissions!J2845</f>
        <v>0</v>
      </c>
      <c r="K2678" s="42">
        <f>[2]Emissions!K2845</f>
        <v>0</v>
      </c>
      <c r="L2678" s="42">
        <f>[2]Emissions!L2845</f>
        <v>0</v>
      </c>
      <c r="M2678" s="42">
        <f>[2]Emissions!M2845</f>
        <v>0</v>
      </c>
    </row>
    <row r="2679" spans="1:13">
      <c r="A2679" s="10">
        <f>[2]Emissions!A2838</f>
        <v>0</v>
      </c>
      <c r="B2679" s="10">
        <f>[2]Emissions!B2838</f>
        <v>0</v>
      </c>
      <c r="C2679" s="10">
        <f>[2]Emissions!C2838</f>
        <v>0</v>
      </c>
      <c r="D2679" s="10">
        <f>[2]Emissions!D2838</f>
        <v>0</v>
      </c>
      <c r="E2679" s="42">
        <f>[2]Emissions!E2838</f>
        <v>0</v>
      </c>
      <c r="F2679" s="42">
        <f>[2]Emissions!F2838</f>
        <v>0</v>
      </c>
      <c r="G2679" s="42">
        <f>[2]Emissions!G2838</f>
        <v>0</v>
      </c>
      <c r="H2679" s="42">
        <f>[2]Emissions!H2838</f>
        <v>0</v>
      </c>
      <c r="I2679" s="42">
        <f>[2]Emissions!I2838</f>
        <v>0</v>
      </c>
      <c r="J2679" s="42">
        <f>[2]Emissions!J2838</f>
        <v>0</v>
      </c>
      <c r="K2679" s="42">
        <f>[2]Emissions!K2838</f>
        <v>0</v>
      </c>
      <c r="L2679" s="42">
        <f>[2]Emissions!L2838</f>
        <v>0</v>
      </c>
      <c r="M2679" s="42">
        <f>[2]Emissions!M2838</f>
        <v>0</v>
      </c>
    </row>
    <row r="2680" spans="1:13">
      <c r="A2680" s="10">
        <f>[2]Emissions!A2831</f>
        <v>0</v>
      </c>
      <c r="B2680" s="10">
        <f>[2]Emissions!B2831</f>
        <v>0</v>
      </c>
      <c r="C2680" s="10">
        <f>[2]Emissions!C2831</f>
        <v>0</v>
      </c>
      <c r="D2680" s="10">
        <f>[2]Emissions!D2831</f>
        <v>0</v>
      </c>
      <c r="E2680" s="42">
        <f>[2]Emissions!E2831</f>
        <v>0</v>
      </c>
      <c r="F2680" s="42">
        <f>[2]Emissions!F2831</f>
        <v>0</v>
      </c>
      <c r="G2680" s="42">
        <f>[2]Emissions!G2831</f>
        <v>0</v>
      </c>
      <c r="H2680" s="42">
        <f>[2]Emissions!H2831</f>
        <v>0</v>
      </c>
      <c r="I2680" s="42">
        <f>[2]Emissions!I2831</f>
        <v>0</v>
      </c>
      <c r="J2680" s="42">
        <f>[2]Emissions!J2831</f>
        <v>0</v>
      </c>
      <c r="K2680" s="42">
        <f>[2]Emissions!K2831</f>
        <v>0</v>
      </c>
      <c r="L2680" s="42">
        <f>[2]Emissions!L2831</f>
        <v>0</v>
      </c>
      <c r="M2680" s="42">
        <f>[2]Emissions!M2831</f>
        <v>0</v>
      </c>
    </row>
    <row r="2681" spans="1:13">
      <c r="A2681" s="10">
        <f>[2]Emissions!A2824</f>
        <v>0</v>
      </c>
      <c r="B2681" s="10">
        <f>[2]Emissions!B2824</f>
        <v>0</v>
      </c>
      <c r="C2681" s="10">
        <f>[2]Emissions!C2824</f>
        <v>0</v>
      </c>
      <c r="D2681" s="10">
        <f>[2]Emissions!D2824</f>
        <v>0</v>
      </c>
      <c r="E2681" s="42">
        <f>[2]Emissions!E2824</f>
        <v>0</v>
      </c>
      <c r="F2681" s="42">
        <f>[2]Emissions!F2824</f>
        <v>0</v>
      </c>
      <c r="G2681" s="42">
        <f>[2]Emissions!G2824</f>
        <v>0</v>
      </c>
      <c r="H2681" s="42">
        <f>[2]Emissions!H2824</f>
        <v>0</v>
      </c>
      <c r="I2681" s="42">
        <f>[2]Emissions!I2824</f>
        <v>0</v>
      </c>
      <c r="J2681" s="42">
        <f>[2]Emissions!J2824</f>
        <v>0</v>
      </c>
      <c r="K2681" s="42">
        <f>[2]Emissions!K2824</f>
        <v>0</v>
      </c>
      <c r="L2681" s="42">
        <f>[2]Emissions!L2824</f>
        <v>0</v>
      </c>
      <c r="M2681" s="42">
        <f>[2]Emissions!M2824</f>
        <v>0</v>
      </c>
    </row>
    <row r="2682" spans="1:13">
      <c r="A2682" s="10">
        <f>[2]Emissions!A2817</f>
        <v>0</v>
      </c>
      <c r="B2682" s="10">
        <f>[2]Emissions!B2817</f>
        <v>0</v>
      </c>
      <c r="C2682" s="10">
        <f>[2]Emissions!C2817</f>
        <v>0</v>
      </c>
      <c r="D2682" s="10">
        <f>[2]Emissions!D2817</f>
        <v>0</v>
      </c>
      <c r="E2682" s="42">
        <f>[2]Emissions!E2817</f>
        <v>0</v>
      </c>
      <c r="F2682" s="42">
        <f>[2]Emissions!F2817</f>
        <v>0</v>
      </c>
      <c r="G2682" s="42">
        <f>[2]Emissions!G2817</f>
        <v>0</v>
      </c>
      <c r="H2682" s="42">
        <f>[2]Emissions!H2817</f>
        <v>0</v>
      </c>
      <c r="I2682" s="42">
        <f>[2]Emissions!I2817</f>
        <v>0</v>
      </c>
      <c r="J2682" s="42">
        <f>[2]Emissions!J2817</f>
        <v>0</v>
      </c>
      <c r="K2682" s="42">
        <f>[2]Emissions!K2817</f>
        <v>0</v>
      </c>
      <c r="L2682" s="42">
        <f>[2]Emissions!L2817</f>
        <v>0</v>
      </c>
      <c r="M2682" s="42">
        <f>[2]Emissions!M2817</f>
        <v>0</v>
      </c>
    </row>
    <row r="2683" spans="1:13">
      <c r="A2683" s="10">
        <f>[2]Emissions!A2810</f>
        <v>0</v>
      </c>
      <c r="B2683" s="10">
        <f>[2]Emissions!B2810</f>
        <v>0</v>
      </c>
      <c r="C2683" s="10">
        <f>[2]Emissions!C2810</f>
        <v>0</v>
      </c>
      <c r="D2683" s="10">
        <f>[2]Emissions!D2810</f>
        <v>0</v>
      </c>
      <c r="E2683" s="42">
        <f>[2]Emissions!E2810</f>
        <v>0</v>
      </c>
      <c r="F2683" s="42">
        <f>[2]Emissions!F2810</f>
        <v>0</v>
      </c>
      <c r="G2683" s="42">
        <f>[2]Emissions!G2810</f>
        <v>0</v>
      </c>
      <c r="H2683" s="42">
        <f>[2]Emissions!H2810</f>
        <v>0</v>
      </c>
      <c r="I2683" s="42">
        <f>[2]Emissions!I2810</f>
        <v>0</v>
      </c>
      <c r="J2683" s="42">
        <f>[2]Emissions!J2810</f>
        <v>0</v>
      </c>
      <c r="K2683" s="42">
        <f>[2]Emissions!K2810</f>
        <v>0</v>
      </c>
      <c r="L2683" s="42">
        <f>[2]Emissions!L2810</f>
        <v>0</v>
      </c>
      <c r="M2683" s="42">
        <f>[2]Emissions!M2810</f>
        <v>0</v>
      </c>
    </row>
    <row r="2684" spans="1:13">
      <c r="A2684" s="10">
        <f>[2]Emissions!A2803</f>
        <v>0</v>
      </c>
      <c r="B2684" s="10">
        <f>[2]Emissions!B2803</f>
        <v>0</v>
      </c>
      <c r="C2684" s="10">
        <f>[2]Emissions!C2803</f>
        <v>0</v>
      </c>
      <c r="D2684" s="10">
        <f>[2]Emissions!D2803</f>
        <v>0</v>
      </c>
      <c r="E2684" s="42">
        <f>[2]Emissions!E2803</f>
        <v>0</v>
      </c>
      <c r="F2684" s="42">
        <f>[2]Emissions!F2803</f>
        <v>0</v>
      </c>
      <c r="G2684" s="42">
        <f>[2]Emissions!G2803</f>
        <v>0</v>
      </c>
      <c r="H2684" s="42">
        <f>[2]Emissions!H2803</f>
        <v>0</v>
      </c>
      <c r="I2684" s="42">
        <f>[2]Emissions!I2803</f>
        <v>0</v>
      </c>
      <c r="J2684" s="42">
        <f>[2]Emissions!J2803</f>
        <v>0</v>
      </c>
      <c r="K2684" s="42">
        <f>[2]Emissions!K2803</f>
        <v>0</v>
      </c>
      <c r="L2684" s="42">
        <f>[2]Emissions!L2803</f>
        <v>0</v>
      </c>
      <c r="M2684" s="42">
        <f>[2]Emissions!M2803</f>
        <v>0</v>
      </c>
    </row>
    <row r="2685" spans="1:13">
      <c r="A2685" s="10">
        <f>[2]Emissions!A2798</f>
        <v>0</v>
      </c>
      <c r="B2685" s="10">
        <f>[2]Emissions!B2798</f>
        <v>0</v>
      </c>
      <c r="C2685" s="10">
        <f>[2]Emissions!C2798</f>
        <v>0</v>
      </c>
      <c r="D2685" s="10">
        <f>[2]Emissions!D2798</f>
        <v>0</v>
      </c>
      <c r="E2685" s="42">
        <f>[2]Emissions!E2798</f>
        <v>0</v>
      </c>
      <c r="F2685" s="42">
        <f>[2]Emissions!F2798</f>
        <v>0</v>
      </c>
      <c r="G2685" s="42">
        <f>[2]Emissions!G2798</f>
        <v>0</v>
      </c>
      <c r="H2685" s="42">
        <f>[2]Emissions!H2798</f>
        <v>0</v>
      </c>
      <c r="I2685" s="42">
        <f>[2]Emissions!I2798</f>
        <v>0</v>
      </c>
      <c r="J2685" s="42">
        <f>[2]Emissions!J2798</f>
        <v>0</v>
      </c>
      <c r="K2685" s="42">
        <f>[2]Emissions!K2798</f>
        <v>0</v>
      </c>
      <c r="L2685" s="42">
        <f>[2]Emissions!L2798</f>
        <v>0</v>
      </c>
      <c r="M2685" s="42">
        <f>[2]Emissions!M2798</f>
        <v>0</v>
      </c>
    </row>
    <row r="2686" spans="1:13">
      <c r="A2686" s="10">
        <f>[2]Emissions!A2791</f>
        <v>0</v>
      </c>
      <c r="B2686" s="10">
        <f>[2]Emissions!B2791</f>
        <v>0</v>
      </c>
      <c r="C2686" s="10">
        <f>[2]Emissions!C2791</f>
        <v>0</v>
      </c>
      <c r="D2686" s="10">
        <f>[2]Emissions!D2791</f>
        <v>0</v>
      </c>
      <c r="E2686" s="42">
        <f>[2]Emissions!E2791</f>
        <v>0</v>
      </c>
      <c r="F2686" s="42">
        <f>[2]Emissions!F2791</f>
        <v>0</v>
      </c>
      <c r="G2686" s="42">
        <f>[2]Emissions!G2791</f>
        <v>0</v>
      </c>
      <c r="H2686" s="42">
        <f>[2]Emissions!H2791</f>
        <v>0</v>
      </c>
      <c r="I2686" s="42">
        <f>[2]Emissions!I2791</f>
        <v>0</v>
      </c>
      <c r="J2686" s="42">
        <f>[2]Emissions!J2791</f>
        <v>0</v>
      </c>
      <c r="K2686" s="42">
        <f>[2]Emissions!K2791</f>
        <v>0</v>
      </c>
      <c r="L2686" s="42">
        <f>[2]Emissions!L2791</f>
        <v>0</v>
      </c>
      <c r="M2686" s="42">
        <f>[2]Emissions!M2791</f>
        <v>0</v>
      </c>
    </row>
    <row r="2687" spans="1:13">
      <c r="A2687" s="10">
        <f>[2]Emissions!A2784</f>
        <v>0</v>
      </c>
      <c r="B2687" s="10">
        <f>[2]Emissions!B2784</f>
        <v>0</v>
      </c>
      <c r="C2687" s="10">
        <f>[2]Emissions!C2784</f>
        <v>0</v>
      </c>
      <c r="D2687" s="10">
        <f>[2]Emissions!D2784</f>
        <v>0</v>
      </c>
      <c r="E2687" s="42">
        <f>[2]Emissions!E2784</f>
        <v>0</v>
      </c>
      <c r="F2687" s="42">
        <f>[2]Emissions!F2784</f>
        <v>0</v>
      </c>
      <c r="G2687" s="42">
        <f>[2]Emissions!G2784</f>
        <v>0</v>
      </c>
      <c r="H2687" s="42">
        <f>[2]Emissions!H2784</f>
        <v>0</v>
      </c>
      <c r="I2687" s="42">
        <f>[2]Emissions!I2784</f>
        <v>0</v>
      </c>
      <c r="J2687" s="42">
        <f>[2]Emissions!J2784</f>
        <v>0</v>
      </c>
      <c r="K2687" s="42">
        <f>[2]Emissions!K2784</f>
        <v>0</v>
      </c>
      <c r="L2687" s="42">
        <f>[2]Emissions!L2784</f>
        <v>0</v>
      </c>
      <c r="M2687" s="42">
        <f>[2]Emissions!M2784</f>
        <v>0</v>
      </c>
    </row>
    <row r="2688" spans="1:13">
      <c r="A2688" s="10">
        <f>[2]Emissions!A2777</f>
        <v>0</v>
      </c>
      <c r="B2688" s="10">
        <f>[2]Emissions!B2777</f>
        <v>0</v>
      </c>
      <c r="C2688" s="10">
        <f>[2]Emissions!C2777</f>
        <v>0</v>
      </c>
      <c r="D2688" s="10">
        <f>[2]Emissions!D2777</f>
        <v>0</v>
      </c>
      <c r="E2688" s="42">
        <f>[2]Emissions!E2777</f>
        <v>0</v>
      </c>
      <c r="F2688" s="42">
        <f>[2]Emissions!F2777</f>
        <v>0</v>
      </c>
      <c r="G2688" s="42">
        <f>[2]Emissions!G2777</f>
        <v>0</v>
      </c>
      <c r="H2688" s="42">
        <f>[2]Emissions!H2777</f>
        <v>0</v>
      </c>
      <c r="I2688" s="42">
        <f>[2]Emissions!I2777</f>
        <v>0</v>
      </c>
      <c r="J2688" s="42">
        <f>[2]Emissions!J2777</f>
        <v>0</v>
      </c>
      <c r="K2688" s="42">
        <f>[2]Emissions!K2777</f>
        <v>0</v>
      </c>
      <c r="L2688" s="42">
        <f>[2]Emissions!L2777</f>
        <v>0</v>
      </c>
      <c r="M2688" s="42">
        <f>[2]Emissions!M2777</f>
        <v>0</v>
      </c>
    </row>
    <row r="2689" spans="1:13">
      <c r="A2689" s="10">
        <f>[2]Emissions!A2770</f>
        <v>0</v>
      </c>
      <c r="B2689" s="10">
        <f>[2]Emissions!B2770</f>
        <v>0</v>
      </c>
      <c r="C2689" s="10">
        <f>[2]Emissions!C2770</f>
        <v>0</v>
      </c>
      <c r="D2689" s="10">
        <f>[2]Emissions!D2770</f>
        <v>0</v>
      </c>
      <c r="E2689" s="42">
        <f>[2]Emissions!E2770</f>
        <v>0</v>
      </c>
      <c r="F2689" s="42">
        <f>[2]Emissions!F2770</f>
        <v>0</v>
      </c>
      <c r="G2689" s="42">
        <f>[2]Emissions!G2770</f>
        <v>0</v>
      </c>
      <c r="H2689" s="42">
        <f>[2]Emissions!H2770</f>
        <v>0</v>
      </c>
      <c r="I2689" s="42">
        <f>[2]Emissions!I2770</f>
        <v>0</v>
      </c>
      <c r="J2689" s="42">
        <f>[2]Emissions!J2770</f>
        <v>0</v>
      </c>
      <c r="K2689" s="42">
        <f>[2]Emissions!K2770</f>
        <v>0</v>
      </c>
      <c r="L2689" s="42">
        <f>[2]Emissions!L2770</f>
        <v>0</v>
      </c>
      <c r="M2689" s="42">
        <f>[2]Emissions!M2770</f>
        <v>0</v>
      </c>
    </row>
    <row r="2690" spans="1:13">
      <c r="A2690" s="10">
        <f>[2]Emissions!A2763</f>
        <v>0</v>
      </c>
      <c r="B2690" s="10">
        <f>[2]Emissions!B2763</f>
        <v>0</v>
      </c>
      <c r="C2690" s="10">
        <f>[2]Emissions!C2763</f>
        <v>0</v>
      </c>
      <c r="D2690" s="10">
        <f>[2]Emissions!D2763</f>
        <v>0</v>
      </c>
      <c r="E2690" s="42">
        <f>[2]Emissions!E2763</f>
        <v>0</v>
      </c>
      <c r="F2690" s="42">
        <f>[2]Emissions!F2763</f>
        <v>0</v>
      </c>
      <c r="G2690" s="42">
        <f>[2]Emissions!G2763</f>
        <v>0</v>
      </c>
      <c r="H2690" s="42">
        <f>[2]Emissions!H2763</f>
        <v>0</v>
      </c>
      <c r="I2690" s="42">
        <f>[2]Emissions!I2763</f>
        <v>0</v>
      </c>
      <c r="J2690" s="42">
        <f>[2]Emissions!J2763</f>
        <v>0</v>
      </c>
      <c r="K2690" s="42">
        <f>[2]Emissions!K2763</f>
        <v>0</v>
      </c>
      <c r="L2690" s="42">
        <f>[2]Emissions!L2763</f>
        <v>0</v>
      </c>
      <c r="M2690" s="42">
        <f>[2]Emissions!M2763</f>
        <v>0</v>
      </c>
    </row>
    <row r="2691" spans="1:13">
      <c r="A2691" s="10">
        <f>[2]Emissions!A2756</f>
        <v>0</v>
      </c>
      <c r="B2691" s="10">
        <f>[2]Emissions!B2756</f>
        <v>0</v>
      </c>
      <c r="C2691" s="10">
        <f>[2]Emissions!C2756</f>
        <v>0</v>
      </c>
      <c r="D2691" s="10">
        <f>[2]Emissions!D2756</f>
        <v>0</v>
      </c>
      <c r="E2691" s="42">
        <f>[2]Emissions!E2756</f>
        <v>0</v>
      </c>
      <c r="F2691" s="42">
        <f>[2]Emissions!F2756</f>
        <v>0</v>
      </c>
      <c r="G2691" s="42">
        <f>[2]Emissions!G2756</f>
        <v>0</v>
      </c>
      <c r="H2691" s="42">
        <f>[2]Emissions!H2756</f>
        <v>0</v>
      </c>
      <c r="I2691" s="42">
        <f>[2]Emissions!I2756</f>
        <v>0</v>
      </c>
      <c r="J2691" s="42">
        <f>[2]Emissions!J2756</f>
        <v>0</v>
      </c>
      <c r="K2691" s="42">
        <f>[2]Emissions!K2756</f>
        <v>0</v>
      </c>
      <c r="L2691" s="42">
        <f>[2]Emissions!L2756</f>
        <v>0</v>
      </c>
      <c r="M2691" s="42">
        <f>[2]Emissions!M2756</f>
        <v>0</v>
      </c>
    </row>
    <row r="2692" spans="1:13">
      <c r="A2692" s="10">
        <f>[2]Emissions!A2751</f>
        <v>0</v>
      </c>
      <c r="B2692" s="10">
        <f>[2]Emissions!B2751</f>
        <v>0</v>
      </c>
      <c r="C2692" s="10">
        <f>[2]Emissions!C2751</f>
        <v>0</v>
      </c>
      <c r="D2692" s="10">
        <f>[2]Emissions!D2751</f>
        <v>0</v>
      </c>
      <c r="E2692" s="42">
        <f>[2]Emissions!E2751</f>
        <v>0</v>
      </c>
      <c r="F2692" s="42">
        <f>[2]Emissions!F2751</f>
        <v>0</v>
      </c>
      <c r="G2692" s="42">
        <f>[2]Emissions!G2751</f>
        <v>0</v>
      </c>
      <c r="H2692" s="42">
        <f>[2]Emissions!H2751</f>
        <v>0</v>
      </c>
      <c r="I2692" s="42">
        <f>[2]Emissions!I2751</f>
        <v>0</v>
      </c>
      <c r="J2692" s="42">
        <f>[2]Emissions!J2751</f>
        <v>0</v>
      </c>
      <c r="K2692" s="42">
        <f>[2]Emissions!K2751</f>
        <v>0</v>
      </c>
      <c r="L2692" s="42">
        <f>[2]Emissions!L2751</f>
        <v>0</v>
      </c>
      <c r="M2692" s="42">
        <f>[2]Emissions!M2751</f>
        <v>0</v>
      </c>
    </row>
    <row r="2693" spans="1:13">
      <c r="A2693" s="10">
        <f>[2]Emissions!A2744</f>
        <v>0</v>
      </c>
      <c r="B2693" s="10">
        <f>[2]Emissions!B2744</f>
        <v>0</v>
      </c>
      <c r="C2693" s="10">
        <f>[2]Emissions!C2744</f>
        <v>0</v>
      </c>
      <c r="D2693" s="10">
        <f>[2]Emissions!D2744</f>
        <v>0</v>
      </c>
      <c r="E2693" s="42">
        <f>[2]Emissions!E2744</f>
        <v>0</v>
      </c>
      <c r="F2693" s="42">
        <f>[2]Emissions!F2744</f>
        <v>0</v>
      </c>
      <c r="G2693" s="42">
        <f>[2]Emissions!G2744</f>
        <v>0</v>
      </c>
      <c r="H2693" s="42">
        <f>[2]Emissions!H2744</f>
        <v>0</v>
      </c>
      <c r="I2693" s="42">
        <f>[2]Emissions!I2744</f>
        <v>0</v>
      </c>
      <c r="J2693" s="42">
        <f>[2]Emissions!J2744</f>
        <v>0</v>
      </c>
      <c r="K2693" s="42">
        <f>[2]Emissions!K2744</f>
        <v>0</v>
      </c>
      <c r="L2693" s="42">
        <f>[2]Emissions!L2744</f>
        <v>0</v>
      </c>
      <c r="M2693" s="42">
        <f>[2]Emissions!M2744</f>
        <v>0</v>
      </c>
    </row>
    <row r="2694" spans="1:13">
      <c r="A2694" s="10">
        <f>[2]Emissions!A2737</f>
        <v>0</v>
      </c>
      <c r="B2694" s="10">
        <f>[2]Emissions!B2737</f>
        <v>0</v>
      </c>
      <c r="C2694" s="10">
        <f>[2]Emissions!C2737</f>
        <v>0</v>
      </c>
      <c r="D2694" s="10">
        <f>[2]Emissions!D2737</f>
        <v>0</v>
      </c>
      <c r="E2694" s="42">
        <f>[2]Emissions!E2737</f>
        <v>0</v>
      </c>
      <c r="F2694" s="42">
        <f>[2]Emissions!F2737</f>
        <v>0</v>
      </c>
      <c r="G2694" s="42">
        <f>[2]Emissions!G2737</f>
        <v>0</v>
      </c>
      <c r="H2694" s="42">
        <f>[2]Emissions!H2737</f>
        <v>0</v>
      </c>
      <c r="I2694" s="42">
        <f>[2]Emissions!I2737</f>
        <v>0</v>
      </c>
      <c r="J2694" s="42">
        <f>[2]Emissions!J2737</f>
        <v>0</v>
      </c>
      <c r="K2694" s="42">
        <f>[2]Emissions!K2737</f>
        <v>0</v>
      </c>
      <c r="L2694" s="42">
        <f>[2]Emissions!L2737</f>
        <v>0</v>
      </c>
      <c r="M2694" s="42">
        <f>[2]Emissions!M2737</f>
        <v>0</v>
      </c>
    </row>
    <row r="2695" spans="1:13">
      <c r="A2695" s="10">
        <f>[2]Emissions!A2730</f>
        <v>0</v>
      </c>
      <c r="B2695" s="10">
        <f>[2]Emissions!B2730</f>
        <v>0</v>
      </c>
      <c r="C2695" s="10">
        <f>[2]Emissions!C2730</f>
        <v>0</v>
      </c>
      <c r="D2695" s="10">
        <f>[2]Emissions!D2730</f>
        <v>0</v>
      </c>
      <c r="E2695" s="42">
        <f>[2]Emissions!E2730</f>
        <v>0</v>
      </c>
      <c r="F2695" s="42">
        <f>[2]Emissions!F2730</f>
        <v>0</v>
      </c>
      <c r="G2695" s="42">
        <f>[2]Emissions!G2730</f>
        <v>0</v>
      </c>
      <c r="H2695" s="42">
        <f>[2]Emissions!H2730</f>
        <v>0</v>
      </c>
      <c r="I2695" s="42">
        <f>[2]Emissions!I2730</f>
        <v>0</v>
      </c>
      <c r="J2695" s="42">
        <f>[2]Emissions!J2730</f>
        <v>0</v>
      </c>
      <c r="K2695" s="42">
        <f>[2]Emissions!K2730</f>
        <v>0</v>
      </c>
      <c r="L2695" s="42">
        <f>[2]Emissions!L2730</f>
        <v>0</v>
      </c>
      <c r="M2695" s="42">
        <f>[2]Emissions!M2730</f>
        <v>0</v>
      </c>
    </row>
    <row r="2696" spans="1:13">
      <c r="A2696" s="10">
        <f>[2]Emissions!A2723</f>
        <v>0</v>
      </c>
      <c r="B2696" s="10">
        <f>[2]Emissions!B2723</f>
        <v>0</v>
      </c>
      <c r="C2696" s="10">
        <f>[2]Emissions!C2723</f>
        <v>0</v>
      </c>
      <c r="D2696" s="10">
        <f>[2]Emissions!D2723</f>
        <v>0</v>
      </c>
      <c r="E2696" s="42">
        <f>[2]Emissions!E2723</f>
        <v>0</v>
      </c>
      <c r="F2696" s="42">
        <f>[2]Emissions!F2723</f>
        <v>0</v>
      </c>
      <c r="G2696" s="42">
        <f>[2]Emissions!G2723</f>
        <v>0</v>
      </c>
      <c r="H2696" s="42">
        <f>[2]Emissions!H2723</f>
        <v>0</v>
      </c>
      <c r="I2696" s="42">
        <f>[2]Emissions!I2723</f>
        <v>0</v>
      </c>
      <c r="J2696" s="42">
        <f>[2]Emissions!J2723</f>
        <v>0</v>
      </c>
      <c r="K2696" s="42">
        <f>[2]Emissions!K2723</f>
        <v>0</v>
      </c>
      <c r="L2696" s="42">
        <f>[2]Emissions!L2723</f>
        <v>0</v>
      </c>
      <c r="M2696" s="42">
        <f>[2]Emissions!M2723</f>
        <v>0</v>
      </c>
    </row>
    <row r="2697" spans="1:13">
      <c r="A2697" s="10">
        <f>[2]Emissions!A2716</f>
        <v>0</v>
      </c>
      <c r="B2697" s="10">
        <f>[2]Emissions!B2716</f>
        <v>0</v>
      </c>
      <c r="C2697" s="10">
        <f>[2]Emissions!C2716</f>
        <v>0</v>
      </c>
      <c r="D2697" s="10">
        <f>[2]Emissions!D2716</f>
        <v>0</v>
      </c>
      <c r="E2697" s="42">
        <f>[2]Emissions!E2716</f>
        <v>0</v>
      </c>
      <c r="F2697" s="42">
        <f>[2]Emissions!F2716</f>
        <v>0</v>
      </c>
      <c r="G2697" s="42">
        <f>[2]Emissions!G2716</f>
        <v>0</v>
      </c>
      <c r="H2697" s="42">
        <f>[2]Emissions!H2716</f>
        <v>0</v>
      </c>
      <c r="I2697" s="42">
        <f>[2]Emissions!I2716</f>
        <v>0</v>
      </c>
      <c r="J2697" s="42">
        <f>[2]Emissions!J2716</f>
        <v>0</v>
      </c>
      <c r="K2697" s="42">
        <f>[2]Emissions!K2716</f>
        <v>0</v>
      </c>
      <c r="L2697" s="42">
        <f>[2]Emissions!L2716</f>
        <v>0</v>
      </c>
      <c r="M2697" s="42">
        <f>[2]Emissions!M2716</f>
        <v>0</v>
      </c>
    </row>
    <row r="2698" spans="1:13">
      <c r="A2698" s="10">
        <f>[2]Emissions!A2709</f>
        <v>0</v>
      </c>
      <c r="B2698" s="10">
        <f>[2]Emissions!B2709</f>
        <v>0</v>
      </c>
      <c r="C2698" s="10">
        <f>[2]Emissions!C2709</f>
        <v>0</v>
      </c>
      <c r="D2698" s="10">
        <f>[2]Emissions!D2709</f>
        <v>0</v>
      </c>
      <c r="E2698" s="42">
        <f>[2]Emissions!E2709</f>
        <v>0</v>
      </c>
      <c r="F2698" s="42">
        <f>[2]Emissions!F2709</f>
        <v>0</v>
      </c>
      <c r="G2698" s="42">
        <f>[2]Emissions!G2709</f>
        <v>0</v>
      </c>
      <c r="H2698" s="42">
        <f>[2]Emissions!H2709</f>
        <v>0</v>
      </c>
      <c r="I2698" s="42">
        <f>[2]Emissions!I2709</f>
        <v>0</v>
      </c>
      <c r="J2698" s="42">
        <f>[2]Emissions!J2709</f>
        <v>0</v>
      </c>
      <c r="K2698" s="42">
        <f>[2]Emissions!K2709</f>
        <v>0</v>
      </c>
      <c r="L2698" s="42">
        <f>[2]Emissions!L2709</f>
        <v>0</v>
      </c>
      <c r="M2698" s="42">
        <f>[2]Emissions!M2709</f>
        <v>0</v>
      </c>
    </row>
    <row r="2699" spans="1:13">
      <c r="A2699" s="10">
        <f>[2]Emissions!A2702</f>
        <v>0</v>
      </c>
      <c r="B2699" s="10">
        <f>[2]Emissions!B2702</f>
        <v>0</v>
      </c>
      <c r="C2699" s="10">
        <f>[2]Emissions!C2702</f>
        <v>0</v>
      </c>
      <c r="D2699" s="10">
        <f>[2]Emissions!D2702</f>
        <v>0</v>
      </c>
      <c r="E2699" s="42">
        <f>[2]Emissions!E2702</f>
        <v>0</v>
      </c>
      <c r="F2699" s="42">
        <f>[2]Emissions!F2702</f>
        <v>0</v>
      </c>
      <c r="G2699" s="42">
        <f>[2]Emissions!G2702</f>
        <v>0</v>
      </c>
      <c r="H2699" s="42">
        <f>[2]Emissions!H2702</f>
        <v>0</v>
      </c>
      <c r="I2699" s="42">
        <f>[2]Emissions!I2702</f>
        <v>0</v>
      </c>
      <c r="J2699" s="42">
        <f>[2]Emissions!J2702</f>
        <v>0</v>
      </c>
      <c r="K2699" s="42">
        <f>[2]Emissions!K2702</f>
        <v>0</v>
      </c>
      <c r="L2699" s="42">
        <f>[2]Emissions!L2702</f>
        <v>0</v>
      </c>
      <c r="M2699" s="42">
        <f>[2]Emissions!M2702</f>
        <v>0</v>
      </c>
    </row>
    <row r="2700" spans="1:13">
      <c r="A2700" s="10">
        <f>[2]Emissions!A2695</f>
        <v>0</v>
      </c>
      <c r="B2700" s="10">
        <f>[2]Emissions!B2695</f>
        <v>0</v>
      </c>
      <c r="C2700" s="10">
        <f>[2]Emissions!C2695</f>
        <v>0</v>
      </c>
      <c r="D2700" s="10">
        <f>[2]Emissions!D2695</f>
        <v>0</v>
      </c>
      <c r="E2700" s="42">
        <f>[2]Emissions!E2695</f>
        <v>0</v>
      </c>
      <c r="F2700" s="42">
        <f>[2]Emissions!F2695</f>
        <v>0</v>
      </c>
      <c r="G2700" s="42">
        <f>[2]Emissions!G2695</f>
        <v>0</v>
      </c>
      <c r="H2700" s="42">
        <f>[2]Emissions!H2695</f>
        <v>0</v>
      </c>
      <c r="I2700" s="42">
        <f>[2]Emissions!I2695</f>
        <v>0</v>
      </c>
      <c r="J2700" s="42">
        <f>[2]Emissions!J2695</f>
        <v>0</v>
      </c>
      <c r="K2700" s="42">
        <f>[2]Emissions!K2695</f>
        <v>0</v>
      </c>
      <c r="L2700" s="42">
        <f>[2]Emissions!L2695</f>
        <v>0</v>
      </c>
      <c r="M2700" s="42">
        <f>[2]Emissions!M2695</f>
        <v>0</v>
      </c>
    </row>
    <row r="2701" spans="1:13">
      <c r="A2701" s="10">
        <f>[2]Emissions!A2688</f>
        <v>0</v>
      </c>
      <c r="B2701" s="10">
        <f>[2]Emissions!B2688</f>
        <v>0</v>
      </c>
      <c r="C2701" s="10">
        <f>[2]Emissions!C2688</f>
        <v>0</v>
      </c>
      <c r="D2701" s="10">
        <f>[2]Emissions!D2688</f>
        <v>0</v>
      </c>
      <c r="E2701" s="42">
        <f>[2]Emissions!E2688</f>
        <v>0</v>
      </c>
      <c r="F2701" s="42">
        <f>[2]Emissions!F2688</f>
        <v>0</v>
      </c>
      <c r="G2701" s="42">
        <f>[2]Emissions!G2688</f>
        <v>0</v>
      </c>
      <c r="H2701" s="42">
        <f>[2]Emissions!H2688</f>
        <v>0</v>
      </c>
      <c r="I2701" s="42">
        <f>[2]Emissions!I2688</f>
        <v>0</v>
      </c>
      <c r="J2701" s="42">
        <f>[2]Emissions!J2688</f>
        <v>0</v>
      </c>
      <c r="K2701" s="42">
        <f>[2]Emissions!K2688</f>
        <v>0</v>
      </c>
      <c r="L2701" s="42">
        <f>[2]Emissions!L2688</f>
        <v>0</v>
      </c>
      <c r="M2701" s="42">
        <f>[2]Emissions!M2688</f>
        <v>0</v>
      </c>
    </row>
    <row r="2702" spans="1:13">
      <c r="A2702" s="10">
        <f>[2]Emissions!A2681</f>
        <v>0</v>
      </c>
      <c r="B2702" s="10">
        <f>[2]Emissions!B2681</f>
        <v>0</v>
      </c>
      <c r="C2702" s="10">
        <f>[2]Emissions!C2681</f>
        <v>0</v>
      </c>
      <c r="D2702" s="10">
        <f>[2]Emissions!D2681</f>
        <v>0</v>
      </c>
      <c r="E2702" s="42">
        <f>[2]Emissions!E2681</f>
        <v>0</v>
      </c>
      <c r="F2702" s="42">
        <f>[2]Emissions!F2681</f>
        <v>0</v>
      </c>
      <c r="G2702" s="42">
        <f>[2]Emissions!G2681</f>
        <v>0</v>
      </c>
      <c r="H2702" s="42">
        <f>[2]Emissions!H2681</f>
        <v>0</v>
      </c>
      <c r="I2702" s="42">
        <f>[2]Emissions!I2681</f>
        <v>0</v>
      </c>
      <c r="J2702" s="42">
        <f>[2]Emissions!J2681</f>
        <v>0</v>
      </c>
      <c r="K2702" s="42">
        <f>[2]Emissions!K2681</f>
        <v>0</v>
      </c>
      <c r="L2702" s="42">
        <f>[2]Emissions!L2681</f>
        <v>0</v>
      </c>
      <c r="M2702" s="42">
        <f>[2]Emissions!M2681</f>
        <v>0</v>
      </c>
    </row>
    <row r="2703" spans="1:13">
      <c r="A2703" s="10">
        <f>[2]Emissions!A2674</f>
        <v>0</v>
      </c>
      <c r="B2703" s="10">
        <f>[2]Emissions!B2674</f>
        <v>0</v>
      </c>
      <c r="C2703" s="10">
        <f>[2]Emissions!C2674</f>
        <v>0</v>
      </c>
      <c r="D2703" s="10">
        <f>[2]Emissions!D2674</f>
        <v>0</v>
      </c>
      <c r="E2703" s="42">
        <f>[2]Emissions!E2674</f>
        <v>0</v>
      </c>
      <c r="F2703" s="42">
        <f>[2]Emissions!F2674</f>
        <v>0</v>
      </c>
      <c r="G2703" s="42">
        <f>[2]Emissions!G2674</f>
        <v>0</v>
      </c>
      <c r="H2703" s="42">
        <f>[2]Emissions!H2674</f>
        <v>0</v>
      </c>
      <c r="I2703" s="42">
        <f>[2]Emissions!I2674</f>
        <v>0</v>
      </c>
      <c r="J2703" s="42">
        <f>[2]Emissions!J2674</f>
        <v>0</v>
      </c>
      <c r="K2703" s="42">
        <f>[2]Emissions!K2674</f>
        <v>0</v>
      </c>
      <c r="L2703" s="42">
        <f>[2]Emissions!L2674</f>
        <v>0</v>
      </c>
      <c r="M2703" s="42">
        <f>[2]Emissions!M2674</f>
        <v>0</v>
      </c>
    </row>
    <row r="2704" spans="1:13">
      <c r="A2704" s="10">
        <f>[2]Emissions!A2667</f>
        <v>0</v>
      </c>
      <c r="B2704" s="10">
        <f>[2]Emissions!B2667</f>
        <v>0</v>
      </c>
      <c r="C2704" s="10">
        <f>[2]Emissions!C2667</f>
        <v>0</v>
      </c>
      <c r="D2704" s="10">
        <f>[2]Emissions!D2667</f>
        <v>0</v>
      </c>
      <c r="E2704" s="42">
        <f>[2]Emissions!E2667</f>
        <v>0</v>
      </c>
      <c r="F2704" s="42">
        <f>[2]Emissions!F2667</f>
        <v>0</v>
      </c>
      <c r="G2704" s="42">
        <f>[2]Emissions!G2667</f>
        <v>0</v>
      </c>
      <c r="H2704" s="42">
        <f>[2]Emissions!H2667</f>
        <v>0</v>
      </c>
      <c r="I2704" s="42">
        <f>[2]Emissions!I2667</f>
        <v>0</v>
      </c>
      <c r="J2704" s="42">
        <f>[2]Emissions!J2667</f>
        <v>0</v>
      </c>
      <c r="K2704" s="42">
        <f>[2]Emissions!K2667</f>
        <v>0</v>
      </c>
      <c r="L2704" s="42">
        <f>[2]Emissions!L2667</f>
        <v>0</v>
      </c>
      <c r="M2704" s="42">
        <f>[2]Emissions!M2667</f>
        <v>0</v>
      </c>
    </row>
    <row r="2705" spans="1:13">
      <c r="A2705" s="10">
        <f>[2]Emissions!A2660</f>
        <v>0</v>
      </c>
      <c r="B2705" s="10">
        <f>[2]Emissions!B2660</f>
        <v>0</v>
      </c>
      <c r="C2705" s="10">
        <f>[2]Emissions!C2660</f>
        <v>0</v>
      </c>
      <c r="D2705" s="10">
        <f>[2]Emissions!D2660</f>
        <v>0</v>
      </c>
      <c r="E2705" s="42">
        <f>[2]Emissions!E2660</f>
        <v>0</v>
      </c>
      <c r="F2705" s="42">
        <f>[2]Emissions!F2660</f>
        <v>0</v>
      </c>
      <c r="G2705" s="42">
        <f>[2]Emissions!G2660</f>
        <v>0</v>
      </c>
      <c r="H2705" s="42">
        <f>[2]Emissions!H2660</f>
        <v>0</v>
      </c>
      <c r="I2705" s="42">
        <f>[2]Emissions!I2660</f>
        <v>0</v>
      </c>
      <c r="J2705" s="42">
        <f>[2]Emissions!J2660</f>
        <v>0</v>
      </c>
      <c r="K2705" s="42">
        <f>[2]Emissions!K2660</f>
        <v>0</v>
      </c>
      <c r="L2705" s="42">
        <f>[2]Emissions!L2660</f>
        <v>0</v>
      </c>
      <c r="M2705" s="42">
        <f>[2]Emissions!M2660</f>
        <v>0</v>
      </c>
    </row>
    <row r="2706" spans="1:13">
      <c r="A2706" s="10">
        <f>[2]Emissions!A2653</f>
        <v>0</v>
      </c>
      <c r="B2706" s="10">
        <f>[2]Emissions!B2653</f>
        <v>0</v>
      </c>
      <c r="C2706" s="10">
        <f>[2]Emissions!C2653</f>
        <v>0</v>
      </c>
      <c r="D2706" s="10">
        <f>[2]Emissions!D2653</f>
        <v>0</v>
      </c>
      <c r="E2706" s="42">
        <f>[2]Emissions!E2653</f>
        <v>0</v>
      </c>
      <c r="F2706" s="42">
        <f>[2]Emissions!F2653</f>
        <v>0</v>
      </c>
      <c r="G2706" s="42">
        <f>[2]Emissions!G2653</f>
        <v>0</v>
      </c>
      <c r="H2706" s="42">
        <f>[2]Emissions!H2653</f>
        <v>0</v>
      </c>
      <c r="I2706" s="42">
        <f>[2]Emissions!I2653</f>
        <v>0</v>
      </c>
      <c r="J2706" s="42">
        <f>[2]Emissions!J2653</f>
        <v>0</v>
      </c>
      <c r="K2706" s="42">
        <f>[2]Emissions!K2653</f>
        <v>0</v>
      </c>
      <c r="L2706" s="42">
        <f>[2]Emissions!L2653</f>
        <v>0</v>
      </c>
      <c r="M2706" s="42">
        <f>[2]Emissions!M2653</f>
        <v>0</v>
      </c>
    </row>
    <row r="2707" spans="1:13">
      <c r="A2707" s="10">
        <f>[2]Emissions!A2646</f>
        <v>0</v>
      </c>
      <c r="B2707" s="10">
        <f>[2]Emissions!B2646</f>
        <v>0</v>
      </c>
      <c r="C2707" s="10">
        <f>[2]Emissions!C2646</f>
        <v>0</v>
      </c>
      <c r="D2707" s="10">
        <f>[2]Emissions!D2646</f>
        <v>0</v>
      </c>
      <c r="E2707" s="42">
        <f>[2]Emissions!E2646</f>
        <v>0</v>
      </c>
      <c r="F2707" s="42">
        <f>[2]Emissions!F2646</f>
        <v>0</v>
      </c>
      <c r="G2707" s="42">
        <f>[2]Emissions!G2646</f>
        <v>0</v>
      </c>
      <c r="H2707" s="42">
        <f>[2]Emissions!H2646</f>
        <v>0</v>
      </c>
      <c r="I2707" s="42">
        <f>[2]Emissions!I2646</f>
        <v>0</v>
      </c>
      <c r="J2707" s="42">
        <f>[2]Emissions!J2646</f>
        <v>0</v>
      </c>
      <c r="K2707" s="42">
        <f>[2]Emissions!K2646</f>
        <v>0</v>
      </c>
      <c r="L2707" s="42">
        <f>[2]Emissions!L2646</f>
        <v>0</v>
      </c>
      <c r="M2707" s="42">
        <f>[2]Emissions!M2646</f>
        <v>0</v>
      </c>
    </row>
    <row r="2708" spans="1:13">
      <c r="A2708" s="10">
        <f>[2]Emissions!A2636</f>
        <v>0</v>
      </c>
      <c r="B2708" s="10">
        <f>[2]Emissions!B2636</f>
        <v>0</v>
      </c>
      <c r="C2708" s="10">
        <f>[2]Emissions!C2636</f>
        <v>0</v>
      </c>
      <c r="D2708" s="10">
        <f>[2]Emissions!D2636</f>
        <v>0</v>
      </c>
      <c r="E2708" s="42">
        <f>[2]Emissions!E2636</f>
        <v>0</v>
      </c>
      <c r="F2708" s="42">
        <f>[2]Emissions!F2636</f>
        <v>0</v>
      </c>
      <c r="G2708" s="42">
        <f>[2]Emissions!G2636</f>
        <v>0</v>
      </c>
      <c r="H2708" s="42">
        <f>[2]Emissions!H2636</f>
        <v>0</v>
      </c>
      <c r="I2708" s="42">
        <f>[2]Emissions!I2636</f>
        <v>0</v>
      </c>
      <c r="J2708" s="42">
        <f>[2]Emissions!J2636</f>
        <v>0</v>
      </c>
      <c r="K2708" s="42">
        <f>[2]Emissions!K2636</f>
        <v>0</v>
      </c>
      <c r="L2708" s="42">
        <f>[2]Emissions!L2636</f>
        <v>0</v>
      </c>
      <c r="M2708" s="42">
        <f>[2]Emissions!M2636</f>
        <v>0</v>
      </c>
    </row>
    <row r="2709" spans="1:13">
      <c r="A2709" s="10">
        <f>[2]Emissions!A2639</f>
        <v>0</v>
      </c>
      <c r="B2709" s="10">
        <f>[2]Emissions!B2639</f>
        <v>0</v>
      </c>
      <c r="C2709" s="10">
        <f>[2]Emissions!C2639</f>
        <v>0</v>
      </c>
      <c r="D2709" s="10">
        <f>[2]Emissions!D2639</f>
        <v>0</v>
      </c>
      <c r="E2709" s="42">
        <f>[2]Emissions!E2639</f>
        <v>0</v>
      </c>
      <c r="F2709" s="42">
        <f>[2]Emissions!F2639</f>
        <v>0</v>
      </c>
      <c r="G2709" s="42">
        <f>[2]Emissions!G2639</f>
        <v>0</v>
      </c>
      <c r="H2709" s="42">
        <f>[2]Emissions!H2639</f>
        <v>0</v>
      </c>
      <c r="I2709" s="42">
        <f>[2]Emissions!I2639</f>
        <v>0</v>
      </c>
      <c r="J2709" s="42">
        <f>[2]Emissions!J2639</f>
        <v>0</v>
      </c>
      <c r="K2709" s="42">
        <f>[2]Emissions!K2639</f>
        <v>0</v>
      </c>
      <c r="L2709" s="42">
        <f>[2]Emissions!L2639</f>
        <v>0</v>
      </c>
      <c r="M2709" s="42">
        <f>[2]Emissions!M2639</f>
        <v>0</v>
      </c>
    </row>
    <row r="2710" spans="1:13">
      <c r="A2710" s="10">
        <f>[2]Emissions!A2627</f>
        <v>0</v>
      </c>
      <c r="B2710" s="10">
        <f>[2]Emissions!B2627</f>
        <v>0</v>
      </c>
      <c r="C2710" s="10">
        <f>[2]Emissions!C2627</f>
        <v>0</v>
      </c>
      <c r="D2710" s="10">
        <f>[2]Emissions!D2627</f>
        <v>0</v>
      </c>
      <c r="E2710" s="42">
        <f>[2]Emissions!E2627</f>
        <v>0</v>
      </c>
      <c r="F2710" s="42">
        <f>[2]Emissions!F2627</f>
        <v>0</v>
      </c>
      <c r="G2710" s="42">
        <f>[2]Emissions!G2627</f>
        <v>0</v>
      </c>
      <c r="H2710" s="42">
        <f>[2]Emissions!H2627</f>
        <v>0</v>
      </c>
      <c r="I2710" s="42">
        <f>[2]Emissions!I2627</f>
        <v>0</v>
      </c>
      <c r="J2710" s="42">
        <f>[2]Emissions!J2627</f>
        <v>0</v>
      </c>
      <c r="K2710" s="42">
        <f>[2]Emissions!K2627</f>
        <v>0</v>
      </c>
      <c r="L2710" s="42">
        <f>[2]Emissions!L2627</f>
        <v>0</v>
      </c>
      <c r="M2710" s="42">
        <f>[2]Emissions!M2627</f>
        <v>0</v>
      </c>
    </row>
    <row r="2711" spans="1:13">
      <c r="A2711" s="10">
        <f>[2]Emissions!A2620</f>
        <v>0</v>
      </c>
      <c r="B2711" s="10">
        <f>[2]Emissions!B2620</f>
        <v>0</v>
      </c>
      <c r="C2711" s="10">
        <f>[2]Emissions!C2620</f>
        <v>0</v>
      </c>
      <c r="D2711" s="10">
        <f>[2]Emissions!D2620</f>
        <v>0</v>
      </c>
      <c r="E2711" s="42">
        <f>[2]Emissions!E2620</f>
        <v>0</v>
      </c>
      <c r="F2711" s="42">
        <f>[2]Emissions!F2620</f>
        <v>0</v>
      </c>
      <c r="G2711" s="42">
        <f>[2]Emissions!G2620</f>
        <v>0</v>
      </c>
      <c r="H2711" s="42">
        <f>[2]Emissions!H2620</f>
        <v>0</v>
      </c>
      <c r="I2711" s="42">
        <f>[2]Emissions!I2620</f>
        <v>0</v>
      </c>
      <c r="J2711" s="42">
        <f>[2]Emissions!J2620</f>
        <v>0</v>
      </c>
      <c r="K2711" s="42">
        <f>[2]Emissions!K2620</f>
        <v>0</v>
      </c>
      <c r="L2711" s="42">
        <f>[2]Emissions!L2620</f>
        <v>0</v>
      </c>
      <c r="M2711" s="42">
        <f>[2]Emissions!M2620</f>
        <v>0</v>
      </c>
    </row>
    <row r="2712" spans="1:13">
      <c r="A2712" s="10">
        <f>[2]Emissions!A2613</f>
        <v>0</v>
      </c>
      <c r="B2712" s="10">
        <f>[2]Emissions!B2613</f>
        <v>0</v>
      </c>
      <c r="C2712" s="10">
        <f>[2]Emissions!C2613</f>
        <v>0</v>
      </c>
      <c r="D2712" s="10">
        <f>[2]Emissions!D2613</f>
        <v>0</v>
      </c>
      <c r="E2712" s="42">
        <f>[2]Emissions!E2613</f>
        <v>0</v>
      </c>
      <c r="F2712" s="42">
        <f>[2]Emissions!F2613</f>
        <v>0</v>
      </c>
      <c r="G2712" s="42">
        <f>[2]Emissions!G2613</f>
        <v>0</v>
      </c>
      <c r="H2712" s="42">
        <f>[2]Emissions!H2613</f>
        <v>0</v>
      </c>
      <c r="I2712" s="42">
        <f>[2]Emissions!I2613</f>
        <v>0</v>
      </c>
      <c r="J2712" s="42">
        <f>[2]Emissions!J2613</f>
        <v>0</v>
      </c>
      <c r="K2712" s="42">
        <f>[2]Emissions!K2613</f>
        <v>0</v>
      </c>
      <c r="L2712" s="42">
        <f>[2]Emissions!L2613</f>
        <v>0</v>
      </c>
      <c r="M2712" s="42">
        <f>[2]Emissions!M2613</f>
        <v>0</v>
      </c>
    </row>
    <row r="2713" spans="1:13">
      <c r="A2713" s="10">
        <f>[2]Emissions!A2606</f>
        <v>0</v>
      </c>
      <c r="B2713" s="10">
        <f>[2]Emissions!B2606</f>
        <v>0</v>
      </c>
      <c r="C2713" s="10">
        <f>[2]Emissions!C2606</f>
        <v>0</v>
      </c>
      <c r="D2713" s="10">
        <f>[2]Emissions!D2606</f>
        <v>0</v>
      </c>
      <c r="E2713" s="42">
        <f>[2]Emissions!E2606</f>
        <v>0</v>
      </c>
      <c r="F2713" s="42">
        <f>[2]Emissions!F2606</f>
        <v>0</v>
      </c>
      <c r="G2713" s="42">
        <f>[2]Emissions!G2606</f>
        <v>0</v>
      </c>
      <c r="H2713" s="42">
        <f>[2]Emissions!H2606</f>
        <v>0</v>
      </c>
      <c r="I2713" s="42">
        <f>[2]Emissions!I2606</f>
        <v>0</v>
      </c>
      <c r="J2713" s="42">
        <f>[2]Emissions!J2606</f>
        <v>0</v>
      </c>
      <c r="K2713" s="42">
        <f>[2]Emissions!K2606</f>
        <v>0</v>
      </c>
      <c r="L2713" s="42">
        <f>[2]Emissions!L2606</f>
        <v>0</v>
      </c>
      <c r="M2713" s="42">
        <f>[2]Emissions!M2606</f>
        <v>0</v>
      </c>
    </row>
    <row r="2714" spans="1:13">
      <c r="A2714" s="10">
        <f>[2]Emissions!A2599</f>
        <v>0</v>
      </c>
      <c r="B2714" s="10">
        <f>[2]Emissions!B2599</f>
        <v>0</v>
      </c>
      <c r="C2714" s="10">
        <f>[2]Emissions!C2599</f>
        <v>0</v>
      </c>
      <c r="D2714" s="10">
        <f>[2]Emissions!D2599</f>
        <v>0</v>
      </c>
      <c r="E2714" s="42">
        <f>[2]Emissions!E2599</f>
        <v>0</v>
      </c>
      <c r="F2714" s="42">
        <f>[2]Emissions!F2599</f>
        <v>0</v>
      </c>
      <c r="G2714" s="42">
        <f>[2]Emissions!G2599</f>
        <v>0</v>
      </c>
      <c r="H2714" s="42">
        <f>[2]Emissions!H2599</f>
        <v>0</v>
      </c>
      <c r="I2714" s="42">
        <f>[2]Emissions!I2599</f>
        <v>0</v>
      </c>
      <c r="J2714" s="42">
        <f>[2]Emissions!J2599</f>
        <v>0</v>
      </c>
      <c r="K2714" s="42">
        <f>[2]Emissions!K2599</f>
        <v>0</v>
      </c>
      <c r="L2714" s="42">
        <f>[2]Emissions!L2599</f>
        <v>0</v>
      </c>
      <c r="M2714" s="42">
        <f>[2]Emissions!M2599</f>
        <v>0</v>
      </c>
    </row>
    <row r="2715" spans="1:13">
      <c r="A2715" s="10">
        <f>[2]Emissions!A2592</f>
        <v>0</v>
      </c>
      <c r="B2715" s="10">
        <f>[2]Emissions!B2592</f>
        <v>0</v>
      </c>
      <c r="C2715" s="10">
        <f>[2]Emissions!C2592</f>
        <v>0</v>
      </c>
      <c r="D2715" s="10">
        <f>[2]Emissions!D2592</f>
        <v>0</v>
      </c>
      <c r="E2715" s="42">
        <f>[2]Emissions!E2592</f>
        <v>0</v>
      </c>
      <c r="F2715" s="42">
        <f>[2]Emissions!F2592</f>
        <v>0</v>
      </c>
      <c r="G2715" s="42">
        <f>[2]Emissions!G2592</f>
        <v>0</v>
      </c>
      <c r="H2715" s="42">
        <f>[2]Emissions!H2592</f>
        <v>0</v>
      </c>
      <c r="I2715" s="42">
        <f>[2]Emissions!I2592</f>
        <v>0</v>
      </c>
      <c r="J2715" s="42">
        <f>[2]Emissions!J2592</f>
        <v>0</v>
      </c>
      <c r="K2715" s="42">
        <f>[2]Emissions!K2592</f>
        <v>0</v>
      </c>
      <c r="L2715" s="42">
        <f>[2]Emissions!L2592</f>
        <v>0</v>
      </c>
      <c r="M2715" s="42">
        <f>[2]Emissions!M2592</f>
        <v>0</v>
      </c>
    </row>
    <row r="2716" spans="1:13">
      <c r="A2716" s="10">
        <f>[2]Emissions!A2585</f>
        <v>0</v>
      </c>
      <c r="B2716" s="10">
        <f>[2]Emissions!B2585</f>
        <v>0</v>
      </c>
      <c r="C2716" s="10">
        <f>[2]Emissions!C2585</f>
        <v>0</v>
      </c>
      <c r="D2716" s="10">
        <f>[2]Emissions!D2585</f>
        <v>0</v>
      </c>
      <c r="E2716" s="42">
        <f>[2]Emissions!E2585</f>
        <v>0</v>
      </c>
      <c r="F2716" s="42">
        <f>[2]Emissions!F2585</f>
        <v>0</v>
      </c>
      <c r="G2716" s="42">
        <f>[2]Emissions!G2585</f>
        <v>0</v>
      </c>
      <c r="H2716" s="42">
        <f>[2]Emissions!H2585</f>
        <v>0</v>
      </c>
      <c r="I2716" s="42">
        <f>[2]Emissions!I2585</f>
        <v>0</v>
      </c>
      <c r="J2716" s="42">
        <f>[2]Emissions!J2585</f>
        <v>0</v>
      </c>
      <c r="K2716" s="42">
        <f>[2]Emissions!K2585</f>
        <v>0</v>
      </c>
      <c r="L2716" s="42">
        <f>[2]Emissions!L2585</f>
        <v>0</v>
      </c>
      <c r="M2716" s="42">
        <f>[2]Emissions!M2585</f>
        <v>0</v>
      </c>
    </row>
    <row r="2717" spans="1:13">
      <c r="A2717" s="10">
        <f>[2]Emissions!A2578</f>
        <v>0</v>
      </c>
      <c r="B2717" s="10">
        <f>[2]Emissions!B2578</f>
        <v>0</v>
      </c>
      <c r="C2717" s="10">
        <f>[2]Emissions!C2578</f>
        <v>0</v>
      </c>
      <c r="D2717" s="10">
        <f>[2]Emissions!D2578</f>
        <v>0</v>
      </c>
      <c r="E2717" s="42">
        <f>[2]Emissions!E2578</f>
        <v>0</v>
      </c>
      <c r="F2717" s="42">
        <f>[2]Emissions!F2578</f>
        <v>0</v>
      </c>
      <c r="G2717" s="42">
        <f>[2]Emissions!G2578</f>
        <v>0</v>
      </c>
      <c r="H2717" s="42">
        <f>[2]Emissions!H2578</f>
        <v>0</v>
      </c>
      <c r="I2717" s="42">
        <f>[2]Emissions!I2578</f>
        <v>0</v>
      </c>
      <c r="J2717" s="42">
        <f>[2]Emissions!J2578</f>
        <v>0</v>
      </c>
      <c r="K2717" s="42">
        <f>[2]Emissions!K2578</f>
        <v>0</v>
      </c>
      <c r="L2717" s="42">
        <f>[2]Emissions!L2578</f>
        <v>0</v>
      </c>
      <c r="M2717" s="42">
        <f>[2]Emissions!M2578</f>
        <v>0</v>
      </c>
    </row>
    <row r="2718" spans="1:13">
      <c r="A2718" s="10">
        <f>[2]Emissions!A2571</f>
        <v>0</v>
      </c>
      <c r="B2718" s="10">
        <f>[2]Emissions!B2571</f>
        <v>0</v>
      </c>
      <c r="C2718" s="10">
        <f>[2]Emissions!C2571</f>
        <v>0</v>
      </c>
      <c r="D2718" s="10">
        <f>[2]Emissions!D2571</f>
        <v>0</v>
      </c>
      <c r="E2718" s="42">
        <f>[2]Emissions!E2571</f>
        <v>0</v>
      </c>
      <c r="F2718" s="42">
        <f>[2]Emissions!F2571</f>
        <v>0</v>
      </c>
      <c r="G2718" s="42">
        <f>[2]Emissions!G2571</f>
        <v>0</v>
      </c>
      <c r="H2718" s="42">
        <f>[2]Emissions!H2571</f>
        <v>0</v>
      </c>
      <c r="I2718" s="42">
        <f>[2]Emissions!I2571</f>
        <v>0</v>
      </c>
      <c r="J2718" s="42">
        <f>[2]Emissions!J2571</f>
        <v>0</v>
      </c>
      <c r="K2718" s="42">
        <f>[2]Emissions!K2571</f>
        <v>0</v>
      </c>
      <c r="L2718" s="42">
        <f>[2]Emissions!L2571</f>
        <v>0</v>
      </c>
      <c r="M2718" s="42">
        <f>[2]Emissions!M2571</f>
        <v>0</v>
      </c>
    </row>
    <row r="2719" spans="1:13">
      <c r="A2719" s="10">
        <f>[2]Emissions!A3428</f>
        <v>0</v>
      </c>
      <c r="B2719" s="10">
        <f>[2]Emissions!B3428</f>
        <v>0</v>
      </c>
      <c r="C2719" s="10">
        <f>[2]Emissions!C3428</f>
        <v>0</v>
      </c>
      <c r="D2719" s="10">
        <f>[2]Emissions!D3428</f>
        <v>0</v>
      </c>
      <c r="E2719" s="42">
        <f>[2]Emissions!E3428</f>
        <v>0</v>
      </c>
      <c r="F2719" s="42">
        <f>[2]Emissions!F3428</f>
        <v>0</v>
      </c>
      <c r="G2719" s="42">
        <f>[2]Emissions!G3428</f>
        <v>0</v>
      </c>
      <c r="H2719" s="42">
        <f>[2]Emissions!H3428</f>
        <v>0</v>
      </c>
      <c r="I2719" s="42">
        <f>[2]Emissions!I3428</f>
        <v>0</v>
      </c>
      <c r="J2719" s="42">
        <f>[2]Emissions!J3428</f>
        <v>0</v>
      </c>
      <c r="K2719" s="42">
        <f>[2]Emissions!K3428</f>
        <v>0</v>
      </c>
      <c r="L2719" s="42">
        <f>[2]Emissions!L3428</f>
        <v>0</v>
      </c>
      <c r="M2719" s="42">
        <f>[2]Emissions!M3428</f>
        <v>0</v>
      </c>
    </row>
    <row r="2720" spans="1:13">
      <c r="A2720" s="10">
        <f>[2]Emissions!A3417</f>
        <v>0</v>
      </c>
      <c r="B2720" s="10">
        <f>[2]Emissions!B3417</f>
        <v>0</v>
      </c>
      <c r="C2720" s="10">
        <f>[2]Emissions!C3417</f>
        <v>0</v>
      </c>
      <c r="D2720" s="10">
        <f>[2]Emissions!D3417</f>
        <v>0</v>
      </c>
      <c r="E2720" s="42">
        <f>[2]Emissions!E3417</f>
        <v>0</v>
      </c>
      <c r="F2720" s="42">
        <f>[2]Emissions!F3417</f>
        <v>0</v>
      </c>
      <c r="G2720" s="42">
        <f>[2]Emissions!G3417</f>
        <v>0</v>
      </c>
      <c r="H2720" s="42">
        <f>[2]Emissions!H3417</f>
        <v>0</v>
      </c>
      <c r="I2720" s="42">
        <f>[2]Emissions!I3417</f>
        <v>0</v>
      </c>
      <c r="J2720" s="42">
        <f>[2]Emissions!J3417</f>
        <v>0</v>
      </c>
      <c r="K2720" s="42">
        <f>[2]Emissions!K3417</f>
        <v>0</v>
      </c>
      <c r="L2720" s="42">
        <f>[2]Emissions!L3417</f>
        <v>0</v>
      </c>
      <c r="M2720" s="42">
        <f>[2]Emissions!M3417</f>
        <v>0</v>
      </c>
    </row>
    <row r="2721" spans="1:13">
      <c r="A2721" s="10">
        <f>[2]Emissions!A3421</f>
        <v>0</v>
      </c>
      <c r="B2721" s="10">
        <f>[2]Emissions!B3421</f>
        <v>0</v>
      </c>
      <c r="C2721" s="10">
        <f>[2]Emissions!C3421</f>
        <v>0</v>
      </c>
      <c r="D2721" s="10">
        <f>[2]Emissions!D3421</f>
        <v>0</v>
      </c>
      <c r="E2721" s="42">
        <f>[2]Emissions!E3421</f>
        <v>0</v>
      </c>
      <c r="F2721" s="42">
        <f>[2]Emissions!F3421</f>
        <v>0</v>
      </c>
      <c r="G2721" s="42">
        <f>[2]Emissions!G3421</f>
        <v>0</v>
      </c>
      <c r="H2721" s="42">
        <f>[2]Emissions!H3421</f>
        <v>0</v>
      </c>
      <c r="I2721" s="42">
        <f>[2]Emissions!I3421</f>
        <v>0</v>
      </c>
      <c r="J2721" s="42">
        <f>[2]Emissions!J3421</f>
        <v>0</v>
      </c>
      <c r="K2721" s="42">
        <f>[2]Emissions!K3421</f>
        <v>0</v>
      </c>
      <c r="L2721" s="42">
        <f>[2]Emissions!L3421</f>
        <v>0</v>
      </c>
      <c r="M2721" s="42">
        <f>[2]Emissions!M3421</f>
        <v>0</v>
      </c>
    </row>
    <row r="2722" spans="1:13">
      <c r="A2722" s="10">
        <f>[2]Emissions!A3410</f>
        <v>0</v>
      </c>
      <c r="B2722" s="10">
        <f>[2]Emissions!B3410</f>
        <v>0</v>
      </c>
      <c r="C2722" s="10">
        <f>[2]Emissions!C3410</f>
        <v>0</v>
      </c>
      <c r="D2722" s="10">
        <f>[2]Emissions!D3410</f>
        <v>0</v>
      </c>
      <c r="E2722" s="42">
        <f>[2]Emissions!E3410</f>
        <v>0</v>
      </c>
      <c r="F2722" s="42">
        <f>[2]Emissions!F3410</f>
        <v>0</v>
      </c>
      <c r="G2722" s="42">
        <f>[2]Emissions!G3410</f>
        <v>0</v>
      </c>
      <c r="H2722" s="42">
        <f>[2]Emissions!H3410</f>
        <v>0</v>
      </c>
      <c r="I2722" s="42">
        <f>[2]Emissions!I3410</f>
        <v>0</v>
      </c>
      <c r="J2722" s="42">
        <f>[2]Emissions!J3410</f>
        <v>0</v>
      </c>
      <c r="K2722" s="42">
        <f>[2]Emissions!K3410</f>
        <v>0</v>
      </c>
      <c r="L2722" s="42">
        <f>[2]Emissions!L3410</f>
        <v>0</v>
      </c>
      <c r="M2722" s="42">
        <f>[2]Emissions!M3410</f>
        <v>0</v>
      </c>
    </row>
    <row r="2723" spans="1:13">
      <c r="A2723" s="10">
        <f>[2]Emissions!A3403</f>
        <v>0</v>
      </c>
      <c r="B2723" s="10">
        <f>[2]Emissions!B3403</f>
        <v>0</v>
      </c>
      <c r="C2723" s="10">
        <f>[2]Emissions!C3403</f>
        <v>0</v>
      </c>
      <c r="D2723" s="10">
        <f>[2]Emissions!D3403</f>
        <v>0</v>
      </c>
      <c r="E2723" s="42">
        <f>[2]Emissions!E3403</f>
        <v>0</v>
      </c>
      <c r="F2723" s="42">
        <f>[2]Emissions!F3403</f>
        <v>0</v>
      </c>
      <c r="G2723" s="42">
        <f>[2]Emissions!G3403</f>
        <v>0</v>
      </c>
      <c r="H2723" s="42">
        <f>[2]Emissions!H3403</f>
        <v>0</v>
      </c>
      <c r="I2723" s="42">
        <f>[2]Emissions!I3403</f>
        <v>0</v>
      </c>
      <c r="J2723" s="42">
        <f>[2]Emissions!J3403</f>
        <v>0</v>
      </c>
      <c r="K2723" s="42">
        <f>[2]Emissions!K3403</f>
        <v>0</v>
      </c>
      <c r="L2723" s="42">
        <f>[2]Emissions!L3403</f>
        <v>0</v>
      </c>
      <c r="M2723" s="42">
        <f>[2]Emissions!M3403</f>
        <v>0</v>
      </c>
    </row>
    <row r="2724" spans="1:13">
      <c r="A2724" s="10">
        <f>[2]Emissions!A3396</f>
        <v>0</v>
      </c>
      <c r="B2724" s="10">
        <f>[2]Emissions!B3396</f>
        <v>0</v>
      </c>
      <c r="C2724" s="10">
        <f>[2]Emissions!C3396</f>
        <v>0</v>
      </c>
      <c r="D2724" s="10">
        <f>[2]Emissions!D3396</f>
        <v>0</v>
      </c>
      <c r="E2724" s="42">
        <f>[2]Emissions!E3396</f>
        <v>0</v>
      </c>
      <c r="F2724" s="42">
        <f>[2]Emissions!F3396</f>
        <v>0</v>
      </c>
      <c r="G2724" s="42">
        <f>[2]Emissions!G3396</f>
        <v>0</v>
      </c>
      <c r="H2724" s="42">
        <f>[2]Emissions!H3396</f>
        <v>0</v>
      </c>
      <c r="I2724" s="42">
        <f>[2]Emissions!I3396</f>
        <v>0</v>
      </c>
      <c r="J2724" s="42">
        <f>[2]Emissions!J3396</f>
        <v>0</v>
      </c>
      <c r="K2724" s="42">
        <f>[2]Emissions!K3396</f>
        <v>0</v>
      </c>
      <c r="L2724" s="42">
        <f>[2]Emissions!L3396</f>
        <v>0</v>
      </c>
      <c r="M2724" s="42">
        <f>[2]Emissions!M3396</f>
        <v>0</v>
      </c>
    </row>
    <row r="2725" spans="1:13">
      <c r="A2725" s="10">
        <f>[2]Emissions!A3389</f>
        <v>0</v>
      </c>
      <c r="B2725" s="10">
        <f>[2]Emissions!B3389</f>
        <v>0</v>
      </c>
      <c r="C2725" s="10">
        <f>[2]Emissions!C3389</f>
        <v>0</v>
      </c>
      <c r="D2725" s="10">
        <f>[2]Emissions!D3389</f>
        <v>0</v>
      </c>
      <c r="E2725" s="42">
        <f>[2]Emissions!E3389</f>
        <v>0</v>
      </c>
      <c r="F2725" s="42">
        <f>[2]Emissions!F3389</f>
        <v>0</v>
      </c>
      <c r="G2725" s="42">
        <f>[2]Emissions!G3389</f>
        <v>0</v>
      </c>
      <c r="H2725" s="42">
        <f>[2]Emissions!H3389</f>
        <v>0</v>
      </c>
      <c r="I2725" s="42">
        <f>[2]Emissions!I3389</f>
        <v>0</v>
      </c>
      <c r="J2725" s="42">
        <f>[2]Emissions!J3389</f>
        <v>0</v>
      </c>
      <c r="K2725" s="42">
        <f>[2]Emissions!K3389</f>
        <v>0</v>
      </c>
      <c r="L2725" s="42">
        <f>[2]Emissions!L3389</f>
        <v>0</v>
      </c>
      <c r="M2725" s="42">
        <f>[2]Emissions!M3389</f>
        <v>0</v>
      </c>
    </row>
    <row r="2726" spans="1:13">
      <c r="A2726" s="10">
        <f>[2]Emissions!A3382</f>
        <v>0</v>
      </c>
      <c r="B2726" s="10">
        <f>[2]Emissions!B3382</f>
        <v>0</v>
      </c>
      <c r="C2726" s="10">
        <f>[2]Emissions!C3382</f>
        <v>0</v>
      </c>
      <c r="D2726" s="10">
        <f>[2]Emissions!D3382</f>
        <v>0</v>
      </c>
      <c r="E2726" s="42">
        <f>[2]Emissions!E3382</f>
        <v>0</v>
      </c>
      <c r="F2726" s="42">
        <f>[2]Emissions!F3382</f>
        <v>0</v>
      </c>
      <c r="G2726" s="42">
        <f>[2]Emissions!G3382</f>
        <v>0</v>
      </c>
      <c r="H2726" s="42">
        <f>[2]Emissions!H3382</f>
        <v>0</v>
      </c>
      <c r="I2726" s="42">
        <f>[2]Emissions!I3382</f>
        <v>0</v>
      </c>
      <c r="J2726" s="42">
        <f>[2]Emissions!J3382</f>
        <v>0</v>
      </c>
      <c r="K2726" s="42">
        <f>[2]Emissions!K3382</f>
        <v>0</v>
      </c>
      <c r="L2726" s="42">
        <f>[2]Emissions!L3382</f>
        <v>0</v>
      </c>
      <c r="M2726" s="42">
        <f>[2]Emissions!M3382</f>
        <v>0</v>
      </c>
    </row>
    <row r="2727" spans="1:13">
      <c r="A2727" s="10">
        <f>[2]Emissions!A3375</f>
        <v>0</v>
      </c>
      <c r="B2727" s="10">
        <f>[2]Emissions!B3375</f>
        <v>0</v>
      </c>
      <c r="C2727" s="10">
        <f>[2]Emissions!C3375</f>
        <v>0</v>
      </c>
      <c r="D2727" s="10">
        <f>[2]Emissions!D3375</f>
        <v>0</v>
      </c>
      <c r="E2727" s="42">
        <f>[2]Emissions!E3375</f>
        <v>0</v>
      </c>
      <c r="F2727" s="42">
        <f>[2]Emissions!F3375</f>
        <v>0</v>
      </c>
      <c r="G2727" s="42">
        <f>[2]Emissions!G3375</f>
        <v>0</v>
      </c>
      <c r="H2727" s="42">
        <f>[2]Emissions!H3375</f>
        <v>0</v>
      </c>
      <c r="I2727" s="42">
        <f>[2]Emissions!I3375</f>
        <v>0</v>
      </c>
      <c r="J2727" s="42">
        <f>[2]Emissions!J3375</f>
        <v>0</v>
      </c>
      <c r="K2727" s="42">
        <f>[2]Emissions!K3375</f>
        <v>0</v>
      </c>
      <c r="L2727" s="42">
        <f>[2]Emissions!L3375</f>
        <v>0</v>
      </c>
      <c r="M2727" s="42">
        <f>[2]Emissions!M3375</f>
        <v>0</v>
      </c>
    </row>
    <row r="2728" spans="1:13">
      <c r="A2728" s="10">
        <f>[2]Emissions!A3368</f>
        <v>0</v>
      </c>
      <c r="B2728" s="10">
        <f>[2]Emissions!B3368</f>
        <v>0</v>
      </c>
      <c r="C2728" s="10">
        <f>[2]Emissions!C3368</f>
        <v>0</v>
      </c>
      <c r="D2728" s="10">
        <f>[2]Emissions!D3368</f>
        <v>0</v>
      </c>
      <c r="E2728" s="42">
        <f>[2]Emissions!E3368</f>
        <v>0</v>
      </c>
      <c r="F2728" s="42">
        <f>[2]Emissions!F3368</f>
        <v>0</v>
      </c>
      <c r="G2728" s="42">
        <f>[2]Emissions!G3368</f>
        <v>0</v>
      </c>
      <c r="H2728" s="42">
        <f>[2]Emissions!H3368</f>
        <v>0</v>
      </c>
      <c r="I2728" s="42">
        <f>[2]Emissions!I3368</f>
        <v>0</v>
      </c>
      <c r="J2728" s="42">
        <f>[2]Emissions!J3368</f>
        <v>0</v>
      </c>
      <c r="K2728" s="42">
        <f>[2]Emissions!K3368</f>
        <v>0</v>
      </c>
      <c r="L2728" s="42">
        <f>[2]Emissions!L3368</f>
        <v>0</v>
      </c>
      <c r="M2728" s="42">
        <f>[2]Emissions!M3368</f>
        <v>0</v>
      </c>
    </row>
    <row r="2729" spans="1:13">
      <c r="A2729" s="10">
        <f>[2]Emissions!A3361</f>
        <v>0</v>
      </c>
      <c r="B2729" s="10">
        <f>[2]Emissions!B3361</f>
        <v>0</v>
      </c>
      <c r="C2729" s="10">
        <f>[2]Emissions!C3361</f>
        <v>0</v>
      </c>
      <c r="D2729" s="10">
        <f>[2]Emissions!D3361</f>
        <v>0</v>
      </c>
      <c r="E2729" s="42">
        <f>[2]Emissions!E3361</f>
        <v>0</v>
      </c>
      <c r="F2729" s="42">
        <f>[2]Emissions!F3361</f>
        <v>0</v>
      </c>
      <c r="G2729" s="42">
        <f>[2]Emissions!G3361</f>
        <v>0</v>
      </c>
      <c r="H2729" s="42">
        <f>[2]Emissions!H3361</f>
        <v>0</v>
      </c>
      <c r="I2729" s="42">
        <f>[2]Emissions!I3361</f>
        <v>0</v>
      </c>
      <c r="J2729" s="42">
        <f>[2]Emissions!J3361</f>
        <v>0</v>
      </c>
      <c r="K2729" s="42">
        <f>[2]Emissions!K3361</f>
        <v>0</v>
      </c>
      <c r="L2729" s="42">
        <f>[2]Emissions!L3361</f>
        <v>0</v>
      </c>
      <c r="M2729" s="42">
        <f>[2]Emissions!M3361</f>
        <v>0</v>
      </c>
    </row>
    <row r="2730" spans="1:13">
      <c r="A2730" s="10">
        <f>[2]Emissions!A3354</f>
        <v>0</v>
      </c>
      <c r="B2730" s="10">
        <f>[2]Emissions!B3354</f>
        <v>0</v>
      </c>
      <c r="C2730" s="10">
        <f>[2]Emissions!C3354</f>
        <v>0</v>
      </c>
      <c r="D2730" s="10">
        <f>[2]Emissions!D3354</f>
        <v>0</v>
      </c>
      <c r="E2730" s="42">
        <f>[2]Emissions!E3354</f>
        <v>0</v>
      </c>
      <c r="F2730" s="42">
        <f>[2]Emissions!F3354</f>
        <v>0</v>
      </c>
      <c r="G2730" s="42">
        <f>[2]Emissions!G3354</f>
        <v>0</v>
      </c>
      <c r="H2730" s="42">
        <f>[2]Emissions!H3354</f>
        <v>0</v>
      </c>
      <c r="I2730" s="42">
        <f>[2]Emissions!I3354</f>
        <v>0</v>
      </c>
      <c r="J2730" s="42">
        <f>[2]Emissions!J3354</f>
        <v>0</v>
      </c>
      <c r="K2730" s="42">
        <f>[2]Emissions!K3354</f>
        <v>0</v>
      </c>
      <c r="L2730" s="42">
        <f>[2]Emissions!L3354</f>
        <v>0</v>
      </c>
      <c r="M2730" s="42">
        <f>[2]Emissions!M3354</f>
        <v>0</v>
      </c>
    </row>
    <row r="2731" spans="1:13">
      <c r="A2731" s="10">
        <f>[2]Emissions!A3347</f>
        <v>0</v>
      </c>
      <c r="B2731" s="10">
        <f>[2]Emissions!B3347</f>
        <v>0</v>
      </c>
      <c r="C2731" s="10">
        <f>[2]Emissions!C3347</f>
        <v>0</v>
      </c>
      <c r="D2731" s="10">
        <f>[2]Emissions!D3347</f>
        <v>0</v>
      </c>
      <c r="E2731" s="42">
        <f>[2]Emissions!E3347</f>
        <v>0</v>
      </c>
      <c r="F2731" s="42">
        <f>[2]Emissions!F3347</f>
        <v>0</v>
      </c>
      <c r="G2731" s="42">
        <f>[2]Emissions!G3347</f>
        <v>0</v>
      </c>
      <c r="H2731" s="42">
        <f>[2]Emissions!H3347</f>
        <v>0</v>
      </c>
      <c r="I2731" s="42">
        <f>[2]Emissions!I3347</f>
        <v>0</v>
      </c>
      <c r="J2731" s="42">
        <f>[2]Emissions!J3347</f>
        <v>0</v>
      </c>
      <c r="K2731" s="42">
        <f>[2]Emissions!K3347</f>
        <v>0</v>
      </c>
      <c r="L2731" s="42">
        <f>[2]Emissions!L3347</f>
        <v>0</v>
      </c>
      <c r="M2731" s="42">
        <f>[2]Emissions!M3347</f>
        <v>0</v>
      </c>
    </row>
    <row r="2732" spans="1:13">
      <c r="A2732" s="10">
        <f>[2]Emissions!A3340</f>
        <v>0</v>
      </c>
      <c r="B2732" s="10">
        <f>[2]Emissions!B3340</f>
        <v>0</v>
      </c>
      <c r="C2732" s="10">
        <f>[2]Emissions!C3340</f>
        <v>0</v>
      </c>
      <c r="D2732" s="10">
        <f>[2]Emissions!D3340</f>
        <v>0</v>
      </c>
      <c r="E2732" s="42">
        <f>[2]Emissions!E3340</f>
        <v>0</v>
      </c>
      <c r="F2732" s="42">
        <f>[2]Emissions!F3340</f>
        <v>0</v>
      </c>
      <c r="G2732" s="42">
        <f>[2]Emissions!G3340</f>
        <v>0</v>
      </c>
      <c r="H2732" s="42">
        <f>[2]Emissions!H3340</f>
        <v>0</v>
      </c>
      <c r="I2732" s="42">
        <f>[2]Emissions!I3340</f>
        <v>0</v>
      </c>
      <c r="J2732" s="42">
        <f>[2]Emissions!J3340</f>
        <v>0</v>
      </c>
      <c r="K2732" s="42">
        <f>[2]Emissions!K3340</f>
        <v>0</v>
      </c>
      <c r="L2732" s="42">
        <f>[2]Emissions!L3340</f>
        <v>0</v>
      </c>
      <c r="M2732" s="42">
        <f>[2]Emissions!M3340</f>
        <v>0</v>
      </c>
    </row>
    <row r="2733" spans="1:13">
      <c r="A2733" s="10">
        <f>[2]Emissions!A3333</f>
        <v>0</v>
      </c>
      <c r="B2733" s="10">
        <f>[2]Emissions!B3333</f>
        <v>0</v>
      </c>
      <c r="C2733" s="10">
        <f>[2]Emissions!C3333</f>
        <v>0</v>
      </c>
      <c r="D2733" s="10">
        <f>[2]Emissions!D3333</f>
        <v>0</v>
      </c>
      <c r="E2733" s="42">
        <f>[2]Emissions!E3333</f>
        <v>0</v>
      </c>
      <c r="F2733" s="42">
        <f>[2]Emissions!F3333</f>
        <v>0</v>
      </c>
      <c r="G2733" s="42">
        <f>[2]Emissions!G3333</f>
        <v>0</v>
      </c>
      <c r="H2733" s="42">
        <f>[2]Emissions!H3333</f>
        <v>0</v>
      </c>
      <c r="I2733" s="42">
        <f>[2]Emissions!I3333</f>
        <v>0</v>
      </c>
      <c r="J2733" s="42">
        <f>[2]Emissions!J3333</f>
        <v>0</v>
      </c>
      <c r="K2733" s="42">
        <f>[2]Emissions!K3333</f>
        <v>0</v>
      </c>
      <c r="L2733" s="42">
        <f>[2]Emissions!L3333</f>
        <v>0</v>
      </c>
      <c r="M2733" s="42">
        <f>[2]Emissions!M3333</f>
        <v>0</v>
      </c>
    </row>
    <row r="2734" spans="1:13">
      <c r="A2734" s="10">
        <f>[2]Emissions!A3326</f>
        <v>0</v>
      </c>
      <c r="B2734" s="10">
        <f>[2]Emissions!B3326</f>
        <v>0</v>
      </c>
      <c r="C2734" s="10">
        <f>[2]Emissions!C3326</f>
        <v>0</v>
      </c>
      <c r="D2734" s="10">
        <f>[2]Emissions!D3326</f>
        <v>0</v>
      </c>
      <c r="E2734" s="42">
        <f>[2]Emissions!E3326</f>
        <v>0</v>
      </c>
      <c r="F2734" s="42">
        <f>[2]Emissions!F3326</f>
        <v>0</v>
      </c>
      <c r="G2734" s="42">
        <f>[2]Emissions!G3326</f>
        <v>0</v>
      </c>
      <c r="H2734" s="42">
        <f>[2]Emissions!H3326</f>
        <v>0</v>
      </c>
      <c r="I2734" s="42">
        <f>[2]Emissions!I3326</f>
        <v>0</v>
      </c>
      <c r="J2734" s="42">
        <f>[2]Emissions!J3326</f>
        <v>0</v>
      </c>
      <c r="K2734" s="42">
        <f>[2]Emissions!K3326</f>
        <v>0</v>
      </c>
      <c r="L2734" s="42">
        <f>[2]Emissions!L3326</f>
        <v>0</v>
      </c>
      <c r="M2734" s="42">
        <f>[2]Emissions!M3326</f>
        <v>0</v>
      </c>
    </row>
    <row r="2735" spans="1:13">
      <c r="A2735" s="10">
        <f>[2]Emissions!A3319</f>
        <v>0</v>
      </c>
      <c r="B2735" s="10">
        <f>[2]Emissions!B3319</f>
        <v>0</v>
      </c>
      <c r="C2735" s="10">
        <f>[2]Emissions!C3319</f>
        <v>0</v>
      </c>
      <c r="D2735" s="10">
        <f>[2]Emissions!D3319</f>
        <v>0</v>
      </c>
      <c r="E2735" s="42">
        <f>[2]Emissions!E3319</f>
        <v>0</v>
      </c>
      <c r="F2735" s="42">
        <f>[2]Emissions!F3319</f>
        <v>0</v>
      </c>
      <c r="G2735" s="42">
        <f>[2]Emissions!G3319</f>
        <v>0</v>
      </c>
      <c r="H2735" s="42">
        <f>[2]Emissions!H3319</f>
        <v>0</v>
      </c>
      <c r="I2735" s="42">
        <f>[2]Emissions!I3319</f>
        <v>0</v>
      </c>
      <c r="J2735" s="42">
        <f>[2]Emissions!J3319</f>
        <v>0</v>
      </c>
      <c r="K2735" s="42">
        <f>[2]Emissions!K3319</f>
        <v>0</v>
      </c>
      <c r="L2735" s="42">
        <f>[2]Emissions!L3319</f>
        <v>0</v>
      </c>
      <c r="M2735" s="42">
        <f>[2]Emissions!M3319</f>
        <v>0</v>
      </c>
    </row>
    <row r="2736" spans="1:13">
      <c r="A2736" s="10">
        <f>[2]Emissions!A3312</f>
        <v>0</v>
      </c>
      <c r="B2736" s="10">
        <f>[2]Emissions!B3312</f>
        <v>0</v>
      </c>
      <c r="C2736" s="10">
        <f>[2]Emissions!C3312</f>
        <v>0</v>
      </c>
      <c r="D2736" s="10">
        <f>[2]Emissions!D3312</f>
        <v>0</v>
      </c>
      <c r="E2736" s="42">
        <f>[2]Emissions!E3312</f>
        <v>0</v>
      </c>
      <c r="F2736" s="42">
        <f>[2]Emissions!F3312</f>
        <v>0</v>
      </c>
      <c r="G2736" s="42">
        <f>[2]Emissions!G3312</f>
        <v>0</v>
      </c>
      <c r="H2736" s="42">
        <f>[2]Emissions!H3312</f>
        <v>0</v>
      </c>
      <c r="I2736" s="42">
        <f>[2]Emissions!I3312</f>
        <v>0</v>
      </c>
      <c r="J2736" s="42">
        <f>[2]Emissions!J3312</f>
        <v>0</v>
      </c>
      <c r="K2736" s="42">
        <f>[2]Emissions!K3312</f>
        <v>0</v>
      </c>
      <c r="L2736" s="42">
        <f>[2]Emissions!L3312</f>
        <v>0</v>
      </c>
      <c r="M2736" s="42">
        <f>[2]Emissions!M3312</f>
        <v>0</v>
      </c>
    </row>
    <row r="2737" spans="1:13">
      <c r="A2737" s="10">
        <f>[2]Emissions!A3305</f>
        <v>0</v>
      </c>
      <c r="B2737" s="10">
        <f>[2]Emissions!B3305</f>
        <v>0</v>
      </c>
      <c r="C2737" s="10">
        <f>[2]Emissions!C3305</f>
        <v>0</v>
      </c>
      <c r="D2737" s="10">
        <f>[2]Emissions!D3305</f>
        <v>0</v>
      </c>
      <c r="E2737" s="42">
        <f>[2]Emissions!E3305</f>
        <v>0</v>
      </c>
      <c r="F2737" s="42">
        <f>[2]Emissions!F3305</f>
        <v>0</v>
      </c>
      <c r="G2737" s="42">
        <f>[2]Emissions!G3305</f>
        <v>0</v>
      </c>
      <c r="H2737" s="42">
        <f>[2]Emissions!H3305</f>
        <v>0</v>
      </c>
      <c r="I2737" s="42">
        <f>[2]Emissions!I3305</f>
        <v>0</v>
      </c>
      <c r="J2737" s="42">
        <f>[2]Emissions!J3305</f>
        <v>0</v>
      </c>
      <c r="K2737" s="42">
        <f>[2]Emissions!K3305</f>
        <v>0</v>
      </c>
      <c r="L2737" s="42">
        <f>[2]Emissions!L3305</f>
        <v>0</v>
      </c>
      <c r="M2737" s="42">
        <f>[2]Emissions!M3305</f>
        <v>0</v>
      </c>
    </row>
    <row r="2738" spans="1:13">
      <c r="A2738" s="10">
        <f>[2]Emissions!A3298</f>
        <v>0</v>
      </c>
      <c r="B2738" s="10">
        <f>[2]Emissions!B3298</f>
        <v>0</v>
      </c>
      <c r="C2738" s="10">
        <f>[2]Emissions!C3298</f>
        <v>0</v>
      </c>
      <c r="D2738" s="10">
        <f>[2]Emissions!D3298</f>
        <v>0</v>
      </c>
      <c r="E2738" s="42">
        <f>[2]Emissions!E3298</f>
        <v>0</v>
      </c>
      <c r="F2738" s="42">
        <f>[2]Emissions!F3298</f>
        <v>0</v>
      </c>
      <c r="G2738" s="42">
        <f>[2]Emissions!G3298</f>
        <v>0</v>
      </c>
      <c r="H2738" s="42">
        <f>[2]Emissions!H3298</f>
        <v>0</v>
      </c>
      <c r="I2738" s="42">
        <f>[2]Emissions!I3298</f>
        <v>0</v>
      </c>
      <c r="J2738" s="42">
        <f>[2]Emissions!J3298</f>
        <v>0</v>
      </c>
      <c r="K2738" s="42">
        <f>[2]Emissions!K3298</f>
        <v>0</v>
      </c>
      <c r="L2738" s="42">
        <f>[2]Emissions!L3298</f>
        <v>0</v>
      </c>
      <c r="M2738" s="42">
        <f>[2]Emissions!M3298</f>
        <v>0</v>
      </c>
    </row>
    <row r="2739" spans="1:13">
      <c r="A2739" s="10">
        <f>[2]Emissions!A3294</f>
        <v>0</v>
      </c>
      <c r="B2739" s="10">
        <f>[2]Emissions!B3294</f>
        <v>0</v>
      </c>
      <c r="C2739" s="10">
        <f>[2]Emissions!C3294</f>
        <v>0</v>
      </c>
      <c r="D2739" s="10">
        <f>[2]Emissions!D3294</f>
        <v>0</v>
      </c>
      <c r="E2739" s="42">
        <f>[2]Emissions!E3294</f>
        <v>0</v>
      </c>
      <c r="F2739" s="42">
        <f>[2]Emissions!F3294</f>
        <v>0</v>
      </c>
      <c r="G2739" s="42">
        <f>[2]Emissions!G3294</f>
        <v>0</v>
      </c>
      <c r="H2739" s="42">
        <f>[2]Emissions!H3294</f>
        <v>0</v>
      </c>
      <c r="I2739" s="42">
        <f>[2]Emissions!I3294</f>
        <v>0</v>
      </c>
      <c r="J2739" s="42">
        <f>[2]Emissions!J3294</f>
        <v>0</v>
      </c>
      <c r="K2739" s="42">
        <f>[2]Emissions!K3294</f>
        <v>0</v>
      </c>
      <c r="L2739" s="42">
        <f>[2]Emissions!L3294</f>
        <v>0</v>
      </c>
      <c r="M2739" s="42">
        <f>[2]Emissions!M3294</f>
        <v>0</v>
      </c>
    </row>
    <row r="2740" spans="1:13">
      <c r="A2740" s="10">
        <f>[2]Emissions!A3288</f>
        <v>0</v>
      </c>
      <c r="B2740" s="10">
        <f>[2]Emissions!B3288</f>
        <v>0</v>
      </c>
      <c r="C2740" s="10">
        <f>[2]Emissions!C3288</f>
        <v>0</v>
      </c>
      <c r="D2740" s="10">
        <f>[2]Emissions!D3288</f>
        <v>0</v>
      </c>
      <c r="E2740" s="42">
        <f>[2]Emissions!E3288</f>
        <v>0</v>
      </c>
      <c r="F2740" s="42">
        <f>[2]Emissions!F3288</f>
        <v>0</v>
      </c>
      <c r="G2740" s="42">
        <f>[2]Emissions!G3288</f>
        <v>0</v>
      </c>
      <c r="H2740" s="42">
        <f>[2]Emissions!H3288</f>
        <v>0</v>
      </c>
      <c r="I2740" s="42">
        <f>[2]Emissions!I3288</f>
        <v>0</v>
      </c>
      <c r="J2740" s="42">
        <f>[2]Emissions!J3288</f>
        <v>0</v>
      </c>
      <c r="K2740" s="42">
        <f>[2]Emissions!K3288</f>
        <v>0</v>
      </c>
      <c r="L2740" s="42">
        <f>[2]Emissions!L3288</f>
        <v>0</v>
      </c>
      <c r="M2740" s="42">
        <f>[2]Emissions!M3288</f>
        <v>0</v>
      </c>
    </row>
    <row r="2741" spans="1:13">
      <c r="A2741" s="10">
        <f>[2]Emissions!A3281</f>
        <v>0</v>
      </c>
      <c r="B2741" s="10">
        <f>[2]Emissions!B3281</f>
        <v>0</v>
      </c>
      <c r="C2741" s="10">
        <f>[2]Emissions!C3281</f>
        <v>0</v>
      </c>
      <c r="D2741" s="10">
        <f>[2]Emissions!D3281</f>
        <v>0</v>
      </c>
      <c r="E2741" s="42">
        <f>[2]Emissions!E3281</f>
        <v>0</v>
      </c>
      <c r="F2741" s="42">
        <f>[2]Emissions!F3281</f>
        <v>0</v>
      </c>
      <c r="G2741" s="42">
        <f>[2]Emissions!G3281</f>
        <v>0</v>
      </c>
      <c r="H2741" s="42">
        <f>[2]Emissions!H3281</f>
        <v>0</v>
      </c>
      <c r="I2741" s="42">
        <f>[2]Emissions!I3281</f>
        <v>0</v>
      </c>
      <c r="J2741" s="42">
        <f>[2]Emissions!J3281</f>
        <v>0</v>
      </c>
      <c r="K2741" s="42">
        <f>[2]Emissions!K3281</f>
        <v>0</v>
      </c>
      <c r="L2741" s="42">
        <f>[2]Emissions!L3281</f>
        <v>0</v>
      </c>
      <c r="M2741" s="42">
        <f>[2]Emissions!M3281</f>
        <v>0</v>
      </c>
    </row>
    <row r="2742" spans="1:13">
      <c r="A2742" s="10">
        <f>[2]Emissions!A3274</f>
        <v>0</v>
      </c>
      <c r="B2742" s="10">
        <f>[2]Emissions!B3274</f>
        <v>0</v>
      </c>
      <c r="C2742" s="10">
        <f>[2]Emissions!C3274</f>
        <v>0</v>
      </c>
      <c r="D2742" s="10">
        <f>[2]Emissions!D3274</f>
        <v>0</v>
      </c>
      <c r="E2742" s="42">
        <f>[2]Emissions!E3274</f>
        <v>0</v>
      </c>
      <c r="F2742" s="42">
        <f>[2]Emissions!F3274</f>
        <v>0</v>
      </c>
      <c r="G2742" s="42">
        <f>[2]Emissions!G3274</f>
        <v>0</v>
      </c>
      <c r="H2742" s="42">
        <f>[2]Emissions!H3274</f>
        <v>0</v>
      </c>
      <c r="I2742" s="42">
        <f>[2]Emissions!I3274</f>
        <v>0</v>
      </c>
      <c r="J2742" s="42">
        <f>[2]Emissions!J3274</f>
        <v>0</v>
      </c>
      <c r="K2742" s="42">
        <f>[2]Emissions!K3274</f>
        <v>0</v>
      </c>
      <c r="L2742" s="42">
        <f>[2]Emissions!L3274</f>
        <v>0</v>
      </c>
      <c r="M2742" s="42">
        <f>[2]Emissions!M3274</f>
        <v>0</v>
      </c>
    </row>
    <row r="2743" spans="1:13">
      <c r="A2743" s="10">
        <f>[2]Emissions!A3267</f>
        <v>0</v>
      </c>
      <c r="B2743" s="10">
        <f>[2]Emissions!B3267</f>
        <v>0</v>
      </c>
      <c r="C2743" s="10">
        <f>[2]Emissions!C3267</f>
        <v>0</v>
      </c>
      <c r="D2743" s="10">
        <f>[2]Emissions!D3267</f>
        <v>0</v>
      </c>
      <c r="E2743" s="42">
        <f>[2]Emissions!E3267</f>
        <v>0</v>
      </c>
      <c r="F2743" s="42">
        <f>[2]Emissions!F3267</f>
        <v>0</v>
      </c>
      <c r="G2743" s="42">
        <f>[2]Emissions!G3267</f>
        <v>0</v>
      </c>
      <c r="H2743" s="42">
        <f>[2]Emissions!H3267</f>
        <v>0</v>
      </c>
      <c r="I2743" s="42">
        <f>[2]Emissions!I3267</f>
        <v>0</v>
      </c>
      <c r="J2743" s="42">
        <f>[2]Emissions!J3267</f>
        <v>0</v>
      </c>
      <c r="K2743" s="42">
        <f>[2]Emissions!K3267</f>
        <v>0</v>
      </c>
      <c r="L2743" s="42">
        <f>[2]Emissions!L3267</f>
        <v>0</v>
      </c>
      <c r="M2743" s="42">
        <f>[2]Emissions!M3267</f>
        <v>0</v>
      </c>
    </row>
    <row r="2744" spans="1:13">
      <c r="A2744" s="10">
        <f>[2]Emissions!A3260</f>
        <v>0</v>
      </c>
      <c r="B2744" s="10">
        <f>[2]Emissions!B3260</f>
        <v>0</v>
      </c>
      <c r="C2744" s="10">
        <f>[2]Emissions!C3260</f>
        <v>0</v>
      </c>
      <c r="D2744" s="10">
        <f>[2]Emissions!D3260</f>
        <v>0</v>
      </c>
      <c r="E2744" s="42">
        <f>[2]Emissions!E3260</f>
        <v>0</v>
      </c>
      <c r="F2744" s="42">
        <f>[2]Emissions!F3260</f>
        <v>0</v>
      </c>
      <c r="G2744" s="42">
        <f>[2]Emissions!G3260</f>
        <v>0</v>
      </c>
      <c r="H2744" s="42">
        <f>[2]Emissions!H3260</f>
        <v>0</v>
      </c>
      <c r="I2744" s="42">
        <f>[2]Emissions!I3260</f>
        <v>0</v>
      </c>
      <c r="J2744" s="42">
        <f>[2]Emissions!J3260</f>
        <v>0</v>
      </c>
      <c r="K2744" s="42">
        <f>[2]Emissions!K3260</f>
        <v>0</v>
      </c>
      <c r="L2744" s="42">
        <f>[2]Emissions!L3260</f>
        <v>0</v>
      </c>
      <c r="M2744" s="42">
        <f>[2]Emissions!M3260</f>
        <v>0</v>
      </c>
    </row>
    <row r="2745" spans="1:13">
      <c r="A2745" s="10">
        <f>[2]Emissions!A3253</f>
        <v>0</v>
      </c>
      <c r="B2745" s="10">
        <f>[2]Emissions!B3253</f>
        <v>0</v>
      </c>
      <c r="C2745" s="10">
        <f>[2]Emissions!C3253</f>
        <v>0</v>
      </c>
      <c r="D2745" s="10">
        <f>[2]Emissions!D3253</f>
        <v>0</v>
      </c>
      <c r="E2745" s="42">
        <f>[2]Emissions!E3253</f>
        <v>0</v>
      </c>
      <c r="F2745" s="42">
        <f>[2]Emissions!F3253</f>
        <v>0</v>
      </c>
      <c r="G2745" s="42">
        <f>[2]Emissions!G3253</f>
        <v>0</v>
      </c>
      <c r="H2745" s="42">
        <f>[2]Emissions!H3253</f>
        <v>0</v>
      </c>
      <c r="I2745" s="42">
        <f>[2]Emissions!I3253</f>
        <v>0</v>
      </c>
      <c r="J2745" s="42">
        <f>[2]Emissions!J3253</f>
        <v>0</v>
      </c>
      <c r="K2745" s="42">
        <f>[2]Emissions!K3253</f>
        <v>0</v>
      </c>
      <c r="L2745" s="42">
        <f>[2]Emissions!L3253</f>
        <v>0</v>
      </c>
      <c r="M2745" s="42">
        <f>[2]Emissions!M3253</f>
        <v>0</v>
      </c>
    </row>
    <row r="2746" spans="1:13">
      <c r="A2746" s="10">
        <f>[2]Emissions!A3246</f>
        <v>0</v>
      </c>
      <c r="B2746" s="10">
        <f>[2]Emissions!B3246</f>
        <v>0</v>
      </c>
      <c r="C2746" s="10">
        <f>[2]Emissions!C3246</f>
        <v>0</v>
      </c>
      <c r="D2746" s="10">
        <f>[2]Emissions!D3246</f>
        <v>0</v>
      </c>
      <c r="E2746" s="42">
        <f>[2]Emissions!E3246</f>
        <v>0</v>
      </c>
      <c r="F2746" s="42">
        <f>[2]Emissions!F3246</f>
        <v>0</v>
      </c>
      <c r="G2746" s="42">
        <f>[2]Emissions!G3246</f>
        <v>0</v>
      </c>
      <c r="H2746" s="42">
        <f>[2]Emissions!H3246</f>
        <v>0</v>
      </c>
      <c r="I2746" s="42">
        <f>[2]Emissions!I3246</f>
        <v>0</v>
      </c>
      <c r="J2746" s="42">
        <f>[2]Emissions!J3246</f>
        <v>0</v>
      </c>
      <c r="K2746" s="42">
        <f>[2]Emissions!K3246</f>
        <v>0</v>
      </c>
      <c r="L2746" s="42">
        <f>[2]Emissions!L3246</f>
        <v>0</v>
      </c>
      <c r="M2746" s="42">
        <f>[2]Emissions!M3246</f>
        <v>0</v>
      </c>
    </row>
    <row r="2747" spans="1:13">
      <c r="A2747" s="10">
        <f>[2]Emissions!A3239</f>
        <v>0</v>
      </c>
      <c r="B2747" s="10">
        <f>[2]Emissions!B3239</f>
        <v>0</v>
      </c>
      <c r="C2747" s="10">
        <f>[2]Emissions!C3239</f>
        <v>0</v>
      </c>
      <c r="D2747" s="10">
        <f>[2]Emissions!D3239</f>
        <v>0</v>
      </c>
      <c r="E2747" s="42">
        <f>[2]Emissions!E3239</f>
        <v>0</v>
      </c>
      <c r="F2747" s="42">
        <f>[2]Emissions!F3239</f>
        <v>0</v>
      </c>
      <c r="G2747" s="42">
        <f>[2]Emissions!G3239</f>
        <v>0</v>
      </c>
      <c r="H2747" s="42">
        <f>[2]Emissions!H3239</f>
        <v>0</v>
      </c>
      <c r="I2747" s="42">
        <f>[2]Emissions!I3239</f>
        <v>0</v>
      </c>
      <c r="J2747" s="42">
        <f>[2]Emissions!J3239</f>
        <v>0</v>
      </c>
      <c r="K2747" s="42">
        <f>[2]Emissions!K3239</f>
        <v>0</v>
      </c>
      <c r="L2747" s="42">
        <f>[2]Emissions!L3239</f>
        <v>0</v>
      </c>
      <c r="M2747" s="42">
        <f>[2]Emissions!M3239</f>
        <v>0</v>
      </c>
    </row>
    <row r="2748" spans="1:13">
      <c r="A2748" s="10">
        <f>[2]Emissions!A3234</f>
        <v>0</v>
      </c>
      <c r="B2748" s="10">
        <f>[2]Emissions!B3234</f>
        <v>0</v>
      </c>
      <c r="C2748" s="10">
        <f>[2]Emissions!C3234</f>
        <v>0</v>
      </c>
      <c r="D2748" s="10">
        <f>[2]Emissions!D3234</f>
        <v>0</v>
      </c>
      <c r="E2748" s="42">
        <f>[2]Emissions!E3234</f>
        <v>0</v>
      </c>
      <c r="F2748" s="42">
        <f>[2]Emissions!F3234</f>
        <v>0</v>
      </c>
      <c r="G2748" s="42">
        <f>[2]Emissions!G3234</f>
        <v>0</v>
      </c>
      <c r="H2748" s="42">
        <f>[2]Emissions!H3234</f>
        <v>0</v>
      </c>
      <c r="I2748" s="42">
        <f>[2]Emissions!I3234</f>
        <v>0</v>
      </c>
      <c r="J2748" s="42">
        <f>[2]Emissions!J3234</f>
        <v>0</v>
      </c>
      <c r="K2748" s="42">
        <f>[2]Emissions!K3234</f>
        <v>0</v>
      </c>
      <c r="L2748" s="42">
        <f>[2]Emissions!L3234</f>
        <v>0</v>
      </c>
      <c r="M2748" s="42">
        <f>[2]Emissions!M3234</f>
        <v>0</v>
      </c>
    </row>
    <row r="2749" spans="1:13">
      <c r="A2749" s="10">
        <f>[2]Emissions!A3227</f>
        <v>0</v>
      </c>
      <c r="B2749" s="10">
        <f>[2]Emissions!B3227</f>
        <v>0</v>
      </c>
      <c r="C2749" s="10">
        <f>[2]Emissions!C3227</f>
        <v>0</v>
      </c>
      <c r="D2749" s="10">
        <f>[2]Emissions!D3227</f>
        <v>0</v>
      </c>
      <c r="E2749" s="42">
        <f>[2]Emissions!E3227</f>
        <v>0</v>
      </c>
      <c r="F2749" s="42">
        <f>[2]Emissions!F3227</f>
        <v>0</v>
      </c>
      <c r="G2749" s="42">
        <f>[2]Emissions!G3227</f>
        <v>0</v>
      </c>
      <c r="H2749" s="42">
        <f>[2]Emissions!H3227</f>
        <v>0</v>
      </c>
      <c r="I2749" s="42">
        <f>[2]Emissions!I3227</f>
        <v>0</v>
      </c>
      <c r="J2749" s="42">
        <f>[2]Emissions!J3227</f>
        <v>0</v>
      </c>
      <c r="K2749" s="42">
        <f>[2]Emissions!K3227</f>
        <v>0</v>
      </c>
      <c r="L2749" s="42">
        <f>[2]Emissions!L3227</f>
        <v>0</v>
      </c>
      <c r="M2749" s="42">
        <f>[2]Emissions!M3227</f>
        <v>0</v>
      </c>
    </row>
    <row r="2750" spans="1:13">
      <c r="A2750" s="10">
        <f>[2]Emissions!A3220</f>
        <v>0</v>
      </c>
      <c r="B2750" s="10">
        <f>[2]Emissions!B3220</f>
        <v>0</v>
      </c>
      <c r="C2750" s="10">
        <f>[2]Emissions!C3220</f>
        <v>0</v>
      </c>
      <c r="D2750" s="10">
        <f>[2]Emissions!D3220</f>
        <v>0</v>
      </c>
      <c r="E2750" s="42">
        <f>[2]Emissions!E3220</f>
        <v>0</v>
      </c>
      <c r="F2750" s="42">
        <f>[2]Emissions!F3220</f>
        <v>0</v>
      </c>
      <c r="G2750" s="42">
        <f>[2]Emissions!G3220</f>
        <v>0</v>
      </c>
      <c r="H2750" s="42">
        <f>[2]Emissions!H3220</f>
        <v>0</v>
      </c>
      <c r="I2750" s="42">
        <f>[2]Emissions!I3220</f>
        <v>0</v>
      </c>
      <c r="J2750" s="42">
        <f>[2]Emissions!J3220</f>
        <v>0</v>
      </c>
      <c r="K2750" s="42">
        <f>[2]Emissions!K3220</f>
        <v>0</v>
      </c>
      <c r="L2750" s="42">
        <f>[2]Emissions!L3220</f>
        <v>0</v>
      </c>
      <c r="M2750" s="42">
        <f>[2]Emissions!M3220</f>
        <v>0</v>
      </c>
    </row>
    <row r="2751" spans="1:13">
      <c r="A2751" s="10">
        <f>[2]Emissions!A3213</f>
        <v>0</v>
      </c>
      <c r="B2751" s="10">
        <f>[2]Emissions!B3213</f>
        <v>0</v>
      </c>
      <c r="C2751" s="10">
        <f>[2]Emissions!C3213</f>
        <v>0</v>
      </c>
      <c r="D2751" s="10">
        <f>[2]Emissions!D3213</f>
        <v>0</v>
      </c>
      <c r="E2751" s="42">
        <f>[2]Emissions!E3213</f>
        <v>0</v>
      </c>
      <c r="F2751" s="42">
        <f>[2]Emissions!F3213</f>
        <v>0</v>
      </c>
      <c r="G2751" s="42">
        <f>[2]Emissions!G3213</f>
        <v>0</v>
      </c>
      <c r="H2751" s="42">
        <f>[2]Emissions!H3213</f>
        <v>0</v>
      </c>
      <c r="I2751" s="42">
        <f>[2]Emissions!I3213</f>
        <v>0</v>
      </c>
      <c r="J2751" s="42">
        <f>[2]Emissions!J3213</f>
        <v>0</v>
      </c>
      <c r="K2751" s="42">
        <f>[2]Emissions!K3213</f>
        <v>0</v>
      </c>
      <c r="L2751" s="42">
        <f>[2]Emissions!L3213</f>
        <v>0</v>
      </c>
      <c r="M2751" s="42">
        <f>[2]Emissions!M3213</f>
        <v>0</v>
      </c>
    </row>
    <row r="2752" spans="1:13">
      <c r="A2752" s="10">
        <f>[2]Emissions!A3206</f>
        <v>0</v>
      </c>
      <c r="B2752" s="10">
        <f>[2]Emissions!B3206</f>
        <v>0</v>
      </c>
      <c r="C2752" s="10">
        <f>[2]Emissions!C3206</f>
        <v>0</v>
      </c>
      <c r="D2752" s="10">
        <f>[2]Emissions!D3206</f>
        <v>0</v>
      </c>
      <c r="E2752" s="42">
        <f>[2]Emissions!E3206</f>
        <v>0</v>
      </c>
      <c r="F2752" s="42">
        <f>[2]Emissions!F3206</f>
        <v>0</v>
      </c>
      <c r="G2752" s="42">
        <f>[2]Emissions!G3206</f>
        <v>0</v>
      </c>
      <c r="H2752" s="42">
        <f>[2]Emissions!H3206</f>
        <v>0</v>
      </c>
      <c r="I2752" s="42">
        <f>[2]Emissions!I3206</f>
        <v>0</v>
      </c>
      <c r="J2752" s="42">
        <f>[2]Emissions!J3206</f>
        <v>0</v>
      </c>
      <c r="K2752" s="42">
        <f>[2]Emissions!K3206</f>
        <v>0</v>
      </c>
      <c r="L2752" s="42">
        <f>[2]Emissions!L3206</f>
        <v>0</v>
      </c>
      <c r="M2752" s="42">
        <f>[2]Emissions!M3206</f>
        <v>0</v>
      </c>
    </row>
    <row r="2753" spans="1:13">
      <c r="A2753" s="10">
        <f>[2]Emissions!A3199</f>
        <v>0</v>
      </c>
      <c r="B2753" s="10">
        <f>[2]Emissions!B3199</f>
        <v>0</v>
      </c>
      <c r="C2753" s="10">
        <f>[2]Emissions!C3199</f>
        <v>0</v>
      </c>
      <c r="D2753" s="10">
        <f>[2]Emissions!D3199</f>
        <v>0</v>
      </c>
      <c r="E2753" s="42">
        <f>[2]Emissions!E3199</f>
        <v>0</v>
      </c>
      <c r="F2753" s="42">
        <f>[2]Emissions!F3199</f>
        <v>0</v>
      </c>
      <c r="G2753" s="42">
        <f>[2]Emissions!G3199</f>
        <v>0</v>
      </c>
      <c r="H2753" s="42">
        <f>[2]Emissions!H3199</f>
        <v>0</v>
      </c>
      <c r="I2753" s="42">
        <f>[2]Emissions!I3199</f>
        <v>0</v>
      </c>
      <c r="J2753" s="42">
        <f>[2]Emissions!J3199</f>
        <v>0</v>
      </c>
      <c r="K2753" s="42">
        <f>[2]Emissions!K3199</f>
        <v>0</v>
      </c>
      <c r="L2753" s="42">
        <f>[2]Emissions!L3199</f>
        <v>0</v>
      </c>
      <c r="M2753" s="42">
        <f>[2]Emissions!M3199</f>
        <v>0</v>
      </c>
    </row>
    <row r="2754" spans="1:13">
      <c r="A2754" s="10">
        <f>[2]Emissions!A3192</f>
        <v>0</v>
      </c>
      <c r="B2754" s="10">
        <f>[2]Emissions!B3192</f>
        <v>0</v>
      </c>
      <c r="C2754" s="10">
        <f>[2]Emissions!C3192</f>
        <v>0</v>
      </c>
      <c r="D2754" s="10">
        <f>[2]Emissions!D3192</f>
        <v>0</v>
      </c>
      <c r="E2754" s="42">
        <f>[2]Emissions!E3192</f>
        <v>0</v>
      </c>
      <c r="F2754" s="42">
        <f>[2]Emissions!F3192</f>
        <v>0</v>
      </c>
      <c r="G2754" s="42">
        <f>[2]Emissions!G3192</f>
        <v>0</v>
      </c>
      <c r="H2754" s="42">
        <f>[2]Emissions!H3192</f>
        <v>0</v>
      </c>
      <c r="I2754" s="42">
        <f>[2]Emissions!I3192</f>
        <v>0</v>
      </c>
      <c r="J2754" s="42">
        <f>[2]Emissions!J3192</f>
        <v>0</v>
      </c>
      <c r="K2754" s="42">
        <f>[2]Emissions!K3192</f>
        <v>0</v>
      </c>
      <c r="L2754" s="42">
        <f>[2]Emissions!L3192</f>
        <v>0</v>
      </c>
      <c r="M2754" s="42">
        <f>[2]Emissions!M3192</f>
        <v>0</v>
      </c>
    </row>
    <row r="2755" spans="1:13">
      <c r="A2755" s="10">
        <f>[2]Emissions!A3185</f>
        <v>0</v>
      </c>
      <c r="B2755" s="10">
        <f>[2]Emissions!B3185</f>
        <v>0</v>
      </c>
      <c r="C2755" s="10">
        <f>[2]Emissions!C3185</f>
        <v>0</v>
      </c>
      <c r="D2755" s="10">
        <f>[2]Emissions!D3185</f>
        <v>0</v>
      </c>
      <c r="E2755" s="42">
        <f>[2]Emissions!E3185</f>
        <v>0</v>
      </c>
      <c r="F2755" s="42">
        <f>[2]Emissions!F3185</f>
        <v>0</v>
      </c>
      <c r="G2755" s="42">
        <f>[2]Emissions!G3185</f>
        <v>0</v>
      </c>
      <c r="H2755" s="42">
        <f>[2]Emissions!H3185</f>
        <v>0</v>
      </c>
      <c r="I2755" s="42">
        <f>[2]Emissions!I3185</f>
        <v>0</v>
      </c>
      <c r="J2755" s="42">
        <f>[2]Emissions!J3185</f>
        <v>0</v>
      </c>
      <c r="K2755" s="42">
        <f>[2]Emissions!K3185</f>
        <v>0</v>
      </c>
      <c r="L2755" s="42">
        <f>[2]Emissions!L3185</f>
        <v>0</v>
      </c>
      <c r="M2755" s="42">
        <f>[2]Emissions!M3185</f>
        <v>0</v>
      </c>
    </row>
    <row r="2756" spans="1:13">
      <c r="A2756" s="10">
        <f>[2]Emissions!A3178</f>
        <v>0</v>
      </c>
      <c r="B2756" s="10">
        <f>[2]Emissions!B3178</f>
        <v>0</v>
      </c>
      <c r="C2756" s="10">
        <f>[2]Emissions!C3178</f>
        <v>0</v>
      </c>
      <c r="D2756" s="10">
        <f>[2]Emissions!D3178</f>
        <v>0</v>
      </c>
      <c r="E2756" s="42">
        <f>[2]Emissions!E3178</f>
        <v>0</v>
      </c>
      <c r="F2756" s="42">
        <f>[2]Emissions!F3178</f>
        <v>0</v>
      </c>
      <c r="G2756" s="42">
        <f>[2]Emissions!G3178</f>
        <v>0</v>
      </c>
      <c r="H2756" s="42">
        <f>[2]Emissions!H3178</f>
        <v>0</v>
      </c>
      <c r="I2756" s="42">
        <f>[2]Emissions!I3178</f>
        <v>0</v>
      </c>
      <c r="J2756" s="42">
        <f>[2]Emissions!J3178</f>
        <v>0</v>
      </c>
      <c r="K2756" s="42">
        <f>[2]Emissions!K3178</f>
        <v>0</v>
      </c>
      <c r="L2756" s="42">
        <f>[2]Emissions!L3178</f>
        <v>0</v>
      </c>
      <c r="M2756" s="42">
        <f>[2]Emissions!M3178</f>
        <v>0</v>
      </c>
    </row>
    <row r="2757" spans="1:13">
      <c r="A2757" s="10">
        <f>[2]Emissions!A3171</f>
        <v>0</v>
      </c>
      <c r="B2757" s="10">
        <f>[2]Emissions!B3171</f>
        <v>0</v>
      </c>
      <c r="C2757" s="10">
        <f>[2]Emissions!C3171</f>
        <v>0</v>
      </c>
      <c r="D2757" s="10">
        <f>[2]Emissions!D3171</f>
        <v>0</v>
      </c>
      <c r="E2757" s="42">
        <f>[2]Emissions!E3171</f>
        <v>0</v>
      </c>
      <c r="F2757" s="42">
        <f>[2]Emissions!F3171</f>
        <v>0</v>
      </c>
      <c r="G2757" s="42">
        <f>[2]Emissions!G3171</f>
        <v>0</v>
      </c>
      <c r="H2757" s="42">
        <f>[2]Emissions!H3171</f>
        <v>0</v>
      </c>
      <c r="I2757" s="42">
        <f>[2]Emissions!I3171</f>
        <v>0</v>
      </c>
      <c r="J2757" s="42">
        <f>[2]Emissions!J3171</f>
        <v>0</v>
      </c>
      <c r="K2757" s="42">
        <f>[2]Emissions!K3171</f>
        <v>0</v>
      </c>
      <c r="L2757" s="42">
        <f>[2]Emissions!L3171</f>
        <v>0</v>
      </c>
      <c r="M2757" s="42">
        <f>[2]Emissions!M3171</f>
        <v>0</v>
      </c>
    </row>
    <row r="2758" spans="1:13">
      <c r="A2758" s="10">
        <f>[2]Emissions!A3164</f>
        <v>0</v>
      </c>
      <c r="B2758" s="10">
        <f>[2]Emissions!B3164</f>
        <v>0</v>
      </c>
      <c r="C2758" s="10">
        <f>[2]Emissions!C3164</f>
        <v>0</v>
      </c>
      <c r="D2758" s="10">
        <f>[2]Emissions!D3164</f>
        <v>0</v>
      </c>
      <c r="E2758" s="42">
        <f>[2]Emissions!E3164</f>
        <v>0</v>
      </c>
      <c r="F2758" s="42">
        <f>[2]Emissions!F3164</f>
        <v>0</v>
      </c>
      <c r="G2758" s="42">
        <f>[2]Emissions!G3164</f>
        <v>0</v>
      </c>
      <c r="H2758" s="42">
        <f>[2]Emissions!H3164</f>
        <v>0</v>
      </c>
      <c r="I2758" s="42">
        <f>[2]Emissions!I3164</f>
        <v>0</v>
      </c>
      <c r="J2758" s="42">
        <f>[2]Emissions!J3164</f>
        <v>0</v>
      </c>
      <c r="K2758" s="42">
        <f>[2]Emissions!K3164</f>
        <v>0</v>
      </c>
      <c r="L2758" s="42">
        <f>[2]Emissions!L3164</f>
        <v>0</v>
      </c>
      <c r="M2758" s="42">
        <f>[2]Emissions!M3164</f>
        <v>0</v>
      </c>
    </row>
    <row r="2759" spans="1:13">
      <c r="A2759" s="10">
        <f>[2]Emissions!A3157</f>
        <v>0</v>
      </c>
      <c r="B2759" s="10">
        <f>[2]Emissions!B3157</f>
        <v>0</v>
      </c>
      <c r="C2759" s="10">
        <f>[2]Emissions!C3157</f>
        <v>0</v>
      </c>
      <c r="D2759" s="10">
        <f>[2]Emissions!D3157</f>
        <v>0</v>
      </c>
      <c r="E2759" s="42">
        <f>[2]Emissions!E3157</f>
        <v>0</v>
      </c>
      <c r="F2759" s="42">
        <f>[2]Emissions!F3157</f>
        <v>0</v>
      </c>
      <c r="G2759" s="42">
        <f>[2]Emissions!G3157</f>
        <v>0</v>
      </c>
      <c r="H2759" s="42">
        <f>[2]Emissions!H3157</f>
        <v>0</v>
      </c>
      <c r="I2759" s="42">
        <f>[2]Emissions!I3157</f>
        <v>0</v>
      </c>
      <c r="J2759" s="42">
        <f>[2]Emissions!J3157</f>
        <v>0</v>
      </c>
      <c r="K2759" s="42">
        <f>[2]Emissions!K3157</f>
        <v>0</v>
      </c>
      <c r="L2759" s="42">
        <f>[2]Emissions!L3157</f>
        <v>0</v>
      </c>
      <c r="M2759" s="42">
        <f>[2]Emissions!M3157</f>
        <v>0</v>
      </c>
    </row>
    <row r="2760" spans="1:13">
      <c r="A2760" s="10">
        <f>[2]Emissions!A3150</f>
        <v>0</v>
      </c>
      <c r="B2760" s="10">
        <f>[2]Emissions!B3150</f>
        <v>0</v>
      </c>
      <c r="C2760" s="10">
        <f>[2]Emissions!C3150</f>
        <v>0</v>
      </c>
      <c r="D2760" s="10">
        <f>[2]Emissions!D3150</f>
        <v>0</v>
      </c>
      <c r="E2760" s="42">
        <f>[2]Emissions!E3150</f>
        <v>0</v>
      </c>
      <c r="F2760" s="42">
        <f>[2]Emissions!F3150</f>
        <v>0</v>
      </c>
      <c r="G2760" s="42">
        <f>[2]Emissions!G3150</f>
        <v>0</v>
      </c>
      <c r="H2760" s="42">
        <f>[2]Emissions!H3150</f>
        <v>0</v>
      </c>
      <c r="I2760" s="42">
        <f>[2]Emissions!I3150</f>
        <v>0</v>
      </c>
      <c r="J2760" s="42">
        <f>[2]Emissions!J3150</f>
        <v>0</v>
      </c>
      <c r="K2760" s="42">
        <f>[2]Emissions!K3150</f>
        <v>0</v>
      </c>
      <c r="L2760" s="42">
        <f>[2]Emissions!L3150</f>
        <v>0</v>
      </c>
      <c r="M2760" s="42">
        <f>[2]Emissions!M3150</f>
        <v>0</v>
      </c>
    </row>
    <row r="2761" spans="1:13">
      <c r="A2761" s="10">
        <f>[2]Emissions!A3143</f>
        <v>0</v>
      </c>
      <c r="B2761" s="10">
        <f>[2]Emissions!B3143</f>
        <v>0</v>
      </c>
      <c r="C2761" s="10">
        <f>[2]Emissions!C3143</f>
        <v>0</v>
      </c>
      <c r="D2761" s="10">
        <f>[2]Emissions!D3143</f>
        <v>0</v>
      </c>
      <c r="E2761" s="42">
        <f>[2]Emissions!E3143</f>
        <v>0</v>
      </c>
      <c r="F2761" s="42">
        <f>[2]Emissions!F3143</f>
        <v>0</v>
      </c>
      <c r="G2761" s="42">
        <f>[2]Emissions!G3143</f>
        <v>0</v>
      </c>
      <c r="H2761" s="42">
        <f>[2]Emissions!H3143</f>
        <v>0</v>
      </c>
      <c r="I2761" s="42">
        <f>[2]Emissions!I3143</f>
        <v>0</v>
      </c>
      <c r="J2761" s="42">
        <f>[2]Emissions!J3143</f>
        <v>0</v>
      </c>
      <c r="K2761" s="42">
        <f>[2]Emissions!K3143</f>
        <v>0</v>
      </c>
      <c r="L2761" s="42">
        <f>[2]Emissions!L3143</f>
        <v>0</v>
      </c>
      <c r="M2761" s="42">
        <f>[2]Emissions!M3143</f>
        <v>0</v>
      </c>
    </row>
    <row r="2762" spans="1:13">
      <c r="A2762" s="10">
        <f>[2]Emissions!A3136</f>
        <v>0</v>
      </c>
      <c r="B2762" s="10">
        <f>[2]Emissions!B3136</f>
        <v>0</v>
      </c>
      <c r="C2762" s="10">
        <f>[2]Emissions!C3136</f>
        <v>0</v>
      </c>
      <c r="D2762" s="10">
        <f>[2]Emissions!D3136</f>
        <v>0</v>
      </c>
      <c r="E2762" s="42">
        <f>[2]Emissions!E3136</f>
        <v>0</v>
      </c>
      <c r="F2762" s="42">
        <f>[2]Emissions!F3136</f>
        <v>0</v>
      </c>
      <c r="G2762" s="42">
        <f>[2]Emissions!G3136</f>
        <v>0</v>
      </c>
      <c r="H2762" s="42">
        <f>[2]Emissions!H3136</f>
        <v>0</v>
      </c>
      <c r="I2762" s="42">
        <f>[2]Emissions!I3136</f>
        <v>0</v>
      </c>
      <c r="J2762" s="42">
        <f>[2]Emissions!J3136</f>
        <v>0</v>
      </c>
      <c r="K2762" s="42">
        <f>[2]Emissions!K3136</f>
        <v>0</v>
      </c>
      <c r="L2762" s="42">
        <f>[2]Emissions!L3136</f>
        <v>0</v>
      </c>
      <c r="M2762" s="42">
        <f>[2]Emissions!M3136</f>
        <v>0</v>
      </c>
    </row>
    <row r="2763" spans="1:13">
      <c r="A2763" s="10">
        <f>[2]Emissions!A3129</f>
        <v>0</v>
      </c>
      <c r="B2763" s="10">
        <f>[2]Emissions!B3129</f>
        <v>0</v>
      </c>
      <c r="C2763" s="10">
        <f>[2]Emissions!C3129</f>
        <v>0</v>
      </c>
      <c r="D2763" s="10">
        <f>[2]Emissions!D3129</f>
        <v>0</v>
      </c>
      <c r="E2763" s="42">
        <f>[2]Emissions!E3129</f>
        <v>0</v>
      </c>
      <c r="F2763" s="42">
        <f>[2]Emissions!F3129</f>
        <v>0</v>
      </c>
      <c r="G2763" s="42">
        <f>[2]Emissions!G3129</f>
        <v>0</v>
      </c>
      <c r="H2763" s="42">
        <f>[2]Emissions!H3129</f>
        <v>0</v>
      </c>
      <c r="I2763" s="42">
        <f>[2]Emissions!I3129</f>
        <v>0</v>
      </c>
      <c r="J2763" s="42">
        <f>[2]Emissions!J3129</f>
        <v>0</v>
      </c>
      <c r="K2763" s="42">
        <f>[2]Emissions!K3129</f>
        <v>0</v>
      </c>
      <c r="L2763" s="42">
        <f>[2]Emissions!L3129</f>
        <v>0</v>
      </c>
      <c r="M2763" s="42">
        <f>[2]Emissions!M3129</f>
        <v>0</v>
      </c>
    </row>
    <row r="2764" spans="1:13">
      <c r="A2764" s="10">
        <f>[2]Emissions!A3122</f>
        <v>0</v>
      </c>
      <c r="B2764" s="10">
        <f>[2]Emissions!B3122</f>
        <v>0</v>
      </c>
      <c r="C2764" s="10">
        <f>[2]Emissions!C3122</f>
        <v>0</v>
      </c>
      <c r="D2764" s="10">
        <f>[2]Emissions!D3122</f>
        <v>0</v>
      </c>
      <c r="E2764" s="42">
        <f>[2]Emissions!E3122</f>
        <v>0</v>
      </c>
      <c r="F2764" s="42">
        <f>[2]Emissions!F3122</f>
        <v>0</v>
      </c>
      <c r="G2764" s="42">
        <f>[2]Emissions!G3122</f>
        <v>0</v>
      </c>
      <c r="H2764" s="42">
        <f>[2]Emissions!H3122</f>
        <v>0</v>
      </c>
      <c r="I2764" s="42">
        <f>[2]Emissions!I3122</f>
        <v>0</v>
      </c>
      <c r="J2764" s="42">
        <f>[2]Emissions!J3122</f>
        <v>0</v>
      </c>
      <c r="K2764" s="42">
        <f>[2]Emissions!K3122</f>
        <v>0</v>
      </c>
      <c r="L2764" s="42">
        <f>[2]Emissions!L3122</f>
        <v>0</v>
      </c>
      <c r="M2764" s="42">
        <f>[2]Emissions!M3122</f>
        <v>0</v>
      </c>
    </row>
    <row r="2765" spans="1:13">
      <c r="A2765" s="10">
        <f>[2]Emissions!A3115</f>
        <v>0</v>
      </c>
      <c r="B2765" s="10">
        <f>[2]Emissions!B3115</f>
        <v>0</v>
      </c>
      <c r="C2765" s="10">
        <f>[2]Emissions!C3115</f>
        <v>0</v>
      </c>
      <c r="D2765" s="10">
        <f>[2]Emissions!D3115</f>
        <v>0</v>
      </c>
      <c r="E2765" s="42">
        <f>[2]Emissions!E3115</f>
        <v>0</v>
      </c>
      <c r="F2765" s="42">
        <f>[2]Emissions!F3115</f>
        <v>0</v>
      </c>
      <c r="G2765" s="42">
        <f>[2]Emissions!G3115</f>
        <v>0</v>
      </c>
      <c r="H2765" s="42">
        <f>[2]Emissions!H3115</f>
        <v>0</v>
      </c>
      <c r="I2765" s="42">
        <f>[2]Emissions!I3115</f>
        <v>0</v>
      </c>
      <c r="J2765" s="42">
        <f>[2]Emissions!J3115</f>
        <v>0</v>
      </c>
      <c r="K2765" s="42">
        <f>[2]Emissions!K3115</f>
        <v>0</v>
      </c>
      <c r="L2765" s="42">
        <f>[2]Emissions!L3115</f>
        <v>0</v>
      </c>
      <c r="M2765" s="42">
        <f>[2]Emissions!M3115</f>
        <v>0</v>
      </c>
    </row>
    <row r="2766" spans="1:13">
      <c r="A2766" s="10">
        <f>[2]Emissions!A3108</f>
        <v>0</v>
      </c>
      <c r="B2766" s="10">
        <f>[2]Emissions!B3108</f>
        <v>0</v>
      </c>
      <c r="C2766" s="10">
        <f>[2]Emissions!C3108</f>
        <v>0</v>
      </c>
      <c r="D2766" s="10">
        <f>[2]Emissions!D3108</f>
        <v>0</v>
      </c>
      <c r="E2766" s="42">
        <f>[2]Emissions!E3108</f>
        <v>0</v>
      </c>
      <c r="F2766" s="42">
        <f>[2]Emissions!F3108</f>
        <v>0</v>
      </c>
      <c r="G2766" s="42">
        <f>[2]Emissions!G3108</f>
        <v>0</v>
      </c>
      <c r="H2766" s="42">
        <f>[2]Emissions!H3108</f>
        <v>0</v>
      </c>
      <c r="I2766" s="42">
        <f>[2]Emissions!I3108</f>
        <v>0</v>
      </c>
      <c r="J2766" s="42">
        <f>[2]Emissions!J3108</f>
        <v>0</v>
      </c>
      <c r="K2766" s="42">
        <f>[2]Emissions!K3108</f>
        <v>0</v>
      </c>
      <c r="L2766" s="42">
        <f>[2]Emissions!L3108</f>
        <v>0</v>
      </c>
      <c r="M2766" s="42">
        <f>[2]Emissions!M3108</f>
        <v>0</v>
      </c>
    </row>
    <row r="2767" spans="1:13">
      <c r="A2767" s="10">
        <f>[2]Emissions!A3101</f>
        <v>0</v>
      </c>
      <c r="B2767" s="10">
        <f>[2]Emissions!B3101</f>
        <v>0</v>
      </c>
      <c r="C2767" s="10">
        <f>[2]Emissions!C3101</f>
        <v>0</v>
      </c>
      <c r="D2767" s="10">
        <f>[2]Emissions!D3101</f>
        <v>0</v>
      </c>
      <c r="E2767" s="42">
        <f>[2]Emissions!E3101</f>
        <v>0</v>
      </c>
      <c r="F2767" s="42">
        <f>[2]Emissions!F3101</f>
        <v>0</v>
      </c>
      <c r="G2767" s="42">
        <f>[2]Emissions!G3101</f>
        <v>0</v>
      </c>
      <c r="H2767" s="42">
        <f>[2]Emissions!H3101</f>
        <v>0</v>
      </c>
      <c r="I2767" s="42">
        <f>[2]Emissions!I3101</f>
        <v>0</v>
      </c>
      <c r="J2767" s="42">
        <f>[2]Emissions!J3101</f>
        <v>0</v>
      </c>
      <c r="K2767" s="42">
        <f>[2]Emissions!K3101</f>
        <v>0</v>
      </c>
      <c r="L2767" s="42">
        <f>[2]Emissions!L3101</f>
        <v>0</v>
      </c>
      <c r="M2767" s="42">
        <f>[2]Emissions!M3101</f>
        <v>0</v>
      </c>
    </row>
    <row r="2768" spans="1:13">
      <c r="A2768" s="10">
        <f>[2]Emissions!A3094</f>
        <v>0</v>
      </c>
      <c r="B2768" s="10">
        <f>[2]Emissions!B3094</f>
        <v>0</v>
      </c>
      <c r="C2768" s="10">
        <f>[2]Emissions!C3094</f>
        <v>0</v>
      </c>
      <c r="D2768" s="10">
        <f>[2]Emissions!D3094</f>
        <v>0</v>
      </c>
      <c r="E2768" s="42">
        <f>[2]Emissions!E3094</f>
        <v>0</v>
      </c>
      <c r="F2768" s="42">
        <f>[2]Emissions!F3094</f>
        <v>0</v>
      </c>
      <c r="G2768" s="42">
        <f>[2]Emissions!G3094</f>
        <v>0</v>
      </c>
      <c r="H2768" s="42">
        <f>[2]Emissions!H3094</f>
        <v>0</v>
      </c>
      <c r="I2768" s="42">
        <f>[2]Emissions!I3094</f>
        <v>0</v>
      </c>
      <c r="J2768" s="42">
        <f>[2]Emissions!J3094</f>
        <v>0</v>
      </c>
      <c r="K2768" s="42">
        <f>[2]Emissions!K3094</f>
        <v>0</v>
      </c>
      <c r="L2768" s="42">
        <f>[2]Emissions!L3094</f>
        <v>0</v>
      </c>
      <c r="M2768" s="42">
        <f>[2]Emissions!M3094</f>
        <v>0</v>
      </c>
    </row>
    <row r="2769" spans="1:13">
      <c r="A2769" s="10">
        <f>[2]Emissions!A3087</f>
        <v>0</v>
      </c>
      <c r="B2769" s="10">
        <f>[2]Emissions!B3087</f>
        <v>0</v>
      </c>
      <c r="C2769" s="10">
        <f>[2]Emissions!C3087</f>
        <v>0</v>
      </c>
      <c r="D2769" s="10">
        <f>[2]Emissions!D3087</f>
        <v>0</v>
      </c>
      <c r="E2769" s="42">
        <f>[2]Emissions!E3087</f>
        <v>0</v>
      </c>
      <c r="F2769" s="42">
        <f>[2]Emissions!F3087</f>
        <v>0</v>
      </c>
      <c r="G2769" s="42">
        <f>[2]Emissions!G3087</f>
        <v>0</v>
      </c>
      <c r="H2769" s="42">
        <f>[2]Emissions!H3087</f>
        <v>0</v>
      </c>
      <c r="I2769" s="42">
        <f>[2]Emissions!I3087</f>
        <v>0</v>
      </c>
      <c r="J2769" s="42">
        <f>[2]Emissions!J3087</f>
        <v>0</v>
      </c>
      <c r="K2769" s="42">
        <f>[2]Emissions!K3087</f>
        <v>0</v>
      </c>
      <c r="L2769" s="42">
        <f>[2]Emissions!L3087</f>
        <v>0</v>
      </c>
      <c r="M2769" s="42">
        <f>[2]Emissions!M3087</f>
        <v>0</v>
      </c>
    </row>
    <row r="2770" spans="1:13">
      <c r="A2770" s="10">
        <f>[2]Emissions!A3080</f>
        <v>0</v>
      </c>
      <c r="B2770" s="10">
        <f>[2]Emissions!B3080</f>
        <v>0</v>
      </c>
      <c r="C2770" s="10">
        <f>[2]Emissions!C3080</f>
        <v>0</v>
      </c>
      <c r="D2770" s="10">
        <f>[2]Emissions!D3080</f>
        <v>0</v>
      </c>
      <c r="E2770" s="42">
        <f>[2]Emissions!E3080</f>
        <v>0</v>
      </c>
      <c r="F2770" s="42">
        <f>[2]Emissions!F3080</f>
        <v>0</v>
      </c>
      <c r="G2770" s="42">
        <f>[2]Emissions!G3080</f>
        <v>0</v>
      </c>
      <c r="H2770" s="42">
        <f>[2]Emissions!H3080</f>
        <v>0</v>
      </c>
      <c r="I2770" s="42">
        <f>[2]Emissions!I3080</f>
        <v>0</v>
      </c>
      <c r="J2770" s="42">
        <f>[2]Emissions!J3080</f>
        <v>0</v>
      </c>
      <c r="K2770" s="42">
        <f>[2]Emissions!K3080</f>
        <v>0</v>
      </c>
      <c r="L2770" s="42">
        <f>[2]Emissions!L3080</f>
        <v>0</v>
      </c>
      <c r="M2770" s="42">
        <f>[2]Emissions!M3080</f>
        <v>0</v>
      </c>
    </row>
    <row r="2771" spans="1:13">
      <c r="A2771" s="10">
        <f>[2]Emissions!A3073</f>
        <v>0</v>
      </c>
      <c r="B2771" s="10">
        <f>[2]Emissions!B3073</f>
        <v>0</v>
      </c>
      <c r="C2771" s="10">
        <f>[2]Emissions!C3073</f>
        <v>0</v>
      </c>
      <c r="D2771" s="10">
        <f>[2]Emissions!D3073</f>
        <v>0</v>
      </c>
      <c r="E2771" s="42">
        <f>[2]Emissions!E3073</f>
        <v>0</v>
      </c>
      <c r="F2771" s="42">
        <f>[2]Emissions!F3073</f>
        <v>0</v>
      </c>
      <c r="G2771" s="42">
        <f>[2]Emissions!G3073</f>
        <v>0</v>
      </c>
      <c r="H2771" s="42">
        <f>[2]Emissions!H3073</f>
        <v>0</v>
      </c>
      <c r="I2771" s="42">
        <f>[2]Emissions!I3073</f>
        <v>0</v>
      </c>
      <c r="J2771" s="42">
        <f>[2]Emissions!J3073</f>
        <v>0</v>
      </c>
      <c r="K2771" s="42">
        <f>[2]Emissions!K3073</f>
        <v>0</v>
      </c>
      <c r="L2771" s="42">
        <f>[2]Emissions!L3073</f>
        <v>0</v>
      </c>
      <c r="M2771" s="42">
        <f>[2]Emissions!M3073</f>
        <v>0</v>
      </c>
    </row>
    <row r="2772" spans="1:13">
      <c r="A2772" s="10">
        <f>[2]Emissions!A3066</f>
        <v>0</v>
      </c>
      <c r="B2772" s="10">
        <f>[2]Emissions!B3066</f>
        <v>0</v>
      </c>
      <c r="C2772" s="10">
        <f>[2]Emissions!C3066</f>
        <v>0</v>
      </c>
      <c r="D2772" s="10">
        <f>[2]Emissions!D3066</f>
        <v>0</v>
      </c>
      <c r="E2772" s="42">
        <f>[2]Emissions!E3066</f>
        <v>0</v>
      </c>
      <c r="F2772" s="42">
        <f>[2]Emissions!F3066</f>
        <v>0</v>
      </c>
      <c r="G2772" s="42">
        <f>[2]Emissions!G3066</f>
        <v>0</v>
      </c>
      <c r="H2772" s="42">
        <f>[2]Emissions!H3066</f>
        <v>0</v>
      </c>
      <c r="I2772" s="42">
        <f>[2]Emissions!I3066</f>
        <v>0</v>
      </c>
      <c r="J2772" s="42">
        <f>[2]Emissions!J3066</f>
        <v>0</v>
      </c>
      <c r="K2772" s="42">
        <f>[2]Emissions!K3066</f>
        <v>0</v>
      </c>
      <c r="L2772" s="42">
        <f>[2]Emissions!L3066</f>
        <v>0</v>
      </c>
      <c r="M2772" s="42">
        <f>[2]Emissions!M3066</f>
        <v>0</v>
      </c>
    </row>
    <row r="2773" spans="1:13">
      <c r="A2773" s="10">
        <f>[2]Emissions!A3059</f>
        <v>0</v>
      </c>
      <c r="B2773" s="10">
        <f>[2]Emissions!B3059</f>
        <v>0</v>
      </c>
      <c r="C2773" s="10">
        <f>[2]Emissions!C3059</f>
        <v>0</v>
      </c>
      <c r="D2773" s="10">
        <f>[2]Emissions!D3059</f>
        <v>0</v>
      </c>
      <c r="E2773" s="42">
        <f>[2]Emissions!E3059</f>
        <v>0</v>
      </c>
      <c r="F2773" s="42">
        <f>[2]Emissions!F3059</f>
        <v>0</v>
      </c>
      <c r="G2773" s="42">
        <f>[2]Emissions!G3059</f>
        <v>0</v>
      </c>
      <c r="H2773" s="42">
        <f>[2]Emissions!H3059</f>
        <v>0</v>
      </c>
      <c r="I2773" s="42">
        <f>[2]Emissions!I3059</f>
        <v>0</v>
      </c>
      <c r="J2773" s="42">
        <f>[2]Emissions!J3059</f>
        <v>0</v>
      </c>
      <c r="K2773" s="42">
        <f>[2]Emissions!K3059</f>
        <v>0</v>
      </c>
      <c r="L2773" s="42">
        <f>[2]Emissions!L3059</f>
        <v>0</v>
      </c>
      <c r="M2773" s="42">
        <f>[2]Emissions!M3059</f>
        <v>0</v>
      </c>
    </row>
    <row r="2774" spans="1:13">
      <c r="A2774" s="10">
        <f>[2]Emissions!A3052</f>
        <v>0</v>
      </c>
      <c r="B2774" s="10">
        <f>[2]Emissions!B3052</f>
        <v>0</v>
      </c>
      <c r="C2774" s="10">
        <f>[2]Emissions!C3052</f>
        <v>0</v>
      </c>
      <c r="D2774" s="10">
        <f>[2]Emissions!D3052</f>
        <v>0</v>
      </c>
      <c r="E2774" s="42">
        <f>[2]Emissions!E3052</f>
        <v>0</v>
      </c>
      <c r="F2774" s="42">
        <f>[2]Emissions!F3052</f>
        <v>0</v>
      </c>
      <c r="G2774" s="42">
        <f>[2]Emissions!G3052</f>
        <v>0</v>
      </c>
      <c r="H2774" s="42">
        <f>[2]Emissions!H3052</f>
        <v>0</v>
      </c>
      <c r="I2774" s="42">
        <f>[2]Emissions!I3052</f>
        <v>0</v>
      </c>
      <c r="J2774" s="42">
        <f>[2]Emissions!J3052</f>
        <v>0</v>
      </c>
      <c r="K2774" s="42">
        <f>[2]Emissions!K3052</f>
        <v>0</v>
      </c>
      <c r="L2774" s="42">
        <f>[2]Emissions!L3052</f>
        <v>0</v>
      </c>
      <c r="M2774" s="42">
        <f>[2]Emissions!M3052</f>
        <v>0</v>
      </c>
    </row>
    <row r="2775" spans="1:13">
      <c r="A2775" s="10">
        <f>[2]Emissions!A3047</f>
        <v>0</v>
      </c>
      <c r="B2775" s="10">
        <f>[2]Emissions!B3047</f>
        <v>0</v>
      </c>
      <c r="C2775" s="10">
        <f>[2]Emissions!C3047</f>
        <v>0</v>
      </c>
      <c r="D2775" s="10">
        <f>[2]Emissions!D3047</f>
        <v>0</v>
      </c>
      <c r="E2775" s="42">
        <f>[2]Emissions!E3047</f>
        <v>0</v>
      </c>
      <c r="F2775" s="42">
        <f>[2]Emissions!F3047</f>
        <v>0</v>
      </c>
      <c r="G2775" s="42">
        <f>[2]Emissions!G3047</f>
        <v>0</v>
      </c>
      <c r="H2775" s="42">
        <f>[2]Emissions!H3047</f>
        <v>0</v>
      </c>
      <c r="I2775" s="42">
        <f>[2]Emissions!I3047</f>
        <v>0</v>
      </c>
      <c r="J2775" s="42">
        <f>[2]Emissions!J3047</f>
        <v>0</v>
      </c>
      <c r="K2775" s="42">
        <f>[2]Emissions!K3047</f>
        <v>0</v>
      </c>
      <c r="L2775" s="42">
        <f>[2]Emissions!L3047</f>
        <v>0</v>
      </c>
      <c r="M2775" s="42">
        <f>[2]Emissions!M3047</f>
        <v>0</v>
      </c>
    </row>
    <row r="2776" spans="1:13">
      <c r="A2776" s="10">
        <f>[2]Emissions!A3040</f>
        <v>0</v>
      </c>
      <c r="B2776" s="10">
        <f>[2]Emissions!B3040</f>
        <v>0</v>
      </c>
      <c r="C2776" s="10">
        <f>[2]Emissions!C3040</f>
        <v>0</v>
      </c>
      <c r="D2776" s="10">
        <f>[2]Emissions!D3040</f>
        <v>0</v>
      </c>
      <c r="E2776" s="42">
        <f>[2]Emissions!E3040</f>
        <v>0</v>
      </c>
      <c r="F2776" s="42">
        <f>[2]Emissions!F3040</f>
        <v>0</v>
      </c>
      <c r="G2776" s="42">
        <f>[2]Emissions!G3040</f>
        <v>0</v>
      </c>
      <c r="H2776" s="42">
        <f>[2]Emissions!H3040</f>
        <v>0</v>
      </c>
      <c r="I2776" s="42">
        <f>[2]Emissions!I3040</f>
        <v>0</v>
      </c>
      <c r="J2776" s="42">
        <f>[2]Emissions!J3040</f>
        <v>0</v>
      </c>
      <c r="K2776" s="42">
        <f>[2]Emissions!K3040</f>
        <v>0</v>
      </c>
      <c r="L2776" s="42">
        <f>[2]Emissions!L3040</f>
        <v>0</v>
      </c>
      <c r="M2776" s="42">
        <f>[2]Emissions!M3040</f>
        <v>0</v>
      </c>
    </row>
    <row r="2777" spans="1:13">
      <c r="A2777" s="10">
        <f>[2]Emissions!A3033</f>
        <v>0</v>
      </c>
      <c r="B2777" s="10">
        <f>[2]Emissions!B3033</f>
        <v>0</v>
      </c>
      <c r="C2777" s="10">
        <f>[2]Emissions!C3033</f>
        <v>0</v>
      </c>
      <c r="D2777" s="10">
        <f>[2]Emissions!D3033</f>
        <v>0</v>
      </c>
      <c r="E2777" s="42">
        <f>[2]Emissions!E3033</f>
        <v>0</v>
      </c>
      <c r="F2777" s="42">
        <f>[2]Emissions!F3033</f>
        <v>0</v>
      </c>
      <c r="G2777" s="42">
        <f>[2]Emissions!G3033</f>
        <v>0</v>
      </c>
      <c r="H2777" s="42">
        <f>[2]Emissions!H3033</f>
        <v>0</v>
      </c>
      <c r="I2777" s="42">
        <f>[2]Emissions!I3033</f>
        <v>0</v>
      </c>
      <c r="J2777" s="42">
        <f>[2]Emissions!J3033</f>
        <v>0</v>
      </c>
      <c r="K2777" s="42">
        <f>[2]Emissions!K3033</f>
        <v>0</v>
      </c>
      <c r="L2777" s="42">
        <f>[2]Emissions!L3033</f>
        <v>0</v>
      </c>
      <c r="M2777" s="42">
        <f>[2]Emissions!M3033</f>
        <v>0</v>
      </c>
    </row>
    <row r="2778" spans="1:13">
      <c r="A2778" s="10">
        <f>[2]Emissions!A3026</f>
        <v>0</v>
      </c>
      <c r="B2778" s="10">
        <f>[2]Emissions!B3026</f>
        <v>0</v>
      </c>
      <c r="C2778" s="10">
        <f>[2]Emissions!C3026</f>
        <v>0</v>
      </c>
      <c r="D2778" s="10">
        <f>[2]Emissions!D3026</f>
        <v>0</v>
      </c>
      <c r="E2778" s="42">
        <f>[2]Emissions!E3026</f>
        <v>0</v>
      </c>
      <c r="F2778" s="42">
        <f>[2]Emissions!F3026</f>
        <v>0</v>
      </c>
      <c r="G2778" s="42">
        <f>[2]Emissions!G3026</f>
        <v>0</v>
      </c>
      <c r="H2778" s="42">
        <f>[2]Emissions!H3026</f>
        <v>0</v>
      </c>
      <c r="I2778" s="42">
        <f>[2]Emissions!I3026</f>
        <v>0</v>
      </c>
      <c r="J2778" s="42">
        <f>[2]Emissions!J3026</f>
        <v>0</v>
      </c>
      <c r="K2778" s="42">
        <f>[2]Emissions!K3026</f>
        <v>0</v>
      </c>
      <c r="L2778" s="42">
        <f>[2]Emissions!L3026</f>
        <v>0</v>
      </c>
      <c r="M2778" s="42">
        <f>[2]Emissions!M3026</f>
        <v>0</v>
      </c>
    </row>
    <row r="2779" spans="1:13">
      <c r="A2779" s="10">
        <f>[2]Emissions!A3019</f>
        <v>0</v>
      </c>
      <c r="B2779" s="10">
        <f>[2]Emissions!B3019</f>
        <v>0</v>
      </c>
      <c r="C2779" s="10">
        <f>[2]Emissions!C3019</f>
        <v>0</v>
      </c>
      <c r="D2779" s="10">
        <f>[2]Emissions!D3019</f>
        <v>0</v>
      </c>
      <c r="E2779" s="42">
        <f>[2]Emissions!E3019</f>
        <v>0</v>
      </c>
      <c r="F2779" s="42">
        <f>[2]Emissions!F3019</f>
        <v>0</v>
      </c>
      <c r="G2779" s="42">
        <f>[2]Emissions!G3019</f>
        <v>0</v>
      </c>
      <c r="H2779" s="42">
        <f>[2]Emissions!H3019</f>
        <v>0</v>
      </c>
      <c r="I2779" s="42">
        <f>[2]Emissions!I3019</f>
        <v>0</v>
      </c>
      <c r="J2779" s="42">
        <f>[2]Emissions!J3019</f>
        <v>0</v>
      </c>
      <c r="K2779" s="42">
        <f>[2]Emissions!K3019</f>
        <v>0</v>
      </c>
      <c r="L2779" s="42">
        <f>[2]Emissions!L3019</f>
        <v>0</v>
      </c>
      <c r="M2779" s="42">
        <f>[2]Emissions!M3019</f>
        <v>0</v>
      </c>
    </row>
    <row r="2780" spans="1:13">
      <c r="A2780" s="10">
        <f>[2]Emissions!A3012</f>
        <v>0</v>
      </c>
      <c r="B2780" s="10">
        <f>[2]Emissions!B3012</f>
        <v>0</v>
      </c>
      <c r="C2780" s="10">
        <f>[2]Emissions!C3012</f>
        <v>0</v>
      </c>
      <c r="D2780" s="10">
        <f>[2]Emissions!D3012</f>
        <v>0</v>
      </c>
      <c r="E2780" s="42">
        <f>[2]Emissions!E3012</f>
        <v>0</v>
      </c>
      <c r="F2780" s="42">
        <f>[2]Emissions!F3012</f>
        <v>0</v>
      </c>
      <c r="G2780" s="42">
        <f>[2]Emissions!G3012</f>
        <v>0</v>
      </c>
      <c r="H2780" s="42">
        <f>[2]Emissions!H3012</f>
        <v>0</v>
      </c>
      <c r="I2780" s="42">
        <f>[2]Emissions!I3012</f>
        <v>0</v>
      </c>
      <c r="J2780" s="42">
        <f>[2]Emissions!J3012</f>
        <v>0</v>
      </c>
      <c r="K2780" s="42">
        <f>[2]Emissions!K3012</f>
        <v>0</v>
      </c>
      <c r="L2780" s="42">
        <f>[2]Emissions!L3012</f>
        <v>0</v>
      </c>
      <c r="M2780" s="42">
        <f>[2]Emissions!M3012</f>
        <v>0</v>
      </c>
    </row>
    <row r="2781" spans="1:13">
      <c r="A2781" s="10">
        <f>[2]Emissions!A3005</f>
        <v>0</v>
      </c>
      <c r="B2781" s="10">
        <f>[2]Emissions!B3005</f>
        <v>0</v>
      </c>
      <c r="C2781" s="10">
        <f>[2]Emissions!C3005</f>
        <v>0</v>
      </c>
      <c r="D2781" s="10">
        <f>[2]Emissions!D3005</f>
        <v>0</v>
      </c>
      <c r="E2781" s="42">
        <f>[2]Emissions!E3005</f>
        <v>0</v>
      </c>
      <c r="F2781" s="42">
        <f>[2]Emissions!F3005</f>
        <v>0</v>
      </c>
      <c r="G2781" s="42">
        <f>[2]Emissions!G3005</f>
        <v>0</v>
      </c>
      <c r="H2781" s="42">
        <f>[2]Emissions!H3005</f>
        <v>0</v>
      </c>
      <c r="I2781" s="42">
        <f>[2]Emissions!I3005</f>
        <v>0</v>
      </c>
      <c r="J2781" s="42">
        <f>[2]Emissions!J3005</f>
        <v>0</v>
      </c>
      <c r="K2781" s="42">
        <f>[2]Emissions!K3005</f>
        <v>0</v>
      </c>
      <c r="L2781" s="42">
        <f>[2]Emissions!L3005</f>
        <v>0</v>
      </c>
      <c r="M2781" s="42">
        <f>[2]Emissions!M3005</f>
        <v>0</v>
      </c>
    </row>
    <row r="2782" spans="1:13">
      <c r="A2782" s="10">
        <f>[2]Emissions!A2998</f>
        <v>0</v>
      </c>
      <c r="B2782" s="10">
        <f>[2]Emissions!B2998</f>
        <v>0</v>
      </c>
      <c r="C2782" s="10">
        <f>[2]Emissions!C2998</f>
        <v>0</v>
      </c>
      <c r="D2782" s="10">
        <f>[2]Emissions!D2998</f>
        <v>0</v>
      </c>
      <c r="E2782" s="42">
        <f>[2]Emissions!E2998</f>
        <v>0</v>
      </c>
      <c r="F2782" s="42">
        <f>[2]Emissions!F2998</f>
        <v>0</v>
      </c>
      <c r="G2782" s="42">
        <f>[2]Emissions!G2998</f>
        <v>0</v>
      </c>
      <c r="H2782" s="42">
        <f>[2]Emissions!H2998</f>
        <v>0</v>
      </c>
      <c r="I2782" s="42">
        <f>[2]Emissions!I2998</f>
        <v>0</v>
      </c>
      <c r="J2782" s="42">
        <f>[2]Emissions!J2998</f>
        <v>0</v>
      </c>
      <c r="K2782" s="42">
        <f>[2]Emissions!K2998</f>
        <v>0</v>
      </c>
      <c r="L2782" s="42">
        <f>[2]Emissions!L2998</f>
        <v>0</v>
      </c>
      <c r="M2782" s="42">
        <f>[2]Emissions!M2998</f>
        <v>0</v>
      </c>
    </row>
    <row r="2783" spans="1:13">
      <c r="A2783" s="10">
        <f>[2]Emissions!A2991</f>
        <v>0</v>
      </c>
      <c r="B2783" s="10">
        <f>[2]Emissions!B2991</f>
        <v>0</v>
      </c>
      <c r="C2783" s="10">
        <f>[2]Emissions!C2991</f>
        <v>0</v>
      </c>
      <c r="D2783" s="10">
        <f>[2]Emissions!D2991</f>
        <v>0</v>
      </c>
      <c r="E2783" s="42">
        <f>[2]Emissions!E2991</f>
        <v>0</v>
      </c>
      <c r="F2783" s="42">
        <f>[2]Emissions!F2991</f>
        <v>0</v>
      </c>
      <c r="G2783" s="42">
        <f>[2]Emissions!G2991</f>
        <v>0</v>
      </c>
      <c r="H2783" s="42">
        <f>[2]Emissions!H2991</f>
        <v>0</v>
      </c>
      <c r="I2783" s="42">
        <f>[2]Emissions!I2991</f>
        <v>0</v>
      </c>
      <c r="J2783" s="42">
        <f>[2]Emissions!J2991</f>
        <v>0</v>
      </c>
      <c r="K2783" s="42">
        <f>[2]Emissions!K2991</f>
        <v>0</v>
      </c>
      <c r="L2783" s="42">
        <f>[2]Emissions!L2991</f>
        <v>0</v>
      </c>
      <c r="M2783" s="42">
        <f>[2]Emissions!M2991</f>
        <v>0</v>
      </c>
    </row>
    <row r="2784" spans="1:13">
      <c r="A2784" s="10">
        <f>[2]Emissions!A2984</f>
        <v>0</v>
      </c>
      <c r="B2784" s="10">
        <f>[2]Emissions!B2984</f>
        <v>0</v>
      </c>
      <c r="C2784" s="10">
        <f>[2]Emissions!C2984</f>
        <v>0</v>
      </c>
      <c r="D2784" s="10">
        <f>[2]Emissions!D2984</f>
        <v>0</v>
      </c>
      <c r="E2784" s="42">
        <f>[2]Emissions!E2984</f>
        <v>0</v>
      </c>
      <c r="F2784" s="42">
        <f>[2]Emissions!F2984</f>
        <v>0</v>
      </c>
      <c r="G2784" s="42">
        <f>[2]Emissions!G2984</f>
        <v>0</v>
      </c>
      <c r="H2784" s="42">
        <f>[2]Emissions!H2984</f>
        <v>0</v>
      </c>
      <c r="I2784" s="42">
        <f>[2]Emissions!I2984</f>
        <v>0</v>
      </c>
      <c r="J2784" s="42">
        <f>[2]Emissions!J2984</f>
        <v>0</v>
      </c>
      <c r="K2784" s="42">
        <f>[2]Emissions!K2984</f>
        <v>0</v>
      </c>
      <c r="L2784" s="42">
        <f>[2]Emissions!L2984</f>
        <v>0</v>
      </c>
      <c r="M2784" s="42">
        <f>[2]Emissions!M2984</f>
        <v>0</v>
      </c>
    </row>
    <row r="2785" spans="1:13">
      <c r="A2785" s="10">
        <f>[2]Emissions!A2977</f>
        <v>0</v>
      </c>
      <c r="B2785" s="10">
        <f>[2]Emissions!B2977</f>
        <v>0</v>
      </c>
      <c r="C2785" s="10">
        <f>[2]Emissions!C2977</f>
        <v>0</v>
      </c>
      <c r="D2785" s="10">
        <f>[2]Emissions!D2977</f>
        <v>0</v>
      </c>
      <c r="E2785" s="42">
        <f>[2]Emissions!E2977</f>
        <v>0</v>
      </c>
      <c r="F2785" s="42">
        <f>[2]Emissions!F2977</f>
        <v>0</v>
      </c>
      <c r="G2785" s="42">
        <f>[2]Emissions!G2977</f>
        <v>0</v>
      </c>
      <c r="H2785" s="42">
        <f>[2]Emissions!H2977</f>
        <v>0</v>
      </c>
      <c r="I2785" s="42">
        <f>[2]Emissions!I2977</f>
        <v>0</v>
      </c>
      <c r="J2785" s="42">
        <f>[2]Emissions!J2977</f>
        <v>0</v>
      </c>
      <c r="K2785" s="42">
        <f>[2]Emissions!K2977</f>
        <v>0</v>
      </c>
      <c r="L2785" s="42">
        <f>[2]Emissions!L2977</f>
        <v>0</v>
      </c>
      <c r="M2785" s="42">
        <f>[2]Emissions!M2977</f>
        <v>0</v>
      </c>
    </row>
    <row r="2786" spans="1:13">
      <c r="A2786" s="10">
        <f>[2]Emissions!A2970</f>
        <v>0</v>
      </c>
      <c r="B2786" s="10">
        <f>[2]Emissions!B2970</f>
        <v>0</v>
      </c>
      <c r="C2786" s="10">
        <f>[2]Emissions!C2970</f>
        <v>0</v>
      </c>
      <c r="D2786" s="10">
        <f>[2]Emissions!D2970</f>
        <v>0</v>
      </c>
      <c r="E2786" s="42">
        <f>[2]Emissions!E2970</f>
        <v>0</v>
      </c>
      <c r="F2786" s="42">
        <f>[2]Emissions!F2970</f>
        <v>0</v>
      </c>
      <c r="G2786" s="42">
        <f>[2]Emissions!G2970</f>
        <v>0</v>
      </c>
      <c r="H2786" s="42">
        <f>[2]Emissions!H2970</f>
        <v>0</v>
      </c>
      <c r="I2786" s="42">
        <f>[2]Emissions!I2970</f>
        <v>0</v>
      </c>
      <c r="J2786" s="42">
        <f>[2]Emissions!J2970</f>
        <v>0</v>
      </c>
      <c r="K2786" s="42">
        <f>[2]Emissions!K2970</f>
        <v>0</v>
      </c>
      <c r="L2786" s="42">
        <f>[2]Emissions!L2970</f>
        <v>0</v>
      </c>
      <c r="M2786" s="42">
        <f>[2]Emissions!M2970</f>
        <v>0</v>
      </c>
    </row>
    <row r="2787" spans="1:13">
      <c r="A2787" s="10">
        <f>[2]Emissions!A2963</f>
        <v>0</v>
      </c>
      <c r="B2787" s="10">
        <f>[2]Emissions!B2963</f>
        <v>0</v>
      </c>
      <c r="C2787" s="10">
        <f>[2]Emissions!C2963</f>
        <v>0</v>
      </c>
      <c r="D2787" s="10">
        <f>[2]Emissions!D2963</f>
        <v>0</v>
      </c>
      <c r="E2787" s="42">
        <f>[2]Emissions!E2963</f>
        <v>0</v>
      </c>
      <c r="F2787" s="42">
        <f>[2]Emissions!F2963</f>
        <v>0</v>
      </c>
      <c r="G2787" s="42">
        <f>[2]Emissions!G2963</f>
        <v>0</v>
      </c>
      <c r="H2787" s="42">
        <f>[2]Emissions!H2963</f>
        <v>0</v>
      </c>
      <c r="I2787" s="42">
        <f>[2]Emissions!I2963</f>
        <v>0</v>
      </c>
      <c r="J2787" s="42">
        <f>[2]Emissions!J2963</f>
        <v>0</v>
      </c>
      <c r="K2787" s="42">
        <f>[2]Emissions!K2963</f>
        <v>0</v>
      </c>
      <c r="L2787" s="42">
        <f>[2]Emissions!L2963</f>
        <v>0</v>
      </c>
      <c r="M2787" s="42">
        <f>[2]Emissions!M2963</f>
        <v>0</v>
      </c>
    </row>
    <row r="2788" spans="1:13">
      <c r="A2788" s="10">
        <f>[2]Emissions!A2956</f>
        <v>0</v>
      </c>
      <c r="B2788" s="10">
        <f>[2]Emissions!B2956</f>
        <v>0</v>
      </c>
      <c r="C2788" s="10">
        <f>[2]Emissions!C2956</f>
        <v>0</v>
      </c>
      <c r="D2788" s="10">
        <f>[2]Emissions!D2956</f>
        <v>0</v>
      </c>
      <c r="E2788" s="42">
        <f>[2]Emissions!E2956</f>
        <v>0</v>
      </c>
      <c r="F2788" s="42">
        <f>[2]Emissions!F2956</f>
        <v>0</v>
      </c>
      <c r="G2788" s="42">
        <f>[2]Emissions!G2956</f>
        <v>0</v>
      </c>
      <c r="H2788" s="42">
        <f>[2]Emissions!H2956</f>
        <v>0</v>
      </c>
      <c r="I2788" s="42">
        <f>[2]Emissions!I2956</f>
        <v>0</v>
      </c>
      <c r="J2788" s="42">
        <f>[2]Emissions!J2956</f>
        <v>0</v>
      </c>
      <c r="K2788" s="42">
        <f>[2]Emissions!K2956</f>
        <v>0</v>
      </c>
      <c r="L2788" s="42">
        <f>[2]Emissions!L2956</f>
        <v>0</v>
      </c>
      <c r="M2788" s="42">
        <f>[2]Emissions!M2956</f>
        <v>0</v>
      </c>
    </row>
    <row r="2789" spans="1:13">
      <c r="A2789" s="10">
        <f>[2]Emissions!A2949</f>
        <v>0</v>
      </c>
      <c r="B2789" s="10">
        <f>[2]Emissions!B2949</f>
        <v>0</v>
      </c>
      <c r="C2789" s="10">
        <f>[2]Emissions!C2949</f>
        <v>0</v>
      </c>
      <c r="D2789" s="10">
        <f>[2]Emissions!D2949</f>
        <v>0</v>
      </c>
      <c r="E2789" s="42">
        <f>[2]Emissions!E2949</f>
        <v>0</v>
      </c>
      <c r="F2789" s="42">
        <f>[2]Emissions!F2949</f>
        <v>0</v>
      </c>
      <c r="G2789" s="42">
        <f>[2]Emissions!G2949</f>
        <v>0</v>
      </c>
      <c r="H2789" s="42">
        <f>[2]Emissions!H2949</f>
        <v>0</v>
      </c>
      <c r="I2789" s="42">
        <f>[2]Emissions!I2949</f>
        <v>0</v>
      </c>
      <c r="J2789" s="42">
        <f>[2]Emissions!J2949</f>
        <v>0</v>
      </c>
      <c r="K2789" s="42">
        <f>[2]Emissions!K2949</f>
        <v>0</v>
      </c>
      <c r="L2789" s="42">
        <f>[2]Emissions!L2949</f>
        <v>0</v>
      </c>
      <c r="M2789" s="42">
        <f>[2]Emissions!M2949</f>
        <v>0</v>
      </c>
    </row>
    <row r="2790" spans="1:13">
      <c r="A2790" s="10">
        <f>[2]Emissions!A2942</f>
        <v>0</v>
      </c>
      <c r="B2790" s="10">
        <f>[2]Emissions!B2942</f>
        <v>0</v>
      </c>
      <c r="C2790" s="10">
        <f>[2]Emissions!C2942</f>
        <v>0</v>
      </c>
      <c r="D2790" s="10">
        <f>[2]Emissions!D2942</f>
        <v>0</v>
      </c>
      <c r="E2790" s="42">
        <f>[2]Emissions!E2942</f>
        <v>0</v>
      </c>
      <c r="F2790" s="42">
        <f>[2]Emissions!F2942</f>
        <v>0</v>
      </c>
      <c r="G2790" s="42">
        <f>[2]Emissions!G2942</f>
        <v>0</v>
      </c>
      <c r="H2790" s="42">
        <f>[2]Emissions!H2942</f>
        <v>0</v>
      </c>
      <c r="I2790" s="42">
        <f>[2]Emissions!I2942</f>
        <v>0</v>
      </c>
      <c r="J2790" s="42">
        <f>[2]Emissions!J2942</f>
        <v>0</v>
      </c>
      <c r="K2790" s="42">
        <f>[2]Emissions!K2942</f>
        <v>0</v>
      </c>
      <c r="L2790" s="42">
        <f>[2]Emissions!L2942</f>
        <v>0</v>
      </c>
      <c r="M2790" s="42">
        <f>[2]Emissions!M2942</f>
        <v>0</v>
      </c>
    </row>
    <row r="2791" spans="1:13">
      <c r="A2791" s="10">
        <f>[2]Emissions!A2935</f>
        <v>0</v>
      </c>
      <c r="B2791" s="10">
        <f>[2]Emissions!B2935</f>
        <v>0</v>
      </c>
      <c r="C2791" s="10">
        <f>[2]Emissions!C2935</f>
        <v>0</v>
      </c>
      <c r="D2791" s="10">
        <f>[2]Emissions!D2935</f>
        <v>0</v>
      </c>
      <c r="E2791" s="42">
        <f>[2]Emissions!E2935</f>
        <v>0</v>
      </c>
      <c r="F2791" s="42">
        <f>[2]Emissions!F2935</f>
        <v>0</v>
      </c>
      <c r="G2791" s="42">
        <f>[2]Emissions!G2935</f>
        <v>0</v>
      </c>
      <c r="H2791" s="42">
        <f>[2]Emissions!H2935</f>
        <v>0</v>
      </c>
      <c r="I2791" s="42">
        <f>[2]Emissions!I2935</f>
        <v>0</v>
      </c>
      <c r="J2791" s="42">
        <f>[2]Emissions!J2935</f>
        <v>0</v>
      </c>
      <c r="K2791" s="42">
        <f>[2]Emissions!K2935</f>
        <v>0</v>
      </c>
      <c r="L2791" s="42">
        <f>[2]Emissions!L2935</f>
        <v>0</v>
      </c>
      <c r="M2791" s="42">
        <f>[2]Emissions!M2935</f>
        <v>0</v>
      </c>
    </row>
    <row r="2792" spans="1:13">
      <c r="A2792" s="10">
        <f>[2]Emissions!A2928</f>
        <v>0</v>
      </c>
      <c r="B2792" s="10">
        <f>[2]Emissions!B2928</f>
        <v>0</v>
      </c>
      <c r="C2792" s="10">
        <f>[2]Emissions!C2928</f>
        <v>0</v>
      </c>
      <c r="D2792" s="10">
        <f>[2]Emissions!D2928</f>
        <v>0</v>
      </c>
      <c r="E2792" s="42">
        <f>[2]Emissions!E2928</f>
        <v>0</v>
      </c>
      <c r="F2792" s="42">
        <f>[2]Emissions!F2928</f>
        <v>0</v>
      </c>
      <c r="G2792" s="42">
        <f>[2]Emissions!G2928</f>
        <v>0</v>
      </c>
      <c r="H2792" s="42">
        <f>[2]Emissions!H2928</f>
        <v>0</v>
      </c>
      <c r="I2792" s="42">
        <f>[2]Emissions!I2928</f>
        <v>0</v>
      </c>
      <c r="J2792" s="42">
        <f>[2]Emissions!J2928</f>
        <v>0</v>
      </c>
      <c r="K2792" s="42">
        <f>[2]Emissions!K2928</f>
        <v>0</v>
      </c>
      <c r="L2792" s="42">
        <f>[2]Emissions!L2928</f>
        <v>0</v>
      </c>
      <c r="M2792" s="42">
        <f>[2]Emissions!M2928</f>
        <v>0</v>
      </c>
    </row>
    <row r="2793" spans="1:13">
      <c r="A2793" s="10">
        <f>[2]Emissions!A2923</f>
        <v>0</v>
      </c>
      <c r="B2793" s="10">
        <f>[2]Emissions!B2923</f>
        <v>0</v>
      </c>
      <c r="C2793" s="10">
        <f>[2]Emissions!C2923</f>
        <v>0</v>
      </c>
      <c r="D2793" s="10">
        <f>[2]Emissions!D2923</f>
        <v>0</v>
      </c>
      <c r="E2793" s="42">
        <f>[2]Emissions!E2923</f>
        <v>0</v>
      </c>
      <c r="F2793" s="42">
        <f>[2]Emissions!F2923</f>
        <v>0</v>
      </c>
      <c r="G2793" s="42">
        <f>[2]Emissions!G2923</f>
        <v>0</v>
      </c>
      <c r="H2793" s="42">
        <f>[2]Emissions!H2923</f>
        <v>0</v>
      </c>
      <c r="I2793" s="42">
        <f>[2]Emissions!I2923</f>
        <v>0</v>
      </c>
      <c r="J2793" s="42">
        <f>[2]Emissions!J2923</f>
        <v>0</v>
      </c>
      <c r="K2793" s="42">
        <f>[2]Emissions!K2923</f>
        <v>0</v>
      </c>
      <c r="L2793" s="42">
        <f>[2]Emissions!L2923</f>
        <v>0</v>
      </c>
      <c r="M2793" s="42">
        <f>[2]Emissions!M2923</f>
        <v>0</v>
      </c>
    </row>
    <row r="2794" spans="1:13">
      <c r="A2794" s="10">
        <f>[2]Emissions!A2916</f>
        <v>0</v>
      </c>
      <c r="B2794" s="10">
        <f>[2]Emissions!B2916</f>
        <v>0</v>
      </c>
      <c r="C2794" s="10">
        <f>[2]Emissions!C2916</f>
        <v>0</v>
      </c>
      <c r="D2794" s="10">
        <f>[2]Emissions!D2916</f>
        <v>0</v>
      </c>
      <c r="E2794" s="42">
        <f>[2]Emissions!E2916</f>
        <v>0</v>
      </c>
      <c r="F2794" s="42">
        <f>[2]Emissions!F2916</f>
        <v>0</v>
      </c>
      <c r="G2794" s="42">
        <f>[2]Emissions!G2916</f>
        <v>0</v>
      </c>
      <c r="H2794" s="42">
        <f>[2]Emissions!H2916</f>
        <v>0</v>
      </c>
      <c r="I2794" s="42">
        <f>[2]Emissions!I2916</f>
        <v>0</v>
      </c>
      <c r="J2794" s="42">
        <f>[2]Emissions!J2916</f>
        <v>0</v>
      </c>
      <c r="K2794" s="42">
        <f>[2]Emissions!K2916</f>
        <v>0</v>
      </c>
      <c r="L2794" s="42">
        <f>[2]Emissions!L2916</f>
        <v>0</v>
      </c>
      <c r="M2794" s="42">
        <f>[2]Emissions!M2916</f>
        <v>0</v>
      </c>
    </row>
    <row r="2795" spans="1:13">
      <c r="A2795" s="10">
        <f>[2]Emissions!A2909</f>
        <v>0</v>
      </c>
      <c r="B2795" s="10">
        <f>[2]Emissions!B2909</f>
        <v>0</v>
      </c>
      <c r="C2795" s="10">
        <f>[2]Emissions!C2909</f>
        <v>0</v>
      </c>
      <c r="D2795" s="10">
        <f>[2]Emissions!D2909</f>
        <v>0</v>
      </c>
      <c r="E2795" s="42">
        <f>[2]Emissions!E2909</f>
        <v>0</v>
      </c>
      <c r="F2795" s="42">
        <f>[2]Emissions!F2909</f>
        <v>0</v>
      </c>
      <c r="G2795" s="42">
        <f>[2]Emissions!G2909</f>
        <v>0</v>
      </c>
      <c r="H2795" s="42">
        <f>[2]Emissions!H2909</f>
        <v>0</v>
      </c>
      <c r="I2795" s="42">
        <f>[2]Emissions!I2909</f>
        <v>0</v>
      </c>
      <c r="J2795" s="42">
        <f>[2]Emissions!J2909</f>
        <v>0</v>
      </c>
      <c r="K2795" s="42">
        <f>[2]Emissions!K2909</f>
        <v>0</v>
      </c>
      <c r="L2795" s="42">
        <f>[2]Emissions!L2909</f>
        <v>0</v>
      </c>
      <c r="M2795" s="42">
        <f>[2]Emissions!M2909</f>
        <v>0</v>
      </c>
    </row>
    <row r="2796" spans="1:13">
      <c r="A2796" s="10">
        <f>[2]Emissions!A2902</f>
        <v>0</v>
      </c>
      <c r="B2796" s="10">
        <f>[2]Emissions!B2902</f>
        <v>0</v>
      </c>
      <c r="C2796" s="10">
        <f>[2]Emissions!C2902</f>
        <v>0</v>
      </c>
      <c r="D2796" s="10">
        <f>[2]Emissions!D2902</f>
        <v>0</v>
      </c>
      <c r="E2796" s="42">
        <f>[2]Emissions!E2902</f>
        <v>0</v>
      </c>
      <c r="F2796" s="42">
        <f>[2]Emissions!F2902</f>
        <v>0</v>
      </c>
      <c r="G2796" s="42">
        <f>[2]Emissions!G2902</f>
        <v>0</v>
      </c>
      <c r="H2796" s="42">
        <f>[2]Emissions!H2902</f>
        <v>0</v>
      </c>
      <c r="I2796" s="42">
        <f>[2]Emissions!I2902</f>
        <v>0</v>
      </c>
      <c r="J2796" s="42">
        <f>[2]Emissions!J2902</f>
        <v>0</v>
      </c>
      <c r="K2796" s="42">
        <f>[2]Emissions!K2902</f>
        <v>0</v>
      </c>
      <c r="L2796" s="42">
        <f>[2]Emissions!L2902</f>
        <v>0</v>
      </c>
      <c r="M2796" s="42">
        <f>[2]Emissions!M2902</f>
        <v>0</v>
      </c>
    </row>
    <row r="2797" spans="1:13">
      <c r="A2797" s="10">
        <f>[2]Emissions!A2895</f>
        <v>0</v>
      </c>
      <c r="B2797" s="10">
        <f>[2]Emissions!B2895</f>
        <v>0</v>
      </c>
      <c r="C2797" s="10">
        <f>[2]Emissions!C2895</f>
        <v>0</v>
      </c>
      <c r="D2797" s="10">
        <f>[2]Emissions!D2895</f>
        <v>0</v>
      </c>
      <c r="E2797" s="42">
        <f>[2]Emissions!E2895</f>
        <v>0</v>
      </c>
      <c r="F2797" s="42">
        <f>[2]Emissions!F2895</f>
        <v>0</v>
      </c>
      <c r="G2797" s="42">
        <f>[2]Emissions!G2895</f>
        <v>0</v>
      </c>
      <c r="H2797" s="42">
        <f>[2]Emissions!H2895</f>
        <v>0</v>
      </c>
      <c r="I2797" s="42">
        <f>[2]Emissions!I2895</f>
        <v>0</v>
      </c>
      <c r="J2797" s="42">
        <f>[2]Emissions!J2895</f>
        <v>0</v>
      </c>
      <c r="K2797" s="42">
        <f>[2]Emissions!K2895</f>
        <v>0</v>
      </c>
      <c r="L2797" s="42">
        <f>[2]Emissions!L2895</f>
        <v>0</v>
      </c>
      <c r="M2797" s="42">
        <f>[2]Emissions!M2895</f>
        <v>0</v>
      </c>
    </row>
    <row r="2798" spans="1:13">
      <c r="A2798" s="10">
        <f>[2]Emissions!A2888</f>
        <v>0</v>
      </c>
      <c r="B2798" s="10">
        <f>[2]Emissions!B2888</f>
        <v>0</v>
      </c>
      <c r="C2798" s="10">
        <f>[2]Emissions!C2888</f>
        <v>0</v>
      </c>
      <c r="D2798" s="10">
        <f>[2]Emissions!D2888</f>
        <v>0</v>
      </c>
      <c r="E2798" s="42">
        <f>[2]Emissions!E2888</f>
        <v>0</v>
      </c>
      <c r="F2798" s="42">
        <f>[2]Emissions!F2888</f>
        <v>0</v>
      </c>
      <c r="G2798" s="42">
        <f>[2]Emissions!G2888</f>
        <v>0</v>
      </c>
      <c r="H2798" s="42">
        <f>[2]Emissions!H2888</f>
        <v>0</v>
      </c>
      <c r="I2798" s="42">
        <f>[2]Emissions!I2888</f>
        <v>0</v>
      </c>
      <c r="J2798" s="42">
        <f>[2]Emissions!J2888</f>
        <v>0</v>
      </c>
      <c r="K2798" s="42">
        <f>[2]Emissions!K2888</f>
        <v>0</v>
      </c>
      <c r="L2798" s="42">
        <f>[2]Emissions!L2888</f>
        <v>0</v>
      </c>
      <c r="M2798" s="42">
        <f>[2]Emissions!M2888</f>
        <v>0</v>
      </c>
    </row>
    <row r="2799" spans="1:13">
      <c r="A2799" s="10">
        <f>[2]Emissions!A2881</f>
        <v>0</v>
      </c>
      <c r="B2799" s="10">
        <f>[2]Emissions!B2881</f>
        <v>0</v>
      </c>
      <c r="C2799" s="10">
        <f>[2]Emissions!C2881</f>
        <v>0</v>
      </c>
      <c r="D2799" s="10">
        <f>[2]Emissions!D2881</f>
        <v>0</v>
      </c>
      <c r="E2799" s="42">
        <f>[2]Emissions!E2881</f>
        <v>0</v>
      </c>
      <c r="F2799" s="42">
        <f>[2]Emissions!F2881</f>
        <v>0</v>
      </c>
      <c r="G2799" s="42">
        <f>[2]Emissions!G2881</f>
        <v>0</v>
      </c>
      <c r="H2799" s="42">
        <f>[2]Emissions!H2881</f>
        <v>0</v>
      </c>
      <c r="I2799" s="42">
        <f>[2]Emissions!I2881</f>
        <v>0</v>
      </c>
      <c r="J2799" s="42">
        <f>[2]Emissions!J2881</f>
        <v>0</v>
      </c>
      <c r="K2799" s="42">
        <f>[2]Emissions!K2881</f>
        <v>0</v>
      </c>
      <c r="L2799" s="42">
        <f>[2]Emissions!L2881</f>
        <v>0</v>
      </c>
      <c r="M2799" s="42">
        <f>[2]Emissions!M2881</f>
        <v>0</v>
      </c>
    </row>
    <row r="2800" spans="1:13">
      <c r="A2800" s="10">
        <f>[2]Emissions!A2874</f>
        <v>0</v>
      </c>
      <c r="B2800" s="10">
        <f>[2]Emissions!B2874</f>
        <v>0</v>
      </c>
      <c r="C2800" s="10">
        <f>[2]Emissions!C2874</f>
        <v>0</v>
      </c>
      <c r="D2800" s="10">
        <f>[2]Emissions!D2874</f>
        <v>0</v>
      </c>
      <c r="E2800" s="42">
        <f>[2]Emissions!E2874</f>
        <v>0</v>
      </c>
      <c r="F2800" s="42">
        <f>[2]Emissions!F2874</f>
        <v>0</v>
      </c>
      <c r="G2800" s="42">
        <f>[2]Emissions!G2874</f>
        <v>0</v>
      </c>
      <c r="H2800" s="42">
        <f>[2]Emissions!H2874</f>
        <v>0</v>
      </c>
      <c r="I2800" s="42">
        <f>[2]Emissions!I2874</f>
        <v>0</v>
      </c>
      <c r="J2800" s="42">
        <f>[2]Emissions!J2874</f>
        <v>0</v>
      </c>
      <c r="K2800" s="42">
        <f>[2]Emissions!K2874</f>
        <v>0</v>
      </c>
      <c r="L2800" s="42">
        <f>[2]Emissions!L2874</f>
        <v>0</v>
      </c>
      <c r="M2800" s="42">
        <f>[2]Emissions!M2874</f>
        <v>0</v>
      </c>
    </row>
    <row r="2801" spans="1:13">
      <c r="A2801" s="10">
        <f>[2]Emissions!A2867</f>
        <v>0</v>
      </c>
      <c r="B2801" s="10">
        <f>[2]Emissions!B2867</f>
        <v>0</v>
      </c>
      <c r="C2801" s="10">
        <f>[2]Emissions!C2867</f>
        <v>0</v>
      </c>
      <c r="D2801" s="10">
        <f>[2]Emissions!D2867</f>
        <v>0</v>
      </c>
      <c r="E2801" s="42">
        <f>[2]Emissions!E2867</f>
        <v>0</v>
      </c>
      <c r="F2801" s="42">
        <f>[2]Emissions!F2867</f>
        <v>0</v>
      </c>
      <c r="G2801" s="42">
        <f>[2]Emissions!G2867</f>
        <v>0</v>
      </c>
      <c r="H2801" s="42">
        <f>[2]Emissions!H2867</f>
        <v>0</v>
      </c>
      <c r="I2801" s="42">
        <f>[2]Emissions!I2867</f>
        <v>0</v>
      </c>
      <c r="J2801" s="42">
        <f>[2]Emissions!J2867</f>
        <v>0</v>
      </c>
      <c r="K2801" s="42">
        <f>[2]Emissions!K2867</f>
        <v>0</v>
      </c>
      <c r="L2801" s="42">
        <f>[2]Emissions!L2867</f>
        <v>0</v>
      </c>
      <c r="M2801" s="42">
        <f>[2]Emissions!M2867</f>
        <v>0</v>
      </c>
    </row>
    <row r="2802" spans="1:13">
      <c r="A2802" s="10">
        <f>[2]Emissions!A2860</f>
        <v>0</v>
      </c>
      <c r="B2802" s="10">
        <f>[2]Emissions!B2860</f>
        <v>0</v>
      </c>
      <c r="C2802" s="10">
        <f>[2]Emissions!C2860</f>
        <v>0</v>
      </c>
      <c r="D2802" s="10">
        <f>[2]Emissions!D2860</f>
        <v>0</v>
      </c>
      <c r="E2802" s="42">
        <f>[2]Emissions!E2860</f>
        <v>0</v>
      </c>
      <c r="F2802" s="42">
        <f>[2]Emissions!F2860</f>
        <v>0</v>
      </c>
      <c r="G2802" s="42">
        <f>[2]Emissions!G2860</f>
        <v>0</v>
      </c>
      <c r="H2802" s="42">
        <f>[2]Emissions!H2860</f>
        <v>0</v>
      </c>
      <c r="I2802" s="42">
        <f>[2]Emissions!I2860</f>
        <v>0</v>
      </c>
      <c r="J2802" s="42">
        <f>[2]Emissions!J2860</f>
        <v>0</v>
      </c>
      <c r="K2802" s="42">
        <f>[2]Emissions!K2860</f>
        <v>0</v>
      </c>
      <c r="L2802" s="42">
        <f>[2]Emissions!L2860</f>
        <v>0</v>
      </c>
      <c r="M2802" s="42">
        <f>[2]Emissions!M2860</f>
        <v>0</v>
      </c>
    </row>
    <row r="2803" spans="1:13">
      <c r="A2803" s="10">
        <f>[2]Emissions!A2853</f>
        <v>0</v>
      </c>
      <c r="B2803" s="10">
        <f>[2]Emissions!B2853</f>
        <v>0</v>
      </c>
      <c r="C2803" s="10">
        <f>[2]Emissions!C2853</f>
        <v>0</v>
      </c>
      <c r="D2803" s="10">
        <f>[2]Emissions!D2853</f>
        <v>0</v>
      </c>
      <c r="E2803" s="42">
        <f>[2]Emissions!E2853</f>
        <v>0</v>
      </c>
      <c r="F2803" s="42">
        <f>[2]Emissions!F2853</f>
        <v>0</v>
      </c>
      <c r="G2803" s="42">
        <f>[2]Emissions!G2853</f>
        <v>0</v>
      </c>
      <c r="H2803" s="42">
        <f>[2]Emissions!H2853</f>
        <v>0</v>
      </c>
      <c r="I2803" s="42">
        <f>[2]Emissions!I2853</f>
        <v>0</v>
      </c>
      <c r="J2803" s="42">
        <f>[2]Emissions!J2853</f>
        <v>0</v>
      </c>
      <c r="K2803" s="42">
        <f>[2]Emissions!K2853</f>
        <v>0</v>
      </c>
      <c r="L2803" s="42">
        <f>[2]Emissions!L2853</f>
        <v>0</v>
      </c>
      <c r="M2803" s="42">
        <f>[2]Emissions!M2853</f>
        <v>0</v>
      </c>
    </row>
    <row r="2804" spans="1:13">
      <c r="A2804" s="10">
        <f>[2]Emissions!A2846</f>
        <v>0</v>
      </c>
      <c r="B2804" s="10">
        <f>[2]Emissions!B2846</f>
        <v>0</v>
      </c>
      <c r="C2804" s="10">
        <f>[2]Emissions!C2846</f>
        <v>0</v>
      </c>
      <c r="D2804" s="10">
        <f>[2]Emissions!D2846</f>
        <v>0</v>
      </c>
      <c r="E2804" s="42">
        <f>[2]Emissions!E2846</f>
        <v>0</v>
      </c>
      <c r="F2804" s="42">
        <f>[2]Emissions!F2846</f>
        <v>0</v>
      </c>
      <c r="G2804" s="42">
        <f>[2]Emissions!G2846</f>
        <v>0</v>
      </c>
      <c r="H2804" s="42">
        <f>[2]Emissions!H2846</f>
        <v>0</v>
      </c>
      <c r="I2804" s="42">
        <f>[2]Emissions!I2846</f>
        <v>0</v>
      </c>
      <c r="J2804" s="42">
        <f>[2]Emissions!J2846</f>
        <v>0</v>
      </c>
      <c r="K2804" s="42">
        <f>[2]Emissions!K2846</f>
        <v>0</v>
      </c>
      <c r="L2804" s="42">
        <f>[2]Emissions!L2846</f>
        <v>0</v>
      </c>
      <c r="M2804" s="42">
        <f>[2]Emissions!M2846</f>
        <v>0</v>
      </c>
    </row>
    <row r="2805" spans="1:13">
      <c r="A2805" s="10">
        <f>[2]Emissions!A2839</f>
        <v>0</v>
      </c>
      <c r="B2805" s="10">
        <f>[2]Emissions!B2839</f>
        <v>0</v>
      </c>
      <c r="C2805" s="10">
        <f>[2]Emissions!C2839</f>
        <v>0</v>
      </c>
      <c r="D2805" s="10">
        <f>[2]Emissions!D2839</f>
        <v>0</v>
      </c>
      <c r="E2805" s="42">
        <f>[2]Emissions!E2839</f>
        <v>0</v>
      </c>
      <c r="F2805" s="42">
        <f>[2]Emissions!F2839</f>
        <v>0</v>
      </c>
      <c r="G2805" s="42">
        <f>[2]Emissions!G2839</f>
        <v>0</v>
      </c>
      <c r="H2805" s="42">
        <f>[2]Emissions!H2839</f>
        <v>0</v>
      </c>
      <c r="I2805" s="42">
        <f>[2]Emissions!I2839</f>
        <v>0</v>
      </c>
      <c r="J2805" s="42">
        <f>[2]Emissions!J2839</f>
        <v>0</v>
      </c>
      <c r="K2805" s="42">
        <f>[2]Emissions!K2839</f>
        <v>0</v>
      </c>
      <c r="L2805" s="42">
        <f>[2]Emissions!L2839</f>
        <v>0</v>
      </c>
      <c r="M2805" s="42">
        <f>[2]Emissions!M2839</f>
        <v>0</v>
      </c>
    </row>
    <row r="2806" spans="1:13">
      <c r="A2806" s="10">
        <f>[2]Emissions!A2832</f>
        <v>0</v>
      </c>
      <c r="B2806" s="10">
        <f>[2]Emissions!B2832</f>
        <v>0</v>
      </c>
      <c r="C2806" s="10">
        <f>[2]Emissions!C2832</f>
        <v>0</v>
      </c>
      <c r="D2806" s="10">
        <f>[2]Emissions!D2832</f>
        <v>0</v>
      </c>
      <c r="E2806" s="42">
        <f>[2]Emissions!E2832</f>
        <v>0</v>
      </c>
      <c r="F2806" s="42">
        <f>[2]Emissions!F2832</f>
        <v>0</v>
      </c>
      <c r="G2806" s="42">
        <f>[2]Emissions!G2832</f>
        <v>0</v>
      </c>
      <c r="H2806" s="42">
        <f>[2]Emissions!H2832</f>
        <v>0</v>
      </c>
      <c r="I2806" s="42">
        <f>[2]Emissions!I2832</f>
        <v>0</v>
      </c>
      <c r="J2806" s="42">
        <f>[2]Emissions!J2832</f>
        <v>0</v>
      </c>
      <c r="K2806" s="42">
        <f>[2]Emissions!K2832</f>
        <v>0</v>
      </c>
      <c r="L2806" s="42">
        <f>[2]Emissions!L2832</f>
        <v>0</v>
      </c>
      <c r="M2806" s="42">
        <f>[2]Emissions!M2832</f>
        <v>0</v>
      </c>
    </row>
    <row r="2807" spans="1:13">
      <c r="A2807" s="10">
        <f>[2]Emissions!A2825</f>
        <v>0</v>
      </c>
      <c r="B2807" s="10">
        <f>[2]Emissions!B2825</f>
        <v>0</v>
      </c>
      <c r="C2807" s="10">
        <f>[2]Emissions!C2825</f>
        <v>0</v>
      </c>
      <c r="D2807" s="10">
        <f>[2]Emissions!D2825</f>
        <v>0</v>
      </c>
      <c r="E2807" s="42">
        <f>[2]Emissions!E2825</f>
        <v>0</v>
      </c>
      <c r="F2807" s="42">
        <f>[2]Emissions!F2825</f>
        <v>0</v>
      </c>
      <c r="G2807" s="42">
        <f>[2]Emissions!G2825</f>
        <v>0</v>
      </c>
      <c r="H2807" s="42">
        <f>[2]Emissions!H2825</f>
        <v>0</v>
      </c>
      <c r="I2807" s="42">
        <f>[2]Emissions!I2825</f>
        <v>0</v>
      </c>
      <c r="J2807" s="42">
        <f>[2]Emissions!J2825</f>
        <v>0</v>
      </c>
      <c r="K2807" s="42">
        <f>[2]Emissions!K2825</f>
        <v>0</v>
      </c>
      <c r="L2807" s="42">
        <f>[2]Emissions!L2825</f>
        <v>0</v>
      </c>
      <c r="M2807" s="42">
        <f>[2]Emissions!M2825</f>
        <v>0</v>
      </c>
    </row>
    <row r="2808" spans="1:13">
      <c r="A2808" s="10">
        <f>[2]Emissions!A2818</f>
        <v>0</v>
      </c>
      <c r="B2808" s="10">
        <f>[2]Emissions!B2818</f>
        <v>0</v>
      </c>
      <c r="C2808" s="10">
        <f>[2]Emissions!C2818</f>
        <v>0</v>
      </c>
      <c r="D2808" s="10">
        <f>[2]Emissions!D2818</f>
        <v>0</v>
      </c>
      <c r="E2808" s="42">
        <f>[2]Emissions!E2818</f>
        <v>0</v>
      </c>
      <c r="F2808" s="42">
        <f>[2]Emissions!F2818</f>
        <v>0</v>
      </c>
      <c r="G2808" s="42">
        <f>[2]Emissions!G2818</f>
        <v>0</v>
      </c>
      <c r="H2808" s="42">
        <f>[2]Emissions!H2818</f>
        <v>0</v>
      </c>
      <c r="I2808" s="42">
        <f>[2]Emissions!I2818</f>
        <v>0</v>
      </c>
      <c r="J2808" s="42">
        <f>[2]Emissions!J2818</f>
        <v>0</v>
      </c>
      <c r="K2808" s="42">
        <f>[2]Emissions!K2818</f>
        <v>0</v>
      </c>
      <c r="L2808" s="42">
        <f>[2]Emissions!L2818</f>
        <v>0</v>
      </c>
      <c r="M2808" s="42">
        <f>[2]Emissions!M2818</f>
        <v>0</v>
      </c>
    </row>
    <row r="2809" spans="1:13">
      <c r="A2809" s="10">
        <f>[2]Emissions!A2811</f>
        <v>0</v>
      </c>
      <c r="B2809" s="10">
        <f>[2]Emissions!B2811</f>
        <v>0</v>
      </c>
      <c r="C2809" s="10">
        <f>[2]Emissions!C2811</f>
        <v>0</v>
      </c>
      <c r="D2809" s="10">
        <f>[2]Emissions!D2811</f>
        <v>0</v>
      </c>
      <c r="E2809" s="42">
        <f>[2]Emissions!E2811</f>
        <v>0</v>
      </c>
      <c r="F2809" s="42">
        <f>[2]Emissions!F2811</f>
        <v>0</v>
      </c>
      <c r="G2809" s="42">
        <f>[2]Emissions!G2811</f>
        <v>0</v>
      </c>
      <c r="H2809" s="42">
        <f>[2]Emissions!H2811</f>
        <v>0</v>
      </c>
      <c r="I2809" s="42">
        <f>[2]Emissions!I2811</f>
        <v>0</v>
      </c>
      <c r="J2809" s="42">
        <f>[2]Emissions!J2811</f>
        <v>0</v>
      </c>
      <c r="K2809" s="42">
        <f>[2]Emissions!K2811</f>
        <v>0</v>
      </c>
      <c r="L2809" s="42">
        <f>[2]Emissions!L2811</f>
        <v>0</v>
      </c>
      <c r="M2809" s="42">
        <f>[2]Emissions!M2811</f>
        <v>0</v>
      </c>
    </row>
    <row r="2810" spans="1:13">
      <c r="A2810" s="10">
        <f>[2]Emissions!A2799</f>
        <v>0</v>
      </c>
      <c r="B2810" s="10">
        <f>[2]Emissions!B2799</f>
        <v>0</v>
      </c>
      <c r="C2810" s="10">
        <f>[2]Emissions!C2799</f>
        <v>0</v>
      </c>
      <c r="D2810" s="10">
        <f>[2]Emissions!D2799</f>
        <v>0</v>
      </c>
      <c r="E2810" s="42">
        <f>[2]Emissions!E2799</f>
        <v>0</v>
      </c>
      <c r="F2810" s="42">
        <f>[2]Emissions!F2799</f>
        <v>0</v>
      </c>
      <c r="G2810" s="42">
        <f>[2]Emissions!G2799</f>
        <v>0</v>
      </c>
      <c r="H2810" s="42">
        <f>[2]Emissions!H2799</f>
        <v>0</v>
      </c>
      <c r="I2810" s="42">
        <f>[2]Emissions!I2799</f>
        <v>0</v>
      </c>
      <c r="J2810" s="42">
        <f>[2]Emissions!J2799</f>
        <v>0</v>
      </c>
      <c r="K2810" s="42">
        <f>[2]Emissions!K2799</f>
        <v>0</v>
      </c>
      <c r="L2810" s="42">
        <f>[2]Emissions!L2799</f>
        <v>0</v>
      </c>
      <c r="M2810" s="42">
        <f>[2]Emissions!M2799</f>
        <v>0</v>
      </c>
    </row>
    <row r="2811" spans="1:13">
      <c r="A2811" s="10">
        <f>[2]Emissions!A2804</f>
        <v>0</v>
      </c>
      <c r="B2811" s="10">
        <f>[2]Emissions!B2804</f>
        <v>0</v>
      </c>
      <c r="C2811" s="10">
        <f>[2]Emissions!C2804</f>
        <v>0</v>
      </c>
      <c r="D2811" s="10">
        <f>[2]Emissions!D2804</f>
        <v>0</v>
      </c>
      <c r="E2811" s="42">
        <f>[2]Emissions!E2804</f>
        <v>0</v>
      </c>
      <c r="F2811" s="42">
        <f>[2]Emissions!F2804</f>
        <v>0</v>
      </c>
      <c r="G2811" s="42">
        <f>[2]Emissions!G2804</f>
        <v>0</v>
      </c>
      <c r="H2811" s="42">
        <f>[2]Emissions!H2804</f>
        <v>0</v>
      </c>
      <c r="I2811" s="42">
        <f>[2]Emissions!I2804</f>
        <v>0</v>
      </c>
      <c r="J2811" s="42">
        <f>[2]Emissions!J2804</f>
        <v>0</v>
      </c>
      <c r="K2811" s="42">
        <f>[2]Emissions!K2804</f>
        <v>0</v>
      </c>
      <c r="L2811" s="42">
        <f>[2]Emissions!L2804</f>
        <v>0</v>
      </c>
      <c r="M2811" s="42">
        <f>[2]Emissions!M2804</f>
        <v>0</v>
      </c>
    </row>
    <row r="2812" spans="1:13">
      <c r="A2812" s="10">
        <f>[2]Emissions!A2792</f>
        <v>0</v>
      </c>
      <c r="B2812" s="10">
        <f>[2]Emissions!B2792</f>
        <v>0</v>
      </c>
      <c r="C2812" s="10">
        <f>[2]Emissions!C2792</f>
        <v>0</v>
      </c>
      <c r="D2812" s="10">
        <f>[2]Emissions!D2792</f>
        <v>0</v>
      </c>
      <c r="E2812" s="42">
        <f>[2]Emissions!E2792</f>
        <v>0</v>
      </c>
      <c r="F2812" s="42">
        <f>[2]Emissions!F2792</f>
        <v>0</v>
      </c>
      <c r="G2812" s="42">
        <f>[2]Emissions!G2792</f>
        <v>0</v>
      </c>
      <c r="H2812" s="42">
        <f>[2]Emissions!H2792</f>
        <v>0</v>
      </c>
      <c r="I2812" s="42">
        <f>[2]Emissions!I2792</f>
        <v>0</v>
      </c>
      <c r="J2812" s="42">
        <f>[2]Emissions!J2792</f>
        <v>0</v>
      </c>
      <c r="K2812" s="42">
        <f>[2]Emissions!K2792</f>
        <v>0</v>
      </c>
      <c r="L2812" s="42">
        <f>[2]Emissions!L2792</f>
        <v>0</v>
      </c>
      <c r="M2812" s="42">
        <f>[2]Emissions!M2792</f>
        <v>0</v>
      </c>
    </row>
    <row r="2813" spans="1:13">
      <c r="A2813" s="10">
        <f>[2]Emissions!A2785</f>
        <v>0</v>
      </c>
      <c r="B2813" s="10">
        <f>[2]Emissions!B2785</f>
        <v>0</v>
      </c>
      <c r="C2813" s="10">
        <f>[2]Emissions!C2785</f>
        <v>0</v>
      </c>
      <c r="D2813" s="10">
        <f>[2]Emissions!D2785</f>
        <v>0</v>
      </c>
      <c r="E2813" s="42">
        <f>[2]Emissions!E2785</f>
        <v>0</v>
      </c>
      <c r="F2813" s="42">
        <f>[2]Emissions!F2785</f>
        <v>0</v>
      </c>
      <c r="G2813" s="42">
        <f>[2]Emissions!G2785</f>
        <v>0</v>
      </c>
      <c r="H2813" s="42">
        <f>[2]Emissions!H2785</f>
        <v>0</v>
      </c>
      <c r="I2813" s="42">
        <f>[2]Emissions!I2785</f>
        <v>0</v>
      </c>
      <c r="J2813" s="42">
        <f>[2]Emissions!J2785</f>
        <v>0</v>
      </c>
      <c r="K2813" s="42">
        <f>[2]Emissions!K2785</f>
        <v>0</v>
      </c>
      <c r="L2813" s="42">
        <f>[2]Emissions!L2785</f>
        <v>0</v>
      </c>
      <c r="M2813" s="42">
        <f>[2]Emissions!M2785</f>
        <v>0</v>
      </c>
    </row>
    <row r="2814" spans="1:13">
      <c r="A2814" s="10">
        <f>[2]Emissions!A2778</f>
        <v>0</v>
      </c>
      <c r="B2814" s="10">
        <f>[2]Emissions!B2778</f>
        <v>0</v>
      </c>
      <c r="C2814" s="10">
        <f>[2]Emissions!C2778</f>
        <v>0</v>
      </c>
      <c r="D2814" s="10">
        <f>[2]Emissions!D2778</f>
        <v>0</v>
      </c>
      <c r="E2814" s="42">
        <f>[2]Emissions!E2778</f>
        <v>0</v>
      </c>
      <c r="F2814" s="42">
        <f>[2]Emissions!F2778</f>
        <v>0</v>
      </c>
      <c r="G2814" s="42">
        <f>[2]Emissions!G2778</f>
        <v>0</v>
      </c>
      <c r="H2814" s="42">
        <f>[2]Emissions!H2778</f>
        <v>0</v>
      </c>
      <c r="I2814" s="42">
        <f>[2]Emissions!I2778</f>
        <v>0</v>
      </c>
      <c r="J2814" s="42">
        <f>[2]Emissions!J2778</f>
        <v>0</v>
      </c>
      <c r="K2814" s="42">
        <f>[2]Emissions!K2778</f>
        <v>0</v>
      </c>
      <c r="L2814" s="42">
        <f>[2]Emissions!L2778</f>
        <v>0</v>
      </c>
      <c r="M2814" s="42">
        <f>[2]Emissions!M2778</f>
        <v>0</v>
      </c>
    </row>
    <row r="2815" spans="1:13">
      <c r="A2815" s="10">
        <f>[2]Emissions!A2771</f>
        <v>0</v>
      </c>
      <c r="B2815" s="10">
        <f>[2]Emissions!B2771</f>
        <v>0</v>
      </c>
      <c r="C2815" s="10">
        <f>[2]Emissions!C2771</f>
        <v>0</v>
      </c>
      <c r="D2815" s="10">
        <f>[2]Emissions!D2771</f>
        <v>0</v>
      </c>
      <c r="E2815" s="42">
        <f>[2]Emissions!E2771</f>
        <v>0</v>
      </c>
      <c r="F2815" s="42">
        <f>[2]Emissions!F2771</f>
        <v>0</v>
      </c>
      <c r="G2815" s="42">
        <f>[2]Emissions!G2771</f>
        <v>0</v>
      </c>
      <c r="H2815" s="42">
        <f>[2]Emissions!H2771</f>
        <v>0</v>
      </c>
      <c r="I2815" s="42">
        <f>[2]Emissions!I2771</f>
        <v>0</v>
      </c>
      <c r="J2815" s="42">
        <f>[2]Emissions!J2771</f>
        <v>0</v>
      </c>
      <c r="K2815" s="42">
        <f>[2]Emissions!K2771</f>
        <v>0</v>
      </c>
      <c r="L2815" s="42">
        <f>[2]Emissions!L2771</f>
        <v>0</v>
      </c>
      <c r="M2815" s="42">
        <f>[2]Emissions!M2771</f>
        <v>0</v>
      </c>
    </row>
    <row r="2816" spans="1:13">
      <c r="A2816" s="10">
        <f>[2]Emissions!A2764</f>
        <v>0</v>
      </c>
      <c r="B2816" s="10">
        <f>[2]Emissions!B2764</f>
        <v>0</v>
      </c>
      <c r="C2816" s="10">
        <f>[2]Emissions!C2764</f>
        <v>0</v>
      </c>
      <c r="D2816" s="10">
        <f>[2]Emissions!D2764</f>
        <v>0</v>
      </c>
      <c r="E2816" s="42">
        <f>[2]Emissions!E2764</f>
        <v>0</v>
      </c>
      <c r="F2816" s="42">
        <f>[2]Emissions!F2764</f>
        <v>0</v>
      </c>
      <c r="G2816" s="42">
        <f>[2]Emissions!G2764</f>
        <v>0</v>
      </c>
      <c r="H2816" s="42">
        <f>[2]Emissions!H2764</f>
        <v>0</v>
      </c>
      <c r="I2816" s="42">
        <f>[2]Emissions!I2764</f>
        <v>0</v>
      </c>
      <c r="J2816" s="42">
        <f>[2]Emissions!J2764</f>
        <v>0</v>
      </c>
      <c r="K2816" s="42">
        <f>[2]Emissions!K2764</f>
        <v>0</v>
      </c>
      <c r="L2816" s="42">
        <f>[2]Emissions!L2764</f>
        <v>0</v>
      </c>
      <c r="M2816" s="42">
        <f>[2]Emissions!M2764</f>
        <v>0</v>
      </c>
    </row>
    <row r="2817" spans="1:13">
      <c r="A2817" s="10">
        <f>[2]Emissions!A2757</f>
        <v>0</v>
      </c>
      <c r="B2817" s="10">
        <f>[2]Emissions!B2757</f>
        <v>0</v>
      </c>
      <c r="C2817" s="10">
        <f>[2]Emissions!C2757</f>
        <v>0</v>
      </c>
      <c r="D2817" s="10">
        <f>[2]Emissions!D2757</f>
        <v>0</v>
      </c>
      <c r="E2817" s="42">
        <f>[2]Emissions!E2757</f>
        <v>0</v>
      </c>
      <c r="F2817" s="42">
        <f>[2]Emissions!F2757</f>
        <v>0</v>
      </c>
      <c r="G2817" s="42">
        <f>[2]Emissions!G2757</f>
        <v>0</v>
      </c>
      <c r="H2817" s="42">
        <f>[2]Emissions!H2757</f>
        <v>0</v>
      </c>
      <c r="I2817" s="42">
        <f>[2]Emissions!I2757</f>
        <v>0</v>
      </c>
      <c r="J2817" s="42">
        <f>[2]Emissions!J2757</f>
        <v>0</v>
      </c>
      <c r="K2817" s="42">
        <f>[2]Emissions!K2757</f>
        <v>0</v>
      </c>
      <c r="L2817" s="42">
        <f>[2]Emissions!L2757</f>
        <v>0</v>
      </c>
      <c r="M2817" s="42">
        <f>[2]Emissions!M2757</f>
        <v>0</v>
      </c>
    </row>
    <row r="2818" spans="1:13">
      <c r="A2818" s="10">
        <f>[2]Emissions!A2752</f>
        <v>0</v>
      </c>
      <c r="B2818" s="10">
        <f>[2]Emissions!B2752</f>
        <v>0</v>
      </c>
      <c r="C2818" s="10">
        <f>[2]Emissions!C2752</f>
        <v>0</v>
      </c>
      <c r="D2818" s="10">
        <f>[2]Emissions!D2752</f>
        <v>0</v>
      </c>
      <c r="E2818" s="42">
        <f>[2]Emissions!E2752</f>
        <v>0</v>
      </c>
      <c r="F2818" s="42">
        <f>[2]Emissions!F2752</f>
        <v>0</v>
      </c>
      <c r="G2818" s="42">
        <f>[2]Emissions!G2752</f>
        <v>0</v>
      </c>
      <c r="H2818" s="42">
        <f>[2]Emissions!H2752</f>
        <v>0</v>
      </c>
      <c r="I2818" s="42">
        <f>[2]Emissions!I2752</f>
        <v>0</v>
      </c>
      <c r="J2818" s="42">
        <f>[2]Emissions!J2752</f>
        <v>0</v>
      </c>
      <c r="K2818" s="42">
        <f>[2]Emissions!K2752</f>
        <v>0</v>
      </c>
      <c r="L2818" s="42">
        <f>[2]Emissions!L2752</f>
        <v>0</v>
      </c>
      <c r="M2818" s="42">
        <f>[2]Emissions!M2752</f>
        <v>0</v>
      </c>
    </row>
    <row r="2819" spans="1:13">
      <c r="A2819" s="10">
        <f>[2]Emissions!A2745</f>
        <v>0</v>
      </c>
      <c r="B2819" s="10">
        <f>[2]Emissions!B2745</f>
        <v>0</v>
      </c>
      <c r="C2819" s="10">
        <f>[2]Emissions!C2745</f>
        <v>0</v>
      </c>
      <c r="D2819" s="10">
        <f>[2]Emissions!D2745</f>
        <v>0</v>
      </c>
      <c r="E2819" s="42">
        <f>[2]Emissions!E2745</f>
        <v>0</v>
      </c>
      <c r="F2819" s="42">
        <f>[2]Emissions!F2745</f>
        <v>0</v>
      </c>
      <c r="G2819" s="42">
        <f>[2]Emissions!G2745</f>
        <v>0</v>
      </c>
      <c r="H2819" s="42">
        <f>[2]Emissions!H2745</f>
        <v>0</v>
      </c>
      <c r="I2819" s="42">
        <f>[2]Emissions!I2745</f>
        <v>0</v>
      </c>
      <c r="J2819" s="42">
        <f>[2]Emissions!J2745</f>
        <v>0</v>
      </c>
      <c r="K2819" s="42">
        <f>[2]Emissions!K2745</f>
        <v>0</v>
      </c>
      <c r="L2819" s="42">
        <f>[2]Emissions!L2745</f>
        <v>0</v>
      </c>
      <c r="M2819" s="42">
        <f>[2]Emissions!M2745</f>
        <v>0</v>
      </c>
    </row>
    <row r="2820" spans="1:13">
      <c r="A2820" s="10">
        <f>[2]Emissions!A2738</f>
        <v>0</v>
      </c>
      <c r="B2820" s="10">
        <f>[2]Emissions!B2738</f>
        <v>0</v>
      </c>
      <c r="C2820" s="10">
        <f>[2]Emissions!C2738</f>
        <v>0</v>
      </c>
      <c r="D2820" s="10">
        <f>[2]Emissions!D2738</f>
        <v>0</v>
      </c>
      <c r="E2820" s="42">
        <f>[2]Emissions!E2738</f>
        <v>0</v>
      </c>
      <c r="F2820" s="42">
        <f>[2]Emissions!F2738</f>
        <v>0</v>
      </c>
      <c r="G2820" s="42">
        <f>[2]Emissions!G2738</f>
        <v>0</v>
      </c>
      <c r="H2820" s="42">
        <f>[2]Emissions!H2738</f>
        <v>0</v>
      </c>
      <c r="I2820" s="42">
        <f>[2]Emissions!I2738</f>
        <v>0</v>
      </c>
      <c r="J2820" s="42">
        <f>[2]Emissions!J2738</f>
        <v>0</v>
      </c>
      <c r="K2820" s="42">
        <f>[2]Emissions!K2738</f>
        <v>0</v>
      </c>
      <c r="L2820" s="42">
        <f>[2]Emissions!L2738</f>
        <v>0</v>
      </c>
      <c r="M2820" s="42">
        <f>[2]Emissions!M2738</f>
        <v>0</v>
      </c>
    </row>
    <row r="2821" spans="1:13">
      <c r="A2821" s="10">
        <f>[2]Emissions!A2731</f>
        <v>0</v>
      </c>
      <c r="B2821" s="10">
        <f>[2]Emissions!B2731</f>
        <v>0</v>
      </c>
      <c r="C2821" s="10">
        <f>[2]Emissions!C2731</f>
        <v>0</v>
      </c>
      <c r="D2821" s="10">
        <f>[2]Emissions!D2731</f>
        <v>0</v>
      </c>
      <c r="E2821" s="42">
        <f>[2]Emissions!E2731</f>
        <v>0</v>
      </c>
      <c r="F2821" s="42">
        <f>[2]Emissions!F2731</f>
        <v>0</v>
      </c>
      <c r="G2821" s="42">
        <f>[2]Emissions!G2731</f>
        <v>0</v>
      </c>
      <c r="H2821" s="42">
        <f>[2]Emissions!H2731</f>
        <v>0</v>
      </c>
      <c r="I2821" s="42">
        <f>[2]Emissions!I2731</f>
        <v>0</v>
      </c>
      <c r="J2821" s="42">
        <f>[2]Emissions!J2731</f>
        <v>0</v>
      </c>
      <c r="K2821" s="42">
        <f>[2]Emissions!K2731</f>
        <v>0</v>
      </c>
      <c r="L2821" s="42">
        <f>[2]Emissions!L2731</f>
        <v>0</v>
      </c>
      <c r="M2821" s="42">
        <f>[2]Emissions!M2731</f>
        <v>0</v>
      </c>
    </row>
    <row r="2822" spans="1:13">
      <c r="A2822" s="10">
        <f>[2]Emissions!A2724</f>
        <v>0</v>
      </c>
      <c r="B2822" s="10">
        <f>[2]Emissions!B2724</f>
        <v>0</v>
      </c>
      <c r="C2822" s="10">
        <f>[2]Emissions!C2724</f>
        <v>0</v>
      </c>
      <c r="D2822" s="10">
        <f>[2]Emissions!D2724</f>
        <v>0</v>
      </c>
      <c r="E2822" s="42">
        <f>[2]Emissions!E2724</f>
        <v>0</v>
      </c>
      <c r="F2822" s="42">
        <f>[2]Emissions!F2724</f>
        <v>0</v>
      </c>
      <c r="G2822" s="42">
        <f>[2]Emissions!G2724</f>
        <v>0</v>
      </c>
      <c r="H2822" s="42">
        <f>[2]Emissions!H2724</f>
        <v>0</v>
      </c>
      <c r="I2822" s="42">
        <f>[2]Emissions!I2724</f>
        <v>0</v>
      </c>
      <c r="J2822" s="42">
        <f>[2]Emissions!J2724</f>
        <v>0</v>
      </c>
      <c r="K2822" s="42">
        <f>[2]Emissions!K2724</f>
        <v>0</v>
      </c>
      <c r="L2822" s="42">
        <f>[2]Emissions!L2724</f>
        <v>0</v>
      </c>
      <c r="M2822" s="42">
        <f>[2]Emissions!M2724</f>
        <v>0</v>
      </c>
    </row>
    <row r="2823" spans="1:13">
      <c r="A2823" s="10">
        <f>[2]Emissions!A2717</f>
        <v>0</v>
      </c>
      <c r="B2823" s="10">
        <f>[2]Emissions!B2717</f>
        <v>0</v>
      </c>
      <c r="C2823" s="10">
        <f>[2]Emissions!C2717</f>
        <v>0</v>
      </c>
      <c r="D2823" s="10">
        <f>[2]Emissions!D2717</f>
        <v>0</v>
      </c>
      <c r="E2823" s="42">
        <f>[2]Emissions!E2717</f>
        <v>0</v>
      </c>
      <c r="F2823" s="42">
        <f>[2]Emissions!F2717</f>
        <v>0</v>
      </c>
      <c r="G2823" s="42">
        <f>[2]Emissions!G2717</f>
        <v>0</v>
      </c>
      <c r="H2823" s="42">
        <f>[2]Emissions!H2717</f>
        <v>0</v>
      </c>
      <c r="I2823" s="42">
        <f>[2]Emissions!I2717</f>
        <v>0</v>
      </c>
      <c r="J2823" s="42">
        <f>[2]Emissions!J2717</f>
        <v>0</v>
      </c>
      <c r="K2823" s="42">
        <f>[2]Emissions!K2717</f>
        <v>0</v>
      </c>
      <c r="L2823" s="42">
        <f>[2]Emissions!L2717</f>
        <v>0</v>
      </c>
      <c r="M2823" s="42">
        <f>[2]Emissions!M2717</f>
        <v>0</v>
      </c>
    </row>
    <row r="2824" spans="1:13">
      <c r="A2824" s="10">
        <f>[2]Emissions!A2710</f>
        <v>0</v>
      </c>
      <c r="B2824" s="10">
        <f>[2]Emissions!B2710</f>
        <v>0</v>
      </c>
      <c r="C2824" s="10">
        <f>[2]Emissions!C2710</f>
        <v>0</v>
      </c>
      <c r="D2824" s="10">
        <f>[2]Emissions!D2710</f>
        <v>0</v>
      </c>
      <c r="E2824" s="42">
        <f>[2]Emissions!E2710</f>
        <v>0</v>
      </c>
      <c r="F2824" s="42">
        <f>[2]Emissions!F2710</f>
        <v>0</v>
      </c>
      <c r="G2824" s="42">
        <f>[2]Emissions!G2710</f>
        <v>0</v>
      </c>
      <c r="H2824" s="42">
        <f>[2]Emissions!H2710</f>
        <v>0</v>
      </c>
      <c r="I2824" s="42">
        <f>[2]Emissions!I2710</f>
        <v>0</v>
      </c>
      <c r="J2824" s="42">
        <f>[2]Emissions!J2710</f>
        <v>0</v>
      </c>
      <c r="K2824" s="42">
        <f>[2]Emissions!K2710</f>
        <v>0</v>
      </c>
      <c r="L2824" s="42">
        <f>[2]Emissions!L2710</f>
        <v>0</v>
      </c>
      <c r="M2824" s="42">
        <f>[2]Emissions!M2710</f>
        <v>0</v>
      </c>
    </row>
    <row r="2825" spans="1:13">
      <c r="A2825" s="10">
        <f>[2]Emissions!A2703</f>
        <v>0</v>
      </c>
      <c r="B2825" s="10">
        <f>[2]Emissions!B2703</f>
        <v>0</v>
      </c>
      <c r="C2825" s="10">
        <f>[2]Emissions!C2703</f>
        <v>0</v>
      </c>
      <c r="D2825" s="10">
        <f>[2]Emissions!D2703</f>
        <v>0</v>
      </c>
      <c r="E2825" s="42">
        <f>[2]Emissions!E2703</f>
        <v>0</v>
      </c>
      <c r="F2825" s="42">
        <f>[2]Emissions!F2703</f>
        <v>0</v>
      </c>
      <c r="G2825" s="42">
        <f>[2]Emissions!G2703</f>
        <v>0</v>
      </c>
      <c r="H2825" s="42">
        <f>[2]Emissions!H2703</f>
        <v>0</v>
      </c>
      <c r="I2825" s="42">
        <f>[2]Emissions!I2703</f>
        <v>0</v>
      </c>
      <c r="J2825" s="42">
        <f>[2]Emissions!J2703</f>
        <v>0</v>
      </c>
      <c r="K2825" s="42">
        <f>[2]Emissions!K2703</f>
        <v>0</v>
      </c>
      <c r="L2825" s="42">
        <f>[2]Emissions!L2703</f>
        <v>0</v>
      </c>
      <c r="M2825" s="42">
        <f>[2]Emissions!M2703</f>
        <v>0</v>
      </c>
    </row>
    <row r="2826" spans="1:13">
      <c r="A2826" s="10">
        <f>[2]Emissions!A2696</f>
        <v>0</v>
      </c>
      <c r="B2826" s="10">
        <f>[2]Emissions!B2696</f>
        <v>0</v>
      </c>
      <c r="C2826" s="10">
        <f>[2]Emissions!C2696</f>
        <v>0</v>
      </c>
      <c r="D2826" s="10">
        <f>[2]Emissions!D2696</f>
        <v>0</v>
      </c>
      <c r="E2826" s="42">
        <f>[2]Emissions!E2696</f>
        <v>0</v>
      </c>
      <c r="F2826" s="42">
        <f>[2]Emissions!F2696</f>
        <v>0</v>
      </c>
      <c r="G2826" s="42">
        <f>[2]Emissions!G2696</f>
        <v>0</v>
      </c>
      <c r="H2826" s="42">
        <f>[2]Emissions!H2696</f>
        <v>0</v>
      </c>
      <c r="I2826" s="42">
        <f>[2]Emissions!I2696</f>
        <v>0</v>
      </c>
      <c r="J2826" s="42">
        <f>[2]Emissions!J2696</f>
        <v>0</v>
      </c>
      <c r="K2826" s="42">
        <f>[2]Emissions!K2696</f>
        <v>0</v>
      </c>
      <c r="L2826" s="42">
        <f>[2]Emissions!L2696</f>
        <v>0</v>
      </c>
      <c r="M2826" s="42">
        <f>[2]Emissions!M2696</f>
        <v>0</v>
      </c>
    </row>
    <row r="2827" spans="1:13">
      <c r="A2827" s="10">
        <f>[2]Emissions!A2689</f>
        <v>0</v>
      </c>
      <c r="B2827" s="10">
        <f>[2]Emissions!B2689</f>
        <v>0</v>
      </c>
      <c r="C2827" s="10">
        <f>[2]Emissions!C2689</f>
        <v>0</v>
      </c>
      <c r="D2827" s="10">
        <f>[2]Emissions!D2689</f>
        <v>0</v>
      </c>
      <c r="E2827" s="42">
        <f>[2]Emissions!E2689</f>
        <v>0</v>
      </c>
      <c r="F2827" s="42">
        <f>[2]Emissions!F2689</f>
        <v>0</v>
      </c>
      <c r="G2827" s="42">
        <f>[2]Emissions!G2689</f>
        <v>0</v>
      </c>
      <c r="H2827" s="42">
        <f>[2]Emissions!H2689</f>
        <v>0</v>
      </c>
      <c r="I2827" s="42">
        <f>[2]Emissions!I2689</f>
        <v>0</v>
      </c>
      <c r="J2827" s="42">
        <f>[2]Emissions!J2689</f>
        <v>0</v>
      </c>
      <c r="K2827" s="42">
        <f>[2]Emissions!K2689</f>
        <v>0</v>
      </c>
      <c r="L2827" s="42">
        <f>[2]Emissions!L2689</f>
        <v>0</v>
      </c>
      <c r="M2827" s="42">
        <f>[2]Emissions!M2689</f>
        <v>0</v>
      </c>
    </row>
    <row r="2828" spans="1:13">
      <c r="A2828" s="10">
        <f>[2]Emissions!A2682</f>
        <v>0</v>
      </c>
      <c r="B2828" s="10">
        <f>[2]Emissions!B2682</f>
        <v>0</v>
      </c>
      <c r="C2828" s="10">
        <f>[2]Emissions!C2682</f>
        <v>0</v>
      </c>
      <c r="D2828" s="10">
        <f>[2]Emissions!D2682</f>
        <v>0</v>
      </c>
      <c r="E2828" s="42">
        <f>[2]Emissions!E2682</f>
        <v>0</v>
      </c>
      <c r="F2828" s="42">
        <f>[2]Emissions!F2682</f>
        <v>0</v>
      </c>
      <c r="G2828" s="42">
        <f>[2]Emissions!G2682</f>
        <v>0</v>
      </c>
      <c r="H2828" s="42">
        <f>[2]Emissions!H2682</f>
        <v>0</v>
      </c>
      <c r="I2828" s="42">
        <f>[2]Emissions!I2682</f>
        <v>0</v>
      </c>
      <c r="J2828" s="42">
        <f>[2]Emissions!J2682</f>
        <v>0</v>
      </c>
      <c r="K2828" s="42">
        <f>[2]Emissions!K2682</f>
        <v>0</v>
      </c>
      <c r="L2828" s="42">
        <f>[2]Emissions!L2682</f>
        <v>0</v>
      </c>
      <c r="M2828" s="42">
        <f>[2]Emissions!M2682</f>
        <v>0</v>
      </c>
    </row>
    <row r="2829" spans="1:13">
      <c r="A2829" s="10">
        <f>[2]Emissions!A2675</f>
        <v>0</v>
      </c>
      <c r="B2829" s="10">
        <f>[2]Emissions!B2675</f>
        <v>0</v>
      </c>
      <c r="C2829" s="10">
        <f>[2]Emissions!C2675</f>
        <v>0</v>
      </c>
      <c r="D2829" s="10">
        <f>[2]Emissions!D2675</f>
        <v>0</v>
      </c>
      <c r="E2829" s="42">
        <f>[2]Emissions!E2675</f>
        <v>0</v>
      </c>
      <c r="F2829" s="42">
        <f>[2]Emissions!F2675</f>
        <v>0</v>
      </c>
      <c r="G2829" s="42">
        <f>[2]Emissions!G2675</f>
        <v>0</v>
      </c>
      <c r="H2829" s="42">
        <f>[2]Emissions!H2675</f>
        <v>0</v>
      </c>
      <c r="I2829" s="42">
        <f>[2]Emissions!I2675</f>
        <v>0</v>
      </c>
      <c r="J2829" s="42">
        <f>[2]Emissions!J2675</f>
        <v>0</v>
      </c>
      <c r="K2829" s="42">
        <f>[2]Emissions!K2675</f>
        <v>0</v>
      </c>
      <c r="L2829" s="42">
        <f>[2]Emissions!L2675</f>
        <v>0</v>
      </c>
      <c r="M2829" s="42">
        <f>[2]Emissions!M2675</f>
        <v>0</v>
      </c>
    </row>
    <row r="2830" spans="1:13">
      <c r="A2830" s="10">
        <f>[2]Emissions!A2668</f>
        <v>0</v>
      </c>
      <c r="B2830" s="10">
        <f>[2]Emissions!B2668</f>
        <v>0</v>
      </c>
      <c r="C2830" s="10">
        <f>[2]Emissions!C2668</f>
        <v>0</v>
      </c>
      <c r="D2830" s="10">
        <f>[2]Emissions!D2668</f>
        <v>0</v>
      </c>
      <c r="E2830" s="42">
        <f>[2]Emissions!E2668</f>
        <v>0</v>
      </c>
      <c r="F2830" s="42">
        <f>[2]Emissions!F2668</f>
        <v>0</v>
      </c>
      <c r="G2830" s="42">
        <f>[2]Emissions!G2668</f>
        <v>0</v>
      </c>
      <c r="H2830" s="42">
        <f>[2]Emissions!H2668</f>
        <v>0</v>
      </c>
      <c r="I2830" s="42">
        <f>[2]Emissions!I2668</f>
        <v>0</v>
      </c>
      <c r="J2830" s="42">
        <f>[2]Emissions!J2668</f>
        <v>0</v>
      </c>
      <c r="K2830" s="42">
        <f>[2]Emissions!K2668</f>
        <v>0</v>
      </c>
      <c r="L2830" s="42">
        <f>[2]Emissions!L2668</f>
        <v>0</v>
      </c>
      <c r="M2830" s="42">
        <f>[2]Emissions!M2668</f>
        <v>0</v>
      </c>
    </row>
    <row r="2831" spans="1:13">
      <c r="A2831" s="10">
        <f>[2]Emissions!A2661</f>
        <v>0</v>
      </c>
      <c r="B2831" s="10">
        <f>[2]Emissions!B2661</f>
        <v>0</v>
      </c>
      <c r="C2831" s="10">
        <f>[2]Emissions!C2661</f>
        <v>0</v>
      </c>
      <c r="D2831" s="10">
        <f>[2]Emissions!D2661</f>
        <v>0</v>
      </c>
      <c r="E2831" s="42">
        <f>[2]Emissions!E2661</f>
        <v>0</v>
      </c>
      <c r="F2831" s="42">
        <f>[2]Emissions!F2661</f>
        <v>0</v>
      </c>
      <c r="G2831" s="42">
        <f>[2]Emissions!G2661</f>
        <v>0</v>
      </c>
      <c r="H2831" s="42">
        <f>[2]Emissions!H2661</f>
        <v>0</v>
      </c>
      <c r="I2831" s="42">
        <f>[2]Emissions!I2661</f>
        <v>0</v>
      </c>
      <c r="J2831" s="42">
        <f>[2]Emissions!J2661</f>
        <v>0</v>
      </c>
      <c r="K2831" s="42">
        <f>[2]Emissions!K2661</f>
        <v>0</v>
      </c>
      <c r="L2831" s="42">
        <f>[2]Emissions!L2661</f>
        <v>0</v>
      </c>
      <c r="M2831" s="42">
        <f>[2]Emissions!M2661</f>
        <v>0</v>
      </c>
    </row>
    <row r="2832" spans="1:13">
      <c r="A2832" s="10">
        <f>[2]Emissions!A2654</f>
        <v>0</v>
      </c>
      <c r="B2832" s="10">
        <f>[2]Emissions!B2654</f>
        <v>0</v>
      </c>
      <c r="C2832" s="10">
        <f>[2]Emissions!C2654</f>
        <v>0</v>
      </c>
      <c r="D2832" s="10">
        <f>[2]Emissions!D2654</f>
        <v>0</v>
      </c>
      <c r="E2832" s="42">
        <f>[2]Emissions!E2654</f>
        <v>0</v>
      </c>
      <c r="F2832" s="42">
        <f>[2]Emissions!F2654</f>
        <v>0</v>
      </c>
      <c r="G2832" s="42">
        <f>[2]Emissions!G2654</f>
        <v>0</v>
      </c>
      <c r="H2832" s="42">
        <f>[2]Emissions!H2654</f>
        <v>0</v>
      </c>
      <c r="I2832" s="42">
        <f>[2]Emissions!I2654</f>
        <v>0</v>
      </c>
      <c r="J2832" s="42">
        <f>[2]Emissions!J2654</f>
        <v>0</v>
      </c>
      <c r="K2832" s="42">
        <f>[2]Emissions!K2654</f>
        <v>0</v>
      </c>
      <c r="L2832" s="42">
        <f>[2]Emissions!L2654</f>
        <v>0</v>
      </c>
      <c r="M2832" s="42">
        <f>[2]Emissions!M2654</f>
        <v>0</v>
      </c>
    </row>
    <row r="2833" spans="1:13">
      <c r="A2833" s="10">
        <f>[2]Emissions!A2647</f>
        <v>0</v>
      </c>
      <c r="B2833" s="10">
        <f>[2]Emissions!B2647</f>
        <v>0</v>
      </c>
      <c r="C2833" s="10">
        <f>[2]Emissions!C2647</f>
        <v>0</v>
      </c>
      <c r="D2833" s="10">
        <f>[2]Emissions!D2647</f>
        <v>0</v>
      </c>
      <c r="E2833" s="42">
        <f>[2]Emissions!E2647</f>
        <v>0</v>
      </c>
      <c r="F2833" s="42">
        <f>[2]Emissions!F2647</f>
        <v>0</v>
      </c>
      <c r="G2833" s="42">
        <f>[2]Emissions!G2647</f>
        <v>0</v>
      </c>
      <c r="H2833" s="42">
        <f>[2]Emissions!H2647</f>
        <v>0</v>
      </c>
      <c r="I2833" s="42">
        <f>[2]Emissions!I2647</f>
        <v>0</v>
      </c>
      <c r="J2833" s="42">
        <f>[2]Emissions!J2647</f>
        <v>0</v>
      </c>
      <c r="K2833" s="42">
        <f>[2]Emissions!K2647</f>
        <v>0</v>
      </c>
      <c r="L2833" s="42">
        <f>[2]Emissions!L2647</f>
        <v>0</v>
      </c>
      <c r="M2833" s="42">
        <f>[2]Emissions!M2647</f>
        <v>0</v>
      </c>
    </row>
    <row r="2834" spans="1:13">
      <c r="A2834" s="10">
        <f>[2]Emissions!A2635</f>
        <v>0</v>
      </c>
      <c r="B2834" s="10">
        <f>[2]Emissions!B2635</f>
        <v>0</v>
      </c>
      <c r="C2834" s="10">
        <f>[2]Emissions!C2635</f>
        <v>0</v>
      </c>
      <c r="D2834" s="10">
        <f>[2]Emissions!D2635</f>
        <v>0</v>
      </c>
      <c r="E2834" s="42">
        <f>[2]Emissions!E2635</f>
        <v>0</v>
      </c>
      <c r="F2834" s="42">
        <f>[2]Emissions!F2635</f>
        <v>0</v>
      </c>
      <c r="G2834" s="42">
        <f>[2]Emissions!G2635</f>
        <v>0</v>
      </c>
      <c r="H2834" s="42">
        <f>[2]Emissions!H2635</f>
        <v>0</v>
      </c>
      <c r="I2834" s="42">
        <f>[2]Emissions!I2635</f>
        <v>0</v>
      </c>
      <c r="J2834" s="42">
        <f>[2]Emissions!J2635</f>
        <v>0</v>
      </c>
      <c r="K2834" s="42">
        <f>[2]Emissions!K2635</f>
        <v>0</v>
      </c>
      <c r="L2834" s="42">
        <f>[2]Emissions!L2635</f>
        <v>0</v>
      </c>
      <c r="M2834" s="42">
        <f>[2]Emissions!M2635</f>
        <v>0</v>
      </c>
    </row>
    <row r="2835" spans="1:13">
      <c r="A2835" s="10">
        <f>[2]Emissions!A2637</f>
        <v>0</v>
      </c>
      <c r="B2835" s="10">
        <f>[2]Emissions!B2637</f>
        <v>0</v>
      </c>
      <c r="C2835" s="10">
        <f>[2]Emissions!C2637</f>
        <v>0</v>
      </c>
      <c r="D2835" s="10">
        <f>[2]Emissions!D2637</f>
        <v>0</v>
      </c>
      <c r="E2835" s="42">
        <f>[2]Emissions!E2637</f>
        <v>0</v>
      </c>
      <c r="F2835" s="42">
        <f>[2]Emissions!F2637</f>
        <v>0</v>
      </c>
      <c r="G2835" s="42">
        <f>[2]Emissions!G2637</f>
        <v>0</v>
      </c>
      <c r="H2835" s="42">
        <f>[2]Emissions!H2637</f>
        <v>0</v>
      </c>
      <c r="I2835" s="42">
        <f>[2]Emissions!I2637</f>
        <v>0</v>
      </c>
      <c r="J2835" s="42">
        <f>[2]Emissions!J2637</f>
        <v>0</v>
      </c>
      <c r="K2835" s="42">
        <f>[2]Emissions!K2637</f>
        <v>0</v>
      </c>
      <c r="L2835" s="42">
        <f>[2]Emissions!L2637</f>
        <v>0</v>
      </c>
      <c r="M2835" s="42">
        <f>[2]Emissions!M2637</f>
        <v>0</v>
      </c>
    </row>
    <row r="2836" spans="1:13">
      <c r="A2836" s="10">
        <f>[2]Emissions!A2640</f>
        <v>0</v>
      </c>
      <c r="B2836" s="10">
        <f>[2]Emissions!B2640</f>
        <v>0</v>
      </c>
      <c r="C2836" s="10">
        <f>[2]Emissions!C2640</f>
        <v>0</v>
      </c>
      <c r="D2836" s="10">
        <f>[2]Emissions!D2640</f>
        <v>0</v>
      </c>
      <c r="E2836" s="42">
        <f>[2]Emissions!E2640</f>
        <v>0</v>
      </c>
      <c r="F2836" s="42">
        <f>[2]Emissions!F2640</f>
        <v>0</v>
      </c>
      <c r="G2836" s="42">
        <f>[2]Emissions!G2640</f>
        <v>0</v>
      </c>
      <c r="H2836" s="42">
        <f>[2]Emissions!H2640</f>
        <v>0</v>
      </c>
      <c r="I2836" s="42">
        <f>[2]Emissions!I2640</f>
        <v>0</v>
      </c>
      <c r="J2836" s="42">
        <f>[2]Emissions!J2640</f>
        <v>0</v>
      </c>
      <c r="K2836" s="42">
        <f>[2]Emissions!K2640</f>
        <v>0</v>
      </c>
      <c r="L2836" s="42">
        <f>[2]Emissions!L2640</f>
        <v>0</v>
      </c>
      <c r="M2836" s="42">
        <f>[2]Emissions!M2640</f>
        <v>0</v>
      </c>
    </row>
    <row r="2837" spans="1:13">
      <c r="A2837" s="10">
        <f>[2]Emissions!A2631</f>
        <v>0</v>
      </c>
      <c r="B2837" s="10">
        <f>[2]Emissions!B2631</f>
        <v>0</v>
      </c>
      <c r="C2837" s="10">
        <f>[2]Emissions!C2631</f>
        <v>0</v>
      </c>
      <c r="D2837" s="10">
        <f>[2]Emissions!D2631</f>
        <v>0</v>
      </c>
      <c r="E2837" s="42">
        <f>[2]Emissions!E2631</f>
        <v>0</v>
      </c>
      <c r="F2837" s="42">
        <f>[2]Emissions!F2631</f>
        <v>0</v>
      </c>
      <c r="G2837" s="42">
        <f>[2]Emissions!G2631</f>
        <v>0</v>
      </c>
      <c r="H2837" s="42">
        <f>[2]Emissions!H2631</f>
        <v>0</v>
      </c>
      <c r="I2837" s="42">
        <f>[2]Emissions!I2631</f>
        <v>0</v>
      </c>
      <c r="J2837" s="42">
        <f>[2]Emissions!J2631</f>
        <v>0</v>
      </c>
      <c r="K2837" s="42">
        <f>[2]Emissions!K2631</f>
        <v>0</v>
      </c>
      <c r="L2837" s="42">
        <f>[2]Emissions!L2631</f>
        <v>0</v>
      </c>
      <c r="M2837" s="42">
        <f>[2]Emissions!M2631</f>
        <v>0</v>
      </c>
    </row>
    <row r="2838" spans="1:13">
      <c r="A2838" s="10">
        <f>[2]Emissions!A2632</f>
        <v>0</v>
      </c>
      <c r="B2838" s="10">
        <f>[2]Emissions!B2632</f>
        <v>0</v>
      </c>
      <c r="C2838" s="10">
        <f>[2]Emissions!C2632</f>
        <v>0</v>
      </c>
      <c r="D2838" s="10">
        <f>[2]Emissions!D2632</f>
        <v>0</v>
      </c>
      <c r="E2838" s="42">
        <f>[2]Emissions!E2632</f>
        <v>0</v>
      </c>
      <c r="F2838" s="42">
        <f>[2]Emissions!F2632</f>
        <v>0</v>
      </c>
      <c r="G2838" s="42">
        <f>[2]Emissions!G2632</f>
        <v>0</v>
      </c>
      <c r="H2838" s="42">
        <f>[2]Emissions!H2632</f>
        <v>0</v>
      </c>
      <c r="I2838" s="42">
        <f>[2]Emissions!I2632</f>
        <v>0</v>
      </c>
      <c r="J2838" s="42">
        <f>[2]Emissions!J2632</f>
        <v>0</v>
      </c>
      <c r="K2838" s="42">
        <f>[2]Emissions!K2632</f>
        <v>0</v>
      </c>
      <c r="L2838" s="42">
        <f>[2]Emissions!L2632</f>
        <v>0</v>
      </c>
      <c r="M2838" s="42">
        <f>[2]Emissions!M2632</f>
        <v>0</v>
      </c>
    </row>
    <row r="2839" spans="1:13">
      <c r="A2839" s="10">
        <f>[2]Emissions!A2633</f>
        <v>0</v>
      </c>
      <c r="B2839" s="10">
        <f>[2]Emissions!B2633</f>
        <v>0</v>
      </c>
      <c r="C2839" s="10">
        <f>[2]Emissions!C2633</f>
        <v>0</v>
      </c>
      <c r="D2839" s="10">
        <f>[2]Emissions!D2633</f>
        <v>0</v>
      </c>
      <c r="E2839" s="42">
        <f>[2]Emissions!E2633</f>
        <v>0</v>
      </c>
      <c r="F2839" s="42">
        <f>[2]Emissions!F2633</f>
        <v>0</v>
      </c>
      <c r="G2839" s="42">
        <f>[2]Emissions!G2633</f>
        <v>0</v>
      </c>
      <c r="H2839" s="42">
        <f>[2]Emissions!H2633</f>
        <v>0</v>
      </c>
      <c r="I2839" s="42">
        <f>[2]Emissions!I2633</f>
        <v>0</v>
      </c>
      <c r="J2839" s="42">
        <f>[2]Emissions!J2633</f>
        <v>0</v>
      </c>
      <c r="K2839" s="42">
        <f>[2]Emissions!K2633</f>
        <v>0</v>
      </c>
      <c r="L2839" s="42">
        <f>[2]Emissions!L2633</f>
        <v>0</v>
      </c>
      <c r="M2839" s="42">
        <f>[2]Emissions!M2633</f>
        <v>0</v>
      </c>
    </row>
    <row r="2840" spans="1:13">
      <c r="A2840" s="10">
        <f>[2]Emissions!A2634</f>
        <v>0</v>
      </c>
      <c r="B2840" s="10">
        <f>[2]Emissions!B2634</f>
        <v>0</v>
      </c>
      <c r="C2840" s="10">
        <f>[2]Emissions!C2634</f>
        <v>0</v>
      </c>
      <c r="D2840" s="10">
        <f>[2]Emissions!D2634</f>
        <v>0</v>
      </c>
      <c r="E2840" s="42">
        <f>[2]Emissions!E2634</f>
        <v>0</v>
      </c>
      <c r="F2840" s="42">
        <f>[2]Emissions!F2634</f>
        <v>0</v>
      </c>
      <c r="G2840" s="42">
        <f>[2]Emissions!G2634</f>
        <v>0</v>
      </c>
      <c r="H2840" s="42">
        <f>[2]Emissions!H2634</f>
        <v>0</v>
      </c>
      <c r="I2840" s="42">
        <f>[2]Emissions!I2634</f>
        <v>0</v>
      </c>
      <c r="J2840" s="42">
        <f>[2]Emissions!J2634</f>
        <v>0</v>
      </c>
      <c r="K2840" s="42">
        <f>[2]Emissions!K2634</f>
        <v>0</v>
      </c>
      <c r="L2840" s="42">
        <f>[2]Emissions!L2634</f>
        <v>0</v>
      </c>
      <c r="M2840" s="42">
        <f>[2]Emissions!M2634</f>
        <v>0</v>
      </c>
    </row>
    <row r="2841" spans="1:13">
      <c r="A2841" s="10">
        <f>[2]Emissions!A2628</f>
        <v>0</v>
      </c>
      <c r="B2841" s="10">
        <f>[2]Emissions!B2628</f>
        <v>0</v>
      </c>
      <c r="C2841" s="10">
        <f>[2]Emissions!C2628</f>
        <v>0</v>
      </c>
      <c r="D2841" s="10">
        <f>[2]Emissions!D2628</f>
        <v>0</v>
      </c>
      <c r="E2841" s="42">
        <f>[2]Emissions!E2628</f>
        <v>0</v>
      </c>
      <c r="F2841" s="42">
        <f>[2]Emissions!F2628</f>
        <v>0</v>
      </c>
      <c r="G2841" s="42">
        <f>[2]Emissions!G2628</f>
        <v>0</v>
      </c>
      <c r="H2841" s="42">
        <f>[2]Emissions!H2628</f>
        <v>0</v>
      </c>
      <c r="I2841" s="42">
        <f>[2]Emissions!I2628</f>
        <v>0</v>
      </c>
      <c r="J2841" s="42">
        <f>[2]Emissions!J2628</f>
        <v>0</v>
      </c>
      <c r="K2841" s="42">
        <f>[2]Emissions!K2628</f>
        <v>0</v>
      </c>
      <c r="L2841" s="42">
        <f>[2]Emissions!L2628</f>
        <v>0</v>
      </c>
      <c r="M2841" s="42">
        <f>[2]Emissions!M2628</f>
        <v>0</v>
      </c>
    </row>
    <row r="2842" spans="1:13">
      <c r="A2842" s="10">
        <f>[2]Emissions!A2621</f>
        <v>0</v>
      </c>
      <c r="B2842" s="10">
        <f>[2]Emissions!B2621</f>
        <v>0</v>
      </c>
      <c r="C2842" s="10">
        <f>[2]Emissions!C2621</f>
        <v>0</v>
      </c>
      <c r="D2842" s="10">
        <f>[2]Emissions!D2621</f>
        <v>0</v>
      </c>
      <c r="E2842" s="42">
        <f>[2]Emissions!E2621</f>
        <v>0</v>
      </c>
      <c r="F2842" s="42">
        <f>[2]Emissions!F2621</f>
        <v>0</v>
      </c>
      <c r="G2842" s="42">
        <f>[2]Emissions!G2621</f>
        <v>0</v>
      </c>
      <c r="H2842" s="42">
        <f>[2]Emissions!H2621</f>
        <v>0</v>
      </c>
      <c r="I2842" s="42">
        <f>[2]Emissions!I2621</f>
        <v>0</v>
      </c>
      <c r="J2842" s="42">
        <f>[2]Emissions!J2621</f>
        <v>0</v>
      </c>
      <c r="K2842" s="42">
        <f>[2]Emissions!K2621</f>
        <v>0</v>
      </c>
      <c r="L2842" s="42">
        <f>[2]Emissions!L2621</f>
        <v>0</v>
      </c>
      <c r="M2842" s="42">
        <f>[2]Emissions!M2621</f>
        <v>0</v>
      </c>
    </row>
    <row r="2843" spans="1:13">
      <c r="A2843" s="10">
        <f>[2]Emissions!A2614</f>
        <v>0</v>
      </c>
      <c r="B2843" s="10">
        <f>[2]Emissions!B2614</f>
        <v>0</v>
      </c>
      <c r="C2843" s="10">
        <f>[2]Emissions!C2614</f>
        <v>0</v>
      </c>
      <c r="D2843" s="10">
        <f>[2]Emissions!D2614</f>
        <v>0</v>
      </c>
      <c r="E2843" s="42">
        <f>[2]Emissions!E2614</f>
        <v>0</v>
      </c>
      <c r="F2843" s="42">
        <f>[2]Emissions!F2614</f>
        <v>0</v>
      </c>
      <c r="G2843" s="42">
        <f>[2]Emissions!G2614</f>
        <v>0</v>
      </c>
      <c r="H2843" s="42">
        <f>[2]Emissions!H2614</f>
        <v>0</v>
      </c>
      <c r="I2843" s="42">
        <f>[2]Emissions!I2614</f>
        <v>0</v>
      </c>
      <c r="J2843" s="42">
        <f>[2]Emissions!J2614</f>
        <v>0</v>
      </c>
      <c r="K2843" s="42">
        <f>[2]Emissions!K2614</f>
        <v>0</v>
      </c>
      <c r="L2843" s="42">
        <f>[2]Emissions!L2614</f>
        <v>0</v>
      </c>
      <c r="M2843" s="42">
        <f>[2]Emissions!M2614</f>
        <v>0</v>
      </c>
    </row>
    <row r="2844" spans="1:13">
      <c r="A2844" s="10">
        <f>[2]Emissions!A2607</f>
        <v>0</v>
      </c>
      <c r="B2844" s="10">
        <f>[2]Emissions!B2607</f>
        <v>0</v>
      </c>
      <c r="C2844" s="10">
        <f>[2]Emissions!C2607</f>
        <v>0</v>
      </c>
      <c r="D2844" s="10">
        <f>[2]Emissions!D2607</f>
        <v>0</v>
      </c>
      <c r="E2844" s="42">
        <f>[2]Emissions!E2607</f>
        <v>0</v>
      </c>
      <c r="F2844" s="42">
        <f>[2]Emissions!F2607</f>
        <v>0</v>
      </c>
      <c r="G2844" s="42">
        <f>[2]Emissions!G2607</f>
        <v>0</v>
      </c>
      <c r="H2844" s="42">
        <f>[2]Emissions!H2607</f>
        <v>0</v>
      </c>
      <c r="I2844" s="42">
        <f>[2]Emissions!I2607</f>
        <v>0</v>
      </c>
      <c r="J2844" s="42">
        <f>[2]Emissions!J2607</f>
        <v>0</v>
      </c>
      <c r="K2844" s="42">
        <f>[2]Emissions!K2607</f>
        <v>0</v>
      </c>
      <c r="L2844" s="42">
        <f>[2]Emissions!L2607</f>
        <v>0</v>
      </c>
      <c r="M2844" s="42">
        <f>[2]Emissions!M2607</f>
        <v>0</v>
      </c>
    </row>
    <row r="2845" spans="1:13">
      <c r="A2845" s="10">
        <f>[2]Emissions!A2600</f>
        <v>0</v>
      </c>
      <c r="B2845" s="10">
        <f>[2]Emissions!B2600</f>
        <v>0</v>
      </c>
      <c r="C2845" s="10">
        <f>[2]Emissions!C2600</f>
        <v>0</v>
      </c>
      <c r="D2845" s="10">
        <f>[2]Emissions!D2600</f>
        <v>0</v>
      </c>
      <c r="E2845" s="42">
        <f>[2]Emissions!E2600</f>
        <v>0</v>
      </c>
      <c r="F2845" s="42">
        <f>[2]Emissions!F2600</f>
        <v>0</v>
      </c>
      <c r="G2845" s="42">
        <f>[2]Emissions!G2600</f>
        <v>0</v>
      </c>
      <c r="H2845" s="42">
        <f>[2]Emissions!H2600</f>
        <v>0</v>
      </c>
      <c r="I2845" s="42">
        <f>[2]Emissions!I2600</f>
        <v>0</v>
      </c>
      <c r="J2845" s="42">
        <f>[2]Emissions!J2600</f>
        <v>0</v>
      </c>
      <c r="K2845" s="42">
        <f>[2]Emissions!K2600</f>
        <v>0</v>
      </c>
      <c r="L2845" s="42">
        <f>[2]Emissions!L2600</f>
        <v>0</v>
      </c>
      <c r="M2845" s="42">
        <f>[2]Emissions!M2600</f>
        <v>0</v>
      </c>
    </row>
    <row r="2846" spans="1:13">
      <c r="A2846" s="10">
        <f>[2]Emissions!A2593</f>
        <v>0</v>
      </c>
      <c r="B2846" s="10">
        <f>[2]Emissions!B2593</f>
        <v>0</v>
      </c>
      <c r="C2846" s="10">
        <f>[2]Emissions!C2593</f>
        <v>0</v>
      </c>
      <c r="D2846" s="10">
        <f>[2]Emissions!D2593</f>
        <v>0</v>
      </c>
      <c r="E2846" s="42">
        <f>[2]Emissions!E2593</f>
        <v>0</v>
      </c>
      <c r="F2846" s="42">
        <f>[2]Emissions!F2593</f>
        <v>0</v>
      </c>
      <c r="G2846" s="42">
        <f>[2]Emissions!G2593</f>
        <v>0</v>
      </c>
      <c r="H2846" s="42">
        <f>[2]Emissions!H2593</f>
        <v>0</v>
      </c>
      <c r="I2846" s="42">
        <f>[2]Emissions!I2593</f>
        <v>0</v>
      </c>
      <c r="J2846" s="42">
        <f>[2]Emissions!J2593</f>
        <v>0</v>
      </c>
      <c r="K2846" s="42">
        <f>[2]Emissions!K2593</f>
        <v>0</v>
      </c>
      <c r="L2846" s="42">
        <f>[2]Emissions!L2593</f>
        <v>0</v>
      </c>
      <c r="M2846" s="42">
        <f>[2]Emissions!M2593</f>
        <v>0</v>
      </c>
    </row>
    <row r="2847" spans="1:13">
      <c r="A2847" s="10">
        <f>[2]Emissions!A2586</f>
        <v>0</v>
      </c>
      <c r="B2847" s="10">
        <f>[2]Emissions!B2586</f>
        <v>0</v>
      </c>
      <c r="C2847" s="10">
        <f>[2]Emissions!C2586</f>
        <v>0</v>
      </c>
      <c r="D2847" s="10">
        <f>[2]Emissions!D2586</f>
        <v>0</v>
      </c>
      <c r="E2847" s="42">
        <f>[2]Emissions!E2586</f>
        <v>0</v>
      </c>
      <c r="F2847" s="42">
        <f>[2]Emissions!F2586</f>
        <v>0</v>
      </c>
      <c r="G2847" s="42">
        <f>[2]Emissions!G2586</f>
        <v>0</v>
      </c>
      <c r="H2847" s="42">
        <f>[2]Emissions!H2586</f>
        <v>0</v>
      </c>
      <c r="I2847" s="42">
        <f>[2]Emissions!I2586</f>
        <v>0</v>
      </c>
      <c r="J2847" s="42">
        <f>[2]Emissions!J2586</f>
        <v>0</v>
      </c>
      <c r="K2847" s="42">
        <f>[2]Emissions!K2586</f>
        <v>0</v>
      </c>
      <c r="L2847" s="42">
        <f>[2]Emissions!L2586</f>
        <v>0</v>
      </c>
      <c r="M2847" s="42">
        <f>[2]Emissions!M2586</f>
        <v>0</v>
      </c>
    </row>
    <row r="2848" spans="1:13">
      <c r="A2848" s="10">
        <f>[2]Emissions!A2579</f>
        <v>0</v>
      </c>
      <c r="B2848" s="10">
        <f>[2]Emissions!B2579</f>
        <v>0</v>
      </c>
      <c r="C2848" s="10">
        <f>[2]Emissions!C2579</f>
        <v>0</v>
      </c>
      <c r="D2848" s="10">
        <f>[2]Emissions!D2579</f>
        <v>0</v>
      </c>
      <c r="E2848" s="42">
        <f>[2]Emissions!E2579</f>
        <v>0</v>
      </c>
      <c r="F2848" s="42">
        <f>[2]Emissions!F2579</f>
        <v>0</v>
      </c>
      <c r="G2848" s="42">
        <f>[2]Emissions!G2579</f>
        <v>0</v>
      </c>
      <c r="H2848" s="42">
        <f>[2]Emissions!H2579</f>
        <v>0</v>
      </c>
      <c r="I2848" s="42">
        <f>[2]Emissions!I2579</f>
        <v>0</v>
      </c>
      <c r="J2848" s="42">
        <f>[2]Emissions!J2579</f>
        <v>0</v>
      </c>
      <c r="K2848" s="42">
        <f>[2]Emissions!K2579</f>
        <v>0</v>
      </c>
      <c r="L2848" s="42">
        <f>[2]Emissions!L2579</f>
        <v>0</v>
      </c>
      <c r="M2848" s="42">
        <f>[2]Emissions!M2579</f>
        <v>0</v>
      </c>
    </row>
    <row r="2849" spans="1:13">
      <c r="A2849" s="10">
        <f>[2]Emissions!A2572</f>
        <v>0</v>
      </c>
      <c r="B2849" s="10">
        <f>[2]Emissions!B2572</f>
        <v>0</v>
      </c>
      <c r="C2849" s="10">
        <f>[2]Emissions!C2572</f>
        <v>0</v>
      </c>
      <c r="D2849" s="10">
        <f>[2]Emissions!D2572</f>
        <v>0</v>
      </c>
      <c r="E2849" s="42">
        <f>[2]Emissions!E2572</f>
        <v>0</v>
      </c>
      <c r="F2849" s="42">
        <f>[2]Emissions!F2572</f>
        <v>0</v>
      </c>
      <c r="G2849" s="42">
        <f>[2]Emissions!G2572</f>
        <v>0</v>
      </c>
      <c r="H2849" s="42">
        <f>[2]Emissions!H2572</f>
        <v>0</v>
      </c>
      <c r="I2849" s="42">
        <f>[2]Emissions!I2572</f>
        <v>0</v>
      </c>
      <c r="J2849" s="42">
        <f>[2]Emissions!J2572</f>
        <v>0</v>
      </c>
      <c r="K2849" s="42">
        <f>[2]Emissions!K2572</f>
        <v>0</v>
      </c>
      <c r="L2849" s="42">
        <f>[2]Emissions!L2572</f>
        <v>0</v>
      </c>
      <c r="M2849" s="42">
        <f>[2]Emissions!M2572</f>
        <v>0</v>
      </c>
    </row>
    <row r="2850" spans="1:13">
      <c r="A2850" s="10">
        <f>[2]Emissions!A3429</f>
        <v>0</v>
      </c>
      <c r="B2850" s="10">
        <f>[2]Emissions!B3429</f>
        <v>0</v>
      </c>
      <c r="C2850" s="10">
        <f>[2]Emissions!C3429</f>
        <v>0</v>
      </c>
      <c r="D2850" s="10">
        <f>[2]Emissions!D3429</f>
        <v>0</v>
      </c>
      <c r="E2850" s="42">
        <f>[2]Emissions!E3429</f>
        <v>0</v>
      </c>
      <c r="F2850" s="42">
        <f>[2]Emissions!F3429</f>
        <v>0</v>
      </c>
      <c r="G2850" s="42">
        <f>[2]Emissions!G3429</f>
        <v>0</v>
      </c>
      <c r="H2850" s="42">
        <f>[2]Emissions!H3429</f>
        <v>0</v>
      </c>
      <c r="I2850" s="42">
        <f>[2]Emissions!I3429</f>
        <v>0</v>
      </c>
      <c r="J2850" s="42">
        <f>[2]Emissions!J3429</f>
        <v>0</v>
      </c>
      <c r="K2850" s="42">
        <f>[2]Emissions!K3429</f>
        <v>0</v>
      </c>
      <c r="L2850" s="42">
        <f>[2]Emissions!L3429</f>
        <v>0</v>
      </c>
      <c r="M2850" s="42">
        <f>[2]Emissions!M3429</f>
        <v>0</v>
      </c>
    </row>
    <row r="2851" spans="1:13">
      <c r="A2851" s="10">
        <f>[2]Emissions!A3418</f>
        <v>0</v>
      </c>
      <c r="B2851" s="10">
        <f>[2]Emissions!B3418</f>
        <v>0</v>
      </c>
      <c r="C2851" s="10">
        <f>[2]Emissions!C3418</f>
        <v>0</v>
      </c>
      <c r="D2851" s="10">
        <f>[2]Emissions!D3418</f>
        <v>0</v>
      </c>
      <c r="E2851" s="42">
        <f>[2]Emissions!E3418</f>
        <v>0</v>
      </c>
      <c r="F2851" s="42">
        <f>[2]Emissions!F3418</f>
        <v>0</v>
      </c>
      <c r="G2851" s="42">
        <f>[2]Emissions!G3418</f>
        <v>0</v>
      </c>
      <c r="H2851" s="42">
        <f>[2]Emissions!H3418</f>
        <v>0</v>
      </c>
      <c r="I2851" s="42">
        <f>[2]Emissions!I3418</f>
        <v>0</v>
      </c>
      <c r="J2851" s="42">
        <f>[2]Emissions!J3418</f>
        <v>0</v>
      </c>
      <c r="K2851" s="42">
        <f>[2]Emissions!K3418</f>
        <v>0</v>
      </c>
      <c r="L2851" s="42">
        <f>[2]Emissions!L3418</f>
        <v>0</v>
      </c>
      <c r="M2851" s="42">
        <f>[2]Emissions!M3418</f>
        <v>0</v>
      </c>
    </row>
    <row r="2852" spans="1:13">
      <c r="A2852" s="10">
        <f>[2]Emissions!A3422</f>
        <v>0</v>
      </c>
      <c r="B2852" s="10">
        <f>[2]Emissions!B3422</f>
        <v>0</v>
      </c>
      <c r="C2852" s="10">
        <f>[2]Emissions!C3422</f>
        <v>0</v>
      </c>
      <c r="D2852" s="10">
        <f>[2]Emissions!D3422</f>
        <v>0</v>
      </c>
      <c r="E2852" s="42">
        <f>[2]Emissions!E3422</f>
        <v>0</v>
      </c>
      <c r="F2852" s="42">
        <f>[2]Emissions!F3422</f>
        <v>0</v>
      </c>
      <c r="G2852" s="42">
        <f>[2]Emissions!G3422</f>
        <v>0</v>
      </c>
      <c r="H2852" s="42">
        <f>[2]Emissions!H3422</f>
        <v>0</v>
      </c>
      <c r="I2852" s="42">
        <f>[2]Emissions!I3422</f>
        <v>0</v>
      </c>
      <c r="J2852" s="42">
        <f>[2]Emissions!J3422</f>
        <v>0</v>
      </c>
      <c r="K2852" s="42">
        <f>[2]Emissions!K3422</f>
        <v>0</v>
      </c>
      <c r="L2852" s="42">
        <f>[2]Emissions!L3422</f>
        <v>0</v>
      </c>
      <c r="M2852" s="42">
        <f>[2]Emissions!M3422</f>
        <v>0</v>
      </c>
    </row>
    <row r="2853" spans="1:13">
      <c r="A2853" s="10">
        <f>[2]Emissions!A3411</f>
        <v>0</v>
      </c>
      <c r="B2853" s="10">
        <f>[2]Emissions!B3411</f>
        <v>0</v>
      </c>
      <c r="C2853" s="10">
        <f>[2]Emissions!C3411</f>
        <v>0</v>
      </c>
      <c r="D2853" s="10">
        <f>[2]Emissions!D3411</f>
        <v>0</v>
      </c>
      <c r="E2853" s="42">
        <f>[2]Emissions!E3411</f>
        <v>0</v>
      </c>
      <c r="F2853" s="42">
        <f>[2]Emissions!F3411</f>
        <v>0</v>
      </c>
      <c r="G2853" s="42">
        <f>[2]Emissions!G3411</f>
        <v>0</v>
      </c>
      <c r="H2853" s="42">
        <f>[2]Emissions!H3411</f>
        <v>0</v>
      </c>
      <c r="I2853" s="42">
        <f>[2]Emissions!I3411</f>
        <v>0</v>
      </c>
      <c r="J2853" s="42">
        <f>[2]Emissions!J3411</f>
        <v>0</v>
      </c>
      <c r="K2853" s="42">
        <f>[2]Emissions!K3411</f>
        <v>0</v>
      </c>
      <c r="L2853" s="42">
        <f>[2]Emissions!L3411</f>
        <v>0</v>
      </c>
      <c r="M2853" s="42">
        <f>[2]Emissions!M3411</f>
        <v>0</v>
      </c>
    </row>
    <row r="2854" spans="1:13">
      <c r="A2854" s="10">
        <f>[2]Emissions!A3404</f>
        <v>0</v>
      </c>
      <c r="B2854" s="10">
        <f>[2]Emissions!B3404</f>
        <v>0</v>
      </c>
      <c r="C2854" s="10">
        <f>[2]Emissions!C3404</f>
        <v>0</v>
      </c>
      <c r="D2854" s="10">
        <f>[2]Emissions!D3404</f>
        <v>0</v>
      </c>
      <c r="E2854" s="42">
        <f>[2]Emissions!E3404</f>
        <v>0</v>
      </c>
      <c r="F2854" s="42">
        <f>[2]Emissions!F3404</f>
        <v>0</v>
      </c>
      <c r="G2854" s="42">
        <f>[2]Emissions!G3404</f>
        <v>0</v>
      </c>
      <c r="H2854" s="42">
        <f>[2]Emissions!H3404</f>
        <v>0</v>
      </c>
      <c r="I2854" s="42">
        <f>[2]Emissions!I3404</f>
        <v>0</v>
      </c>
      <c r="J2854" s="42">
        <f>[2]Emissions!J3404</f>
        <v>0</v>
      </c>
      <c r="K2854" s="42">
        <f>[2]Emissions!K3404</f>
        <v>0</v>
      </c>
      <c r="L2854" s="42">
        <f>[2]Emissions!L3404</f>
        <v>0</v>
      </c>
      <c r="M2854" s="42">
        <f>[2]Emissions!M3404</f>
        <v>0</v>
      </c>
    </row>
    <row r="2855" spans="1:13">
      <c r="A2855" s="10">
        <f>[2]Emissions!A3397</f>
        <v>0</v>
      </c>
      <c r="B2855" s="10">
        <f>[2]Emissions!B3397</f>
        <v>0</v>
      </c>
      <c r="C2855" s="10">
        <f>[2]Emissions!C3397</f>
        <v>0</v>
      </c>
      <c r="D2855" s="10">
        <f>[2]Emissions!D3397</f>
        <v>0</v>
      </c>
      <c r="E2855" s="42">
        <f>[2]Emissions!E3397</f>
        <v>0</v>
      </c>
      <c r="F2855" s="42">
        <f>[2]Emissions!F3397</f>
        <v>0</v>
      </c>
      <c r="G2855" s="42">
        <f>[2]Emissions!G3397</f>
        <v>0</v>
      </c>
      <c r="H2855" s="42">
        <f>[2]Emissions!H3397</f>
        <v>0</v>
      </c>
      <c r="I2855" s="42">
        <f>[2]Emissions!I3397</f>
        <v>0</v>
      </c>
      <c r="J2855" s="42">
        <f>[2]Emissions!J3397</f>
        <v>0</v>
      </c>
      <c r="K2855" s="42">
        <f>[2]Emissions!K3397</f>
        <v>0</v>
      </c>
      <c r="L2855" s="42">
        <f>[2]Emissions!L3397</f>
        <v>0</v>
      </c>
      <c r="M2855" s="42">
        <f>[2]Emissions!M3397</f>
        <v>0</v>
      </c>
    </row>
    <row r="2856" spans="1:13">
      <c r="A2856" s="10">
        <f>[2]Emissions!A3390</f>
        <v>0</v>
      </c>
      <c r="B2856" s="10">
        <f>[2]Emissions!B3390</f>
        <v>0</v>
      </c>
      <c r="C2856" s="10">
        <f>[2]Emissions!C3390</f>
        <v>0</v>
      </c>
      <c r="D2856" s="10">
        <f>[2]Emissions!D3390</f>
        <v>0</v>
      </c>
      <c r="E2856" s="42">
        <f>[2]Emissions!E3390</f>
        <v>0</v>
      </c>
      <c r="F2856" s="42">
        <f>[2]Emissions!F3390</f>
        <v>0</v>
      </c>
      <c r="G2856" s="42">
        <f>[2]Emissions!G3390</f>
        <v>0</v>
      </c>
      <c r="H2856" s="42">
        <f>[2]Emissions!H3390</f>
        <v>0</v>
      </c>
      <c r="I2856" s="42">
        <f>[2]Emissions!I3390</f>
        <v>0</v>
      </c>
      <c r="J2856" s="42">
        <f>[2]Emissions!J3390</f>
        <v>0</v>
      </c>
      <c r="K2856" s="42">
        <f>[2]Emissions!K3390</f>
        <v>0</v>
      </c>
      <c r="L2856" s="42">
        <f>[2]Emissions!L3390</f>
        <v>0</v>
      </c>
      <c r="M2856" s="42">
        <f>[2]Emissions!M3390</f>
        <v>0</v>
      </c>
    </row>
    <row r="2857" spans="1:13">
      <c r="A2857" s="10">
        <f>[2]Emissions!A3383</f>
        <v>0</v>
      </c>
      <c r="B2857" s="10">
        <f>[2]Emissions!B3383</f>
        <v>0</v>
      </c>
      <c r="C2857" s="10">
        <f>[2]Emissions!C3383</f>
        <v>0</v>
      </c>
      <c r="D2857" s="10">
        <f>[2]Emissions!D3383</f>
        <v>0</v>
      </c>
      <c r="E2857" s="42">
        <f>[2]Emissions!E3383</f>
        <v>0</v>
      </c>
      <c r="F2857" s="42">
        <f>[2]Emissions!F3383</f>
        <v>0</v>
      </c>
      <c r="G2857" s="42">
        <f>[2]Emissions!G3383</f>
        <v>0</v>
      </c>
      <c r="H2857" s="42">
        <f>[2]Emissions!H3383</f>
        <v>0</v>
      </c>
      <c r="I2857" s="42">
        <f>[2]Emissions!I3383</f>
        <v>0</v>
      </c>
      <c r="J2857" s="42">
        <f>[2]Emissions!J3383</f>
        <v>0</v>
      </c>
      <c r="K2857" s="42">
        <f>[2]Emissions!K3383</f>
        <v>0</v>
      </c>
      <c r="L2857" s="42">
        <f>[2]Emissions!L3383</f>
        <v>0</v>
      </c>
      <c r="M2857" s="42">
        <f>[2]Emissions!M3383</f>
        <v>0</v>
      </c>
    </row>
    <row r="2858" spans="1:13">
      <c r="A2858" s="10">
        <f>[2]Emissions!A3376</f>
        <v>0</v>
      </c>
      <c r="B2858" s="10">
        <f>[2]Emissions!B3376</f>
        <v>0</v>
      </c>
      <c r="C2858" s="10">
        <f>[2]Emissions!C3376</f>
        <v>0</v>
      </c>
      <c r="D2858" s="10">
        <f>[2]Emissions!D3376</f>
        <v>0</v>
      </c>
      <c r="E2858" s="42">
        <f>[2]Emissions!E3376</f>
        <v>0</v>
      </c>
      <c r="F2858" s="42">
        <f>[2]Emissions!F3376</f>
        <v>0</v>
      </c>
      <c r="G2858" s="42">
        <f>[2]Emissions!G3376</f>
        <v>0</v>
      </c>
      <c r="H2858" s="42">
        <f>[2]Emissions!H3376</f>
        <v>0</v>
      </c>
      <c r="I2858" s="42">
        <f>[2]Emissions!I3376</f>
        <v>0</v>
      </c>
      <c r="J2858" s="42">
        <f>[2]Emissions!J3376</f>
        <v>0</v>
      </c>
      <c r="K2858" s="42">
        <f>[2]Emissions!K3376</f>
        <v>0</v>
      </c>
      <c r="L2858" s="42">
        <f>[2]Emissions!L3376</f>
        <v>0</v>
      </c>
      <c r="M2858" s="42">
        <f>[2]Emissions!M3376</f>
        <v>0</v>
      </c>
    </row>
    <row r="2859" spans="1:13">
      <c r="A2859" s="10">
        <f>[2]Emissions!A3369</f>
        <v>0</v>
      </c>
      <c r="B2859" s="10">
        <f>[2]Emissions!B3369</f>
        <v>0</v>
      </c>
      <c r="C2859" s="10">
        <f>[2]Emissions!C3369</f>
        <v>0</v>
      </c>
      <c r="D2859" s="10">
        <f>[2]Emissions!D3369</f>
        <v>0</v>
      </c>
      <c r="E2859" s="42">
        <f>[2]Emissions!E3369</f>
        <v>0</v>
      </c>
      <c r="F2859" s="42">
        <f>[2]Emissions!F3369</f>
        <v>0</v>
      </c>
      <c r="G2859" s="42">
        <f>[2]Emissions!G3369</f>
        <v>0</v>
      </c>
      <c r="H2859" s="42">
        <f>[2]Emissions!H3369</f>
        <v>0</v>
      </c>
      <c r="I2859" s="42">
        <f>[2]Emissions!I3369</f>
        <v>0</v>
      </c>
      <c r="J2859" s="42">
        <f>[2]Emissions!J3369</f>
        <v>0</v>
      </c>
      <c r="K2859" s="42">
        <f>[2]Emissions!K3369</f>
        <v>0</v>
      </c>
      <c r="L2859" s="42">
        <f>[2]Emissions!L3369</f>
        <v>0</v>
      </c>
      <c r="M2859" s="42">
        <f>[2]Emissions!M3369</f>
        <v>0</v>
      </c>
    </row>
    <row r="2860" spans="1:13">
      <c r="A2860" s="10">
        <f>[2]Emissions!A3362</f>
        <v>0</v>
      </c>
      <c r="B2860" s="10">
        <f>[2]Emissions!B3362</f>
        <v>0</v>
      </c>
      <c r="C2860" s="10">
        <f>[2]Emissions!C3362</f>
        <v>0</v>
      </c>
      <c r="D2860" s="10">
        <f>[2]Emissions!D3362</f>
        <v>0</v>
      </c>
      <c r="E2860" s="42">
        <f>[2]Emissions!E3362</f>
        <v>0</v>
      </c>
      <c r="F2860" s="42">
        <f>[2]Emissions!F3362</f>
        <v>0</v>
      </c>
      <c r="G2860" s="42">
        <f>[2]Emissions!G3362</f>
        <v>0</v>
      </c>
      <c r="H2860" s="42">
        <f>[2]Emissions!H3362</f>
        <v>0</v>
      </c>
      <c r="I2860" s="42">
        <f>[2]Emissions!I3362</f>
        <v>0</v>
      </c>
      <c r="J2860" s="42">
        <f>[2]Emissions!J3362</f>
        <v>0</v>
      </c>
      <c r="K2860" s="42">
        <f>[2]Emissions!K3362</f>
        <v>0</v>
      </c>
      <c r="L2860" s="42">
        <f>[2]Emissions!L3362</f>
        <v>0</v>
      </c>
      <c r="M2860" s="42">
        <f>[2]Emissions!M3362</f>
        <v>0</v>
      </c>
    </row>
    <row r="2861" spans="1:13">
      <c r="A2861" s="10">
        <f>[2]Emissions!A3355</f>
        <v>0</v>
      </c>
      <c r="B2861" s="10">
        <f>[2]Emissions!B3355</f>
        <v>0</v>
      </c>
      <c r="C2861" s="10">
        <f>[2]Emissions!C3355</f>
        <v>0</v>
      </c>
      <c r="D2861" s="10">
        <f>[2]Emissions!D3355</f>
        <v>0</v>
      </c>
      <c r="E2861" s="42">
        <f>[2]Emissions!E3355</f>
        <v>0</v>
      </c>
      <c r="F2861" s="42">
        <f>[2]Emissions!F3355</f>
        <v>0</v>
      </c>
      <c r="G2861" s="42">
        <f>[2]Emissions!G3355</f>
        <v>0</v>
      </c>
      <c r="H2861" s="42">
        <f>[2]Emissions!H3355</f>
        <v>0</v>
      </c>
      <c r="I2861" s="42">
        <f>[2]Emissions!I3355</f>
        <v>0</v>
      </c>
      <c r="J2861" s="42">
        <f>[2]Emissions!J3355</f>
        <v>0</v>
      </c>
      <c r="K2861" s="42">
        <f>[2]Emissions!K3355</f>
        <v>0</v>
      </c>
      <c r="L2861" s="42">
        <f>[2]Emissions!L3355</f>
        <v>0</v>
      </c>
      <c r="M2861" s="42">
        <f>[2]Emissions!M3355</f>
        <v>0</v>
      </c>
    </row>
    <row r="2862" spans="1:13">
      <c r="A2862" s="10">
        <f>[2]Emissions!A3348</f>
        <v>0</v>
      </c>
      <c r="B2862" s="10">
        <f>[2]Emissions!B3348</f>
        <v>0</v>
      </c>
      <c r="C2862" s="10">
        <f>[2]Emissions!C3348</f>
        <v>0</v>
      </c>
      <c r="D2862" s="10">
        <f>[2]Emissions!D3348</f>
        <v>0</v>
      </c>
      <c r="E2862" s="42">
        <f>[2]Emissions!E3348</f>
        <v>0</v>
      </c>
      <c r="F2862" s="42">
        <f>[2]Emissions!F3348</f>
        <v>0</v>
      </c>
      <c r="G2862" s="42">
        <f>[2]Emissions!G3348</f>
        <v>0</v>
      </c>
      <c r="H2862" s="42">
        <f>[2]Emissions!H3348</f>
        <v>0</v>
      </c>
      <c r="I2862" s="42">
        <f>[2]Emissions!I3348</f>
        <v>0</v>
      </c>
      <c r="J2862" s="42">
        <f>[2]Emissions!J3348</f>
        <v>0</v>
      </c>
      <c r="K2862" s="42">
        <f>[2]Emissions!K3348</f>
        <v>0</v>
      </c>
      <c r="L2862" s="42">
        <f>[2]Emissions!L3348</f>
        <v>0</v>
      </c>
      <c r="M2862" s="42">
        <f>[2]Emissions!M3348</f>
        <v>0</v>
      </c>
    </row>
    <row r="2863" spans="1:13">
      <c r="A2863" s="10">
        <f>[2]Emissions!A3341</f>
        <v>0</v>
      </c>
      <c r="B2863" s="10">
        <f>[2]Emissions!B3341</f>
        <v>0</v>
      </c>
      <c r="C2863" s="10">
        <f>[2]Emissions!C3341</f>
        <v>0</v>
      </c>
      <c r="D2863" s="10">
        <f>[2]Emissions!D3341</f>
        <v>0</v>
      </c>
      <c r="E2863" s="42">
        <f>[2]Emissions!E3341</f>
        <v>0</v>
      </c>
      <c r="F2863" s="42">
        <f>[2]Emissions!F3341</f>
        <v>0</v>
      </c>
      <c r="G2863" s="42">
        <f>[2]Emissions!G3341</f>
        <v>0</v>
      </c>
      <c r="H2863" s="42">
        <f>[2]Emissions!H3341</f>
        <v>0</v>
      </c>
      <c r="I2863" s="42">
        <f>[2]Emissions!I3341</f>
        <v>0</v>
      </c>
      <c r="J2863" s="42">
        <f>[2]Emissions!J3341</f>
        <v>0</v>
      </c>
      <c r="K2863" s="42">
        <f>[2]Emissions!K3341</f>
        <v>0</v>
      </c>
      <c r="L2863" s="42">
        <f>[2]Emissions!L3341</f>
        <v>0</v>
      </c>
      <c r="M2863" s="42">
        <f>[2]Emissions!M3341</f>
        <v>0</v>
      </c>
    </row>
    <row r="2864" spans="1:13">
      <c r="A2864" s="10">
        <f>[2]Emissions!A3334</f>
        <v>0</v>
      </c>
      <c r="B2864" s="10">
        <f>[2]Emissions!B3334</f>
        <v>0</v>
      </c>
      <c r="C2864" s="10">
        <f>[2]Emissions!C3334</f>
        <v>0</v>
      </c>
      <c r="D2864" s="10">
        <f>[2]Emissions!D3334</f>
        <v>0</v>
      </c>
      <c r="E2864" s="42">
        <f>[2]Emissions!E3334</f>
        <v>0</v>
      </c>
      <c r="F2864" s="42">
        <f>[2]Emissions!F3334</f>
        <v>0</v>
      </c>
      <c r="G2864" s="42">
        <f>[2]Emissions!G3334</f>
        <v>0</v>
      </c>
      <c r="H2864" s="42">
        <f>[2]Emissions!H3334</f>
        <v>0</v>
      </c>
      <c r="I2864" s="42">
        <f>[2]Emissions!I3334</f>
        <v>0</v>
      </c>
      <c r="J2864" s="42">
        <f>[2]Emissions!J3334</f>
        <v>0</v>
      </c>
      <c r="K2864" s="42">
        <f>[2]Emissions!K3334</f>
        <v>0</v>
      </c>
      <c r="L2864" s="42">
        <f>[2]Emissions!L3334</f>
        <v>0</v>
      </c>
      <c r="M2864" s="42">
        <f>[2]Emissions!M3334</f>
        <v>0</v>
      </c>
    </row>
    <row r="2865" spans="1:13">
      <c r="A2865" s="10">
        <f>[2]Emissions!A3327</f>
        <v>0</v>
      </c>
      <c r="B2865" s="10">
        <f>[2]Emissions!B3327</f>
        <v>0</v>
      </c>
      <c r="C2865" s="10">
        <f>[2]Emissions!C3327</f>
        <v>0</v>
      </c>
      <c r="D2865" s="10">
        <f>[2]Emissions!D3327</f>
        <v>0</v>
      </c>
      <c r="E2865" s="42">
        <f>[2]Emissions!E3327</f>
        <v>0</v>
      </c>
      <c r="F2865" s="42">
        <f>[2]Emissions!F3327</f>
        <v>0</v>
      </c>
      <c r="G2865" s="42">
        <f>[2]Emissions!G3327</f>
        <v>0</v>
      </c>
      <c r="H2865" s="42">
        <f>[2]Emissions!H3327</f>
        <v>0</v>
      </c>
      <c r="I2865" s="42">
        <f>[2]Emissions!I3327</f>
        <v>0</v>
      </c>
      <c r="J2865" s="42">
        <f>[2]Emissions!J3327</f>
        <v>0</v>
      </c>
      <c r="K2865" s="42">
        <f>[2]Emissions!K3327</f>
        <v>0</v>
      </c>
      <c r="L2865" s="42">
        <f>[2]Emissions!L3327</f>
        <v>0</v>
      </c>
      <c r="M2865" s="42">
        <f>[2]Emissions!M3327</f>
        <v>0</v>
      </c>
    </row>
    <row r="2866" spans="1:13">
      <c r="A2866" s="10">
        <f>[2]Emissions!A3320</f>
        <v>0</v>
      </c>
      <c r="B2866" s="10">
        <f>[2]Emissions!B3320</f>
        <v>0</v>
      </c>
      <c r="C2866" s="10">
        <f>[2]Emissions!C3320</f>
        <v>0</v>
      </c>
      <c r="D2866" s="10">
        <f>[2]Emissions!D3320</f>
        <v>0</v>
      </c>
      <c r="E2866" s="42">
        <f>[2]Emissions!E3320</f>
        <v>0</v>
      </c>
      <c r="F2866" s="42">
        <f>[2]Emissions!F3320</f>
        <v>0</v>
      </c>
      <c r="G2866" s="42">
        <f>[2]Emissions!G3320</f>
        <v>0</v>
      </c>
      <c r="H2866" s="42">
        <f>[2]Emissions!H3320</f>
        <v>0</v>
      </c>
      <c r="I2866" s="42">
        <f>[2]Emissions!I3320</f>
        <v>0</v>
      </c>
      <c r="J2866" s="42">
        <f>[2]Emissions!J3320</f>
        <v>0</v>
      </c>
      <c r="K2866" s="42">
        <f>[2]Emissions!K3320</f>
        <v>0</v>
      </c>
      <c r="L2866" s="42">
        <f>[2]Emissions!L3320</f>
        <v>0</v>
      </c>
      <c r="M2866" s="42">
        <f>[2]Emissions!M3320</f>
        <v>0</v>
      </c>
    </row>
    <row r="2867" spans="1:13">
      <c r="A2867" s="10">
        <f>[2]Emissions!A3313</f>
        <v>0</v>
      </c>
      <c r="B2867" s="10">
        <f>[2]Emissions!B3313</f>
        <v>0</v>
      </c>
      <c r="C2867" s="10">
        <f>[2]Emissions!C3313</f>
        <v>0</v>
      </c>
      <c r="D2867" s="10">
        <f>[2]Emissions!D3313</f>
        <v>0</v>
      </c>
      <c r="E2867" s="42">
        <f>[2]Emissions!E3313</f>
        <v>0</v>
      </c>
      <c r="F2867" s="42">
        <f>[2]Emissions!F3313</f>
        <v>0</v>
      </c>
      <c r="G2867" s="42">
        <f>[2]Emissions!G3313</f>
        <v>0</v>
      </c>
      <c r="H2867" s="42">
        <f>[2]Emissions!H3313</f>
        <v>0</v>
      </c>
      <c r="I2867" s="42">
        <f>[2]Emissions!I3313</f>
        <v>0</v>
      </c>
      <c r="J2867" s="42">
        <f>[2]Emissions!J3313</f>
        <v>0</v>
      </c>
      <c r="K2867" s="42">
        <f>[2]Emissions!K3313</f>
        <v>0</v>
      </c>
      <c r="L2867" s="42">
        <f>[2]Emissions!L3313</f>
        <v>0</v>
      </c>
      <c r="M2867" s="42">
        <f>[2]Emissions!M3313</f>
        <v>0</v>
      </c>
    </row>
    <row r="2868" spans="1:13">
      <c r="A2868" s="10">
        <f>[2]Emissions!A3306</f>
        <v>0</v>
      </c>
      <c r="B2868" s="10">
        <f>[2]Emissions!B3306</f>
        <v>0</v>
      </c>
      <c r="C2868" s="10">
        <f>[2]Emissions!C3306</f>
        <v>0</v>
      </c>
      <c r="D2868" s="10">
        <f>[2]Emissions!D3306</f>
        <v>0</v>
      </c>
      <c r="E2868" s="42">
        <f>[2]Emissions!E3306</f>
        <v>0</v>
      </c>
      <c r="F2868" s="42">
        <f>[2]Emissions!F3306</f>
        <v>0</v>
      </c>
      <c r="G2868" s="42">
        <f>[2]Emissions!G3306</f>
        <v>0</v>
      </c>
      <c r="H2868" s="42">
        <f>[2]Emissions!H3306</f>
        <v>0</v>
      </c>
      <c r="I2868" s="42">
        <f>[2]Emissions!I3306</f>
        <v>0</v>
      </c>
      <c r="J2868" s="42">
        <f>[2]Emissions!J3306</f>
        <v>0</v>
      </c>
      <c r="K2868" s="42">
        <f>[2]Emissions!K3306</f>
        <v>0</v>
      </c>
      <c r="L2868" s="42">
        <f>[2]Emissions!L3306</f>
        <v>0</v>
      </c>
      <c r="M2868" s="42">
        <f>[2]Emissions!M3306</f>
        <v>0</v>
      </c>
    </row>
    <row r="2869" spans="1:13">
      <c r="A2869" s="10">
        <f>[2]Emissions!A3299</f>
        <v>0</v>
      </c>
      <c r="B2869" s="10">
        <f>[2]Emissions!B3299</f>
        <v>0</v>
      </c>
      <c r="C2869" s="10">
        <f>[2]Emissions!C3299</f>
        <v>0</v>
      </c>
      <c r="D2869" s="10">
        <f>[2]Emissions!D3299</f>
        <v>0</v>
      </c>
      <c r="E2869" s="42">
        <f>[2]Emissions!E3299</f>
        <v>0</v>
      </c>
      <c r="F2869" s="42">
        <f>[2]Emissions!F3299</f>
        <v>0</v>
      </c>
      <c r="G2869" s="42">
        <f>[2]Emissions!G3299</f>
        <v>0</v>
      </c>
      <c r="H2869" s="42">
        <f>[2]Emissions!H3299</f>
        <v>0</v>
      </c>
      <c r="I2869" s="42">
        <f>[2]Emissions!I3299</f>
        <v>0</v>
      </c>
      <c r="J2869" s="42">
        <f>[2]Emissions!J3299</f>
        <v>0</v>
      </c>
      <c r="K2869" s="42">
        <f>[2]Emissions!K3299</f>
        <v>0</v>
      </c>
      <c r="L2869" s="42">
        <f>[2]Emissions!L3299</f>
        <v>0</v>
      </c>
      <c r="M2869" s="42">
        <f>[2]Emissions!M3299</f>
        <v>0</v>
      </c>
    </row>
    <row r="2870" spans="1:13">
      <c r="A2870" s="10">
        <f>[2]Emissions!A3295</f>
        <v>0</v>
      </c>
      <c r="B2870" s="10">
        <f>[2]Emissions!B3295</f>
        <v>0</v>
      </c>
      <c r="C2870" s="10">
        <f>[2]Emissions!C3295</f>
        <v>0</v>
      </c>
      <c r="D2870" s="10">
        <f>[2]Emissions!D3295</f>
        <v>0</v>
      </c>
      <c r="E2870" s="42">
        <f>[2]Emissions!E3295</f>
        <v>0</v>
      </c>
      <c r="F2870" s="42">
        <f>[2]Emissions!F3295</f>
        <v>0</v>
      </c>
      <c r="G2870" s="42">
        <f>[2]Emissions!G3295</f>
        <v>0</v>
      </c>
      <c r="H2870" s="42">
        <f>[2]Emissions!H3295</f>
        <v>0</v>
      </c>
      <c r="I2870" s="42">
        <f>[2]Emissions!I3295</f>
        <v>0</v>
      </c>
      <c r="J2870" s="42">
        <f>[2]Emissions!J3295</f>
        <v>0</v>
      </c>
      <c r="K2870" s="42">
        <f>[2]Emissions!K3295</f>
        <v>0</v>
      </c>
      <c r="L2870" s="42">
        <f>[2]Emissions!L3295</f>
        <v>0</v>
      </c>
      <c r="M2870" s="42">
        <f>[2]Emissions!M3295</f>
        <v>0</v>
      </c>
    </row>
    <row r="2871" spans="1:13">
      <c r="A2871" s="10">
        <f>[2]Emissions!A3289</f>
        <v>0</v>
      </c>
      <c r="B2871" s="10">
        <f>[2]Emissions!B3289</f>
        <v>0</v>
      </c>
      <c r="C2871" s="10">
        <f>[2]Emissions!C3289</f>
        <v>0</v>
      </c>
      <c r="D2871" s="10">
        <f>[2]Emissions!D3289</f>
        <v>0</v>
      </c>
      <c r="E2871" s="42">
        <f>[2]Emissions!E3289</f>
        <v>0</v>
      </c>
      <c r="F2871" s="42">
        <f>[2]Emissions!F3289</f>
        <v>0</v>
      </c>
      <c r="G2871" s="42">
        <f>[2]Emissions!G3289</f>
        <v>0</v>
      </c>
      <c r="H2871" s="42">
        <f>[2]Emissions!H3289</f>
        <v>0</v>
      </c>
      <c r="I2871" s="42">
        <f>[2]Emissions!I3289</f>
        <v>0</v>
      </c>
      <c r="J2871" s="42">
        <f>[2]Emissions!J3289</f>
        <v>0</v>
      </c>
      <c r="K2871" s="42">
        <f>[2]Emissions!K3289</f>
        <v>0</v>
      </c>
      <c r="L2871" s="42">
        <f>[2]Emissions!L3289</f>
        <v>0</v>
      </c>
      <c r="M2871" s="42">
        <f>[2]Emissions!M3289</f>
        <v>0</v>
      </c>
    </row>
    <row r="2872" spans="1:13">
      <c r="A2872" s="10">
        <f>[2]Emissions!A3282</f>
        <v>0</v>
      </c>
      <c r="B2872" s="10">
        <f>[2]Emissions!B3282</f>
        <v>0</v>
      </c>
      <c r="C2872" s="10">
        <f>[2]Emissions!C3282</f>
        <v>0</v>
      </c>
      <c r="D2872" s="10">
        <f>[2]Emissions!D3282</f>
        <v>0</v>
      </c>
      <c r="E2872" s="42">
        <f>[2]Emissions!E3282</f>
        <v>0</v>
      </c>
      <c r="F2872" s="42">
        <f>[2]Emissions!F3282</f>
        <v>0</v>
      </c>
      <c r="G2872" s="42">
        <f>[2]Emissions!G3282</f>
        <v>0</v>
      </c>
      <c r="H2872" s="42">
        <f>[2]Emissions!H3282</f>
        <v>0</v>
      </c>
      <c r="I2872" s="42">
        <f>[2]Emissions!I3282</f>
        <v>0</v>
      </c>
      <c r="J2872" s="42">
        <f>[2]Emissions!J3282</f>
        <v>0</v>
      </c>
      <c r="K2872" s="42">
        <f>[2]Emissions!K3282</f>
        <v>0</v>
      </c>
      <c r="L2872" s="42">
        <f>[2]Emissions!L3282</f>
        <v>0</v>
      </c>
      <c r="M2872" s="42">
        <f>[2]Emissions!M3282</f>
        <v>0</v>
      </c>
    </row>
    <row r="2873" spans="1:13">
      <c r="A2873" s="10">
        <f>[2]Emissions!A3275</f>
        <v>0</v>
      </c>
      <c r="B2873" s="10">
        <f>[2]Emissions!B3275</f>
        <v>0</v>
      </c>
      <c r="C2873" s="10">
        <f>[2]Emissions!C3275</f>
        <v>0</v>
      </c>
      <c r="D2873" s="10">
        <f>[2]Emissions!D3275</f>
        <v>0</v>
      </c>
      <c r="E2873" s="42">
        <f>[2]Emissions!E3275</f>
        <v>0</v>
      </c>
      <c r="F2873" s="42">
        <f>[2]Emissions!F3275</f>
        <v>0</v>
      </c>
      <c r="G2873" s="42">
        <f>[2]Emissions!G3275</f>
        <v>0</v>
      </c>
      <c r="H2873" s="42">
        <f>[2]Emissions!H3275</f>
        <v>0</v>
      </c>
      <c r="I2873" s="42">
        <f>[2]Emissions!I3275</f>
        <v>0</v>
      </c>
      <c r="J2873" s="42">
        <f>[2]Emissions!J3275</f>
        <v>0</v>
      </c>
      <c r="K2873" s="42">
        <f>[2]Emissions!K3275</f>
        <v>0</v>
      </c>
      <c r="L2873" s="42">
        <f>[2]Emissions!L3275</f>
        <v>0</v>
      </c>
      <c r="M2873" s="42">
        <f>[2]Emissions!M3275</f>
        <v>0</v>
      </c>
    </row>
    <row r="2874" spans="1:13">
      <c r="A2874" s="10">
        <f>[2]Emissions!A3268</f>
        <v>0</v>
      </c>
      <c r="B2874" s="10">
        <f>[2]Emissions!B3268</f>
        <v>0</v>
      </c>
      <c r="C2874" s="10">
        <f>[2]Emissions!C3268</f>
        <v>0</v>
      </c>
      <c r="D2874" s="10">
        <f>[2]Emissions!D3268</f>
        <v>0</v>
      </c>
      <c r="E2874" s="42">
        <f>[2]Emissions!E3268</f>
        <v>0</v>
      </c>
      <c r="F2874" s="42">
        <f>[2]Emissions!F3268</f>
        <v>0</v>
      </c>
      <c r="G2874" s="42">
        <f>[2]Emissions!G3268</f>
        <v>0</v>
      </c>
      <c r="H2874" s="42">
        <f>[2]Emissions!H3268</f>
        <v>0</v>
      </c>
      <c r="I2874" s="42">
        <f>[2]Emissions!I3268</f>
        <v>0</v>
      </c>
      <c r="J2874" s="42">
        <f>[2]Emissions!J3268</f>
        <v>0</v>
      </c>
      <c r="K2874" s="42">
        <f>[2]Emissions!K3268</f>
        <v>0</v>
      </c>
      <c r="L2874" s="42">
        <f>[2]Emissions!L3268</f>
        <v>0</v>
      </c>
      <c r="M2874" s="42">
        <f>[2]Emissions!M3268</f>
        <v>0</v>
      </c>
    </row>
    <row r="2875" spans="1:13">
      <c r="A2875" s="10">
        <f>[2]Emissions!A3261</f>
        <v>0</v>
      </c>
      <c r="B2875" s="10">
        <f>[2]Emissions!B3261</f>
        <v>0</v>
      </c>
      <c r="C2875" s="10">
        <f>[2]Emissions!C3261</f>
        <v>0</v>
      </c>
      <c r="D2875" s="10">
        <f>[2]Emissions!D3261</f>
        <v>0</v>
      </c>
      <c r="E2875" s="42">
        <f>[2]Emissions!E3261</f>
        <v>0</v>
      </c>
      <c r="F2875" s="42">
        <f>[2]Emissions!F3261</f>
        <v>0</v>
      </c>
      <c r="G2875" s="42">
        <f>[2]Emissions!G3261</f>
        <v>0</v>
      </c>
      <c r="H2875" s="42">
        <f>[2]Emissions!H3261</f>
        <v>0</v>
      </c>
      <c r="I2875" s="42">
        <f>[2]Emissions!I3261</f>
        <v>0</v>
      </c>
      <c r="J2875" s="42">
        <f>[2]Emissions!J3261</f>
        <v>0</v>
      </c>
      <c r="K2875" s="42">
        <f>[2]Emissions!K3261</f>
        <v>0</v>
      </c>
      <c r="L2875" s="42">
        <f>[2]Emissions!L3261</f>
        <v>0</v>
      </c>
      <c r="M2875" s="42">
        <f>[2]Emissions!M3261</f>
        <v>0</v>
      </c>
    </row>
    <row r="2876" spans="1:13">
      <c r="A2876" s="10">
        <f>[2]Emissions!A3254</f>
        <v>0</v>
      </c>
      <c r="B2876" s="10">
        <f>[2]Emissions!B3254</f>
        <v>0</v>
      </c>
      <c r="C2876" s="10">
        <f>[2]Emissions!C3254</f>
        <v>0</v>
      </c>
      <c r="D2876" s="10">
        <f>[2]Emissions!D3254</f>
        <v>0</v>
      </c>
      <c r="E2876" s="42">
        <f>[2]Emissions!E3254</f>
        <v>0</v>
      </c>
      <c r="F2876" s="42">
        <f>[2]Emissions!F3254</f>
        <v>0</v>
      </c>
      <c r="G2876" s="42">
        <f>[2]Emissions!G3254</f>
        <v>0</v>
      </c>
      <c r="H2876" s="42">
        <f>[2]Emissions!H3254</f>
        <v>0</v>
      </c>
      <c r="I2876" s="42">
        <f>[2]Emissions!I3254</f>
        <v>0</v>
      </c>
      <c r="J2876" s="42">
        <f>[2]Emissions!J3254</f>
        <v>0</v>
      </c>
      <c r="K2876" s="42">
        <f>[2]Emissions!K3254</f>
        <v>0</v>
      </c>
      <c r="L2876" s="42">
        <f>[2]Emissions!L3254</f>
        <v>0</v>
      </c>
      <c r="M2876" s="42">
        <f>[2]Emissions!M3254</f>
        <v>0</v>
      </c>
    </row>
    <row r="2877" spans="1:13">
      <c r="A2877" s="10">
        <f>[2]Emissions!A3247</f>
        <v>0</v>
      </c>
      <c r="B2877" s="10">
        <f>[2]Emissions!B3247</f>
        <v>0</v>
      </c>
      <c r="C2877" s="10">
        <f>[2]Emissions!C3247</f>
        <v>0</v>
      </c>
      <c r="D2877" s="10">
        <f>[2]Emissions!D3247</f>
        <v>0</v>
      </c>
      <c r="E2877" s="42">
        <f>[2]Emissions!E3247</f>
        <v>0</v>
      </c>
      <c r="F2877" s="42">
        <f>[2]Emissions!F3247</f>
        <v>0</v>
      </c>
      <c r="G2877" s="42">
        <f>[2]Emissions!G3247</f>
        <v>0</v>
      </c>
      <c r="H2877" s="42">
        <f>[2]Emissions!H3247</f>
        <v>0</v>
      </c>
      <c r="I2877" s="42">
        <f>[2]Emissions!I3247</f>
        <v>0</v>
      </c>
      <c r="J2877" s="42">
        <f>[2]Emissions!J3247</f>
        <v>0</v>
      </c>
      <c r="K2877" s="42">
        <f>[2]Emissions!K3247</f>
        <v>0</v>
      </c>
      <c r="L2877" s="42">
        <f>[2]Emissions!L3247</f>
        <v>0</v>
      </c>
      <c r="M2877" s="42">
        <f>[2]Emissions!M3247</f>
        <v>0</v>
      </c>
    </row>
    <row r="2878" spans="1:13">
      <c r="A2878" s="10">
        <f>[2]Emissions!A3240</f>
        <v>0</v>
      </c>
      <c r="B2878" s="10">
        <f>[2]Emissions!B3240</f>
        <v>0</v>
      </c>
      <c r="C2878" s="10">
        <f>[2]Emissions!C3240</f>
        <v>0</v>
      </c>
      <c r="D2878" s="10">
        <f>[2]Emissions!D3240</f>
        <v>0</v>
      </c>
      <c r="E2878" s="42">
        <f>[2]Emissions!E3240</f>
        <v>0</v>
      </c>
      <c r="F2878" s="42">
        <f>[2]Emissions!F3240</f>
        <v>0</v>
      </c>
      <c r="G2878" s="42">
        <f>[2]Emissions!G3240</f>
        <v>0</v>
      </c>
      <c r="H2878" s="42">
        <f>[2]Emissions!H3240</f>
        <v>0</v>
      </c>
      <c r="I2878" s="42">
        <f>[2]Emissions!I3240</f>
        <v>0</v>
      </c>
      <c r="J2878" s="42">
        <f>[2]Emissions!J3240</f>
        <v>0</v>
      </c>
      <c r="K2878" s="42">
        <f>[2]Emissions!K3240</f>
        <v>0</v>
      </c>
      <c r="L2878" s="42">
        <f>[2]Emissions!L3240</f>
        <v>0</v>
      </c>
      <c r="M2878" s="42">
        <f>[2]Emissions!M3240</f>
        <v>0</v>
      </c>
    </row>
    <row r="2879" spans="1:13">
      <c r="A2879" s="10">
        <f>[2]Emissions!A3235</f>
        <v>0</v>
      </c>
      <c r="B2879" s="10">
        <f>[2]Emissions!B3235</f>
        <v>0</v>
      </c>
      <c r="C2879" s="10">
        <f>[2]Emissions!C3235</f>
        <v>0</v>
      </c>
      <c r="D2879" s="10">
        <f>[2]Emissions!D3235</f>
        <v>0</v>
      </c>
      <c r="E2879" s="42">
        <f>[2]Emissions!E3235</f>
        <v>0</v>
      </c>
      <c r="F2879" s="42">
        <f>[2]Emissions!F3235</f>
        <v>0</v>
      </c>
      <c r="G2879" s="42">
        <f>[2]Emissions!G3235</f>
        <v>0</v>
      </c>
      <c r="H2879" s="42">
        <f>[2]Emissions!H3235</f>
        <v>0</v>
      </c>
      <c r="I2879" s="42">
        <f>[2]Emissions!I3235</f>
        <v>0</v>
      </c>
      <c r="J2879" s="42">
        <f>[2]Emissions!J3235</f>
        <v>0</v>
      </c>
      <c r="K2879" s="42">
        <f>[2]Emissions!K3235</f>
        <v>0</v>
      </c>
      <c r="L2879" s="42">
        <f>[2]Emissions!L3235</f>
        <v>0</v>
      </c>
      <c r="M2879" s="42">
        <f>[2]Emissions!M3235</f>
        <v>0</v>
      </c>
    </row>
    <row r="2880" spans="1:13">
      <c r="A2880" s="10">
        <f>[2]Emissions!A3228</f>
        <v>0</v>
      </c>
      <c r="B2880" s="10">
        <f>[2]Emissions!B3228</f>
        <v>0</v>
      </c>
      <c r="C2880" s="10">
        <f>[2]Emissions!C3228</f>
        <v>0</v>
      </c>
      <c r="D2880" s="10">
        <f>[2]Emissions!D3228</f>
        <v>0</v>
      </c>
      <c r="E2880" s="42">
        <f>[2]Emissions!E3228</f>
        <v>0</v>
      </c>
      <c r="F2880" s="42">
        <f>[2]Emissions!F3228</f>
        <v>0</v>
      </c>
      <c r="G2880" s="42">
        <f>[2]Emissions!G3228</f>
        <v>0</v>
      </c>
      <c r="H2880" s="42">
        <f>[2]Emissions!H3228</f>
        <v>0</v>
      </c>
      <c r="I2880" s="42">
        <f>[2]Emissions!I3228</f>
        <v>0</v>
      </c>
      <c r="J2880" s="42">
        <f>[2]Emissions!J3228</f>
        <v>0</v>
      </c>
      <c r="K2880" s="42">
        <f>[2]Emissions!K3228</f>
        <v>0</v>
      </c>
      <c r="L2880" s="42">
        <f>[2]Emissions!L3228</f>
        <v>0</v>
      </c>
      <c r="M2880" s="42">
        <f>[2]Emissions!M3228</f>
        <v>0</v>
      </c>
    </row>
    <row r="2881" spans="1:13">
      <c r="A2881" s="10">
        <f>[2]Emissions!A3221</f>
        <v>0</v>
      </c>
      <c r="B2881" s="10">
        <f>[2]Emissions!B3221</f>
        <v>0</v>
      </c>
      <c r="C2881" s="10">
        <f>[2]Emissions!C3221</f>
        <v>0</v>
      </c>
      <c r="D2881" s="10">
        <f>[2]Emissions!D3221</f>
        <v>0</v>
      </c>
      <c r="E2881" s="42">
        <f>[2]Emissions!E3221</f>
        <v>0</v>
      </c>
      <c r="F2881" s="42">
        <f>[2]Emissions!F3221</f>
        <v>0</v>
      </c>
      <c r="G2881" s="42">
        <f>[2]Emissions!G3221</f>
        <v>0</v>
      </c>
      <c r="H2881" s="42">
        <f>[2]Emissions!H3221</f>
        <v>0</v>
      </c>
      <c r="I2881" s="42">
        <f>[2]Emissions!I3221</f>
        <v>0</v>
      </c>
      <c r="J2881" s="42">
        <f>[2]Emissions!J3221</f>
        <v>0</v>
      </c>
      <c r="K2881" s="42">
        <f>[2]Emissions!K3221</f>
        <v>0</v>
      </c>
      <c r="L2881" s="42">
        <f>[2]Emissions!L3221</f>
        <v>0</v>
      </c>
      <c r="M2881" s="42">
        <f>[2]Emissions!M3221</f>
        <v>0</v>
      </c>
    </row>
    <row r="2882" spans="1:13">
      <c r="A2882" s="10">
        <f>[2]Emissions!A3214</f>
        <v>0</v>
      </c>
      <c r="B2882" s="10">
        <f>[2]Emissions!B3214</f>
        <v>0</v>
      </c>
      <c r="C2882" s="10">
        <f>[2]Emissions!C3214</f>
        <v>0</v>
      </c>
      <c r="D2882" s="10">
        <f>[2]Emissions!D3214</f>
        <v>0</v>
      </c>
      <c r="E2882" s="42">
        <f>[2]Emissions!E3214</f>
        <v>0</v>
      </c>
      <c r="F2882" s="42">
        <f>[2]Emissions!F3214</f>
        <v>0</v>
      </c>
      <c r="G2882" s="42">
        <f>[2]Emissions!G3214</f>
        <v>0</v>
      </c>
      <c r="H2882" s="42">
        <f>[2]Emissions!H3214</f>
        <v>0</v>
      </c>
      <c r="I2882" s="42">
        <f>[2]Emissions!I3214</f>
        <v>0</v>
      </c>
      <c r="J2882" s="42">
        <f>[2]Emissions!J3214</f>
        <v>0</v>
      </c>
      <c r="K2882" s="42">
        <f>[2]Emissions!K3214</f>
        <v>0</v>
      </c>
      <c r="L2882" s="42">
        <f>[2]Emissions!L3214</f>
        <v>0</v>
      </c>
      <c r="M2882" s="42">
        <f>[2]Emissions!M3214</f>
        <v>0</v>
      </c>
    </row>
    <row r="2883" spans="1:13">
      <c r="A2883" s="10">
        <f>[2]Emissions!A3207</f>
        <v>0</v>
      </c>
      <c r="B2883" s="10">
        <f>[2]Emissions!B3207</f>
        <v>0</v>
      </c>
      <c r="C2883" s="10">
        <f>[2]Emissions!C3207</f>
        <v>0</v>
      </c>
      <c r="D2883" s="10">
        <f>[2]Emissions!D3207</f>
        <v>0</v>
      </c>
      <c r="E2883" s="42">
        <f>[2]Emissions!E3207</f>
        <v>0</v>
      </c>
      <c r="F2883" s="42">
        <f>[2]Emissions!F3207</f>
        <v>0</v>
      </c>
      <c r="G2883" s="42">
        <f>[2]Emissions!G3207</f>
        <v>0</v>
      </c>
      <c r="H2883" s="42">
        <f>[2]Emissions!H3207</f>
        <v>0</v>
      </c>
      <c r="I2883" s="42">
        <f>[2]Emissions!I3207</f>
        <v>0</v>
      </c>
      <c r="J2883" s="42">
        <f>[2]Emissions!J3207</f>
        <v>0</v>
      </c>
      <c r="K2883" s="42">
        <f>[2]Emissions!K3207</f>
        <v>0</v>
      </c>
      <c r="L2883" s="42">
        <f>[2]Emissions!L3207</f>
        <v>0</v>
      </c>
      <c r="M2883" s="42">
        <f>[2]Emissions!M3207</f>
        <v>0</v>
      </c>
    </row>
    <row r="2884" spans="1:13">
      <c r="A2884" s="10">
        <f>[2]Emissions!A3200</f>
        <v>0</v>
      </c>
      <c r="B2884" s="10">
        <f>[2]Emissions!B3200</f>
        <v>0</v>
      </c>
      <c r="C2884" s="10">
        <f>[2]Emissions!C3200</f>
        <v>0</v>
      </c>
      <c r="D2884" s="10">
        <f>[2]Emissions!D3200</f>
        <v>0</v>
      </c>
      <c r="E2884" s="42">
        <f>[2]Emissions!E3200</f>
        <v>0</v>
      </c>
      <c r="F2884" s="42">
        <f>[2]Emissions!F3200</f>
        <v>0</v>
      </c>
      <c r="G2884" s="42">
        <f>[2]Emissions!G3200</f>
        <v>0</v>
      </c>
      <c r="H2884" s="42">
        <f>[2]Emissions!H3200</f>
        <v>0</v>
      </c>
      <c r="I2884" s="42">
        <f>[2]Emissions!I3200</f>
        <v>0</v>
      </c>
      <c r="J2884" s="42">
        <f>[2]Emissions!J3200</f>
        <v>0</v>
      </c>
      <c r="K2884" s="42">
        <f>[2]Emissions!K3200</f>
        <v>0</v>
      </c>
      <c r="L2884" s="42">
        <f>[2]Emissions!L3200</f>
        <v>0</v>
      </c>
      <c r="M2884" s="42">
        <f>[2]Emissions!M3200</f>
        <v>0</v>
      </c>
    </row>
    <row r="2885" spans="1:13">
      <c r="A2885" s="10">
        <f>[2]Emissions!A3193</f>
        <v>0</v>
      </c>
      <c r="B2885" s="10">
        <f>[2]Emissions!B3193</f>
        <v>0</v>
      </c>
      <c r="C2885" s="10">
        <f>[2]Emissions!C3193</f>
        <v>0</v>
      </c>
      <c r="D2885" s="10">
        <f>[2]Emissions!D3193</f>
        <v>0</v>
      </c>
      <c r="E2885" s="42">
        <f>[2]Emissions!E3193</f>
        <v>0</v>
      </c>
      <c r="F2885" s="42">
        <f>[2]Emissions!F3193</f>
        <v>0</v>
      </c>
      <c r="G2885" s="42">
        <f>[2]Emissions!G3193</f>
        <v>0</v>
      </c>
      <c r="H2885" s="42">
        <f>[2]Emissions!H3193</f>
        <v>0</v>
      </c>
      <c r="I2885" s="42">
        <f>[2]Emissions!I3193</f>
        <v>0</v>
      </c>
      <c r="J2885" s="42">
        <f>[2]Emissions!J3193</f>
        <v>0</v>
      </c>
      <c r="K2885" s="42">
        <f>[2]Emissions!K3193</f>
        <v>0</v>
      </c>
      <c r="L2885" s="42">
        <f>[2]Emissions!L3193</f>
        <v>0</v>
      </c>
      <c r="M2885" s="42">
        <f>[2]Emissions!M3193</f>
        <v>0</v>
      </c>
    </row>
    <row r="2886" spans="1:13">
      <c r="A2886" s="10">
        <f>[2]Emissions!A3186</f>
        <v>0</v>
      </c>
      <c r="B2886" s="10">
        <f>[2]Emissions!B3186</f>
        <v>0</v>
      </c>
      <c r="C2886" s="10">
        <f>[2]Emissions!C3186</f>
        <v>0</v>
      </c>
      <c r="D2886" s="10">
        <f>[2]Emissions!D3186</f>
        <v>0</v>
      </c>
      <c r="E2886" s="42">
        <f>[2]Emissions!E3186</f>
        <v>0</v>
      </c>
      <c r="F2886" s="42">
        <f>[2]Emissions!F3186</f>
        <v>0</v>
      </c>
      <c r="G2886" s="42">
        <f>[2]Emissions!G3186</f>
        <v>0</v>
      </c>
      <c r="H2886" s="42">
        <f>[2]Emissions!H3186</f>
        <v>0</v>
      </c>
      <c r="I2886" s="42">
        <f>[2]Emissions!I3186</f>
        <v>0</v>
      </c>
      <c r="J2886" s="42">
        <f>[2]Emissions!J3186</f>
        <v>0</v>
      </c>
      <c r="K2886" s="42">
        <f>[2]Emissions!K3186</f>
        <v>0</v>
      </c>
      <c r="L2886" s="42">
        <f>[2]Emissions!L3186</f>
        <v>0</v>
      </c>
      <c r="M2886" s="42">
        <f>[2]Emissions!M3186</f>
        <v>0</v>
      </c>
    </row>
    <row r="2887" spans="1:13">
      <c r="A2887" s="10">
        <f>[2]Emissions!A3179</f>
        <v>0</v>
      </c>
      <c r="B2887" s="10">
        <f>[2]Emissions!B3179</f>
        <v>0</v>
      </c>
      <c r="C2887" s="10">
        <f>[2]Emissions!C3179</f>
        <v>0</v>
      </c>
      <c r="D2887" s="10">
        <f>[2]Emissions!D3179</f>
        <v>0</v>
      </c>
      <c r="E2887" s="42">
        <f>[2]Emissions!E3179</f>
        <v>0</v>
      </c>
      <c r="F2887" s="42">
        <f>[2]Emissions!F3179</f>
        <v>0</v>
      </c>
      <c r="G2887" s="42">
        <f>[2]Emissions!G3179</f>
        <v>0</v>
      </c>
      <c r="H2887" s="42">
        <f>[2]Emissions!H3179</f>
        <v>0</v>
      </c>
      <c r="I2887" s="42">
        <f>[2]Emissions!I3179</f>
        <v>0</v>
      </c>
      <c r="J2887" s="42">
        <f>[2]Emissions!J3179</f>
        <v>0</v>
      </c>
      <c r="K2887" s="42">
        <f>[2]Emissions!K3179</f>
        <v>0</v>
      </c>
      <c r="L2887" s="42">
        <f>[2]Emissions!L3179</f>
        <v>0</v>
      </c>
      <c r="M2887" s="42">
        <f>[2]Emissions!M3179</f>
        <v>0</v>
      </c>
    </row>
    <row r="2888" spans="1:13">
      <c r="A2888" s="10">
        <f>[2]Emissions!A3172</f>
        <v>0</v>
      </c>
      <c r="B2888" s="10">
        <f>[2]Emissions!B3172</f>
        <v>0</v>
      </c>
      <c r="C2888" s="10">
        <f>[2]Emissions!C3172</f>
        <v>0</v>
      </c>
      <c r="D2888" s="10">
        <f>[2]Emissions!D3172</f>
        <v>0</v>
      </c>
      <c r="E2888" s="42">
        <f>[2]Emissions!E3172</f>
        <v>0</v>
      </c>
      <c r="F2888" s="42">
        <f>[2]Emissions!F3172</f>
        <v>0</v>
      </c>
      <c r="G2888" s="42">
        <f>[2]Emissions!G3172</f>
        <v>0</v>
      </c>
      <c r="H2888" s="42">
        <f>[2]Emissions!H3172</f>
        <v>0</v>
      </c>
      <c r="I2888" s="42">
        <f>[2]Emissions!I3172</f>
        <v>0</v>
      </c>
      <c r="J2888" s="42">
        <f>[2]Emissions!J3172</f>
        <v>0</v>
      </c>
      <c r="K2888" s="42">
        <f>[2]Emissions!K3172</f>
        <v>0</v>
      </c>
      <c r="L2888" s="42">
        <f>[2]Emissions!L3172</f>
        <v>0</v>
      </c>
      <c r="M2888" s="42">
        <f>[2]Emissions!M3172</f>
        <v>0</v>
      </c>
    </row>
    <row r="2889" spans="1:13">
      <c r="A2889" s="10">
        <f>[2]Emissions!A3165</f>
        <v>0</v>
      </c>
      <c r="B2889" s="10">
        <f>[2]Emissions!B3165</f>
        <v>0</v>
      </c>
      <c r="C2889" s="10">
        <f>[2]Emissions!C3165</f>
        <v>0</v>
      </c>
      <c r="D2889" s="10">
        <f>[2]Emissions!D3165</f>
        <v>0</v>
      </c>
      <c r="E2889" s="42">
        <f>[2]Emissions!E3165</f>
        <v>0</v>
      </c>
      <c r="F2889" s="42">
        <f>[2]Emissions!F3165</f>
        <v>0</v>
      </c>
      <c r="G2889" s="42">
        <f>[2]Emissions!G3165</f>
        <v>0</v>
      </c>
      <c r="H2889" s="42">
        <f>[2]Emissions!H3165</f>
        <v>0</v>
      </c>
      <c r="I2889" s="42">
        <f>[2]Emissions!I3165</f>
        <v>0</v>
      </c>
      <c r="J2889" s="42">
        <f>[2]Emissions!J3165</f>
        <v>0</v>
      </c>
      <c r="K2889" s="42">
        <f>[2]Emissions!K3165</f>
        <v>0</v>
      </c>
      <c r="L2889" s="42">
        <f>[2]Emissions!L3165</f>
        <v>0</v>
      </c>
      <c r="M2889" s="42">
        <f>[2]Emissions!M3165</f>
        <v>0</v>
      </c>
    </row>
    <row r="2890" spans="1:13">
      <c r="A2890" s="10">
        <f>[2]Emissions!A3158</f>
        <v>0</v>
      </c>
      <c r="B2890" s="10">
        <f>[2]Emissions!B3158</f>
        <v>0</v>
      </c>
      <c r="C2890" s="10">
        <f>[2]Emissions!C3158</f>
        <v>0</v>
      </c>
      <c r="D2890" s="10">
        <f>[2]Emissions!D3158</f>
        <v>0</v>
      </c>
      <c r="E2890" s="42">
        <f>[2]Emissions!E3158</f>
        <v>0</v>
      </c>
      <c r="F2890" s="42">
        <f>[2]Emissions!F3158</f>
        <v>0</v>
      </c>
      <c r="G2890" s="42">
        <f>[2]Emissions!G3158</f>
        <v>0</v>
      </c>
      <c r="H2890" s="42">
        <f>[2]Emissions!H3158</f>
        <v>0</v>
      </c>
      <c r="I2890" s="42">
        <f>[2]Emissions!I3158</f>
        <v>0</v>
      </c>
      <c r="J2890" s="42">
        <f>[2]Emissions!J3158</f>
        <v>0</v>
      </c>
      <c r="K2890" s="42">
        <f>[2]Emissions!K3158</f>
        <v>0</v>
      </c>
      <c r="L2890" s="42">
        <f>[2]Emissions!L3158</f>
        <v>0</v>
      </c>
      <c r="M2890" s="42">
        <f>[2]Emissions!M3158</f>
        <v>0</v>
      </c>
    </row>
    <row r="2891" spans="1:13">
      <c r="A2891" s="10">
        <f>[2]Emissions!A3151</f>
        <v>0</v>
      </c>
      <c r="B2891" s="10">
        <f>[2]Emissions!B3151</f>
        <v>0</v>
      </c>
      <c r="C2891" s="10">
        <f>[2]Emissions!C3151</f>
        <v>0</v>
      </c>
      <c r="D2891" s="10">
        <f>[2]Emissions!D3151</f>
        <v>0</v>
      </c>
      <c r="E2891" s="42">
        <f>[2]Emissions!E3151</f>
        <v>0</v>
      </c>
      <c r="F2891" s="42">
        <f>[2]Emissions!F3151</f>
        <v>0</v>
      </c>
      <c r="G2891" s="42">
        <f>[2]Emissions!G3151</f>
        <v>0</v>
      </c>
      <c r="H2891" s="42">
        <f>[2]Emissions!H3151</f>
        <v>0</v>
      </c>
      <c r="I2891" s="42">
        <f>[2]Emissions!I3151</f>
        <v>0</v>
      </c>
      <c r="J2891" s="42">
        <f>[2]Emissions!J3151</f>
        <v>0</v>
      </c>
      <c r="K2891" s="42">
        <f>[2]Emissions!K3151</f>
        <v>0</v>
      </c>
      <c r="L2891" s="42">
        <f>[2]Emissions!L3151</f>
        <v>0</v>
      </c>
      <c r="M2891" s="42">
        <f>[2]Emissions!M3151</f>
        <v>0</v>
      </c>
    </row>
    <row r="2892" spans="1:13">
      <c r="A2892" s="10">
        <f>[2]Emissions!A3144</f>
        <v>0</v>
      </c>
      <c r="B2892" s="10">
        <f>[2]Emissions!B3144</f>
        <v>0</v>
      </c>
      <c r="C2892" s="10">
        <f>[2]Emissions!C3144</f>
        <v>0</v>
      </c>
      <c r="D2892" s="10">
        <f>[2]Emissions!D3144</f>
        <v>0</v>
      </c>
      <c r="E2892" s="42">
        <f>[2]Emissions!E3144</f>
        <v>0</v>
      </c>
      <c r="F2892" s="42">
        <f>[2]Emissions!F3144</f>
        <v>0</v>
      </c>
      <c r="G2892" s="42">
        <f>[2]Emissions!G3144</f>
        <v>0</v>
      </c>
      <c r="H2892" s="42">
        <f>[2]Emissions!H3144</f>
        <v>0</v>
      </c>
      <c r="I2892" s="42">
        <f>[2]Emissions!I3144</f>
        <v>0</v>
      </c>
      <c r="J2892" s="42">
        <f>[2]Emissions!J3144</f>
        <v>0</v>
      </c>
      <c r="K2892" s="42">
        <f>[2]Emissions!K3144</f>
        <v>0</v>
      </c>
      <c r="L2892" s="42">
        <f>[2]Emissions!L3144</f>
        <v>0</v>
      </c>
      <c r="M2892" s="42">
        <f>[2]Emissions!M3144</f>
        <v>0</v>
      </c>
    </row>
    <row r="2893" spans="1:13">
      <c r="A2893" s="10">
        <f>[2]Emissions!A3137</f>
        <v>0</v>
      </c>
      <c r="B2893" s="10">
        <f>[2]Emissions!B3137</f>
        <v>0</v>
      </c>
      <c r="C2893" s="10">
        <f>[2]Emissions!C3137</f>
        <v>0</v>
      </c>
      <c r="D2893" s="10">
        <f>[2]Emissions!D3137</f>
        <v>0</v>
      </c>
      <c r="E2893" s="42">
        <f>[2]Emissions!E3137</f>
        <v>0</v>
      </c>
      <c r="F2893" s="42">
        <f>[2]Emissions!F3137</f>
        <v>0</v>
      </c>
      <c r="G2893" s="42">
        <f>[2]Emissions!G3137</f>
        <v>0</v>
      </c>
      <c r="H2893" s="42">
        <f>[2]Emissions!H3137</f>
        <v>0</v>
      </c>
      <c r="I2893" s="42">
        <f>[2]Emissions!I3137</f>
        <v>0</v>
      </c>
      <c r="J2893" s="42">
        <f>[2]Emissions!J3137</f>
        <v>0</v>
      </c>
      <c r="K2893" s="42">
        <f>[2]Emissions!K3137</f>
        <v>0</v>
      </c>
      <c r="L2893" s="42">
        <f>[2]Emissions!L3137</f>
        <v>0</v>
      </c>
      <c r="M2893" s="42">
        <f>[2]Emissions!M3137</f>
        <v>0</v>
      </c>
    </row>
    <row r="2894" spans="1:13">
      <c r="A2894" s="10">
        <f>[2]Emissions!A3130</f>
        <v>0</v>
      </c>
      <c r="B2894" s="10">
        <f>[2]Emissions!B3130</f>
        <v>0</v>
      </c>
      <c r="C2894" s="10">
        <f>[2]Emissions!C3130</f>
        <v>0</v>
      </c>
      <c r="D2894" s="10">
        <f>[2]Emissions!D3130</f>
        <v>0</v>
      </c>
      <c r="E2894" s="42">
        <f>[2]Emissions!E3130</f>
        <v>0</v>
      </c>
      <c r="F2894" s="42">
        <f>[2]Emissions!F3130</f>
        <v>0</v>
      </c>
      <c r="G2894" s="42">
        <f>[2]Emissions!G3130</f>
        <v>0</v>
      </c>
      <c r="H2894" s="42">
        <f>[2]Emissions!H3130</f>
        <v>0</v>
      </c>
      <c r="I2894" s="42">
        <f>[2]Emissions!I3130</f>
        <v>0</v>
      </c>
      <c r="J2894" s="42">
        <f>[2]Emissions!J3130</f>
        <v>0</v>
      </c>
      <c r="K2894" s="42">
        <f>[2]Emissions!K3130</f>
        <v>0</v>
      </c>
      <c r="L2894" s="42">
        <f>[2]Emissions!L3130</f>
        <v>0</v>
      </c>
      <c r="M2894" s="42">
        <f>[2]Emissions!M3130</f>
        <v>0</v>
      </c>
    </row>
    <row r="2895" spans="1:13">
      <c r="A2895" s="10">
        <f>[2]Emissions!A3123</f>
        <v>0</v>
      </c>
      <c r="B2895" s="10">
        <f>[2]Emissions!B3123</f>
        <v>0</v>
      </c>
      <c r="C2895" s="10">
        <f>[2]Emissions!C3123</f>
        <v>0</v>
      </c>
      <c r="D2895" s="10">
        <f>[2]Emissions!D3123</f>
        <v>0</v>
      </c>
      <c r="E2895" s="42">
        <f>[2]Emissions!E3123</f>
        <v>0</v>
      </c>
      <c r="F2895" s="42">
        <f>[2]Emissions!F3123</f>
        <v>0</v>
      </c>
      <c r="G2895" s="42">
        <f>[2]Emissions!G3123</f>
        <v>0</v>
      </c>
      <c r="H2895" s="42">
        <f>[2]Emissions!H3123</f>
        <v>0</v>
      </c>
      <c r="I2895" s="42">
        <f>[2]Emissions!I3123</f>
        <v>0</v>
      </c>
      <c r="J2895" s="42">
        <f>[2]Emissions!J3123</f>
        <v>0</v>
      </c>
      <c r="K2895" s="42">
        <f>[2]Emissions!K3123</f>
        <v>0</v>
      </c>
      <c r="L2895" s="42">
        <f>[2]Emissions!L3123</f>
        <v>0</v>
      </c>
      <c r="M2895" s="42">
        <f>[2]Emissions!M3123</f>
        <v>0</v>
      </c>
    </row>
    <row r="2896" spans="1:13">
      <c r="A2896" s="10">
        <f>[2]Emissions!A3116</f>
        <v>0</v>
      </c>
      <c r="B2896" s="10">
        <f>[2]Emissions!B3116</f>
        <v>0</v>
      </c>
      <c r="C2896" s="10">
        <f>[2]Emissions!C3116</f>
        <v>0</v>
      </c>
      <c r="D2896" s="10">
        <f>[2]Emissions!D3116</f>
        <v>0</v>
      </c>
      <c r="E2896" s="42">
        <f>[2]Emissions!E3116</f>
        <v>0</v>
      </c>
      <c r="F2896" s="42">
        <f>[2]Emissions!F3116</f>
        <v>0</v>
      </c>
      <c r="G2896" s="42">
        <f>[2]Emissions!G3116</f>
        <v>0</v>
      </c>
      <c r="H2896" s="42">
        <f>[2]Emissions!H3116</f>
        <v>0</v>
      </c>
      <c r="I2896" s="42">
        <f>[2]Emissions!I3116</f>
        <v>0</v>
      </c>
      <c r="J2896" s="42">
        <f>[2]Emissions!J3116</f>
        <v>0</v>
      </c>
      <c r="K2896" s="42">
        <f>[2]Emissions!K3116</f>
        <v>0</v>
      </c>
      <c r="L2896" s="42">
        <f>[2]Emissions!L3116</f>
        <v>0</v>
      </c>
      <c r="M2896" s="42">
        <f>[2]Emissions!M3116</f>
        <v>0</v>
      </c>
    </row>
    <row r="2897" spans="1:13">
      <c r="A2897" s="10">
        <f>[2]Emissions!A3109</f>
        <v>0</v>
      </c>
      <c r="B2897" s="10">
        <f>[2]Emissions!B3109</f>
        <v>0</v>
      </c>
      <c r="C2897" s="10">
        <f>[2]Emissions!C3109</f>
        <v>0</v>
      </c>
      <c r="D2897" s="10">
        <f>[2]Emissions!D3109</f>
        <v>0</v>
      </c>
      <c r="E2897" s="42">
        <f>[2]Emissions!E3109</f>
        <v>0</v>
      </c>
      <c r="F2897" s="42">
        <f>[2]Emissions!F3109</f>
        <v>0</v>
      </c>
      <c r="G2897" s="42">
        <f>[2]Emissions!G3109</f>
        <v>0</v>
      </c>
      <c r="H2897" s="42">
        <f>[2]Emissions!H3109</f>
        <v>0</v>
      </c>
      <c r="I2897" s="42">
        <f>[2]Emissions!I3109</f>
        <v>0</v>
      </c>
      <c r="J2897" s="42">
        <f>[2]Emissions!J3109</f>
        <v>0</v>
      </c>
      <c r="K2897" s="42">
        <f>[2]Emissions!K3109</f>
        <v>0</v>
      </c>
      <c r="L2897" s="42">
        <f>[2]Emissions!L3109</f>
        <v>0</v>
      </c>
      <c r="M2897" s="42">
        <f>[2]Emissions!M3109</f>
        <v>0</v>
      </c>
    </row>
    <row r="2898" spans="1:13">
      <c r="A2898" s="10">
        <f>[2]Emissions!A3102</f>
        <v>0</v>
      </c>
      <c r="B2898" s="10">
        <f>[2]Emissions!B3102</f>
        <v>0</v>
      </c>
      <c r="C2898" s="10">
        <f>[2]Emissions!C3102</f>
        <v>0</v>
      </c>
      <c r="D2898" s="10">
        <f>[2]Emissions!D3102</f>
        <v>0</v>
      </c>
      <c r="E2898" s="42">
        <f>[2]Emissions!E3102</f>
        <v>0</v>
      </c>
      <c r="F2898" s="42">
        <f>[2]Emissions!F3102</f>
        <v>0</v>
      </c>
      <c r="G2898" s="42">
        <f>[2]Emissions!G3102</f>
        <v>0</v>
      </c>
      <c r="H2898" s="42">
        <f>[2]Emissions!H3102</f>
        <v>0</v>
      </c>
      <c r="I2898" s="42">
        <f>[2]Emissions!I3102</f>
        <v>0</v>
      </c>
      <c r="J2898" s="42">
        <f>[2]Emissions!J3102</f>
        <v>0</v>
      </c>
      <c r="K2898" s="42">
        <f>[2]Emissions!K3102</f>
        <v>0</v>
      </c>
      <c r="L2898" s="42">
        <f>[2]Emissions!L3102</f>
        <v>0</v>
      </c>
      <c r="M2898" s="42">
        <f>[2]Emissions!M3102</f>
        <v>0</v>
      </c>
    </row>
    <row r="2899" spans="1:13">
      <c r="A2899" s="10">
        <f>[2]Emissions!A3095</f>
        <v>0</v>
      </c>
      <c r="B2899" s="10">
        <f>[2]Emissions!B3095</f>
        <v>0</v>
      </c>
      <c r="C2899" s="10">
        <f>[2]Emissions!C3095</f>
        <v>0</v>
      </c>
      <c r="D2899" s="10">
        <f>[2]Emissions!D3095</f>
        <v>0</v>
      </c>
      <c r="E2899" s="42">
        <f>[2]Emissions!E3095</f>
        <v>0</v>
      </c>
      <c r="F2899" s="42">
        <f>[2]Emissions!F3095</f>
        <v>0</v>
      </c>
      <c r="G2899" s="42">
        <f>[2]Emissions!G3095</f>
        <v>0</v>
      </c>
      <c r="H2899" s="42">
        <f>[2]Emissions!H3095</f>
        <v>0</v>
      </c>
      <c r="I2899" s="42">
        <f>[2]Emissions!I3095</f>
        <v>0</v>
      </c>
      <c r="J2899" s="42">
        <f>[2]Emissions!J3095</f>
        <v>0</v>
      </c>
      <c r="K2899" s="42">
        <f>[2]Emissions!K3095</f>
        <v>0</v>
      </c>
      <c r="L2899" s="42">
        <f>[2]Emissions!L3095</f>
        <v>0</v>
      </c>
      <c r="M2899" s="42">
        <f>[2]Emissions!M3095</f>
        <v>0</v>
      </c>
    </row>
    <row r="2900" spans="1:13">
      <c r="A2900" s="10">
        <f>[2]Emissions!A3088</f>
        <v>0</v>
      </c>
      <c r="B2900" s="10">
        <f>[2]Emissions!B3088</f>
        <v>0</v>
      </c>
      <c r="C2900" s="10">
        <f>[2]Emissions!C3088</f>
        <v>0</v>
      </c>
      <c r="D2900" s="10">
        <f>[2]Emissions!D3088</f>
        <v>0</v>
      </c>
      <c r="E2900" s="42">
        <f>[2]Emissions!E3088</f>
        <v>0</v>
      </c>
      <c r="F2900" s="42">
        <f>[2]Emissions!F3088</f>
        <v>0</v>
      </c>
      <c r="G2900" s="42">
        <f>[2]Emissions!G3088</f>
        <v>0</v>
      </c>
      <c r="H2900" s="42">
        <f>[2]Emissions!H3088</f>
        <v>0</v>
      </c>
      <c r="I2900" s="42">
        <f>[2]Emissions!I3088</f>
        <v>0</v>
      </c>
      <c r="J2900" s="42">
        <f>[2]Emissions!J3088</f>
        <v>0</v>
      </c>
      <c r="K2900" s="42">
        <f>[2]Emissions!K3088</f>
        <v>0</v>
      </c>
      <c r="L2900" s="42">
        <f>[2]Emissions!L3088</f>
        <v>0</v>
      </c>
      <c r="M2900" s="42">
        <f>[2]Emissions!M3088</f>
        <v>0</v>
      </c>
    </row>
    <row r="2901" spans="1:13">
      <c r="A2901" s="10">
        <f>[2]Emissions!A3081</f>
        <v>0</v>
      </c>
      <c r="B2901" s="10">
        <f>[2]Emissions!B3081</f>
        <v>0</v>
      </c>
      <c r="C2901" s="10">
        <f>[2]Emissions!C3081</f>
        <v>0</v>
      </c>
      <c r="D2901" s="10">
        <f>[2]Emissions!D3081</f>
        <v>0</v>
      </c>
      <c r="E2901" s="42">
        <f>[2]Emissions!E3081</f>
        <v>0</v>
      </c>
      <c r="F2901" s="42">
        <f>[2]Emissions!F3081</f>
        <v>0</v>
      </c>
      <c r="G2901" s="42">
        <f>[2]Emissions!G3081</f>
        <v>0</v>
      </c>
      <c r="H2901" s="42">
        <f>[2]Emissions!H3081</f>
        <v>0</v>
      </c>
      <c r="I2901" s="42">
        <f>[2]Emissions!I3081</f>
        <v>0</v>
      </c>
      <c r="J2901" s="42">
        <f>[2]Emissions!J3081</f>
        <v>0</v>
      </c>
      <c r="K2901" s="42">
        <f>[2]Emissions!K3081</f>
        <v>0</v>
      </c>
      <c r="L2901" s="42">
        <f>[2]Emissions!L3081</f>
        <v>0</v>
      </c>
      <c r="M2901" s="42">
        <f>[2]Emissions!M3081</f>
        <v>0</v>
      </c>
    </row>
    <row r="2902" spans="1:13">
      <c r="A2902" s="10">
        <f>[2]Emissions!A3074</f>
        <v>0</v>
      </c>
      <c r="B2902" s="10">
        <f>[2]Emissions!B3074</f>
        <v>0</v>
      </c>
      <c r="C2902" s="10">
        <f>[2]Emissions!C3074</f>
        <v>0</v>
      </c>
      <c r="D2902" s="10">
        <f>[2]Emissions!D3074</f>
        <v>0</v>
      </c>
      <c r="E2902" s="42">
        <f>[2]Emissions!E3074</f>
        <v>0</v>
      </c>
      <c r="F2902" s="42">
        <f>[2]Emissions!F3074</f>
        <v>0</v>
      </c>
      <c r="G2902" s="42">
        <f>[2]Emissions!G3074</f>
        <v>0</v>
      </c>
      <c r="H2902" s="42">
        <f>[2]Emissions!H3074</f>
        <v>0</v>
      </c>
      <c r="I2902" s="42">
        <f>[2]Emissions!I3074</f>
        <v>0</v>
      </c>
      <c r="J2902" s="42">
        <f>[2]Emissions!J3074</f>
        <v>0</v>
      </c>
      <c r="K2902" s="42">
        <f>[2]Emissions!K3074</f>
        <v>0</v>
      </c>
      <c r="L2902" s="42">
        <f>[2]Emissions!L3074</f>
        <v>0</v>
      </c>
      <c r="M2902" s="42">
        <f>[2]Emissions!M3074</f>
        <v>0</v>
      </c>
    </row>
    <row r="2903" spans="1:13">
      <c r="A2903" s="10">
        <f>[2]Emissions!A3067</f>
        <v>0</v>
      </c>
      <c r="B2903" s="10">
        <f>[2]Emissions!B3067</f>
        <v>0</v>
      </c>
      <c r="C2903" s="10">
        <f>[2]Emissions!C3067</f>
        <v>0</v>
      </c>
      <c r="D2903" s="10">
        <f>[2]Emissions!D3067</f>
        <v>0</v>
      </c>
      <c r="E2903" s="42">
        <f>[2]Emissions!E3067</f>
        <v>0</v>
      </c>
      <c r="F2903" s="42">
        <f>[2]Emissions!F3067</f>
        <v>0</v>
      </c>
      <c r="G2903" s="42">
        <f>[2]Emissions!G3067</f>
        <v>0</v>
      </c>
      <c r="H2903" s="42">
        <f>[2]Emissions!H3067</f>
        <v>0</v>
      </c>
      <c r="I2903" s="42">
        <f>[2]Emissions!I3067</f>
        <v>0</v>
      </c>
      <c r="J2903" s="42">
        <f>[2]Emissions!J3067</f>
        <v>0</v>
      </c>
      <c r="K2903" s="42">
        <f>[2]Emissions!K3067</f>
        <v>0</v>
      </c>
      <c r="L2903" s="42">
        <f>[2]Emissions!L3067</f>
        <v>0</v>
      </c>
      <c r="M2903" s="42">
        <f>[2]Emissions!M3067</f>
        <v>0</v>
      </c>
    </row>
    <row r="2904" spans="1:13">
      <c r="A2904" s="10">
        <f>[2]Emissions!A3060</f>
        <v>0</v>
      </c>
      <c r="B2904" s="10">
        <f>[2]Emissions!B3060</f>
        <v>0</v>
      </c>
      <c r="C2904" s="10">
        <f>[2]Emissions!C3060</f>
        <v>0</v>
      </c>
      <c r="D2904" s="10">
        <f>[2]Emissions!D3060</f>
        <v>0</v>
      </c>
      <c r="E2904" s="42">
        <f>[2]Emissions!E3060</f>
        <v>0</v>
      </c>
      <c r="F2904" s="42">
        <f>[2]Emissions!F3060</f>
        <v>0</v>
      </c>
      <c r="G2904" s="42">
        <f>[2]Emissions!G3060</f>
        <v>0</v>
      </c>
      <c r="H2904" s="42">
        <f>[2]Emissions!H3060</f>
        <v>0</v>
      </c>
      <c r="I2904" s="42">
        <f>[2]Emissions!I3060</f>
        <v>0</v>
      </c>
      <c r="J2904" s="42">
        <f>[2]Emissions!J3060</f>
        <v>0</v>
      </c>
      <c r="K2904" s="42">
        <f>[2]Emissions!K3060</f>
        <v>0</v>
      </c>
      <c r="L2904" s="42">
        <f>[2]Emissions!L3060</f>
        <v>0</v>
      </c>
      <c r="M2904" s="42">
        <f>[2]Emissions!M3060</f>
        <v>0</v>
      </c>
    </row>
    <row r="2905" spans="1:13">
      <c r="A2905" s="10">
        <f>[2]Emissions!A3048</f>
        <v>0</v>
      </c>
      <c r="B2905" s="10">
        <f>[2]Emissions!B3048</f>
        <v>0</v>
      </c>
      <c r="C2905" s="10">
        <f>[2]Emissions!C3048</f>
        <v>0</v>
      </c>
      <c r="D2905" s="10">
        <f>[2]Emissions!D3048</f>
        <v>0</v>
      </c>
      <c r="E2905" s="42">
        <f>[2]Emissions!E3048</f>
        <v>0</v>
      </c>
      <c r="F2905" s="42">
        <f>[2]Emissions!F3048</f>
        <v>0</v>
      </c>
      <c r="G2905" s="42">
        <f>[2]Emissions!G3048</f>
        <v>0</v>
      </c>
      <c r="H2905" s="42">
        <f>[2]Emissions!H3048</f>
        <v>0</v>
      </c>
      <c r="I2905" s="42">
        <f>[2]Emissions!I3048</f>
        <v>0</v>
      </c>
      <c r="J2905" s="42">
        <f>[2]Emissions!J3048</f>
        <v>0</v>
      </c>
      <c r="K2905" s="42">
        <f>[2]Emissions!K3048</f>
        <v>0</v>
      </c>
      <c r="L2905" s="42">
        <f>[2]Emissions!L3048</f>
        <v>0</v>
      </c>
      <c r="M2905" s="42">
        <f>[2]Emissions!M3048</f>
        <v>0</v>
      </c>
    </row>
    <row r="2906" spans="1:13">
      <c r="A2906" s="10">
        <f>[2]Emissions!A3053</f>
        <v>0</v>
      </c>
      <c r="B2906" s="10">
        <f>[2]Emissions!B3053</f>
        <v>0</v>
      </c>
      <c r="C2906" s="10">
        <f>[2]Emissions!C3053</f>
        <v>0</v>
      </c>
      <c r="D2906" s="10">
        <f>[2]Emissions!D3053</f>
        <v>0</v>
      </c>
      <c r="E2906" s="42">
        <f>[2]Emissions!E3053</f>
        <v>0</v>
      </c>
      <c r="F2906" s="42">
        <f>[2]Emissions!F3053</f>
        <v>0</v>
      </c>
      <c r="G2906" s="42">
        <f>[2]Emissions!G3053</f>
        <v>0</v>
      </c>
      <c r="H2906" s="42">
        <f>[2]Emissions!H3053</f>
        <v>0</v>
      </c>
      <c r="I2906" s="42">
        <f>[2]Emissions!I3053</f>
        <v>0</v>
      </c>
      <c r="J2906" s="42">
        <f>[2]Emissions!J3053</f>
        <v>0</v>
      </c>
      <c r="K2906" s="42">
        <f>[2]Emissions!K3053</f>
        <v>0</v>
      </c>
      <c r="L2906" s="42">
        <f>[2]Emissions!L3053</f>
        <v>0</v>
      </c>
      <c r="M2906" s="42">
        <f>[2]Emissions!M3053</f>
        <v>0</v>
      </c>
    </row>
    <row r="2907" spans="1:13">
      <c r="A2907" s="10">
        <f>[2]Emissions!A3041</f>
        <v>0</v>
      </c>
      <c r="B2907" s="10">
        <f>[2]Emissions!B3041</f>
        <v>0</v>
      </c>
      <c r="C2907" s="10">
        <f>[2]Emissions!C3041</f>
        <v>0</v>
      </c>
      <c r="D2907" s="10">
        <f>[2]Emissions!D3041</f>
        <v>0</v>
      </c>
      <c r="E2907" s="42">
        <f>[2]Emissions!E3041</f>
        <v>0</v>
      </c>
      <c r="F2907" s="42">
        <f>[2]Emissions!F3041</f>
        <v>0</v>
      </c>
      <c r="G2907" s="42">
        <f>[2]Emissions!G3041</f>
        <v>0</v>
      </c>
      <c r="H2907" s="42">
        <f>[2]Emissions!H3041</f>
        <v>0</v>
      </c>
      <c r="I2907" s="42">
        <f>[2]Emissions!I3041</f>
        <v>0</v>
      </c>
      <c r="J2907" s="42">
        <f>[2]Emissions!J3041</f>
        <v>0</v>
      </c>
      <c r="K2907" s="42">
        <f>[2]Emissions!K3041</f>
        <v>0</v>
      </c>
      <c r="L2907" s="42">
        <f>[2]Emissions!L3041</f>
        <v>0</v>
      </c>
      <c r="M2907" s="42">
        <f>[2]Emissions!M3041</f>
        <v>0</v>
      </c>
    </row>
    <row r="2908" spans="1:13">
      <c r="A2908" s="10">
        <f>[2]Emissions!A3034</f>
        <v>0</v>
      </c>
      <c r="B2908" s="10">
        <f>[2]Emissions!B3034</f>
        <v>0</v>
      </c>
      <c r="C2908" s="10">
        <f>[2]Emissions!C3034</f>
        <v>0</v>
      </c>
      <c r="D2908" s="10">
        <f>[2]Emissions!D3034</f>
        <v>0</v>
      </c>
      <c r="E2908" s="42">
        <f>[2]Emissions!E3034</f>
        <v>0</v>
      </c>
      <c r="F2908" s="42">
        <f>[2]Emissions!F3034</f>
        <v>0</v>
      </c>
      <c r="G2908" s="42">
        <f>[2]Emissions!G3034</f>
        <v>0</v>
      </c>
      <c r="H2908" s="42">
        <f>[2]Emissions!H3034</f>
        <v>0</v>
      </c>
      <c r="I2908" s="42">
        <f>[2]Emissions!I3034</f>
        <v>0</v>
      </c>
      <c r="J2908" s="42">
        <f>[2]Emissions!J3034</f>
        <v>0</v>
      </c>
      <c r="K2908" s="42">
        <f>[2]Emissions!K3034</f>
        <v>0</v>
      </c>
      <c r="L2908" s="42">
        <f>[2]Emissions!L3034</f>
        <v>0</v>
      </c>
      <c r="M2908" s="42">
        <f>[2]Emissions!M3034</f>
        <v>0</v>
      </c>
    </row>
    <row r="2909" spans="1:13">
      <c r="A2909" s="10">
        <f>[2]Emissions!A3027</f>
        <v>0</v>
      </c>
      <c r="B2909" s="10">
        <f>[2]Emissions!B3027</f>
        <v>0</v>
      </c>
      <c r="C2909" s="10">
        <f>[2]Emissions!C3027</f>
        <v>0</v>
      </c>
      <c r="D2909" s="10">
        <f>[2]Emissions!D3027</f>
        <v>0</v>
      </c>
      <c r="E2909" s="42">
        <f>[2]Emissions!E3027</f>
        <v>0</v>
      </c>
      <c r="F2909" s="42">
        <f>[2]Emissions!F3027</f>
        <v>0</v>
      </c>
      <c r="G2909" s="42">
        <f>[2]Emissions!G3027</f>
        <v>0</v>
      </c>
      <c r="H2909" s="42">
        <f>[2]Emissions!H3027</f>
        <v>0</v>
      </c>
      <c r="I2909" s="42">
        <f>[2]Emissions!I3027</f>
        <v>0</v>
      </c>
      <c r="J2909" s="42">
        <f>[2]Emissions!J3027</f>
        <v>0</v>
      </c>
      <c r="K2909" s="42">
        <f>[2]Emissions!K3027</f>
        <v>0</v>
      </c>
      <c r="L2909" s="42">
        <f>[2]Emissions!L3027</f>
        <v>0</v>
      </c>
      <c r="M2909" s="42">
        <f>[2]Emissions!M3027</f>
        <v>0</v>
      </c>
    </row>
    <row r="2910" spans="1:13">
      <c r="A2910" s="10">
        <f>[2]Emissions!A3020</f>
        <v>0</v>
      </c>
      <c r="B2910" s="10">
        <f>[2]Emissions!B3020</f>
        <v>0</v>
      </c>
      <c r="C2910" s="10">
        <f>[2]Emissions!C3020</f>
        <v>0</v>
      </c>
      <c r="D2910" s="10">
        <f>[2]Emissions!D3020</f>
        <v>0</v>
      </c>
      <c r="E2910" s="42">
        <f>[2]Emissions!E3020</f>
        <v>0</v>
      </c>
      <c r="F2910" s="42">
        <f>[2]Emissions!F3020</f>
        <v>0</v>
      </c>
      <c r="G2910" s="42">
        <f>[2]Emissions!G3020</f>
        <v>0</v>
      </c>
      <c r="H2910" s="42">
        <f>[2]Emissions!H3020</f>
        <v>0</v>
      </c>
      <c r="I2910" s="42">
        <f>[2]Emissions!I3020</f>
        <v>0</v>
      </c>
      <c r="J2910" s="42">
        <f>[2]Emissions!J3020</f>
        <v>0</v>
      </c>
      <c r="K2910" s="42">
        <f>[2]Emissions!K3020</f>
        <v>0</v>
      </c>
      <c r="L2910" s="42">
        <f>[2]Emissions!L3020</f>
        <v>0</v>
      </c>
      <c r="M2910" s="42">
        <f>[2]Emissions!M3020</f>
        <v>0</v>
      </c>
    </row>
    <row r="2911" spans="1:13">
      <c r="A2911" s="10">
        <f>[2]Emissions!A3013</f>
        <v>0</v>
      </c>
      <c r="B2911" s="10">
        <f>[2]Emissions!B3013</f>
        <v>0</v>
      </c>
      <c r="C2911" s="10">
        <f>[2]Emissions!C3013</f>
        <v>0</v>
      </c>
      <c r="D2911" s="10">
        <f>[2]Emissions!D3013</f>
        <v>0</v>
      </c>
      <c r="E2911" s="42">
        <f>[2]Emissions!E3013</f>
        <v>0</v>
      </c>
      <c r="F2911" s="42">
        <f>[2]Emissions!F3013</f>
        <v>0</v>
      </c>
      <c r="G2911" s="42">
        <f>[2]Emissions!G3013</f>
        <v>0</v>
      </c>
      <c r="H2911" s="42">
        <f>[2]Emissions!H3013</f>
        <v>0</v>
      </c>
      <c r="I2911" s="42">
        <f>[2]Emissions!I3013</f>
        <v>0</v>
      </c>
      <c r="J2911" s="42">
        <f>[2]Emissions!J3013</f>
        <v>0</v>
      </c>
      <c r="K2911" s="42">
        <f>[2]Emissions!K3013</f>
        <v>0</v>
      </c>
      <c r="L2911" s="42">
        <f>[2]Emissions!L3013</f>
        <v>0</v>
      </c>
      <c r="M2911" s="42">
        <f>[2]Emissions!M3013</f>
        <v>0</v>
      </c>
    </row>
    <row r="2912" spans="1:13">
      <c r="A2912" s="10">
        <f>[2]Emissions!A3006</f>
        <v>0</v>
      </c>
      <c r="B2912" s="10">
        <f>[2]Emissions!B3006</f>
        <v>0</v>
      </c>
      <c r="C2912" s="10">
        <f>[2]Emissions!C3006</f>
        <v>0</v>
      </c>
      <c r="D2912" s="10">
        <f>[2]Emissions!D3006</f>
        <v>0</v>
      </c>
      <c r="E2912" s="42">
        <f>[2]Emissions!E3006</f>
        <v>0</v>
      </c>
      <c r="F2912" s="42">
        <f>[2]Emissions!F3006</f>
        <v>0</v>
      </c>
      <c r="G2912" s="42">
        <f>[2]Emissions!G3006</f>
        <v>0</v>
      </c>
      <c r="H2912" s="42">
        <f>[2]Emissions!H3006</f>
        <v>0</v>
      </c>
      <c r="I2912" s="42">
        <f>[2]Emissions!I3006</f>
        <v>0</v>
      </c>
      <c r="J2912" s="42">
        <f>[2]Emissions!J3006</f>
        <v>0</v>
      </c>
      <c r="K2912" s="42">
        <f>[2]Emissions!K3006</f>
        <v>0</v>
      </c>
      <c r="L2912" s="42">
        <f>[2]Emissions!L3006</f>
        <v>0</v>
      </c>
      <c r="M2912" s="42">
        <f>[2]Emissions!M3006</f>
        <v>0</v>
      </c>
    </row>
    <row r="2913" spans="1:13">
      <c r="A2913" s="10">
        <f>[2]Emissions!A2999</f>
        <v>0</v>
      </c>
      <c r="B2913" s="10">
        <f>[2]Emissions!B2999</f>
        <v>0</v>
      </c>
      <c r="C2913" s="10">
        <f>[2]Emissions!C2999</f>
        <v>0</v>
      </c>
      <c r="D2913" s="10">
        <f>[2]Emissions!D2999</f>
        <v>0</v>
      </c>
      <c r="E2913" s="42">
        <f>[2]Emissions!E2999</f>
        <v>0</v>
      </c>
      <c r="F2913" s="42">
        <f>[2]Emissions!F2999</f>
        <v>0</v>
      </c>
      <c r="G2913" s="42">
        <f>[2]Emissions!G2999</f>
        <v>0</v>
      </c>
      <c r="H2913" s="42">
        <f>[2]Emissions!H2999</f>
        <v>0</v>
      </c>
      <c r="I2913" s="42">
        <f>[2]Emissions!I2999</f>
        <v>0</v>
      </c>
      <c r="J2913" s="42">
        <f>[2]Emissions!J2999</f>
        <v>0</v>
      </c>
      <c r="K2913" s="42">
        <f>[2]Emissions!K2999</f>
        <v>0</v>
      </c>
      <c r="L2913" s="42">
        <f>[2]Emissions!L2999</f>
        <v>0</v>
      </c>
      <c r="M2913" s="42">
        <f>[2]Emissions!M2999</f>
        <v>0</v>
      </c>
    </row>
    <row r="2914" spans="1:13">
      <c r="A2914" s="10">
        <f>[2]Emissions!A2992</f>
        <v>0</v>
      </c>
      <c r="B2914" s="10">
        <f>[2]Emissions!B2992</f>
        <v>0</v>
      </c>
      <c r="C2914" s="10">
        <f>[2]Emissions!C2992</f>
        <v>0</v>
      </c>
      <c r="D2914" s="10">
        <f>[2]Emissions!D2992</f>
        <v>0</v>
      </c>
      <c r="E2914" s="42">
        <f>[2]Emissions!E2992</f>
        <v>0</v>
      </c>
      <c r="F2914" s="42">
        <f>[2]Emissions!F2992</f>
        <v>0</v>
      </c>
      <c r="G2914" s="42">
        <f>[2]Emissions!G2992</f>
        <v>0</v>
      </c>
      <c r="H2914" s="42">
        <f>[2]Emissions!H2992</f>
        <v>0</v>
      </c>
      <c r="I2914" s="42">
        <f>[2]Emissions!I2992</f>
        <v>0</v>
      </c>
      <c r="J2914" s="42">
        <f>[2]Emissions!J2992</f>
        <v>0</v>
      </c>
      <c r="K2914" s="42">
        <f>[2]Emissions!K2992</f>
        <v>0</v>
      </c>
      <c r="L2914" s="42">
        <f>[2]Emissions!L2992</f>
        <v>0</v>
      </c>
      <c r="M2914" s="42">
        <f>[2]Emissions!M2992</f>
        <v>0</v>
      </c>
    </row>
    <row r="2915" spans="1:13">
      <c r="A2915" s="10">
        <f>[2]Emissions!A2985</f>
        <v>0</v>
      </c>
      <c r="B2915" s="10">
        <f>[2]Emissions!B2985</f>
        <v>0</v>
      </c>
      <c r="C2915" s="10">
        <f>[2]Emissions!C2985</f>
        <v>0</v>
      </c>
      <c r="D2915" s="10">
        <f>[2]Emissions!D2985</f>
        <v>0</v>
      </c>
      <c r="E2915" s="42">
        <f>[2]Emissions!E2985</f>
        <v>0</v>
      </c>
      <c r="F2915" s="42">
        <f>[2]Emissions!F2985</f>
        <v>0</v>
      </c>
      <c r="G2915" s="42">
        <f>[2]Emissions!G2985</f>
        <v>0</v>
      </c>
      <c r="H2915" s="42">
        <f>[2]Emissions!H2985</f>
        <v>0</v>
      </c>
      <c r="I2915" s="42">
        <f>[2]Emissions!I2985</f>
        <v>0</v>
      </c>
      <c r="J2915" s="42">
        <f>[2]Emissions!J2985</f>
        <v>0</v>
      </c>
      <c r="K2915" s="42">
        <f>[2]Emissions!K2985</f>
        <v>0</v>
      </c>
      <c r="L2915" s="42">
        <f>[2]Emissions!L2985</f>
        <v>0</v>
      </c>
      <c r="M2915" s="42">
        <f>[2]Emissions!M2985</f>
        <v>0</v>
      </c>
    </row>
    <row r="2916" spans="1:13">
      <c r="A2916" s="10">
        <f>[2]Emissions!A2978</f>
        <v>0</v>
      </c>
      <c r="B2916" s="10">
        <f>[2]Emissions!B2978</f>
        <v>0</v>
      </c>
      <c r="C2916" s="10">
        <f>[2]Emissions!C2978</f>
        <v>0</v>
      </c>
      <c r="D2916" s="10">
        <f>[2]Emissions!D2978</f>
        <v>0</v>
      </c>
      <c r="E2916" s="42">
        <f>[2]Emissions!E2978</f>
        <v>0</v>
      </c>
      <c r="F2916" s="42">
        <f>[2]Emissions!F2978</f>
        <v>0</v>
      </c>
      <c r="G2916" s="42">
        <f>[2]Emissions!G2978</f>
        <v>0</v>
      </c>
      <c r="H2916" s="42">
        <f>[2]Emissions!H2978</f>
        <v>0</v>
      </c>
      <c r="I2916" s="42">
        <f>[2]Emissions!I2978</f>
        <v>0</v>
      </c>
      <c r="J2916" s="42">
        <f>[2]Emissions!J2978</f>
        <v>0</v>
      </c>
      <c r="K2916" s="42">
        <f>[2]Emissions!K2978</f>
        <v>0</v>
      </c>
      <c r="L2916" s="42">
        <f>[2]Emissions!L2978</f>
        <v>0</v>
      </c>
      <c r="M2916" s="42">
        <f>[2]Emissions!M2978</f>
        <v>0</v>
      </c>
    </row>
    <row r="2917" spans="1:13">
      <c r="A2917" s="10">
        <f>[2]Emissions!A2971</f>
        <v>0</v>
      </c>
      <c r="B2917" s="10">
        <f>[2]Emissions!B2971</f>
        <v>0</v>
      </c>
      <c r="C2917" s="10">
        <f>[2]Emissions!C2971</f>
        <v>0</v>
      </c>
      <c r="D2917" s="10">
        <f>[2]Emissions!D2971</f>
        <v>0</v>
      </c>
      <c r="E2917" s="42">
        <f>[2]Emissions!E2971</f>
        <v>0</v>
      </c>
      <c r="F2917" s="42">
        <f>[2]Emissions!F2971</f>
        <v>0</v>
      </c>
      <c r="G2917" s="42">
        <f>[2]Emissions!G2971</f>
        <v>0</v>
      </c>
      <c r="H2917" s="42">
        <f>[2]Emissions!H2971</f>
        <v>0</v>
      </c>
      <c r="I2917" s="42">
        <f>[2]Emissions!I2971</f>
        <v>0</v>
      </c>
      <c r="J2917" s="42">
        <f>[2]Emissions!J2971</f>
        <v>0</v>
      </c>
      <c r="K2917" s="42">
        <f>[2]Emissions!K2971</f>
        <v>0</v>
      </c>
      <c r="L2917" s="42">
        <f>[2]Emissions!L2971</f>
        <v>0</v>
      </c>
      <c r="M2917" s="42">
        <f>[2]Emissions!M2971</f>
        <v>0</v>
      </c>
    </row>
    <row r="2918" spans="1:13">
      <c r="A2918" s="10">
        <f>[2]Emissions!A2964</f>
        <v>0</v>
      </c>
      <c r="B2918" s="10">
        <f>[2]Emissions!B2964</f>
        <v>0</v>
      </c>
      <c r="C2918" s="10">
        <f>[2]Emissions!C2964</f>
        <v>0</v>
      </c>
      <c r="D2918" s="10">
        <f>[2]Emissions!D2964</f>
        <v>0</v>
      </c>
      <c r="E2918" s="42">
        <f>[2]Emissions!E2964</f>
        <v>0</v>
      </c>
      <c r="F2918" s="42">
        <f>[2]Emissions!F2964</f>
        <v>0</v>
      </c>
      <c r="G2918" s="42">
        <f>[2]Emissions!G2964</f>
        <v>0</v>
      </c>
      <c r="H2918" s="42">
        <f>[2]Emissions!H2964</f>
        <v>0</v>
      </c>
      <c r="I2918" s="42">
        <f>[2]Emissions!I2964</f>
        <v>0</v>
      </c>
      <c r="J2918" s="42">
        <f>[2]Emissions!J2964</f>
        <v>0</v>
      </c>
      <c r="K2918" s="42">
        <f>[2]Emissions!K2964</f>
        <v>0</v>
      </c>
      <c r="L2918" s="42">
        <f>[2]Emissions!L2964</f>
        <v>0</v>
      </c>
      <c r="M2918" s="42">
        <f>[2]Emissions!M2964</f>
        <v>0</v>
      </c>
    </row>
    <row r="2919" spans="1:13">
      <c r="A2919" s="10">
        <f>[2]Emissions!A2957</f>
        <v>0</v>
      </c>
      <c r="B2919" s="10">
        <f>[2]Emissions!B2957</f>
        <v>0</v>
      </c>
      <c r="C2919" s="10">
        <f>[2]Emissions!C2957</f>
        <v>0</v>
      </c>
      <c r="D2919" s="10">
        <f>[2]Emissions!D2957</f>
        <v>0</v>
      </c>
      <c r="E2919" s="42">
        <f>[2]Emissions!E2957</f>
        <v>0</v>
      </c>
      <c r="F2919" s="42">
        <f>[2]Emissions!F2957</f>
        <v>0</v>
      </c>
      <c r="G2919" s="42">
        <f>[2]Emissions!G2957</f>
        <v>0</v>
      </c>
      <c r="H2919" s="42">
        <f>[2]Emissions!H2957</f>
        <v>0</v>
      </c>
      <c r="I2919" s="42">
        <f>[2]Emissions!I2957</f>
        <v>0</v>
      </c>
      <c r="J2919" s="42">
        <f>[2]Emissions!J2957</f>
        <v>0</v>
      </c>
      <c r="K2919" s="42">
        <f>[2]Emissions!K2957</f>
        <v>0</v>
      </c>
      <c r="L2919" s="42">
        <f>[2]Emissions!L2957</f>
        <v>0</v>
      </c>
      <c r="M2919" s="42">
        <f>[2]Emissions!M2957</f>
        <v>0</v>
      </c>
    </row>
    <row r="2920" spans="1:13">
      <c r="A2920" s="10">
        <f>[2]Emissions!A2950</f>
        <v>0</v>
      </c>
      <c r="B2920" s="10">
        <f>[2]Emissions!B2950</f>
        <v>0</v>
      </c>
      <c r="C2920" s="10">
        <f>[2]Emissions!C2950</f>
        <v>0</v>
      </c>
      <c r="D2920" s="10">
        <f>[2]Emissions!D2950</f>
        <v>0</v>
      </c>
      <c r="E2920" s="42">
        <f>[2]Emissions!E2950</f>
        <v>0</v>
      </c>
      <c r="F2920" s="42">
        <f>[2]Emissions!F2950</f>
        <v>0</v>
      </c>
      <c r="G2920" s="42">
        <f>[2]Emissions!G2950</f>
        <v>0</v>
      </c>
      <c r="H2920" s="42">
        <f>[2]Emissions!H2950</f>
        <v>0</v>
      </c>
      <c r="I2920" s="42">
        <f>[2]Emissions!I2950</f>
        <v>0</v>
      </c>
      <c r="J2920" s="42">
        <f>[2]Emissions!J2950</f>
        <v>0</v>
      </c>
      <c r="K2920" s="42">
        <f>[2]Emissions!K2950</f>
        <v>0</v>
      </c>
      <c r="L2920" s="42">
        <f>[2]Emissions!L2950</f>
        <v>0</v>
      </c>
      <c r="M2920" s="42">
        <f>[2]Emissions!M2950</f>
        <v>0</v>
      </c>
    </row>
    <row r="2921" spans="1:13">
      <c r="A2921" s="10">
        <f>[2]Emissions!A2943</f>
        <v>0</v>
      </c>
      <c r="B2921" s="10">
        <f>[2]Emissions!B2943</f>
        <v>0</v>
      </c>
      <c r="C2921" s="10">
        <f>[2]Emissions!C2943</f>
        <v>0</v>
      </c>
      <c r="D2921" s="10">
        <f>[2]Emissions!D2943</f>
        <v>0</v>
      </c>
      <c r="E2921" s="42">
        <f>[2]Emissions!E2943</f>
        <v>0</v>
      </c>
      <c r="F2921" s="42">
        <f>[2]Emissions!F2943</f>
        <v>0</v>
      </c>
      <c r="G2921" s="42">
        <f>[2]Emissions!G2943</f>
        <v>0</v>
      </c>
      <c r="H2921" s="42">
        <f>[2]Emissions!H2943</f>
        <v>0</v>
      </c>
      <c r="I2921" s="42">
        <f>[2]Emissions!I2943</f>
        <v>0</v>
      </c>
      <c r="J2921" s="42">
        <f>[2]Emissions!J2943</f>
        <v>0</v>
      </c>
      <c r="K2921" s="42">
        <f>[2]Emissions!K2943</f>
        <v>0</v>
      </c>
      <c r="L2921" s="42">
        <f>[2]Emissions!L2943</f>
        <v>0</v>
      </c>
      <c r="M2921" s="42">
        <f>[2]Emissions!M2943</f>
        <v>0</v>
      </c>
    </row>
    <row r="2922" spans="1:13">
      <c r="A2922" s="10">
        <f>[2]Emissions!A2936</f>
        <v>0</v>
      </c>
      <c r="B2922" s="10">
        <f>[2]Emissions!B2936</f>
        <v>0</v>
      </c>
      <c r="C2922" s="10">
        <f>[2]Emissions!C2936</f>
        <v>0</v>
      </c>
      <c r="D2922" s="10">
        <f>[2]Emissions!D2936</f>
        <v>0</v>
      </c>
      <c r="E2922" s="42">
        <f>[2]Emissions!E2936</f>
        <v>0</v>
      </c>
      <c r="F2922" s="42">
        <f>[2]Emissions!F2936</f>
        <v>0</v>
      </c>
      <c r="G2922" s="42">
        <f>[2]Emissions!G2936</f>
        <v>0</v>
      </c>
      <c r="H2922" s="42">
        <f>[2]Emissions!H2936</f>
        <v>0</v>
      </c>
      <c r="I2922" s="42">
        <f>[2]Emissions!I2936</f>
        <v>0</v>
      </c>
      <c r="J2922" s="42">
        <f>[2]Emissions!J2936</f>
        <v>0</v>
      </c>
      <c r="K2922" s="42">
        <f>[2]Emissions!K2936</f>
        <v>0</v>
      </c>
      <c r="L2922" s="42">
        <f>[2]Emissions!L2936</f>
        <v>0</v>
      </c>
      <c r="M2922" s="42">
        <f>[2]Emissions!M2936</f>
        <v>0</v>
      </c>
    </row>
    <row r="2923" spans="1:13">
      <c r="A2923" s="10">
        <f>[2]Emissions!A2924</f>
        <v>0</v>
      </c>
      <c r="B2923" s="10">
        <f>[2]Emissions!B2924</f>
        <v>0</v>
      </c>
      <c r="C2923" s="10">
        <f>[2]Emissions!C2924</f>
        <v>0</v>
      </c>
      <c r="D2923" s="10">
        <f>[2]Emissions!D2924</f>
        <v>0</v>
      </c>
      <c r="E2923" s="42">
        <f>[2]Emissions!E2924</f>
        <v>0</v>
      </c>
      <c r="F2923" s="42">
        <f>[2]Emissions!F2924</f>
        <v>0</v>
      </c>
      <c r="G2923" s="42">
        <f>[2]Emissions!G2924</f>
        <v>0</v>
      </c>
      <c r="H2923" s="42">
        <f>[2]Emissions!H2924</f>
        <v>0</v>
      </c>
      <c r="I2923" s="42">
        <f>[2]Emissions!I2924</f>
        <v>0</v>
      </c>
      <c r="J2923" s="42">
        <f>[2]Emissions!J2924</f>
        <v>0</v>
      </c>
      <c r="K2923" s="42">
        <f>[2]Emissions!K2924</f>
        <v>0</v>
      </c>
      <c r="L2923" s="42">
        <f>[2]Emissions!L2924</f>
        <v>0</v>
      </c>
      <c r="M2923" s="42">
        <f>[2]Emissions!M2924</f>
        <v>0</v>
      </c>
    </row>
    <row r="2924" spans="1:13">
      <c r="A2924" s="10">
        <f>[2]Emissions!A2929</f>
        <v>0</v>
      </c>
      <c r="B2924" s="10">
        <f>[2]Emissions!B2929</f>
        <v>0</v>
      </c>
      <c r="C2924" s="10">
        <f>[2]Emissions!C2929</f>
        <v>0</v>
      </c>
      <c r="D2924" s="10">
        <f>[2]Emissions!D2929</f>
        <v>0</v>
      </c>
      <c r="E2924" s="42">
        <f>[2]Emissions!E2929</f>
        <v>0</v>
      </c>
      <c r="F2924" s="42">
        <f>[2]Emissions!F2929</f>
        <v>0</v>
      </c>
      <c r="G2924" s="42">
        <f>[2]Emissions!G2929</f>
        <v>0</v>
      </c>
      <c r="H2924" s="42">
        <f>[2]Emissions!H2929</f>
        <v>0</v>
      </c>
      <c r="I2924" s="42">
        <f>[2]Emissions!I2929</f>
        <v>0</v>
      </c>
      <c r="J2924" s="42">
        <f>[2]Emissions!J2929</f>
        <v>0</v>
      </c>
      <c r="K2924" s="42">
        <f>[2]Emissions!K2929</f>
        <v>0</v>
      </c>
      <c r="L2924" s="42">
        <f>[2]Emissions!L2929</f>
        <v>0</v>
      </c>
      <c r="M2924" s="42">
        <f>[2]Emissions!M2929</f>
        <v>0</v>
      </c>
    </row>
    <row r="2925" spans="1:13">
      <c r="A2925" s="10">
        <f>[2]Emissions!A2917</f>
        <v>0</v>
      </c>
      <c r="B2925" s="10">
        <f>[2]Emissions!B2917</f>
        <v>0</v>
      </c>
      <c r="C2925" s="10">
        <f>[2]Emissions!C2917</f>
        <v>0</v>
      </c>
      <c r="D2925" s="10">
        <f>[2]Emissions!D2917</f>
        <v>0</v>
      </c>
      <c r="E2925" s="42">
        <f>[2]Emissions!E2917</f>
        <v>0</v>
      </c>
      <c r="F2925" s="42">
        <f>[2]Emissions!F2917</f>
        <v>0</v>
      </c>
      <c r="G2925" s="42">
        <f>[2]Emissions!G2917</f>
        <v>0</v>
      </c>
      <c r="H2925" s="42">
        <f>[2]Emissions!H2917</f>
        <v>0</v>
      </c>
      <c r="I2925" s="42">
        <f>[2]Emissions!I2917</f>
        <v>0</v>
      </c>
      <c r="J2925" s="42">
        <f>[2]Emissions!J2917</f>
        <v>0</v>
      </c>
      <c r="K2925" s="42">
        <f>[2]Emissions!K2917</f>
        <v>0</v>
      </c>
      <c r="L2925" s="42">
        <f>[2]Emissions!L2917</f>
        <v>0</v>
      </c>
      <c r="M2925" s="42">
        <f>[2]Emissions!M2917</f>
        <v>0</v>
      </c>
    </row>
    <row r="2926" spans="1:13">
      <c r="A2926" s="10">
        <f>[2]Emissions!A2910</f>
        <v>0</v>
      </c>
      <c r="B2926" s="10">
        <f>[2]Emissions!B2910</f>
        <v>0</v>
      </c>
      <c r="C2926" s="10">
        <f>[2]Emissions!C2910</f>
        <v>0</v>
      </c>
      <c r="D2926" s="10">
        <f>[2]Emissions!D2910</f>
        <v>0</v>
      </c>
      <c r="E2926" s="42">
        <f>[2]Emissions!E2910</f>
        <v>0</v>
      </c>
      <c r="F2926" s="42">
        <f>[2]Emissions!F2910</f>
        <v>0</v>
      </c>
      <c r="G2926" s="42">
        <f>[2]Emissions!G2910</f>
        <v>0</v>
      </c>
      <c r="H2926" s="42">
        <f>[2]Emissions!H2910</f>
        <v>0</v>
      </c>
      <c r="I2926" s="42">
        <f>[2]Emissions!I2910</f>
        <v>0</v>
      </c>
      <c r="J2926" s="42">
        <f>[2]Emissions!J2910</f>
        <v>0</v>
      </c>
      <c r="K2926" s="42">
        <f>[2]Emissions!K2910</f>
        <v>0</v>
      </c>
      <c r="L2926" s="42">
        <f>[2]Emissions!L2910</f>
        <v>0</v>
      </c>
      <c r="M2926" s="42">
        <f>[2]Emissions!M2910</f>
        <v>0</v>
      </c>
    </row>
    <row r="2927" spans="1:13">
      <c r="A2927" s="10">
        <f>[2]Emissions!A2903</f>
        <v>0</v>
      </c>
      <c r="B2927" s="10">
        <f>[2]Emissions!B2903</f>
        <v>0</v>
      </c>
      <c r="C2927" s="10">
        <f>[2]Emissions!C2903</f>
        <v>0</v>
      </c>
      <c r="D2927" s="10">
        <f>[2]Emissions!D2903</f>
        <v>0</v>
      </c>
      <c r="E2927" s="42">
        <f>[2]Emissions!E2903</f>
        <v>0</v>
      </c>
      <c r="F2927" s="42">
        <f>[2]Emissions!F2903</f>
        <v>0</v>
      </c>
      <c r="G2927" s="42">
        <f>[2]Emissions!G2903</f>
        <v>0</v>
      </c>
      <c r="H2927" s="42">
        <f>[2]Emissions!H2903</f>
        <v>0</v>
      </c>
      <c r="I2927" s="42">
        <f>[2]Emissions!I2903</f>
        <v>0</v>
      </c>
      <c r="J2927" s="42">
        <f>[2]Emissions!J2903</f>
        <v>0</v>
      </c>
      <c r="K2927" s="42">
        <f>[2]Emissions!K2903</f>
        <v>0</v>
      </c>
      <c r="L2927" s="42">
        <f>[2]Emissions!L2903</f>
        <v>0</v>
      </c>
      <c r="M2927" s="42">
        <f>[2]Emissions!M2903</f>
        <v>0</v>
      </c>
    </row>
    <row r="2928" spans="1:13">
      <c r="A2928" s="10">
        <f>[2]Emissions!A2896</f>
        <v>0</v>
      </c>
      <c r="B2928" s="10">
        <f>[2]Emissions!B2896</f>
        <v>0</v>
      </c>
      <c r="C2928" s="10">
        <f>[2]Emissions!C2896</f>
        <v>0</v>
      </c>
      <c r="D2928" s="10">
        <f>[2]Emissions!D2896</f>
        <v>0</v>
      </c>
      <c r="E2928" s="42">
        <f>[2]Emissions!E2896</f>
        <v>0</v>
      </c>
      <c r="F2928" s="42">
        <f>[2]Emissions!F2896</f>
        <v>0</v>
      </c>
      <c r="G2928" s="42">
        <f>[2]Emissions!G2896</f>
        <v>0</v>
      </c>
      <c r="H2928" s="42">
        <f>[2]Emissions!H2896</f>
        <v>0</v>
      </c>
      <c r="I2928" s="42">
        <f>[2]Emissions!I2896</f>
        <v>0</v>
      </c>
      <c r="J2928" s="42">
        <f>[2]Emissions!J2896</f>
        <v>0</v>
      </c>
      <c r="K2928" s="42">
        <f>[2]Emissions!K2896</f>
        <v>0</v>
      </c>
      <c r="L2928" s="42">
        <f>[2]Emissions!L2896</f>
        <v>0</v>
      </c>
      <c r="M2928" s="42">
        <f>[2]Emissions!M2896</f>
        <v>0</v>
      </c>
    </row>
    <row r="2929" spans="1:13">
      <c r="A2929" s="10">
        <f>[2]Emissions!A2889</f>
        <v>0</v>
      </c>
      <c r="B2929" s="10">
        <f>[2]Emissions!B2889</f>
        <v>0</v>
      </c>
      <c r="C2929" s="10">
        <f>[2]Emissions!C2889</f>
        <v>0</v>
      </c>
      <c r="D2929" s="10">
        <f>[2]Emissions!D2889</f>
        <v>0</v>
      </c>
      <c r="E2929" s="42">
        <f>[2]Emissions!E2889</f>
        <v>0</v>
      </c>
      <c r="F2929" s="42">
        <f>[2]Emissions!F2889</f>
        <v>0</v>
      </c>
      <c r="G2929" s="42">
        <f>[2]Emissions!G2889</f>
        <v>0</v>
      </c>
      <c r="H2929" s="42">
        <f>[2]Emissions!H2889</f>
        <v>0</v>
      </c>
      <c r="I2929" s="42">
        <f>[2]Emissions!I2889</f>
        <v>0</v>
      </c>
      <c r="J2929" s="42">
        <f>[2]Emissions!J2889</f>
        <v>0</v>
      </c>
      <c r="K2929" s="42">
        <f>[2]Emissions!K2889</f>
        <v>0</v>
      </c>
      <c r="L2929" s="42">
        <f>[2]Emissions!L2889</f>
        <v>0</v>
      </c>
      <c r="M2929" s="42">
        <f>[2]Emissions!M2889</f>
        <v>0</v>
      </c>
    </row>
    <row r="2930" spans="1:13">
      <c r="A2930" s="10">
        <f>[2]Emissions!A2882</f>
        <v>0</v>
      </c>
      <c r="B2930" s="10">
        <f>[2]Emissions!B2882</f>
        <v>0</v>
      </c>
      <c r="C2930" s="10">
        <f>[2]Emissions!C2882</f>
        <v>0</v>
      </c>
      <c r="D2930" s="10">
        <f>[2]Emissions!D2882</f>
        <v>0</v>
      </c>
      <c r="E2930" s="42">
        <f>[2]Emissions!E2882</f>
        <v>0</v>
      </c>
      <c r="F2930" s="42">
        <f>[2]Emissions!F2882</f>
        <v>0</v>
      </c>
      <c r="G2930" s="42">
        <f>[2]Emissions!G2882</f>
        <v>0</v>
      </c>
      <c r="H2930" s="42">
        <f>[2]Emissions!H2882</f>
        <v>0</v>
      </c>
      <c r="I2930" s="42">
        <f>[2]Emissions!I2882</f>
        <v>0</v>
      </c>
      <c r="J2930" s="42">
        <f>[2]Emissions!J2882</f>
        <v>0</v>
      </c>
      <c r="K2930" s="42">
        <f>[2]Emissions!K2882</f>
        <v>0</v>
      </c>
      <c r="L2930" s="42">
        <f>[2]Emissions!L2882</f>
        <v>0</v>
      </c>
      <c r="M2930" s="42">
        <f>[2]Emissions!M2882</f>
        <v>0</v>
      </c>
    </row>
    <row r="2931" spans="1:13">
      <c r="A2931" s="10">
        <f>[2]Emissions!A2875</f>
        <v>0</v>
      </c>
      <c r="B2931" s="10">
        <f>[2]Emissions!B2875</f>
        <v>0</v>
      </c>
      <c r="C2931" s="10">
        <f>[2]Emissions!C2875</f>
        <v>0</v>
      </c>
      <c r="D2931" s="10">
        <f>[2]Emissions!D2875</f>
        <v>0</v>
      </c>
      <c r="E2931" s="42">
        <f>[2]Emissions!E2875</f>
        <v>0</v>
      </c>
      <c r="F2931" s="42">
        <f>[2]Emissions!F2875</f>
        <v>0</v>
      </c>
      <c r="G2931" s="42">
        <f>[2]Emissions!G2875</f>
        <v>0</v>
      </c>
      <c r="H2931" s="42">
        <f>[2]Emissions!H2875</f>
        <v>0</v>
      </c>
      <c r="I2931" s="42">
        <f>[2]Emissions!I2875</f>
        <v>0</v>
      </c>
      <c r="J2931" s="42">
        <f>[2]Emissions!J2875</f>
        <v>0</v>
      </c>
      <c r="K2931" s="42">
        <f>[2]Emissions!K2875</f>
        <v>0</v>
      </c>
      <c r="L2931" s="42">
        <f>[2]Emissions!L2875</f>
        <v>0</v>
      </c>
      <c r="M2931" s="42">
        <f>[2]Emissions!M2875</f>
        <v>0</v>
      </c>
    </row>
    <row r="2932" spans="1:13">
      <c r="A2932" s="10">
        <f>[2]Emissions!A2868</f>
        <v>0</v>
      </c>
      <c r="B2932" s="10">
        <f>[2]Emissions!B2868</f>
        <v>0</v>
      </c>
      <c r="C2932" s="10">
        <f>[2]Emissions!C2868</f>
        <v>0</v>
      </c>
      <c r="D2932" s="10">
        <f>[2]Emissions!D2868</f>
        <v>0</v>
      </c>
      <c r="E2932" s="42">
        <f>[2]Emissions!E2868</f>
        <v>0</v>
      </c>
      <c r="F2932" s="42">
        <f>[2]Emissions!F2868</f>
        <v>0</v>
      </c>
      <c r="G2932" s="42">
        <f>[2]Emissions!G2868</f>
        <v>0</v>
      </c>
      <c r="H2932" s="42">
        <f>[2]Emissions!H2868</f>
        <v>0</v>
      </c>
      <c r="I2932" s="42">
        <f>[2]Emissions!I2868</f>
        <v>0</v>
      </c>
      <c r="J2932" s="42">
        <f>[2]Emissions!J2868</f>
        <v>0</v>
      </c>
      <c r="K2932" s="42">
        <f>[2]Emissions!K2868</f>
        <v>0</v>
      </c>
      <c r="L2932" s="42">
        <f>[2]Emissions!L2868</f>
        <v>0</v>
      </c>
      <c r="M2932" s="42">
        <f>[2]Emissions!M2868</f>
        <v>0</v>
      </c>
    </row>
    <row r="2933" spans="1:13">
      <c r="A2933" s="10">
        <f>[2]Emissions!A2861</f>
        <v>0</v>
      </c>
      <c r="B2933" s="10">
        <f>[2]Emissions!B2861</f>
        <v>0</v>
      </c>
      <c r="C2933" s="10">
        <f>[2]Emissions!C2861</f>
        <v>0</v>
      </c>
      <c r="D2933" s="10">
        <f>[2]Emissions!D2861</f>
        <v>0</v>
      </c>
      <c r="E2933" s="42">
        <f>[2]Emissions!E2861</f>
        <v>0</v>
      </c>
      <c r="F2933" s="42">
        <f>[2]Emissions!F2861</f>
        <v>0</v>
      </c>
      <c r="G2933" s="42">
        <f>[2]Emissions!G2861</f>
        <v>0</v>
      </c>
      <c r="H2933" s="42">
        <f>[2]Emissions!H2861</f>
        <v>0</v>
      </c>
      <c r="I2933" s="42">
        <f>[2]Emissions!I2861</f>
        <v>0</v>
      </c>
      <c r="J2933" s="42">
        <f>[2]Emissions!J2861</f>
        <v>0</v>
      </c>
      <c r="K2933" s="42">
        <f>[2]Emissions!K2861</f>
        <v>0</v>
      </c>
      <c r="L2933" s="42">
        <f>[2]Emissions!L2861</f>
        <v>0</v>
      </c>
      <c r="M2933" s="42">
        <f>[2]Emissions!M2861</f>
        <v>0</v>
      </c>
    </row>
    <row r="2934" spans="1:13">
      <c r="A2934" s="10">
        <f>[2]Emissions!A2854</f>
        <v>0</v>
      </c>
      <c r="B2934" s="10">
        <f>[2]Emissions!B2854</f>
        <v>0</v>
      </c>
      <c r="C2934" s="10">
        <f>[2]Emissions!C2854</f>
        <v>0</v>
      </c>
      <c r="D2934" s="10">
        <f>[2]Emissions!D2854</f>
        <v>0</v>
      </c>
      <c r="E2934" s="42">
        <f>[2]Emissions!E2854</f>
        <v>0</v>
      </c>
      <c r="F2934" s="42">
        <f>[2]Emissions!F2854</f>
        <v>0</v>
      </c>
      <c r="G2934" s="42">
        <f>[2]Emissions!G2854</f>
        <v>0</v>
      </c>
      <c r="H2934" s="42">
        <f>[2]Emissions!H2854</f>
        <v>0</v>
      </c>
      <c r="I2934" s="42">
        <f>[2]Emissions!I2854</f>
        <v>0</v>
      </c>
      <c r="J2934" s="42">
        <f>[2]Emissions!J2854</f>
        <v>0</v>
      </c>
      <c r="K2934" s="42">
        <f>[2]Emissions!K2854</f>
        <v>0</v>
      </c>
      <c r="L2934" s="42">
        <f>[2]Emissions!L2854</f>
        <v>0</v>
      </c>
      <c r="M2934" s="42">
        <f>[2]Emissions!M2854</f>
        <v>0</v>
      </c>
    </row>
    <row r="2935" spans="1:13">
      <c r="A2935" s="10">
        <f>[2]Emissions!A2847</f>
        <v>0</v>
      </c>
      <c r="B2935" s="10">
        <f>[2]Emissions!B2847</f>
        <v>0</v>
      </c>
      <c r="C2935" s="10">
        <f>[2]Emissions!C2847</f>
        <v>0</v>
      </c>
      <c r="D2935" s="10">
        <f>[2]Emissions!D2847</f>
        <v>0</v>
      </c>
      <c r="E2935" s="42">
        <f>[2]Emissions!E2847</f>
        <v>0</v>
      </c>
      <c r="F2935" s="42">
        <f>[2]Emissions!F2847</f>
        <v>0</v>
      </c>
      <c r="G2935" s="42">
        <f>[2]Emissions!G2847</f>
        <v>0</v>
      </c>
      <c r="H2935" s="42">
        <f>[2]Emissions!H2847</f>
        <v>0</v>
      </c>
      <c r="I2935" s="42">
        <f>[2]Emissions!I2847</f>
        <v>0</v>
      </c>
      <c r="J2935" s="42">
        <f>[2]Emissions!J2847</f>
        <v>0</v>
      </c>
      <c r="K2935" s="42">
        <f>[2]Emissions!K2847</f>
        <v>0</v>
      </c>
      <c r="L2935" s="42">
        <f>[2]Emissions!L2847</f>
        <v>0</v>
      </c>
      <c r="M2935" s="42">
        <f>[2]Emissions!M2847</f>
        <v>0</v>
      </c>
    </row>
    <row r="2936" spans="1:13">
      <c r="A2936" s="10">
        <f>[2]Emissions!A2840</f>
        <v>0</v>
      </c>
      <c r="B2936" s="10">
        <f>[2]Emissions!B2840</f>
        <v>0</v>
      </c>
      <c r="C2936" s="10">
        <f>[2]Emissions!C2840</f>
        <v>0</v>
      </c>
      <c r="D2936" s="10">
        <f>[2]Emissions!D2840</f>
        <v>0</v>
      </c>
      <c r="E2936" s="42">
        <f>[2]Emissions!E2840</f>
        <v>0</v>
      </c>
      <c r="F2936" s="42">
        <f>[2]Emissions!F2840</f>
        <v>0</v>
      </c>
      <c r="G2936" s="42">
        <f>[2]Emissions!G2840</f>
        <v>0</v>
      </c>
      <c r="H2936" s="42">
        <f>[2]Emissions!H2840</f>
        <v>0</v>
      </c>
      <c r="I2936" s="42">
        <f>[2]Emissions!I2840</f>
        <v>0</v>
      </c>
      <c r="J2936" s="42">
        <f>[2]Emissions!J2840</f>
        <v>0</v>
      </c>
      <c r="K2936" s="42">
        <f>[2]Emissions!K2840</f>
        <v>0</v>
      </c>
      <c r="L2936" s="42">
        <f>[2]Emissions!L2840</f>
        <v>0</v>
      </c>
      <c r="M2936" s="42">
        <f>[2]Emissions!M2840</f>
        <v>0</v>
      </c>
    </row>
    <row r="2937" spans="1:13">
      <c r="A2937" s="10">
        <f>[2]Emissions!A2833</f>
        <v>0</v>
      </c>
      <c r="B2937" s="10">
        <f>[2]Emissions!B2833</f>
        <v>0</v>
      </c>
      <c r="C2937" s="10">
        <f>[2]Emissions!C2833</f>
        <v>0</v>
      </c>
      <c r="D2937" s="10">
        <f>[2]Emissions!D2833</f>
        <v>0</v>
      </c>
      <c r="E2937" s="42">
        <f>[2]Emissions!E2833</f>
        <v>0</v>
      </c>
      <c r="F2937" s="42">
        <f>[2]Emissions!F2833</f>
        <v>0</v>
      </c>
      <c r="G2937" s="42">
        <f>[2]Emissions!G2833</f>
        <v>0</v>
      </c>
      <c r="H2937" s="42">
        <f>[2]Emissions!H2833</f>
        <v>0</v>
      </c>
      <c r="I2937" s="42">
        <f>[2]Emissions!I2833</f>
        <v>0</v>
      </c>
      <c r="J2937" s="42">
        <f>[2]Emissions!J2833</f>
        <v>0</v>
      </c>
      <c r="K2937" s="42">
        <f>[2]Emissions!K2833</f>
        <v>0</v>
      </c>
      <c r="L2937" s="42">
        <f>[2]Emissions!L2833</f>
        <v>0</v>
      </c>
      <c r="M2937" s="42">
        <f>[2]Emissions!M2833</f>
        <v>0</v>
      </c>
    </row>
    <row r="2938" spans="1:13">
      <c r="A2938" s="10">
        <f>[2]Emissions!A2826</f>
        <v>0</v>
      </c>
      <c r="B2938" s="10">
        <f>[2]Emissions!B2826</f>
        <v>0</v>
      </c>
      <c r="C2938" s="10">
        <f>[2]Emissions!C2826</f>
        <v>0</v>
      </c>
      <c r="D2938" s="10">
        <f>[2]Emissions!D2826</f>
        <v>0</v>
      </c>
      <c r="E2938" s="42">
        <f>[2]Emissions!E2826</f>
        <v>0</v>
      </c>
      <c r="F2938" s="42">
        <f>[2]Emissions!F2826</f>
        <v>0</v>
      </c>
      <c r="G2938" s="42">
        <f>[2]Emissions!G2826</f>
        <v>0</v>
      </c>
      <c r="H2938" s="42">
        <f>[2]Emissions!H2826</f>
        <v>0</v>
      </c>
      <c r="I2938" s="42">
        <f>[2]Emissions!I2826</f>
        <v>0</v>
      </c>
      <c r="J2938" s="42">
        <f>[2]Emissions!J2826</f>
        <v>0</v>
      </c>
      <c r="K2938" s="42">
        <f>[2]Emissions!K2826</f>
        <v>0</v>
      </c>
      <c r="L2938" s="42">
        <f>[2]Emissions!L2826</f>
        <v>0</v>
      </c>
      <c r="M2938" s="42">
        <f>[2]Emissions!M2826</f>
        <v>0</v>
      </c>
    </row>
    <row r="2939" spans="1:13">
      <c r="A2939" s="10">
        <f>[2]Emissions!A2819</f>
        <v>0</v>
      </c>
      <c r="B2939" s="10">
        <f>[2]Emissions!B2819</f>
        <v>0</v>
      </c>
      <c r="C2939" s="10">
        <f>[2]Emissions!C2819</f>
        <v>0</v>
      </c>
      <c r="D2939" s="10">
        <f>[2]Emissions!D2819</f>
        <v>0</v>
      </c>
      <c r="E2939" s="42">
        <f>[2]Emissions!E2819</f>
        <v>0</v>
      </c>
      <c r="F2939" s="42">
        <f>[2]Emissions!F2819</f>
        <v>0</v>
      </c>
      <c r="G2939" s="42">
        <f>[2]Emissions!G2819</f>
        <v>0</v>
      </c>
      <c r="H2939" s="42">
        <f>[2]Emissions!H2819</f>
        <v>0</v>
      </c>
      <c r="I2939" s="42">
        <f>[2]Emissions!I2819</f>
        <v>0</v>
      </c>
      <c r="J2939" s="42">
        <f>[2]Emissions!J2819</f>
        <v>0</v>
      </c>
      <c r="K2939" s="42">
        <f>[2]Emissions!K2819</f>
        <v>0</v>
      </c>
      <c r="L2939" s="42">
        <f>[2]Emissions!L2819</f>
        <v>0</v>
      </c>
      <c r="M2939" s="42">
        <f>[2]Emissions!M2819</f>
        <v>0</v>
      </c>
    </row>
    <row r="2940" spans="1:13">
      <c r="A2940" s="10">
        <f>[2]Emissions!A2812</f>
        <v>0</v>
      </c>
      <c r="B2940" s="10">
        <f>[2]Emissions!B2812</f>
        <v>0</v>
      </c>
      <c r="C2940" s="10">
        <f>[2]Emissions!C2812</f>
        <v>0</v>
      </c>
      <c r="D2940" s="10">
        <f>[2]Emissions!D2812</f>
        <v>0</v>
      </c>
      <c r="E2940" s="42">
        <f>[2]Emissions!E2812</f>
        <v>0</v>
      </c>
      <c r="F2940" s="42">
        <f>[2]Emissions!F2812</f>
        <v>0</v>
      </c>
      <c r="G2940" s="42">
        <f>[2]Emissions!G2812</f>
        <v>0</v>
      </c>
      <c r="H2940" s="42">
        <f>[2]Emissions!H2812</f>
        <v>0</v>
      </c>
      <c r="I2940" s="42">
        <f>[2]Emissions!I2812</f>
        <v>0</v>
      </c>
      <c r="J2940" s="42">
        <f>[2]Emissions!J2812</f>
        <v>0</v>
      </c>
      <c r="K2940" s="42">
        <f>[2]Emissions!K2812</f>
        <v>0</v>
      </c>
      <c r="L2940" s="42">
        <f>[2]Emissions!L2812</f>
        <v>0</v>
      </c>
      <c r="M2940" s="42">
        <f>[2]Emissions!M2812</f>
        <v>0</v>
      </c>
    </row>
    <row r="2941" spans="1:13">
      <c r="A2941" s="10">
        <f>[2]Emissions!A2800</f>
        <v>0</v>
      </c>
      <c r="B2941" s="10">
        <f>[2]Emissions!B2800</f>
        <v>0</v>
      </c>
      <c r="C2941" s="10">
        <f>[2]Emissions!C2800</f>
        <v>0</v>
      </c>
      <c r="D2941" s="10">
        <f>[2]Emissions!D2800</f>
        <v>0</v>
      </c>
      <c r="E2941" s="42">
        <f>[2]Emissions!E2800</f>
        <v>0</v>
      </c>
      <c r="F2941" s="42">
        <f>[2]Emissions!F2800</f>
        <v>0</v>
      </c>
      <c r="G2941" s="42">
        <f>[2]Emissions!G2800</f>
        <v>0</v>
      </c>
      <c r="H2941" s="42">
        <f>[2]Emissions!H2800</f>
        <v>0</v>
      </c>
      <c r="I2941" s="42">
        <f>[2]Emissions!I2800</f>
        <v>0</v>
      </c>
      <c r="J2941" s="42">
        <f>[2]Emissions!J2800</f>
        <v>0</v>
      </c>
      <c r="K2941" s="42">
        <f>[2]Emissions!K2800</f>
        <v>0</v>
      </c>
      <c r="L2941" s="42">
        <f>[2]Emissions!L2800</f>
        <v>0</v>
      </c>
      <c r="M2941" s="42">
        <f>[2]Emissions!M2800</f>
        <v>0</v>
      </c>
    </row>
    <row r="2942" spans="1:13">
      <c r="A2942" s="10">
        <f>[2]Emissions!A2805</f>
        <v>0</v>
      </c>
      <c r="B2942" s="10">
        <f>[2]Emissions!B2805</f>
        <v>0</v>
      </c>
      <c r="C2942" s="10">
        <f>[2]Emissions!C2805</f>
        <v>0</v>
      </c>
      <c r="D2942" s="10">
        <f>[2]Emissions!D2805</f>
        <v>0</v>
      </c>
      <c r="E2942" s="42">
        <f>[2]Emissions!E2805</f>
        <v>0</v>
      </c>
      <c r="F2942" s="42">
        <f>[2]Emissions!F2805</f>
        <v>0</v>
      </c>
      <c r="G2942" s="42">
        <f>[2]Emissions!G2805</f>
        <v>0</v>
      </c>
      <c r="H2942" s="42">
        <f>[2]Emissions!H2805</f>
        <v>0</v>
      </c>
      <c r="I2942" s="42">
        <f>[2]Emissions!I2805</f>
        <v>0</v>
      </c>
      <c r="J2942" s="42">
        <f>[2]Emissions!J2805</f>
        <v>0</v>
      </c>
      <c r="K2942" s="42">
        <f>[2]Emissions!K2805</f>
        <v>0</v>
      </c>
      <c r="L2942" s="42">
        <f>[2]Emissions!L2805</f>
        <v>0</v>
      </c>
      <c r="M2942" s="42">
        <f>[2]Emissions!M2805</f>
        <v>0</v>
      </c>
    </row>
    <row r="2943" spans="1:13">
      <c r="A2943" s="10">
        <f>[2]Emissions!A2793</f>
        <v>0</v>
      </c>
      <c r="B2943" s="10">
        <f>[2]Emissions!B2793</f>
        <v>0</v>
      </c>
      <c r="C2943" s="10">
        <f>[2]Emissions!C2793</f>
        <v>0</v>
      </c>
      <c r="D2943" s="10">
        <f>[2]Emissions!D2793</f>
        <v>0</v>
      </c>
      <c r="E2943" s="42">
        <f>[2]Emissions!E2793</f>
        <v>0</v>
      </c>
      <c r="F2943" s="42">
        <f>[2]Emissions!F2793</f>
        <v>0</v>
      </c>
      <c r="G2943" s="42">
        <f>[2]Emissions!G2793</f>
        <v>0</v>
      </c>
      <c r="H2943" s="42">
        <f>[2]Emissions!H2793</f>
        <v>0</v>
      </c>
      <c r="I2943" s="42">
        <f>[2]Emissions!I2793</f>
        <v>0</v>
      </c>
      <c r="J2943" s="42">
        <f>[2]Emissions!J2793</f>
        <v>0</v>
      </c>
      <c r="K2943" s="42">
        <f>[2]Emissions!K2793</f>
        <v>0</v>
      </c>
      <c r="L2943" s="42">
        <f>[2]Emissions!L2793</f>
        <v>0</v>
      </c>
      <c r="M2943" s="42">
        <f>[2]Emissions!M2793</f>
        <v>0</v>
      </c>
    </row>
    <row r="2944" spans="1:13">
      <c r="A2944" s="10">
        <f>[2]Emissions!A2786</f>
        <v>0</v>
      </c>
      <c r="B2944" s="10">
        <f>[2]Emissions!B2786</f>
        <v>0</v>
      </c>
      <c r="C2944" s="10">
        <f>[2]Emissions!C2786</f>
        <v>0</v>
      </c>
      <c r="D2944" s="10">
        <f>[2]Emissions!D2786</f>
        <v>0</v>
      </c>
      <c r="E2944" s="42">
        <f>[2]Emissions!E2786</f>
        <v>0</v>
      </c>
      <c r="F2944" s="42">
        <f>[2]Emissions!F2786</f>
        <v>0</v>
      </c>
      <c r="G2944" s="42">
        <f>[2]Emissions!G2786</f>
        <v>0</v>
      </c>
      <c r="H2944" s="42">
        <f>[2]Emissions!H2786</f>
        <v>0</v>
      </c>
      <c r="I2944" s="42">
        <f>[2]Emissions!I2786</f>
        <v>0</v>
      </c>
      <c r="J2944" s="42">
        <f>[2]Emissions!J2786</f>
        <v>0</v>
      </c>
      <c r="K2944" s="42">
        <f>[2]Emissions!K2786</f>
        <v>0</v>
      </c>
      <c r="L2944" s="42">
        <f>[2]Emissions!L2786</f>
        <v>0</v>
      </c>
      <c r="M2944" s="42">
        <f>[2]Emissions!M2786</f>
        <v>0</v>
      </c>
    </row>
    <row r="2945" spans="1:13">
      <c r="A2945" s="10">
        <f>[2]Emissions!A2779</f>
        <v>0</v>
      </c>
      <c r="B2945" s="10">
        <f>[2]Emissions!B2779</f>
        <v>0</v>
      </c>
      <c r="C2945" s="10">
        <f>[2]Emissions!C2779</f>
        <v>0</v>
      </c>
      <c r="D2945" s="10">
        <f>[2]Emissions!D2779</f>
        <v>0</v>
      </c>
      <c r="E2945" s="42">
        <f>[2]Emissions!E2779</f>
        <v>0</v>
      </c>
      <c r="F2945" s="42">
        <f>[2]Emissions!F2779</f>
        <v>0</v>
      </c>
      <c r="G2945" s="42">
        <f>[2]Emissions!G2779</f>
        <v>0</v>
      </c>
      <c r="H2945" s="42">
        <f>[2]Emissions!H2779</f>
        <v>0</v>
      </c>
      <c r="I2945" s="42">
        <f>[2]Emissions!I2779</f>
        <v>0</v>
      </c>
      <c r="J2945" s="42">
        <f>[2]Emissions!J2779</f>
        <v>0</v>
      </c>
      <c r="K2945" s="42">
        <f>[2]Emissions!K2779</f>
        <v>0</v>
      </c>
      <c r="L2945" s="42">
        <f>[2]Emissions!L2779</f>
        <v>0</v>
      </c>
      <c r="M2945" s="42">
        <f>[2]Emissions!M2779</f>
        <v>0</v>
      </c>
    </row>
    <row r="2946" spans="1:13">
      <c r="A2946" s="10">
        <f>[2]Emissions!A2772</f>
        <v>0</v>
      </c>
      <c r="B2946" s="10">
        <f>[2]Emissions!B2772</f>
        <v>0</v>
      </c>
      <c r="C2946" s="10">
        <f>[2]Emissions!C2772</f>
        <v>0</v>
      </c>
      <c r="D2946" s="10">
        <f>[2]Emissions!D2772</f>
        <v>0</v>
      </c>
      <c r="E2946" s="42">
        <f>[2]Emissions!E2772</f>
        <v>0</v>
      </c>
      <c r="F2946" s="42">
        <f>[2]Emissions!F2772</f>
        <v>0</v>
      </c>
      <c r="G2946" s="42">
        <f>[2]Emissions!G2772</f>
        <v>0</v>
      </c>
      <c r="H2946" s="42">
        <f>[2]Emissions!H2772</f>
        <v>0</v>
      </c>
      <c r="I2946" s="42">
        <f>[2]Emissions!I2772</f>
        <v>0</v>
      </c>
      <c r="J2946" s="42">
        <f>[2]Emissions!J2772</f>
        <v>0</v>
      </c>
      <c r="K2946" s="42">
        <f>[2]Emissions!K2772</f>
        <v>0</v>
      </c>
      <c r="L2946" s="42">
        <f>[2]Emissions!L2772</f>
        <v>0</v>
      </c>
      <c r="M2946" s="42">
        <f>[2]Emissions!M2772</f>
        <v>0</v>
      </c>
    </row>
    <row r="2947" spans="1:13">
      <c r="A2947" s="10">
        <f>[2]Emissions!A2765</f>
        <v>0</v>
      </c>
      <c r="B2947" s="10">
        <f>[2]Emissions!B2765</f>
        <v>0</v>
      </c>
      <c r="C2947" s="10">
        <f>[2]Emissions!C2765</f>
        <v>0</v>
      </c>
      <c r="D2947" s="10">
        <f>[2]Emissions!D2765</f>
        <v>0</v>
      </c>
      <c r="E2947" s="42">
        <f>[2]Emissions!E2765</f>
        <v>0</v>
      </c>
      <c r="F2947" s="42">
        <f>[2]Emissions!F2765</f>
        <v>0</v>
      </c>
      <c r="G2947" s="42">
        <f>[2]Emissions!G2765</f>
        <v>0</v>
      </c>
      <c r="H2947" s="42">
        <f>[2]Emissions!H2765</f>
        <v>0</v>
      </c>
      <c r="I2947" s="42">
        <f>[2]Emissions!I2765</f>
        <v>0</v>
      </c>
      <c r="J2947" s="42">
        <f>[2]Emissions!J2765</f>
        <v>0</v>
      </c>
      <c r="K2947" s="42">
        <f>[2]Emissions!K2765</f>
        <v>0</v>
      </c>
      <c r="L2947" s="42">
        <f>[2]Emissions!L2765</f>
        <v>0</v>
      </c>
      <c r="M2947" s="42">
        <f>[2]Emissions!M2765</f>
        <v>0</v>
      </c>
    </row>
    <row r="2948" spans="1:13">
      <c r="A2948" s="10">
        <f>[2]Emissions!A2758</f>
        <v>0</v>
      </c>
      <c r="B2948" s="10">
        <f>[2]Emissions!B2758</f>
        <v>0</v>
      </c>
      <c r="C2948" s="10">
        <f>[2]Emissions!C2758</f>
        <v>0</v>
      </c>
      <c r="D2948" s="10">
        <f>[2]Emissions!D2758</f>
        <v>0</v>
      </c>
      <c r="E2948" s="42">
        <f>[2]Emissions!E2758</f>
        <v>0</v>
      </c>
      <c r="F2948" s="42">
        <f>[2]Emissions!F2758</f>
        <v>0</v>
      </c>
      <c r="G2948" s="42">
        <f>[2]Emissions!G2758</f>
        <v>0</v>
      </c>
      <c r="H2948" s="42">
        <f>[2]Emissions!H2758</f>
        <v>0</v>
      </c>
      <c r="I2948" s="42">
        <f>[2]Emissions!I2758</f>
        <v>0</v>
      </c>
      <c r="J2948" s="42">
        <f>[2]Emissions!J2758</f>
        <v>0</v>
      </c>
      <c r="K2948" s="42">
        <f>[2]Emissions!K2758</f>
        <v>0</v>
      </c>
      <c r="L2948" s="42">
        <f>[2]Emissions!L2758</f>
        <v>0</v>
      </c>
      <c r="M2948" s="42">
        <f>[2]Emissions!M2758</f>
        <v>0</v>
      </c>
    </row>
    <row r="2949" spans="1:13">
      <c r="A2949" s="10">
        <f>[2]Emissions!A2753</f>
        <v>0</v>
      </c>
      <c r="B2949" s="10">
        <f>[2]Emissions!B2753</f>
        <v>0</v>
      </c>
      <c r="C2949" s="10">
        <f>[2]Emissions!C2753</f>
        <v>0</v>
      </c>
      <c r="D2949" s="10">
        <f>[2]Emissions!D2753</f>
        <v>0</v>
      </c>
      <c r="E2949" s="42">
        <f>[2]Emissions!E2753</f>
        <v>0</v>
      </c>
      <c r="F2949" s="42">
        <f>[2]Emissions!F2753</f>
        <v>0</v>
      </c>
      <c r="G2949" s="42">
        <f>[2]Emissions!G2753</f>
        <v>0</v>
      </c>
      <c r="H2949" s="42">
        <f>[2]Emissions!H2753</f>
        <v>0</v>
      </c>
      <c r="I2949" s="42">
        <f>[2]Emissions!I2753</f>
        <v>0</v>
      </c>
      <c r="J2949" s="42">
        <f>[2]Emissions!J2753</f>
        <v>0</v>
      </c>
      <c r="K2949" s="42">
        <f>[2]Emissions!K2753</f>
        <v>0</v>
      </c>
      <c r="L2949" s="42">
        <f>[2]Emissions!L2753</f>
        <v>0</v>
      </c>
      <c r="M2949" s="42">
        <f>[2]Emissions!M2753</f>
        <v>0</v>
      </c>
    </row>
    <row r="2950" spans="1:13">
      <c r="A2950" s="10">
        <f>[2]Emissions!A2746</f>
        <v>0</v>
      </c>
      <c r="B2950" s="10">
        <f>[2]Emissions!B2746</f>
        <v>0</v>
      </c>
      <c r="C2950" s="10">
        <f>[2]Emissions!C2746</f>
        <v>0</v>
      </c>
      <c r="D2950" s="10">
        <f>[2]Emissions!D2746</f>
        <v>0</v>
      </c>
      <c r="E2950" s="42">
        <f>[2]Emissions!E2746</f>
        <v>0</v>
      </c>
      <c r="F2950" s="42">
        <f>[2]Emissions!F2746</f>
        <v>0</v>
      </c>
      <c r="G2950" s="42">
        <f>[2]Emissions!G2746</f>
        <v>0</v>
      </c>
      <c r="H2950" s="42">
        <f>[2]Emissions!H2746</f>
        <v>0</v>
      </c>
      <c r="I2950" s="42">
        <f>[2]Emissions!I2746</f>
        <v>0</v>
      </c>
      <c r="J2950" s="42">
        <f>[2]Emissions!J2746</f>
        <v>0</v>
      </c>
      <c r="K2950" s="42">
        <f>[2]Emissions!K2746</f>
        <v>0</v>
      </c>
      <c r="L2950" s="42">
        <f>[2]Emissions!L2746</f>
        <v>0</v>
      </c>
      <c r="M2950" s="42">
        <f>[2]Emissions!M2746</f>
        <v>0</v>
      </c>
    </row>
    <row r="2951" spans="1:13">
      <c r="A2951" s="10">
        <f>[2]Emissions!A2739</f>
        <v>0</v>
      </c>
      <c r="B2951" s="10">
        <f>[2]Emissions!B2739</f>
        <v>0</v>
      </c>
      <c r="C2951" s="10">
        <f>[2]Emissions!C2739</f>
        <v>0</v>
      </c>
      <c r="D2951" s="10">
        <f>[2]Emissions!D2739</f>
        <v>0</v>
      </c>
      <c r="E2951" s="42">
        <f>[2]Emissions!E2739</f>
        <v>0</v>
      </c>
      <c r="F2951" s="42">
        <f>[2]Emissions!F2739</f>
        <v>0</v>
      </c>
      <c r="G2951" s="42">
        <f>[2]Emissions!G2739</f>
        <v>0</v>
      </c>
      <c r="H2951" s="42">
        <f>[2]Emissions!H2739</f>
        <v>0</v>
      </c>
      <c r="I2951" s="42">
        <f>[2]Emissions!I2739</f>
        <v>0</v>
      </c>
      <c r="J2951" s="42">
        <f>[2]Emissions!J2739</f>
        <v>0</v>
      </c>
      <c r="K2951" s="42">
        <f>[2]Emissions!K2739</f>
        <v>0</v>
      </c>
      <c r="L2951" s="42">
        <f>[2]Emissions!L2739</f>
        <v>0</v>
      </c>
      <c r="M2951" s="42">
        <f>[2]Emissions!M2739</f>
        <v>0</v>
      </c>
    </row>
    <row r="2952" spans="1:13">
      <c r="A2952" s="10">
        <f>[2]Emissions!A2732</f>
        <v>0</v>
      </c>
      <c r="B2952" s="10">
        <f>[2]Emissions!B2732</f>
        <v>0</v>
      </c>
      <c r="C2952" s="10">
        <f>[2]Emissions!C2732</f>
        <v>0</v>
      </c>
      <c r="D2952" s="10">
        <f>[2]Emissions!D2732</f>
        <v>0</v>
      </c>
      <c r="E2952" s="42">
        <f>[2]Emissions!E2732</f>
        <v>0</v>
      </c>
      <c r="F2952" s="42">
        <f>[2]Emissions!F2732</f>
        <v>0</v>
      </c>
      <c r="G2952" s="42">
        <f>[2]Emissions!G2732</f>
        <v>0</v>
      </c>
      <c r="H2952" s="42">
        <f>[2]Emissions!H2732</f>
        <v>0</v>
      </c>
      <c r="I2952" s="42">
        <f>[2]Emissions!I2732</f>
        <v>0</v>
      </c>
      <c r="J2952" s="42">
        <f>[2]Emissions!J2732</f>
        <v>0</v>
      </c>
      <c r="K2952" s="42">
        <f>[2]Emissions!K2732</f>
        <v>0</v>
      </c>
      <c r="L2952" s="42">
        <f>[2]Emissions!L2732</f>
        <v>0</v>
      </c>
      <c r="M2952" s="42">
        <f>[2]Emissions!M2732</f>
        <v>0</v>
      </c>
    </row>
    <row r="2953" spans="1:13">
      <c r="A2953" s="10">
        <f>[2]Emissions!A2725</f>
        <v>0</v>
      </c>
      <c r="B2953" s="10">
        <f>[2]Emissions!B2725</f>
        <v>0</v>
      </c>
      <c r="C2953" s="10">
        <f>[2]Emissions!C2725</f>
        <v>0</v>
      </c>
      <c r="D2953" s="10">
        <f>[2]Emissions!D2725</f>
        <v>0</v>
      </c>
      <c r="E2953" s="42">
        <f>[2]Emissions!E2725</f>
        <v>0</v>
      </c>
      <c r="F2953" s="42">
        <f>[2]Emissions!F2725</f>
        <v>0</v>
      </c>
      <c r="G2953" s="42">
        <f>[2]Emissions!G2725</f>
        <v>0</v>
      </c>
      <c r="H2953" s="42">
        <f>[2]Emissions!H2725</f>
        <v>0</v>
      </c>
      <c r="I2953" s="42">
        <f>[2]Emissions!I2725</f>
        <v>0</v>
      </c>
      <c r="J2953" s="42">
        <f>[2]Emissions!J2725</f>
        <v>0</v>
      </c>
      <c r="K2953" s="42">
        <f>[2]Emissions!K2725</f>
        <v>0</v>
      </c>
      <c r="L2953" s="42">
        <f>[2]Emissions!L2725</f>
        <v>0</v>
      </c>
      <c r="M2953" s="42">
        <f>[2]Emissions!M2725</f>
        <v>0</v>
      </c>
    </row>
    <row r="2954" spans="1:13">
      <c r="A2954" s="10">
        <f>[2]Emissions!A2718</f>
        <v>0</v>
      </c>
      <c r="B2954" s="10">
        <f>[2]Emissions!B2718</f>
        <v>0</v>
      </c>
      <c r="C2954" s="10">
        <f>[2]Emissions!C2718</f>
        <v>0</v>
      </c>
      <c r="D2954" s="10">
        <f>[2]Emissions!D2718</f>
        <v>0</v>
      </c>
      <c r="E2954" s="42">
        <f>[2]Emissions!E2718</f>
        <v>0</v>
      </c>
      <c r="F2954" s="42">
        <f>[2]Emissions!F2718</f>
        <v>0</v>
      </c>
      <c r="G2954" s="42">
        <f>[2]Emissions!G2718</f>
        <v>0</v>
      </c>
      <c r="H2954" s="42">
        <f>[2]Emissions!H2718</f>
        <v>0</v>
      </c>
      <c r="I2954" s="42">
        <f>[2]Emissions!I2718</f>
        <v>0</v>
      </c>
      <c r="J2954" s="42">
        <f>[2]Emissions!J2718</f>
        <v>0</v>
      </c>
      <c r="K2954" s="42">
        <f>[2]Emissions!K2718</f>
        <v>0</v>
      </c>
      <c r="L2954" s="42">
        <f>[2]Emissions!L2718</f>
        <v>0</v>
      </c>
      <c r="M2954" s="42">
        <f>[2]Emissions!M2718</f>
        <v>0</v>
      </c>
    </row>
    <row r="2955" spans="1:13">
      <c r="A2955" s="10">
        <f>[2]Emissions!A2711</f>
        <v>0</v>
      </c>
      <c r="B2955" s="10">
        <f>[2]Emissions!B2711</f>
        <v>0</v>
      </c>
      <c r="C2955" s="10">
        <f>[2]Emissions!C2711</f>
        <v>0</v>
      </c>
      <c r="D2955" s="10">
        <f>[2]Emissions!D2711</f>
        <v>0</v>
      </c>
      <c r="E2955" s="42">
        <f>[2]Emissions!E2711</f>
        <v>0</v>
      </c>
      <c r="F2955" s="42">
        <f>[2]Emissions!F2711</f>
        <v>0</v>
      </c>
      <c r="G2955" s="42">
        <f>[2]Emissions!G2711</f>
        <v>0</v>
      </c>
      <c r="H2955" s="42">
        <f>[2]Emissions!H2711</f>
        <v>0</v>
      </c>
      <c r="I2955" s="42">
        <f>[2]Emissions!I2711</f>
        <v>0</v>
      </c>
      <c r="J2955" s="42">
        <f>[2]Emissions!J2711</f>
        <v>0</v>
      </c>
      <c r="K2955" s="42">
        <f>[2]Emissions!K2711</f>
        <v>0</v>
      </c>
      <c r="L2955" s="42">
        <f>[2]Emissions!L2711</f>
        <v>0</v>
      </c>
      <c r="M2955" s="42">
        <f>[2]Emissions!M2711</f>
        <v>0</v>
      </c>
    </row>
    <row r="2956" spans="1:13">
      <c r="A2956" s="10">
        <f>[2]Emissions!A2704</f>
        <v>0</v>
      </c>
      <c r="B2956" s="10">
        <f>[2]Emissions!B2704</f>
        <v>0</v>
      </c>
      <c r="C2956" s="10">
        <f>[2]Emissions!C2704</f>
        <v>0</v>
      </c>
      <c r="D2956" s="10">
        <f>[2]Emissions!D2704</f>
        <v>0</v>
      </c>
      <c r="E2956" s="42">
        <f>[2]Emissions!E2704</f>
        <v>0</v>
      </c>
      <c r="F2956" s="42">
        <f>[2]Emissions!F2704</f>
        <v>0</v>
      </c>
      <c r="G2956" s="42">
        <f>[2]Emissions!G2704</f>
        <v>0</v>
      </c>
      <c r="H2956" s="42">
        <f>[2]Emissions!H2704</f>
        <v>0</v>
      </c>
      <c r="I2956" s="42">
        <f>[2]Emissions!I2704</f>
        <v>0</v>
      </c>
      <c r="J2956" s="42">
        <f>[2]Emissions!J2704</f>
        <v>0</v>
      </c>
      <c r="K2956" s="42">
        <f>[2]Emissions!K2704</f>
        <v>0</v>
      </c>
      <c r="L2956" s="42">
        <f>[2]Emissions!L2704</f>
        <v>0</v>
      </c>
      <c r="M2956" s="42">
        <f>[2]Emissions!M2704</f>
        <v>0</v>
      </c>
    </row>
    <row r="2957" spans="1:13">
      <c r="A2957" s="10">
        <f>[2]Emissions!A2697</f>
        <v>0</v>
      </c>
      <c r="B2957" s="10">
        <f>[2]Emissions!B2697</f>
        <v>0</v>
      </c>
      <c r="C2957" s="10">
        <f>[2]Emissions!C2697</f>
        <v>0</v>
      </c>
      <c r="D2957" s="10">
        <f>[2]Emissions!D2697</f>
        <v>0</v>
      </c>
      <c r="E2957" s="42">
        <f>[2]Emissions!E2697</f>
        <v>0</v>
      </c>
      <c r="F2957" s="42">
        <f>[2]Emissions!F2697</f>
        <v>0</v>
      </c>
      <c r="G2957" s="42">
        <f>[2]Emissions!G2697</f>
        <v>0</v>
      </c>
      <c r="H2957" s="42">
        <f>[2]Emissions!H2697</f>
        <v>0</v>
      </c>
      <c r="I2957" s="42">
        <f>[2]Emissions!I2697</f>
        <v>0</v>
      </c>
      <c r="J2957" s="42">
        <f>[2]Emissions!J2697</f>
        <v>0</v>
      </c>
      <c r="K2957" s="42">
        <f>[2]Emissions!K2697</f>
        <v>0</v>
      </c>
      <c r="L2957" s="42">
        <f>[2]Emissions!L2697</f>
        <v>0</v>
      </c>
      <c r="M2957" s="42">
        <f>[2]Emissions!M2697</f>
        <v>0</v>
      </c>
    </row>
    <row r="2958" spans="1:13">
      <c r="A2958" s="10">
        <f>[2]Emissions!A2690</f>
        <v>0</v>
      </c>
      <c r="B2958" s="10">
        <f>[2]Emissions!B2690</f>
        <v>0</v>
      </c>
      <c r="C2958" s="10">
        <f>[2]Emissions!C2690</f>
        <v>0</v>
      </c>
      <c r="D2958" s="10">
        <f>[2]Emissions!D2690</f>
        <v>0</v>
      </c>
      <c r="E2958" s="42">
        <f>[2]Emissions!E2690</f>
        <v>0</v>
      </c>
      <c r="F2958" s="42">
        <f>[2]Emissions!F2690</f>
        <v>0</v>
      </c>
      <c r="G2958" s="42">
        <f>[2]Emissions!G2690</f>
        <v>0</v>
      </c>
      <c r="H2958" s="42">
        <f>[2]Emissions!H2690</f>
        <v>0</v>
      </c>
      <c r="I2958" s="42">
        <f>[2]Emissions!I2690</f>
        <v>0</v>
      </c>
      <c r="J2958" s="42">
        <f>[2]Emissions!J2690</f>
        <v>0</v>
      </c>
      <c r="K2958" s="42">
        <f>[2]Emissions!K2690</f>
        <v>0</v>
      </c>
      <c r="L2958" s="42">
        <f>[2]Emissions!L2690</f>
        <v>0</v>
      </c>
      <c r="M2958" s="42">
        <f>[2]Emissions!M2690</f>
        <v>0</v>
      </c>
    </row>
    <row r="2959" spans="1:13">
      <c r="A2959" s="10">
        <f>[2]Emissions!A2683</f>
        <v>0</v>
      </c>
      <c r="B2959" s="10">
        <f>[2]Emissions!B2683</f>
        <v>0</v>
      </c>
      <c r="C2959" s="10">
        <f>[2]Emissions!C2683</f>
        <v>0</v>
      </c>
      <c r="D2959" s="10">
        <f>[2]Emissions!D2683</f>
        <v>0</v>
      </c>
      <c r="E2959" s="42">
        <f>[2]Emissions!E2683</f>
        <v>0</v>
      </c>
      <c r="F2959" s="42">
        <f>[2]Emissions!F2683</f>
        <v>0</v>
      </c>
      <c r="G2959" s="42">
        <f>[2]Emissions!G2683</f>
        <v>0</v>
      </c>
      <c r="H2959" s="42">
        <f>[2]Emissions!H2683</f>
        <v>0</v>
      </c>
      <c r="I2959" s="42">
        <f>[2]Emissions!I2683</f>
        <v>0</v>
      </c>
      <c r="J2959" s="42">
        <f>[2]Emissions!J2683</f>
        <v>0</v>
      </c>
      <c r="K2959" s="42">
        <f>[2]Emissions!K2683</f>
        <v>0</v>
      </c>
      <c r="L2959" s="42">
        <f>[2]Emissions!L2683</f>
        <v>0</v>
      </c>
      <c r="M2959" s="42">
        <f>[2]Emissions!M2683</f>
        <v>0</v>
      </c>
    </row>
    <row r="2960" spans="1:13">
      <c r="A2960" s="10">
        <f>[2]Emissions!A2676</f>
        <v>0</v>
      </c>
      <c r="B2960" s="10">
        <f>[2]Emissions!B2676</f>
        <v>0</v>
      </c>
      <c r="C2960" s="10">
        <f>[2]Emissions!C2676</f>
        <v>0</v>
      </c>
      <c r="D2960" s="10">
        <f>[2]Emissions!D2676</f>
        <v>0</v>
      </c>
      <c r="E2960" s="42">
        <f>[2]Emissions!E2676</f>
        <v>0</v>
      </c>
      <c r="F2960" s="42">
        <f>[2]Emissions!F2676</f>
        <v>0</v>
      </c>
      <c r="G2960" s="42">
        <f>[2]Emissions!G2676</f>
        <v>0</v>
      </c>
      <c r="H2960" s="42">
        <f>[2]Emissions!H2676</f>
        <v>0</v>
      </c>
      <c r="I2960" s="42">
        <f>[2]Emissions!I2676</f>
        <v>0</v>
      </c>
      <c r="J2960" s="42">
        <f>[2]Emissions!J2676</f>
        <v>0</v>
      </c>
      <c r="K2960" s="42">
        <f>[2]Emissions!K2676</f>
        <v>0</v>
      </c>
      <c r="L2960" s="42">
        <f>[2]Emissions!L2676</f>
        <v>0</v>
      </c>
      <c r="M2960" s="42">
        <f>[2]Emissions!M2676</f>
        <v>0</v>
      </c>
    </row>
    <row r="2961" spans="1:13">
      <c r="A2961" s="10">
        <f>[2]Emissions!A2669</f>
        <v>0</v>
      </c>
      <c r="B2961" s="10">
        <f>[2]Emissions!B2669</f>
        <v>0</v>
      </c>
      <c r="C2961" s="10">
        <f>[2]Emissions!C2669</f>
        <v>0</v>
      </c>
      <c r="D2961" s="10">
        <f>[2]Emissions!D2669</f>
        <v>0</v>
      </c>
      <c r="E2961" s="42">
        <f>[2]Emissions!E2669</f>
        <v>0</v>
      </c>
      <c r="F2961" s="42">
        <f>[2]Emissions!F2669</f>
        <v>0</v>
      </c>
      <c r="G2961" s="42">
        <f>[2]Emissions!G2669</f>
        <v>0</v>
      </c>
      <c r="H2961" s="42">
        <f>[2]Emissions!H2669</f>
        <v>0</v>
      </c>
      <c r="I2961" s="42">
        <f>[2]Emissions!I2669</f>
        <v>0</v>
      </c>
      <c r="J2961" s="42">
        <f>[2]Emissions!J2669</f>
        <v>0</v>
      </c>
      <c r="K2961" s="42">
        <f>[2]Emissions!K2669</f>
        <v>0</v>
      </c>
      <c r="L2961" s="42">
        <f>[2]Emissions!L2669</f>
        <v>0</v>
      </c>
      <c r="M2961" s="42">
        <f>[2]Emissions!M2669</f>
        <v>0</v>
      </c>
    </row>
    <row r="2962" spans="1:13">
      <c r="A2962" s="10">
        <f>[2]Emissions!A2662</f>
        <v>0</v>
      </c>
      <c r="B2962" s="10">
        <f>[2]Emissions!B2662</f>
        <v>0</v>
      </c>
      <c r="C2962" s="10">
        <f>[2]Emissions!C2662</f>
        <v>0</v>
      </c>
      <c r="D2962" s="10">
        <f>[2]Emissions!D2662</f>
        <v>0</v>
      </c>
      <c r="E2962" s="42">
        <f>[2]Emissions!E2662</f>
        <v>0</v>
      </c>
      <c r="F2962" s="42">
        <f>[2]Emissions!F2662</f>
        <v>0</v>
      </c>
      <c r="G2962" s="42">
        <f>[2]Emissions!G2662</f>
        <v>0</v>
      </c>
      <c r="H2962" s="42">
        <f>[2]Emissions!H2662</f>
        <v>0</v>
      </c>
      <c r="I2962" s="42">
        <f>[2]Emissions!I2662</f>
        <v>0</v>
      </c>
      <c r="J2962" s="42">
        <f>[2]Emissions!J2662</f>
        <v>0</v>
      </c>
      <c r="K2962" s="42">
        <f>[2]Emissions!K2662</f>
        <v>0</v>
      </c>
      <c r="L2962" s="42">
        <f>[2]Emissions!L2662</f>
        <v>0</v>
      </c>
      <c r="M2962" s="42">
        <f>[2]Emissions!M2662</f>
        <v>0</v>
      </c>
    </row>
    <row r="2963" spans="1:13">
      <c r="A2963" s="10">
        <f>[2]Emissions!A2655</f>
        <v>0</v>
      </c>
      <c r="B2963" s="10">
        <f>[2]Emissions!B2655</f>
        <v>0</v>
      </c>
      <c r="C2963" s="10">
        <f>[2]Emissions!C2655</f>
        <v>0</v>
      </c>
      <c r="D2963" s="10">
        <f>[2]Emissions!D2655</f>
        <v>0</v>
      </c>
      <c r="E2963" s="42">
        <f>[2]Emissions!E2655</f>
        <v>0</v>
      </c>
      <c r="F2963" s="42">
        <f>[2]Emissions!F2655</f>
        <v>0</v>
      </c>
      <c r="G2963" s="42">
        <f>[2]Emissions!G2655</f>
        <v>0</v>
      </c>
      <c r="H2963" s="42">
        <f>[2]Emissions!H2655</f>
        <v>0</v>
      </c>
      <c r="I2963" s="42">
        <f>[2]Emissions!I2655</f>
        <v>0</v>
      </c>
      <c r="J2963" s="42">
        <f>[2]Emissions!J2655</f>
        <v>0</v>
      </c>
      <c r="K2963" s="42">
        <f>[2]Emissions!K2655</f>
        <v>0</v>
      </c>
      <c r="L2963" s="42">
        <f>[2]Emissions!L2655</f>
        <v>0</v>
      </c>
      <c r="M2963" s="42">
        <f>[2]Emissions!M2655</f>
        <v>0</v>
      </c>
    </row>
    <row r="2964" spans="1:13">
      <c r="A2964" s="10">
        <f>[2]Emissions!A2648</f>
        <v>0</v>
      </c>
      <c r="B2964" s="10">
        <f>[2]Emissions!B2648</f>
        <v>0</v>
      </c>
      <c r="C2964" s="10">
        <f>[2]Emissions!C2648</f>
        <v>0</v>
      </c>
      <c r="D2964" s="10">
        <f>[2]Emissions!D2648</f>
        <v>0</v>
      </c>
      <c r="E2964" s="42">
        <f>[2]Emissions!E2648</f>
        <v>0</v>
      </c>
      <c r="F2964" s="42">
        <f>[2]Emissions!F2648</f>
        <v>0</v>
      </c>
      <c r="G2964" s="42">
        <f>[2]Emissions!G2648</f>
        <v>0</v>
      </c>
      <c r="H2964" s="42">
        <f>[2]Emissions!H2648</f>
        <v>0</v>
      </c>
      <c r="I2964" s="42">
        <f>[2]Emissions!I2648</f>
        <v>0</v>
      </c>
      <c r="J2964" s="42">
        <f>[2]Emissions!J2648</f>
        <v>0</v>
      </c>
      <c r="K2964" s="42">
        <f>[2]Emissions!K2648</f>
        <v>0</v>
      </c>
      <c r="L2964" s="42">
        <f>[2]Emissions!L2648</f>
        <v>0</v>
      </c>
      <c r="M2964" s="42">
        <f>[2]Emissions!M2648</f>
        <v>0</v>
      </c>
    </row>
    <row r="2965" spans="1:13">
      <c r="A2965" s="10">
        <f>[2]Emissions!A2641</f>
        <v>0</v>
      </c>
      <c r="B2965" s="10">
        <f>[2]Emissions!B2641</f>
        <v>0</v>
      </c>
      <c r="C2965" s="10">
        <f>[2]Emissions!C2641</f>
        <v>0</v>
      </c>
      <c r="D2965" s="10">
        <f>[2]Emissions!D2641</f>
        <v>0</v>
      </c>
      <c r="E2965" s="42">
        <f>[2]Emissions!E2641</f>
        <v>0</v>
      </c>
      <c r="F2965" s="42">
        <f>[2]Emissions!F2641</f>
        <v>0</v>
      </c>
      <c r="G2965" s="42">
        <f>[2]Emissions!G2641</f>
        <v>0</v>
      </c>
      <c r="H2965" s="42">
        <f>[2]Emissions!H2641</f>
        <v>0</v>
      </c>
      <c r="I2965" s="42">
        <f>[2]Emissions!I2641</f>
        <v>0</v>
      </c>
      <c r="J2965" s="42">
        <f>[2]Emissions!J2641</f>
        <v>0</v>
      </c>
      <c r="K2965" s="42">
        <f>[2]Emissions!K2641</f>
        <v>0</v>
      </c>
      <c r="L2965" s="42">
        <f>[2]Emissions!L2641</f>
        <v>0</v>
      </c>
      <c r="M2965" s="42">
        <f>[2]Emissions!M2641</f>
        <v>0</v>
      </c>
    </row>
    <row r="2966" spans="1:13">
      <c r="A2966" s="10">
        <f>[2]Emissions!A2629</f>
        <v>0</v>
      </c>
      <c r="B2966" s="10">
        <f>[2]Emissions!B2629</f>
        <v>0</v>
      </c>
      <c r="C2966" s="10">
        <f>[2]Emissions!C2629</f>
        <v>0</v>
      </c>
      <c r="D2966" s="10">
        <f>[2]Emissions!D2629</f>
        <v>0</v>
      </c>
      <c r="E2966" s="42">
        <f>[2]Emissions!E2629</f>
        <v>0</v>
      </c>
      <c r="F2966" s="42">
        <f>[2]Emissions!F2629</f>
        <v>0</v>
      </c>
      <c r="G2966" s="42">
        <f>[2]Emissions!G2629</f>
        <v>0</v>
      </c>
      <c r="H2966" s="42">
        <f>[2]Emissions!H2629</f>
        <v>0</v>
      </c>
      <c r="I2966" s="42">
        <f>[2]Emissions!I2629</f>
        <v>0</v>
      </c>
      <c r="J2966" s="42">
        <f>[2]Emissions!J2629</f>
        <v>0</v>
      </c>
      <c r="K2966" s="42">
        <f>[2]Emissions!K2629</f>
        <v>0</v>
      </c>
      <c r="L2966" s="42">
        <f>[2]Emissions!L2629</f>
        <v>0</v>
      </c>
      <c r="M2966" s="42">
        <f>[2]Emissions!M2629</f>
        <v>0</v>
      </c>
    </row>
    <row r="2967" spans="1:13">
      <c r="A2967" s="10">
        <f>[2]Emissions!A2622</f>
        <v>0</v>
      </c>
      <c r="B2967" s="10">
        <f>[2]Emissions!B2622</f>
        <v>0</v>
      </c>
      <c r="C2967" s="10">
        <f>[2]Emissions!C2622</f>
        <v>0</v>
      </c>
      <c r="D2967" s="10">
        <f>[2]Emissions!D2622</f>
        <v>0</v>
      </c>
      <c r="E2967" s="42">
        <f>[2]Emissions!E2622</f>
        <v>0</v>
      </c>
      <c r="F2967" s="42">
        <f>[2]Emissions!F2622</f>
        <v>0</v>
      </c>
      <c r="G2967" s="42">
        <f>[2]Emissions!G2622</f>
        <v>0</v>
      </c>
      <c r="H2967" s="42">
        <f>[2]Emissions!H2622</f>
        <v>0</v>
      </c>
      <c r="I2967" s="42">
        <f>[2]Emissions!I2622</f>
        <v>0</v>
      </c>
      <c r="J2967" s="42">
        <f>[2]Emissions!J2622</f>
        <v>0</v>
      </c>
      <c r="K2967" s="42">
        <f>[2]Emissions!K2622</f>
        <v>0</v>
      </c>
      <c r="L2967" s="42">
        <f>[2]Emissions!L2622</f>
        <v>0</v>
      </c>
      <c r="M2967" s="42">
        <f>[2]Emissions!M2622</f>
        <v>0</v>
      </c>
    </row>
    <row r="2968" spans="1:13">
      <c r="A2968" s="10">
        <f>[2]Emissions!A2615</f>
        <v>0</v>
      </c>
      <c r="B2968" s="10">
        <f>[2]Emissions!B2615</f>
        <v>0</v>
      </c>
      <c r="C2968" s="10">
        <f>[2]Emissions!C2615</f>
        <v>0</v>
      </c>
      <c r="D2968" s="10">
        <f>[2]Emissions!D2615</f>
        <v>0</v>
      </c>
      <c r="E2968" s="42">
        <f>[2]Emissions!E2615</f>
        <v>0</v>
      </c>
      <c r="F2968" s="42">
        <f>[2]Emissions!F2615</f>
        <v>0</v>
      </c>
      <c r="G2968" s="42">
        <f>[2]Emissions!G2615</f>
        <v>0</v>
      </c>
      <c r="H2968" s="42">
        <f>[2]Emissions!H2615</f>
        <v>0</v>
      </c>
      <c r="I2968" s="42">
        <f>[2]Emissions!I2615</f>
        <v>0</v>
      </c>
      <c r="J2968" s="42">
        <f>[2]Emissions!J2615</f>
        <v>0</v>
      </c>
      <c r="K2968" s="42">
        <f>[2]Emissions!K2615</f>
        <v>0</v>
      </c>
      <c r="L2968" s="42">
        <f>[2]Emissions!L2615</f>
        <v>0</v>
      </c>
      <c r="M2968" s="42">
        <f>[2]Emissions!M2615</f>
        <v>0</v>
      </c>
    </row>
    <row r="2969" spans="1:13">
      <c r="A2969" s="10">
        <f>[2]Emissions!A2608</f>
        <v>0</v>
      </c>
      <c r="B2969" s="10">
        <f>[2]Emissions!B2608</f>
        <v>0</v>
      </c>
      <c r="C2969" s="10">
        <f>[2]Emissions!C2608</f>
        <v>0</v>
      </c>
      <c r="D2969" s="10">
        <f>[2]Emissions!D2608</f>
        <v>0</v>
      </c>
      <c r="E2969" s="42">
        <f>[2]Emissions!E2608</f>
        <v>0</v>
      </c>
      <c r="F2969" s="42">
        <f>[2]Emissions!F2608</f>
        <v>0</v>
      </c>
      <c r="G2969" s="42">
        <f>[2]Emissions!G2608</f>
        <v>0</v>
      </c>
      <c r="H2969" s="42">
        <f>[2]Emissions!H2608</f>
        <v>0</v>
      </c>
      <c r="I2969" s="42">
        <f>[2]Emissions!I2608</f>
        <v>0</v>
      </c>
      <c r="J2969" s="42">
        <f>[2]Emissions!J2608</f>
        <v>0</v>
      </c>
      <c r="K2969" s="42">
        <f>[2]Emissions!K2608</f>
        <v>0</v>
      </c>
      <c r="L2969" s="42">
        <f>[2]Emissions!L2608</f>
        <v>0</v>
      </c>
      <c r="M2969" s="42">
        <f>[2]Emissions!M2608</f>
        <v>0</v>
      </c>
    </row>
    <row r="2970" spans="1:13">
      <c r="A2970" s="10">
        <f>[2]Emissions!A2601</f>
        <v>0</v>
      </c>
      <c r="B2970" s="10">
        <f>[2]Emissions!B2601</f>
        <v>0</v>
      </c>
      <c r="C2970" s="10">
        <f>[2]Emissions!C2601</f>
        <v>0</v>
      </c>
      <c r="D2970" s="10">
        <f>[2]Emissions!D2601</f>
        <v>0</v>
      </c>
      <c r="E2970" s="42">
        <f>[2]Emissions!E2601</f>
        <v>0</v>
      </c>
      <c r="F2970" s="42">
        <f>[2]Emissions!F2601</f>
        <v>0</v>
      </c>
      <c r="G2970" s="42">
        <f>[2]Emissions!G2601</f>
        <v>0</v>
      </c>
      <c r="H2970" s="42">
        <f>[2]Emissions!H2601</f>
        <v>0</v>
      </c>
      <c r="I2970" s="42">
        <f>[2]Emissions!I2601</f>
        <v>0</v>
      </c>
      <c r="J2970" s="42">
        <f>[2]Emissions!J2601</f>
        <v>0</v>
      </c>
      <c r="K2970" s="42">
        <f>[2]Emissions!K2601</f>
        <v>0</v>
      </c>
      <c r="L2970" s="42">
        <f>[2]Emissions!L2601</f>
        <v>0</v>
      </c>
      <c r="M2970" s="42">
        <f>[2]Emissions!M2601</f>
        <v>0</v>
      </c>
    </row>
    <row r="2971" spans="1:13">
      <c r="A2971" s="10">
        <f>[2]Emissions!A2594</f>
        <v>0</v>
      </c>
      <c r="B2971" s="10">
        <f>[2]Emissions!B2594</f>
        <v>0</v>
      </c>
      <c r="C2971" s="10">
        <f>[2]Emissions!C2594</f>
        <v>0</v>
      </c>
      <c r="D2971" s="10">
        <f>[2]Emissions!D2594</f>
        <v>0</v>
      </c>
      <c r="E2971" s="42">
        <f>[2]Emissions!E2594</f>
        <v>0</v>
      </c>
      <c r="F2971" s="42">
        <f>[2]Emissions!F2594</f>
        <v>0</v>
      </c>
      <c r="G2971" s="42">
        <f>[2]Emissions!G2594</f>
        <v>0</v>
      </c>
      <c r="H2971" s="42">
        <f>[2]Emissions!H2594</f>
        <v>0</v>
      </c>
      <c r="I2971" s="42">
        <f>[2]Emissions!I2594</f>
        <v>0</v>
      </c>
      <c r="J2971" s="42">
        <f>[2]Emissions!J2594</f>
        <v>0</v>
      </c>
      <c r="K2971" s="42">
        <f>[2]Emissions!K2594</f>
        <v>0</v>
      </c>
      <c r="L2971" s="42">
        <f>[2]Emissions!L2594</f>
        <v>0</v>
      </c>
      <c r="M2971" s="42">
        <f>[2]Emissions!M2594</f>
        <v>0</v>
      </c>
    </row>
    <row r="2972" spans="1:13">
      <c r="A2972" s="10">
        <f>[2]Emissions!A2587</f>
        <v>0</v>
      </c>
      <c r="B2972" s="10">
        <f>[2]Emissions!B2587</f>
        <v>0</v>
      </c>
      <c r="C2972" s="10">
        <f>[2]Emissions!C2587</f>
        <v>0</v>
      </c>
      <c r="D2972" s="10">
        <f>[2]Emissions!D2587</f>
        <v>0</v>
      </c>
      <c r="E2972" s="42">
        <f>[2]Emissions!E2587</f>
        <v>0</v>
      </c>
      <c r="F2972" s="42">
        <f>[2]Emissions!F2587</f>
        <v>0</v>
      </c>
      <c r="G2972" s="42">
        <f>[2]Emissions!G2587</f>
        <v>0</v>
      </c>
      <c r="H2972" s="42">
        <f>[2]Emissions!H2587</f>
        <v>0</v>
      </c>
      <c r="I2972" s="42">
        <f>[2]Emissions!I2587</f>
        <v>0</v>
      </c>
      <c r="J2972" s="42">
        <f>[2]Emissions!J2587</f>
        <v>0</v>
      </c>
      <c r="K2972" s="42">
        <f>[2]Emissions!K2587</f>
        <v>0</v>
      </c>
      <c r="L2972" s="42">
        <f>[2]Emissions!L2587</f>
        <v>0</v>
      </c>
      <c r="M2972" s="42">
        <f>[2]Emissions!M2587</f>
        <v>0</v>
      </c>
    </row>
    <row r="2973" spans="1:13">
      <c r="A2973" s="10">
        <f>[2]Emissions!A2580</f>
        <v>0</v>
      </c>
      <c r="B2973" s="10">
        <f>[2]Emissions!B2580</f>
        <v>0</v>
      </c>
      <c r="C2973" s="10">
        <f>[2]Emissions!C2580</f>
        <v>0</v>
      </c>
      <c r="D2973" s="10">
        <f>[2]Emissions!D2580</f>
        <v>0</v>
      </c>
      <c r="E2973" s="42">
        <f>[2]Emissions!E2580</f>
        <v>0</v>
      </c>
      <c r="F2973" s="42">
        <f>[2]Emissions!F2580</f>
        <v>0</v>
      </c>
      <c r="G2973" s="42">
        <f>[2]Emissions!G2580</f>
        <v>0</v>
      </c>
      <c r="H2973" s="42">
        <f>[2]Emissions!H2580</f>
        <v>0</v>
      </c>
      <c r="I2973" s="42">
        <f>[2]Emissions!I2580</f>
        <v>0</v>
      </c>
      <c r="J2973" s="42">
        <f>[2]Emissions!J2580</f>
        <v>0</v>
      </c>
      <c r="K2973" s="42">
        <f>[2]Emissions!K2580</f>
        <v>0</v>
      </c>
      <c r="L2973" s="42">
        <f>[2]Emissions!L2580</f>
        <v>0</v>
      </c>
      <c r="M2973" s="42">
        <f>[2]Emissions!M2580</f>
        <v>0</v>
      </c>
    </row>
    <row r="2974" spans="1:13">
      <c r="A2974" s="10">
        <f>[2]Emissions!A2573</f>
        <v>0</v>
      </c>
      <c r="B2974" s="10">
        <f>[2]Emissions!B2573</f>
        <v>0</v>
      </c>
      <c r="C2974" s="10">
        <f>[2]Emissions!C2573</f>
        <v>0</v>
      </c>
      <c r="D2974" s="10">
        <f>[2]Emissions!D2573</f>
        <v>0</v>
      </c>
      <c r="E2974" s="42">
        <f>[2]Emissions!E2573</f>
        <v>0</v>
      </c>
      <c r="F2974" s="42">
        <f>[2]Emissions!F2573</f>
        <v>0</v>
      </c>
      <c r="G2974" s="42">
        <f>[2]Emissions!G2573</f>
        <v>0</v>
      </c>
      <c r="H2974" s="42">
        <f>[2]Emissions!H2573</f>
        <v>0</v>
      </c>
      <c r="I2974" s="42">
        <f>[2]Emissions!I2573</f>
        <v>0</v>
      </c>
      <c r="J2974" s="42">
        <f>[2]Emissions!J2573</f>
        <v>0</v>
      </c>
      <c r="K2974" s="42">
        <f>[2]Emissions!K2573</f>
        <v>0</v>
      </c>
      <c r="L2974" s="42">
        <f>[2]Emissions!L2573</f>
        <v>0</v>
      </c>
      <c r="M2974" s="42">
        <f>[2]Emissions!M2573</f>
        <v>0</v>
      </c>
    </row>
    <row r="2975" spans="1:13">
      <c r="A2975" s="10">
        <f>[2]Emissions!A3430</f>
        <v>0</v>
      </c>
      <c r="B2975" s="10">
        <f>[2]Emissions!B3430</f>
        <v>0</v>
      </c>
      <c r="C2975" s="10">
        <f>[2]Emissions!C3430</f>
        <v>0</v>
      </c>
      <c r="D2975" s="10">
        <f>[2]Emissions!D3430</f>
        <v>0</v>
      </c>
      <c r="E2975" s="42">
        <f>[2]Emissions!E3430</f>
        <v>0</v>
      </c>
      <c r="F2975" s="42">
        <f>[2]Emissions!F3430</f>
        <v>0</v>
      </c>
      <c r="G2975" s="42">
        <f>[2]Emissions!G3430</f>
        <v>0</v>
      </c>
      <c r="H2975" s="42">
        <f>[2]Emissions!H3430</f>
        <v>0</v>
      </c>
      <c r="I2975" s="42">
        <f>[2]Emissions!I3430</f>
        <v>0</v>
      </c>
      <c r="J2975" s="42">
        <f>[2]Emissions!J3430</f>
        <v>0</v>
      </c>
      <c r="K2975" s="42">
        <f>[2]Emissions!K3430</f>
        <v>0</v>
      </c>
      <c r="L2975" s="42">
        <f>[2]Emissions!L3430</f>
        <v>0</v>
      </c>
      <c r="M2975" s="42">
        <f>[2]Emissions!M3430</f>
        <v>0</v>
      </c>
    </row>
    <row r="2976" spans="1:13">
      <c r="A2976" s="10">
        <f>[2]Emissions!A3423</f>
        <v>0</v>
      </c>
      <c r="B2976" s="10">
        <f>[2]Emissions!B3423</f>
        <v>0</v>
      </c>
      <c r="C2976" s="10">
        <f>[2]Emissions!C3423</f>
        <v>0</v>
      </c>
      <c r="D2976" s="10">
        <f>[2]Emissions!D3423</f>
        <v>0</v>
      </c>
      <c r="E2976" s="42">
        <f>[2]Emissions!E3423</f>
        <v>0</v>
      </c>
      <c r="F2976" s="42">
        <f>[2]Emissions!F3423</f>
        <v>0</v>
      </c>
      <c r="G2976" s="42">
        <f>[2]Emissions!G3423</f>
        <v>0</v>
      </c>
      <c r="H2976" s="42">
        <f>[2]Emissions!H3423</f>
        <v>0</v>
      </c>
      <c r="I2976" s="42">
        <f>[2]Emissions!I3423</f>
        <v>0</v>
      </c>
      <c r="J2976" s="42">
        <f>[2]Emissions!J3423</f>
        <v>0</v>
      </c>
      <c r="K2976" s="42">
        <f>[2]Emissions!K3423</f>
        <v>0</v>
      </c>
      <c r="L2976" s="42">
        <f>[2]Emissions!L3423</f>
        <v>0</v>
      </c>
      <c r="M2976" s="42">
        <f>[2]Emissions!M3423</f>
        <v>0</v>
      </c>
    </row>
    <row r="2977" spans="1:13">
      <c r="A2977" s="10">
        <f>[2]Emissions!A3412</f>
        <v>0</v>
      </c>
      <c r="B2977" s="10">
        <f>[2]Emissions!B3412</f>
        <v>0</v>
      </c>
      <c r="C2977" s="10">
        <f>[2]Emissions!C3412</f>
        <v>0</v>
      </c>
      <c r="D2977" s="10">
        <f>[2]Emissions!D3412</f>
        <v>0</v>
      </c>
      <c r="E2977" s="42">
        <f>[2]Emissions!E3412</f>
        <v>0</v>
      </c>
      <c r="F2977" s="42">
        <f>[2]Emissions!F3412</f>
        <v>0</v>
      </c>
      <c r="G2977" s="42">
        <f>[2]Emissions!G3412</f>
        <v>0</v>
      </c>
      <c r="H2977" s="42">
        <f>[2]Emissions!H3412</f>
        <v>0</v>
      </c>
      <c r="I2977" s="42">
        <f>[2]Emissions!I3412</f>
        <v>0</v>
      </c>
      <c r="J2977" s="42">
        <f>[2]Emissions!J3412</f>
        <v>0</v>
      </c>
      <c r="K2977" s="42">
        <f>[2]Emissions!K3412</f>
        <v>0</v>
      </c>
      <c r="L2977" s="42">
        <f>[2]Emissions!L3412</f>
        <v>0</v>
      </c>
      <c r="M2977" s="42">
        <f>[2]Emissions!M3412</f>
        <v>0</v>
      </c>
    </row>
    <row r="2978" spans="1:13">
      <c r="A2978" s="10">
        <f>[2]Emissions!A3405</f>
        <v>0</v>
      </c>
      <c r="B2978" s="10">
        <f>[2]Emissions!B3405</f>
        <v>0</v>
      </c>
      <c r="C2978" s="10">
        <f>[2]Emissions!C3405</f>
        <v>0</v>
      </c>
      <c r="D2978" s="10">
        <f>[2]Emissions!D3405</f>
        <v>0</v>
      </c>
      <c r="E2978" s="42">
        <f>[2]Emissions!E3405</f>
        <v>0</v>
      </c>
      <c r="F2978" s="42">
        <f>[2]Emissions!F3405</f>
        <v>0</v>
      </c>
      <c r="G2978" s="42">
        <f>[2]Emissions!G3405</f>
        <v>0</v>
      </c>
      <c r="H2978" s="42">
        <f>[2]Emissions!H3405</f>
        <v>0</v>
      </c>
      <c r="I2978" s="42">
        <f>[2]Emissions!I3405</f>
        <v>0</v>
      </c>
      <c r="J2978" s="42">
        <f>[2]Emissions!J3405</f>
        <v>0</v>
      </c>
      <c r="K2978" s="42">
        <f>[2]Emissions!K3405</f>
        <v>0</v>
      </c>
      <c r="L2978" s="42">
        <f>[2]Emissions!L3405</f>
        <v>0</v>
      </c>
      <c r="M2978" s="42">
        <f>[2]Emissions!M3405</f>
        <v>0</v>
      </c>
    </row>
    <row r="2979" spans="1:13">
      <c r="A2979" s="10">
        <f>[2]Emissions!A3398</f>
        <v>0</v>
      </c>
      <c r="B2979" s="10">
        <f>[2]Emissions!B3398</f>
        <v>0</v>
      </c>
      <c r="C2979" s="10">
        <f>[2]Emissions!C3398</f>
        <v>0</v>
      </c>
      <c r="D2979" s="10">
        <f>[2]Emissions!D3398</f>
        <v>0</v>
      </c>
      <c r="E2979" s="42">
        <f>[2]Emissions!E3398</f>
        <v>0</v>
      </c>
      <c r="F2979" s="42">
        <f>[2]Emissions!F3398</f>
        <v>0</v>
      </c>
      <c r="G2979" s="42">
        <f>[2]Emissions!G3398</f>
        <v>0</v>
      </c>
      <c r="H2979" s="42">
        <f>[2]Emissions!H3398</f>
        <v>0</v>
      </c>
      <c r="I2979" s="42">
        <f>[2]Emissions!I3398</f>
        <v>0</v>
      </c>
      <c r="J2979" s="42">
        <f>[2]Emissions!J3398</f>
        <v>0</v>
      </c>
      <c r="K2979" s="42">
        <f>[2]Emissions!K3398</f>
        <v>0</v>
      </c>
      <c r="L2979" s="42">
        <f>[2]Emissions!L3398</f>
        <v>0</v>
      </c>
      <c r="M2979" s="42">
        <f>[2]Emissions!M3398</f>
        <v>0</v>
      </c>
    </row>
    <row r="2980" spans="1:13">
      <c r="A2980" s="10">
        <f>[2]Emissions!A3391</f>
        <v>0</v>
      </c>
      <c r="B2980" s="10">
        <f>[2]Emissions!B3391</f>
        <v>0</v>
      </c>
      <c r="C2980" s="10">
        <f>[2]Emissions!C3391</f>
        <v>0</v>
      </c>
      <c r="D2980" s="10">
        <f>[2]Emissions!D3391</f>
        <v>0</v>
      </c>
      <c r="E2980" s="42">
        <f>[2]Emissions!E3391</f>
        <v>0</v>
      </c>
      <c r="F2980" s="42">
        <f>[2]Emissions!F3391</f>
        <v>0</v>
      </c>
      <c r="G2980" s="42">
        <f>[2]Emissions!G3391</f>
        <v>0</v>
      </c>
      <c r="H2980" s="42">
        <f>[2]Emissions!H3391</f>
        <v>0</v>
      </c>
      <c r="I2980" s="42">
        <f>[2]Emissions!I3391</f>
        <v>0</v>
      </c>
      <c r="J2980" s="42">
        <f>[2]Emissions!J3391</f>
        <v>0</v>
      </c>
      <c r="K2980" s="42">
        <f>[2]Emissions!K3391</f>
        <v>0</v>
      </c>
      <c r="L2980" s="42">
        <f>[2]Emissions!L3391</f>
        <v>0</v>
      </c>
      <c r="M2980" s="42">
        <f>[2]Emissions!M3391</f>
        <v>0</v>
      </c>
    </row>
    <row r="2981" spans="1:13">
      <c r="A2981" s="10">
        <f>[2]Emissions!A3384</f>
        <v>0</v>
      </c>
      <c r="B2981" s="10">
        <f>[2]Emissions!B3384</f>
        <v>0</v>
      </c>
      <c r="C2981" s="10">
        <f>[2]Emissions!C3384</f>
        <v>0</v>
      </c>
      <c r="D2981" s="10">
        <f>[2]Emissions!D3384</f>
        <v>0</v>
      </c>
      <c r="E2981" s="42">
        <f>[2]Emissions!E3384</f>
        <v>0</v>
      </c>
      <c r="F2981" s="42">
        <f>[2]Emissions!F3384</f>
        <v>0</v>
      </c>
      <c r="G2981" s="42">
        <f>[2]Emissions!G3384</f>
        <v>0</v>
      </c>
      <c r="H2981" s="42">
        <f>[2]Emissions!H3384</f>
        <v>0</v>
      </c>
      <c r="I2981" s="42">
        <f>[2]Emissions!I3384</f>
        <v>0</v>
      </c>
      <c r="J2981" s="42">
        <f>[2]Emissions!J3384</f>
        <v>0</v>
      </c>
      <c r="K2981" s="42">
        <f>[2]Emissions!K3384</f>
        <v>0</v>
      </c>
      <c r="L2981" s="42">
        <f>[2]Emissions!L3384</f>
        <v>0</v>
      </c>
      <c r="M2981" s="42">
        <f>[2]Emissions!M3384</f>
        <v>0</v>
      </c>
    </row>
    <row r="2982" spans="1:13">
      <c r="A2982" s="10">
        <f>[2]Emissions!A3377</f>
        <v>0</v>
      </c>
      <c r="B2982" s="10">
        <f>[2]Emissions!B3377</f>
        <v>0</v>
      </c>
      <c r="C2982" s="10">
        <f>[2]Emissions!C3377</f>
        <v>0</v>
      </c>
      <c r="D2982" s="10">
        <f>[2]Emissions!D3377</f>
        <v>0</v>
      </c>
      <c r="E2982" s="42">
        <f>[2]Emissions!E3377</f>
        <v>0</v>
      </c>
      <c r="F2982" s="42">
        <f>[2]Emissions!F3377</f>
        <v>0</v>
      </c>
      <c r="G2982" s="42">
        <f>[2]Emissions!G3377</f>
        <v>0</v>
      </c>
      <c r="H2982" s="42">
        <f>[2]Emissions!H3377</f>
        <v>0</v>
      </c>
      <c r="I2982" s="42">
        <f>[2]Emissions!I3377</f>
        <v>0</v>
      </c>
      <c r="J2982" s="42">
        <f>[2]Emissions!J3377</f>
        <v>0</v>
      </c>
      <c r="K2982" s="42">
        <f>[2]Emissions!K3377</f>
        <v>0</v>
      </c>
      <c r="L2982" s="42">
        <f>[2]Emissions!L3377</f>
        <v>0</v>
      </c>
      <c r="M2982" s="42">
        <f>[2]Emissions!M3377</f>
        <v>0</v>
      </c>
    </row>
    <row r="2983" spans="1:13">
      <c r="A2983" s="10">
        <f>[2]Emissions!A3370</f>
        <v>0</v>
      </c>
      <c r="B2983" s="10">
        <f>[2]Emissions!B3370</f>
        <v>0</v>
      </c>
      <c r="C2983" s="10">
        <f>[2]Emissions!C3370</f>
        <v>0</v>
      </c>
      <c r="D2983" s="10">
        <f>[2]Emissions!D3370</f>
        <v>0</v>
      </c>
      <c r="E2983" s="42">
        <f>[2]Emissions!E3370</f>
        <v>0</v>
      </c>
      <c r="F2983" s="42">
        <f>[2]Emissions!F3370</f>
        <v>0</v>
      </c>
      <c r="G2983" s="42">
        <f>[2]Emissions!G3370</f>
        <v>0</v>
      </c>
      <c r="H2983" s="42">
        <f>[2]Emissions!H3370</f>
        <v>0</v>
      </c>
      <c r="I2983" s="42">
        <f>[2]Emissions!I3370</f>
        <v>0</v>
      </c>
      <c r="J2983" s="42">
        <f>[2]Emissions!J3370</f>
        <v>0</v>
      </c>
      <c r="K2983" s="42">
        <f>[2]Emissions!K3370</f>
        <v>0</v>
      </c>
      <c r="L2983" s="42">
        <f>[2]Emissions!L3370</f>
        <v>0</v>
      </c>
      <c r="M2983" s="42">
        <f>[2]Emissions!M3370</f>
        <v>0</v>
      </c>
    </row>
    <row r="2984" spans="1:13">
      <c r="A2984" s="10">
        <f>[2]Emissions!A3363</f>
        <v>0</v>
      </c>
      <c r="B2984" s="10">
        <f>[2]Emissions!B3363</f>
        <v>0</v>
      </c>
      <c r="C2984" s="10">
        <f>[2]Emissions!C3363</f>
        <v>0</v>
      </c>
      <c r="D2984" s="10">
        <f>[2]Emissions!D3363</f>
        <v>0</v>
      </c>
      <c r="E2984" s="42">
        <f>[2]Emissions!E3363</f>
        <v>0</v>
      </c>
      <c r="F2984" s="42">
        <f>[2]Emissions!F3363</f>
        <v>0</v>
      </c>
      <c r="G2984" s="42">
        <f>[2]Emissions!G3363</f>
        <v>0</v>
      </c>
      <c r="H2984" s="42">
        <f>[2]Emissions!H3363</f>
        <v>0</v>
      </c>
      <c r="I2984" s="42">
        <f>[2]Emissions!I3363</f>
        <v>0</v>
      </c>
      <c r="J2984" s="42">
        <f>[2]Emissions!J3363</f>
        <v>0</v>
      </c>
      <c r="K2984" s="42">
        <f>[2]Emissions!K3363</f>
        <v>0</v>
      </c>
      <c r="L2984" s="42">
        <f>[2]Emissions!L3363</f>
        <v>0</v>
      </c>
      <c r="M2984" s="42">
        <f>[2]Emissions!M3363</f>
        <v>0</v>
      </c>
    </row>
    <row r="2985" spans="1:13">
      <c r="A2985" s="10">
        <f>[2]Emissions!A3356</f>
        <v>0</v>
      </c>
      <c r="B2985" s="10">
        <f>[2]Emissions!B3356</f>
        <v>0</v>
      </c>
      <c r="C2985" s="10">
        <f>[2]Emissions!C3356</f>
        <v>0</v>
      </c>
      <c r="D2985" s="10">
        <f>[2]Emissions!D3356</f>
        <v>0</v>
      </c>
      <c r="E2985" s="42">
        <f>[2]Emissions!E3356</f>
        <v>0</v>
      </c>
      <c r="F2985" s="42">
        <f>[2]Emissions!F3356</f>
        <v>0</v>
      </c>
      <c r="G2985" s="42">
        <f>[2]Emissions!G3356</f>
        <v>0</v>
      </c>
      <c r="H2985" s="42">
        <f>[2]Emissions!H3356</f>
        <v>0</v>
      </c>
      <c r="I2985" s="42">
        <f>[2]Emissions!I3356</f>
        <v>0</v>
      </c>
      <c r="J2985" s="42">
        <f>[2]Emissions!J3356</f>
        <v>0</v>
      </c>
      <c r="K2985" s="42">
        <f>[2]Emissions!K3356</f>
        <v>0</v>
      </c>
      <c r="L2985" s="42">
        <f>[2]Emissions!L3356</f>
        <v>0</v>
      </c>
      <c r="M2985" s="42">
        <f>[2]Emissions!M3356</f>
        <v>0</v>
      </c>
    </row>
    <row r="2986" spans="1:13">
      <c r="A2986" s="10">
        <f>[2]Emissions!A3349</f>
        <v>0</v>
      </c>
      <c r="B2986" s="10">
        <f>[2]Emissions!B3349</f>
        <v>0</v>
      </c>
      <c r="C2986" s="10">
        <f>[2]Emissions!C3349</f>
        <v>0</v>
      </c>
      <c r="D2986" s="10">
        <f>[2]Emissions!D3349</f>
        <v>0</v>
      </c>
      <c r="E2986" s="42">
        <f>[2]Emissions!E3349</f>
        <v>0</v>
      </c>
      <c r="F2986" s="42">
        <f>[2]Emissions!F3349</f>
        <v>0</v>
      </c>
      <c r="G2986" s="42">
        <f>[2]Emissions!G3349</f>
        <v>0</v>
      </c>
      <c r="H2986" s="42">
        <f>[2]Emissions!H3349</f>
        <v>0</v>
      </c>
      <c r="I2986" s="42">
        <f>[2]Emissions!I3349</f>
        <v>0</v>
      </c>
      <c r="J2986" s="42">
        <f>[2]Emissions!J3349</f>
        <v>0</v>
      </c>
      <c r="K2986" s="42">
        <f>[2]Emissions!K3349</f>
        <v>0</v>
      </c>
      <c r="L2986" s="42">
        <f>[2]Emissions!L3349</f>
        <v>0</v>
      </c>
      <c r="M2986" s="42">
        <f>[2]Emissions!M3349</f>
        <v>0</v>
      </c>
    </row>
    <row r="2987" spans="1:13">
      <c r="A2987" s="10">
        <f>[2]Emissions!A3342</f>
        <v>0</v>
      </c>
      <c r="B2987" s="10">
        <f>[2]Emissions!B3342</f>
        <v>0</v>
      </c>
      <c r="C2987" s="10">
        <f>[2]Emissions!C3342</f>
        <v>0</v>
      </c>
      <c r="D2987" s="10">
        <f>[2]Emissions!D3342</f>
        <v>0</v>
      </c>
      <c r="E2987" s="42">
        <f>[2]Emissions!E3342</f>
        <v>0</v>
      </c>
      <c r="F2987" s="42">
        <f>[2]Emissions!F3342</f>
        <v>0</v>
      </c>
      <c r="G2987" s="42">
        <f>[2]Emissions!G3342</f>
        <v>0</v>
      </c>
      <c r="H2987" s="42">
        <f>[2]Emissions!H3342</f>
        <v>0</v>
      </c>
      <c r="I2987" s="42">
        <f>[2]Emissions!I3342</f>
        <v>0</v>
      </c>
      <c r="J2987" s="42">
        <f>[2]Emissions!J3342</f>
        <v>0</v>
      </c>
      <c r="K2987" s="42">
        <f>[2]Emissions!K3342</f>
        <v>0</v>
      </c>
      <c r="L2987" s="42">
        <f>[2]Emissions!L3342</f>
        <v>0</v>
      </c>
      <c r="M2987" s="42">
        <f>[2]Emissions!M3342</f>
        <v>0</v>
      </c>
    </row>
    <row r="2988" spans="1:13">
      <c r="A2988" s="10">
        <f>[2]Emissions!A3335</f>
        <v>0</v>
      </c>
      <c r="B2988" s="10">
        <f>[2]Emissions!B3335</f>
        <v>0</v>
      </c>
      <c r="C2988" s="10">
        <f>[2]Emissions!C3335</f>
        <v>0</v>
      </c>
      <c r="D2988" s="10">
        <f>[2]Emissions!D3335</f>
        <v>0</v>
      </c>
      <c r="E2988" s="42">
        <f>[2]Emissions!E3335</f>
        <v>0</v>
      </c>
      <c r="F2988" s="42">
        <f>[2]Emissions!F3335</f>
        <v>0</v>
      </c>
      <c r="G2988" s="42">
        <f>[2]Emissions!G3335</f>
        <v>0</v>
      </c>
      <c r="H2988" s="42">
        <f>[2]Emissions!H3335</f>
        <v>0</v>
      </c>
      <c r="I2988" s="42">
        <f>[2]Emissions!I3335</f>
        <v>0</v>
      </c>
      <c r="J2988" s="42">
        <f>[2]Emissions!J3335</f>
        <v>0</v>
      </c>
      <c r="K2988" s="42">
        <f>[2]Emissions!K3335</f>
        <v>0</v>
      </c>
      <c r="L2988" s="42">
        <f>[2]Emissions!L3335</f>
        <v>0</v>
      </c>
      <c r="M2988" s="42">
        <f>[2]Emissions!M3335</f>
        <v>0</v>
      </c>
    </row>
    <row r="2989" spans="1:13">
      <c r="A2989" s="10">
        <f>[2]Emissions!A3328</f>
        <v>0</v>
      </c>
      <c r="B2989" s="10">
        <f>[2]Emissions!B3328</f>
        <v>0</v>
      </c>
      <c r="C2989" s="10">
        <f>[2]Emissions!C3328</f>
        <v>0</v>
      </c>
      <c r="D2989" s="10">
        <f>[2]Emissions!D3328</f>
        <v>0</v>
      </c>
      <c r="E2989" s="42">
        <f>[2]Emissions!E3328</f>
        <v>0</v>
      </c>
      <c r="F2989" s="42">
        <f>[2]Emissions!F3328</f>
        <v>0</v>
      </c>
      <c r="G2989" s="42">
        <f>[2]Emissions!G3328</f>
        <v>0</v>
      </c>
      <c r="H2989" s="42">
        <f>[2]Emissions!H3328</f>
        <v>0</v>
      </c>
      <c r="I2989" s="42">
        <f>[2]Emissions!I3328</f>
        <v>0</v>
      </c>
      <c r="J2989" s="42">
        <f>[2]Emissions!J3328</f>
        <v>0</v>
      </c>
      <c r="K2989" s="42">
        <f>[2]Emissions!K3328</f>
        <v>0</v>
      </c>
      <c r="L2989" s="42">
        <f>[2]Emissions!L3328</f>
        <v>0</v>
      </c>
      <c r="M2989" s="42">
        <f>[2]Emissions!M3328</f>
        <v>0</v>
      </c>
    </row>
    <row r="2990" spans="1:13">
      <c r="A2990" s="10">
        <f>[2]Emissions!A3321</f>
        <v>0</v>
      </c>
      <c r="B2990" s="10">
        <f>[2]Emissions!B3321</f>
        <v>0</v>
      </c>
      <c r="C2990" s="10">
        <f>[2]Emissions!C3321</f>
        <v>0</v>
      </c>
      <c r="D2990" s="10">
        <f>[2]Emissions!D3321</f>
        <v>0</v>
      </c>
      <c r="E2990" s="42">
        <f>[2]Emissions!E3321</f>
        <v>0</v>
      </c>
      <c r="F2990" s="42">
        <f>[2]Emissions!F3321</f>
        <v>0</v>
      </c>
      <c r="G2990" s="42">
        <f>[2]Emissions!G3321</f>
        <v>0</v>
      </c>
      <c r="H2990" s="42">
        <f>[2]Emissions!H3321</f>
        <v>0</v>
      </c>
      <c r="I2990" s="42">
        <f>[2]Emissions!I3321</f>
        <v>0</v>
      </c>
      <c r="J2990" s="42">
        <f>[2]Emissions!J3321</f>
        <v>0</v>
      </c>
      <c r="K2990" s="42">
        <f>[2]Emissions!K3321</f>
        <v>0</v>
      </c>
      <c r="L2990" s="42">
        <f>[2]Emissions!L3321</f>
        <v>0</v>
      </c>
      <c r="M2990" s="42">
        <f>[2]Emissions!M3321</f>
        <v>0</v>
      </c>
    </row>
    <row r="2991" spans="1:13">
      <c r="A2991" s="10">
        <f>[2]Emissions!A3314</f>
        <v>0</v>
      </c>
      <c r="B2991" s="10">
        <f>[2]Emissions!B3314</f>
        <v>0</v>
      </c>
      <c r="C2991" s="10">
        <f>[2]Emissions!C3314</f>
        <v>0</v>
      </c>
      <c r="D2991" s="10">
        <f>[2]Emissions!D3314</f>
        <v>0</v>
      </c>
      <c r="E2991" s="42">
        <f>[2]Emissions!E3314</f>
        <v>0</v>
      </c>
      <c r="F2991" s="42">
        <f>[2]Emissions!F3314</f>
        <v>0</v>
      </c>
      <c r="G2991" s="42">
        <f>[2]Emissions!G3314</f>
        <v>0</v>
      </c>
      <c r="H2991" s="42">
        <f>[2]Emissions!H3314</f>
        <v>0</v>
      </c>
      <c r="I2991" s="42">
        <f>[2]Emissions!I3314</f>
        <v>0</v>
      </c>
      <c r="J2991" s="42">
        <f>[2]Emissions!J3314</f>
        <v>0</v>
      </c>
      <c r="K2991" s="42">
        <f>[2]Emissions!K3314</f>
        <v>0</v>
      </c>
      <c r="L2991" s="42">
        <f>[2]Emissions!L3314</f>
        <v>0</v>
      </c>
      <c r="M2991" s="42">
        <f>[2]Emissions!M3314</f>
        <v>0</v>
      </c>
    </row>
    <row r="2992" spans="1:13">
      <c r="A2992" s="10">
        <f>[2]Emissions!A3307</f>
        <v>0</v>
      </c>
      <c r="B2992" s="10">
        <f>[2]Emissions!B3307</f>
        <v>0</v>
      </c>
      <c r="C2992" s="10">
        <f>[2]Emissions!C3307</f>
        <v>0</v>
      </c>
      <c r="D2992" s="10">
        <f>[2]Emissions!D3307</f>
        <v>0</v>
      </c>
      <c r="E2992" s="42">
        <f>[2]Emissions!E3307</f>
        <v>0</v>
      </c>
      <c r="F2992" s="42">
        <f>[2]Emissions!F3307</f>
        <v>0</v>
      </c>
      <c r="G2992" s="42">
        <f>[2]Emissions!G3307</f>
        <v>0</v>
      </c>
      <c r="H2992" s="42">
        <f>[2]Emissions!H3307</f>
        <v>0</v>
      </c>
      <c r="I2992" s="42">
        <f>[2]Emissions!I3307</f>
        <v>0</v>
      </c>
      <c r="J2992" s="42">
        <f>[2]Emissions!J3307</f>
        <v>0</v>
      </c>
      <c r="K2992" s="42">
        <f>[2]Emissions!K3307</f>
        <v>0</v>
      </c>
      <c r="L2992" s="42">
        <f>[2]Emissions!L3307</f>
        <v>0</v>
      </c>
      <c r="M2992" s="42">
        <f>[2]Emissions!M3307</f>
        <v>0</v>
      </c>
    </row>
    <row r="2993" spans="1:13">
      <c r="A2993" s="10">
        <f>[2]Emissions!A3300</f>
        <v>0</v>
      </c>
      <c r="B2993" s="10">
        <f>[2]Emissions!B3300</f>
        <v>0</v>
      </c>
      <c r="C2993" s="10">
        <f>[2]Emissions!C3300</f>
        <v>0</v>
      </c>
      <c r="D2993" s="10">
        <f>[2]Emissions!D3300</f>
        <v>0</v>
      </c>
      <c r="E2993" s="42">
        <f>[2]Emissions!E3300</f>
        <v>0</v>
      </c>
      <c r="F2993" s="42">
        <f>[2]Emissions!F3300</f>
        <v>0</v>
      </c>
      <c r="G2993" s="42">
        <f>[2]Emissions!G3300</f>
        <v>0</v>
      </c>
      <c r="H2993" s="42">
        <f>[2]Emissions!H3300</f>
        <v>0</v>
      </c>
      <c r="I2993" s="42">
        <f>[2]Emissions!I3300</f>
        <v>0</v>
      </c>
      <c r="J2993" s="42">
        <f>[2]Emissions!J3300</f>
        <v>0</v>
      </c>
      <c r="K2993" s="42">
        <f>[2]Emissions!K3300</f>
        <v>0</v>
      </c>
      <c r="L2993" s="42">
        <f>[2]Emissions!L3300</f>
        <v>0</v>
      </c>
      <c r="M2993" s="42">
        <f>[2]Emissions!M3300</f>
        <v>0</v>
      </c>
    </row>
    <row r="2994" spans="1:13">
      <c r="A2994" s="10">
        <f>[2]Emissions!A3290</f>
        <v>0</v>
      </c>
      <c r="B2994" s="10">
        <f>[2]Emissions!B3290</f>
        <v>0</v>
      </c>
      <c r="C2994" s="10">
        <f>[2]Emissions!C3290</f>
        <v>0</v>
      </c>
      <c r="D2994" s="10">
        <f>[2]Emissions!D3290</f>
        <v>0</v>
      </c>
      <c r="E2994" s="42">
        <f>[2]Emissions!E3290</f>
        <v>0</v>
      </c>
      <c r="F2994" s="42">
        <f>[2]Emissions!F3290</f>
        <v>0</v>
      </c>
      <c r="G2994" s="42">
        <f>[2]Emissions!G3290</f>
        <v>0</v>
      </c>
      <c r="H2994" s="42">
        <f>[2]Emissions!H3290</f>
        <v>0</v>
      </c>
      <c r="I2994" s="42">
        <f>[2]Emissions!I3290</f>
        <v>0</v>
      </c>
      <c r="J2994" s="42">
        <f>[2]Emissions!J3290</f>
        <v>0</v>
      </c>
      <c r="K2994" s="42">
        <f>[2]Emissions!K3290</f>
        <v>0</v>
      </c>
      <c r="L2994" s="42">
        <f>[2]Emissions!L3290</f>
        <v>0</v>
      </c>
      <c r="M2994" s="42">
        <f>[2]Emissions!M3290</f>
        <v>0</v>
      </c>
    </row>
    <row r="2995" spans="1:13">
      <c r="A2995" s="10">
        <f>[2]Emissions!A3283</f>
        <v>0</v>
      </c>
      <c r="B2995" s="10">
        <f>[2]Emissions!B3283</f>
        <v>0</v>
      </c>
      <c r="C2995" s="10">
        <f>[2]Emissions!C3283</f>
        <v>0</v>
      </c>
      <c r="D2995" s="10">
        <f>[2]Emissions!D3283</f>
        <v>0</v>
      </c>
      <c r="E2995" s="42">
        <f>[2]Emissions!E3283</f>
        <v>0</v>
      </c>
      <c r="F2995" s="42">
        <f>[2]Emissions!F3283</f>
        <v>0</v>
      </c>
      <c r="G2995" s="42">
        <f>[2]Emissions!G3283</f>
        <v>0</v>
      </c>
      <c r="H2995" s="42">
        <f>[2]Emissions!H3283</f>
        <v>0</v>
      </c>
      <c r="I2995" s="42">
        <f>[2]Emissions!I3283</f>
        <v>0</v>
      </c>
      <c r="J2995" s="42">
        <f>[2]Emissions!J3283</f>
        <v>0</v>
      </c>
      <c r="K2995" s="42">
        <f>[2]Emissions!K3283</f>
        <v>0</v>
      </c>
      <c r="L2995" s="42">
        <f>[2]Emissions!L3283</f>
        <v>0</v>
      </c>
      <c r="M2995" s="42">
        <f>[2]Emissions!M3283</f>
        <v>0</v>
      </c>
    </row>
    <row r="2996" spans="1:13">
      <c r="A2996" s="10">
        <f>[2]Emissions!A3276</f>
        <v>0</v>
      </c>
      <c r="B2996" s="10">
        <f>[2]Emissions!B3276</f>
        <v>0</v>
      </c>
      <c r="C2996" s="10">
        <f>[2]Emissions!C3276</f>
        <v>0</v>
      </c>
      <c r="D2996" s="10">
        <f>[2]Emissions!D3276</f>
        <v>0</v>
      </c>
      <c r="E2996" s="42">
        <f>[2]Emissions!E3276</f>
        <v>0</v>
      </c>
      <c r="F2996" s="42">
        <f>[2]Emissions!F3276</f>
        <v>0</v>
      </c>
      <c r="G2996" s="42">
        <f>[2]Emissions!G3276</f>
        <v>0</v>
      </c>
      <c r="H2996" s="42">
        <f>[2]Emissions!H3276</f>
        <v>0</v>
      </c>
      <c r="I2996" s="42">
        <f>[2]Emissions!I3276</f>
        <v>0</v>
      </c>
      <c r="J2996" s="42">
        <f>[2]Emissions!J3276</f>
        <v>0</v>
      </c>
      <c r="K2996" s="42">
        <f>[2]Emissions!K3276</f>
        <v>0</v>
      </c>
      <c r="L2996" s="42">
        <f>[2]Emissions!L3276</f>
        <v>0</v>
      </c>
      <c r="M2996" s="42">
        <f>[2]Emissions!M3276</f>
        <v>0</v>
      </c>
    </row>
    <row r="2997" spans="1:13">
      <c r="A2997" s="10">
        <f>[2]Emissions!A3269</f>
        <v>0</v>
      </c>
      <c r="B2997" s="10">
        <f>[2]Emissions!B3269</f>
        <v>0</v>
      </c>
      <c r="C2997" s="10">
        <f>[2]Emissions!C3269</f>
        <v>0</v>
      </c>
      <c r="D2997" s="10">
        <f>[2]Emissions!D3269</f>
        <v>0</v>
      </c>
      <c r="E2997" s="42">
        <f>[2]Emissions!E3269</f>
        <v>0</v>
      </c>
      <c r="F2997" s="42">
        <f>[2]Emissions!F3269</f>
        <v>0</v>
      </c>
      <c r="G2997" s="42">
        <f>[2]Emissions!G3269</f>
        <v>0</v>
      </c>
      <c r="H2997" s="42">
        <f>[2]Emissions!H3269</f>
        <v>0</v>
      </c>
      <c r="I2997" s="42">
        <f>[2]Emissions!I3269</f>
        <v>0</v>
      </c>
      <c r="J2997" s="42">
        <f>[2]Emissions!J3269</f>
        <v>0</v>
      </c>
      <c r="K2997" s="42">
        <f>[2]Emissions!K3269</f>
        <v>0</v>
      </c>
      <c r="L2997" s="42">
        <f>[2]Emissions!L3269</f>
        <v>0</v>
      </c>
      <c r="M2997" s="42">
        <f>[2]Emissions!M3269</f>
        <v>0</v>
      </c>
    </row>
    <row r="2998" spans="1:13">
      <c r="A2998" s="10">
        <f>[2]Emissions!A3262</f>
        <v>0</v>
      </c>
      <c r="B2998" s="10">
        <f>[2]Emissions!B3262</f>
        <v>0</v>
      </c>
      <c r="C2998" s="10">
        <f>[2]Emissions!C3262</f>
        <v>0</v>
      </c>
      <c r="D2998" s="10">
        <f>[2]Emissions!D3262</f>
        <v>0</v>
      </c>
      <c r="E2998" s="42">
        <f>[2]Emissions!E3262</f>
        <v>0</v>
      </c>
      <c r="F2998" s="42">
        <f>[2]Emissions!F3262</f>
        <v>0</v>
      </c>
      <c r="G2998" s="42">
        <f>[2]Emissions!G3262</f>
        <v>0</v>
      </c>
      <c r="H2998" s="42">
        <f>[2]Emissions!H3262</f>
        <v>0</v>
      </c>
      <c r="I2998" s="42">
        <f>[2]Emissions!I3262</f>
        <v>0</v>
      </c>
      <c r="J2998" s="42">
        <f>[2]Emissions!J3262</f>
        <v>0</v>
      </c>
      <c r="K2998" s="42">
        <f>[2]Emissions!K3262</f>
        <v>0</v>
      </c>
      <c r="L2998" s="42">
        <f>[2]Emissions!L3262</f>
        <v>0</v>
      </c>
      <c r="M2998" s="42">
        <f>[2]Emissions!M3262</f>
        <v>0</v>
      </c>
    </row>
    <row r="2999" spans="1:13">
      <c r="A2999" s="10">
        <f>[2]Emissions!A3255</f>
        <v>0</v>
      </c>
      <c r="B2999" s="10">
        <f>[2]Emissions!B3255</f>
        <v>0</v>
      </c>
      <c r="C2999" s="10">
        <f>[2]Emissions!C3255</f>
        <v>0</v>
      </c>
      <c r="D2999" s="10">
        <f>[2]Emissions!D3255</f>
        <v>0</v>
      </c>
      <c r="E2999" s="42">
        <f>[2]Emissions!E3255</f>
        <v>0</v>
      </c>
      <c r="F2999" s="42">
        <f>[2]Emissions!F3255</f>
        <v>0</v>
      </c>
      <c r="G2999" s="42">
        <f>[2]Emissions!G3255</f>
        <v>0</v>
      </c>
      <c r="H2999" s="42">
        <f>[2]Emissions!H3255</f>
        <v>0</v>
      </c>
      <c r="I2999" s="42">
        <f>[2]Emissions!I3255</f>
        <v>0</v>
      </c>
      <c r="J2999" s="42">
        <f>[2]Emissions!J3255</f>
        <v>0</v>
      </c>
      <c r="K2999" s="42">
        <f>[2]Emissions!K3255</f>
        <v>0</v>
      </c>
      <c r="L2999" s="42">
        <f>[2]Emissions!L3255</f>
        <v>0</v>
      </c>
      <c r="M2999" s="42">
        <f>[2]Emissions!M3255</f>
        <v>0</v>
      </c>
    </row>
    <row r="3000" spans="1:13">
      <c r="A3000" s="10">
        <f>[2]Emissions!A3248</f>
        <v>0</v>
      </c>
      <c r="B3000" s="10">
        <f>[2]Emissions!B3248</f>
        <v>0</v>
      </c>
      <c r="C3000" s="10">
        <f>[2]Emissions!C3248</f>
        <v>0</v>
      </c>
      <c r="D3000" s="10">
        <f>[2]Emissions!D3248</f>
        <v>0</v>
      </c>
      <c r="E3000" s="42">
        <f>[2]Emissions!E3248</f>
        <v>0</v>
      </c>
      <c r="F3000" s="42">
        <f>[2]Emissions!F3248</f>
        <v>0</v>
      </c>
      <c r="G3000" s="42">
        <f>[2]Emissions!G3248</f>
        <v>0</v>
      </c>
      <c r="H3000" s="42">
        <f>[2]Emissions!H3248</f>
        <v>0</v>
      </c>
      <c r="I3000" s="42">
        <f>[2]Emissions!I3248</f>
        <v>0</v>
      </c>
      <c r="J3000" s="42">
        <f>[2]Emissions!J3248</f>
        <v>0</v>
      </c>
      <c r="K3000" s="42">
        <f>[2]Emissions!K3248</f>
        <v>0</v>
      </c>
      <c r="L3000" s="42">
        <f>[2]Emissions!L3248</f>
        <v>0</v>
      </c>
      <c r="M3000" s="42">
        <f>[2]Emissions!M3248</f>
        <v>0</v>
      </c>
    </row>
    <row r="3001" spans="1:13">
      <c r="A3001" s="10">
        <f>[2]Emissions!A3241</f>
        <v>0</v>
      </c>
      <c r="B3001" s="10">
        <f>[2]Emissions!B3241</f>
        <v>0</v>
      </c>
      <c r="C3001" s="10">
        <f>[2]Emissions!C3241</f>
        <v>0</v>
      </c>
      <c r="D3001" s="10">
        <f>[2]Emissions!D3241</f>
        <v>0</v>
      </c>
      <c r="E3001" s="42">
        <f>[2]Emissions!E3241</f>
        <v>0</v>
      </c>
      <c r="F3001" s="42">
        <f>[2]Emissions!F3241</f>
        <v>0</v>
      </c>
      <c r="G3001" s="42">
        <f>[2]Emissions!G3241</f>
        <v>0</v>
      </c>
      <c r="H3001" s="42">
        <f>[2]Emissions!H3241</f>
        <v>0</v>
      </c>
      <c r="I3001" s="42">
        <f>[2]Emissions!I3241</f>
        <v>0</v>
      </c>
      <c r="J3001" s="42">
        <f>[2]Emissions!J3241</f>
        <v>0</v>
      </c>
      <c r="K3001" s="42">
        <f>[2]Emissions!K3241</f>
        <v>0</v>
      </c>
      <c r="L3001" s="42">
        <f>[2]Emissions!L3241</f>
        <v>0</v>
      </c>
      <c r="M3001" s="42">
        <f>[2]Emissions!M3241</f>
        <v>0</v>
      </c>
    </row>
    <row r="3002" spans="1:13">
      <c r="A3002" s="10">
        <f>[2]Emissions!A3229</f>
        <v>0</v>
      </c>
      <c r="B3002" s="10">
        <f>[2]Emissions!B3229</f>
        <v>0</v>
      </c>
      <c r="C3002" s="10">
        <f>[2]Emissions!C3229</f>
        <v>0</v>
      </c>
      <c r="D3002" s="10">
        <f>[2]Emissions!D3229</f>
        <v>0</v>
      </c>
      <c r="E3002" s="42">
        <f>[2]Emissions!E3229</f>
        <v>0</v>
      </c>
      <c r="F3002" s="42">
        <f>[2]Emissions!F3229</f>
        <v>0</v>
      </c>
      <c r="G3002" s="42">
        <f>[2]Emissions!G3229</f>
        <v>0</v>
      </c>
      <c r="H3002" s="42">
        <f>[2]Emissions!H3229</f>
        <v>0</v>
      </c>
      <c r="I3002" s="42">
        <f>[2]Emissions!I3229</f>
        <v>0</v>
      </c>
      <c r="J3002" s="42">
        <f>[2]Emissions!J3229</f>
        <v>0</v>
      </c>
      <c r="K3002" s="42">
        <f>[2]Emissions!K3229</f>
        <v>0</v>
      </c>
      <c r="L3002" s="42">
        <f>[2]Emissions!L3229</f>
        <v>0</v>
      </c>
      <c r="M3002" s="42">
        <f>[2]Emissions!M3229</f>
        <v>0</v>
      </c>
    </row>
    <row r="3003" spans="1:13">
      <c r="A3003" s="10">
        <f>[2]Emissions!A3222</f>
        <v>0</v>
      </c>
      <c r="B3003" s="10">
        <f>[2]Emissions!B3222</f>
        <v>0</v>
      </c>
      <c r="C3003" s="10">
        <f>[2]Emissions!C3222</f>
        <v>0</v>
      </c>
      <c r="D3003" s="10">
        <f>[2]Emissions!D3222</f>
        <v>0</v>
      </c>
      <c r="E3003" s="42">
        <f>[2]Emissions!E3222</f>
        <v>0</v>
      </c>
      <c r="F3003" s="42">
        <f>[2]Emissions!F3222</f>
        <v>0</v>
      </c>
      <c r="G3003" s="42">
        <f>[2]Emissions!G3222</f>
        <v>0</v>
      </c>
      <c r="H3003" s="42">
        <f>[2]Emissions!H3222</f>
        <v>0</v>
      </c>
      <c r="I3003" s="42">
        <f>[2]Emissions!I3222</f>
        <v>0</v>
      </c>
      <c r="J3003" s="42">
        <f>[2]Emissions!J3222</f>
        <v>0</v>
      </c>
      <c r="K3003" s="42">
        <f>[2]Emissions!K3222</f>
        <v>0</v>
      </c>
      <c r="L3003" s="42">
        <f>[2]Emissions!L3222</f>
        <v>0</v>
      </c>
      <c r="M3003" s="42">
        <f>[2]Emissions!M3222</f>
        <v>0</v>
      </c>
    </row>
    <row r="3004" spans="1:13">
      <c r="A3004" s="10">
        <f>[2]Emissions!A3215</f>
        <v>0</v>
      </c>
      <c r="B3004" s="10">
        <f>[2]Emissions!B3215</f>
        <v>0</v>
      </c>
      <c r="C3004" s="10">
        <f>[2]Emissions!C3215</f>
        <v>0</v>
      </c>
      <c r="D3004" s="10">
        <f>[2]Emissions!D3215</f>
        <v>0</v>
      </c>
      <c r="E3004" s="42">
        <f>[2]Emissions!E3215</f>
        <v>0</v>
      </c>
      <c r="F3004" s="42">
        <f>[2]Emissions!F3215</f>
        <v>0</v>
      </c>
      <c r="G3004" s="42">
        <f>[2]Emissions!G3215</f>
        <v>0</v>
      </c>
      <c r="H3004" s="42">
        <f>[2]Emissions!H3215</f>
        <v>0</v>
      </c>
      <c r="I3004" s="42">
        <f>[2]Emissions!I3215</f>
        <v>0</v>
      </c>
      <c r="J3004" s="42">
        <f>[2]Emissions!J3215</f>
        <v>0</v>
      </c>
      <c r="K3004" s="42">
        <f>[2]Emissions!K3215</f>
        <v>0</v>
      </c>
      <c r="L3004" s="42">
        <f>[2]Emissions!L3215</f>
        <v>0</v>
      </c>
      <c r="M3004" s="42">
        <f>[2]Emissions!M3215</f>
        <v>0</v>
      </c>
    </row>
    <row r="3005" spans="1:13">
      <c r="A3005" s="10">
        <f>[2]Emissions!A3208</f>
        <v>0</v>
      </c>
      <c r="B3005" s="10">
        <f>[2]Emissions!B3208</f>
        <v>0</v>
      </c>
      <c r="C3005" s="10">
        <f>[2]Emissions!C3208</f>
        <v>0</v>
      </c>
      <c r="D3005" s="10">
        <f>[2]Emissions!D3208</f>
        <v>0</v>
      </c>
      <c r="E3005" s="42">
        <f>[2]Emissions!E3208</f>
        <v>0</v>
      </c>
      <c r="F3005" s="42">
        <f>[2]Emissions!F3208</f>
        <v>0</v>
      </c>
      <c r="G3005" s="42">
        <f>[2]Emissions!G3208</f>
        <v>0</v>
      </c>
      <c r="H3005" s="42">
        <f>[2]Emissions!H3208</f>
        <v>0</v>
      </c>
      <c r="I3005" s="42">
        <f>[2]Emissions!I3208</f>
        <v>0</v>
      </c>
      <c r="J3005" s="42">
        <f>[2]Emissions!J3208</f>
        <v>0</v>
      </c>
      <c r="K3005" s="42">
        <f>[2]Emissions!K3208</f>
        <v>0</v>
      </c>
      <c r="L3005" s="42">
        <f>[2]Emissions!L3208</f>
        <v>0</v>
      </c>
      <c r="M3005" s="42">
        <f>[2]Emissions!M3208</f>
        <v>0</v>
      </c>
    </row>
    <row r="3006" spans="1:13">
      <c r="A3006" s="10">
        <f>[2]Emissions!A3201</f>
        <v>0</v>
      </c>
      <c r="B3006" s="10">
        <f>[2]Emissions!B3201</f>
        <v>0</v>
      </c>
      <c r="C3006" s="10">
        <f>[2]Emissions!C3201</f>
        <v>0</v>
      </c>
      <c r="D3006" s="10">
        <f>[2]Emissions!D3201</f>
        <v>0</v>
      </c>
      <c r="E3006" s="42">
        <f>[2]Emissions!E3201</f>
        <v>0</v>
      </c>
      <c r="F3006" s="42">
        <f>[2]Emissions!F3201</f>
        <v>0</v>
      </c>
      <c r="G3006" s="42">
        <f>[2]Emissions!G3201</f>
        <v>0</v>
      </c>
      <c r="H3006" s="42">
        <f>[2]Emissions!H3201</f>
        <v>0</v>
      </c>
      <c r="I3006" s="42">
        <f>[2]Emissions!I3201</f>
        <v>0</v>
      </c>
      <c r="J3006" s="42">
        <f>[2]Emissions!J3201</f>
        <v>0</v>
      </c>
      <c r="K3006" s="42">
        <f>[2]Emissions!K3201</f>
        <v>0</v>
      </c>
      <c r="L3006" s="42">
        <f>[2]Emissions!L3201</f>
        <v>0</v>
      </c>
      <c r="M3006" s="42">
        <f>[2]Emissions!M3201</f>
        <v>0</v>
      </c>
    </row>
    <row r="3007" spans="1:13">
      <c r="A3007" s="10">
        <f>[2]Emissions!A3194</f>
        <v>0</v>
      </c>
      <c r="B3007" s="10">
        <f>[2]Emissions!B3194</f>
        <v>0</v>
      </c>
      <c r="C3007" s="10">
        <f>[2]Emissions!C3194</f>
        <v>0</v>
      </c>
      <c r="D3007" s="10">
        <f>[2]Emissions!D3194</f>
        <v>0</v>
      </c>
      <c r="E3007" s="42">
        <f>[2]Emissions!E3194</f>
        <v>0</v>
      </c>
      <c r="F3007" s="42">
        <f>[2]Emissions!F3194</f>
        <v>0</v>
      </c>
      <c r="G3007" s="42">
        <f>[2]Emissions!G3194</f>
        <v>0</v>
      </c>
      <c r="H3007" s="42">
        <f>[2]Emissions!H3194</f>
        <v>0</v>
      </c>
      <c r="I3007" s="42">
        <f>[2]Emissions!I3194</f>
        <v>0</v>
      </c>
      <c r="J3007" s="42">
        <f>[2]Emissions!J3194</f>
        <v>0</v>
      </c>
      <c r="K3007" s="42">
        <f>[2]Emissions!K3194</f>
        <v>0</v>
      </c>
      <c r="L3007" s="42">
        <f>[2]Emissions!L3194</f>
        <v>0</v>
      </c>
      <c r="M3007" s="42">
        <f>[2]Emissions!M3194</f>
        <v>0</v>
      </c>
    </row>
    <row r="3008" spans="1:13">
      <c r="A3008" s="10">
        <f>[2]Emissions!A3187</f>
        <v>0</v>
      </c>
      <c r="B3008" s="10">
        <f>[2]Emissions!B3187</f>
        <v>0</v>
      </c>
      <c r="C3008" s="10">
        <f>[2]Emissions!C3187</f>
        <v>0</v>
      </c>
      <c r="D3008" s="10">
        <f>[2]Emissions!D3187</f>
        <v>0</v>
      </c>
      <c r="E3008" s="42">
        <f>[2]Emissions!E3187</f>
        <v>0</v>
      </c>
      <c r="F3008" s="42">
        <f>[2]Emissions!F3187</f>
        <v>0</v>
      </c>
      <c r="G3008" s="42">
        <f>[2]Emissions!G3187</f>
        <v>0</v>
      </c>
      <c r="H3008" s="42">
        <f>[2]Emissions!H3187</f>
        <v>0</v>
      </c>
      <c r="I3008" s="42">
        <f>[2]Emissions!I3187</f>
        <v>0</v>
      </c>
      <c r="J3008" s="42">
        <f>[2]Emissions!J3187</f>
        <v>0</v>
      </c>
      <c r="K3008" s="42">
        <f>[2]Emissions!K3187</f>
        <v>0</v>
      </c>
      <c r="L3008" s="42">
        <f>[2]Emissions!L3187</f>
        <v>0</v>
      </c>
      <c r="M3008" s="42">
        <f>[2]Emissions!M3187</f>
        <v>0</v>
      </c>
    </row>
    <row r="3009" spans="1:13">
      <c r="A3009" s="10">
        <f>[2]Emissions!A3180</f>
        <v>0</v>
      </c>
      <c r="B3009" s="10">
        <f>[2]Emissions!B3180</f>
        <v>0</v>
      </c>
      <c r="C3009" s="10">
        <f>[2]Emissions!C3180</f>
        <v>0</v>
      </c>
      <c r="D3009" s="10">
        <f>[2]Emissions!D3180</f>
        <v>0</v>
      </c>
      <c r="E3009" s="42">
        <f>[2]Emissions!E3180</f>
        <v>0</v>
      </c>
      <c r="F3009" s="42">
        <f>[2]Emissions!F3180</f>
        <v>0</v>
      </c>
      <c r="G3009" s="42">
        <f>[2]Emissions!G3180</f>
        <v>0</v>
      </c>
      <c r="H3009" s="42">
        <f>[2]Emissions!H3180</f>
        <v>0</v>
      </c>
      <c r="I3009" s="42">
        <f>[2]Emissions!I3180</f>
        <v>0</v>
      </c>
      <c r="J3009" s="42">
        <f>[2]Emissions!J3180</f>
        <v>0</v>
      </c>
      <c r="K3009" s="42">
        <f>[2]Emissions!K3180</f>
        <v>0</v>
      </c>
      <c r="L3009" s="42">
        <f>[2]Emissions!L3180</f>
        <v>0</v>
      </c>
      <c r="M3009" s="42">
        <f>[2]Emissions!M3180</f>
        <v>0</v>
      </c>
    </row>
    <row r="3010" spans="1:13">
      <c r="A3010" s="10">
        <f>[2]Emissions!A3173</f>
        <v>0</v>
      </c>
      <c r="B3010" s="10">
        <f>[2]Emissions!B3173</f>
        <v>0</v>
      </c>
      <c r="C3010" s="10">
        <f>[2]Emissions!C3173</f>
        <v>0</v>
      </c>
      <c r="D3010" s="10">
        <f>[2]Emissions!D3173</f>
        <v>0</v>
      </c>
      <c r="E3010" s="42">
        <f>[2]Emissions!E3173</f>
        <v>0</v>
      </c>
      <c r="F3010" s="42">
        <f>[2]Emissions!F3173</f>
        <v>0</v>
      </c>
      <c r="G3010" s="42">
        <f>[2]Emissions!G3173</f>
        <v>0</v>
      </c>
      <c r="H3010" s="42">
        <f>[2]Emissions!H3173</f>
        <v>0</v>
      </c>
      <c r="I3010" s="42">
        <f>[2]Emissions!I3173</f>
        <v>0</v>
      </c>
      <c r="J3010" s="42">
        <f>[2]Emissions!J3173</f>
        <v>0</v>
      </c>
      <c r="K3010" s="42">
        <f>[2]Emissions!K3173</f>
        <v>0</v>
      </c>
      <c r="L3010" s="42">
        <f>[2]Emissions!L3173</f>
        <v>0</v>
      </c>
      <c r="M3010" s="42">
        <f>[2]Emissions!M3173</f>
        <v>0</v>
      </c>
    </row>
    <row r="3011" spans="1:13">
      <c r="A3011" s="10">
        <f>[2]Emissions!A3166</f>
        <v>0</v>
      </c>
      <c r="B3011" s="10">
        <f>[2]Emissions!B3166</f>
        <v>0</v>
      </c>
      <c r="C3011" s="10">
        <f>[2]Emissions!C3166</f>
        <v>0</v>
      </c>
      <c r="D3011" s="10">
        <f>[2]Emissions!D3166</f>
        <v>0</v>
      </c>
      <c r="E3011" s="42">
        <f>[2]Emissions!E3166</f>
        <v>0</v>
      </c>
      <c r="F3011" s="42">
        <f>[2]Emissions!F3166</f>
        <v>0</v>
      </c>
      <c r="G3011" s="42">
        <f>[2]Emissions!G3166</f>
        <v>0</v>
      </c>
      <c r="H3011" s="42">
        <f>[2]Emissions!H3166</f>
        <v>0</v>
      </c>
      <c r="I3011" s="42">
        <f>[2]Emissions!I3166</f>
        <v>0</v>
      </c>
      <c r="J3011" s="42">
        <f>[2]Emissions!J3166</f>
        <v>0</v>
      </c>
      <c r="K3011" s="42">
        <f>[2]Emissions!K3166</f>
        <v>0</v>
      </c>
      <c r="L3011" s="42">
        <f>[2]Emissions!L3166</f>
        <v>0</v>
      </c>
      <c r="M3011" s="42">
        <f>[2]Emissions!M3166</f>
        <v>0</v>
      </c>
    </row>
    <row r="3012" spans="1:13">
      <c r="A3012" s="10">
        <f>[2]Emissions!A3159</f>
        <v>0</v>
      </c>
      <c r="B3012" s="10">
        <f>[2]Emissions!B3159</f>
        <v>0</v>
      </c>
      <c r="C3012" s="10">
        <f>[2]Emissions!C3159</f>
        <v>0</v>
      </c>
      <c r="D3012" s="10">
        <f>[2]Emissions!D3159</f>
        <v>0</v>
      </c>
      <c r="E3012" s="42">
        <f>[2]Emissions!E3159</f>
        <v>0</v>
      </c>
      <c r="F3012" s="42">
        <f>[2]Emissions!F3159</f>
        <v>0</v>
      </c>
      <c r="G3012" s="42">
        <f>[2]Emissions!G3159</f>
        <v>0</v>
      </c>
      <c r="H3012" s="42">
        <f>[2]Emissions!H3159</f>
        <v>0</v>
      </c>
      <c r="I3012" s="42">
        <f>[2]Emissions!I3159</f>
        <v>0</v>
      </c>
      <c r="J3012" s="42">
        <f>[2]Emissions!J3159</f>
        <v>0</v>
      </c>
      <c r="K3012" s="42">
        <f>[2]Emissions!K3159</f>
        <v>0</v>
      </c>
      <c r="L3012" s="42">
        <f>[2]Emissions!L3159</f>
        <v>0</v>
      </c>
      <c r="M3012" s="42">
        <f>[2]Emissions!M3159</f>
        <v>0</v>
      </c>
    </row>
    <row r="3013" spans="1:13">
      <c r="A3013" s="10">
        <f>[2]Emissions!A3152</f>
        <v>0</v>
      </c>
      <c r="B3013" s="10">
        <f>[2]Emissions!B3152</f>
        <v>0</v>
      </c>
      <c r="C3013" s="10">
        <f>[2]Emissions!C3152</f>
        <v>0</v>
      </c>
      <c r="D3013" s="10">
        <f>[2]Emissions!D3152</f>
        <v>0</v>
      </c>
      <c r="E3013" s="42">
        <f>[2]Emissions!E3152</f>
        <v>0</v>
      </c>
      <c r="F3013" s="42">
        <f>[2]Emissions!F3152</f>
        <v>0</v>
      </c>
      <c r="G3013" s="42">
        <f>[2]Emissions!G3152</f>
        <v>0</v>
      </c>
      <c r="H3013" s="42">
        <f>[2]Emissions!H3152</f>
        <v>0</v>
      </c>
      <c r="I3013" s="42">
        <f>[2]Emissions!I3152</f>
        <v>0</v>
      </c>
      <c r="J3013" s="42">
        <f>[2]Emissions!J3152</f>
        <v>0</v>
      </c>
      <c r="K3013" s="42">
        <f>[2]Emissions!K3152</f>
        <v>0</v>
      </c>
      <c r="L3013" s="42">
        <f>[2]Emissions!L3152</f>
        <v>0</v>
      </c>
      <c r="M3013" s="42">
        <f>[2]Emissions!M3152</f>
        <v>0</v>
      </c>
    </row>
    <row r="3014" spans="1:13">
      <c r="A3014" s="10">
        <f>[2]Emissions!A3145</f>
        <v>0</v>
      </c>
      <c r="B3014" s="10">
        <f>[2]Emissions!B3145</f>
        <v>0</v>
      </c>
      <c r="C3014" s="10">
        <f>[2]Emissions!C3145</f>
        <v>0</v>
      </c>
      <c r="D3014" s="10">
        <f>[2]Emissions!D3145</f>
        <v>0</v>
      </c>
      <c r="E3014" s="42">
        <f>[2]Emissions!E3145</f>
        <v>0</v>
      </c>
      <c r="F3014" s="42">
        <f>[2]Emissions!F3145</f>
        <v>0</v>
      </c>
      <c r="G3014" s="42">
        <f>[2]Emissions!G3145</f>
        <v>0</v>
      </c>
      <c r="H3014" s="42">
        <f>[2]Emissions!H3145</f>
        <v>0</v>
      </c>
      <c r="I3014" s="42">
        <f>[2]Emissions!I3145</f>
        <v>0</v>
      </c>
      <c r="J3014" s="42">
        <f>[2]Emissions!J3145</f>
        <v>0</v>
      </c>
      <c r="K3014" s="42">
        <f>[2]Emissions!K3145</f>
        <v>0</v>
      </c>
      <c r="L3014" s="42">
        <f>[2]Emissions!L3145</f>
        <v>0</v>
      </c>
      <c r="M3014" s="42">
        <f>[2]Emissions!M3145</f>
        <v>0</v>
      </c>
    </row>
    <row r="3015" spans="1:13">
      <c r="A3015" s="10">
        <f>[2]Emissions!A3138</f>
        <v>0</v>
      </c>
      <c r="B3015" s="10">
        <f>[2]Emissions!B3138</f>
        <v>0</v>
      </c>
      <c r="C3015" s="10">
        <f>[2]Emissions!C3138</f>
        <v>0</v>
      </c>
      <c r="D3015" s="10">
        <f>[2]Emissions!D3138</f>
        <v>0</v>
      </c>
      <c r="E3015" s="42">
        <f>[2]Emissions!E3138</f>
        <v>0</v>
      </c>
      <c r="F3015" s="42">
        <f>[2]Emissions!F3138</f>
        <v>0</v>
      </c>
      <c r="G3015" s="42">
        <f>[2]Emissions!G3138</f>
        <v>0</v>
      </c>
      <c r="H3015" s="42">
        <f>[2]Emissions!H3138</f>
        <v>0</v>
      </c>
      <c r="I3015" s="42">
        <f>[2]Emissions!I3138</f>
        <v>0</v>
      </c>
      <c r="J3015" s="42">
        <f>[2]Emissions!J3138</f>
        <v>0</v>
      </c>
      <c r="K3015" s="42">
        <f>[2]Emissions!K3138</f>
        <v>0</v>
      </c>
      <c r="L3015" s="42">
        <f>[2]Emissions!L3138</f>
        <v>0</v>
      </c>
      <c r="M3015" s="42">
        <f>[2]Emissions!M3138</f>
        <v>0</v>
      </c>
    </row>
    <row r="3016" spans="1:13">
      <c r="A3016" s="10">
        <f>[2]Emissions!A3131</f>
        <v>0</v>
      </c>
      <c r="B3016" s="10">
        <f>[2]Emissions!B3131</f>
        <v>0</v>
      </c>
      <c r="C3016" s="10">
        <f>[2]Emissions!C3131</f>
        <v>0</v>
      </c>
      <c r="D3016" s="10">
        <f>[2]Emissions!D3131</f>
        <v>0</v>
      </c>
      <c r="E3016" s="42">
        <f>[2]Emissions!E3131</f>
        <v>0</v>
      </c>
      <c r="F3016" s="42">
        <f>[2]Emissions!F3131</f>
        <v>0</v>
      </c>
      <c r="G3016" s="42">
        <f>[2]Emissions!G3131</f>
        <v>0</v>
      </c>
      <c r="H3016" s="42">
        <f>[2]Emissions!H3131</f>
        <v>0</v>
      </c>
      <c r="I3016" s="42">
        <f>[2]Emissions!I3131</f>
        <v>0</v>
      </c>
      <c r="J3016" s="42">
        <f>[2]Emissions!J3131</f>
        <v>0</v>
      </c>
      <c r="K3016" s="42">
        <f>[2]Emissions!K3131</f>
        <v>0</v>
      </c>
      <c r="L3016" s="42">
        <f>[2]Emissions!L3131</f>
        <v>0</v>
      </c>
      <c r="M3016" s="42">
        <f>[2]Emissions!M3131</f>
        <v>0</v>
      </c>
    </row>
    <row r="3017" spans="1:13">
      <c r="A3017" s="10">
        <f>[2]Emissions!A3124</f>
        <v>0</v>
      </c>
      <c r="B3017" s="10">
        <f>[2]Emissions!B3124</f>
        <v>0</v>
      </c>
      <c r="C3017" s="10">
        <f>[2]Emissions!C3124</f>
        <v>0</v>
      </c>
      <c r="D3017" s="10">
        <f>[2]Emissions!D3124</f>
        <v>0</v>
      </c>
      <c r="E3017" s="42">
        <f>[2]Emissions!E3124</f>
        <v>0</v>
      </c>
      <c r="F3017" s="42">
        <f>[2]Emissions!F3124</f>
        <v>0</v>
      </c>
      <c r="G3017" s="42">
        <f>[2]Emissions!G3124</f>
        <v>0</v>
      </c>
      <c r="H3017" s="42">
        <f>[2]Emissions!H3124</f>
        <v>0</v>
      </c>
      <c r="I3017" s="42">
        <f>[2]Emissions!I3124</f>
        <v>0</v>
      </c>
      <c r="J3017" s="42">
        <f>[2]Emissions!J3124</f>
        <v>0</v>
      </c>
      <c r="K3017" s="42">
        <f>[2]Emissions!K3124</f>
        <v>0</v>
      </c>
      <c r="L3017" s="42">
        <f>[2]Emissions!L3124</f>
        <v>0</v>
      </c>
      <c r="M3017" s="42">
        <f>[2]Emissions!M3124</f>
        <v>0</v>
      </c>
    </row>
    <row r="3018" spans="1:13">
      <c r="A3018" s="10">
        <f>[2]Emissions!A3117</f>
        <v>0</v>
      </c>
      <c r="B3018" s="10">
        <f>[2]Emissions!B3117</f>
        <v>0</v>
      </c>
      <c r="C3018" s="10">
        <f>[2]Emissions!C3117</f>
        <v>0</v>
      </c>
      <c r="D3018" s="10">
        <f>[2]Emissions!D3117</f>
        <v>0</v>
      </c>
      <c r="E3018" s="42">
        <f>[2]Emissions!E3117</f>
        <v>0</v>
      </c>
      <c r="F3018" s="42">
        <f>[2]Emissions!F3117</f>
        <v>0</v>
      </c>
      <c r="G3018" s="42">
        <f>[2]Emissions!G3117</f>
        <v>0</v>
      </c>
      <c r="H3018" s="42">
        <f>[2]Emissions!H3117</f>
        <v>0</v>
      </c>
      <c r="I3018" s="42">
        <f>[2]Emissions!I3117</f>
        <v>0</v>
      </c>
      <c r="J3018" s="42">
        <f>[2]Emissions!J3117</f>
        <v>0</v>
      </c>
      <c r="K3018" s="42">
        <f>[2]Emissions!K3117</f>
        <v>0</v>
      </c>
      <c r="L3018" s="42">
        <f>[2]Emissions!L3117</f>
        <v>0</v>
      </c>
      <c r="M3018" s="42">
        <f>[2]Emissions!M3117</f>
        <v>0</v>
      </c>
    </row>
    <row r="3019" spans="1:13">
      <c r="A3019" s="10">
        <f>[2]Emissions!A3110</f>
        <v>0</v>
      </c>
      <c r="B3019" s="10">
        <f>[2]Emissions!B3110</f>
        <v>0</v>
      </c>
      <c r="C3019" s="10">
        <f>[2]Emissions!C3110</f>
        <v>0</v>
      </c>
      <c r="D3019" s="10">
        <f>[2]Emissions!D3110</f>
        <v>0</v>
      </c>
      <c r="E3019" s="42">
        <f>[2]Emissions!E3110</f>
        <v>0</v>
      </c>
      <c r="F3019" s="42">
        <f>[2]Emissions!F3110</f>
        <v>0</v>
      </c>
      <c r="G3019" s="42">
        <f>[2]Emissions!G3110</f>
        <v>0</v>
      </c>
      <c r="H3019" s="42">
        <f>[2]Emissions!H3110</f>
        <v>0</v>
      </c>
      <c r="I3019" s="42">
        <f>[2]Emissions!I3110</f>
        <v>0</v>
      </c>
      <c r="J3019" s="42">
        <f>[2]Emissions!J3110</f>
        <v>0</v>
      </c>
      <c r="K3019" s="42">
        <f>[2]Emissions!K3110</f>
        <v>0</v>
      </c>
      <c r="L3019" s="42">
        <f>[2]Emissions!L3110</f>
        <v>0</v>
      </c>
      <c r="M3019" s="42">
        <f>[2]Emissions!M3110</f>
        <v>0</v>
      </c>
    </row>
    <row r="3020" spans="1:13">
      <c r="A3020" s="10">
        <f>[2]Emissions!A3103</f>
        <v>0</v>
      </c>
      <c r="B3020" s="10">
        <f>[2]Emissions!B3103</f>
        <v>0</v>
      </c>
      <c r="C3020" s="10">
        <f>[2]Emissions!C3103</f>
        <v>0</v>
      </c>
      <c r="D3020" s="10">
        <f>[2]Emissions!D3103</f>
        <v>0</v>
      </c>
      <c r="E3020" s="42">
        <f>[2]Emissions!E3103</f>
        <v>0</v>
      </c>
      <c r="F3020" s="42">
        <f>[2]Emissions!F3103</f>
        <v>0</v>
      </c>
      <c r="G3020" s="42">
        <f>[2]Emissions!G3103</f>
        <v>0</v>
      </c>
      <c r="H3020" s="42">
        <f>[2]Emissions!H3103</f>
        <v>0</v>
      </c>
      <c r="I3020" s="42">
        <f>[2]Emissions!I3103</f>
        <v>0</v>
      </c>
      <c r="J3020" s="42">
        <f>[2]Emissions!J3103</f>
        <v>0</v>
      </c>
      <c r="K3020" s="42">
        <f>[2]Emissions!K3103</f>
        <v>0</v>
      </c>
      <c r="L3020" s="42">
        <f>[2]Emissions!L3103</f>
        <v>0</v>
      </c>
      <c r="M3020" s="42">
        <f>[2]Emissions!M3103</f>
        <v>0</v>
      </c>
    </row>
    <row r="3021" spans="1:13">
      <c r="A3021" s="10">
        <f>[2]Emissions!A3096</f>
        <v>0</v>
      </c>
      <c r="B3021" s="10">
        <f>[2]Emissions!B3096</f>
        <v>0</v>
      </c>
      <c r="C3021" s="10">
        <f>[2]Emissions!C3096</f>
        <v>0</v>
      </c>
      <c r="D3021" s="10">
        <f>[2]Emissions!D3096</f>
        <v>0</v>
      </c>
      <c r="E3021" s="42">
        <f>[2]Emissions!E3096</f>
        <v>0</v>
      </c>
      <c r="F3021" s="42">
        <f>[2]Emissions!F3096</f>
        <v>0</v>
      </c>
      <c r="G3021" s="42">
        <f>[2]Emissions!G3096</f>
        <v>0</v>
      </c>
      <c r="H3021" s="42">
        <f>[2]Emissions!H3096</f>
        <v>0</v>
      </c>
      <c r="I3021" s="42">
        <f>[2]Emissions!I3096</f>
        <v>0</v>
      </c>
      <c r="J3021" s="42">
        <f>[2]Emissions!J3096</f>
        <v>0</v>
      </c>
      <c r="K3021" s="42">
        <f>[2]Emissions!K3096</f>
        <v>0</v>
      </c>
      <c r="L3021" s="42">
        <f>[2]Emissions!L3096</f>
        <v>0</v>
      </c>
      <c r="M3021" s="42">
        <f>[2]Emissions!M3096</f>
        <v>0</v>
      </c>
    </row>
    <row r="3022" spans="1:13">
      <c r="A3022" s="10">
        <f>[2]Emissions!A3089</f>
        <v>0</v>
      </c>
      <c r="B3022" s="10">
        <f>[2]Emissions!B3089</f>
        <v>0</v>
      </c>
      <c r="C3022" s="10">
        <f>[2]Emissions!C3089</f>
        <v>0</v>
      </c>
      <c r="D3022" s="10">
        <f>[2]Emissions!D3089</f>
        <v>0</v>
      </c>
      <c r="E3022" s="42">
        <f>[2]Emissions!E3089</f>
        <v>0</v>
      </c>
      <c r="F3022" s="42">
        <f>[2]Emissions!F3089</f>
        <v>0</v>
      </c>
      <c r="G3022" s="42">
        <f>[2]Emissions!G3089</f>
        <v>0</v>
      </c>
      <c r="H3022" s="42">
        <f>[2]Emissions!H3089</f>
        <v>0</v>
      </c>
      <c r="I3022" s="42">
        <f>[2]Emissions!I3089</f>
        <v>0</v>
      </c>
      <c r="J3022" s="42">
        <f>[2]Emissions!J3089</f>
        <v>0</v>
      </c>
      <c r="K3022" s="42">
        <f>[2]Emissions!K3089</f>
        <v>0</v>
      </c>
      <c r="L3022" s="42">
        <f>[2]Emissions!L3089</f>
        <v>0</v>
      </c>
      <c r="M3022" s="42">
        <f>[2]Emissions!M3089</f>
        <v>0</v>
      </c>
    </row>
    <row r="3023" spans="1:13">
      <c r="A3023" s="10">
        <f>[2]Emissions!A3082</f>
        <v>0</v>
      </c>
      <c r="B3023" s="10">
        <f>[2]Emissions!B3082</f>
        <v>0</v>
      </c>
      <c r="C3023" s="10">
        <f>[2]Emissions!C3082</f>
        <v>0</v>
      </c>
      <c r="D3023" s="10">
        <f>[2]Emissions!D3082</f>
        <v>0</v>
      </c>
      <c r="E3023" s="42">
        <f>[2]Emissions!E3082</f>
        <v>0</v>
      </c>
      <c r="F3023" s="42">
        <f>[2]Emissions!F3082</f>
        <v>0</v>
      </c>
      <c r="G3023" s="42">
        <f>[2]Emissions!G3082</f>
        <v>0</v>
      </c>
      <c r="H3023" s="42">
        <f>[2]Emissions!H3082</f>
        <v>0</v>
      </c>
      <c r="I3023" s="42">
        <f>[2]Emissions!I3082</f>
        <v>0</v>
      </c>
      <c r="J3023" s="42">
        <f>[2]Emissions!J3082</f>
        <v>0</v>
      </c>
      <c r="K3023" s="42">
        <f>[2]Emissions!K3082</f>
        <v>0</v>
      </c>
      <c r="L3023" s="42">
        <f>[2]Emissions!L3082</f>
        <v>0</v>
      </c>
      <c r="M3023" s="42">
        <f>[2]Emissions!M3082</f>
        <v>0</v>
      </c>
    </row>
    <row r="3024" spans="1:13">
      <c r="A3024" s="10">
        <f>[2]Emissions!A3075</f>
        <v>0</v>
      </c>
      <c r="B3024" s="10">
        <f>[2]Emissions!B3075</f>
        <v>0</v>
      </c>
      <c r="C3024" s="10">
        <f>[2]Emissions!C3075</f>
        <v>0</v>
      </c>
      <c r="D3024" s="10">
        <f>[2]Emissions!D3075</f>
        <v>0</v>
      </c>
      <c r="E3024" s="42">
        <f>[2]Emissions!E3075</f>
        <v>0</v>
      </c>
      <c r="F3024" s="42">
        <f>[2]Emissions!F3075</f>
        <v>0</v>
      </c>
      <c r="G3024" s="42">
        <f>[2]Emissions!G3075</f>
        <v>0</v>
      </c>
      <c r="H3024" s="42">
        <f>[2]Emissions!H3075</f>
        <v>0</v>
      </c>
      <c r="I3024" s="42">
        <f>[2]Emissions!I3075</f>
        <v>0</v>
      </c>
      <c r="J3024" s="42">
        <f>[2]Emissions!J3075</f>
        <v>0</v>
      </c>
      <c r="K3024" s="42">
        <f>[2]Emissions!K3075</f>
        <v>0</v>
      </c>
      <c r="L3024" s="42">
        <f>[2]Emissions!L3075</f>
        <v>0</v>
      </c>
      <c r="M3024" s="42">
        <f>[2]Emissions!M3075</f>
        <v>0</v>
      </c>
    </row>
    <row r="3025" spans="1:13">
      <c r="A3025" s="10">
        <f>[2]Emissions!A3068</f>
        <v>0</v>
      </c>
      <c r="B3025" s="10">
        <f>[2]Emissions!B3068</f>
        <v>0</v>
      </c>
      <c r="C3025" s="10">
        <f>[2]Emissions!C3068</f>
        <v>0</v>
      </c>
      <c r="D3025" s="10">
        <f>[2]Emissions!D3068</f>
        <v>0</v>
      </c>
      <c r="E3025" s="42">
        <f>[2]Emissions!E3068</f>
        <v>0</v>
      </c>
      <c r="F3025" s="42">
        <f>[2]Emissions!F3068</f>
        <v>0</v>
      </c>
      <c r="G3025" s="42">
        <f>[2]Emissions!G3068</f>
        <v>0</v>
      </c>
      <c r="H3025" s="42">
        <f>[2]Emissions!H3068</f>
        <v>0</v>
      </c>
      <c r="I3025" s="42">
        <f>[2]Emissions!I3068</f>
        <v>0</v>
      </c>
      <c r="J3025" s="42">
        <f>[2]Emissions!J3068</f>
        <v>0</v>
      </c>
      <c r="K3025" s="42">
        <f>[2]Emissions!K3068</f>
        <v>0</v>
      </c>
      <c r="L3025" s="42">
        <f>[2]Emissions!L3068</f>
        <v>0</v>
      </c>
      <c r="M3025" s="42">
        <f>[2]Emissions!M3068</f>
        <v>0</v>
      </c>
    </row>
    <row r="3026" spans="1:13">
      <c r="A3026" s="10">
        <f>[2]Emissions!A3061</f>
        <v>0</v>
      </c>
      <c r="B3026" s="10">
        <f>[2]Emissions!B3061</f>
        <v>0</v>
      </c>
      <c r="C3026" s="10">
        <f>[2]Emissions!C3061</f>
        <v>0</v>
      </c>
      <c r="D3026" s="10">
        <f>[2]Emissions!D3061</f>
        <v>0</v>
      </c>
      <c r="E3026" s="42">
        <f>[2]Emissions!E3061</f>
        <v>0</v>
      </c>
      <c r="F3026" s="42">
        <f>[2]Emissions!F3061</f>
        <v>0</v>
      </c>
      <c r="G3026" s="42">
        <f>[2]Emissions!G3061</f>
        <v>0</v>
      </c>
      <c r="H3026" s="42">
        <f>[2]Emissions!H3061</f>
        <v>0</v>
      </c>
      <c r="I3026" s="42">
        <f>[2]Emissions!I3061</f>
        <v>0</v>
      </c>
      <c r="J3026" s="42">
        <f>[2]Emissions!J3061</f>
        <v>0</v>
      </c>
      <c r="K3026" s="42">
        <f>[2]Emissions!K3061</f>
        <v>0</v>
      </c>
      <c r="L3026" s="42">
        <f>[2]Emissions!L3061</f>
        <v>0</v>
      </c>
      <c r="M3026" s="42">
        <f>[2]Emissions!M3061</f>
        <v>0</v>
      </c>
    </row>
    <row r="3027" spans="1:13">
      <c r="A3027" s="10">
        <f>[2]Emissions!A3054</f>
        <v>0</v>
      </c>
      <c r="B3027" s="10">
        <f>[2]Emissions!B3054</f>
        <v>0</v>
      </c>
      <c r="C3027" s="10">
        <f>[2]Emissions!C3054</f>
        <v>0</v>
      </c>
      <c r="D3027" s="10">
        <f>[2]Emissions!D3054</f>
        <v>0</v>
      </c>
      <c r="E3027" s="42">
        <f>[2]Emissions!E3054</f>
        <v>0</v>
      </c>
      <c r="F3027" s="42">
        <f>[2]Emissions!F3054</f>
        <v>0</v>
      </c>
      <c r="G3027" s="42">
        <f>[2]Emissions!G3054</f>
        <v>0</v>
      </c>
      <c r="H3027" s="42">
        <f>[2]Emissions!H3054</f>
        <v>0</v>
      </c>
      <c r="I3027" s="42">
        <f>[2]Emissions!I3054</f>
        <v>0</v>
      </c>
      <c r="J3027" s="42">
        <f>[2]Emissions!J3054</f>
        <v>0</v>
      </c>
      <c r="K3027" s="42">
        <f>[2]Emissions!K3054</f>
        <v>0</v>
      </c>
      <c r="L3027" s="42">
        <f>[2]Emissions!L3054</f>
        <v>0</v>
      </c>
      <c r="M3027" s="42">
        <f>[2]Emissions!M3054</f>
        <v>0</v>
      </c>
    </row>
    <row r="3028" spans="1:13">
      <c r="A3028" s="10">
        <f>[2]Emissions!A3042</f>
        <v>0</v>
      </c>
      <c r="B3028" s="10">
        <f>[2]Emissions!B3042</f>
        <v>0</v>
      </c>
      <c r="C3028" s="10">
        <f>[2]Emissions!C3042</f>
        <v>0</v>
      </c>
      <c r="D3028" s="10">
        <f>[2]Emissions!D3042</f>
        <v>0</v>
      </c>
      <c r="E3028" s="42">
        <f>[2]Emissions!E3042</f>
        <v>0</v>
      </c>
      <c r="F3028" s="42">
        <f>[2]Emissions!F3042</f>
        <v>0</v>
      </c>
      <c r="G3028" s="42">
        <f>[2]Emissions!G3042</f>
        <v>0</v>
      </c>
      <c r="H3028" s="42">
        <f>[2]Emissions!H3042</f>
        <v>0</v>
      </c>
      <c r="I3028" s="42">
        <f>[2]Emissions!I3042</f>
        <v>0</v>
      </c>
      <c r="J3028" s="42">
        <f>[2]Emissions!J3042</f>
        <v>0</v>
      </c>
      <c r="K3028" s="42">
        <f>[2]Emissions!K3042</f>
        <v>0</v>
      </c>
      <c r="L3028" s="42">
        <f>[2]Emissions!L3042</f>
        <v>0</v>
      </c>
      <c r="M3028" s="42">
        <f>[2]Emissions!M3042</f>
        <v>0</v>
      </c>
    </row>
    <row r="3029" spans="1:13">
      <c r="A3029" s="10">
        <f>[2]Emissions!A3035</f>
        <v>0</v>
      </c>
      <c r="B3029" s="10">
        <f>[2]Emissions!B3035</f>
        <v>0</v>
      </c>
      <c r="C3029" s="10">
        <f>[2]Emissions!C3035</f>
        <v>0</v>
      </c>
      <c r="D3029" s="10">
        <f>[2]Emissions!D3035</f>
        <v>0</v>
      </c>
      <c r="E3029" s="42">
        <f>[2]Emissions!E3035</f>
        <v>0</v>
      </c>
      <c r="F3029" s="42">
        <f>[2]Emissions!F3035</f>
        <v>0</v>
      </c>
      <c r="G3029" s="42">
        <f>[2]Emissions!G3035</f>
        <v>0</v>
      </c>
      <c r="H3029" s="42">
        <f>[2]Emissions!H3035</f>
        <v>0</v>
      </c>
      <c r="I3029" s="42">
        <f>[2]Emissions!I3035</f>
        <v>0</v>
      </c>
      <c r="J3029" s="42">
        <f>[2]Emissions!J3035</f>
        <v>0</v>
      </c>
      <c r="K3029" s="42">
        <f>[2]Emissions!K3035</f>
        <v>0</v>
      </c>
      <c r="L3029" s="42">
        <f>[2]Emissions!L3035</f>
        <v>0</v>
      </c>
      <c r="M3029" s="42">
        <f>[2]Emissions!M3035</f>
        <v>0</v>
      </c>
    </row>
    <row r="3030" spans="1:13">
      <c r="A3030" s="10">
        <f>[2]Emissions!A3028</f>
        <v>0</v>
      </c>
      <c r="B3030" s="10">
        <f>[2]Emissions!B3028</f>
        <v>0</v>
      </c>
      <c r="C3030" s="10">
        <f>[2]Emissions!C3028</f>
        <v>0</v>
      </c>
      <c r="D3030" s="10">
        <f>[2]Emissions!D3028</f>
        <v>0</v>
      </c>
      <c r="E3030" s="42">
        <f>[2]Emissions!E3028</f>
        <v>0</v>
      </c>
      <c r="F3030" s="42">
        <f>[2]Emissions!F3028</f>
        <v>0</v>
      </c>
      <c r="G3030" s="42">
        <f>[2]Emissions!G3028</f>
        <v>0</v>
      </c>
      <c r="H3030" s="42">
        <f>[2]Emissions!H3028</f>
        <v>0</v>
      </c>
      <c r="I3030" s="42">
        <f>[2]Emissions!I3028</f>
        <v>0</v>
      </c>
      <c r="J3030" s="42">
        <f>[2]Emissions!J3028</f>
        <v>0</v>
      </c>
      <c r="K3030" s="42">
        <f>[2]Emissions!K3028</f>
        <v>0</v>
      </c>
      <c r="L3030" s="42">
        <f>[2]Emissions!L3028</f>
        <v>0</v>
      </c>
      <c r="M3030" s="42">
        <f>[2]Emissions!M3028</f>
        <v>0</v>
      </c>
    </row>
    <row r="3031" spans="1:13">
      <c r="A3031" s="10">
        <f>[2]Emissions!A3021</f>
        <v>0</v>
      </c>
      <c r="B3031" s="10">
        <f>[2]Emissions!B3021</f>
        <v>0</v>
      </c>
      <c r="C3031" s="10">
        <f>[2]Emissions!C3021</f>
        <v>0</v>
      </c>
      <c r="D3031" s="10">
        <f>[2]Emissions!D3021</f>
        <v>0</v>
      </c>
      <c r="E3031" s="42">
        <f>[2]Emissions!E3021</f>
        <v>0</v>
      </c>
      <c r="F3031" s="42">
        <f>[2]Emissions!F3021</f>
        <v>0</v>
      </c>
      <c r="G3031" s="42">
        <f>[2]Emissions!G3021</f>
        <v>0</v>
      </c>
      <c r="H3031" s="42">
        <f>[2]Emissions!H3021</f>
        <v>0</v>
      </c>
      <c r="I3031" s="42">
        <f>[2]Emissions!I3021</f>
        <v>0</v>
      </c>
      <c r="J3031" s="42">
        <f>[2]Emissions!J3021</f>
        <v>0</v>
      </c>
      <c r="K3031" s="42">
        <f>[2]Emissions!K3021</f>
        <v>0</v>
      </c>
      <c r="L3031" s="42">
        <f>[2]Emissions!L3021</f>
        <v>0</v>
      </c>
      <c r="M3031" s="42">
        <f>[2]Emissions!M3021</f>
        <v>0</v>
      </c>
    </row>
    <row r="3032" spans="1:13">
      <c r="A3032" s="10">
        <f>[2]Emissions!A3014</f>
        <v>0</v>
      </c>
      <c r="B3032" s="10">
        <f>[2]Emissions!B3014</f>
        <v>0</v>
      </c>
      <c r="C3032" s="10">
        <f>[2]Emissions!C3014</f>
        <v>0</v>
      </c>
      <c r="D3032" s="10">
        <f>[2]Emissions!D3014</f>
        <v>0</v>
      </c>
      <c r="E3032" s="42">
        <f>[2]Emissions!E3014</f>
        <v>0</v>
      </c>
      <c r="F3032" s="42">
        <f>[2]Emissions!F3014</f>
        <v>0</v>
      </c>
      <c r="G3032" s="42">
        <f>[2]Emissions!G3014</f>
        <v>0</v>
      </c>
      <c r="H3032" s="42">
        <f>[2]Emissions!H3014</f>
        <v>0</v>
      </c>
      <c r="I3032" s="42">
        <f>[2]Emissions!I3014</f>
        <v>0</v>
      </c>
      <c r="J3032" s="42">
        <f>[2]Emissions!J3014</f>
        <v>0</v>
      </c>
      <c r="K3032" s="42">
        <f>[2]Emissions!K3014</f>
        <v>0</v>
      </c>
      <c r="L3032" s="42">
        <f>[2]Emissions!L3014</f>
        <v>0</v>
      </c>
      <c r="M3032" s="42">
        <f>[2]Emissions!M3014</f>
        <v>0</v>
      </c>
    </row>
    <row r="3033" spans="1:13">
      <c r="A3033" s="10">
        <f>[2]Emissions!A3007</f>
        <v>0</v>
      </c>
      <c r="B3033" s="10">
        <f>[2]Emissions!B3007</f>
        <v>0</v>
      </c>
      <c r="C3033" s="10">
        <f>[2]Emissions!C3007</f>
        <v>0</v>
      </c>
      <c r="D3033" s="10">
        <f>[2]Emissions!D3007</f>
        <v>0</v>
      </c>
      <c r="E3033" s="42">
        <f>[2]Emissions!E3007</f>
        <v>0</v>
      </c>
      <c r="F3033" s="42">
        <f>[2]Emissions!F3007</f>
        <v>0</v>
      </c>
      <c r="G3033" s="42">
        <f>[2]Emissions!G3007</f>
        <v>0</v>
      </c>
      <c r="H3033" s="42">
        <f>[2]Emissions!H3007</f>
        <v>0</v>
      </c>
      <c r="I3033" s="42">
        <f>[2]Emissions!I3007</f>
        <v>0</v>
      </c>
      <c r="J3033" s="42">
        <f>[2]Emissions!J3007</f>
        <v>0</v>
      </c>
      <c r="K3033" s="42">
        <f>[2]Emissions!K3007</f>
        <v>0</v>
      </c>
      <c r="L3033" s="42">
        <f>[2]Emissions!L3007</f>
        <v>0</v>
      </c>
      <c r="M3033" s="42">
        <f>[2]Emissions!M3007</f>
        <v>0</v>
      </c>
    </row>
    <row r="3034" spans="1:13">
      <c r="A3034" s="10">
        <f>[2]Emissions!A3000</f>
        <v>0</v>
      </c>
      <c r="B3034" s="10">
        <f>[2]Emissions!B3000</f>
        <v>0</v>
      </c>
      <c r="C3034" s="10">
        <f>[2]Emissions!C3000</f>
        <v>0</v>
      </c>
      <c r="D3034" s="10">
        <f>[2]Emissions!D3000</f>
        <v>0</v>
      </c>
      <c r="E3034" s="42">
        <f>[2]Emissions!E3000</f>
        <v>0</v>
      </c>
      <c r="F3034" s="42">
        <f>[2]Emissions!F3000</f>
        <v>0</v>
      </c>
      <c r="G3034" s="42">
        <f>[2]Emissions!G3000</f>
        <v>0</v>
      </c>
      <c r="H3034" s="42">
        <f>[2]Emissions!H3000</f>
        <v>0</v>
      </c>
      <c r="I3034" s="42">
        <f>[2]Emissions!I3000</f>
        <v>0</v>
      </c>
      <c r="J3034" s="42">
        <f>[2]Emissions!J3000</f>
        <v>0</v>
      </c>
      <c r="K3034" s="42">
        <f>[2]Emissions!K3000</f>
        <v>0</v>
      </c>
      <c r="L3034" s="42">
        <f>[2]Emissions!L3000</f>
        <v>0</v>
      </c>
      <c r="M3034" s="42">
        <f>[2]Emissions!M3000</f>
        <v>0</v>
      </c>
    </row>
    <row r="3035" spans="1:13">
      <c r="A3035" s="10">
        <f>[2]Emissions!A2993</f>
        <v>0</v>
      </c>
      <c r="B3035" s="10">
        <f>[2]Emissions!B2993</f>
        <v>0</v>
      </c>
      <c r="C3035" s="10">
        <f>[2]Emissions!C2993</f>
        <v>0</v>
      </c>
      <c r="D3035" s="10">
        <f>[2]Emissions!D2993</f>
        <v>0</v>
      </c>
      <c r="E3035" s="42">
        <f>[2]Emissions!E2993</f>
        <v>0</v>
      </c>
      <c r="F3035" s="42">
        <f>[2]Emissions!F2993</f>
        <v>0</v>
      </c>
      <c r="G3035" s="42">
        <f>[2]Emissions!G2993</f>
        <v>0</v>
      </c>
      <c r="H3035" s="42">
        <f>[2]Emissions!H2993</f>
        <v>0</v>
      </c>
      <c r="I3035" s="42">
        <f>[2]Emissions!I2993</f>
        <v>0</v>
      </c>
      <c r="J3035" s="42">
        <f>[2]Emissions!J2993</f>
        <v>0</v>
      </c>
      <c r="K3035" s="42">
        <f>[2]Emissions!K2993</f>
        <v>0</v>
      </c>
      <c r="L3035" s="42">
        <f>[2]Emissions!L2993</f>
        <v>0</v>
      </c>
      <c r="M3035" s="42">
        <f>[2]Emissions!M2993</f>
        <v>0</v>
      </c>
    </row>
    <row r="3036" spans="1:13">
      <c r="A3036" s="10">
        <f>[2]Emissions!A2986</f>
        <v>0</v>
      </c>
      <c r="B3036" s="10">
        <f>[2]Emissions!B2986</f>
        <v>0</v>
      </c>
      <c r="C3036" s="10">
        <f>[2]Emissions!C2986</f>
        <v>0</v>
      </c>
      <c r="D3036" s="10">
        <f>[2]Emissions!D2986</f>
        <v>0</v>
      </c>
      <c r="E3036" s="42">
        <f>[2]Emissions!E2986</f>
        <v>0</v>
      </c>
      <c r="F3036" s="42">
        <f>[2]Emissions!F2986</f>
        <v>0</v>
      </c>
      <c r="G3036" s="42">
        <f>[2]Emissions!G2986</f>
        <v>0</v>
      </c>
      <c r="H3036" s="42">
        <f>[2]Emissions!H2986</f>
        <v>0</v>
      </c>
      <c r="I3036" s="42">
        <f>[2]Emissions!I2986</f>
        <v>0</v>
      </c>
      <c r="J3036" s="42">
        <f>[2]Emissions!J2986</f>
        <v>0</v>
      </c>
      <c r="K3036" s="42">
        <f>[2]Emissions!K2986</f>
        <v>0</v>
      </c>
      <c r="L3036" s="42">
        <f>[2]Emissions!L2986</f>
        <v>0</v>
      </c>
      <c r="M3036" s="42">
        <f>[2]Emissions!M2986</f>
        <v>0</v>
      </c>
    </row>
    <row r="3037" spans="1:13">
      <c r="A3037" s="10">
        <f>[2]Emissions!A2979</f>
        <v>0</v>
      </c>
      <c r="B3037" s="10">
        <f>[2]Emissions!B2979</f>
        <v>0</v>
      </c>
      <c r="C3037" s="10">
        <f>[2]Emissions!C2979</f>
        <v>0</v>
      </c>
      <c r="D3037" s="10">
        <f>[2]Emissions!D2979</f>
        <v>0</v>
      </c>
      <c r="E3037" s="42">
        <f>[2]Emissions!E2979</f>
        <v>0</v>
      </c>
      <c r="F3037" s="42">
        <f>[2]Emissions!F2979</f>
        <v>0</v>
      </c>
      <c r="G3037" s="42">
        <f>[2]Emissions!G2979</f>
        <v>0</v>
      </c>
      <c r="H3037" s="42">
        <f>[2]Emissions!H2979</f>
        <v>0</v>
      </c>
      <c r="I3037" s="42">
        <f>[2]Emissions!I2979</f>
        <v>0</v>
      </c>
      <c r="J3037" s="42">
        <f>[2]Emissions!J2979</f>
        <v>0</v>
      </c>
      <c r="K3037" s="42">
        <f>[2]Emissions!K2979</f>
        <v>0</v>
      </c>
      <c r="L3037" s="42">
        <f>[2]Emissions!L2979</f>
        <v>0</v>
      </c>
      <c r="M3037" s="42">
        <f>[2]Emissions!M2979</f>
        <v>0</v>
      </c>
    </row>
    <row r="3038" spans="1:13">
      <c r="A3038" s="10">
        <f>[2]Emissions!A2972</f>
        <v>0</v>
      </c>
      <c r="B3038" s="10">
        <f>[2]Emissions!B2972</f>
        <v>0</v>
      </c>
      <c r="C3038" s="10">
        <f>[2]Emissions!C2972</f>
        <v>0</v>
      </c>
      <c r="D3038" s="10">
        <f>[2]Emissions!D2972</f>
        <v>0</v>
      </c>
      <c r="E3038" s="42">
        <f>[2]Emissions!E2972</f>
        <v>0</v>
      </c>
      <c r="F3038" s="42">
        <f>[2]Emissions!F2972</f>
        <v>0</v>
      </c>
      <c r="G3038" s="42">
        <f>[2]Emissions!G2972</f>
        <v>0</v>
      </c>
      <c r="H3038" s="42">
        <f>[2]Emissions!H2972</f>
        <v>0</v>
      </c>
      <c r="I3038" s="42">
        <f>[2]Emissions!I2972</f>
        <v>0</v>
      </c>
      <c r="J3038" s="42">
        <f>[2]Emissions!J2972</f>
        <v>0</v>
      </c>
      <c r="K3038" s="42">
        <f>[2]Emissions!K2972</f>
        <v>0</v>
      </c>
      <c r="L3038" s="42">
        <f>[2]Emissions!L2972</f>
        <v>0</v>
      </c>
      <c r="M3038" s="42">
        <f>[2]Emissions!M2972</f>
        <v>0</v>
      </c>
    </row>
    <row r="3039" spans="1:13">
      <c r="A3039" s="10">
        <f>[2]Emissions!A2965</f>
        <v>0</v>
      </c>
      <c r="B3039" s="10">
        <f>[2]Emissions!B2965</f>
        <v>0</v>
      </c>
      <c r="C3039" s="10">
        <f>[2]Emissions!C2965</f>
        <v>0</v>
      </c>
      <c r="D3039" s="10">
        <f>[2]Emissions!D2965</f>
        <v>0</v>
      </c>
      <c r="E3039" s="42">
        <f>[2]Emissions!E2965</f>
        <v>0</v>
      </c>
      <c r="F3039" s="42">
        <f>[2]Emissions!F2965</f>
        <v>0</v>
      </c>
      <c r="G3039" s="42">
        <f>[2]Emissions!G2965</f>
        <v>0</v>
      </c>
      <c r="H3039" s="42">
        <f>[2]Emissions!H2965</f>
        <v>0</v>
      </c>
      <c r="I3039" s="42">
        <f>[2]Emissions!I2965</f>
        <v>0</v>
      </c>
      <c r="J3039" s="42">
        <f>[2]Emissions!J2965</f>
        <v>0</v>
      </c>
      <c r="K3039" s="42">
        <f>[2]Emissions!K2965</f>
        <v>0</v>
      </c>
      <c r="L3039" s="42">
        <f>[2]Emissions!L2965</f>
        <v>0</v>
      </c>
      <c r="M3039" s="42">
        <f>[2]Emissions!M2965</f>
        <v>0</v>
      </c>
    </row>
    <row r="3040" spans="1:13">
      <c r="A3040" s="10">
        <f>[2]Emissions!A2958</f>
        <v>0</v>
      </c>
      <c r="B3040" s="10">
        <f>[2]Emissions!B2958</f>
        <v>0</v>
      </c>
      <c r="C3040" s="10">
        <f>[2]Emissions!C2958</f>
        <v>0</v>
      </c>
      <c r="D3040" s="10">
        <f>[2]Emissions!D2958</f>
        <v>0</v>
      </c>
      <c r="E3040" s="42">
        <f>[2]Emissions!E2958</f>
        <v>0</v>
      </c>
      <c r="F3040" s="42">
        <f>[2]Emissions!F2958</f>
        <v>0</v>
      </c>
      <c r="G3040" s="42">
        <f>[2]Emissions!G2958</f>
        <v>0</v>
      </c>
      <c r="H3040" s="42">
        <f>[2]Emissions!H2958</f>
        <v>0</v>
      </c>
      <c r="I3040" s="42">
        <f>[2]Emissions!I2958</f>
        <v>0</v>
      </c>
      <c r="J3040" s="42">
        <f>[2]Emissions!J2958</f>
        <v>0</v>
      </c>
      <c r="K3040" s="42">
        <f>[2]Emissions!K2958</f>
        <v>0</v>
      </c>
      <c r="L3040" s="42">
        <f>[2]Emissions!L2958</f>
        <v>0</v>
      </c>
      <c r="M3040" s="42">
        <f>[2]Emissions!M2958</f>
        <v>0</v>
      </c>
    </row>
    <row r="3041" spans="1:13">
      <c r="A3041" s="10">
        <f>[2]Emissions!A2951</f>
        <v>0</v>
      </c>
      <c r="B3041" s="10">
        <f>[2]Emissions!B2951</f>
        <v>0</v>
      </c>
      <c r="C3041" s="10">
        <f>[2]Emissions!C2951</f>
        <v>0</v>
      </c>
      <c r="D3041" s="10">
        <f>[2]Emissions!D2951</f>
        <v>0</v>
      </c>
      <c r="E3041" s="42">
        <f>[2]Emissions!E2951</f>
        <v>0</v>
      </c>
      <c r="F3041" s="42">
        <f>[2]Emissions!F2951</f>
        <v>0</v>
      </c>
      <c r="G3041" s="42">
        <f>[2]Emissions!G2951</f>
        <v>0</v>
      </c>
      <c r="H3041" s="42">
        <f>[2]Emissions!H2951</f>
        <v>0</v>
      </c>
      <c r="I3041" s="42">
        <f>[2]Emissions!I2951</f>
        <v>0</v>
      </c>
      <c r="J3041" s="42">
        <f>[2]Emissions!J2951</f>
        <v>0</v>
      </c>
      <c r="K3041" s="42">
        <f>[2]Emissions!K2951</f>
        <v>0</v>
      </c>
      <c r="L3041" s="42">
        <f>[2]Emissions!L2951</f>
        <v>0</v>
      </c>
      <c r="M3041" s="42">
        <f>[2]Emissions!M2951</f>
        <v>0</v>
      </c>
    </row>
    <row r="3042" spans="1:13">
      <c r="A3042" s="10">
        <f>[2]Emissions!A2944</f>
        <v>0</v>
      </c>
      <c r="B3042" s="10">
        <f>[2]Emissions!B2944</f>
        <v>0</v>
      </c>
      <c r="C3042" s="10">
        <f>[2]Emissions!C2944</f>
        <v>0</v>
      </c>
      <c r="D3042" s="10">
        <f>[2]Emissions!D2944</f>
        <v>0</v>
      </c>
      <c r="E3042" s="42">
        <f>[2]Emissions!E2944</f>
        <v>0</v>
      </c>
      <c r="F3042" s="42">
        <f>[2]Emissions!F2944</f>
        <v>0</v>
      </c>
      <c r="G3042" s="42">
        <f>[2]Emissions!G2944</f>
        <v>0</v>
      </c>
      <c r="H3042" s="42">
        <f>[2]Emissions!H2944</f>
        <v>0</v>
      </c>
      <c r="I3042" s="42">
        <f>[2]Emissions!I2944</f>
        <v>0</v>
      </c>
      <c r="J3042" s="42">
        <f>[2]Emissions!J2944</f>
        <v>0</v>
      </c>
      <c r="K3042" s="42">
        <f>[2]Emissions!K2944</f>
        <v>0</v>
      </c>
      <c r="L3042" s="42">
        <f>[2]Emissions!L2944</f>
        <v>0</v>
      </c>
      <c r="M3042" s="42">
        <f>[2]Emissions!M2944</f>
        <v>0</v>
      </c>
    </row>
    <row r="3043" spans="1:13">
      <c r="A3043" s="10">
        <f>[2]Emissions!A2937</f>
        <v>0</v>
      </c>
      <c r="B3043" s="10">
        <f>[2]Emissions!B2937</f>
        <v>0</v>
      </c>
      <c r="C3043" s="10">
        <f>[2]Emissions!C2937</f>
        <v>0</v>
      </c>
      <c r="D3043" s="10">
        <f>[2]Emissions!D2937</f>
        <v>0</v>
      </c>
      <c r="E3043" s="42">
        <f>[2]Emissions!E2937</f>
        <v>0</v>
      </c>
      <c r="F3043" s="42">
        <f>[2]Emissions!F2937</f>
        <v>0</v>
      </c>
      <c r="G3043" s="42">
        <f>[2]Emissions!G2937</f>
        <v>0</v>
      </c>
      <c r="H3043" s="42">
        <f>[2]Emissions!H2937</f>
        <v>0</v>
      </c>
      <c r="I3043" s="42">
        <f>[2]Emissions!I2937</f>
        <v>0</v>
      </c>
      <c r="J3043" s="42">
        <f>[2]Emissions!J2937</f>
        <v>0</v>
      </c>
      <c r="K3043" s="42">
        <f>[2]Emissions!K2937</f>
        <v>0</v>
      </c>
      <c r="L3043" s="42">
        <f>[2]Emissions!L2937</f>
        <v>0</v>
      </c>
      <c r="M3043" s="42">
        <f>[2]Emissions!M2937</f>
        <v>0</v>
      </c>
    </row>
    <row r="3044" spans="1:13">
      <c r="A3044" s="10">
        <f>[2]Emissions!A2930</f>
        <v>0</v>
      </c>
      <c r="B3044" s="10">
        <f>[2]Emissions!B2930</f>
        <v>0</v>
      </c>
      <c r="C3044" s="10">
        <f>[2]Emissions!C2930</f>
        <v>0</v>
      </c>
      <c r="D3044" s="10">
        <f>[2]Emissions!D2930</f>
        <v>0</v>
      </c>
      <c r="E3044" s="42">
        <f>[2]Emissions!E2930</f>
        <v>0</v>
      </c>
      <c r="F3044" s="42">
        <f>[2]Emissions!F2930</f>
        <v>0</v>
      </c>
      <c r="G3044" s="42">
        <f>[2]Emissions!G2930</f>
        <v>0</v>
      </c>
      <c r="H3044" s="42">
        <f>[2]Emissions!H2930</f>
        <v>0</v>
      </c>
      <c r="I3044" s="42">
        <f>[2]Emissions!I2930</f>
        <v>0</v>
      </c>
      <c r="J3044" s="42">
        <f>[2]Emissions!J2930</f>
        <v>0</v>
      </c>
      <c r="K3044" s="42">
        <f>[2]Emissions!K2930</f>
        <v>0</v>
      </c>
      <c r="L3044" s="42">
        <f>[2]Emissions!L2930</f>
        <v>0</v>
      </c>
      <c r="M3044" s="42">
        <f>[2]Emissions!M2930</f>
        <v>0</v>
      </c>
    </row>
    <row r="3045" spans="1:13">
      <c r="A3045" s="10">
        <f>[2]Emissions!A2918</f>
        <v>0</v>
      </c>
      <c r="B3045" s="10">
        <f>[2]Emissions!B2918</f>
        <v>0</v>
      </c>
      <c r="C3045" s="10">
        <f>[2]Emissions!C2918</f>
        <v>0</v>
      </c>
      <c r="D3045" s="10">
        <f>[2]Emissions!D2918</f>
        <v>0</v>
      </c>
      <c r="E3045" s="42">
        <f>[2]Emissions!E2918</f>
        <v>0</v>
      </c>
      <c r="F3045" s="42">
        <f>[2]Emissions!F2918</f>
        <v>0</v>
      </c>
      <c r="G3045" s="42">
        <f>[2]Emissions!G2918</f>
        <v>0</v>
      </c>
      <c r="H3045" s="42">
        <f>[2]Emissions!H2918</f>
        <v>0</v>
      </c>
      <c r="I3045" s="42">
        <f>[2]Emissions!I2918</f>
        <v>0</v>
      </c>
      <c r="J3045" s="42">
        <f>[2]Emissions!J2918</f>
        <v>0</v>
      </c>
      <c r="K3045" s="42">
        <f>[2]Emissions!K2918</f>
        <v>0</v>
      </c>
      <c r="L3045" s="42">
        <f>[2]Emissions!L2918</f>
        <v>0</v>
      </c>
      <c r="M3045" s="42">
        <f>[2]Emissions!M2918</f>
        <v>0</v>
      </c>
    </row>
    <row r="3046" spans="1:13">
      <c r="A3046" s="10">
        <f>[2]Emissions!A2911</f>
        <v>0</v>
      </c>
      <c r="B3046" s="10">
        <f>[2]Emissions!B2911</f>
        <v>0</v>
      </c>
      <c r="C3046" s="10">
        <f>[2]Emissions!C2911</f>
        <v>0</v>
      </c>
      <c r="D3046" s="10">
        <f>[2]Emissions!D2911</f>
        <v>0</v>
      </c>
      <c r="E3046" s="42">
        <f>[2]Emissions!E2911</f>
        <v>0</v>
      </c>
      <c r="F3046" s="42">
        <f>[2]Emissions!F2911</f>
        <v>0</v>
      </c>
      <c r="G3046" s="42">
        <f>[2]Emissions!G2911</f>
        <v>0</v>
      </c>
      <c r="H3046" s="42">
        <f>[2]Emissions!H2911</f>
        <v>0</v>
      </c>
      <c r="I3046" s="42">
        <f>[2]Emissions!I2911</f>
        <v>0</v>
      </c>
      <c r="J3046" s="42">
        <f>[2]Emissions!J2911</f>
        <v>0</v>
      </c>
      <c r="K3046" s="42">
        <f>[2]Emissions!K2911</f>
        <v>0</v>
      </c>
      <c r="L3046" s="42">
        <f>[2]Emissions!L2911</f>
        <v>0</v>
      </c>
      <c r="M3046" s="42">
        <f>[2]Emissions!M2911</f>
        <v>0</v>
      </c>
    </row>
    <row r="3047" spans="1:13">
      <c r="A3047" s="10">
        <f>[2]Emissions!A2904</f>
        <v>0</v>
      </c>
      <c r="B3047" s="10">
        <f>[2]Emissions!B2904</f>
        <v>0</v>
      </c>
      <c r="C3047" s="10">
        <f>[2]Emissions!C2904</f>
        <v>0</v>
      </c>
      <c r="D3047" s="10">
        <f>[2]Emissions!D2904</f>
        <v>0</v>
      </c>
      <c r="E3047" s="42">
        <f>[2]Emissions!E2904</f>
        <v>0</v>
      </c>
      <c r="F3047" s="42">
        <f>[2]Emissions!F2904</f>
        <v>0</v>
      </c>
      <c r="G3047" s="42">
        <f>[2]Emissions!G2904</f>
        <v>0</v>
      </c>
      <c r="H3047" s="42">
        <f>[2]Emissions!H2904</f>
        <v>0</v>
      </c>
      <c r="I3047" s="42">
        <f>[2]Emissions!I2904</f>
        <v>0</v>
      </c>
      <c r="J3047" s="42">
        <f>[2]Emissions!J2904</f>
        <v>0</v>
      </c>
      <c r="K3047" s="42">
        <f>[2]Emissions!K2904</f>
        <v>0</v>
      </c>
      <c r="L3047" s="42">
        <f>[2]Emissions!L2904</f>
        <v>0</v>
      </c>
      <c r="M3047" s="42">
        <f>[2]Emissions!M2904</f>
        <v>0</v>
      </c>
    </row>
    <row r="3048" spans="1:13">
      <c r="A3048" s="10">
        <f>[2]Emissions!A2897</f>
        <v>0</v>
      </c>
      <c r="B3048" s="10">
        <f>[2]Emissions!B2897</f>
        <v>0</v>
      </c>
      <c r="C3048" s="10">
        <f>[2]Emissions!C2897</f>
        <v>0</v>
      </c>
      <c r="D3048" s="10">
        <f>[2]Emissions!D2897</f>
        <v>0</v>
      </c>
      <c r="E3048" s="42">
        <f>[2]Emissions!E2897</f>
        <v>0</v>
      </c>
      <c r="F3048" s="42">
        <f>[2]Emissions!F2897</f>
        <v>0</v>
      </c>
      <c r="G3048" s="42">
        <f>[2]Emissions!G2897</f>
        <v>0</v>
      </c>
      <c r="H3048" s="42">
        <f>[2]Emissions!H2897</f>
        <v>0</v>
      </c>
      <c r="I3048" s="42">
        <f>[2]Emissions!I2897</f>
        <v>0</v>
      </c>
      <c r="J3048" s="42">
        <f>[2]Emissions!J2897</f>
        <v>0</v>
      </c>
      <c r="K3048" s="42">
        <f>[2]Emissions!K2897</f>
        <v>0</v>
      </c>
      <c r="L3048" s="42">
        <f>[2]Emissions!L2897</f>
        <v>0</v>
      </c>
      <c r="M3048" s="42">
        <f>[2]Emissions!M2897</f>
        <v>0</v>
      </c>
    </row>
    <row r="3049" spans="1:13">
      <c r="A3049" s="10">
        <f>[2]Emissions!A2890</f>
        <v>0</v>
      </c>
      <c r="B3049" s="10">
        <f>[2]Emissions!B2890</f>
        <v>0</v>
      </c>
      <c r="C3049" s="10">
        <f>[2]Emissions!C2890</f>
        <v>0</v>
      </c>
      <c r="D3049" s="10">
        <f>[2]Emissions!D2890</f>
        <v>0</v>
      </c>
      <c r="E3049" s="42">
        <f>[2]Emissions!E2890</f>
        <v>0</v>
      </c>
      <c r="F3049" s="42">
        <f>[2]Emissions!F2890</f>
        <v>0</v>
      </c>
      <c r="G3049" s="42">
        <f>[2]Emissions!G2890</f>
        <v>0</v>
      </c>
      <c r="H3049" s="42">
        <f>[2]Emissions!H2890</f>
        <v>0</v>
      </c>
      <c r="I3049" s="42">
        <f>[2]Emissions!I2890</f>
        <v>0</v>
      </c>
      <c r="J3049" s="42">
        <f>[2]Emissions!J2890</f>
        <v>0</v>
      </c>
      <c r="K3049" s="42">
        <f>[2]Emissions!K2890</f>
        <v>0</v>
      </c>
      <c r="L3049" s="42">
        <f>[2]Emissions!L2890</f>
        <v>0</v>
      </c>
      <c r="M3049" s="42">
        <f>[2]Emissions!M2890</f>
        <v>0</v>
      </c>
    </row>
    <row r="3050" spans="1:13">
      <c r="A3050" s="10">
        <f>[2]Emissions!A2883</f>
        <v>0</v>
      </c>
      <c r="B3050" s="10">
        <f>[2]Emissions!B2883</f>
        <v>0</v>
      </c>
      <c r="C3050" s="10">
        <f>[2]Emissions!C2883</f>
        <v>0</v>
      </c>
      <c r="D3050" s="10">
        <f>[2]Emissions!D2883</f>
        <v>0</v>
      </c>
      <c r="E3050" s="42">
        <f>[2]Emissions!E2883</f>
        <v>0</v>
      </c>
      <c r="F3050" s="42">
        <f>[2]Emissions!F2883</f>
        <v>0</v>
      </c>
      <c r="G3050" s="42">
        <f>[2]Emissions!G2883</f>
        <v>0</v>
      </c>
      <c r="H3050" s="42">
        <f>[2]Emissions!H2883</f>
        <v>0</v>
      </c>
      <c r="I3050" s="42">
        <f>[2]Emissions!I2883</f>
        <v>0</v>
      </c>
      <c r="J3050" s="42">
        <f>[2]Emissions!J2883</f>
        <v>0</v>
      </c>
      <c r="K3050" s="42">
        <f>[2]Emissions!K2883</f>
        <v>0</v>
      </c>
      <c r="L3050" s="42">
        <f>[2]Emissions!L2883</f>
        <v>0</v>
      </c>
      <c r="M3050" s="42">
        <f>[2]Emissions!M2883</f>
        <v>0</v>
      </c>
    </row>
    <row r="3051" spans="1:13">
      <c r="A3051" s="10">
        <f>[2]Emissions!A2876</f>
        <v>0</v>
      </c>
      <c r="B3051" s="10">
        <f>[2]Emissions!B2876</f>
        <v>0</v>
      </c>
      <c r="C3051" s="10">
        <f>[2]Emissions!C2876</f>
        <v>0</v>
      </c>
      <c r="D3051" s="10">
        <f>[2]Emissions!D2876</f>
        <v>0</v>
      </c>
      <c r="E3051" s="42">
        <f>[2]Emissions!E2876</f>
        <v>0</v>
      </c>
      <c r="F3051" s="42">
        <f>[2]Emissions!F2876</f>
        <v>0</v>
      </c>
      <c r="G3051" s="42">
        <f>[2]Emissions!G2876</f>
        <v>0</v>
      </c>
      <c r="H3051" s="42">
        <f>[2]Emissions!H2876</f>
        <v>0</v>
      </c>
      <c r="I3051" s="42">
        <f>[2]Emissions!I2876</f>
        <v>0</v>
      </c>
      <c r="J3051" s="42">
        <f>[2]Emissions!J2876</f>
        <v>0</v>
      </c>
      <c r="K3051" s="42">
        <f>[2]Emissions!K2876</f>
        <v>0</v>
      </c>
      <c r="L3051" s="42">
        <f>[2]Emissions!L2876</f>
        <v>0</v>
      </c>
      <c r="M3051" s="42">
        <f>[2]Emissions!M2876</f>
        <v>0</v>
      </c>
    </row>
    <row r="3052" spans="1:13">
      <c r="A3052" s="10">
        <f>[2]Emissions!A2869</f>
        <v>0</v>
      </c>
      <c r="B3052" s="10">
        <f>[2]Emissions!B2869</f>
        <v>0</v>
      </c>
      <c r="C3052" s="10">
        <f>[2]Emissions!C2869</f>
        <v>0</v>
      </c>
      <c r="D3052" s="10">
        <f>[2]Emissions!D2869</f>
        <v>0</v>
      </c>
      <c r="E3052" s="42">
        <f>[2]Emissions!E2869</f>
        <v>0</v>
      </c>
      <c r="F3052" s="42">
        <f>[2]Emissions!F2869</f>
        <v>0</v>
      </c>
      <c r="G3052" s="42">
        <f>[2]Emissions!G2869</f>
        <v>0</v>
      </c>
      <c r="H3052" s="42">
        <f>[2]Emissions!H2869</f>
        <v>0</v>
      </c>
      <c r="I3052" s="42">
        <f>[2]Emissions!I2869</f>
        <v>0</v>
      </c>
      <c r="J3052" s="42">
        <f>[2]Emissions!J2869</f>
        <v>0</v>
      </c>
      <c r="K3052" s="42">
        <f>[2]Emissions!K2869</f>
        <v>0</v>
      </c>
      <c r="L3052" s="42">
        <f>[2]Emissions!L2869</f>
        <v>0</v>
      </c>
      <c r="M3052" s="42">
        <f>[2]Emissions!M2869</f>
        <v>0</v>
      </c>
    </row>
    <row r="3053" spans="1:13">
      <c r="A3053" s="10">
        <f>[2]Emissions!A2862</f>
        <v>0</v>
      </c>
      <c r="B3053" s="10">
        <f>[2]Emissions!B2862</f>
        <v>0</v>
      </c>
      <c r="C3053" s="10">
        <f>[2]Emissions!C2862</f>
        <v>0</v>
      </c>
      <c r="D3053" s="10">
        <f>[2]Emissions!D2862</f>
        <v>0</v>
      </c>
      <c r="E3053" s="42">
        <f>[2]Emissions!E2862</f>
        <v>0</v>
      </c>
      <c r="F3053" s="42">
        <f>[2]Emissions!F2862</f>
        <v>0</v>
      </c>
      <c r="G3053" s="42">
        <f>[2]Emissions!G2862</f>
        <v>0</v>
      </c>
      <c r="H3053" s="42">
        <f>[2]Emissions!H2862</f>
        <v>0</v>
      </c>
      <c r="I3053" s="42">
        <f>[2]Emissions!I2862</f>
        <v>0</v>
      </c>
      <c r="J3053" s="42">
        <f>[2]Emissions!J2862</f>
        <v>0</v>
      </c>
      <c r="K3053" s="42">
        <f>[2]Emissions!K2862</f>
        <v>0</v>
      </c>
      <c r="L3053" s="42">
        <f>[2]Emissions!L2862</f>
        <v>0</v>
      </c>
      <c r="M3053" s="42">
        <f>[2]Emissions!M2862</f>
        <v>0</v>
      </c>
    </row>
    <row r="3054" spans="1:13">
      <c r="A3054" s="10">
        <f>[2]Emissions!A2855</f>
        <v>0</v>
      </c>
      <c r="B3054" s="10">
        <f>[2]Emissions!B2855</f>
        <v>0</v>
      </c>
      <c r="C3054" s="10">
        <f>[2]Emissions!C2855</f>
        <v>0</v>
      </c>
      <c r="D3054" s="10">
        <f>[2]Emissions!D2855</f>
        <v>0</v>
      </c>
      <c r="E3054" s="42">
        <f>[2]Emissions!E2855</f>
        <v>0</v>
      </c>
      <c r="F3054" s="42">
        <f>[2]Emissions!F2855</f>
        <v>0</v>
      </c>
      <c r="G3054" s="42">
        <f>[2]Emissions!G2855</f>
        <v>0</v>
      </c>
      <c r="H3054" s="42">
        <f>[2]Emissions!H2855</f>
        <v>0</v>
      </c>
      <c r="I3054" s="42">
        <f>[2]Emissions!I2855</f>
        <v>0</v>
      </c>
      <c r="J3054" s="42">
        <f>[2]Emissions!J2855</f>
        <v>0</v>
      </c>
      <c r="K3054" s="42">
        <f>[2]Emissions!K2855</f>
        <v>0</v>
      </c>
      <c r="L3054" s="42">
        <f>[2]Emissions!L2855</f>
        <v>0</v>
      </c>
      <c r="M3054" s="42">
        <f>[2]Emissions!M2855</f>
        <v>0</v>
      </c>
    </row>
    <row r="3055" spans="1:13">
      <c r="A3055" s="10">
        <f>[2]Emissions!A2848</f>
        <v>0</v>
      </c>
      <c r="B3055" s="10">
        <f>[2]Emissions!B2848</f>
        <v>0</v>
      </c>
      <c r="C3055" s="10">
        <f>[2]Emissions!C2848</f>
        <v>0</v>
      </c>
      <c r="D3055" s="10">
        <f>[2]Emissions!D2848</f>
        <v>0</v>
      </c>
      <c r="E3055" s="42">
        <f>[2]Emissions!E2848</f>
        <v>0</v>
      </c>
      <c r="F3055" s="42">
        <f>[2]Emissions!F2848</f>
        <v>0</v>
      </c>
      <c r="G3055" s="42">
        <f>[2]Emissions!G2848</f>
        <v>0</v>
      </c>
      <c r="H3055" s="42">
        <f>[2]Emissions!H2848</f>
        <v>0</v>
      </c>
      <c r="I3055" s="42">
        <f>[2]Emissions!I2848</f>
        <v>0</v>
      </c>
      <c r="J3055" s="42">
        <f>[2]Emissions!J2848</f>
        <v>0</v>
      </c>
      <c r="K3055" s="42">
        <f>[2]Emissions!K2848</f>
        <v>0</v>
      </c>
      <c r="L3055" s="42">
        <f>[2]Emissions!L2848</f>
        <v>0</v>
      </c>
      <c r="M3055" s="42">
        <f>[2]Emissions!M2848</f>
        <v>0</v>
      </c>
    </row>
    <row r="3056" spans="1:13">
      <c r="A3056" s="10">
        <f>[2]Emissions!A2841</f>
        <v>0</v>
      </c>
      <c r="B3056" s="10">
        <f>[2]Emissions!B2841</f>
        <v>0</v>
      </c>
      <c r="C3056" s="10">
        <f>[2]Emissions!C2841</f>
        <v>0</v>
      </c>
      <c r="D3056" s="10">
        <f>[2]Emissions!D2841</f>
        <v>0</v>
      </c>
      <c r="E3056" s="42">
        <f>[2]Emissions!E2841</f>
        <v>0</v>
      </c>
      <c r="F3056" s="42">
        <f>[2]Emissions!F2841</f>
        <v>0</v>
      </c>
      <c r="G3056" s="42">
        <f>[2]Emissions!G2841</f>
        <v>0</v>
      </c>
      <c r="H3056" s="42">
        <f>[2]Emissions!H2841</f>
        <v>0</v>
      </c>
      <c r="I3056" s="42">
        <f>[2]Emissions!I2841</f>
        <v>0</v>
      </c>
      <c r="J3056" s="42">
        <f>[2]Emissions!J2841</f>
        <v>0</v>
      </c>
      <c r="K3056" s="42">
        <f>[2]Emissions!K2841</f>
        <v>0</v>
      </c>
      <c r="L3056" s="42">
        <f>[2]Emissions!L2841</f>
        <v>0</v>
      </c>
      <c r="M3056" s="42">
        <f>[2]Emissions!M2841</f>
        <v>0</v>
      </c>
    </row>
    <row r="3057" spans="1:13">
      <c r="A3057" s="10">
        <f>[2]Emissions!A2834</f>
        <v>0</v>
      </c>
      <c r="B3057" s="10">
        <f>[2]Emissions!B2834</f>
        <v>0</v>
      </c>
      <c r="C3057" s="10">
        <f>[2]Emissions!C2834</f>
        <v>0</v>
      </c>
      <c r="D3057" s="10">
        <f>[2]Emissions!D2834</f>
        <v>0</v>
      </c>
      <c r="E3057" s="42">
        <f>[2]Emissions!E2834</f>
        <v>0</v>
      </c>
      <c r="F3057" s="42">
        <f>[2]Emissions!F2834</f>
        <v>0</v>
      </c>
      <c r="G3057" s="42">
        <f>[2]Emissions!G2834</f>
        <v>0</v>
      </c>
      <c r="H3057" s="42">
        <f>[2]Emissions!H2834</f>
        <v>0</v>
      </c>
      <c r="I3057" s="42">
        <f>[2]Emissions!I2834</f>
        <v>0</v>
      </c>
      <c r="J3057" s="42">
        <f>[2]Emissions!J2834</f>
        <v>0</v>
      </c>
      <c r="K3057" s="42">
        <f>[2]Emissions!K2834</f>
        <v>0</v>
      </c>
      <c r="L3057" s="42">
        <f>[2]Emissions!L2834</f>
        <v>0</v>
      </c>
      <c r="M3057" s="42">
        <f>[2]Emissions!M2834</f>
        <v>0</v>
      </c>
    </row>
    <row r="3058" spans="1:13">
      <c r="A3058" s="10">
        <f>[2]Emissions!A2827</f>
        <v>0</v>
      </c>
      <c r="B3058" s="10">
        <f>[2]Emissions!B2827</f>
        <v>0</v>
      </c>
      <c r="C3058" s="10">
        <f>[2]Emissions!C2827</f>
        <v>0</v>
      </c>
      <c r="D3058" s="10">
        <f>[2]Emissions!D2827</f>
        <v>0</v>
      </c>
      <c r="E3058" s="42">
        <f>[2]Emissions!E2827</f>
        <v>0</v>
      </c>
      <c r="F3058" s="42">
        <f>[2]Emissions!F2827</f>
        <v>0</v>
      </c>
      <c r="G3058" s="42">
        <f>[2]Emissions!G2827</f>
        <v>0</v>
      </c>
      <c r="H3058" s="42">
        <f>[2]Emissions!H2827</f>
        <v>0</v>
      </c>
      <c r="I3058" s="42">
        <f>[2]Emissions!I2827</f>
        <v>0</v>
      </c>
      <c r="J3058" s="42">
        <f>[2]Emissions!J2827</f>
        <v>0</v>
      </c>
      <c r="K3058" s="42">
        <f>[2]Emissions!K2827</f>
        <v>0</v>
      </c>
      <c r="L3058" s="42">
        <f>[2]Emissions!L2827</f>
        <v>0</v>
      </c>
      <c r="M3058" s="42">
        <f>[2]Emissions!M2827</f>
        <v>0</v>
      </c>
    </row>
    <row r="3059" spans="1:13">
      <c r="A3059" s="10">
        <f>[2]Emissions!A2820</f>
        <v>0</v>
      </c>
      <c r="B3059" s="10">
        <f>[2]Emissions!B2820</f>
        <v>0</v>
      </c>
      <c r="C3059" s="10">
        <f>[2]Emissions!C2820</f>
        <v>0</v>
      </c>
      <c r="D3059" s="10">
        <f>[2]Emissions!D2820</f>
        <v>0</v>
      </c>
      <c r="E3059" s="42">
        <f>[2]Emissions!E2820</f>
        <v>0</v>
      </c>
      <c r="F3059" s="42">
        <f>[2]Emissions!F2820</f>
        <v>0</v>
      </c>
      <c r="G3059" s="42">
        <f>[2]Emissions!G2820</f>
        <v>0</v>
      </c>
      <c r="H3059" s="42">
        <f>[2]Emissions!H2820</f>
        <v>0</v>
      </c>
      <c r="I3059" s="42">
        <f>[2]Emissions!I2820</f>
        <v>0</v>
      </c>
      <c r="J3059" s="42">
        <f>[2]Emissions!J2820</f>
        <v>0</v>
      </c>
      <c r="K3059" s="42">
        <f>[2]Emissions!K2820</f>
        <v>0</v>
      </c>
      <c r="L3059" s="42">
        <f>[2]Emissions!L2820</f>
        <v>0</v>
      </c>
      <c r="M3059" s="42">
        <f>[2]Emissions!M2820</f>
        <v>0</v>
      </c>
    </row>
    <row r="3060" spans="1:13">
      <c r="A3060" s="10">
        <f>[2]Emissions!A2813</f>
        <v>0</v>
      </c>
      <c r="B3060" s="10">
        <f>[2]Emissions!B2813</f>
        <v>0</v>
      </c>
      <c r="C3060" s="10">
        <f>[2]Emissions!C2813</f>
        <v>0</v>
      </c>
      <c r="D3060" s="10">
        <f>[2]Emissions!D2813</f>
        <v>0</v>
      </c>
      <c r="E3060" s="42">
        <f>[2]Emissions!E2813</f>
        <v>0</v>
      </c>
      <c r="F3060" s="42">
        <f>[2]Emissions!F2813</f>
        <v>0</v>
      </c>
      <c r="G3060" s="42">
        <f>[2]Emissions!G2813</f>
        <v>0</v>
      </c>
      <c r="H3060" s="42">
        <f>[2]Emissions!H2813</f>
        <v>0</v>
      </c>
      <c r="I3060" s="42">
        <f>[2]Emissions!I2813</f>
        <v>0</v>
      </c>
      <c r="J3060" s="42">
        <f>[2]Emissions!J2813</f>
        <v>0</v>
      </c>
      <c r="K3060" s="42">
        <f>[2]Emissions!K2813</f>
        <v>0</v>
      </c>
      <c r="L3060" s="42">
        <f>[2]Emissions!L2813</f>
        <v>0</v>
      </c>
      <c r="M3060" s="42">
        <f>[2]Emissions!M2813</f>
        <v>0</v>
      </c>
    </row>
    <row r="3061" spans="1:13">
      <c r="A3061" s="10">
        <f>[2]Emissions!A2806</f>
        <v>0</v>
      </c>
      <c r="B3061" s="10">
        <f>[2]Emissions!B2806</f>
        <v>0</v>
      </c>
      <c r="C3061" s="10">
        <f>[2]Emissions!C2806</f>
        <v>0</v>
      </c>
      <c r="D3061" s="10">
        <f>[2]Emissions!D2806</f>
        <v>0</v>
      </c>
      <c r="E3061" s="42">
        <f>[2]Emissions!E2806</f>
        <v>0</v>
      </c>
      <c r="F3061" s="42">
        <f>[2]Emissions!F2806</f>
        <v>0</v>
      </c>
      <c r="G3061" s="42">
        <f>[2]Emissions!G2806</f>
        <v>0</v>
      </c>
      <c r="H3061" s="42">
        <f>[2]Emissions!H2806</f>
        <v>0</v>
      </c>
      <c r="I3061" s="42">
        <f>[2]Emissions!I2806</f>
        <v>0</v>
      </c>
      <c r="J3061" s="42">
        <f>[2]Emissions!J2806</f>
        <v>0</v>
      </c>
      <c r="K3061" s="42">
        <f>[2]Emissions!K2806</f>
        <v>0</v>
      </c>
      <c r="L3061" s="42">
        <f>[2]Emissions!L2806</f>
        <v>0</v>
      </c>
      <c r="M3061" s="42">
        <f>[2]Emissions!M2806</f>
        <v>0</v>
      </c>
    </row>
    <row r="3062" spans="1:13">
      <c r="A3062" s="10">
        <f>[2]Emissions!A2794</f>
        <v>0</v>
      </c>
      <c r="B3062" s="10">
        <f>[2]Emissions!B2794</f>
        <v>0</v>
      </c>
      <c r="C3062" s="10">
        <f>[2]Emissions!C2794</f>
        <v>0</v>
      </c>
      <c r="D3062" s="10">
        <f>[2]Emissions!D2794</f>
        <v>0</v>
      </c>
      <c r="E3062" s="42">
        <f>[2]Emissions!E2794</f>
        <v>0</v>
      </c>
      <c r="F3062" s="42">
        <f>[2]Emissions!F2794</f>
        <v>0</v>
      </c>
      <c r="G3062" s="42">
        <f>[2]Emissions!G2794</f>
        <v>0</v>
      </c>
      <c r="H3062" s="42">
        <f>[2]Emissions!H2794</f>
        <v>0</v>
      </c>
      <c r="I3062" s="42">
        <f>[2]Emissions!I2794</f>
        <v>0</v>
      </c>
      <c r="J3062" s="42">
        <f>[2]Emissions!J2794</f>
        <v>0</v>
      </c>
      <c r="K3062" s="42">
        <f>[2]Emissions!K2794</f>
        <v>0</v>
      </c>
      <c r="L3062" s="42">
        <f>[2]Emissions!L2794</f>
        <v>0</v>
      </c>
      <c r="M3062" s="42">
        <f>[2]Emissions!M2794</f>
        <v>0</v>
      </c>
    </row>
    <row r="3063" spans="1:13">
      <c r="A3063" s="10">
        <f>[2]Emissions!A2787</f>
        <v>0</v>
      </c>
      <c r="B3063" s="10">
        <f>[2]Emissions!B2787</f>
        <v>0</v>
      </c>
      <c r="C3063" s="10">
        <f>[2]Emissions!C2787</f>
        <v>0</v>
      </c>
      <c r="D3063" s="10">
        <f>[2]Emissions!D2787</f>
        <v>0</v>
      </c>
      <c r="E3063" s="42">
        <f>[2]Emissions!E2787</f>
        <v>0</v>
      </c>
      <c r="F3063" s="42">
        <f>[2]Emissions!F2787</f>
        <v>0</v>
      </c>
      <c r="G3063" s="42">
        <f>[2]Emissions!G2787</f>
        <v>0</v>
      </c>
      <c r="H3063" s="42">
        <f>[2]Emissions!H2787</f>
        <v>0</v>
      </c>
      <c r="I3063" s="42">
        <f>[2]Emissions!I2787</f>
        <v>0</v>
      </c>
      <c r="J3063" s="42">
        <f>[2]Emissions!J2787</f>
        <v>0</v>
      </c>
      <c r="K3063" s="42">
        <f>[2]Emissions!K2787</f>
        <v>0</v>
      </c>
      <c r="L3063" s="42">
        <f>[2]Emissions!L2787</f>
        <v>0</v>
      </c>
      <c r="M3063" s="42">
        <f>[2]Emissions!M2787</f>
        <v>0</v>
      </c>
    </row>
    <row r="3064" spans="1:13">
      <c r="A3064" s="10">
        <f>[2]Emissions!A2780</f>
        <v>0</v>
      </c>
      <c r="B3064" s="10">
        <f>[2]Emissions!B2780</f>
        <v>0</v>
      </c>
      <c r="C3064" s="10">
        <f>[2]Emissions!C2780</f>
        <v>0</v>
      </c>
      <c r="D3064" s="10">
        <f>[2]Emissions!D2780</f>
        <v>0</v>
      </c>
      <c r="E3064" s="42">
        <f>[2]Emissions!E2780</f>
        <v>0</v>
      </c>
      <c r="F3064" s="42">
        <f>[2]Emissions!F2780</f>
        <v>0</v>
      </c>
      <c r="G3064" s="42">
        <f>[2]Emissions!G2780</f>
        <v>0</v>
      </c>
      <c r="H3064" s="42">
        <f>[2]Emissions!H2780</f>
        <v>0</v>
      </c>
      <c r="I3064" s="42">
        <f>[2]Emissions!I2780</f>
        <v>0</v>
      </c>
      <c r="J3064" s="42">
        <f>[2]Emissions!J2780</f>
        <v>0</v>
      </c>
      <c r="K3064" s="42">
        <f>[2]Emissions!K2780</f>
        <v>0</v>
      </c>
      <c r="L3064" s="42">
        <f>[2]Emissions!L2780</f>
        <v>0</v>
      </c>
      <c r="M3064" s="42">
        <f>[2]Emissions!M2780</f>
        <v>0</v>
      </c>
    </row>
    <row r="3065" spans="1:13">
      <c r="A3065" s="10">
        <f>[2]Emissions!A2773</f>
        <v>0</v>
      </c>
      <c r="B3065" s="10">
        <f>[2]Emissions!B2773</f>
        <v>0</v>
      </c>
      <c r="C3065" s="10">
        <f>[2]Emissions!C2773</f>
        <v>0</v>
      </c>
      <c r="D3065" s="10">
        <f>[2]Emissions!D2773</f>
        <v>0</v>
      </c>
      <c r="E3065" s="42">
        <f>[2]Emissions!E2773</f>
        <v>0</v>
      </c>
      <c r="F3065" s="42">
        <f>[2]Emissions!F2773</f>
        <v>0</v>
      </c>
      <c r="G3065" s="42">
        <f>[2]Emissions!G2773</f>
        <v>0</v>
      </c>
      <c r="H3065" s="42">
        <f>[2]Emissions!H2773</f>
        <v>0</v>
      </c>
      <c r="I3065" s="42">
        <f>[2]Emissions!I2773</f>
        <v>0</v>
      </c>
      <c r="J3065" s="42">
        <f>[2]Emissions!J2773</f>
        <v>0</v>
      </c>
      <c r="K3065" s="42">
        <f>[2]Emissions!K2773</f>
        <v>0</v>
      </c>
      <c r="L3065" s="42">
        <f>[2]Emissions!L2773</f>
        <v>0</v>
      </c>
      <c r="M3065" s="42">
        <f>[2]Emissions!M2773</f>
        <v>0</v>
      </c>
    </row>
    <row r="3066" spans="1:13">
      <c r="A3066" s="10">
        <f>[2]Emissions!A2766</f>
        <v>0</v>
      </c>
      <c r="B3066" s="10">
        <f>[2]Emissions!B2766</f>
        <v>0</v>
      </c>
      <c r="C3066" s="10">
        <f>[2]Emissions!C2766</f>
        <v>0</v>
      </c>
      <c r="D3066" s="10">
        <f>[2]Emissions!D2766</f>
        <v>0</v>
      </c>
      <c r="E3066" s="42">
        <f>[2]Emissions!E2766</f>
        <v>0</v>
      </c>
      <c r="F3066" s="42">
        <f>[2]Emissions!F2766</f>
        <v>0</v>
      </c>
      <c r="G3066" s="42">
        <f>[2]Emissions!G2766</f>
        <v>0</v>
      </c>
      <c r="H3066" s="42">
        <f>[2]Emissions!H2766</f>
        <v>0</v>
      </c>
      <c r="I3066" s="42">
        <f>[2]Emissions!I2766</f>
        <v>0</v>
      </c>
      <c r="J3066" s="42">
        <f>[2]Emissions!J2766</f>
        <v>0</v>
      </c>
      <c r="K3066" s="42">
        <f>[2]Emissions!K2766</f>
        <v>0</v>
      </c>
      <c r="L3066" s="42">
        <f>[2]Emissions!L2766</f>
        <v>0</v>
      </c>
      <c r="M3066" s="42">
        <f>[2]Emissions!M2766</f>
        <v>0</v>
      </c>
    </row>
    <row r="3067" spans="1:13">
      <c r="A3067" s="10">
        <f>[2]Emissions!A2759</f>
        <v>0</v>
      </c>
      <c r="B3067" s="10">
        <f>[2]Emissions!B2759</f>
        <v>0</v>
      </c>
      <c r="C3067" s="10">
        <f>[2]Emissions!C2759</f>
        <v>0</v>
      </c>
      <c r="D3067" s="10">
        <f>[2]Emissions!D2759</f>
        <v>0</v>
      </c>
      <c r="E3067" s="42">
        <f>[2]Emissions!E2759</f>
        <v>0</v>
      </c>
      <c r="F3067" s="42">
        <f>[2]Emissions!F2759</f>
        <v>0</v>
      </c>
      <c r="G3067" s="42">
        <f>[2]Emissions!G2759</f>
        <v>0</v>
      </c>
      <c r="H3067" s="42">
        <f>[2]Emissions!H2759</f>
        <v>0</v>
      </c>
      <c r="I3067" s="42">
        <f>[2]Emissions!I2759</f>
        <v>0</v>
      </c>
      <c r="J3067" s="42">
        <f>[2]Emissions!J2759</f>
        <v>0</v>
      </c>
      <c r="K3067" s="42">
        <f>[2]Emissions!K2759</f>
        <v>0</v>
      </c>
      <c r="L3067" s="42">
        <f>[2]Emissions!L2759</f>
        <v>0</v>
      </c>
      <c r="M3067" s="42">
        <f>[2]Emissions!M2759</f>
        <v>0</v>
      </c>
    </row>
    <row r="3068" spans="1:13">
      <c r="A3068" s="10">
        <f>[2]Emissions!A2747</f>
        <v>0</v>
      </c>
      <c r="B3068" s="10">
        <f>[2]Emissions!B2747</f>
        <v>0</v>
      </c>
      <c r="C3068" s="10">
        <f>[2]Emissions!C2747</f>
        <v>0</v>
      </c>
      <c r="D3068" s="10">
        <f>[2]Emissions!D2747</f>
        <v>0</v>
      </c>
      <c r="E3068" s="42">
        <f>[2]Emissions!E2747</f>
        <v>0</v>
      </c>
      <c r="F3068" s="42">
        <f>[2]Emissions!F2747</f>
        <v>0</v>
      </c>
      <c r="G3068" s="42">
        <f>[2]Emissions!G2747</f>
        <v>0</v>
      </c>
      <c r="H3068" s="42">
        <f>[2]Emissions!H2747</f>
        <v>0</v>
      </c>
      <c r="I3068" s="42">
        <f>[2]Emissions!I2747</f>
        <v>0</v>
      </c>
      <c r="J3068" s="42">
        <f>[2]Emissions!J2747</f>
        <v>0</v>
      </c>
      <c r="K3068" s="42">
        <f>[2]Emissions!K2747</f>
        <v>0</v>
      </c>
      <c r="L3068" s="42">
        <f>[2]Emissions!L2747</f>
        <v>0</v>
      </c>
      <c r="M3068" s="42">
        <f>[2]Emissions!M2747</f>
        <v>0</v>
      </c>
    </row>
    <row r="3069" spans="1:13">
      <c r="A3069" s="10">
        <f>[2]Emissions!A2740</f>
        <v>0</v>
      </c>
      <c r="B3069" s="10">
        <f>[2]Emissions!B2740</f>
        <v>0</v>
      </c>
      <c r="C3069" s="10">
        <f>[2]Emissions!C2740</f>
        <v>0</v>
      </c>
      <c r="D3069" s="10">
        <f>[2]Emissions!D2740</f>
        <v>0</v>
      </c>
      <c r="E3069" s="42">
        <f>[2]Emissions!E2740</f>
        <v>0</v>
      </c>
      <c r="F3069" s="42">
        <f>[2]Emissions!F2740</f>
        <v>0</v>
      </c>
      <c r="G3069" s="42">
        <f>[2]Emissions!G2740</f>
        <v>0</v>
      </c>
      <c r="H3069" s="42">
        <f>[2]Emissions!H2740</f>
        <v>0</v>
      </c>
      <c r="I3069" s="42">
        <f>[2]Emissions!I2740</f>
        <v>0</v>
      </c>
      <c r="J3069" s="42">
        <f>[2]Emissions!J2740</f>
        <v>0</v>
      </c>
      <c r="K3069" s="42">
        <f>[2]Emissions!K2740</f>
        <v>0</v>
      </c>
      <c r="L3069" s="42">
        <f>[2]Emissions!L2740</f>
        <v>0</v>
      </c>
      <c r="M3069" s="42">
        <f>[2]Emissions!M2740</f>
        <v>0</v>
      </c>
    </row>
    <row r="3070" spans="1:13">
      <c r="A3070" s="10">
        <f>[2]Emissions!A2733</f>
        <v>0</v>
      </c>
      <c r="B3070" s="10">
        <f>[2]Emissions!B2733</f>
        <v>0</v>
      </c>
      <c r="C3070" s="10">
        <f>[2]Emissions!C2733</f>
        <v>0</v>
      </c>
      <c r="D3070" s="10">
        <f>[2]Emissions!D2733</f>
        <v>0</v>
      </c>
      <c r="E3070" s="42">
        <f>[2]Emissions!E2733</f>
        <v>0</v>
      </c>
      <c r="F3070" s="42">
        <f>[2]Emissions!F2733</f>
        <v>0</v>
      </c>
      <c r="G3070" s="42">
        <f>[2]Emissions!G2733</f>
        <v>0</v>
      </c>
      <c r="H3070" s="42">
        <f>[2]Emissions!H2733</f>
        <v>0</v>
      </c>
      <c r="I3070" s="42">
        <f>[2]Emissions!I2733</f>
        <v>0</v>
      </c>
      <c r="J3070" s="42">
        <f>[2]Emissions!J2733</f>
        <v>0</v>
      </c>
      <c r="K3070" s="42">
        <f>[2]Emissions!K2733</f>
        <v>0</v>
      </c>
      <c r="L3070" s="42">
        <f>[2]Emissions!L2733</f>
        <v>0</v>
      </c>
      <c r="M3070" s="42">
        <f>[2]Emissions!M2733</f>
        <v>0</v>
      </c>
    </row>
    <row r="3071" spans="1:13">
      <c r="A3071" s="10">
        <f>[2]Emissions!A2726</f>
        <v>0</v>
      </c>
      <c r="B3071" s="10">
        <f>[2]Emissions!B2726</f>
        <v>0</v>
      </c>
      <c r="C3071" s="10">
        <f>[2]Emissions!C2726</f>
        <v>0</v>
      </c>
      <c r="D3071" s="10">
        <f>[2]Emissions!D2726</f>
        <v>0</v>
      </c>
      <c r="E3071" s="42">
        <f>[2]Emissions!E2726</f>
        <v>0</v>
      </c>
      <c r="F3071" s="42">
        <f>[2]Emissions!F2726</f>
        <v>0</v>
      </c>
      <c r="G3071" s="42">
        <f>[2]Emissions!G2726</f>
        <v>0</v>
      </c>
      <c r="H3071" s="42">
        <f>[2]Emissions!H2726</f>
        <v>0</v>
      </c>
      <c r="I3071" s="42">
        <f>[2]Emissions!I2726</f>
        <v>0</v>
      </c>
      <c r="J3071" s="42">
        <f>[2]Emissions!J2726</f>
        <v>0</v>
      </c>
      <c r="K3071" s="42">
        <f>[2]Emissions!K2726</f>
        <v>0</v>
      </c>
      <c r="L3071" s="42">
        <f>[2]Emissions!L2726</f>
        <v>0</v>
      </c>
      <c r="M3071" s="42">
        <f>[2]Emissions!M2726</f>
        <v>0</v>
      </c>
    </row>
    <row r="3072" spans="1:13">
      <c r="A3072" s="10">
        <f>[2]Emissions!A2719</f>
        <v>0</v>
      </c>
      <c r="B3072" s="10">
        <f>[2]Emissions!B2719</f>
        <v>0</v>
      </c>
      <c r="C3072" s="10">
        <f>[2]Emissions!C2719</f>
        <v>0</v>
      </c>
      <c r="D3072" s="10">
        <f>[2]Emissions!D2719</f>
        <v>0</v>
      </c>
      <c r="E3072" s="42">
        <f>[2]Emissions!E2719</f>
        <v>0</v>
      </c>
      <c r="F3072" s="42">
        <f>[2]Emissions!F2719</f>
        <v>0</v>
      </c>
      <c r="G3072" s="42">
        <f>[2]Emissions!G2719</f>
        <v>0</v>
      </c>
      <c r="H3072" s="42">
        <f>[2]Emissions!H2719</f>
        <v>0</v>
      </c>
      <c r="I3072" s="42">
        <f>[2]Emissions!I2719</f>
        <v>0</v>
      </c>
      <c r="J3072" s="42">
        <f>[2]Emissions!J2719</f>
        <v>0</v>
      </c>
      <c r="K3072" s="42">
        <f>[2]Emissions!K2719</f>
        <v>0</v>
      </c>
      <c r="L3072" s="42">
        <f>[2]Emissions!L2719</f>
        <v>0</v>
      </c>
      <c r="M3072" s="42">
        <f>[2]Emissions!M2719</f>
        <v>0</v>
      </c>
    </row>
    <row r="3073" spans="1:13">
      <c r="A3073" s="10">
        <f>[2]Emissions!A2712</f>
        <v>0</v>
      </c>
      <c r="B3073" s="10">
        <f>[2]Emissions!B2712</f>
        <v>0</v>
      </c>
      <c r="C3073" s="10">
        <f>[2]Emissions!C2712</f>
        <v>0</v>
      </c>
      <c r="D3073" s="10">
        <f>[2]Emissions!D2712</f>
        <v>0</v>
      </c>
      <c r="E3073" s="42">
        <f>[2]Emissions!E2712</f>
        <v>0</v>
      </c>
      <c r="F3073" s="42">
        <f>[2]Emissions!F2712</f>
        <v>0</v>
      </c>
      <c r="G3073" s="42">
        <f>[2]Emissions!G2712</f>
        <v>0</v>
      </c>
      <c r="H3073" s="42">
        <f>[2]Emissions!H2712</f>
        <v>0</v>
      </c>
      <c r="I3073" s="42">
        <f>[2]Emissions!I2712</f>
        <v>0</v>
      </c>
      <c r="J3073" s="42">
        <f>[2]Emissions!J2712</f>
        <v>0</v>
      </c>
      <c r="K3073" s="42">
        <f>[2]Emissions!K2712</f>
        <v>0</v>
      </c>
      <c r="L3073" s="42">
        <f>[2]Emissions!L2712</f>
        <v>0</v>
      </c>
      <c r="M3073" s="42">
        <f>[2]Emissions!M2712</f>
        <v>0</v>
      </c>
    </row>
    <row r="3074" spans="1:13">
      <c r="A3074" s="10">
        <f>[2]Emissions!A2705</f>
        <v>0</v>
      </c>
      <c r="B3074" s="10">
        <f>[2]Emissions!B2705</f>
        <v>0</v>
      </c>
      <c r="C3074" s="10">
        <f>[2]Emissions!C2705</f>
        <v>0</v>
      </c>
      <c r="D3074" s="10">
        <f>[2]Emissions!D2705</f>
        <v>0</v>
      </c>
      <c r="E3074" s="42">
        <f>[2]Emissions!E2705</f>
        <v>0</v>
      </c>
      <c r="F3074" s="42">
        <f>[2]Emissions!F2705</f>
        <v>0</v>
      </c>
      <c r="G3074" s="42">
        <f>[2]Emissions!G2705</f>
        <v>0</v>
      </c>
      <c r="H3074" s="42">
        <f>[2]Emissions!H2705</f>
        <v>0</v>
      </c>
      <c r="I3074" s="42">
        <f>[2]Emissions!I2705</f>
        <v>0</v>
      </c>
      <c r="J3074" s="42">
        <f>[2]Emissions!J2705</f>
        <v>0</v>
      </c>
      <c r="K3074" s="42">
        <f>[2]Emissions!K2705</f>
        <v>0</v>
      </c>
      <c r="L3074" s="42">
        <f>[2]Emissions!L2705</f>
        <v>0</v>
      </c>
      <c r="M3074" s="42">
        <f>[2]Emissions!M2705</f>
        <v>0</v>
      </c>
    </row>
    <row r="3075" spans="1:13">
      <c r="A3075" s="10">
        <f>[2]Emissions!A2698</f>
        <v>0</v>
      </c>
      <c r="B3075" s="10">
        <f>[2]Emissions!B2698</f>
        <v>0</v>
      </c>
      <c r="C3075" s="10">
        <f>[2]Emissions!C2698</f>
        <v>0</v>
      </c>
      <c r="D3075" s="10">
        <f>[2]Emissions!D2698</f>
        <v>0</v>
      </c>
      <c r="E3075" s="42">
        <f>[2]Emissions!E2698</f>
        <v>0</v>
      </c>
      <c r="F3075" s="42">
        <f>[2]Emissions!F2698</f>
        <v>0</v>
      </c>
      <c r="G3075" s="42">
        <f>[2]Emissions!G2698</f>
        <v>0</v>
      </c>
      <c r="H3075" s="42">
        <f>[2]Emissions!H2698</f>
        <v>0</v>
      </c>
      <c r="I3075" s="42">
        <f>[2]Emissions!I2698</f>
        <v>0</v>
      </c>
      <c r="J3075" s="42">
        <f>[2]Emissions!J2698</f>
        <v>0</v>
      </c>
      <c r="K3075" s="42">
        <f>[2]Emissions!K2698</f>
        <v>0</v>
      </c>
      <c r="L3075" s="42">
        <f>[2]Emissions!L2698</f>
        <v>0</v>
      </c>
      <c r="M3075" s="42">
        <f>[2]Emissions!M2698</f>
        <v>0</v>
      </c>
    </row>
    <row r="3076" spans="1:13">
      <c r="A3076" s="10">
        <f>[2]Emissions!A2691</f>
        <v>0</v>
      </c>
      <c r="B3076" s="10">
        <f>[2]Emissions!B2691</f>
        <v>0</v>
      </c>
      <c r="C3076" s="10">
        <f>[2]Emissions!C2691</f>
        <v>0</v>
      </c>
      <c r="D3076" s="10">
        <f>[2]Emissions!D2691</f>
        <v>0</v>
      </c>
      <c r="E3076" s="42">
        <f>[2]Emissions!E2691</f>
        <v>0</v>
      </c>
      <c r="F3076" s="42">
        <f>[2]Emissions!F2691</f>
        <v>0</v>
      </c>
      <c r="G3076" s="42">
        <f>[2]Emissions!G2691</f>
        <v>0</v>
      </c>
      <c r="H3076" s="42">
        <f>[2]Emissions!H2691</f>
        <v>0</v>
      </c>
      <c r="I3076" s="42">
        <f>[2]Emissions!I2691</f>
        <v>0</v>
      </c>
      <c r="J3076" s="42">
        <f>[2]Emissions!J2691</f>
        <v>0</v>
      </c>
      <c r="K3076" s="42">
        <f>[2]Emissions!K2691</f>
        <v>0</v>
      </c>
      <c r="L3076" s="42">
        <f>[2]Emissions!L2691</f>
        <v>0</v>
      </c>
      <c r="M3076" s="42">
        <f>[2]Emissions!M2691</f>
        <v>0</v>
      </c>
    </row>
    <row r="3077" spans="1:13">
      <c r="A3077" s="10">
        <f>[2]Emissions!A2684</f>
        <v>0</v>
      </c>
      <c r="B3077" s="10">
        <f>[2]Emissions!B2684</f>
        <v>0</v>
      </c>
      <c r="C3077" s="10">
        <f>[2]Emissions!C2684</f>
        <v>0</v>
      </c>
      <c r="D3077" s="10">
        <f>[2]Emissions!D2684</f>
        <v>0</v>
      </c>
      <c r="E3077" s="42">
        <f>[2]Emissions!E2684</f>
        <v>0</v>
      </c>
      <c r="F3077" s="42">
        <f>[2]Emissions!F2684</f>
        <v>0</v>
      </c>
      <c r="G3077" s="42">
        <f>[2]Emissions!G2684</f>
        <v>0</v>
      </c>
      <c r="H3077" s="42">
        <f>[2]Emissions!H2684</f>
        <v>0</v>
      </c>
      <c r="I3077" s="42">
        <f>[2]Emissions!I2684</f>
        <v>0</v>
      </c>
      <c r="J3077" s="42">
        <f>[2]Emissions!J2684</f>
        <v>0</v>
      </c>
      <c r="K3077" s="42">
        <f>[2]Emissions!K2684</f>
        <v>0</v>
      </c>
      <c r="L3077" s="42">
        <f>[2]Emissions!L2684</f>
        <v>0</v>
      </c>
      <c r="M3077" s="42">
        <f>[2]Emissions!M2684</f>
        <v>0</v>
      </c>
    </row>
    <row r="3078" spans="1:13">
      <c r="A3078" s="10">
        <f>[2]Emissions!A2677</f>
        <v>0</v>
      </c>
      <c r="B3078" s="10">
        <f>[2]Emissions!B2677</f>
        <v>0</v>
      </c>
      <c r="C3078" s="10">
        <f>[2]Emissions!C2677</f>
        <v>0</v>
      </c>
      <c r="D3078" s="10">
        <f>[2]Emissions!D2677</f>
        <v>0</v>
      </c>
      <c r="E3078" s="42">
        <f>[2]Emissions!E2677</f>
        <v>0</v>
      </c>
      <c r="F3078" s="42">
        <f>[2]Emissions!F2677</f>
        <v>0</v>
      </c>
      <c r="G3078" s="42">
        <f>[2]Emissions!G2677</f>
        <v>0</v>
      </c>
      <c r="H3078" s="42">
        <f>[2]Emissions!H2677</f>
        <v>0</v>
      </c>
      <c r="I3078" s="42">
        <f>[2]Emissions!I2677</f>
        <v>0</v>
      </c>
      <c r="J3078" s="42">
        <f>[2]Emissions!J2677</f>
        <v>0</v>
      </c>
      <c r="K3078" s="42">
        <f>[2]Emissions!K2677</f>
        <v>0</v>
      </c>
      <c r="L3078" s="42">
        <f>[2]Emissions!L2677</f>
        <v>0</v>
      </c>
      <c r="M3078" s="42">
        <f>[2]Emissions!M2677</f>
        <v>0</v>
      </c>
    </row>
    <row r="3079" spans="1:13">
      <c r="A3079" s="10">
        <f>[2]Emissions!A2670</f>
        <v>0</v>
      </c>
      <c r="B3079" s="10">
        <f>[2]Emissions!B2670</f>
        <v>0</v>
      </c>
      <c r="C3079" s="10">
        <f>[2]Emissions!C2670</f>
        <v>0</v>
      </c>
      <c r="D3079" s="10">
        <f>[2]Emissions!D2670</f>
        <v>0</v>
      </c>
      <c r="E3079" s="42">
        <f>[2]Emissions!E2670</f>
        <v>0</v>
      </c>
      <c r="F3079" s="42">
        <f>[2]Emissions!F2670</f>
        <v>0</v>
      </c>
      <c r="G3079" s="42">
        <f>[2]Emissions!G2670</f>
        <v>0</v>
      </c>
      <c r="H3079" s="42">
        <f>[2]Emissions!H2670</f>
        <v>0</v>
      </c>
      <c r="I3079" s="42">
        <f>[2]Emissions!I2670</f>
        <v>0</v>
      </c>
      <c r="J3079" s="42">
        <f>[2]Emissions!J2670</f>
        <v>0</v>
      </c>
      <c r="K3079" s="42">
        <f>[2]Emissions!K2670</f>
        <v>0</v>
      </c>
      <c r="L3079" s="42">
        <f>[2]Emissions!L2670</f>
        <v>0</v>
      </c>
      <c r="M3079" s="42">
        <f>[2]Emissions!M2670</f>
        <v>0</v>
      </c>
    </row>
    <row r="3080" spans="1:13">
      <c r="A3080" s="10">
        <f>[2]Emissions!A2663</f>
        <v>0</v>
      </c>
      <c r="B3080" s="10">
        <f>[2]Emissions!B2663</f>
        <v>0</v>
      </c>
      <c r="C3080" s="10">
        <f>[2]Emissions!C2663</f>
        <v>0</v>
      </c>
      <c r="D3080" s="10">
        <f>[2]Emissions!D2663</f>
        <v>0</v>
      </c>
      <c r="E3080" s="42">
        <f>[2]Emissions!E2663</f>
        <v>0</v>
      </c>
      <c r="F3080" s="42">
        <f>[2]Emissions!F2663</f>
        <v>0</v>
      </c>
      <c r="G3080" s="42">
        <f>[2]Emissions!G2663</f>
        <v>0</v>
      </c>
      <c r="H3080" s="42">
        <f>[2]Emissions!H2663</f>
        <v>0</v>
      </c>
      <c r="I3080" s="42">
        <f>[2]Emissions!I2663</f>
        <v>0</v>
      </c>
      <c r="J3080" s="42">
        <f>[2]Emissions!J2663</f>
        <v>0</v>
      </c>
      <c r="K3080" s="42">
        <f>[2]Emissions!K2663</f>
        <v>0</v>
      </c>
      <c r="L3080" s="42">
        <f>[2]Emissions!L2663</f>
        <v>0</v>
      </c>
      <c r="M3080" s="42">
        <f>[2]Emissions!M2663</f>
        <v>0</v>
      </c>
    </row>
    <row r="3081" spans="1:13">
      <c r="A3081" s="10">
        <f>[2]Emissions!A2656</f>
        <v>0</v>
      </c>
      <c r="B3081" s="10">
        <f>[2]Emissions!B2656</f>
        <v>0</v>
      </c>
      <c r="C3081" s="10">
        <f>[2]Emissions!C2656</f>
        <v>0</v>
      </c>
      <c r="D3081" s="10">
        <f>[2]Emissions!D2656</f>
        <v>0</v>
      </c>
      <c r="E3081" s="42">
        <f>[2]Emissions!E2656</f>
        <v>0</v>
      </c>
      <c r="F3081" s="42">
        <f>[2]Emissions!F2656</f>
        <v>0</v>
      </c>
      <c r="G3081" s="42">
        <f>[2]Emissions!G2656</f>
        <v>0</v>
      </c>
      <c r="H3081" s="42">
        <f>[2]Emissions!H2656</f>
        <v>0</v>
      </c>
      <c r="I3081" s="42">
        <f>[2]Emissions!I2656</f>
        <v>0</v>
      </c>
      <c r="J3081" s="42">
        <f>[2]Emissions!J2656</f>
        <v>0</v>
      </c>
      <c r="K3081" s="42">
        <f>[2]Emissions!K2656</f>
        <v>0</v>
      </c>
      <c r="L3081" s="42">
        <f>[2]Emissions!L2656</f>
        <v>0</v>
      </c>
      <c r="M3081" s="42">
        <f>[2]Emissions!M2656</f>
        <v>0</v>
      </c>
    </row>
    <row r="3082" spans="1:13">
      <c r="A3082" s="10">
        <f>[2]Emissions!A2649</f>
        <v>0</v>
      </c>
      <c r="B3082" s="10">
        <f>[2]Emissions!B2649</f>
        <v>0</v>
      </c>
      <c r="C3082" s="10">
        <f>[2]Emissions!C2649</f>
        <v>0</v>
      </c>
      <c r="D3082" s="10">
        <f>[2]Emissions!D2649</f>
        <v>0</v>
      </c>
      <c r="E3082" s="42">
        <f>[2]Emissions!E2649</f>
        <v>0</v>
      </c>
      <c r="F3082" s="42">
        <f>[2]Emissions!F2649</f>
        <v>0</v>
      </c>
      <c r="G3082" s="42">
        <f>[2]Emissions!G2649</f>
        <v>0</v>
      </c>
      <c r="H3082" s="42">
        <f>[2]Emissions!H2649</f>
        <v>0</v>
      </c>
      <c r="I3082" s="42">
        <f>[2]Emissions!I2649</f>
        <v>0</v>
      </c>
      <c r="J3082" s="42">
        <f>[2]Emissions!J2649</f>
        <v>0</v>
      </c>
      <c r="K3082" s="42">
        <f>[2]Emissions!K2649</f>
        <v>0</v>
      </c>
      <c r="L3082" s="42">
        <f>[2]Emissions!L2649</f>
        <v>0</v>
      </c>
      <c r="M3082" s="42">
        <f>[2]Emissions!M2649</f>
        <v>0</v>
      </c>
    </row>
    <row r="3083" spans="1:13">
      <c r="A3083" s="10">
        <f>[2]Emissions!A2642</f>
        <v>0</v>
      </c>
      <c r="B3083" s="10">
        <f>[2]Emissions!B2642</f>
        <v>0</v>
      </c>
      <c r="C3083" s="10">
        <f>[2]Emissions!C2642</f>
        <v>0</v>
      </c>
      <c r="D3083" s="10">
        <f>[2]Emissions!D2642</f>
        <v>0</v>
      </c>
      <c r="E3083" s="42">
        <f>[2]Emissions!E2642</f>
        <v>0</v>
      </c>
      <c r="F3083" s="42">
        <f>[2]Emissions!F2642</f>
        <v>0</v>
      </c>
      <c r="G3083" s="42">
        <f>[2]Emissions!G2642</f>
        <v>0</v>
      </c>
      <c r="H3083" s="42">
        <f>[2]Emissions!H2642</f>
        <v>0</v>
      </c>
      <c r="I3083" s="42">
        <f>[2]Emissions!I2642</f>
        <v>0</v>
      </c>
      <c r="J3083" s="42">
        <f>[2]Emissions!J2642</f>
        <v>0</v>
      </c>
      <c r="K3083" s="42">
        <f>[2]Emissions!K2642</f>
        <v>0</v>
      </c>
      <c r="L3083" s="42">
        <f>[2]Emissions!L2642</f>
        <v>0</v>
      </c>
      <c r="M3083" s="42">
        <f>[2]Emissions!M2642</f>
        <v>0</v>
      </c>
    </row>
    <row r="3084" spans="1:13">
      <c r="A3084" s="10">
        <f>[2]Emissions!A2638</f>
        <v>0</v>
      </c>
      <c r="B3084" s="10">
        <f>[2]Emissions!B2638</f>
        <v>0</v>
      </c>
      <c r="C3084" s="10">
        <f>[2]Emissions!C2638</f>
        <v>0</v>
      </c>
      <c r="D3084" s="10">
        <f>[2]Emissions!D2638</f>
        <v>0</v>
      </c>
      <c r="E3084" s="42">
        <f>[2]Emissions!E2638</f>
        <v>0</v>
      </c>
      <c r="F3084" s="42">
        <f>[2]Emissions!F2638</f>
        <v>0</v>
      </c>
      <c r="G3084" s="42">
        <f>[2]Emissions!G2638</f>
        <v>0</v>
      </c>
      <c r="H3084" s="42">
        <f>[2]Emissions!H2638</f>
        <v>0</v>
      </c>
      <c r="I3084" s="42">
        <f>[2]Emissions!I2638</f>
        <v>0</v>
      </c>
      <c r="J3084" s="42">
        <f>[2]Emissions!J2638</f>
        <v>0</v>
      </c>
      <c r="K3084" s="42">
        <f>[2]Emissions!K2638</f>
        <v>0</v>
      </c>
      <c r="L3084" s="42">
        <f>[2]Emissions!L2638</f>
        <v>0</v>
      </c>
      <c r="M3084" s="42">
        <f>[2]Emissions!M2638</f>
        <v>0</v>
      </c>
    </row>
    <row r="3085" spans="1:13">
      <c r="A3085" s="10">
        <f>[2]Emissions!A2630</f>
        <v>0</v>
      </c>
      <c r="B3085" s="10">
        <f>[2]Emissions!B2630</f>
        <v>0</v>
      </c>
      <c r="C3085" s="10">
        <f>[2]Emissions!C2630</f>
        <v>0</v>
      </c>
      <c r="D3085" s="10">
        <f>[2]Emissions!D2630</f>
        <v>0</v>
      </c>
      <c r="E3085" s="42">
        <f>[2]Emissions!E2630</f>
        <v>0</v>
      </c>
      <c r="F3085" s="42">
        <f>[2]Emissions!F2630</f>
        <v>0</v>
      </c>
      <c r="G3085" s="42">
        <f>[2]Emissions!G2630</f>
        <v>0</v>
      </c>
      <c r="H3085" s="42">
        <f>[2]Emissions!H2630</f>
        <v>0</v>
      </c>
      <c r="I3085" s="42">
        <f>[2]Emissions!I2630</f>
        <v>0</v>
      </c>
      <c r="J3085" s="42">
        <f>[2]Emissions!J2630</f>
        <v>0</v>
      </c>
      <c r="K3085" s="42">
        <f>[2]Emissions!K2630</f>
        <v>0</v>
      </c>
      <c r="L3085" s="42">
        <f>[2]Emissions!L2630</f>
        <v>0</v>
      </c>
      <c r="M3085" s="42">
        <f>[2]Emissions!M2630</f>
        <v>0</v>
      </c>
    </row>
    <row r="3086" spans="1:13">
      <c r="A3086" s="10">
        <f>[2]Emissions!A2623</f>
        <v>0</v>
      </c>
      <c r="B3086" s="10">
        <f>[2]Emissions!B2623</f>
        <v>0</v>
      </c>
      <c r="C3086" s="10">
        <f>[2]Emissions!C2623</f>
        <v>0</v>
      </c>
      <c r="D3086" s="10">
        <f>[2]Emissions!D2623</f>
        <v>0</v>
      </c>
      <c r="E3086" s="42">
        <f>[2]Emissions!E2623</f>
        <v>0</v>
      </c>
      <c r="F3086" s="42">
        <f>[2]Emissions!F2623</f>
        <v>0</v>
      </c>
      <c r="G3086" s="42">
        <f>[2]Emissions!G2623</f>
        <v>0</v>
      </c>
      <c r="H3086" s="42">
        <f>[2]Emissions!H2623</f>
        <v>0</v>
      </c>
      <c r="I3086" s="42">
        <f>[2]Emissions!I2623</f>
        <v>0</v>
      </c>
      <c r="J3086" s="42">
        <f>[2]Emissions!J2623</f>
        <v>0</v>
      </c>
      <c r="K3086" s="42">
        <f>[2]Emissions!K2623</f>
        <v>0</v>
      </c>
      <c r="L3086" s="42">
        <f>[2]Emissions!L2623</f>
        <v>0</v>
      </c>
      <c r="M3086" s="42">
        <f>[2]Emissions!M2623</f>
        <v>0</v>
      </c>
    </row>
    <row r="3087" spans="1:13">
      <c r="A3087" s="10">
        <f>[2]Emissions!A2616</f>
        <v>0</v>
      </c>
      <c r="B3087" s="10">
        <f>[2]Emissions!B2616</f>
        <v>0</v>
      </c>
      <c r="C3087" s="10">
        <f>[2]Emissions!C2616</f>
        <v>0</v>
      </c>
      <c r="D3087" s="10">
        <f>[2]Emissions!D2616</f>
        <v>0</v>
      </c>
      <c r="E3087" s="42">
        <f>[2]Emissions!E2616</f>
        <v>0</v>
      </c>
      <c r="F3087" s="42">
        <f>[2]Emissions!F2616</f>
        <v>0</v>
      </c>
      <c r="G3087" s="42">
        <f>[2]Emissions!G2616</f>
        <v>0</v>
      </c>
      <c r="H3087" s="42">
        <f>[2]Emissions!H2616</f>
        <v>0</v>
      </c>
      <c r="I3087" s="42">
        <f>[2]Emissions!I2616</f>
        <v>0</v>
      </c>
      <c r="J3087" s="42">
        <f>[2]Emissions!J2616</f>
        <v>0</v>
      </c>
      <c r="K3087" s="42">
        <f>[2]Emissions!K2616</f>
        <v>0</v>
      </c>
      <c r="L3087" s="42">
        <f>[2]Emissions!L2616</f>
        <v>0</v>
      </c>
      <c r="M3087" s="42">
        <f>[2]Emissions!M2616</f>
        <v>0</v>
      </c>
    </row>
    <row r="3088" spans="1:13">
      <c r="A3088" s="10">
        <f>[2]Emissions!A2609</f>
        <v>0</v>
      </c>
      <c r="B3088" s="10">
        <f>[2]Emissions!B2609</f>
        <v>0</v>
      </c>
      <c r="C3088" s="10">
        <f>[2]Emissions!C2609</f>
        <v>0</v>
      </c>
      <c r="D3088" s="10">
        <f>[2]Emissions!D2609</f>
        <v>0</v>
      </c>
      <c r="E3088" s="42">
        <f>[2]Emissions!E2609</f>
        <v>0</v>
      </c>
      <c r="F3088" s="42">
        <f>[2]Emissions!F2609</f>
        <v>0</v>
      </c>
      <c r="G3088" s="42">
        <f>[2]Emissions!G2609</f>
        <v>0</v>
      </c>
      <c r="H3088" s="42">
        <f>[2]Emissions!H2609</f>
        <v>0</v>
      </c>
      <c r="I3088" s="42">
        <f>[2]Emissions!I2609</f>
        <v>0</v>
      </c>
      <c r="J3088" s="42">
        <f>[2]Emissions!J2609</f>
        <v>0</v>
      </c>
      <c r="K3088" s="42">
        <f>[2]Emissions!K2609</f>
        <v>0</v>
      </c>
      <c r="L3088" s="42">
        <f>[2]Emissions!L2609</f>
        <v>0</v>
      </c>
      <c r="M3088" s="42">
        <f>[2]Emissions!M2609</f>
        <v>0</v>
      </c>
    </row>
    <row r="3089" spans="1:13">
      <c r="A3089" s="10">
        <f>[2]Emissions!A2602</f>
        <v>0</v>
      </c>
      <c r="B3089" s="10">
        <f>[2]Emissions!B2602</f>
        <v>0</v>
      </c>
      <c r="C3089" s="10">
        <f>[2]Emissions!C2602</f>
        <v>0</v>
      </c>
      <c r="D3089" s="10">
        <f>[2]Emissions!D2602</f>
        <v>0</v>
      </c>
      <c r="E3089" s="42">
        <f>[2]Emissions!E2602</f>
        <v>0</v>
      </c>
      <c r="F3089" s="42">
        <f>[2]Emissions!F2602</f>
        <v>0</v>
      </c>
      <c r="G3089" s="42">
        <f>[2]Emissions!G2602</f>
        <v>0</v>
      </c>
      <c r="H3089" s="42">
        <f>[2]Emissions!H2602</f>
        <v>0</v>
      </c>
      <c r="I3089" s="42">
        <f>[2]Emissions!I2602</f>
        <v>0</v>
      </c>
      <c r="J3089" s="42">
        <f>[2]Emissions!J2602</f>
        <v>0</v>
      </c>
      <c r="K3089" s="42">
        <f>[2]Emissions!K2602</f>
        <v>0</v>
      </c>
      <c r="L3089" s="42">
        <f>[2]Emissions!L2602</f>
        <v>0</v>
      </c>
      <c r="M3089" s="42">
        <f>[2]Emissions!M2602</f>
        <v>0</v>
      </c>
    </row>
    <row r="3090" spans="1:13">
      <c r="A3090" s="10">
        <f>[2]Emissions!A2595</f>
        <v>0</v>
      </c>
      <c r="B3090" s="10">
        <f>[2]Emissions!B2595</f>
        <v>0</v>
      </c>
      <c r="C3090" s="10">
        <f>[2]Emissions!C2595</f>
        <v>0</v>
      </c>
      <c r="D3090" s="10">
        <f>[2]Emissions!D2595</f>
        <v>0</v>
      </c>
      <c r="E3090" s="42">
        <f>[2]Emissions!E2595</f>
        <v>0</v>
      </c>
      <c r="F3090" s="42">
        <f>[2]Emissions!F2595</f>
        <v>0</v>
      </c>
      <c r="G3090" s="42">
        <f>[2]Emissions!G2595</f>
        <v>0</v>
      </c>
      <c r="H3090" s="42">
        <f>[2]Emissions!H2595</f>
        <v>0</v>
      </c>
      <c r="I3090" s="42">
        <f>[2]Emissions!I2595</f>
        <v>0</v>
      </c>
      <c r="J3090" s="42">
        <f>[2]Emissions!J2595</f>
        <v>0</v>
      </c>
      <c r="K3090" s="42">
        <f>[2]Emissions!K2595</f>
        <v>0</v>
      </c>
      <c r="L3090" s="42">
        <f>[2]Emissions!L2595</f>
        <v>0</v>
      </c>
      <c r="M3090" s="42">
        <f>[2]Emissions!M2595</f>
        <v>0</v>
      </c>
    </row>
    <row r="3091" spans="1:13">
      <c r="A3091" s="10">
        <f>[2]Emissions!A2588</f>
        <v>0</v>
      </c>
      <c r="B3091" s="10">
        <f>[2]Emissions!B2588</f>
        <v>0</v>
      </c>
      <c r="C3091" s="10">
        <f>[2]Emissions!C2588</f>
        <v>0</v>
      </c>
      <c r="D3091" s="10">
        <f>[2]Emissions!D2588</f>
        <v>0</v>
      </c>
      <c r="E3091" s="42">
        <f>[2]Emissions!E2588</f>
        <v>0</v>
      </c>
      <c r="F3091" s="42">
        <f>[2]Emissions!F2588</f>
        <v>0</v>
      </c>
      <c r="G3091" s="42">
        <f>[2]Emissions!G2588</f>
        <v>0</v>
      </c>
      <c r="H3091" s="42">
        <f>[2]Emissions!H2588</f>
        <v>0</v>
      </c>
      <c r="I3091" s="42">
        <f>[2]Emissions!I2588</f>
        <v>0</v>
      </c>
      <c r="J3091" s="42">
        <f>[2]Emissions!J2588</f>
        <v>0</v>
      </c>
      <c r="K3091" s="42">
        <f>[2]Emissions!K2588</f>
        <v>0</v>
      </c>
      <c r="L3091" s="42">
        <f>[2]Emissions!L2588</f>
        <v>0</v>
      </c>
      <c r="M3091" s="42">
        <f>[2]Emissions!M2588</f>
        <v>0</v>
      </c>
    </row>
    <row r="3092" spans="1:13">
      <c r="A3092" s="10">
        <f>[2]Emissions!A2581</f>
        <v>0</v>
      </c>
      <c r="B3092" s="10">
        <f>[2]Emissions!B2581</f>
        <v>0</v>
      </c>
      <c r="C3092" s="10">
        <f>[2]Emissions!C2581</f>
        <v>0</v>
      </c>
      <c r="D3092" s="10">
        <f>[2]Emissions!D2581</f>
        <v>0</v>
      </c>
      <c r="E3092" s="42">
        <f>[2]Emissions!E2581</f>
        <v>0</v>
      </c>
      <c r="F3092" s="42">
        <f>[2]Emissions!F2581</f>
        <v>0</v>
      </c>
      <c r="G3092" s="42">
        <f>[2]Emissions!G2581</f>
        <v>0</v>
      </c>
      <c r="H3092" s="42">
        <f>[2]Emissions!H2581</f>
        <v>0</v>
      </c>
      <c r="I3092" s="42">
        <f>[2]Emissions!I2581</f>
        <v>0</v>
      </c>
      <c r="J3092" s="42">
        <f>[2]Emissions!J2581</f>
        <v>0</v>
      </c>
      <c r="K3092" s="42">
        <f>[2]Emissions!K2581</f>
        <v>0</v>
      </c>
      <c r="L3092" s="42">
        <f>[2]Emissions!L2581</f>
        <v>0</v>
      </c>
      <c r="M3092" s="42">
        <f>[2]Emissions!M2581</f>
        <v>0</v>
      </c>
    </row>
    <row r="3093" spans="1:13">
      <c r="A3093" s="10">
        <f>[2]Emissions!A2574</f>
        <v>0</v>
      </c>
      <c r="B3093" s="10">
        <f>[2]Emissions!B2574</f>
        <v>0</v>
      </c>
      <c r="C3093" s="10">
        <f>[2]Emissions!C2574</f>
        <v>0</v>
      </c>
      <c r="D3093" s="10">
        <f>[2]Emissions!D2574</f>
        <v>0</v>
      </c>
      <c r="E3093" s="42">
        <f>[2]Emissions!E2574</f>
        <v>0</v>
      </c>
      <c r="F3093" s="42">
        <f>[2]Emissions!F2574</f>
        <v>0</v>
      </c>
      <c r="G3093" s="42">
        <f>[2]Emissions!G2574</f>
        <v>0</v>
      </c>
      <c r="H3093" s="42">
        <f>[2]Emissions!H2574</f>
        <v>0</v>
      </c>
      <c r="I3093" s="42">
        <f>[2]Emissions!I2574</f>
        <v>0</v>
      </c>
      <c r="J3093" s="42">
        <f>[2]Emissions!J2574</f>
        <v>0</v>
      </c>
      <c r="K3093" s="42">
        <f>[2]Emissions!K2574</f>
        <v>0</v>
      </c>
      <c r="L3093" s="42">
        <f>[2]Emissions!L2574</f>
        <v>0</v>
      </c>
      <c r="M3093" s="42">
        <f>[2]Emissions!M2574</f>
        <v>0</v>
      </c>
    </row>
    <row r="3094" spans="1:13">
      <c r="A3094" s="10">
        <f>[2]Emissions!A3263</f>
        <v>0</v>
      </c>
      <c r="B3094" s="10">
        <f>[2]Emissions!B3263</f>
        <v>0</v>
      </c>
      <c r="C3094" s="10">
        <f>[2]Emissions!C3263</f>
        <v>0</v>
      </c>
      <c r="D3094" s="10">
        <f>[2]Emissions!D3263</f>
        <v>0</v>
      </c>
      <c r="E3094" s="42">
        <f>[2]Emissions!E3263</f>
        <v>0</v>
      </c>
      <c r="F3094" s="42">
        <f>[2]Emissions!F3263</f>
        <v>0</v>
      </c>
      <c r="G3094" s="42">
        <f>[2]Emissions!G3263</f>
        <v>0</v>
      </c>
      <c r="H3094" s="42">
        <f>[2]Emissions!H3263</f>
        <v>0</v>
      </c>
      <c r="I3094" s="42">
        <f>[2]Emissions!I3263</f>
        <v>0</v>
      </c>
      <c r="J3094" s="42">
        <f>[2]Emissions!J3263</f>
        <v>0</v>
      </c>
      <c r="K3094" s="42">
        <f>[2]Emissions!K3263</f>
        <v>0</v>
      </c>
      <c r="L3094" s="42">
        <f>[2]Emissions!L3263</f>
        <v>0</v>
      </c>
      <c r="M3094" s="42">
        <f>[2]Emissions!M3263</f>
        <v>0</v>
      </c>
    </row>
    <row r="3095" spans="1:13">
      <c r="A3095" s="10">
        <f>[2]Emissions!A3256</f>
        <v>0</v>
      </c>
      <c r="B3095" s="10">
        <f>[2]Emissions!B3256</f>
        <v>0</v>
      </c>
      <c r="C3095" s="10">
        <f>[2]Emissions!C3256</f>
        <v>0</v>
      </c>
      <c r="D3095" s="10">
        <f>[2]Emissions!D3256</f>
        <v>0</v>
      </c>
      <c r="E3095" s="42">
        <f>[2]Emissions!E3256</f>
        <v>0</v>
      </c>
      <c r="F3095" s="42">
        <f>[2]Emissions!F3256</f>
        <v>0</v>
      </c>
      <c r="G3095" s="42">
        <f>[2]Emissions!G3256</f>
        <v>0</v>
      </c>
      <c r="H3095" s="42">
        <f>[2]Emissions!H3256</f>
        <v>0</v>
      </c>
      <c r="I3095" s="42">
        <f>[2]Emissions!I3256</f>
        <v>0</v>
      </c>
      <c r="J3095" s="42">
        <f>[2]Emissions!J3256</f>
        <v>0</v>
      </c>
      <c r="K3095" s="42">
        <f>[2]Emissions!K3256</f>
        <v>0</v>
      </c>
      <c r="L3095" s="42">
        <f>[2]Emissions!L3256</f>
        <v>0</v>
      </c>
      <c r="M3095" s="42">
        <f>[2]Emissions!M3256</f>
        <v>0</v>
      </c>
    </row>
    <row r="3096" spans="1:13">
      <c r="A3096" s="10">
        <f>[2]Emissions!A3249</f>
        <v>0</v>
      </c>
      <c r="B3096" s="10">
        <f>[2]Emissions!B3249</f>
        <v>0</v>
      </c>
      <c r="C3096" s="10">
        <f>[2]Emissions!C3249</f>
        <v>0</v>
      </c>
      <c r="D3096" s="10">
        <f>[2]Emissions!D3249</f>
        <v>0</v>
      </c>
      <c r="E3096" s="42">
        <f>[2]Emissions!E3249</f>
        <v>0</v>
      </c>
      <c r="F3096" s="42">
        <f>[2]Emissions!F3249</f>
        <v>0</v>
      </c>
      <c r="G3096" s="42">
        <f>[2]Emissions!G3249</f>
        <v>0</v>
      </c>
      <c r="H3096" s="42">
        <f>[2]Emissions!H3249</f>
        <v>0</v>
      </c>
      <c r="I3096" s="42">
        <f>[2]Emissions!I3249</f>
        <v>0</v>
      </c>
      <c r="J3096" s="42">
        <f>[2]Emissions!J3249</f>
        <v>0</v>
      </c>
      <c r="K3096" s="42">
        <f>[2]Emissions!K3249</f>
        <v>0</v>
      </c>
      <c r="L3096" s="42">
        <f>[2]Emissions!L3249</f>
        <v>0</v>
      </c>
      <c r="M3096" s="42">
        <f>[2]Emissions!M3249</f>
        <v>0</v>
      </c>
    </row>
    <row r="3097" spans="1:13">
      <c r="A3097" s="10">
        <f>[2]Emissions!A3236</f>
        <v>0</v>
      </c>
      <c r="B3097" s="10">
        <f>[2]Emissions!B3236</f>
        <v>0</v>
      </c>
      <c r="C3097" s="10">
        <f>[2]Emissions!C3236</f>
        <v>0</v>
      </c>
      <c r="D3097" s="10">
        <f>[2]Emissions!D3236</f>
        <v>0</v>
      </c>
      <c r="E3097" s="42">
        <f>[2]Emissions!E3236</f>
        <v>0</v>
      </c>
      <c r="F3097" s="42">
        <f>[2]Emissions!F3236</f>
        <v>0</v>
      </c>
      <c r="G3097" s="42">
        <f>[2]Emissions!G3236</f>
        <v>0</v>
      </c>
      <c r="H3097" s="42">
        <f>[2]Emissions!H3236</f>
        <v>0</v>
      </c>
      <c r="I3097" s="42">
        <f>[2]Emissions!I3236</f>
        <v>0</v>
      </c>
      <c r="J3097" s="42">
        <f>[2]Emissions!J3236</f>
        <v>0</v>
      </c>
      <c r="K3097" s="42">
        <f>[2]Emissions!K3236</f>
        <v>0</v>
      </c>
      <c r="L3097" s="42">
        <f>[2]Emissions!L3236</f>
        <v>0</v>
      </c>
      <c r="M3097" s="42">
        <f>[2]Emissions!M3236</f>
        <v>0</v>
      </c>
    </row>
    <row r="3098" spans="1:13">
      <c r="A3098" s="10">
        <f>[2]Emissions!A3242</f>
        <v>0</v>
      </c>
      <c r="B3098" s="10">
        <f>[2]Emissions!B3242</f>
        <v>0</v>
      </c>
      <c r="C3098" s="10">
        <f>[2]Emissions!C3242</f>
        <v>0</v>
      </c>
      <c r="D3098" s="10">
        <f>[2]Emissions!D3242</f>
        <v>0</v>
      </c>
      <c r="E3098" s="42">
        <f>[2]Emissions!E3242</f>
        <v>0</v>
      </c>
      <c r="F3098" s="42">
        <f>[2]Emissions!F3242</f>
        <v>0</v>
      </c>
      <c r="G3098" s="42">
        <f>[2]Emissions!G3242</f>
        <v>0</v>
      </c>
      <c r="H3098" s="42">
        <f>[2]Emissions!H3242</f>
        <v>0</v>
      </c>
      <c r="I3098" s="42">
        <f>[2]Emissions!I3242</f>
        <v>0</v>
      </c>
      <c r="J3098" s="42">
        <f>[2]Emissions!J3242</f>
        <v>0</v>
      </c>
      <c r="K3098" s="42">
        <f>[2]Emissions!K3242</f>
        <v>0</v>
      </c>
      <c r="L3098" s="42">
        <f>[2]Emissions!L3242</f>
        <v>0</v>
      </c>
      <c r="M3098" s="42">
        <f>[2]Emissions!M3242</f>
        <v>0</v>
      </c>
    </row>
    <row r="3099" spans="1:13">
      <c r="A3099" s="10">
        <f>[2]Emissions!A3230</f>
        <v>0</v>
      </c>
      <c r="B3099" s="10">
        <f>[2]Emissions!B3230</f>
        <v>0</v>
      </c>
      <c r="C3099" s="10">
        <f>[2]Emissions!C3230</f>
        <v>0</v>
      </c>
      <c r="D3099" s="10">
        <f>[2]Emissions!D3230</f>
        <v>0</v>
      </c>
      <c r="E3099" s="42">
        <f>[2]Emissions!E3230</f>
        <v>0</v>
      </c>
      <c r="F3099" s="42">
        <f>[2]Emissions!F3230</f>
        <v>0</v>
      </c>
      <c r="G3099" s="42">
        <f>[2]Emissions!G3230</f>
        <v>0</v>
      </c>
      <c r="H3099" s="42">
        <f>[2]Emissions!H3230</f>
        <v>0</v>
      </c>
      <c r="I3099" s="42">
        <f>[2]Emissions!I3230</f>
        <v>0</v>
      </c>
      <c r="J3099" s="42">
        <f>[2]Emissions!J3230</f>
        <v>0</v>
      </c>
      <c r="K3099" s="42">
        <f>[2]Emissions!K3230</f>
        <v>0</v>
      </c>
      <c r="L3099" s="42">
        <f>[2]Emissions!L3230</f>
        <v>0</v>
      </c>
      <c r="M3099" s="42">
        <f>[2]Emissions!M3230</f>
        <v>0</v>
      </c>
    </row>
    <row r="3100" spans="1:13">
      <c r="A3100" s="10">
        <f>[2]Emissions!A3223</f>
        <v>0</v>
      </c>
      <c r="B3100" s="10">
        <f>[2]Emissions!B3223</f>
        <v>0</v>
      </c>
      <c r="C3100" s="10">
        <f>[2]Emissions!C3223</f>
        <v>0</v>
      </c>
      <c r="D3100" s="10">
        <f>[2]Emissions!D3223</f>
        <v>0</v>
      </c>
      <c r="E3100" s="42">
        <f>[2]Emissions!E3223</f>
        <v>0</v>
      </c>
      <c r="F3100" s="42">
        <f>[2]Emissions!F3223</f>
        <v>0</v>
      </c>
      <c r="G3100" s="42">
        <f>[2]Emissions!G3223</f>
        <v>0</v>
      </c>
      <c r="H3100" s="42">
        <f>[2]Emissions!H3223</f>
        <v>0</v>
      </c>
      <c r="I3100" s="42">
        <f>[2]Emissions!I3223</f>
        <v>0</v>
      </c>
      <c r="J3100" s="42">
        <f>[2]Emissions!J3223</f>
        <v>0</v>
      </c>
      <c r="K3100" s="42">
        <f>[2]Emissions!K3223</f>
        <v>0</v>
      </c>
      <c r="L3100" s="42">
        <f>[2]Emissions!L3223</f>
        <v>0</v>
      </c>
      <c r="M3100" s="42">
        <f>[2]Emissions!M3223</f>
        <v>0</v>
      </c>
    </row>
    <row r="3101" spans="1:13">
      <c r="A3101" s="10">
        <f>[2]Emissions!A3216</f>
        <v>0</v>
      </c>
      <c r="B3101" s="10">
        <f>[2]Emissions!B3216</f>
        <v>0</v>
      </c>
      <c r="C3101" s="10">
        <f>[2]Emissions!C3216</f>
        <v>0</v>
      </c>
      <c r="D3101" s="10">
        <f>[2]Emissions!D3216</f>
        <v>0</v>
      </c>
      <c r="E3101" s="42">
        <f>[2]Emissions!E3216</f>
        <v>0</v>
      </c>
      <c r="F3101" s="42">
        <f>[2]Emissions!F3216</f>
        <v>0</v>
      </c>
      <c r="G3101" s="42">
        <f>[2]Emissions!G3216</f>
        <v>0</v>
      </c>
      <c r="H3101" s="42">
        <f>[2]Emissions!H3216</f>
        <v>0</v>
      </c>
      <c r="I3101" s="42">
        <f>[2]Emissions!I3216</f>
        <v>0</v>
      </c>
      <c r="J3101" s="42">
        <f>[2]Emissions!J3216</f>
        <v>0</v>
      </c>
      <c r="K3101" s="42">
        <f>[2]Emissions!K3216</f>
        <v>0</v>
      </c>
      <c r="L3101" s="42">
        <f>[2]Emissions!L3216</f>
        <v>0</v>
      </c>
      <c r="M3101" s="42">
        <f>[2]Emissions!M3216</f>
        <v>0</v>
      </c>
    </row>
    <row r="3102" spans="1:13">
      <c r="A3102" s="10">
        <f>[2]Emissions!A3209</f>
        <v>0</v>
      </c>
      <c r="B3102" s="10">
        <f>[2]Emissions!B3209</f>
        <v>0</v>
      </c>
      <c r="C3102" s="10">
        <f>[2]Emissions!C3209</f>
        <v>0</v>
      </c>
      <c r="D3102" s="10">
        <f>[2]Emissions!D3209</f>
        <v>0</v>
      </c>
      <c r="E3102" s="42">
        <f>[2]Emissions!E3209</f>
        <v>0</v>
      </c>
      <c r="F3102" s="42">
        <f>[2]Emissions!F3209</f>
        <v>0</v>
      </c>
      <c r="G3102" s="42">
        <f>[2]Emissions!G3209</f>
        <v>0</v>
      </c>
      <c r="H3102" s="42">
        <f>[2]Emissions!H3209</f>
        <v>0</v>
      </c>
      <c r="I3102" s="42">
        <f>[2]Emissions!I3209</f>
        <v>0</v>
      </c>
      <c r="J3102" s="42">
        <f>[2]Emissions!J3209</f>
        <v>0</v>
      </c>
      <c r="K3102" s="42">
        <f>[2]Emissions!K3209</f>
        <v>0</v>
      </c>
      <c r="L3102" s="42">
        <f>[2]Emissions!L3209</f>
        <v>0</v>
      </c>
      <c r="M3102" s="42">
        <f>[2]Emissions!M3209</f>
        <v>0</v>
      </c>
    </row>
    <row r="3103" spans="1:13">
      <c r="A3103" s="10">
        <f>[2]Emissions!A3202</f>
        <v>0</v>
      </c>
      <c r="B3103" s="10">
        <f>[2]Emissions!B3202</f>
        <v>0</v>
      </c>
      <c r="C3103" s="10">
        <f>[2]Emissions!C3202</f>
        <v>0</v>
      </c>
      <c r="D3103" s="10">
        <f>[2]Emissions!D3202</f>
        <v>0</v>
      </c>
      <c r="E3103" s="42">
        <f>[2]Emissions!E3202</f>
        <v>0</v>
      </c>
      <c r="F3103" s="42">
        <f>[2]Emissions!F3202</f>
        <v>0</v>
      </c>
      <c r="G3103" s="42">
        <f>[2]Emissions!G3202</f>
        <v>0</v>
      </c>
      <c r="H3103" s="42">
        <f>[2]Emissions!H3202</f>
        <v>0</v>
      </c>
      <c r="I3103" s="42">
        <f>[2]Emissions!I3202</f>
        <v>0</v>
      </c>
      <c r="J3103" s="42">
        <f>[2]Emissions!J3202</f>
        <v>0</v>
      </c>
      <c r="K3103" s="42">
        <f>[2]Emissions!K3202</f>
        <v>0</v>
      </c>
      <c r="L3103" s="42">
        <f>[2]Emissions!L3202</f>
        <v>0</v>
      </c>
      <c r="M3103" s="42">
        <f>[2]Emissions!M3202</f>
        <v>0</v>
      </c>
    </row>
    <row r="3104" spans="1:13">
      <c r="A3104" s="10">
        <f>[2]Emissions!A3195</f>
        <v>0</v>
      </c>
      <c r="B3104" s="10">
        <f>[2]Emissions!B3195</f>
        <v>0</v>
      </c>
      <c r="C3104" s="10">
        <f>[2]Emissions!C3195</f>
        <v>0</v>
      </c>
      <c r="D3104" s="10">
        <f>[2]Emissions!D3195</f>
        <v>0</v>
      </c>
      <c r="E3104" s="42">
        <f>[2]Emissions!E3195</f>
        <v>0</v>
      </c>
      <c r="F3104" s="42">
        <f>[2]Emissions!F3195</f>
        <v>0</v>
      </c>
      <c r="G3104" s="42">
        <f>[2]Emissions!G3195</f>
        <v>0</v>
      </c>
      <c r="H3104" s="42">
        <f>[2]Emissions!H3195</f>
        <v>0</v>
      </c>
      <c r="I3104" s="42">
        <f>[2]Emissions!I3195</f>
        <v>0</v>
      </c>
      <c r="J3104" s="42">
        <f>[2]Emissions!J3195</f>
        <v>0</v>
      </c>
      <c r="K3104" s="42">
        <f>[2]Emissions!K3195</f>
        <v>0</v>
      </c>
      <c r="L3104" s="42">
        <f>[2]Emissions!L3195</f>
        <v>0</v>
      </c>
      <c r="M3104" s="42">
        <f>[2]Emissions!M3195</f>
        <v>0</v>
      </c>
    </row>
    <row r="3105" spans="1:13">
      <c r="A3105" s="10">
        <f>[2]Emissions!A3188</f>
        <v>0</v>
      </c>
      <c r="B3105" s="10">
        <f>[2]Emissions!B3188</f>
        <v>0</v>
      </c>
      <c r="C3105" s="10">
        <f>[2]Emissions!C3188</f>
        <v>0</v>
      </c>
      <c r="D3105" s="10">
        <f>[2]Emissions!D3188</f>
        <v>0</v>
      </c>
      <c r="E3105" s="42">
        <f>[2]Emissions!E3188</f>
        <v>0</v>
      </c>
      <c r="F3105" s="42">
        <f>[2]Emissions!F3188</f>
        <v>0</v>
      </c>
      <c r="G3105" s="42">
        <f>[2]Emissions!G3188</f>
        <v>0</v>
      </c>
      <c r="H3105" s="42">
        <f>[2]Emissions!H3188</f>
        <v>0</v>
      </c>
      <c r="I3105" s="42">
        <f>[2]Emissions!I3188</f>
        <v>0</v>
      </c>
      <c r="J3105" s="42">
        <f>[2]Emissions!J3188</f>
        <v>0</v>
      </c>
      <c r="K3105" s="42">
        <f>[2]Emissions!K3188</f>
        <v>0</v>
      </c>
      <c r="L3105" s="42">
        <f>[2]Emissions!L3188</f>
        <v>0</v>
      </c>
      <c r="M3105" s="42">
        <f>[2]Emissions!M3188</f>
        <v>0</v>
      </c>
    </row>
    <row r="3106" spans="1:13">
      <c r="A3106" s="10">
        <f>[2]Emissions!A3181</f>
        <v>0</v>
      </c>
      <c r="B3106" s="10">
        <f>[2]Emissions!B3181</f>
        <v>0</v>
      </c>
      <c r="C3106" s="10">
        <f>[2]Emissions!C3181</f>
        <v>0</v>
      </c>
      <c r="D3106" s="10">
        <f>[2]Emissions!D3181</f>
        <v>0</v>
      </c>
      <c r="E3106" s="42">
        <f>[2]Emissions!E3181</f>
        <v>0</v>
      </c>
      <c r="F3106" s="42">
        <f>[2]Emissions!F3181</f>
        <v>0</v>
      </c>
      <c r="G3106" s="42">
        <f>[2]Emissions!G3181</f>
        <v>0</v>
      </c>
      <c r="H3106" s="42">
        <f>[2]Emissions!H3181</f>
        <v>0</v>
      </c>
      <c r="I3106" s="42">
        <f>[2]Emissions!I3181</f>
        <v>0</v>
      </c>
      <c r="J3106" s="42">
        <f>[2]Emissions!J3181</f>
        <v>0</v>
      </c>
      <c r="K3106" s="42">
        <f>[2]Emissions!K3181</f>
        <v>0</v>
      </c>
      <c r="L3106" s="42">
        <f>[2]Emissions!L3181</f>
        <v>0</v>
      </c>
      <c r="M3106" s="42">
        <f>[2]Emissions!M3181</f>
        <v>0</v>
      </c>
    </row>
    <row r="3107" spans="1:13">
      <c r="A3107" s="10">
        <f>[2]Emissions!A3174</f>
        <v>0</v>
      </c>
      <c r="B3107" s="10">
        <f>[2]Emissions!B3174</f>
        <v>0</v>
      </c>
      <c r="C3107" s="10">
        <f>[2]Emissions!C3174</f>
        <v>0</v>
      </c>
      <c r="D3107" s="10">
        <f>[2]Emissions!D3174</f>
        <v>0</v>
      </c>
      <c r="E3107" s="42">
        <f>[2]Emissions!E3174</f>
        <v>0</v>
      </c>
      <c r="F3107" s="42">
        <f>[2]Emissions!F3174</f>
        <v>0</v>
      </c>
      <c r="G3107" s="42">
        <f>[2]Emissions!G3174</f>
        <v>0</v>
      </c>
      <c r="H3107" s="42">
        <f>[2]Emissions!H3174</f>
        <v>0</v>
      </c>
      <c r="I3107" s="42">
        <f>[2]Emissions!I3174</f>
        <v>0</v>
      </c>
      <c r="J3107" s="42">
        <f>[2]Emissions!J3174</f>
        <v>0</v>
      </c>
      <c r="K3107" s="42">
        <f>[2]Emissions!K3174</f>
        <v>0</v>
      </c>
      <c r="L3107" s="42">
        <f>[2]Emissions!L3174</f>
        <v>0</v>
      </c>
      <c r="M3107" s="42">
        <f>[2]Emissions!M3174</f>
        <v>0</v>
      </c>
    </row>
    <row r="3108" spans="1:13">
      <c r="A3108" s="10">
        <f>[2]Emissions!A3167</f>
        <v>0</v>
      </c>
      <c r="B3108" s="10">
        <f>[2]Emissions!B3167</f>
        <v>0</v>
      </c>
      <c r="C3108" s="10">
        <f>[2]Emissions!C3167</f>
        <v>0</v>
      </c>
      <c r="D3108" s="10">
        <f>[2]Emissions!D3167</f>
        <v>0</v>
      </c>
      <c r="E3108" s="42">
        <f>[2]Emissions!E3167</f>
        <v>0</v>
      </c>
      <c r="F3108" s="42">
        <f>[2]Emissions!F3167</f>
        <v>0</v>
      </c>
      <c r="G3108" s="42">
        <f>[2]Emissions!G3167</f>
        <v>0</v>
      </c>
      <c r="H3108" s="42">
        <f>[2]Emissions!H3167</f>
        <v>0</v>
      </c>
      <c r="I3108" s="42">
        <f>[2]Emissions!I3167</f>
        <v>0</v>
      </c>
      <c r="J3108" s="42">
        <f>[2]Emissions!J3167</f>
        <v>0</v>
      </c>
      <c r="K3108" s="42">
        <f>[2]Emissions!K3167</f>
        <v>0</v>
      </c>
      <c r="L3108" s="42">
        <f>[2]Emissions!L3167</f>
        <v>0</v>
      </c>
      <c r="M3108" s="42">
        <f>[2]Emissions!M3167</f>
        <v>0</v>
      </c>
    </row>
    <row r="3109" spans="1:13">
      <c r="A3109" s="10">
        <f>[2]Emissions!A3160</f>
        <v>0</v>
      </c>
      <c r="B3109" s="10">
        <f>[2]Emissions!B3160</f>
        <v>0</v>
      </c>
      <c r="C3109" s="10">
        <f>[2]Emissions!C3160</f>
        <v>0</v>
      </c>
      <c r="D3109" s="10">
        <f>[2]Emissions!D3160</f>
        <v>0</v>
      </c>
      <c r="E3109" s="42">
        <f>[2]Emissions!E3160</f>
        <v>0</v>
      </c>
      <c r="F3109" s="42">
        <f>[2]Emissions!F3160</f>
        <v>0</v>
      </c>
      <c r="G3109" s="42">
        <f>[2]Emissions!G3160</f>
        <v>0</v>
      </c>
      <c r="H3109" s="42">
        <f>[2]Emissions!H3160</f>
        <v>0</v>
      </c>
      <c r="I3109" s="42">
        <f>[2]Emissions!I3160</f>
        <v>0</v>
      </c>
      <c r="J3109" s="42">
        <f>[2]Emissions!J3160</f>
        <v>0</v>
      </c>
      <c r="K3109" s="42">
        <f>[2]Emissions!K3160</f>
        <v>0</v>
      </c>
      <c r="L3109" s="42">
        <f>[2]Emissions!L3160</f>
        <v>0</v>
      </c>
      <c r="M3109" s="42">
        <f>[2]Emissions!M3160</f>
        <v>0</v>
      </c>
    </row>
    <row r="3110" spans="1:13">
      <c r="A3110" s="10">
        <f>[2]Emissions!A3153</f>
        <v>0</v>
      </c>
      <c r="B3110" s="10">
        <f>[2]Emissions!B3153</f>
        <v>0</v>
      </c>
      <c r="C3110" s="10">
        <f>[2]Emissions!C3153</f>
        <v>0</v>
      </c>
      <c r="D3110" s="10">
        <f>[2]Emissions!D3153</f>
        <v>0</v>
      </c>
      <c r="E3110" s="42">
        <f>[2]Emissions!E3153</f>
        <v>0</v>
      </c>
      <c r="F3110" s="42">
        <f>[2]Emissions!F3153</f>
        <v>0</v>
      </c>
      <c r="G3110" s="42">
        <f>[2]Emissions!G3153</f>
        <v>0</v>
      </c>
      <c r="H3110" s="42">
        <f>[2]Emissions!H3153</f>
        <v>0</v>
      </c>
      <c r="I3110" s="42">
        <f>[2]Emissions!I3153</f>
        <v>0</v>
      </c>
      <c r="J3110" s="42">
        <f>[2]Emissions!J3153</f>
        <v>0</v>
      </c>
      <c r="K3110" s="42">
        <f>[2]Emissions!K3153</f>
        <v>0</v>
      </c>
      <c r="L3110" s="42">
        <f>[2]Emissions!L3153</f>
        <v>0</v>
      </c>
      <c r="M3110" s="42">
        <f>[2]Emissions!M3153</f>
        <v>0</v>
      </c>
    </row>
    <row r="3111" spans="1:13">
      <c r="A3111" s="10">
        <f>[2]Emissions!A3146</f>
        <v>0</v>
      </c>
      <c r="B3111" s="10">
        <f>[2]Emissions!B3146</f>
        <v>0</v>
      </c>
      <c r="C3111" s="10">
        <f>[2]Emissions!C3146</f>
        <v>0</v>
      </c>
      <c r="D3111" s="10">
        <f>[2]Emissions!D3146</f>
        <v>0</v>
      </c>
      <c r="E3111" s="42">
        <f>[2]Emissions!E3146</f>
        <v>0</v>
      </c>
      <c r="F3111" s="42">
        <f>[2]Emissions!F3146</f>
        <v>0</v>
      </c>
      <c r="G3111" s="42">
        <f>[2]Emissions!G3146</f>
        <v>0</v>
      </c>
      <c r="H3111" s="42">
        <f>[2]Emissions!H3146</f>
        <v>0</v>
      </c>
      <c r="I3111" s="42">
        <f>[2]Emissions!I3146</f>
        <v>0</v>
      </c>
      <c r="J3111" s="42">
        <f>[2]Emissions!J3146</f>
        <v>0</v>
      </c>
      <c r="K3111" s="42">
        <f>[2]Emissions!K3146</f>
        <v>0</v>
      </c>
      <c r="L3111" s="42">
        <f>[2]Emissions!L3146</f>
        <v>0</v>
      </c>
      <c r="M3111" s="42">
        <f>[2]Emissions!M3146</f>
        <v>0</v>
      </c>
    </row>
    <row r="3112" spans="1:13">
      <c r="A3112" s="10">
        <f>[2]Emissions!A3139</f>
        <v>0</v>
      </c>
      <c r="B3112" s="10">
        <f>[2]Emissions!B3139</f>
        <v>0</v>
      </c>
      <c r="C3112" s="10">
        <f>[2]Emissions!C3139</f>
        <v>0</v>
      </c>
      <c r="D3112" s="10">
        <f>[2]Emissions!D3139</f>
        <v>0</v>
      </c>
      <c r="E3112" s="42">
        <f>[2]Emissions!E3139</f>
        <v>0</v>
      </c>
      <c r="F3112" s="42">
        <f>[2]Emissions!F3139</f>
        <v>0</v>
      </c>
      <c r="G3112" s="42">
        <f>[2]Emissions!G3139</f>
        <v>0</v>
      </c>
      <c r="H3112" s="42">
        <f>[2]Emissions!H3139</f>
        <v>0</v>
      </c>
      <c r="I3112" s="42">
        <f>[2]Emissions!I3139</f>
        <v>0</v>
      </c>
      <c r="J3112" s="42">
        <f>[2]Emissions!J3139</f>
        <v>0</v>
      </c>
      <c r="K3112" s="42">
        <f>[2]Emissions!K3139</f>
        <v>0</v>
      </c>
      <c r="L3112" s="42">
        <f>[2]Emissions!L3139</f>
        <v>0</v>
      </c>
      <c r="M3112" s="42">
        <f>[2]Emissions!M3139</f>
        <v>0</v>
      </c>
    </row>
    <row r="3113" spans="1:13">
      <c r="A3113" s="10">
        <f>[2]Emissions!A3132</f>
        <v>0</v>
      </c>
      <c r="B3113" s="10">
        <f>[2]Emissions!B3132</f>
        <v>0</v>
      </c>
      <c r="C3113" s="10">
        <f>[2]Emissions!C3132</f>
        <v>0</v>
      </c>
      <c r="D3113" s="10">
        <f>[2]Emissions!D3132</f>
        <v>0</v>
      </c>
      <c r="E3113" s="42">
        <f>[2]Emissions!E3132</f>
        <v>0</v>
      </c>
      <c r="F3113" s="42">
        <f>[2]Emissions!F3132</f>
        <v>0</v>
      </c>
      <c r="G3113" s="42">
        <f>[2]Emissions!G3132</f>
        <v>0</v>
      </c>
      <c r="H3113" s="42">
        <f>[2]Emissions!H3132</f>
        <v>0</v>
      </c>
      <c r="I3113" s="42">
        <f>[2]Emissions!I3132</f>
        <v>0</v>
      </c>
      <c r="J3113" s="42">
        <f>[2]Emissions!J3132</f>
        <v>0</v>
      </c>
      <c r="K3113" s="42">
        <f>[2]Emissions!K3132</f>
        <v>0</v>
      </c>
      <c r="L3113" s="42">
        <f>[2]Emissions!L3132</f>
        <v>0</v>
      </c>
      <c r="M3113" s="42">
        <f>[2]Emissions!M3132</f>
        <v>0</v>
      </c>
    </row>
    <row r="3114" spans="1:13">
      <c r="A3114" s="10">
        <f>[2]Emissions!A3125</f>
        <v>0</v>
      </c>
      <c r="B3114" s="10">
        <f>[2]Emissions!B3125</f>
        <v>0</v>
      </c>
      <c r="C3114" s="10">
        <f>[2]Emissions!C3125</f>
        <v>0</v>
      </c>
      <c r="D3114" s="10">
        <f>[2]Emissions!D3125</f>
        <v>0</v>
      </c>
      <c r="E3114" s="42">
        <f>[2]Emissions!E3125</f>
        <v>0</v>
      </c>
      <c r="F3114" s="42">
        <f>[2]Emissions!F3125</f>
        <v>0</v>
      </c>
      <c r="G3114" s="42">
        <f>[2]Emissions!G3125</f>
        <v>0</v>
      </c>
      <c r="H3114" s="42">
        <f>[2]Emissions!H3125</f>
        <v>0</v>
      </c>
      <c r="I3114" s="42">
        <f>[2]Emissions!I3125</f>
        <v>0</v>
      </c>
      <c r="J3114" s="42">
        <f>[2]Emissions!J3125</f>
        <v>0</v>
      </c>
      <c r="K3114" s="42">
        <f>[2]Emissions!K3125</f>
        <v>0</v>
      </c>
      <c r="L3114" s="42">
        <f>[2]Emissions!L3125</f>
        <v>0</v>
      </c>
      <c r="M3114" s="42">
        <f>[2]Emissions!M3125</f>
        <v>0</v>
      </c>
    </row>
    <row r="3115" spans="1:13">
      <c r="A3115" s="10">
        <f>[2]Emissions!A3118</f>
        <v>0</v>
      </c>
      <c r="B3115" s="10">
        <f>[2]Emissions!B3118</f>
        <v>0</v>
      </c>
      <c r="C3115" s="10">
        <f>[2]Emissions!C3118</f>
        <v>0</v>
      </c>
      <c r="D3115" s="10">
        <f>[2]Emissions!D3118</f>
        <v>0</v>
      </c>
      <c r="E3115" s="42">
        <f>[2]Emissions!E3118</f>
        <v>0</v>
      </c>
      <c r="F3115" s="42">
        <f>[2]Emissions!F3118</f>
        <v>0</v>
      </c>
      <c r="G3115" s="42">
        <f>[2]Emissions!G3118</f>
        <v>0</v>
      </c>
      <c r="H3115" s="42">
        <f>[2]Emissions!H3118</f>
        <v>0</v>
      </c>
      <c r="I3115" s="42">
        <f>[2]Emissions!I3118</f>
        <v>0</v>
      </c>
      <c r="J3115" s="42">
        <f>[2]Emissions!J3118</f>
        <v>0</v>
      </c>
      <c r="K3115" s="42">
        <f>[2]Emissions!K3118</f>
        <v>0</v>
      </c>
      <c r="L3115" s="42">
        <f>[2]Emissions!L3118</f>
        <v>0</v>
      </c>
      <c r="M3115" s="42">
        <f>[2]Emissions!M3118</f>
        <v>0</v>
      </c>
    </row>
    <row r="3116" spans="1:13">
      <c r="A3116" s="10">
        <f>[2]Emissions!A3111</f>
        <v>0</v>
      </c>
      <c r="B3116" s="10">
        <f>[2]Emissions!B3111</f>
        <v>0</v>
      </c>
      <c r="C3116" s="10">
        <f>[2]Emissions!C3111</f>
        <v>0</v>
      </c>
      <c r="D3116" s="10">
        <f>[2]Emissions!D3111</f>
        <v>0</v>
      </c>
      <c r="E3116" s="42">
        <f>[2]Emissions!E3111</f>
        <v>0</v>
      </c>
      <c r="F3116" s="42">
        <f>[2]Emissions!F3111</f>
        <v>0</v>
      </c>
      <c r="G3116" s="42">
        <f>[2]Emissions!G3111</f>
        <v>0</v>
      </c>
      <c r="H3116" s="42">
        <f>[2]Emissions!H3111</f>
        <v>0</v>
      </c>
      <c r="I3116" s="42">
        <f>[2]Emissions!I3111</f>
        <v>0</v>
      </c>
      <c r="J3116" s="42">
        <f>[2]Emissions!J3111</f>
        <v>0</v>
      </c>
      <c r="K3116" s="42">
        <f>[2]Emissions!K3111</f>
        <v>0</v>
      </c>
      <c r="L3116" s="42">
        <f>[2]Emissions!L3111</f>
        <v>0</v>
      </c>
      <c r="M3116" s="42">
        <f>[2]Emissions!M3111</f>
        <v>0</v>
      </c>
    </row>
    <row r="3117" spans="1:13">
      <c r="A3117" s="10">
        <f>[2]Emissions!A3104</f>
        <v>0</v>
      </c>
      <c r="B3117" s="10">
        <f>[2]Emissions!B3104</f>
        <v>0</v>
      </c>
      <c r="C3117" s="10">
        <f>[2]Emissions!C3104</f>
        <v>0</v>
      </c>
      <c r="D3117" s="10">
        <f>[2]Emissions!D3104</f>
        <v>0</v>
      </c>
      <c r="E3117" s="42">
        <f>[2]Emissions!E3104</f>
        <v>0</v>
      </c>
      <c r="F3117" s="42">
        <f>[2]Emissions!F3104</f>
        <v>0</v>
      </c>
      <c r="G3117" s="42">
        <f>[2]Emissions!G3104</f>
        <v>0</v>
      </c>
      <c r="H3117" s="42">
        <f>[2]Emissions!H3104</f>
        <v>0</v>
      </c>
      <c r="I3117" s="42">
        <f>[2]Emissions!I3104</f>
        <v>0</v>
      </c>
      <c r="J3117" s="42">
        <f>[2]Emissions!J3104</f>
        <v>0</v>
      </c>
      <c r="K3117" s="42">
        <f>[2]Emissions!K3104</f>
        <v>0</v>
      </c>
      <c r="L3117" s="42">
        <f>[2]Emissions!L3104</f>
        <v>0</v>
      </c>
      <c r="M3117" s="42">
        <f>[2]Emissions!M3104</f>
        <v>0</v>
      </c>
    </row>
    <row r="3118" spans="1:13">
      <c r="A3118" s="10">
        <f>[2]Emissions!A3097</f>
        <v>0</v>
      </c>
      <c r="B3118" s="10">
        <f>[2]Emissions!B3097</f>
        <v>0</v>
      </c>
      <c r="C3118" s="10">
        <f>[2]Emissions!C3097</f>
        <v>0</v>
      </c>
      <c r="D3118" s="10">
        <f>[2]Emissions!D3097</f>
        <v>0</v>
      </c>
      <c r="E3118" s="42">
        <f>[2]Emissions!E3097</f>
        <v>0</v>
      </c>
      <c r="F3118" s="42">
        <f>[2]Emissions!F3097</f>
        <v>0</v>
      </c>
      <c r="G3118" s="42">
        <f>[2]Emissions!G3097</f>
        <v>0</v>
      </c>
      <c r="H3118" s="42">
        <f>[2]Emissions!H3097</f>
        <v>0</v>
      </c>
      <c r="I3118" s="42">
        <f>[2]Emissions!I3097</f>
        <v>0</v>
      </c>
      <c r="J3118" s="42">
        <f>[2]Emissions!J3097</f>
        <v>0</v>
      </c>
      <c r="K3118" s="42">
        <f>[2]Emissions!K3097</f>
        <v>0</v>
      </c>
      <c r="L3118" s="42">
        <f>[2]Emissions!L3097</f>
        <v>0</v>
      </c>
      <c r="M3118" s="42">
        <f>[2]Emissions!M3097</f>
        <v>0</v>
      </c>
    </row>
    <row r="3119" spans="1:13">
      <c r="A3119" s="10">
        <f>[2]Emissions!A3090</f>
        <v>0</v>
      </c>
      <c r="B3119" s="10">
        <f>[2]Emissions!B3090</f>
        <v>0</v>
      </c>
      <c r="C3119" s="10">
        <f>[2]Emissions!C3090</f>
        <v>0</v>
      </c>
      <c r="D3119" s="10">
        <f>[2]Emissions!D3090</f>
        <v>0</v>
      </c>
      <c r="E3119" s="42">
        <f>[2]Emissions!E3090</f>
        <v>0</v>
      </c>
      <c r="F3119" s="42">
        <f>[2]Emissions!F3090</f>
        <v>0</v>
      </c>
      <c r="G3119" s="42">
        <f>[2]Emissions!G3090</f>
        <v>0</v>
      </c>
      <c r="H3119" s="42">
        <f>[2]Emissions!H3090</f>
        <v>0</v>
      </c>
      <c r="I3119" s="42">
        <f>[2]Emissions!I3090</f>
        <v>0</v>
      </c>
      <c r="J3119" s="42">
        <f>[2]Emissions!J3090</f>
        <v>0</v>
      </c>
      <c r="K3119" s="42">
        <f>[2]Emissions!K3090</f>
        <v>0</v>
      </c>
      <c r="L3119" s="42">
        <f>[2]Emissions!L3090</f>
        <v>0</v>
      </c>
      <c r="M3119" s="42">
        <f>[2]Emissions!M3090</f>
        <v>0</v>
      </c>
    </row>
    <row r="3120" spans="1:13">
      <c r="A3120" s="10">
        <f>[2]Emissions!A3083</f>
        <v>0</v>
      </c>
      <c r="B3120" s="10">
        <f>[2]Emissions!B3083</f>
        <v>0</v>
      </c>
      <c r="C3120" s="10">
        <f>[2]Emissions!C3083</f>
        <v>0</v>
      </c>
      <c r="D3120" s="10">
        <f>[2]Emissions!D3083</f>
        <v>0</v>
      </c>
      <c r="E3120" s="42">
        <f>[2]Emissions!E3083</f>
        <v>0</v>
      </c>
      <c r="F3120" s="42">
        <f>[2]Emissions!F3083</f>
        <v>0</v>
      </c>
      <c r="G3120" s="42">
        <f>[2]Emissions!G3083</f>
        <v>0</v>
      </c>
      <c r="H3120" s="42">
        <f>[2]Emissions!H3083</f>
        <v>0</v>
      </c>
      <c r="I3120" s="42">
        <f>[2]Emissions!I3083</f>
        <v>0</v>
      </c>
      <c r="J3120" s="42">
        <f>[2]Emissions!J3083</f>
        <v>0</v>
      </c>
      <c r="K3120" s="42">
        <f>[2]Emissions!K3083</f>
        <v>0</v>
      </c>
      <c r="L3120" s="42">
        <f>[2]Emissions!L3083</f>
        <v>0</v>
      </c>
      <c r="M3120" s="42">
        <f>[2]Emissions!M3083</f>
        <v>0</v>
      </c>
    </row>
    <row r="3121" spans="1:13">
      <c r="A3121" s="10">
        <f>[2]Emissions!A3076</f>
        <v>0</v>
      </c>
      <c r="B3121" s="10">
        <f>[2]Emissions!B3076</f>
        <v>0</v>
      </c>
      <c r="C3121" s="10">
        <f>[2]Emissions!C3076</f>
        <v>0</v>
      </c>
      <c r="D3121" s="10">
        <f>[2]Emissions!D3076</f>
        <v>0</v>
      </c>
      <c r="E3121" s="42">
        <f>[2]Emissions!E3076</f>
        <v>0</v>
      </c>
      <c r="F3121" s="42">
        <f>[2]Emissions!F3076</f>
        <v>0</v>
      </c>
      <c r="G3121" s="42">
        <f>[2]Emissions!G3076</f>
        <v>0</v>
      </c>
      <c r="H3121" s="42">
        <f>[2]Emissions!H3076</f>
        <v>0</v>
      </c>
      <c r="I3121" s="42">
        <f>[2]Emissions!I3076</f>
        <v>0</v>
      </c>
      <c r="J3121" s="42">
        <f>[2]Emissions!J3076</f>
        <v>0</v>
      </c>
      <c r="K3121" s="42">
        <f>[2]Emissions!K3076</f>
        <v>0</v>
      </c>
      <c r="L3121" s="42">
        <f>[2]Emissions!L3076</f>
        <v>0</v>
      </c>
      <c r="M3121" s="42">
        <f>[2]Emissions!M3076</f>
        <v>0</v>
      </c>
    </row>
    <row r="3122" spans="1:13">
      <c r="A3122" s="10">
        <f>[2]Emissions!A3069</f>
        <v>0</v>
      </c>
      <c r="B3122" s="10">
        <f>[2]Emissions!B3069</f>
        <v>0</v>
      </c>
      <c r="C3122" s="10">
        <f>[2]Emissions!C3069</f>
        <v>0</v>
      </c>
      <c r="D3122" s="10">
        <f>[2]Emissions!D3069</f>
        <v>0</v>
      </c>
      <c r="E3122" s="42">
        <f>[2]Emissions!E3069</f>
        <v>0</v>
      </c>
      <c r="F3122" s="42">
        <f>[2]Emissions!F3069</f>
        <v>0</v>
      </c>
      <c r="G3122" s="42">
        <f>[2]Emissions!G3069</f>
        <v>0</v>
      </c>
      <c r="H3122" s="42">
        <f>[2]Emissions!H3069</f>
        <v>0</v>
      </c>
      <c r="I3122" s="42">
        <f>[2]Emissions!I3069</f>
        <v>0</v>
      </c>
      <c r="J3122" s="42">
        <f>[2]Emissions!J3069</f>
        <v>0</v>
      </c>
      <c r="K3122" s="42">
        <f>[2]Emissions!K3069</f>
        <v>0</v>
      </c>
      <c r="L3122" s="42">
        <f>[2]Emissions!L3069</f>
        <v>0</v>
      </c>
      <c r="M3122" s="42">
        <f>[2]Emissions!M3069</f>
        <v>0</v>
      </c>
    </row>
    <row r="3123" spans="1:13">
      <c r="A3123" s="10">
        <f>[2]Emissions!A3062</f>
        <v>0</v>
      </c>
      <c r="B3123" s="10">
        <f>[2]Emissions!B3062</f>
        <v>0</v>
      </c>
      <c r="C3123" s="10">
        <f>[2]Emissions!C3062</f>
        <v>0</v>
      </c>
      <c r="D3123" s="10">
        <f>[2]Emissions!D3062</f>
        <v>0</v>
      </c>
      <c r="E3123" s="42">
        <f>[2]Emissions!E3062</f>
        <v>0</v>
      </c>
      <c r="F3123" s="42">
        <f>[2]Emissions!F3062</f>
        <v>0</v>
      </c>
      <c r="G3123" s="42">
        <f>[2]Emissions!G3062</f>
        <v>0</v>
      </c>
      <c r="H3123" s="42">
        <f>[2]Emissions!H3062</f>
        <v>0</v>
      </c>
      <c r="I3123" s="42">
        <f>[2]Emissions!I3062</f>
        <v>0</v>
      </c>
      <c r="J3123" s="42">
        <f>[2]Emissions!J3062</f>
        <v>0</v>
      </c>
      <c r="K3123" s="42">
        <f>[2]Emissions!K3062</f>
        <v>0</v>
      </c>
      <c r="L3123" s="42">
        <f>[2]Emissions!L3062</f>
        <v>0</v>
      </c>
      <c r="M3123" s="42">
        <f>[2]Emissions!M3062</f>
        <v>0</v>
      </c>
    </row>
    <row r="3124" spans="1:13">
      <c r="A3124" s="10">
        <f>[2]Emissions!A3055</f>
        <v>0</v>
      </c>
      <c r="B3124" s="10">
        <f>[2]Emissions!B3055</f>
        <v>0</v>
      </c>
      <c r="C3124" s="10">
        <f>[2]Emissions!C3055</f>
        <v>0</v>
      </c>
      <c r="D3124" s="10">
        <f>[2]Emissions!D3055</f>
        <v>0</v>
      </c>
      <c r="E3124" s="42">
        <f>[2]Emissions!E3055</f>
        <v>0</v>
      </c>
      <c r="F3124" s="42">
        <f>[2]Emissions!F3055</f>
        <v>0</v>
      </c>
      <c r="G3124" s="42">
        <f>[2]Emissions!G3055</f>
        <v>0</v>
      </c>
      <c r="H3124" s="42">
        <f>[2]Emissions!H3055</f>
        <v>0</v>
      </c>
      <c r="I3124" s="42">
        <f>[2]Emissions!I3055</f>
        <v>0</v>
      </c>
      <c r="J3124" s="42">
        <f>[2]Emissions!J3055</f>
        <v>0</v>
      </c>
      <c r="K3124" s="42">
        <f>[2]Emissions!K3055</f>
        <v>0</v>
      </c>
      <c r="L3124" s="42">
        <f>[2]Emissions!L3055</f>
        <v>0</v>
      </c>
      <c r="M3124" s="42">
        <f>[2]Emissions!M3055</f>
        <v>0</v>
      </c>
    </row>
    <row r="3125" spans="1:13">
      <c r="A3125" s="10">
        <f>[2]Emissions!A3049</f>
        <v>0</v>
      </c>
      <c r="B3125" s="10">
        <f>[2]Emissions!B3049</f>
        <v>0</v>
      </c>
      <c r="C3125" s="10">
        <f>[2]Emissions!C3049</f>
        <v>0</v>
      </c>
      <c r="D3125" s="10">
        <f>[2]Emissions!D3049</f>
        <v>0</v>
      </c>
      <c r="E3125" s="42">
        <f>[2]Emissions!E3049</f>
        <v>0</v>
      </c>
      <c r="F3125" s="42">
        <f>[2]Emissions!F3049</f>
        <v>0</v>
      </c>
      <c r="G3125" s="42">
        <f>[2]Emissions!G3049</f>
        <v>0</v>
      </c>
      <c r="H3125" s="42">
        <f>[2]Emissions!H3049</f>
        <v>0</v>
      </c>
      <c r="I3125" s="42">
        <f>[2]Emissions!I3049</f>
        <v>0</v>
      </c>
      <c r="J3125" s="42">
        <f>[2]Emissions!J3049</f>
        <v>0</v>
      </c>
      <c r="K3125" s="42">
        <f>[2]Emissions!K3049</f>
        <v>0</v>
      </c>
      <c r="L3125" s="42">
        <f>[2]Emissions!L3049</f>
        <v>0</v>
      </c>
      <c r="M3125" s="42">
        <f>[2]Emissions!M3049</f>
        <v>0</v>
      </c>
    </row>
    <row r="3126" spans="1:13">
      <c r="A3126" s="10">
        <f>[2]Emissions!A3043</f>
        <v>0</v>
      </c>
      <c r="B3126" s="10">
        <f>[2]Emissions!B3043</f>
        <v>0</v>
      </c>
      <c r="C3126" s="10">
        <f>[2]Emissions!C3043</f>
        <v>0</v>
      </c>
      <c r="D3126" s="10">
        <f>[2]Emissions!D3043</f>
        <v>0</v>
      </c>
      <c r="E3126" s="42">
        <f>[2]Emissions!E3043</f>
        <v>0</v>
      </c>
      <c r="F3126" s="42">
        <f>[2]Emissions!F3043</f>
        <v>0</v>
      </c>
      <c r="G3126" s="42">
        <f>[2]Emissions!G3043</f>
        <v>0</v>
      </c>
      <c r="H3126" s="42">
        <f>[2]Emissions!H3043</f>
        <v>0</v>
      </c>
      <c r="I3126" s="42">
        <f>[2]Emissions!I3043</f>
        <v>0</v>
      </c>
      <c r="J3126" s="42">
        <f>[2]Emissions!J3043</f>
        <v>0</v>
      </c>
      <c r="K3126" s="42">
        <f>[2]Emissions!K3043</f>
        <v>0</v>
      </c>
      <c r="L3126" s="42">
        <f>[2]Emissions!L3043</f>
        <v>0</v>
      </c>
      <c r="M3126" s="42">
        <f>[2]Emissions!M3043</f>
        <v>0</v>
      </c>
    </row>
    <row r="3127" spans="1:13">
      <c r="A3127" s="10">
        <f>[2]Emissions!A3036</f>
        <v>0</v>
      </c>
      <c r="B3127" s="10">
        <f>[2]Emissions!B3036</f>
        <v>0</v>
      </c>
      <c r="C3127" s="10">
        <f>[2]Emissions!C3036</f>
        <v>0</v>
      </c>
      <c r="D3127" s="10">
        <f>[2]Emissions!D3036</f>
        <v>0</v>
      </c>
      <c r="E3127" s="42">
        <f>[2]Emissions!E3036</f>
        <v>0</v>
      </c>
      <c r="F3127" s="42">
        <f>[2]Emissions!F3036</f>
        <v>0</v>
      </c>
      <c r="G3127" s="42">
        <f>[2]Emissions!G3036</f>
        <v>0</v>
      </c>
      <c r="H3127" s="42">
        <f>[2]Emissions!H3036</f>
        <v>0</v>
      </c>
      <c r="I3127" s="42">
        <f>[2]Emissions!I3036</f>
        <v>0</v>
      </c>
      <c r="J3127" s="42">
        <f>[2]Emissions!J3036</f>
        <v>0</v>
      </c>
      <c r="K3127" s="42">
        <f>[2]Emissions!K3036</f>
        <v>0</v>
      </c>
      <c r="L3127" s="42">
        <f>[2]Emissions!L3036</f>
        <v>0</v>
      </c>
      <c r="M3127" s="42">
        <f>[2]Emissions!M3036</f>
        <v>0</v>
      </c>
    </row>
    <row r="3128" spans="1:13">
      <c r="A3128" s="10">
        <f>[2]Emissions!A3029</f>
        <v>0</v>
      </c>
      <c r="B3128" s="10">
        <f>[2]Emissions!B3029</f>
        <v>0</v>
      </c>
      <c r="C3128" s="10">
        <f>[2]Emissions!C3029</f>
        <v>0</v>
      </c>
      <c r="D3128" s="10">
        <f>[2]Emissions!D3029</f>
        <v>0</v>
      </c>
      <c r="E3128" s="42">
        <f>[2]Emissions!E3029</f>
        <v>0</v>
      </c>
      <c r="F3128" s="42">
        <f>[2]Emissions!F3029</f>
        <v>0</v>
      </c>
      <c r="G3128" s="42">
        <f>[2]Emissions!G3029</f>
        <v>0</v>
      </c>
      <c r="H3128" s="42">
        <f>[2]Emissions!H3029</f>
        <v>0</v>
      </c>
      <c r="I3128" s="42">
        <f>[2]Emissions!I3029</f>
        <v>0</v>
      </c>
      <c r="J3128" s="42">
        <f>[2]Emissions!J3029</f>
        <v>0</v>
      </c>
      <c r="K3128" s="42">
        <f>[2]Emissions!K3029</f>
        <v>0</v>
      </c>
      <c r="L3128" s="42">
        <f>[2]Emissions!L3029</f>
        <v>0</v>
      </c>
      <c r="M3128" s="42">
        <f>[2]Emissions!M3029</f>
        <v>0</v>
      </c>
    </row>
    <row r="3129" spans="1:13">
      <c r="A3129" s="10">
        <f>[2]Emissions!A3022</f>
        <v>0</v>
      </c>
      <c r="B3129" s="10">
        <f>[2]Emissions!B3022</f>
        <v>0</v>
      </c>
      <c r="C3129" s="10">
        <f>[2]Emissions!C3022</f>
        <v>0</v>
      </c>
      <c r="D3129" s="10">
        <f>[2]Emissions!D3022</f>
        <v>0</v>
      </c>
      <c r="E3129" s="42">
        <f>[2]Emissions!E3022</f>
        <v>0</v>
      </c>
      <c r="F3129" s="42">
        <f>[2]Emissions!F3022</f>
        <v>0</v>
      </c>
      <c r="G3129" s="42">
        <f>[2]Emissions!G3022</f>
        <v>0</v>
      </c>
      <c r="H3129" s="42">
        <f>[2]Emissions!H3022</f>
        <v>0</v>
      </c>
      <c r="I3129" s="42">
        <f>[2]Emissions!I3022</f>
        <v>0</v>
      </c>
      <c r="J3129" s="42">
        <f>[2]Emissions!J3022</f>
        <v>0</v>
      </c>
      <c r="K3129" s="42">
        <f>[2]Emissions!K3022</f>
        <v>0</v>
      </c>
      <c r="L3129" s="42">
        <f>[2]Emissions!L3022</f>
        <v>0</v>
      </c>
      <c r="M3129" s="42">
        <f>[2]Emissions!M3022</f>
        <v>0</v>
      </c>
    </row>
    <row r="3130" spans="1:13">
      <c r="A3130" s="10">
        <f>[2]Emissions!A3015</f>
        <v>0</v>
      </c>
      <c r="B3130" s="10">
        <f>[2]Emissions!B3015</f>
        <v>0</v>
      </c>
      <c r="C3130" s="10">
        <f>[2]Emissions!C3015</f>
        <v>0</v>
      </c>
      <c r="D3130" s="10">
        <f>[2]Emissions!D3015</f>
        <v>0</v>
      </c>
      <c r="E3130" s="42">
        <f>[2]Emissions!E3015</f>
        <v>0</v>
      </c>
      <c r="F3130" s="42">
        <f>[2]Emissions!F3015</f>
        <v>0</v>
      </c>
      <c r="G3130" s="42">
        <f>[2]Emissions!G3015</f>
        <v>0</v>
      </c>
      <c r="H3130" s="42">
        <f>[2]Emissions!H3015</f>
        <v>0</v>
      </c>
      <c r="I3130" s="42">
        <f>[2]Emissions!I3015</f>
        <v>0</v>
      </c>
      <c r="J3130" s="42">
        <f>[2]Emissions!J3015</f>
        <v>0</v>
      </c>
      <c r="K3130" s="42">
        <f>[2]Emissions!K3015</f>
        <v>0</v>
      </c>
      <c r="L3130" s="42">
        <f>[2]Emissions!L3015</f>
        <v>0</v>
      </c>
      <c r="M3130" s="42">
        <f>[2]Emissions!M3015</f>
        <v>0</v>
      </c>
    </row>
    <row r="3131" spans="1:13">
      <c r="A3131" s="10">
        <f>[2]Emissions!A3008</f>
        <v>0</v>
      </c>
      <c r="B3131" s="10">
        <f>[2]Emissions!B3008</f>
        <v>0</v>
      </c>
      <c r="C3131" s="10">
        <f>[2]Emissions!C3008</f>
        <v>0</v>
      </c>
      <c r="D3131" s="10">
        <f>[2]Emissions!D3008</f>
        <v>0</v>
      </c>
      <c r="E3131" s="42">
        <f>[2]Emissions!E3008</f>
        <v>0</v>
      </c>
      <c r="F3131" s="42">
        <f>[2]Emissions!F3008</f>
        <v>0</v>
      </c>
      <c r="G3131" s="42">
        <f>[2]Emissions!G3008</f>
        <v>0</v>
      </c>
      <c r="H3131" s="42">
        <f>[2]Emissions!H3008</f>
        <v>0</v>
      </c>
      <c r="I3131" s="42">
        <f>[2]Emissions!I3008</f>
        <v>0</v>
      </c>
      <c r="J3131" s="42">
        <f>[2]Emissions!J3008</f>
        <v>0</v>
      </c>
      <c r="K3131" s="42">
        <f>[2]Emissions!K3008</f>
        <v>0</v>
      </c>
      <c r="L3131" s="42">
        <f>[2]Emissions!L3008</f>
        <v>0</v>
      </c>
      <c r="M3131" s="42">
        <f>[2]Emissions!M3008</f>
        <v>0</v>
      </c>
    </row>
    <row r="3132" spans="1:13">
      <c r="A3132" s="10">
        <f>[2]Emissions!A3001</f>
        <v>0</v>
      </c>
      <c r="B3132" s="10">
        <f>[2]Emissions!B3001</f>
        <v>0</v>
      </c>
      <c r="C3132" s="10">
        <f>[2]Emissions!C3001</f>
        <v>0</v>
      </c>
      <c r="D3132" s="10">
        <f>[2]Emissions!D3001</f>
        <v>0</v>
      </c>
      <c r="E3132" s="42">
        <f>[2]Emissions!E3001</f>
        <v>0</v>
      </c>
      <c r="F3132" s="42">
        <f>[2]Emissions!F3001</f>
        <v>0</v>
      </c>
      <c r="G3132" s="42">
        <f>[2]Emissions!G3001</f>
        <v>0</v>
      </c>
      <c r="H3132" s="42">
        <f>[2]Emissions!H3001</f>
        <v>0</v>
      </c>
      <c r="I3132" s="42">
        <f>[2]Emissions!I3001</f>
        <v>0</v>
      </c>
      <c r="J3132" s="42">
        <f>[2]Emissions!J3001</f>
        <v>0</v>
      </c>
      <c r="K3132" s="42">
        <f>[2]Emissions!K3001</f>
        <v>0</v>
      </c>
      <c r="L3132" s="42">
        <f>[2]Emissions!L3001</f>
        <v>0</v>
      </c>
      <c r="M3132" s="42">
        <f>[2]Emissions!M3001</f>
        <v>0</v>
      </c>
    </row>
    <row r="3133" spans="1:13">
      <c r="A3133" s="10">
        <f>[2]Emissions!A2994</f>
        <v>0</v>
      </c>
      <c r="B3133" s="10">
        <f>[2]Emissions!B2994</f>
        <v>0</v>
      </c>
      <c r="C3133" s="10">
        <f>[2]Emissions!C2994</f>
        <v>0</v>
      </c>
      <c r="D3133" s="10">
        <f>[2]Emissions!D2994</f>
        <v>0</v>
      </c>
      <c r="E3133" s="42">
        <f>[2]Emissions!E2994</f>
        <v>0</v>
      </c>
      <c r="F3133" s="42">
        <f>[2]Emissions!F2994</f>
        <v>0</v>
      </c>
      <c r="G3133" s="42">
        <f>[2]Emissions!G2994</f>
        <v>0</v>
      </c>
      <c r="H3133" s="42">
        <f>[2]Emissions!H2994</f>
        <v>0</v>
      </c>
      <c r="I3133" s="42">
        <f>[2]Emissions!I2994</f>
        <v>0</v>
      </c>
      <c r="J3133" s="42">
        <f>[2]Emissions!J2994</f>
        <v>0</v>
      </c>
      <c r="K3133" s="42">
        <f>[2]Emissions!K2994</f>
        <v>0</v>
      </c>
      <c r="L3133" s="42">
        <f>[2]Emissions!L2994</f>
        <v>0</v>
      </c>
      <c r="M3133" s="42">
        <f>[2]Emissions!M2994</f>
        <v>0</v>
      </c>
    </row>
    <row r="3134" spans="1:13">
      <c r="A3134" s="10">
        <f>[2]Emissions!A2987</f>
        <v>0</v>
      </c>
      <c r="B3134" s="10">
        <f>[2]Emissions!B2987</f>
        <v>0</v>
      </c>
      <c r="C3134" s="10">
        <f>[2]Emissions!C2987</f>
        <v>0</v>
      </c>
      <c r="D3134" s="10">
        <f>[2]Emissions!D2987</f>
        <v>0</v>
      </c>
      <c r="E3134" s="42">
        <f>[2]Emissions!E2987</f>
        <v>0</v>
      </c>
      <c r="F3134" s="42">
        <f>[2]Emissions!F2987</f>
        <v>0</v>
      </c>
      <c r="G3134" s="42">
        <f>[2]Emissions!G2987</f>
        <v>0</v>
      </c>
      <c r="H3134" s="42">
        <f>[2]Emissions!H2987</f>
        <v>0</v>
      </c>
      <c r="I3134" s="42">
        <f>[2]Emissions!I2987</f>
        <v>0</v>
      </c>
      <c r="J3134" s="42">
        <f>[2]Emissions!J2987</f>
        <v>0</v>
      </c>
      <c r="K3134" s="42">
        <f>[2]Emissions!K2987</f>
        <v>0</v>
      </c>
      <c r="L3134" s="42">
        <f>[2]Emissions!L2987</f>
        <v>0</v>
      </c>
      <c r="M3134" s="42">
        <f>[2]Emissions!M2987</f>
        <v>0</v>
      </c>
    </row>
    <row r="3135" spans="1:13">
      <c r="A3135" s="10">
        <f>[2]Emissions!A2980</f>
        <v>0</v>
      </c>
      <c r="B3135" s="10">
        <f>[2]Emissions!B2980</f>
        <v>0</v>
      </c>
      <c r="C3135" s="10">
        <f>[2]Emissions!C2980</f>
        <v>0</v>
      </c>
      <c r="D3135" s="10">
        <f>[2]Emissions!D2980</f>
        <v>0</v>
      </c>
      <c r="E3135" s="42">
        <f>[2]Emissions!E2980</f>
        <v>0</v>
      </c>
      <c r="F3135" s="42">
        <f>[2]Emissions!F2980</f>
        <v>0</v>
      </c>
      <c r="G3135" s="42">
        <f>[2]Emissions!G2980</f>
        <v>0</v>
      </c>
      <c r="H3135" s="42">
        <f>[2]Emissions!H2980</f>
        <v>0</v>
      </c>
      <c r="I3135" s="42">
        <f>[2]Emissions!I2980</f>
        <v>0</v>
      </c>
      <c r="J3135" s="42">
        <f>[2]Emissions!J2980</f>
        <v>0</v>
      </c>
      <c r="K3135" s="42">
        <f>[2]Emissions!K2980</f>
        <v>0</v>
      </c>
      <c r="L3135" s="42">
        <f>[2]Emissions!L2980</f>
        <v>0</v>
      </c>
      <c r="M3135" s="42">
        <f>[2]Emissions!M2980</f>
        <v>0</v>
      </c>
    </row>
    <row r="3136" spans="1:13">
      <c r="A3136" s="10">
        <f>[2]Emissions!A2973</f>
        <v>0</v>
      </c>
      <c r="B3136" s="10">
        <f>[2]Emissions!B2973</f>
        <v>0</v>
      </c>
      <c r="C3136" s="10">
        <f>[2]Emissions!C2973</f>
        <v>0</v>
      </c>
      <c r="D3136" s="10">
        <f>[2]Emissions!D2973</f>
        <v>0</v>
      </c>
      <c r="E3136" s="42">
        <f>[2]Emissions!E2973</f>
        <v>0</v>
      </c>
      <c r="F3136" s="42">
        <f>[2]Emissions!F2973</f>
        <v>0</v>
      </c>
      <c r="G3136" s="42">
        <f>[2]Emissions!G2973</f>
        <v>0</v>
      </c>
      <c r="H3136" s="42">
        <f>[2]Emissions!H2973</f>
        <v>0</v>
      </c>
      <c r="I3136" s="42">
        <f>[2]Emissions!I2973</f>
        <v>0</v>
      </c>
      <c r="J3136" s="42">
        <f>[2]Emissions!J2973</f>
        <v>0</v>
      </c>
      <c r="K3136" s="42">
        <f>[2]Emissions!K2973</f>
        <v>0</v>
      </c>
      <c r="L3136" s="42">
        <f>[2]Emissions!L2973</f>
        <v>0</v>
      </c>
      <c r="M3136" s="42">
        <f>[2]Emissions!M2973</f>
        <v>0</v>
      </c>
    </row>
    <row r="3137" spans="1:13">
      <c r="A3137" s="10">
        <f>[2]Emissions!A2966</f>
        <v>0</v>
      </c>
      <c r="B3137" s="10">
        <f>[2]Emissions!B2966</f>
        <v>0</v>
      </c>
      <c r="C3137" s="10">
        <f>[2]Emissions!C2966</f>
        <v>0</v>
      </c>
      <c r="D3137" s="10">
        <f>[2]Emissions!D2966</f>
        <v>0</v>
      </c>
      <c r="E3137" s="42">
        <f>[2]Emissions!E2966</f>
        <v>0</v>
      </c>
      <c r="F3137" s="42">
        <f>[2]Emissions!F2966</f>
        <v>0</v>
      </c>
      <c r="G3137" s="42">
        <f>[2]Emissions!G2966</f>
        <v>0</v>
      </c>
      <c r="H3137" s="42">
        <f>[2]Emissions!H2966</f>
        <v>0</v>
      </c>
      <c r="I3137" s="42">
        <f>[2]Emissions!I2966</f>
        <v>0</v>
      </c>
      <c r="J3137" s="42">
        <f>[2]Emissions!J2966</f>
        <v>0</v>
      </c>
      <c r="K3137" s="42">
        <f>[2]Emissions!K2966</f>
        <v>0</v>
      </c>
      <c r="L3137" s="42">
        <f>[2]Emissions!L2966</f>
        <v>0</v>
      </c>
      <c r="M3137" s="42">
        <f>[2]Emissions!M2966</f>
        <v>0</v>
      </c>
    </row>
    <row r="3138" spans="1:13">
      <c r="A3138" s="10">
        <f>[2]Emissions!A2959</f>
        <v>0</v>
      </c>
      <c r="B3138" s="10">
        <f>[2]Emissions!B2959</f>
        <v>0</v>
      </c>
      <c r="C3138" s="10">
        <f>[2]Emissions!C2959</f>
        <v>0</v>
      </c>
      <c r="D3138" s="10">
        <f>[2]Emissions!D2959</f>
        <v>0</v>
      </c>
      <c r="E3138" s="42">
        <f>[2]Emissions!E2959</f>
        <v>0</v>
      </c>
      <c r="F3138" s="42">
        <f>[2]Emissions!F2959</f>
        <v>0</v>
      </c>
      <c r="G3138" s="42">
        <f>[2]Emissions!G2959</f>
        <v>0</v>
      </c>
      <c r="H3138" s="42">
        <f>[2]Emissions!H2959</f>
        <v>0</v>
      </c>
      <c r="I3138" s="42">
        <f>[2]Emissions!I2959</f>
        <v>0</v>
      </c>
      <c r="J3138" s="42">
        <f>[2]Emissions!J2959</f>
        <v>0</v>
      </c>
      <c r="K3138" s="42">
        <f>[2]Emissions!K2959</f>
        <v>0</v>
      </c>
      <c r="L3138" s="42">
        <f>[2]Emissions!L2959</f>
        <v>0</v>
      </c>
      <c r="M3138" s="42">
        <f>[2]Emissions!M2959</f>
        <v>0</v>
      </c>
    </row>
    <row r="3139" spans="1:13">
      <c r="A3139" s="10">
        <f>[2]Emissions!A2952</f>
        <v>0</v>
      </c>
      <c r="B3139" s="10">
        <f>[2]Emissions!B2952</f>
        <v>0</v>
      </c>
      <c r="C3139" s="10">
        <f>[2]Emissions!C2952</f>
        <v>0</v>
      </c>
      <c r="D3139" s="10">
        <f>[2]Emissions!D2952</f>
        <v>0</v>
      </c>
      <c r="E3139" s="42">
        <f>[2]Emissions!E2952</f>
        <v>0</v>
      </c>
      <c r="F3139" s="42">
        <f>[2]Emissions!F2952</f>
        <v>0</v>
      </c>
      <c r="G3139" s="42">
        <f>[2]Emissions!G2952</f>
        <v>0</v>
      </c>
      <c r="H3139" s="42">
        <f>[2]Emissions!H2952</f>
        <v>0</v>
      </c>
      <c r="I3139" s="42">
        <f>[2]Emissions!I2952</f>
        <v>0</v>
      </c>
      <c r="J3139" s="42">
        <f>[2]Emissions!J2952</f>
        <v>0</v>
      </c>
      <c r="K3139" s="42">
        <f>[2]Emissions!K2952</f>
        <v>0</v>
      </c>
      <c r="L3139" s="42">
        <f>[2]Emissions!L2952</f>
        <v>0</v>
      </c>
      <c r="M3139" s="42">
        <f>[2]Emissions!M2952</f>
        <v>0</v>
      </c>
    </row>
    <row r="3140" spans="1:13">
      <c r="A3140" s="10">
        <f>[2]Emissions!A2945</f>
        <v>0</v>
      </c>
      <c r="B3140" s="10">
        <f>[2]Emissions!B2945</f>
        <v>0</v>
      </c>
      <c r="C3140" s="10">
        <f>[2]Emissions!C2945</f>
        <v>0</v>
      </c>
      <c r="D3140" s="10">
        <f>[2]Emissions!D2945</f>
        <v>0</v>
      </c>
      <c r="E3140" s="42">
        <f>[2]Emissions!E2945</f>
        <v>0</v>
      </c>
      <c r="F3140" s="42">
        <f>[2]Emissions!F2945</f>
        <v>0</v>
      </c>
      <c r="G3140" s="42">
        <f>[2]Emissions!G2945</f>
        <v>0</v>
      </c>
      <c r="H3140" s="42">
        <f>[2]Emissions!H2945</f>
        <v>0</v>
      </c>
      <c r="I3140" s="42">
        <f>[2]Emissions!I2945</f>
        <v>0</v>
      </c>
      <c r="J3140" s="42">
        <f>[2]Emissions!J2945</f>
        <v>0</v>
      </c>
      <c r="K3140" s="42">
        <f>[2]Emissions!K2945</f>
        <v>0</v>
      </c>
      <c r="L3140" s="42">
        <f>[2]Emissions!L2945</f>
        <v>0</v>
      </c>
      <c r="M3140" s="42">
        <f>[2]Emissions!M2945</f>
        <v>0</v>
      </c>
    </row>
    <row r="3141" spans="1:13">
      <c r="A3141" s="10">
        <f>[2]Emissions!A2938</f>
        <v>0</v>
      </c>
      <c r="B3141" s="10">
        <f>[2]Emissions!B2938</f>
        <v>0</v>
      </c>
      <c r="C3141" s="10">
        <f>[2]Emissions!C2938</f>
        <v>0</v>
      </c>
      <c r="D3141" s="10">
        <f>[2]Emissions!D2938</f>
        <v>0</v>
      </c>
      <c r="E3141" s="42">
        <f>[2]Emissions!E2938</f>
        <v>0</v>
      </c>
      <c r="F3141" s="42">
        <f>[2]Emissions!F2938</f>
        <v>0</v>
      </c>
      <c r="G3141" s="42">
        <f>[2]Emissions!G2938</f>
        <v>0</v>
      </c>
      <c r="H3141" s="42">
        <f>[2]Emissions!H2938</f>
        <v>0</v>
      </c>
      <c r="I3141" s="42">
        <f>[2]Emissions!I2938</f>
        <v>0</v>
      </c>
      <c r="J3141" s="42">
        <f>[2]Emissions!J2938</f>
        <v>0</v>
      </c>
      <c r="K3141" s="42">
        <f>[2]Emissions!K2938</f>
        <v>0</v>
      </c>
      <c r="L3141" s="42">
        <f>[2]Emissions!L2938</f>
        <v>0</v>
      </c>
      <c r="M3141" s="42">
        <f>[2]Emissions!M2938</f>
        <v>0</v>
      </c>
    </row>
    <row r="3142" spans="1:13">
      <c r="A3142" s="10">
        <f>[2]Emissions!A2931</f>
        <v>0</v>
      </c>
      <c r="B3142" s="10">
        <f>[2]Emissions!B2931</f>
        <v>0</v>
      </c>
      <c r="C3142" s="10">
        <f>[2]Emissions!C2931</f>
        <v>0</v>
      </c>
      <c r="D3142" s="10">
        <f>[2]Emissions!D2931</f>
        <v>0</v>
      </c>
      <c r="E3142" s="42">
        <f>[2]Emissions!E2931</f>
        <v>0</v>
      </c>
      <c r="F3142" s="42">
        <f>[2]Emissions!F2931</f>
        <v>0</v>
      </c>
      <c r="G3142" s="42">
        <f>[2]Emissions!G2931</f>
        <v>0</v>
      </c>
      <c r="H3142" s="42">
        <f>[2]Emissions!H2931</f>
        <v>0</v>
      </c>
      <c r="I3142" s="42">
        <f>[2]Emissions!I2931</f>
        <v>0</v>
      </c>
      <c r="J3142" s="42">
        <f>[2]Emissions!J2931</f>
        <v>0</v>
      </c>
      <c r="K3142" s="42">
        <f>[2]Emissions!K2931</f>
        <v>0</v>
      </c>
      <c r="L3142" s="42">
        <f>[2]Emissions!L2931</f>
        <v>0</v>
      </c>
      <c r="M3142" s="42">
        <f>[2]Emissions!M2931</f>
        <v>0</v>
      </c>
    </row>
    <row r="3143" spans="1:13">
      <c r="A3143" s="10">
        <f>[2]Emissions!A2925</f>
        <v>0</v>
      </c>
      <c r="B3143" s="10">
        <f>[2]Emissions!B2925</f>
        <v>0</v>
      </c>
      <c r="C3143" s="10">
        <f>[2]Emissions!C2925</f>
        <v>0</v>
      </c>
      <c r="D3143" s="10">
        <f>[2]Emissions!D2925</f>
        <v>0</v>
      </c>
      <c r="E3143" s="42">
        <f>[2]Emissions!E2925</f>
        <v>0</v>
      </c>
      <c r="F3143" s="42">
        <f>[2]Emissions!F2925</f>
        <v>0</v>
      </c>
      <c r="G3143" s="42">
        <f>[2]Emissions!G2925</f>
        <v>0</v>
      </c>
      <c r="H3143" s="42">
        <f>[2]Emissions!H2925</f>
        <v>0</v>
      </c>
      <c r="I3143" s="42">
        <f>[2]Emissions!I2925</f>
        <v>0</v>
      </c>
      <c r="J3143" s="42">
        <f>[2]Emissions!J2925</f>
        <v>0</v>
      </c>
      <c r="K3143" s="42">
        <f>[2]Emissions!K2925</f>
        <v>0</v>
      </c>
      <c r="L3143" s="42">
        <f>[2]Emissions!L2925</f>
        <v>0</v>
      </c>
      <c r="M3143" s="42">
        <f>[2]Emissions!M2925</f>
        <v>0</v>
      </c>
    </row>
    <row r="3144" spans="1:13">
      <c r="A3144" s="10">
        <f>[2]Emissions!A2919</f>
        <v>0</v>
      </c>
      <c r="B3144" s="10">
        <f>[2]Emissions!B2919</f>
        <v>0</v>
      </c>
      <c r="C3144" s="10">
        <f>[2]Emissions!C2919</f>
        <v>0</v>
      </c>
      <c r="D3144" s="10">
        <f>[2]Emissions!D2919</f>
        <v>0</v>
      </c>
      <c r="E3144" s="42">
        <f>[2]Emissions!E2919</f>
        <v>0</v>
      </c>
      <c r="F3144" s="42">
        <f>[2]Emissions!F2919</f>
        <v>0</v>
      </c>
      <c r="G3144" s="42">
        <f>[2]Emissions!G2919</f>
        <v>0</v>
      </c>
      <c r="H3144" s="42">
        <f>[2]Emissions!H2919</f>
        <v>0</v>
      </c>
      <c r="I3144" s="42">
        <f>[2]Emissions!I2919</f>
        <v>0</v>
      </c>
      <c r="J3144" s="42">
        <f>[2]Emissions!J2919</f>
        <v>0</v>
      </c>
      <c r="K3144" s="42">
        <f>[2]Emissions!K2919</f>
        <v>0</v>
      </c>
      <c r="L3144" s="42">
        <f>[2]Emissions!L2919</f>
        <v>0</v>
      </c>
      <c r="M3144" s="42">
        <f>[2]Emissions!M2919</f>
        <v>0</v>
      </c>
    </row>
    <row r="3145" spans="1:13">
      <c r="A3145" s="10">
        <f>[2]Emissions!A2912</f>
        <v>0</v>
      </c>
      <c r="B3145" s="10">
        <f>[2]Emissions!B2912</f>
        <v>0</v>
      </c>
      <c r="C3145" s="10">
        <f>[2]Emissions!C2912</f>
        <v>0</v>
      </c>
      <c r="D3145" s="10">
        <f>[2]Emissions!D2912</f>
        <v>0</v>
      </c>
      <c r="E3145" s="42">
        <f>[2]Emissions!E2912</f>
        <v>0</v>
      </c>
      <c r="F3145" s="42">
        <f>[2]Emissions!F2912</f>
        <v>0</v>
      </c>
      <c r="G3145" s="42">
        <f>[2]Emissions!G2912</f>
        <v>0</v>
      </c>
      <c r="H3145" s="42">
        <f>[2]Emissions!H2912</f>
        <v>0</v>
      </c>
      <c r="I3145" s="42">
        <f>[2]Emissions!I2912</f>
        <v>0</v>
      </c>
      <c r="J3145" s="42">
        <f>[2]Emissions!J2912</f>
        <v>0</v>
      </c>
      <c r="K3145" s="42">
        <f>[2]Emissions!K2912</f>
        <v>0</v>
      </c>
      <c r="L3145" s="42">
        <f>[2]Emissions!L2912</f>
        <v>0</v>
      </c>
      <c r="M3145" s="42">
        <f>[2]Emissions!M2912</f>
        <v>0</v>
      </c>
    </row>
    <row r="3146" spans="1:13">
      <c r="A3146" s="10">
        <f>[2]Emissions!A2905</f>
        <v>0</v>
      </c>
      <c r="B3146" s="10">
        <f>[2]Emissions!B2905</f>
        <v>0</v>
      </c>
      <c r="C3146" s="10">
        <f>[2]Emissions!C2905</f>
        <v>0</v>
      </c>
      <c r="D3146" s="10">
        <f>[2]Emissions!D2905</f>
        <v>0</v>
      </c>
      <c r="E3146" s="42">
        <f>[2]Emissions!E2905</f>
        <v>0</v>
      </c>
      <c r="F3146" s="42">
        <f>[2]Emissions!F2905</f>
        <v>0</v>
      </c>
      <c r="G3146" s="42">
        <f>[2]Emissions!G2905</f>
        <v>0</v>
      </c>
      <c r="H3146" s="42">
        <f>[2]Emissions!H2905</f>
        <v>0</v>
      </c>
      <c r="I3146" s="42">
        <f>[2]Emissions!I2905</f>
        <v>0</v>
      </c>
      <c r="J3146" s="42">
        <f>[2]Emissions!J2905</f>
        <v>0</v>
      </c>
      <c r="K3146" s="42">
        <f>[2]Emissions!K2905</f>
        <v>0</v>
      </c>
      <c r="L3146" s="42">
        <f>[2]Emissions!L2905</f>
        <v>0</v>
      </c>
      <c r="M3146" s="42">
        <f>[2]Emissions!M2905</f>
        <v>0</v>
      </c>
    </row>
    <row r="3147" spans="1:13">
      <c r="A3147" s="10">
        <f>[2]Emissions!A2898</f>
        <v>0</v>
      </c>
      <c r="B3147" s="10">
        <f>[2]Emissions!B2898</f>
        <v>0</v>
      </c>
      <c r="C3147" s="10">
        <f>[2]Emissions!C2898</f>
        <v>0</v>
      </c>
      <c r="D3147" s="10">
        <f>[2]Emissions!D2898</f>
        <v>0</v>
      </c>
      <c r="E3147" s="42">
        <f>[2]Emissions!E2898</f>
        <v>0</v>
      </c>
      <c r="F3147" s="42">
        <f>[2]Emissions!F2898</f>
        <v>0</v>
      </c>
      <c r="G3147" s="42">
        <f>[2]Emissions!G2898</f>
        <v>0</v>
      </c>
      <c r="H3147" s="42">
        <f>[2]Emissions!H2898</f>
        <v>0</v>
      </c>
      <c r="I3147" s="42">
        <f>[2]Emissions!I2898</f>
        <v>0</v>
      </c>
      <c r="J3147" s="42">
        <f>[2]Emissions!J2898</f>
        <v>0</v>
      </c>
      <c r="K3147" s="42">
        <f>[2]Emissions!K2898</f>
        <v>0</v>
      </c>
      <c r="L3147" s="42">
        <f>[2]Emissions!L2898</f>
        <v>0</v>
      </c>
      <c r="M3147" s="42">
        <f>[2]Emissions!M2898</f>
        <v>0</v>
      </c>
    </row>
    <row r="3148" spans="1:13">
      <c r="A3148" s="10">
        <f>[2]Emissions!A2891</f>
        <v>0</v>
      </c>
      <c r="B3148" s="10">
        <f>[2]Emissions!B2891</f>
        <v>0</v>
      </c>
      <c r="C3148" s="10">
        <f>[2]Emissions!C2891</f>
        <v>0</v>
      </c>
      <c r="D3148" s="10">
        <f>[2]Emissions!D2891</f>
        <v>0</v>
      </c>
      <c r="E3148" s="42">
        <f>[2]Emissions!E2891</f>
        <v>0</v>
      </c>
      <c r="F3148" s="42">
        <f>[2]Emissions!F2891</f>
        <v>0</v>
      </c>
      <c r="G3148" s="42">
        <f>[2]Emissions!G2891</f>
        <v>0</v>
      </c>
      <c r="H3148" s="42">
        <f>[2]Emissions!H2891</f>
        <v>0</v>
      </c>
      <c r="I3148" s="42">
        <f>[2]Emissions!I2891</f>
        <v>0</v>
      </c>
      <c r="J3148" s="42">
        <f>[2]Emissions!J2891</f>
        <v>0</v>
      </c>
      <c r="K3148" s="42">
        <f>[2]Emissions!K2891</f>
        <v>0</v>
      </c>
      <c r="L3148" s="42">
        <f>[2]Emissions!L2891</f>
        <v>0</v>
      </c>
      <c r="M3148" s="42">
        <f>[2]Emissions!M2891</f>
        <v>0</v>
      </c>
    </row>
    <row r="3149" spans="1:13">
      <c r="A3149" s="10">
        <f>[2]Emissions!A2884</f>
        <v>0</v>
      </c>
      <c r="B3149" s="10">
        <f>[2]Emissions!B2884</f>
        <v>0</v>
      </c>
      <c r="C3149" s="10">
        <f>[2]Emissions!C2884</f>
        <v>0</v>
      </c>
      <c r="D3149" s="10">
        <f>[2]Emissions!D2884</f>
        <v>0</v>
      </c>
      <c r="E3149" s="42">
        <f>[2]Emissions!E2884</f>
        <v>0</v>
      </c>
      <c r="F3149" s="42">
        <f>[2]Emissions!F2884</f>
        <v>0</v>
      </c>
      <c r="G3149" s="42">
        <f>[2]Emissions!G2884</f>
        <v>0</v>
      </c>
      <c r="H3149" s="42">
        <f>[2]Emissions!H2884</f>
        <v>0</v>
      </c>
      <c r="I3149" s="42">
        <f>[2]Emissions!I2884</f>
        <v>0</v>
      </c>
      <c r="J3149" s="42">
        <f>[2]Emissions!J2884</f>
        <v>0</v>
      </c>
      <c r="K3149" s="42">
        <f>[2]Emissions!K2884</f>
        <v>0</v>
      </c>
      <c r="L3149" s="42">
        <f>[2]Emissions!L2884</f>
        <v>0</v>
      </c>
      <c r="M3149" s="42">
        <f>[2]Emissions!M2884</f>
        <v>0</v>
      </c>
    </row>
    <row r="3150" spans="1:13">
      <c r="A3150" s="10">
        <f>[2]Emissions!A2877</f>
        <v>0</v>
      </c>
      <c r="B3150" s="10">
        <f>[2]Emissions!B2877</f>
        <v>0</v>
      </c>
      <c r="C3150" s="10">
        <f>[2]Emissions!C2877</f>
        <v>0</v>
      </c>
      <c r="D3150" s="10">
        <f>[2]Emissions!D2877</f>
        <v>0</v>
      </c>
      <c r="E3150" s="42">
        <f>[2]Emissions!E2877</f>
        <v>0</v>
      </c>
      <c r="F3150" s="42">
        <f>[2]Emissions!F2877</f>
        <v>0</v>
      </c>
      <c r="G3150" s="42">
        <f>[2]Emissions!G2877</f>
        <v>0</v>
      </c>
      <c r="H3150" s="42">
        <f>[2]Emissions!H2877</f>
        <v>0</v>
      </c>
      <c r="I3150" s="42">
        <f>[2]Emissions!I2877</f>
        <v>0</v>
      </c>
      <c r="J3150" s="42">
        <f>[2]Emissions!J2877</f>
        <v>0</v>
      </c>
      <c r="K3150" s="42">
        <f>[2]Emissions!K2877</f>
        <v>0</v>
      </c>
      <c r="L3150" s="42">
        <f>[2]Emissions!L2877</f>
        <v>0</v>
      </c>
      <c r="M3150" s="42">
        <f>[2]Emissions!M2877</f>
        <v>0</v>
      </c>
    </row>
    <row r="3151" spans="1:13">
      <c r="A3151" s="10">
        <f>[2]Emissions!A2870</f>
        <v>0</v>
      </c>
      <c r="B3151" s="10">
        <f>[2]Emissions!B2870</f>
        <v>0</v>
      </c>
      <c r="C3151" s="10">
        <f>[2]Emissions!C2870</f>
        <v>0</v>
      </c>
      <c r="D3151" s="10">
        <f>[2]Emissions!D2870</f>
        <v>0</v>
      </c>
      <c r="E3151" s="42">
        <f>[2]Emissions!E2870</f>
        <v>0</v>
      </c>
      <c r="F3151" s="42">
        <f>[2]Emissions!F2870</f>
        <v>0</v>
      </c>
      <c r="G3151" s="42">
        <f>[2]Emissions!G2870</f>
        <v>0</v>
      </c>
      <c r="H3151" s="42">
        <f>[2]Emissions!H2870</f>
        <v>0</v>
      </c>
      <c r="I3151" s="42">
        <f>[2]Emissions!I2870</f>
        <v>0</v>
      </c>
      <c r="J3151" s="42">
        <f>[2]Emissions!J2870</f>
        <v>0</v>
      </c>
      <c r="K3151" s="42">
        <f>[2]Emissions!K2870</f>
        <v>0</v>
      </c>
      <c r="L3151" s="42">
        <f>[2]Emissions!L2870</f>
        <v>0</v>
      </c>
      <c r="M3151" s="42">
        <f>[2]Emissions!M2870</f>
        <v>0</v>
      </c>
    </row>
    <row r="3152" spans="1:13">
      <c r="A3152" s="10">
        <f>[2]Emissions!A2863</f>
        <v>0</v>
      </c>
      <c r="B3152" s="10">
        <f>[2]Emissions!B2863</f>
        <v>0</v>
      </c>
      <c r="C3152" s="10">
        <f>[2]Emissions!C2863</f>
        <v>0</v>
      </c>
      <c r="D3152" s="10">
        <f>[2]Emissions!D2863</f>
        <v>0</v>
      </c>
      <c r="E3152" s="42">
        <f>[2]Emissions!E2863</f>
        <v>0</v>
      </c>
      <c r="F3152" s="42">
        <f>[2]Emissions!F2863</f>
        <v>0</v>
      </c>
      <c r="G3152" s="42">
        <f>[2]Emissions!G2863</f>
        <v>0</v>
      </c>
      <c r="H3152" s="42">
        <f>[2]Emissions!H2863</f>
        <v>0</v>
      </c>
      <c r="I3152" s="42">
        <f>[2]Emissions!I2863</f>
        <v>0</v>
      </c>
      <c r="J3152" s="42">
        <f>[2]Emissions!J2863</f>
        <v>0</v>
      </c>
      <c r="K3152" s="42">
        <f>[2]Emissions!K2863</f>
        <v>0</v>
      </c>
      <c r="L3152" s="42">
        <f>[2]Emissions!L2863</f>
        <v>0</v>
      </c>
      <c r="M3152" s="42">
        <f>[2]Emissions!M2863</f>
        <v>0</v>
      </c>
    </row>
    <row r="3153" spans="1:13">
      <c r="A3153" s="10">
        <f>[2]Emissions!A2856</f>
        <v>0</v>
      </c>
      <c r="B3153" s="10">
        <f>[2]Emissions!B2856</f>
        <v>0</v>
      </c>
      <c r="C3153" s="10">
        <f>[2]Emissions!C2856</f>
        <v>0</v>
      </c>
      <c r="D3153" s="10">
        <f>[2]Emissions!D2856</f>
        <v>0</v>
      </c>
      <c r="E3153" s="42">
        <f>[2]Emissions!E2856</f>
        <v>0</v>
      </c>
      <c r="F3153" s="42">
        <f>[2]Emissions!F2856</f>
        <v>0</v>
      </c>
      <c r="G3153" s="42">
        <f>[2]Emissions!G2856</f>
        <v>0</v>
      </c>
      <c r="H3153" s="42">
        <f>[2]Emissions!H2856</f>
        <v>0</v>
      </c>
      <c r="I3153" s="42">
        <f>[2]Emissions!I2856</f>
        <v>0</v>
      </c>
      <c r="J3153" s="42">
        <f>[2]Emissions!J2856</f>
        <v>0</v>
      </c>
      <c r="K3153" s="42">
        <f>[2]Emissions!K2856</f>
        <v>0</v>
      </c>
      <c r="L3153" s="42">
        <f>[2]Emissions!L2856</f>
        <v>0</v>
      </c>
      <c r="M3153" s="42">
        <f>[2]Emissions!M2856</f>
        <v>0</v>
      </c>
    </row>
    <row r="3154" spans="1:13">
      <c r="A3154" s="10">
        <f>[2]Emissions!A2849</f>
        <v>0</v>
      </c>
      <c r="B3154" s="10">
        <f>[2]Emissions!B2849</f>
        <v>0</v>
      </c>
      <c r="C3154" s="10">
        <f>[2]Emissions!C2849</f>
        <v>0</v>
      </c>
      <c r="D3154" s="10">
        <f>[2]Emissions!D2849</f>
        <v>0</v>
      </c>
      <c r="E3154" s="42">
        <f>[2]Emissions!E2849</f>
        <v>0</v>
      </c>
      <c r="F3154" s="42">
        <f>[2]Emissions!F2849</f>
        <v>0</v>
      </c>
      <c r="G3154" s="42">
        <f>[2]Emissions!G2849</f>
        <v>0</v>
      </c>
      <c r="H3154" s="42">
        <f>[2]Emissions!H2849</f>
        <v>0</v>
      </c>
      <c r="I3154" s="42">
        <f>[2]Emissions!I2849</f>
        <v>0</v>
      </c>
      <c r="J3154" s="42">
        <f>[2]Emissions!J2849</f>
        <v>0</v>
      </c>
      <c r="K3154" s="42">
        <f>[2]Emissions!K2849</f>
        <v>0</v>
      </c>
      <c r="L3154" s="42">
        <f>[2]Emissions!L2849</f>
        <v>0</v>
      </c>
      <c r="M3154" s="42">
        <f>[2]Emissions!M2849</f>
        <v>0</v>
      </c>
    </row>
    <row r="3155" spans="1:13">
      <c r="A3155" s="10">
        <f>[2]Emissions!A2842</f>
        <v>0</v>
      </c>
      <c r="B3155" s="10">
        <f>[2]Emissions!B2842</f>
        <v>0</v>
      </c>
      <c r="C3155" s="10">
        <f>[2]Emissions!C2842</f>
        <v>0</v>
      </c>
      <c r="D3155" s="10">
        <f>[2]Emissions!D2842</f>
        <v>0</v>
      </c>
      <c r="E3155" s="42">
        <f>[2]Emissions!E2842</f>
        <v>0</v>
      </c>
      <c r="F3155" s="42">
        <f>[2]Emissions!F2842</f>
        <v>0</v>
      </c>
      <c r="G3155" s="42">
        <f>[2]Emissions!G2842</f>
        <v>0</v>
      </c>
      <c r="H3155" s="42">
        <f>[2]Emissions!H2842</f>
        <v>0</v>
      </c>
      <c r="I3155" s="42">
        <f>[2]Emissions!I2842</f>
        <v>0</v>
      </c>
      <c r="J3155" s="42">
        <f>[2]Emissions!J2842</f>
        <v>0</v>
      </c>
      <c r="K3155" s="42">
        <f>[2]Emissions!K2842</f>
        <v>0</v>
      </c>
      <c r="L3155" s="42">
        <f>[2]Emissions!L2842</f>
        <v>0</v>
      </c>
      <c r="M3155" s="42">
        <f>[2]Emissions!M2842</f>
        <v>0</v>
      </c>
    </row>
    <row r="3156" spans="1:13">
      <c r="A3156" s="10">
        <f>[2]Emissions!A2835</f>
        <v>0</v>
      </c>
      <c r="B3156" s="10">
        <f>[2]Emissions!B2835</f>
        <v>0</v>
      </c>
      <c r="C3156" s="10">
        <f>[2]Emissions!C2835</f>
        <v>0</v>
      </c>
      <c r="D3156" s="10">
        <f>[2]Emissions!D2835</f>
        <v>0</v>
      </c>
      <c r="E3156" s="42">
        <f>[2]Emissions!E2835</f>
        <v>0</v>
      </c>
      <c r="F3156" s="42">
        <f>[2]Emissions!F2835</f>
        <v>0</v>
      </c>
      <c r="G3156" s="42">
        <f>[2]Emissions!G2835</f>
        <v>0</v>
      </c>
      <c r="H3156" s="42">
        <f>[2]Emissions!H2835</f>
        <v>0</v>
      </c>
      <c r="I3156" s="42">
        <f>[2]Emissions!I2835</f>
        <v>0</v>
      </c>
      <c r="J3156" s="42">
        <f>[2]Emissions!J2835</f>
        <v>0</v>
      </c>
      <c r="K3156" s="42">
        <f>[2]Emissions!K2835</f>
        <v>0</v>
      </c>
      <c r="L3156" s="42">
        <f>[2]Emissions!L2835</f>
        <v>0</v>
      </c>
      <c r="M3156" s="42">
        <f>[2]Emissions!M2835</f>
        <v>0</v>
      </c>
    </row>
    <row r="3157" spans="1:13">
      <c r="A3157" s="10">
        <f>[2]Emissions!A2828</f>
        <v>0</v>
      </c>
      <c r="B3157" s="10">
        <f>[2]Emissions!B2828</f>
        <v>0</v>
      </c>
      <c r="C3157" s="10">
        <f>[2]Emissions!C2828</f>
        <v>0</v>
      </c>
      <c r="D3157" s="10">
        <f>[2]Emissions!D2828</f>
        <v>0</v>
      </c>
      <c r="E3157" s="42">
        <f>[2]Emissions!E2828</f>
        <v>0</v>
      </c>
      <c r="F3157" s="42">
        <f>[2]Emissions!F2828</f>
        <v>0</v>
      </c>
      <c r="G3157" s="42">
        <f>[2]Emissions!G2828</f>
        <v>0</v>
      </c>
      <c r="H3157" s="42">
        <f>[2]Emissions!H2828</f>
        <v>0</v>
      </c>
      <c r="I3157" s="42">
        <f>[2]Emissions!I2828</f>
        <v>0</v>
      </c>
      <c r="J3157" s="42">
        <f>[2]Emissions!J2828</f>
        <v>0</v>
      </c>
      <c r="K3157" s="42">
        <f>[2]Emissions!K2828</f>
        <v>0</v>
      </c>
      <c r="L3157" s="42">
        <f>[2]Emissions!L2828</f>
        <v>0</v>
      </c>
      <c r="M3157" s="42">
        <f>[2]Emissions!M2828</f>
        <v>0</v>
      </c>
    </row>
    <row r="3158" spans="1:13">
      <c r="A3158" s="10">
        <f>[2]Emissions!A2821</f>
        <v>0</v>
      </c>
      <c r="B3158" s="10">
        <f>[2]Emissions!B2821</f>
        <v>0</v>
      </c>
      <c r="C3158" s="10">
        <f>[2]Emissions!C2821</f>
        <v>0</v>
      </c>
      <c r="D3158" s="10">
        <f>[2]Emissions!D2821</f>
        <v>0</v>
      </c>
      <c r="E3158" s="42">
        <f>[2]Emissions!E2821</f>
        <v>0</v>
      </c>
      <c r="F3158" s="42">
        <f>[2]Emissions!F2821</f>
        <v>0</v>
      </c>
      <c r="G3158" s="42">
        <f>[2]Emissions!G2821</f>
        <v>0</v>
      </c>
      <c r="H3158" s="42">
        <f>[2]Emissions!H2821</f>
        <v>0</v>
      </c>
      <c r="I3158" s="42">
        <f>[2]Emissions!I2821</f>
        <v>0</v>
      </c>
      <c r="J3158" s="42">
        <f>[2]Emissions!J2821</f>
        <v>0</v>
      </c>
      <c r="K3158" s="42">
        <f>[2]Emissions!K2821</f>
        <v>0</v>
      </c>
      <c r="L3158" s="42">
        <f>[2]Emissions!L2821</f>
        <v>0</v>
      </c>
      <c r="M3158" s="42">
        <f>[2]Emissions!M2821</f>
        <v>0</v>
      </c>
    </row>
    <row r="3159" spans="1:13">
      <c r="A3159" s="10">
        <f>[2]Emissions!A2814</f>
        <v>0</v>
      </c>
      <c r="B3159" s="10">
        <f>[2]Emissions!B2814</f>
        <v>0</v>
      </c>
      <c r="C3159" s="10">
        <f>[2]Emissions!C2814</f>
        <v>0</v>
      </c>
      <c r="D3159" s="10">
        <f>[2]Emissions!D2814</f>
        <v>0</v>
      </c>
      <c r="E3159" s="42">
        <f>[2]Emissions!E2814</f>
        <v>0</v>
      </c>
      <c r="F3159" s="42">
        <f>[2]Emissions!F2814</f>
        <v>0</v>
      </c>
      <c r="G3159" s="42">
        <f>[2]Emissions!G2814</f>
        <v>0</v>
      </c>
      <c r="H3159" s="42">
        <f>[2]Emissions!H2814</f>
        <v>0</v>
      </c>
      <c r="I3159" s="42">
        <f>[2]Emissions!I2814</f>
        <v>0</v>
      </c>
      <c r="J3159" s="42">
        <f>[2]Emissions!J2814</f>
        <v>0</v>
      </c>
      <c r="K3159" s="42">
        <f>[2]Emissions!K2814</f>
        <v>0</v>
      </c>
      <c r="L3159" s="42">
        <f>[2]Emissions!L2814</f>
        <v>0</v>
      </c>
      <c r="M3159" s="42">
        <f>[2]Emissions!M2814</f>
        <v>0</v>
      </c>
    </row>
    <row r="3160" spans="1:13">
      <c r="A3160" s="10">
        <f>[2]Emissions!A2807</f>
        <v>0</v>
      </c>
      <c r="B3160" s="10">
        <f>[2]Emissions!B2807</f>
        <v>0</v>
      </c>
      <c r="C3160" s="10">
        <f>[2]Emissions!C2807</f>
        <v>0</v>
      </c>
      <c r="D3160" s="10">
        <f>[2]Emissions!D2807</f>
        <v>0</v>
      </c>
      <c r="E3160" s="42">
        <f>[2]Emissions!E2807</f>
        <v>0</v>
      </c>
      <c r="F3160" s="42">
        <f>[2]Emissions!F2807</f>
        <v>0</v>
      </c>
      <c r="G3160" s="42">
        <f>[2]Emissions!G2807</f>
        <v>0</v>
      </c>
      <c r="H3160" s="42">
        <f>[2]Emissions!H2807</f>
        <v>0</v>
      </c>
      <c r="I3160" s="42">
        <f>[2]Emissions!I2807</f>
        <v>0</v>
      </c>
      <c r="J3160" s="42">
        <f>[2]Emissions!J2807</f>
        <v>0</v>
      </c>
      <c r="K3160" s="42">
        <f>[2]Emissions!K2807</f>
        <v>0</v>
      </c>
      <c r="L3160" s="42">
        <f>[2]Emissions!L2807</f>
        <v>0</v>
      </c>
      <c r="M3160" s="42">
        <f>[2]Emissions!M2807</f>
        <v>0</v>
      </c>
    </row>
    <row r="3161" spans="1:13">
      <c r="A3161" s="10">
        <f>[2]Emissions!A2801</f>
        <v>0</v>
      </c>
      <c r="B3161" s="10">
        <f>[2]Emissions!B2801</f>
        <v>0</v>
      </c>
      <c r="C3161" s="10">
        <f>[2]Emissions!C2801</f>
        <v>0</v>
      </c>
      <c r="D3161" s="10">
        <f>[2]Emissions!D2801</f>
        <v>0</v>
      </c>
      <c r="E3161" s="42">
        <f>[2]Emissions!E2801</f>
        <v>0</v>
      </c>
      <c r="F3161" s="42">
        <f>[2]Emissions!F2801</f>
        <v>0</v>
      </c>
      <c r="G3161" s="42">
        <f>[2]Emissions!G2801</f>
        <v>0</v>
      </c>
      <c r="H3161" s="42">
        <f>[2]Emissions!H2801</f>
        <v>0</v>
      </c>
      <c r="I3161" s="42">
        <f>[2]Emissions!I2801</f>
        <v>0</v>
      </c>
      <c r="J3161" s="42">
        <f>[2]Emissions!J2801</f>
        <v>0</v>
      </c>
      <c r="K3161" s="42">
        <f>[2]Emissions!K2801</f>
        <v>0</v>
      </c>
      <c r="L3161" s="42">
        <f>[2]Emissions!L2801</f>
        <v>0</v>
      </c>
      <c r="M3161" s="42">
        <f>[2]Emissions!M2801</f>
        <v>0</v>
      </c>
    </row>
    <row r="3162" spans="1:13">
      <c r="A3162" s="10">
        <f>[2]Emissions!A2795</f>
        <v>0</v>
      </c>
      <c r="B3162" s="10">
        <f>[2]Emissions!B2795</f>
        <v>0</v>
      </c>
      <c r="C3162" s="10">
        <f>[2]Emissions!C2795</f>
        <v>0</v>
      </c>
      <c r="D3162" s="10">
        <f>[2]Emissions!D2795</f>
        <v>0</v>
      </c>
      <c r="E3162" s="42">
        <f>[2]Emissions!E2795</f>
        <v>0</v>
      </c>
      <c r="F3162" s="42">
        <f>[2]Emissions!F2795</f>
        <v>0</v>
      </c>
      <c r="G3162" s="42">
        <f>[2]Emissions!G2795</f>
        <v>0</v>
      </c>
      <c r="H3162" s="42">
        <f>[2]Emissions!H2795</f>
        <v>0</v>
      </c>
      <c r="I3162" s="42">
        <f>[2]Emissions!I2795</f>
        <v>0</v>
      </c>
      <c r="J3162" s="42">
        <f>[2]Emissions!J2795</f>
        <v>0</v>
      </c>
      <c r="K3162" s="42">
        <f>[2]Emissions!K2795</f>
        <v>0</v>
      </c>
      <c r="L3162" s="42">
        <f>[2]Emissions!L2795</f>
        <v>0</v>
      </c>
      <c r="M3162" s="42">
        <f>[2]Emissions!M2795</f>
        <v>0</v>
      </c>
    </row>
    <row r="3163" spans="1:13">
      <c r="A3163" s="10">
        <f>[2]Emissions!A2788</f>
        <v>0</v>
      </c>
      <c r="B3163" s="10">
        <f>[2]Emissions!B2788</f>
        <v>0</v>
      </c>
      <c r="C3163" s="10">
        <f>[2]Emissions!C2788</f>
        <v>0</v>
      </c>
      <c r="D3163" s="10">
        <f>[2]Emissions!D2788</f>
        <v>0</v>
      </c>
      <c r="E3163" s="42">
        <f>[2]Emissions!E2788</f>
        <v>0</v>
      </c>
      <c r="F3163" s="42">
        <f>[2]Emissions!F2788</f>
        <v>0</v>
      </c>
      <c r="G3163" s="42">
        <f>[2]Emissions!G2788</f>
        <v>0</v>
      </c>
      <c r="H3163" s="42">
        <f>[2]Emissions!H2788</f>
        <v>0</v>
      </c>
      <c r="I3163" s="42">
        <f>[2]Emissions!I2788</f>
        <v>0</v>
      </c>
      <c r="J3163" s="42">
        <f>[2]Emissions!J2788</f>
        <v>0</v>
      </c>
      <c r="K3163" s="42">
        <f>[2]Emissions!K2788</f>
        <v>0</v>
      </c>
      <c r="L3163" s="42">
        <f>[2]Emissions!L2788</f>
        <v>0</v>
      </c>
      <c r="M3163" s="42">
        <f>[2]Emissions!M2788</f>
        <v>0</v>
      </c>
    </row>
    <row r="3164" spans="1:13">
      <c r="A3164" s="10">
        <f>[2]Emissions!A2781</f>
        <v>0</v>
      </c>
      <c r="B3164" s="10">
        <f>[2]Emissions!B2781</f>
        <v>0</v>
      </c>
      <c r="C3164" s="10">
        <f>[2]Emissions!C2781</f>
        <v>0</v>
      </c>
      <c r="D3164" s="10">
        <f>[2]Emissions!D2781</f>
        <v>0</v>
      </c>
      <c r="E3164" s="42">
        <f>[2]Emissions!E2781</f>
        <v>0</v>
      </c>
      <c r="F3164" s="42">
        <f>[2]Emissions!F2781</f>
        <v>0</v>
      </c>
      <c r="G3164" s="42">
        <f>[2]Emissions!G2781</f>
        <v>0</v>
      </c>
      <c r="H3164" s="42">
        <f>[2]Emissions!H2781</f>
        <v>0</v>
      </c>
      <c r="I3164" s="42">
        <f>[2]Emissions!I2781</f>
        <v>0</v>
      </c>
      <c r="J3164" s="42">
        <f>[2]Emissions!J2781</f>
        <v>0</v>
      </c>
      <c r="K3164" s="42">
        <f>[2]Emissions!K2781</f>
        <v>0</v>
      </c>
      <c r="L3164" s="42">
        <f>[2]Emissions!L2781</f>
        <v>0</v>
      </c>
      <c r="M3164" s="42">
        <f>[2]Emissions!M2781</f>
        <v>0</v>
      </c>
    </row>
    <row r="3165" spans="1:13">
      <c r="A3165" s="10">
        <f>[2]Emissions!A2774</f>
        <v>0</v>
      </c>
      <c r="B3165" s="10">
        <f>[2]Emissions!B2774</f>
        <v>0</v>
      </c>
      <c r="C3165" s="10">
        <f>[2]Emissions!C2774</f>
        <v>0</v>
      </c>
      <c r="D3165" s="10">
        <f>[2]Emissions!D2774</f>
        <v>0</v>
      </c>
      <c r="E3165" s="42">
        <f>[2]Emissions!E2774</f>
        <v>0</v>
      </c>
      <c r="F3165" s="42">
        <f>[2]Emissions!F2774</f>
        <v>0</v>
      </c>
      <c r="G3165" s="42">
        <f>[2]Emissions!G2774</f>
        <v>0</v>
      </c>
      <c r="H3165" s="42">
        <f>[2]Emissions!H2774</f>
        <v>0</v>
      </c>
      <c r="I3165" s="42">
        <f>[2]Emissions!I2774</f>
        <v>0</v>
      </c>
      <c r="J3165" s="42">
        <f>[2]Emissions!J2774</f>
        <v>0</v>
      </c>
      <c r="K3165" s="42">
        <f>[2]Emissions!K2774</f>
        <v>0</v>
      </c>
      <c r="L3165" s="42">
        <f>[2]Emissions!L2774</f>
        <v>0</v>
      </c>
      <c r="M3165" s="42">
        <f>[2]Emissions!M2774</f>
        <v>0</v>
      </c>
    </row>
    <row r="3166" spans="1:13">
      <c r="A3166" s="10">
        <f>[2]Emissions!A2767</f>
        <v>0</v>
      </c>
      <c r="B3166" s="10">
        <f>[2]Emissions!B2767</f>
        <v>0</v>
      </c>
      <c r="C3166" s="10">
        <f>[2]Emissions!C2767</f>
        <v>0</v>
      </c>
      <c r="D3166" s="10">
        <f>[2]Emissions!D2767</f>
        <v>0</v>
      </c>
      <c r="E3166" s="42">
        <f>[2]Emissions!E2767</f>
        <v>0</v>
      </c>
      <c r="F3166" s="42">
        <f>[2]Emissions!F2767</f>
        <v>0</v>
      </c>
      <c r="G3166" s="42">
        <f>[2]Emissions!G2767</f>
        <v>0</v>
      </c>
      <c r="H3166" s="42">
        <f>[2]Emissions!H2767</f>
        <v>0</v>
      </c>
      <c r="I3166" s="42">
        <f>[2]Emissions!I2767</f>
        <v>0</v>
      </c>
      <c r="J3166" s="42">
        <f>[2]Emissions!J2767</f>
        <v>0</v>
      </c>
      <c r="K3166" s="42">
        <f>[2]Emissions!K2767</f>
        <v>0</v>
      </c>
      <c r="L3166" s="42">
        <f>[2]Emissions!L2767</f>
        <v>0</v>
      </c>
      <c r="M3166" s="42">
        <f>[2]Emissions!M2767</f>
        <v>0</v>
      </c>
    </row>
    <row r="3167" spans="1:13">
      <c r="A3167" s="10">
        <f>[2]Emissions!A2754</f>
        <v>0</v>
      </c>
      <c r="B3167" s="10">
        <f>[2]Emissions!B2754</f>
        <v>0</v>
      </c>
      <c r="C3167" s="10">
        <f>[2]Emissions!C2754</f>
        <v>0</v>
      </c>
      <c r="D3167" s="10">
        <f>[2]Emissions!D2754</f>
        <v>0</v>
      </c>
      <c r="E3167" s="42">
        <f>[2]Emissions!E2754</f>
        <v>0</v>
      </c>
      <c r="F3167" s="42">
        <f>[2]Emissions!F2754</f>
        <v>0</v>
      </c>
      <c r="G3167" s="42">
        <f>[2]Emissions!G2754</f>
        <v>0</v>
      </c>
      <c r="H3167" s="42">
        <f>[2]Emissions!H2754</f>
        <v>0</v>
      </c>
      <c r="I3167" s="42">
        <f>[2]Emissions!I2754</f>
        <v>0</v>
      </c>
      <c r="J3167" s="42">
        <f>[2]Emissions!J2754</f>
        <v>0</v>
      </c>
      <c r="K3167" s="42">
        <f>[2]Emissions!K2754</f>
        <v>0</v>
      </c>
      <c r="L3167" s="42">
        <f>[2]Emissions!L2754</f>
        <v>0</v>
      </c>
      <c r="M3167" s="42">
        <f>[2]Emissions!M2754</f>
        <v>0</v>
      </c>
    </row>
    <row r="3168" spans="1:13">
      <c r="A3168" s="10">
        <f>[2]Emissions!A2760</f>
        <v>0</v>
      </c>
      <c r="B3168" s="10">
        <f>[2]Emissions!B2760</f>
        <v>0</v>
      </c>
      <c r="C3168" s="10">
        <f>[2]Emissions!C2760</f>
        <v>0</v>
      </c>
      <c r="D3168" s="10">
        <f>[2]Emissions!D2760</f>
        <v>0</v>
      </c>
      <c r="E3168" s="42">
        <f>[2]Emissions!E2760</f>
        <v>0</v>
      </c>
      <c r="F3168" s="42">
        <f>[2]Emissions!F2760</f>
        <v>0</v>
      </c>
      <c r="G3168" s="42">
        <f>[2]Emissions!G2760</f>
        <v>0</v>
      </c>
      <c r="H3168" s="42">
        <f>[2]Emissions!H2760</f>
        <v>0</v>
      </c>
      <c r="I3168" s="42">
        <f>[2]Emissions!I2760</f>
        <v>0</v>
      </c>
      <c r="J3168" s="42">
        <f>[2]Emissions!J2760</f>
        <v>0</v>
      </c>
      <c r="K3168" s="42">
        <f>[2]Emissions!K2760</f>
        <v>0</v>
      </c>
      <c r="L3168" s="42">
        <f>[2]Emissions!L2760</f>
        <v>0</v>
      </c>
      <c r="M3168" s="42">
        <f>[2]Emissions!M2760</f>
        <v>0</v>
      </c>
    </row>
    <row r="3169" spans="1:13">
      <c r="A3169" s="10">
        <f>[2]Emissions!A2748</f>
        <v>0</v>
      </c>
      <c r="B3169" s="10">
        <f>[2]Emissions!B2748</f>
        <v>0</v>
      </c>
      <c r="C3169" s="10">
        <f>[2]Emissions!C2748</f>
        <v>0</v>
      </c>
      <c r="D3169" s="10">
        <f>[2]Emissions!D2748</f>
        <v>0</v>
      </c>
      <c r="E3169" s="42">
        <f>[2]Emissions!E2748</f>
        <v>0</v>
      </c>
      <c r="F3169" s="42">
        <f>[2]Emissions!F2748</f>
        <v>0</v>
      </c>
      <c r="G3169" s="42">
        <f>[2]Emissions!G2748</f>
        <v>0</v>
      </c>
      <c r="H3169" s="42">
        <f>[2]Emissions!H2748</f>
        <v>0</v>
      </c>
      <c r="I3169" s="42">
        <f>[2]Emissions!I2748</f>
        <v>0</v>
      </c>
      <c r="J3169" s="42">
        <f>[2]Emissions!J2748</f>
        <v>0</v>
      </c>
      <c r="K3169" s="42">
        <f>[2]Emissions!K2748</f>
        <v>0</v>
      </c>
      <c r="L3169" s="42">
        <f>[2]Emissions!L2748</f>
        <v>0</v>
      </c>
      <c r="M3169" s="42">
        <f>[2]Emissions!M2748</f>
        <v>0</v>
      </c>
    </row>
    <row r="3170" spans="1:13">
      <c r="A3170" s="10">
        <f>[2]Emissions!A2741</f>
        <v>0</v>
      </c>
      <c r="B3170" s="10">
        <f>[2]Emissions!B2741</f>
        <v>0</v>
      </c>
      <c r="C3170" s="10">
        <f>[2]Emissions!C2741</f>
        <v>0</v>
      </c>
      <c r="D3170" s="10">
        <f>[2]Emissions!D2741</f>
        <v>0</v>
      </c>
      <c r="E3170" s="42">
        <f>[2]Emissions!E2741</f>
        <v>0</v>
      </c>
      <c r="F3170" s="42">
        <f>[2]Emissions!F2741</f>
        <v>0</v>
      </c>
      <c r="G3170" s="42">
        <f>[2]Emissions!G2741</f>
        <v>0</v>
      </c>
      <c r="H3170" s="42">
        <f>[2]Emissions!H2741</f>
        <v>0</v>
      </c>
      <c r="I3170" s="42">
        <f>[2]Emissions!I2741</f>
        <v>0</v>
      </c>
      <c r="J3170" s="42">
        <f>[2]Emissions!J2741</f>
        <v>0</v>
      </c>
      <c r="K3170" s="42">
        <f>[2]Emissions!K2741</f>
        <v>0</v>
      </c>
      <c r="L3170" s="42">
        <f>[2]Emissions!L2741</f>
        <v>0</v>
      </c>
      <c r="M3170" s="42">
        <f>[2]Emissions!M2741</f>
        <v>0</v>
      </c>
    </row>
    <row r="3171" spans="1:13">
      <c r="A3171" s="10">
        <f>[2]Emissions!A2734</f>
        <v>0</v>
      </c>
      <c r="B3171" s="10">
        <f>[2]Emissions!B2734</f>
        <v>0</v>
      </c>
      <c r="C3171" s="10">
        <f>[2]Emissions!C2734</f>
        <v>0</v>
      </c>
      <c r="D3171" s="10">
        <f>[2]Emissions!D2734</f>
        <v>0</v>
      </c>
      <c r="E3171" s="42">
        <f>[2]Emissions!E2734</f>
        <v>0</v>
      </c>
      <c r="F3171" s="42">
        <f>[2]Emissions!F2734</f>
        <v>0</v>
      </c>
      <c r="G3171" s="42">
        <f>[2]Emissions!G2734</f>
        <v>0</v>
      </c>
      <c r="H3171" s="42">
        <f>[2]Emissions!H2734</f>
        <v>0</v>
      </c>
      <c r="I3171" s="42">
        <f>[2]Emissions!I2734</f>
        <v>0</v>
      </c>
      <c r="J3171" s="42">
        <f>[2]Emissions!J2734</f>
        <v>0</v>
      </c>
      <c r="K3171" s="42">
        <f>[2]Emissions!K2734</f>
        <v>0</v>
      </c>
      <c r="L3171" s="42">
        <f>[2]Emissions!L2734</f>
        <v>0</v>
      </c>
      <c r="M3171" s="42">
        <f>[2]Emissions!M2734</f>
        <v>0</v>
      </c>
    </row>
    <row r="3172" spans="1:13">
      <c r="A3172" s="10">
        <f>[2]Emissions!A2727</f>
        <v>0</v>
      </c>
      <c r="B3172" s="10">
        <f>[2]Emissions!B2727</f>
        <v>0</v>
      </c>
      <c r="C3172" s="10">
        <f>[2]Emissions!C2727</f>
        <v>0</v>
      </c>
      <c r="D3172" s="10">
        <f>[2]Emissions!D2727</f>
        <v>0</v>
      </c>
      <c r="E3172" s="42">
        <f>[2]Emissions!E2727</f>
        <v>0</v>
      </c>
      <c r="F3172" s="42">
        <f>[2]Emissions!F2727</f>
        <v>0</v>
      </c>
      <c r="G3172" s="42">
        <f>[2]Emissions!G2727</f>
        <v>0</v>
      </c>
      <c r="H3172" s="42">
        <f>[2]Emissions!H2727</f>
        <v>0</v>
      </c>
      <c r="I3172" s="42">
        <f>[2]Emissions!I2727</f>
        <v>0</v>
      </c>
      <c r="J3172" s="42">
        <f>[2]Emissions!J2727</f>
        <v>0</v>
      </c>
      <c r="K3172" s="42">
        <f>[2]Emissions!K2727</f>
        <v>0</v>
      </c>
      <c r="L3172" s="42">
        <f>[2]Emissions!L2727</f>
        <v>0</v>
      </c>
      <c r="M3172" s="42">
        <f>[2]Emissions!M2727</f>
        <v>0</v>
      </c>
    </row>
    <row r="3173" spans="1:13">
      <c r="A3173" s="10">
        <f>[2]Emissions!A2720</f>
        <v>0</v>
      </c>
      <c r="B3173" s="10">
        <f>[2]Emissions!B2720</f>
        <v>0</v>
      </c>
      <c r="C3173" s="10">
        <f>[2]Emissions!C2720</f>
        <v>0</v>
      </c>
      <c r="D3173" s="10">
        <f>[2]Emissions!D2720</f>
        <v>0</v>
      </c>
      <c r="E3173" s="42">
        <f>[2]Emissions!E2720</f>
        <v>0</v>
      </c>
      <c r="F3173" s="42">
        <f>[2]Emissions!F2720</f>
        <v>0</v>
      </c>
      <c r="G3173" s="42">
        <f>[2]Emissions!G2720</f>
        <v>0</v>
      </c>
      <c r="H3173" s="42">
        <f>[2]Emissions!H2720</f>
        <v>0</v>
      </c>
      <c r="I3173" s="42">
        <f>[2]Emissions!I2720</f>
        <v>0</v>
      </c>
      <c r="J3173" s="42">
        <f>[2]Emissions!J2720</f>
        <v>0</v>
      </c>
      <c r="K3173" s="42">
        <f>[2]Emissions!K2720</f>
        <v>0</v>
      </c>
      <c r="L3173" s="42">
        <f>[2]Emissions!L2720</f>
        <v>0</v>
      </c>
      <c r="M3173" s="42">
        <f>[2]Emissions!M2720</f>
        <v>0</v>
      </c>
    </row>
    <row r="3174" spans="1:13">
      <c r="A3174" s="10">
        <f>[2]Emissions!A2713</f>
        <v>0</v>
      </c>
      <c r="B3174" s="10">
        <f>[2]Emissions!B2713</f>
        <v>0</v>
      </c>
      <c r="C3174" s="10">
        <f>[2]Emissions!C2713</f>
        <v>0</v>
      </c>
      <c r="D3174" s="10">
        <f>[2]Emissions!D2713</f>
        <v>0</v>
      </c>
      <c r="E3174" s="42">
        <f>[2]Emissions!E2713</f>
        <v>0</v>
      </c>
      <c r="F3174" s="42">
        <f>[2]Emissions!F2713</f>
        <v>0</v>
      </c>
      <c r="G3174" s="42">
        <f>[2]Emissions!G2713</f>
        <v>0</v>
      </c>
      <c r="H3174" s="42">
        <f>[2]Emissions!H2713</f>
        <v>0</v>
      </c>
      <c r="I3174" s="42">
        <f>[2]Emissions!I2713</f>
        <v>0</v>
      </c>
      <c r="J3174" s="42">
        <f>[2]Emissions!J2713</f>
        <v>0</v>
      </c>
      <c r="K3174" s="42">
        <f>[2]Emissions!K2713</f>
        <v>0</v>
      </c>
      <c r="L3174" s="42">
        <f>[2]Emissions!L2713</f>
        <v>0</v>
      </c>
      <c r="M3174" s="42">
        <f>[2]Emissions!M2713</f>
        <v>0</v>
      </c>
    </row>
    <row r="3175" spans="1:13">
      <c r="A3175" s="10">
        <f>[2]Emissions!A2706</f>
        <v>0</v>
      </c>
      <c r="B3175" s="10">
        <f>[2]Emissions!B2706</f>
        <v>0</v>
      </c>
      <c r="C3175" s="10">
        <f>[2]Emissions!C2706</f>
        <v>0</v>
      </c>
      <c r="D3175" s="10">
        <f>[2]Emissions!D2706</f>
        <v>0</v>
      </c>
      <c r="E3175" s="42">
        <f>[2]Emissions!E2706</f>
        <v>0</v>
      </c>
      <c r="F3175" s="42">
        <f>[2]Emissions!F2706</f>
        <v>0</v>
      </c>
      <c r="G3175" s="42">
        <f>[2]Emissions!G2706</f>
        <v>0</v>
      </c>
      <c r="H3175" s="42">
        <f>[2]Emissions!H2706</f>
        <v>0</v>
      </c>
      <c r="I3175" s="42">
        <f>[2]Emissions!I2706</f>
        <v>0</v>
      </c>
      <c r="J3175" s="42">
        <f>[2]Emissions!J2706</f>
        <v>0</v>
      </c>
      <c r="K3175" s="42">
        <f>[2]Emissions!K2706</f>
        <v>0</v>
      </c>
      <c r="L3175" s="42">
        <f>[2]Emissions!L2706</f>
        <v>0</v>
      </c>
      <c r="M3175" s="42">
        <f>[2]Emissions!M2706</f>
        <v>0</v>
      </c>
    </row>
    <row r="3176" spans="1:13">
      <c r="A3176" s="10">
        <f>[2]Emissions!A2699</f>
        <v>0</v>
      </c>
      <c r="B3176" s="10">
        <f>[2]Emissions!B2699</f>
        <v>0</v>
      </c>
      <c r="C3176" s="10">
        <f>[2]Emissions!C2699</f>
        <v>0</v>
      </c>
      <c r="D3176" s="10">
        <f>[2]Emissions!D2699</f>
        <v>0</v>
      </c>
      <c r="E3176" s="42">
        <f>[2]Emissions!E2699</f>
        <v>0</v>
      </c>
      <c r="F3176" s="42">
        <f>[2]Emissions!F2699</f>
        <v>0</v>
      </c>
      <c r="G3176" s="42">
        <f>[2]Emissions!G2699</f>
        <v>0</v>
      </c>
      <c r="H3176" s="42">
        <f>[2]Emissions!H2699</f>
        <v>0</v>
      </c>
      <c r="I3176" s="42">
        <f>[2]Emissions!I2699</f>
        <v>0</v>
      </c>
      <c r="J3176" s="42">
        <f>[2]Emissions!J2699</f>
        <v>0</v>
      </c>
      <c r="K3176" s="42">
        <f>[2]Emissions!K2699</f>
        <v>0</v>
      </c>
      <c r="L3176" s="42">
        <f>[2]Emissions!L2699</f>
        <v>0</v>
      </c>
      <c r="M3176" s="42">
        <f>[2]Emissions!M2699</f>
        <v>0</v>
      </c>
    </row>
    <row r="3177" spans="1:13">
      <c r="A3177" s="10">
        <f>[2]Emissions!A2692</f>
        <v>0</v>
      </c>
      <c r="B3177" s="10">
        <f>[2]Emissions!B2692</f>
        <v>0</v>
      </c>
      <c r="C3177" s="10">
        <f>[2]Emissions!C2692</f>
        <v>0</v>
      </c>
      <c r="D3177" s="10">
        <f>[2]Emissions!D2692</f>
        <v>0</v>
      </c>
      <c r="E3177" s="42">
        <f>[2]Emissions!E2692</f>
        <v>0</v>
      </c>
      <c r="F3177" s="42">
        <f>[2]Emissions!F2692</f>
        <v>0</v>
      </c>
      <c r="G3177" s="42">
        <f>[2]Emissions!G2692</f>
        <v>0</v>
      </c>
      <c r="H3177" s="42">
        <f>[2]Emissions!H2692</f>
        <v>0</v>
      </c>
      <c r="I3177" s="42">
        <f>[2]Emissions!I2692</f>
        <v>0</v>
      </c>
      <c r="J3177" s="42">
        <f>[2]Emissions!J2692</f>
        <v>0</v>
      </c>
      <c r="K3177" s="42">
        <f>[2]Emissions!K2692</f>
        <v>0</v>
      </c>
      <c r="L3177" s="42">
        <f>[2]Emissions!L2692</f>
        <v>0</v>
      </c>
      <c r="M3177" s="42">
        <f>[2]Emissions!M2692</f>
        <v>0</v>
      </c>
    </row>
    <row r="3178" spans="1:13">
      <c r="A3178" s="10">
        <f>[2]Emissions!A2685</f>
        <v>0</v>
      </c>
      <c r="B3178" s="10">
        <f>[2]Emissions!B2685</f>
        <v>0</v>
      </c>
      <c r="C3178" s="10">
        <f>[2]Emissions!C2685</f>
        <v>0</v>
      </c>
      <c r="D3178" s="10">
        <f>[2]Emissions!D2685</f>
        <v>0</v>
      </c>
      <c r="E3178" s="42">
        <f>[2]Emissions!E2685</f>
        <v>0</v>
      </c>
      <c r="F3178" s="42">
        <f>[2]Emissions!F2685</f>
        <v>0</v>
      </c>
      <c r="G3178" s="42">
        <f>[2]Emissions!G2685</f>
        <v>0</v>
      </c>
      <c r="H3178" s="42">
        <f>[2]Emissions!H2685</f>
        <v>0</v>
      </c>
      <c r="I3178" s="42">
        <f>[2]Emissions!I2685</f>
        <v>0</v>
      </c>
      <c r="J3178" s="42">
        <f>[2]Emissions!J2685</f>
        <v>0</v>
      </c>
      <c r="K3178" s="42">
        <f>[2]Emissions!K2685</f>
        <v>0</v>
      </c>
      <c r="L3178" s="42">
        <f>[2]Emissions!L2685</f>
        <v>0</v>
      </c>
      <c r="M3178" s="42">
        <f>[2]Emissions!M2685</f>
        <v>0</v>
      </c>
    </row>
    <row r="3179" spans="1:13">
      <c r="A3179" s="10">
        <f>[2]Emissions!A2678</f>
        <v>0</v>
      </c>
      <c r="B3179" s="10">
        <f>[2]Emissions!B2678</f>
        <v>0</v>
      </c>
      <c r="C3179" s="10">
        <f>[2]Emissions!C2678</f>
        <v>0</v>
      </c>
      <c r="D3179" s="10">
        <f>[2]Emissions!D2678</f>
        <v>0</v>
      </c>
      <c r="E3179" s="42">
        <f>[2]Emissions!E2678</f>
        <v>0</v>
      </c>
      <c r="F3179" s="42">
        <f>[2]Emissions!F2678</f>
        <v>0</v>
      </c>
      <c r="G3179" s="42">
        <f>[2]Emissions!G2678</f>
        <v>0</v>
      </c>
      <c r="H3179" s="42">
        <f>[2]Emissions!H2678</f>
        <v>0</v>
      </c>
      <c r="I3179" s="42">
        <f>[2]Emissions!I2678</f>
        <v>0</v>
      </c>
      <c r="J3179" s="42">
        <f>[2]Emissions!J2678</f>
        <v>0</v>
      </c>
      <c r="K3179" s="42">
        <f>[2]Emissions!K2678</f>
        <v>0</v>
      </c>
      <c r="L3179" s="42">
        <f>[2]Emissions!L2678</f>
        <v>0</v>
      </c>
      <c r="M3179" s="42">
        <f>[2]Emissions!M2678</f>
        <v>0</v>
      </c>
    </row>
    <row r="3180" spans="1:13">
      <c r="A3180" s="10">
        <f>[2]Emissions!A2671</f>
        <v>0</v>
      </c>
      <c r="B3180" s="10">
        <f>[2]Emissions!B2671</f>
        <v>0</v>
      </c>
      <c r="C3180" s="10">
        <f>[2]Emissions!C2671</f>
        <v>0</v>
      </c>
      <c r="D3180" s="10">
        <f>[2]Emissions!D2671</f>
        <v>0</v>
      </c>
      <c r="E3180" s="42">
        <f>[2]Emissions!E2671</f>
        <v>0</v>
      </c>
      <c r="F3180" s="42">
        <f>[2]Emissions!F2671</f>
        <v>0</v>
      </c>
      <c r="G3180" s="42">
        <f>[2]Emissions!G2671</f>
        <v>0</v>
      </c>
      <c r="H3180" s="42">
        <f>[2]Emissions!H2671</f>
        <v>0</v>
      </c>
      <c r="I3180" s="42">
        <f>[2]Emissions!I2671</f>
        <v>0</v>
      </c>
      <c r="J3180" s="42">
        <f>[2]Emissions!J2671</f>
        <v>0</v>
      </c>
      <c r="K3180" s="42">
        <f>[2]Emissions!K2671</f>
        <v>0</v>
      </c>
      <c r="L3180" s="42">
        <f>[2]Emissions!L2671</f>
        <v>0</v>
      </c>
      <c r="M3180" s="42">
        <f>[2]Emissions!M2671</f>
        <v>0</v>
      </c>
    </row>
    <row r="3181" spans="1:13">
      <c r="A3181" s="10">
        <f>[2]Emissions!A2664</f>
        <v>0</v>
      </c>
      <c r="B3181" s="10">
        <f>[2]Emissions!B2664</f>
        <v>0</v>
      </c>
      <c r="C3181" s="10">
        <f>[2]Emissions!C2664</f>
        <v>0</v>
      </c>
      <c r="D3181" s="10">
        <f>[2]Emissions!D2664</f>
        <v>0</v>
      </c>
      <c r="E3181" s="42">
        <f>[2]Emissions!E2664</f>
        <v>0</v>
      </c>
      <c r="F3181" s="42">
        <f>[2]Emissions!F2664</f>
        <v>0</v>
      </c>
      <c r="G3181" s="42">
        <f>[2]Emissions!G2664</f>
        <v>0</v>
      </c>
      <c r="H3181" s="42">
        <f>[2]Emissions!H2664</f>
        <v>0</v>
      </c>
      <c r="I3181" s="42">
        <f>[2]Emissions!I2664</f>
        <v>0</v>
      </c>
      <c r="J3181" s="42">
        <f>[2]Emissions!J2664</f>
        <v>0</v>
      </c>
      <c r="K3181" s="42">
        <f>[2]Emissions!K2664</f>
        <v>0</v>
      </c>
      <c r="L3181" s="42">
        <f>[2]Emissions!L2664</f>
        <v>0</v>
      </c>
      <c r="M3181" s="42">
        <f>[2]Emissions!M2664</f>
        <v>0</v>
      </c>
    </row>
    <row r="3182" spans="1:13">
      <c r="A3182" s="10">
        <f>[2]Emissions!A2657</f>
        <v>0</v>
      </c>
      <c r="B3182" s="10">
        <f>[2]Emissions!B2657</f>
        <v>0</v>
      </c>
      <c r="C3182" s="10">
        <f>[2]Emissions!C2657</f>
        <v>0</v>
      </c>
      <c r="D3182" s="10">
        <f>[2]Emissions!D2657</f>
        <v>0</v>
      </c>
      <c r="E3182" s="42">
        <f>[2]Emissions!E2657</f>
        <v>0</v>
      </c>
      <c r="F3182" s="42">
        <f>[2]Emissions!F2657</f>
        <v>0</v>
      </c>
      <c r="G3182" s="42">
        <f>[2]Emissions!G2657</f>
        <v>0</v>
      </c>
      <c r="H3182" s="42">
        <f>[2]Emissions!H2657</f>
        <v>0</v>
      </c>
      <c r="I3182" s="42">
        <f>[2]Emissions!I2657</f>
        <v>0</v>
      </c>
      <c r="J3182" s="42">
        <f>[2]Emissions!J2657</f>
        <v>0</v>
      </c>
      <c r="K3182" s="42">
        <f>[2]Emissions!K2657</f>
        <v>0</v>
      </c>
      <c r="L3182" s="42">
        <f>[2]Emissions!L2657</f>
        <v>0</v>
      </c>
      <c r="M3182" s="42">
        <f>[2]Emissions!M2657</f>
        <v>0</v>
      </c>
    </row>
    <row r="3183" spans="1:13">
      <c r="A3183" s="10">
        <f>[2]Emissions!A2650</f>
        <v>0</v>
      </c>
      <c r="B3183" s="10">
        <f>[2]Emissions!B2650</f>
        <v>0</v>
      </c>
      <c r="C3183" s="10">
        <f>[2]Emissions!C2650</f>
        <v>0</v>
      </c>
      <c r="D3183" s="10">
        <f>[2]Emissions!D2650</f>
        <v>0</v>
      </c>
      <c r="E3183" s="42">
        <f>[2]Emissions!E2650</f>
        <v>0</v>
      </c>
      <c r="F3183" s="42">
        <f>[2]Emissions!F2650</f>
        <v>0</v>
      </c>
      <c r="G3183" s="42">
        <f>[2]Emissions!G2650</f>
        <v>0</v>
      </c>
      <c r="H3183" s="42">
        <f>[2]Emissions!H2650</f>
        <v>0</v>
      </c>
      <c r="I3183" s="42">
        <f>[2]Emissions!I2650</f>
        <v>0</v>
      </c>
      <c r="J3183" s="42">
        <f>[2]Emissions!J2650</f>
        <v>0</v>
      </c>
      <c r="K3183" s="42">
        <f>[2]Emissions!K2650</f>
        <v>0</v>
      </c>
      <c r="L3183" s="42">
        <f>[2]Emissions!L2650</f>
        <v>0</v>
      </c>
      <c r="M3183" s="42">
        <f>[2]Emissions!M2650</f>
        <v>0</v>
      </c>
    </row>
    <row r="3184" spans="1:13">
      <c r="A3184" s="10">
        <f>[2]Emissions!A2643</f>
        <v>0</v>
      </c>
      <c r="B3184" s="10">
        <f>[2]Emissions!B2643</f>
        <v>0</v>
      </c>
      <c r="C3184" s="10">
        <f>[2]Emissions!C2643</f>
        <v>0</v>
      </c>
      <c r="D3184" s="10">
        <f>[2]Emissions!D2643</f>
        <v>0</v>
      </c>
      <c r="E3184" s="42">
        <f>[2]Emissions!E2643</f>
        <v>0</v>
      </c>
      <c r="F3184" s="42">
        <f>[2]Emissions!F2643</f>
        <v>0</v>
      </c>
      <c r="G3184" s="42">
        <f>[2]Emissions!G2643</f>
        <v>0</v>
      </c>
      <c r="H3184" s="42">
        <f>[2]Emissions!H2643</f>
        <v>0</v>
      </c>
      <c r="I3184" s="42">
        <f>[2]Emissions!I2643</f>
        <v>0</v>
      </c>
      <c r="J3184" s="42">
        <f>[2]Emissions!J2643</f>
        <v>0</v>
      </c>
      <c r="K3184" s="42">
        <f>[2]Emissions!K2643</f>
        <v>0</v>
      </c>
      <c r="L3184" s="42">
        <f>[2]Emissions!L2643</f>
        <v>0</v>
      </c>
      <c r="M3184" s="42">
        <f>[2]Emissions!M2643</f>
        <v>0</v>
      </c>
    </row>
    <row r="3185" spans="1:13">
      <c r="A3185" s="10">
        <f>[2]Emissions!A3264</f>
        <v>0</v>
      </c>
      <c r="B3185" s="10">
        <f>[2]Emissions!B3264</f>
        <v>0</v>
      </c>
      <c r="C3185" s="10">
        <f>[2]Emissions!C3264</f>
        <v>0</v>
      </c>
      <c r="D3185" s="10">
        <f>[2]Emissions!D3264</f>
        <v>0</v>
      </c>
      <c r="E3185" s="42">
        <f>[2]Emissions!E3264</f>
        <v>0</v>
      </c>
      <c r="F3185" s="42">
        <f>[2]Emissions!F3264</f>
        <v>0</v>
      </c>
      <c r="G3185" s="42">
        <f>[2]Emissions!G3264</f>
        <v>0</v>
      </c>
      <c r="H3185" s="42">
        <f>[2]Emissions!H3264</f>
        <v>0</v>
      </c>
      <c r="I3185" s="42">
        <f>[2]Emissions!I3264</f>
        <v>0</v>
      </c>
      <c r="J3185" s="42">
        <f>[2]Emissions!J3264</f>
        <v>0</v>
      </c>
      <c r="K3185" s="42">
        <f>[2]Emissions!K3264</f>
        <v>0</v>
      </c>
      <c r="L3185" s="42">
        <f>[2]Emissions!L3264</f>
        <v>0</v>
      </c>
      <c r="M3185" s="42">
        <f>[2]Emissions!M3264</f>
        <v>0</v>
      </c>
    </row>
    <row r="3186" spans="1:13">
      <c r="A3186" s="10">
        <f>[2]Emissions!A3257</f>
        <v>0</v>
      </c>
      <c r="B3186" s="10">
        <f>[2]Emissions!B3257</f>
        <v>0</v>
      </c>
      <c r="C3186" s="10">
        <f>[2]Emissions!C3257</f>
        <v>0</v>
      </c>
      <c r="D3186" s="10">
        <f>[2]Emissions!D3257</f>
        <v>0</v>
      </c>
      <c r="E3186" s="42">
        <f>[2]Emissions!E3257</f>
        <v>0</v>
      </c>
      <c r="F3186" s="42">
        <f>[2]Emissions!F3257</f>
        <v>0</v>
      </c>
      <c r="G3186" s="42">
        <f>[2]Emissions!G3257</f>
        <v>0</v>
      </c>
      <c r="H3186" s="42">
        <f>[2]Emissions!H3257</f>
        <v>0</v>
      </c>
      <c r="I3186" s="42">
        <f>[2]Emissions!I3257</f>
        <v>0</v>
      </c>
      <c r="J3186" s="42">
        <f>[2]Emissions!J3257</f>
        <v>0</v>
      </c>
      <c r="K3186" s="42">
        <f>[2]Emissions!K3257</f>
        <v>0</v>
      </c>
      <c r="L3186" s="42">
        <f>[2]Emissions!L3257</f>
        <v>0</v>
      </c>
      <c r="M3186" s="42">
        <f>[2]Emissions!M3257</f>
        <v>0</v>
      </c>
    </row>
    <row r="3187" spans="1:13">
      <c r="A3187" s="10">
        <f>[2]Emissions!A3250</f>
        <v>0</v>
      </c>
      <c r="B3187" s="10">
        <f>[2]Emissions!B3250</f>
        <v>0</v>
      </c>
      <c r="C3187" s="10">
        <f>[2]Emissions!C3250</f>
        <v>0</v>
      </c>
      <c r="D3187" s="10">
        <f>[2]Emissions!D3250</f>
        <v>0</v>
      </c>
      <c r="E3187" s="42">
        <f>[2]Emissions!E3250</f>
        <v>0</v>
      </c>
      <c r="F3187" s="42">
        <f>[2]Emissions!F3250</f>
        <v>0</v>
      </c>
      <c r="G3187" s="42">
        <f>[2]Emissions!G3250</f>
        <v>0</v>
      </c>
      <c r="H3187" s="42">
        <f>[2]Emissions!H3250</f>
        <v>0</v>
      </c>
      <c r="I3187" s="42">
        <f>[2]Emissions!I3250</f>
        <v>0</v>
      </c>
      <c r="J3187" s="42">
        <f>[2]Emissions!J3250</f>
        <v>0</v>
      </c>
      <c r="K3187" s="42">
        <f>[2]Emissions!K3250</f>
        <v>0</v>
      </c>
      <c r="L3187" s="42">
        <f>[2]Emissions!L3250</f>
        <v>0</v>
      </c>
      <c r="M3187" s="42">
        <f>[2]Emissions!M3250</f>
        <v>0</v>
      </c>
    </row>
    <row r="3188" spans="1:13">
      <c r="A3188" s="10">
        <f>[2]Emissions!A3243</f>
        <v>0</v>
      </c>
      <c r="B3188" s="10">
        <f>[2]Emissions!B3243</f>
        <v>0</v>
      </c>
      <c r="C3188" s="10">
        <f>[2]Emissions!C3243</f>
        <v>0</v>
      </c>
      <c r="D3188" s="10">
        <f>[2]Emissions!D3243</f>
        <v>0</v>
      </c>
      <c r="E3188" s="42">
        <f>[2]Emissions!E3243</f>
        <v>0</v>
      </c>
      <c r="F3188" s="42">
        <f>[2]Emissions!F3243</f>
        <v>0</v>
      </c>
      <c r="G3188" s="42">
        <f>[2]Emissions!G3243</f>
        <v>0</v>
      </c>
      <c r="H3188" s="42">
        <f>[2]Emissions!H3243</f>
        <v>0</v>
      </c>
      <c r="I3188" s="42">
        <f>[2]Emissions!I3243</f>
        <v>0</v>
      </c>
      <c r="J3188" s="42">
        <f>[2]Emissions!J3243</f>
        <v>0</v>
      </c>
      <c r="K3188" s="42">
        <f>[2]Emissions!K3243</f>
        <v>0</v>
      </c>
      <c r="L3188" s="42">
        <f>[2]Emissions!L3243</f>
        <v>0</v>
      </c>
      <c r="M3188" s="42">
        <f>[2]Emissions!M3243</f>
        <v>0</v>
      </c>
    </row>
    <row r="3189" spans="1:13">
      <c r="A3189" s="10">
        <f>[2]Emissions!A3237</f>
        <v>0</v>
      </c>
      <c r="B3189" s="10">
        <f>[2]Emissions!B3237</f>
        <v>0</v>
      </c>
      <c r="C3189" s="10">
        <f>[2]Emissions!C3237</f>
        <v>0</v>
      </c>
      <c r="D3189" s="10">
        <f>[2]Emissions!D3237</f>
        <v>0</v>
      </c>
      <c r="E3189" s="42">
        <f>[2]Emissions!E3237</f>
        <v>0</v>
      </c>
      <c r="F3189" s="42">
        <f>[2]Emissions!F3237</f>
        <v>0</v>
      </c>
      <c r="G3189" s="42">
        <f>[2]Emissions!G3237</f>
        <v>0</v>
      </c>
      <c r="H3189" s="42">
        <f>[2]Emissions!H3237</f>
        <v>0</v>
      </c>
      <c r="I3189" s="42">
        <f>[2]Emissions!I3237</f>
        <v>0</v>
      </c>
      <c r="J3189" s="42">
        <f>[2]Emissions!J3237</f>
        <v>0</v>
      </c>
      <c r="K3189" s="42">
        <f>[2]Emissions!K3237</f>
        <v>0</v>
      </c>
      <c r="L3189" s="42">
        <f>[2]Emissions!L3237</f>
        <v>0</v>
      </c>
      <c r="M3189" s="42">
        <f>[2]Emissions!M3237</f>
        <v>0</v>
      </c>
    </row>
    <row r="3190" spans="1:13">
      <c r="A3190" s="10">
        <f>[2]Emissions!A3231</f>
        <v>0</v>
      </c>
      <c r="B3190" s="10">
        <f>[2]Emissions!B3231</f>
        <v>0</v>
      </c>
      <c r="C3190" s="10">
        <f>[2]Emissions!C3231</f>
        <v>0</v>
      </c>
      <c r="D3190" s="10">
        <f>[2]Emissions!D3231</f>
        <v>0</v>
      </c>
      <c r="E3190" s="42">
        <f>[2]Emissions!E3231</f>
        <v>0</v>
      </c>
      <c r="F3190" s="42">
        <f>[2]Emissions!F3231</f>
        <v>0</v>
      </c>
      <c r="G3190" s="42">
        <f>[2]Emissions!G3231</f>
        <v>0</v>
      </c>
      <c r="H3190" s="42">
        <f>[2]Emissions!H3231</f>
        <v>0</v>
      </c>
      <c r="I3190" s="42">
        <f>[2]Emissions!I3231</f>
        <v>0</v>
      </c>
      <c r="J3190" s="42">
        <f>[2]Emissions!J3231</f>
        <v>0</v>
      </c>
      <c r="K3190" s="42">
        <f>[2]Emissions!K3231</f>
        <v>0</v>
      </c>
      <c r="L3190" s="42">
        <f>[2]Emissions!L3231</f>
        <v>0</v>
      </c>
      <c r="M3190" s="42">
        <f>[2]Emissions!M3231</f>
        <v>0</v>
      </c>
    </row>
    <row r="3191" spans="1:13">
      <c r="A3191" s="10">
        <f>[2]Emissions!A3224</f>
        <v>0</v>
      </c>
      <c r="B3191" s="10">
        <f>[2]Emissions!B3224</f>
        <v>0</v>
      </c>
      <c r="C3191" s="10">
        <f>[2]Emissions!C3224</f>
        <v>0</v>
      </c>
      <c r="D3191" s="10">
        <f>[2]Emissions!D3224</f>
        <v>0</v>
      </c>
      <c r="E3191" s="42">
        <f>[2]Emissions!E3224</f>
        <v>0</v>
      </c>
      <c r="F3191" s="42">
        <f>[2]Emissions!F3224</f>
        <v>0</v>
      </c>
      <c r="G3191" s="42">
        <f>[2]Emissions!G3224</f>
        <v>0</v>
      </c>
      <c r="H3191" s="42">
        <f>[2]Emissions!H3224</f>
        <v>0</v>
      </c>
      <c r="I3191" s="42">
        <f>[2]Emissions!I3224</f>
        <v>0</v>
      </c>
      <c r="J3191" s="42">
        <f>[2]Emissions!J3224</f>
        <v>0</v>
      </c>
      <c r="K3191" s="42">
        <f>[2]Emissions!K3224</f>
        <v>0</v>
      </c>
      <c r="L3191" s="42">
        <f>[2]Emissions!L3224</f>
        <v>0</v>
      </c>
      <c r="M3191" s="42">
        <f>[2]Emissions!M3224</f>
        <v>0</v>
      </c>
    </row>
    <row r="3192" spans="1:13">
      <c r="A3192" s="10">
        <f>[2]Emissions!A3217</f>
        <v>0</v>
      </c>
      <c r="B3192" s="10">
        <f>[2]Emissions!B3217</f>
        <v>0</v>
      </c>
      <c r="C3192" s="10">
        <f>[2]Emissions!C3217</f>
        <v>0</v>
      </c>
      <c r="D3192" s="10">
        <f>[2]Emissions!D3217</f>
        <v>0</v>
      </c>
      <c r="E3192" s="42">
        <f>[2]Emissions!E3217</f>
        <v>0</v>
      </c>
      <c r="F3192" s="42">
        <f>[2]Emissions!F3217</f>
        <v>0</v>
      </c>
      <c r="G3192" s="42">
        <f>[2]Emissions!G3217</f>
        <v>0</v>
      </c>
      <c r="H3192" s="42">
        <f>[2]Emissions!H3217</f>
        <v>0</v>
      </c>
      <c r="I3192" s="42">
        <f>[2]Emissions!I3217</f>
        <v>0</v>
      </c>
      <c r="J3192" s="42">
        <f>[2]Emissions!J3217</f>
        <v>0</v>
      </c>
      <c r="K3192" s="42">
        <f>[2]Emissions!K3217</f>
        <v>0</v>
      </c>
      <c r="L3192" s="42">
        <f>[2]Emissions!L3217</f>
        <v>0</v>
      </c>
      <c r="M3192" s="42">
        <f>[2]Emissions!M3217</f>
        <v>0</v>
      </c>
    </row>
    <row r="3193" spans="1:13">
      <c r="A3193" s="10">
        <f>[2]Emissions!A3210</f>
        <v>0</v>
      </c>
      <c r="B3193" s="10">
        <f>[2]Emissions!B3210</f>
        <v>0</v>
      </c>
      <c r="C3193" s="10">
        <f>[2]Emissions!C3210</f>
        <v>0</v>
      </c>
      <c r="D3193" s="10">
        <f>[2]Emissions!D3210</f>
        <v>0</v>
      </c>
      <c r="E3193" s="42">
        <f>[2]Emissions!E3210</f>
        <v>0</v>
      </c>
      <c r="F3193" s="42">
        <f>[2]Emissions!F3210</f>
        <v>0</v>
      </c>
      <c r="G3193" s="42">
        <f>[2]Emissions!G3210</f>
        <v>0</v>
      </c>
      <c r="H3193" s="42">
        <f>[2]Emissions!H3210</f>
        <v>0</v>
      </c>
      <c r="I3193" s="42">
        <f>[2]Emissions!I3210</f>
        <v>0</v>
      </c>
      <c r="J3193" s="42">
        <f>[2]Emissions!J3210</f>
        <v>0</v>
      </c>
      <c r="K3193" s="42">
        <f>[2]Emissions!K3210</f>
        <v>0</v>
      </c>
      <c r="L3193" s="42">
        <f>[2]Emissions!L3210</f>
        <v>0</v>
      </c>
      <c r="M3193" s="42">
        <f>[2]Emissions!M3210</f>
        <v>0</v>
      </c>
    </row>
    <row r="3194" spans="1:13">
      <c r="A3194" s="10">
        <f>[2]Emissions!A3203</f>
        <v>0</v>
      </c>
      <c r="B3194" s="10">
        <f>[2]Emissions!B3203</f>
        <v>0</v>
      </c>
      <c r="C3194" s="10">
        <f>[2]Emissions!C3203</f>
        <v>0</v>
      </c>
      <c r="D3194" s="10">
        <f>[2]Emissions!D3203</f>
        <v>0</v>
      </c>
      <c r="E3194" s="42">
        <f>[2]Emissions!E3203</f>
        <v>0</v>
      </c>
      <c r="F3194" s="42">
        <f>[2]Emissions!F3203</f>
        <v>0</v>
      </c>
      <c r="G3194" s="42">
        <f>[2]Emissions!G3203</f>
        <v>0</v>
      </c>
      <c r="H3194" s="42">
        <f>[2]Emissions!H3203</f>
        <v>0</v>
      </c>
      <c r="I3194" s="42">
        <f>[2]Emissions!I3203</f>
        <v>0</v>
      </c>
      <c r="J3194" s="42">
        <f>[2]Emissions!J3203</f>
        <v>0</v>
      </c>
      <c r="K3194" s="42">
        <f>[2]Emissions!K3203</f>
        <v>0</v>
      </c>
      <c r="L3194" s="42">
        <f>[2]Emissions!L3203</f>
        <v>0</v>
      </c>
      <c r="M3194" s="42">
        <f>[2]Emissions!M3203</f>
        <v>0</v>
      </c>
    </row>
    <row r="3195" spans="1:13">
      <c r="A3195" s="10">
        <f>[2]Emissions!A3196</f>
        <v>0</v>
      </c>
      <c r="B3195" s="10">
        <f>[2]Emissions!B3196</f>
        <v>0</v>
      </c>
      <c r="C3195" s="10">
        <f>[2]Emissions!C3196</f>
        <v>0</v>
      </c>
      <c r="D3195" s="10">
        <f>[2]Emissions!D3196</f>
        <v>0</v>
      </c>
      <c r="E3195" s="42">
        <f>[2]Emissions!E3196</f>
        <v>0</v>
      </c>
      <c r="F3195" s="42">
        <f>[2]Emissions!F3196</f>
        <v>0</v>
      </c>
      <c r="G3195" s="42">
        <f>[2]Emissions!G3196</f>
        <v>0</v>
      </c>
      <c r="H3195" s="42">
        <f>[2]Emissions!H3196</f>
        <v>0</v>
      </c>
      <c r="I3195" s="42">
        <f>[2]Emissions!I3196</f>
        <v>0</v>
      </c>
      <c r="J3195" s="42">
        <f>[2]Emissions!J3196</f>
        <v>0</v>
      </c>
      <c r="K3195" s="42">
        <f>[2]Emissions!K3196</f>
        <v>0</v>
      </c>
      <c r="L3195" s="42">
        <f>[2]Emissions!L3196</f>
        <v>0</v>
      </c>
      <c r="M3195" s="42">
        <f>[2]Emissions!M3196</f>
        <v>0</v>
      </c>
    </row>
    <row r="3196" spans="1:13">
      <c r="A3196" s="10">
        <f>[2]Emissions!A3189</f>
        <v>0</v>
      </c>
      <c r="B3196" s="10">
        <f>[2]Emissions!B3189</f>
        <v>0</v>
      </c>
      <c r="C3196" s="10">
        <f>[2]Emissions!C3189</f>
        <v>0</v>
      </c>
      <c r="D3196" s="10">
        <f>[2]Emissions!D3189</f>
        <v>0</v>
      </c>
      <c r="E3196" s="42">
        <f>[2]Emissions!E3189</f>
        <v>0</v>
      </c>
      <c r="F3196" s="42">
        <f>[2]Emissions!F3189</f>
        <v>0</v>
      </c>
      <c r="G3196" s="42">
        <f>[2]Emissions!G3189</f>
        <v>0</v>
      </c>
      <c r="H3196" s="42">
        <f>[2]Emissions!H3189</f>
        <v>0</v>
      </c>
      <c r="I3196" s="42">
        <f>[2]Emissions!I3189</f>
        <v>0</v>
      </c>
      <c r="J3196" s="42">
        <f>[2]Emissions!J3189</f>
        <v>0</v>
      </c>
      <c r="K3196" s="42">
        <f>[2]Emissions!K3189</f>
        <v>0</v>
      </c>
      <c r="L3196" s="42">
        <f>[2]Emissions!L3189</f>
        <v>0</v>
      </c>
      <c r="M3196" s="42">
        <f>[2]Emissions!M3189</f>
        <v>0</v>
      </c>
    </row>
    <row r="3197" spans="1:13">
      <c r="A3197" s="10">
        <f>[2]Emissions!A3182</f>
        <v>0</v>
      </c>
      <c r="B3197" s="10">
        <f>[2]Emissions!B3182</f>
        <v>0</v>
      </c>
      <c r="C3197" s="10">
        <f>[2]Emissions!C3182</f>
        <v>0</v>
      </c>
      <c r="D3197" s="10">
        <f>[2]Emissions!D3182</f>
        <v>0</v>
      </c>
      <c r="E3197" s="42">
        <f>[2]Emissions!E3182</f>
        <v>0</v>
      </c>
      <c r="F3197" s="42">
        <f>[2]Emissions!F3182</f>
        <v>0</v>
      </c>
      <c r="G3197" s="42">
        <f>[2]Emissions!G3182</f>
        <v>0</v>
      </c>
      <c r="H3197" s="42">
        <f>[2]Emissions!H3182</f>
        <v>0</v>
      </c>
      <c r="I3197" s="42">
        <f>[2]Emissions!I3182</f>
        <v>0</v>
      </c>
      <c r="J3197" s="42">
        <f>[2]Emissions!J3182</f>
        <v>0</v>
      </c>
      <c r="K3197" s="42">
        <f>[2]Emissions!K3182</f>
        <v>0</v>
      </c>
      <c r="L3197" s="42">
        <f>[2]Emissions!L3182</f>
        <v>0</v>
      </c>
      <c r="M3197" s="42">
        <f>[2]Emissions!M3182</f>
        <v>0</v>
      </c>
    </row>
    <row r="3198" spans="1:13">
      <c r="A3198" s="10">
        <f>[2]Emissions!A3175</f>
        <v>0</v>
      </c>
      <c r="B3198" s="10">
        <f>[2]Emissions!B3175</f>
        <v>0</v>
      </c>
      <c r="C3198" s="10">
        <f>[2]Emissions!C3175</f>
        <v>0</v>
      </c>
      <c r="D3198" s="10">
        <f>[2]Emissions!D3175</f>
        <v>0</v>
      </c>
      <c r="E3198" s="42">
        <f>[2]Emissions!E3175</f>
        <v>0</v>
      </c>
      <c r="F3198" s="42">
        <f>[2]Emissions!F3175</f>
        <v>0</v>
      </c>
      <c r="G3198" s="42">
        <f>[2]Emissions!G3175</f>
        <v>0</v>
      </c>
      <c r="H3198" s="42">
        <f>[2]Emissions!H3175</f>
        <v>0</v>
      </c>
      <c r="I3198" s="42">
        <f>[2]Emissions!I3175</f>
        <v>0</v>
      </c>
      <c r="J3198" s="42">
        <f>[2]Emissions!J3175</f>
        <v>0</v>
      </c>
      <c r="K3198" s="42">
        <f>[2]Emissions!K3175</f>
        <v>0</v>
      </c>
      <c r="L3198" s="42">
        <f>[2]Emissions!L3175</f>
        <v>0</v>
      </c>
      <c r="M3198" s="42">
        <f>[2]Emissions!M3175</f>
        <v>0</v>
      </c>
    </row>
    <row r="3199" spans="1:13">
      <c r="A3199" s="10">
        <f>[2]Emissions!A3168</f>
        <v>0</v>
      </c>
      <c r="B3199" s="10">
        <f>[2]Emissions!B3168</f>
        <v>0</v>
      </c>
      <c r="C3199" s="10">
        <f>[2]Emissions!C3168</f>
        <v>0</v>
      </c>
      <c r="D3199" s="10">
        <f>[2]Emissions!D3168</f>
        <v>0</v>
      </c>
      <c r="E3199" s="42">
        <f>[2]Emissions!E3168</f>
        <v>0</v>
      </c>
      <c r="F3199" s="42">
        <f>[2]Emissions!F3168</f>
        <v>0</v>
      </c>
      <c r="G3199" s="42">
        <f>[2]Emissions!G3168</f>
        <v>0</v>
      </c>
      <c r="H3199" s="42">
        <f>[2]Emissions!H3168</f>
        <v>0</v>
      </c>
      <c r="I3199" s="42">
        <f>[2]Emissions!I3168</f>
        <v>0</v>
      </c>
      <c r="J3199" s="42">
        <f>[2]Emissions!J3168</f>
        <v>0</v>
      </c>
      <c r="K3199" s="42">
        <f>[2]Emissions!K3168</f>
        <v>0</v>
      </c>
      <c r="L3199" s="42">
        <f>[2]Emissions!L3168</f>
        <v>0</v>
      </c>
      <c r="M3199" s="42">
        <f>[2]Emissions!M3168</f>
        <v>0</v>
      </c>
    </row>
    <row r="3200" spans="1:13">
      <c r="A3200" s="10">
        <f>[2]Emissions!A3161</f>
        <v>0</v>
      </c>
      <c r="B3200" s="10">
        <f>[2]Emissions!B3161</f>
        <v>0</v>
      </c>
      <c r="C3200" s="10">
        <f>[2]Emissions!C3161</f>
        <v>0</v>
      </c>
      <c r="D3200" s="10">
        <f>[2]Emissions!D3161</f>
        <v>0</v>
      </c>
      <c r="E3200" s="42">
        <f>[2]Emissions!E3161</f>
        <v>0</v>
      </c>
      <c r="F3200" s="42">
        <f>[2]Emissions!F3161</f>
        <v>0</v>
      </c>
      <c r="G3200" s="42">
        <f>[2]Emissions!G3161</f>
        <v>0</v>
      </c>
      <c r="H3200" s="42">
        <f>[2]Emissions!H3161</f>
        <v>0</v>
      </c>
      <c r="I3200" s="42">
        <f>[2]Emissions!I3161</f>
        <v>0</v>
      </c>
      <c r="J3200" s="42">
        <f>[2]Emissions!J3161</f>
        <v>0</v>
      </c>
      <c r="K3200" s="42">
        <f>[2]Emissions!K3161</f>
        <v>0</v>
      </c>
      <c r="L3200" s="42">
        <f>[2]Emissions!L3161</f>
        <v>0</v>
      </c>
      <c r="M3200" s="42">
        <f>[2]Emissions!M3161</f>
        <v>0</v>
      </c>
    </row>
    <row r="3201" spans="1:13">
      <c r="A3201" s="10">
        <f>[2]Emissions!A3154</f>
        <v>0</v>
      </c>
      <c r="B3201" s="10">
        <f>[2]Emissions!B3154</f>
        <v>0</v>
      </c>
      <c r="C3201" s="10">
        <f>[2]Emissions!C3154</f>
        <v>0</v>
      </c>
      <c r="D3201" s="10">
        <f>[2]Emissions!D3154</f>
        <v>0</v>
      </c>
      <c r="E3201" s="42">
        <f>[2]Emissions!E3154</f>
        <v>0</v>
      </c>
      <c r="F3201" s="42">
        <f>[2]Emissions!F3154</f>
        <v>0</v>
      </c>
      <c r="G3201" s="42">
        <f>[2]Emissions!G3154</f>
        <v>0</v>
      </c>
      <c r="H3201" s="42">
        <f>[2]Emissions!H3154</f>
        <v>0</v>
      </c>
      <c r="I3201" s="42">
        <f>[2]Emissions!I3154</f>
        <v>0</v>
      </c>
      <c r="J3201" s="42">
        <f>[2]Emissions!J3154</f>
        <v>0</v>
      </c>
      <c r="K3201" s="42">
        <f>[2]Emissions!K3154</f>
        <v>0</v>
      </c>
      <c r="L3201" s="42">
        <f>[2]Emissions!L3154</f>
        <v>0</v>
      </c>
      <c r="M3201" s="42">
        <f>[2]Emissions!M3154</f>
        <v>0</v>
      </c>
    </row>
    <row r="3202" spans="1:13">
      <c r="A3202" s="10">
        <f>[2]Emissions!A3147</f>
        <v>0</v>
      </c>
      <c r="B3202" s="10">
        <f>[2]Emissions!B3147</f>
        <v>0</v>
      </c>
      <c r="C3202" s="10">
        <f>[2]Emissions!C3147</f>
        <v>0</v>
      </c>
      <c r="D3202" s="10">
        <f>[2]Emissions!D3147</f>
        <v>0</v>
      </c>
      <c r="E3202" s="42">
        <f>[2]Emissions!E3147</f>
        <v>0</v>
      </c>
      <c r="F3202" s="42">
        <f>[2]Emissions!F3147</f>
        <v>0</v>
      </c>
      <c r="G3202" s="42">
        <f>[2]Emissions!G3147</f>
        <v>0</v>
      </c>
      <c r="H3202" s="42">
        <f>[2]Emissions!H3147</f>
        <v>0</v>
      </c>
      <c r="I3202" s="42">
        <f>[2]Emissions!I3147</f>
        <v>0</v>
      </c>
      <c r="J3202" s="42">
        <f>[2]Emissions!J3147</f>
        <v>0</v>
      </c>
      <c r="K3202" s="42">
        <f>[2]Emissions!K3147</f>
        <v>0</v>
      </c>
      <c r="L3202" s="42">
        <f>[2]Emissions!L3147</f>
        <v>0</v>
      </c>
      <c r="M3202" s="42">
        <f>[2]Emissions!M3147</f>
        <v>0</v>
      </c>
    </row>
    <row r="3203" spans="1:13">
      <c r="A3203" s="10">
        <f>[2]Emissions!A3140</f>
        <v>0</v>
      </c>
      <c r="B3203" s="10">
        <f>[2]Emissions!B3140</f>
        <v>0</v>
      </c>
      <c r="C3203" s="10">
        <f>[2]Emissions!C3140</f>
        <v>0</v>
      </c>
      <c r="D3203" s="10">
        <f>[2]Emissions!D3140</f>
        <v>0</v>
      </c>
      <c r="E3203" s="42">
        <f>[2]Emissions!E3140</f>
        <v>0</v>
      </c>
      <c r="F3203" s="42">
        <f>[2]Emissions!F3140</f>
        <v>0</v>
      </c>
      <c r="G3203" s="42">
        <f>[2]Emissions!G3140</f>
        <v>0</v>
      </c>
      <c r="H3203" s="42">
        <f>[2]Emissions!H3140</f>
        <v>0</v>
      </c>
      <c r="I3203" s="42">
        <f>[2]Emissions!I3140</f>
        <v>0</v>
      </c>
      <c r="J3203" s="42">
        <f>[2]Emissions!J3140</f>
        <v>0</v>
      </c>
      <c r="K3203" s="42">
        <f>[2]Emissions!K3140</f>
        <v>0</v>
      </c>
      <c r="L3203" s="42">
        <f>[2]Emissions!L3140</f>
        <v>0</v>
      </c>
      <c r="M3203" s="42">
        <f>[2]Emissions!M3140</f>
        <v>0</v>
      </c>
    </row>
    <row r="3204" spans="1:13">
      <c r="A3204" s="10">
        <f>[2]Emissions!A3133</f>
        <v>0</v>
      </c>
      <c r="B3204" s="10">
        <f>[2]Emissions!B3133</f>
        <v>0</v>
      </c>
      <c r="C3204" s="10">
        <f>[2]Emissions!C3133</f>
        <v>0</v>
      </c>
      <c r="D3204" s="10">
        <f>[2]Emissions!D3133</f>
        <v>0</v>
      </c>
      <c r="E3204" s="42">
        <f>[2]Emissions!E3133</f>
        <v>0</v>
      </c>
      <c r="F3204" s="42">
        <f>[2]Emissions!F3133</f>
        <v>0</v>
      </c>
      <c r="G3204" s="42">
        <f>[2]Emissions!G3133</f>
        <v>0</v>
      </c>
      <c r="H3204" s="42">
        <f>[2]Emissions!H3133</f>
        <v>0</v>
      </c>
      <c r="I3204" s="42">
        <f>[2]Emissions!I3133</f>
        <v>0</v>
      </c>
      <c r="J3204" s="42">
        <f>[2]Emissions!J3133</f>
        <v>0</v>
      </c>
      <c r="K3204" s="42">
        <f>[2]Emissions!K3133</f>
        <v>0</v>
      </c>
      <c r="L3204" s="42">
        <f>[2]Emissions!L3133</f>
        <v>0</v>
      </c>
      <c r="M3204" s="42">
        <f>[2]Emissions!M3133</f>
        <v>0</v>
      </c>
    </row>
    <row r="3205" spans="1:13">
      <c r="A3205" s="10">
        <f>[2]Emissions!A3126</f>
        <v>0</v>
      </c>
      <c r="B3205" s="10">
        <f>[2]Emissions!B3126</f>
        <v>0</v>
      </c>
      <c r="C3205" s="10">
        <f>[2]Emissions!C3126</f>
        <v>0</v>
      </c>
      <c r="D3205" s="10">
        <f>[2]Emissions!D3126</f>
        <v>0</v>
      </c>
      <c r="E3205" s="42">
        <f>[2]Emissions!E3126</f>
        <v>0</v>
      </c>
      <c r="F3205" s="42">
        <f>[2]Emissions!F3126</f>
        <v>0</v>
      </c>
      <c r="G3205" s="42">
        <f>[2]Emissions!G3126</f>
        <v>0</v>
      </c>
      <c r="H3205" s="42">
        <f>[2]Emissions!H3126</f>
        <v>0</v>
      </c>
      <c r="I3205" s="42">
        <f>[2]Emissions!I3126</f>
        <v>0</v>
      </c>
      <c r="J3205" s="42">
        <f>[2]Emissions!J3126</f>
        <v>0</v>
      </c>
      <c r="K3205" s="42">
        <f>[2]Emissions!K3126</f>
        <v>0</v>
      </c>
      <c r="L3205" s="42">
        <f>[2]Emissions!L3126</f>
        <v>0</v>
      </c>
      <c r="M3205" s="42">
        <f>[2]Emissions!M3126</f>
        <v>0</v>
      </c>
    </row>
    <row r="3206" spans="1:13">
      <c r="A3206" s="10">
        <f>[2]Emissions!A3119</f>
        <v>0</v>
      </c>
      <c r="B3206" s="10">
        <f>[2]Emissions!B3119</f>
        <v>0</v>
      </c>
      <c r="C3206" s="10">
        <f>[2]Emissions!C3119</f>
        <v>0</v>
      </c>
      <c r="D3206" s="10">
        <f>[2]Emissions!D3119</f>
        <v>0</v>
      </c>
      <c r="E3206" s="42">
        <f>[2]Emissions!E3119</f>
        <v>0</v>
      </c>
      <c r="F3206" s="42">
        <f>[2]Emissions!F3119</f>
        <v>0</v>
      </c>
      <c r="G3206" s="42">
        <f>[2]Emissions!G3119</f>
        <v>0</v>
      </c>
      <c r="H3206" s="42">
        <f>[2]Emissions!H3119</f>
        <v>0</v>
      </c>
      <c r="I3206" s="42">
        <f>[2]Emissions!I3119</f>
        <v>0</v>
      </c>
      <c r="J3206" s="42">
        <f>[2]Emissions!J3119</f>
        <v>0</v>
      </c>
      <c r="K3206" s="42">
        <f>[2]Emissions!K3119</f>
        <v>0</v>
      </c>
      <c r="L3206" s="42">
        <f>[2]Emissions!L3119</f>
        <v>0</v>
      </c>
      <c r="M3206" s="42">
        <f>[2]Emissions!M3119</f>
        <v>0</v>
      </c>
    </row>
    <row r="3207" spans="1:13">
      <c r="A3207" s="10">
        <f>[2]Emissions!A3112</f>
        <v>0</v>
      </c>
      <c r="B3207" s="10">
        <f>[2]Emissions!B3112</f>
        <v>0</v>
      </c>
      <c r="C3207" s="10">
        <f>[2]Emissions!C3112</f>
        <v>0</v>
      </c>
      <c r="D3207" s="10">
        <f>[2]Emissions!D3112</f>
        <v>0</v>
      </c>
      <c r="E3207" s="42">
        <f>[2]Emissions!E3112</f>
        <v>0</v>
      </c>
      <c r="F3207" s="42">
        <f>[2]Emissions!F3112</f>
        <v>0</v>
      </c>
      <c r="G3207" s="42">
        <f>[2]Emissions!G3112</f>
        <v>0</v>
      </c>
      <c r="H3207" s="42">
        <f>[2]Emissions!H3112</f>
        <v>0</v>
      </c>
      <c r="I3207" s="42">
        <f>[2]Emissions!I3112</f>
        <v>0</v>
      </c>
      <c r="J3207" s="42">
        <f>[2]Emissions!J3112</f>
        <v>0</v>
      </c>
      <c r="K3207" s="42">
        <f>[2]Emissions!K3112</f>
        <v>0</v>
      </c>
      <c r="L3207" s="42">
        <f>[2]Emissions!L3112</f>
        <v>0</v>
      </c>
      <c r="M3207" s="42">
        <f>[2]Emissions!M3112</f>
        <v>0</v>
      </c>
    </row>
    <row r="3208" spans="1:13">
      <c r="A3208" s="10">
        <f>[2]Emissions!A3105</f>
        <v>0</v>
      </c>
      <c r="B3208" s="10">
        <f>[2]Emissions!B3105</f>
        <v>0</v>
      </c>
      <c r="C3208" s="10">
        <f>[2]Emissions!C3105</f>
        <v>0</v>
      </c>
      <c r="D3208" s="10">
        <f>[2]Emissions!D3105</f>
        <v>0</v>
      </c>
      <c r="E3208" s="42">
        <f>[2]Emissions!E3105</f>
        <v>0</v>
      </c>
      <c r="F3208" s="42">
        <f>[2]Emissions!F3105</f>
        <v>0</v>
      </c>
      <c r="G3208" s="42">
        <f>[2]Emissions!G3105</f>
        <v>0</v>
      </c>
      <c r="H3208" s="42">
        <f>[2]Emissions!H3105</f>
        <v>0</v>
      </c>
      <c r="I3208" s="42">
        <f>[2]Emissions!I3105</f>
        <v>0</v>
      </c>
      <c r="J3208" s="42">
        <f>[2]Emissions!J3105</f>
        <v>0</v>
      </c>
      <c r="K3208" s="42">
        <f>[2]Emissions!K3105</f>
        <v>0</v>
      </c>
      <c r="L3208" s="42">
        <f>[2]Emissions!L3105</f>
        <v>0</v>
      </c>
      <c r="M3208" s="42">
        <f>[2]Emissions!M3105</f>
        <v>0</v>
      </c>
    </row>
    <row r="3209" spans="1:13">
      <c r="A3209" s="10">
        <f>[2]Emissions!A3098</f>
        <v>0</v>
      </c>
      <c r="B3209" s="10">
        <f>[2]Emissions!B3098</f>
        <v>0</v>
      </c>
      <c r="C3209" s="10">
        <f>[2]Emissions!C3098</f>
        <v>0</v>
      </c>
      <c r="D3209" s="10">
        <f>[2]Emissions!D3098</f>
        <v>0</v>
      </c>
      <c r="E3209" s="42">
        <f>[2]Emissions!E3098</f>
        <v>0</v>
      </c>
      <c r="F3209" s="42">
        <f>[2]Emissions!F3098</f>
        <v>0</v>
      </c>
      <c r="G3209" s="42">
        <f>[2]Emissions!G3098</f>
        <v>0</v>
      </c>
      <c r="H3209" s="42">
        <f>[2]Emissions!H3098</f>
        <v>0</v>
      </c>
      <c r="I3209" s="42">
        <f>[2]Emissions!I3098</f>
        <v>0</v>
      </c>
      <c r="J3209" s="42">
        <f>[2]Emissions!J3098</f>
        <v>0</v>
      </c>
      <c r="K3209" s="42">
        <f>[2]Emissions!K3098</f>
        <v>0</v>
      </c>
      <c r="L3209" s="42">
        <f>[2]Emissions!L3098</f>
        <v>0</v>
      </c>
      <c r="M3209" s="42">
        <f>[2]Emissions!M3098</f>
        <v>0</v>
      </c>
    </row>
    <row r="3210" spans="1:13">
      <c r="A3210" s="10">
        <f>[2]Emissions!A3091</f>
        <v>0</v>
      </c>
      <c r="B3210" s="10">
        <f>[2]Emissions!B3091</f>
        <v>0</v>
      </c>
      <c r="C3210" s="10">
        <f>[2]Emissions!C3091</f>
        <v>0</v>
      </c>
      <c r="D3210" s="10">
        <f>[2]Emissions!D3091</f>
        <v>0</v>
      </c>
      <c r="E3210" s="42">
        <f>[2]Emissions!E3091</f>
        <v>0</v>
      </c>
      <c r="F3210" s="42">
        <f>[2]Emissions!F3091</f>
        <v>0</v>
      </c>
      <c r="G3210" s="42">
        <f>[2]Emissions!G3091</f>
        <v>0</v>
      </c>
      <c r="H3210" s="42">
        <f>[2]Emissions!H3091</f>
        <v>0</v>
      </c>
      <c r="I3210" s="42">
        <f>[2]Emissions!I3091</f>
        <v>0</v>
      </c>
      <c r="J3210" s="42">
        <f>[2]Emissions!J3091</f>
        <v>0</v>
      </c>
      <c r="K3210" s="42">
        <f>[2]Emissions!K3091</f>
        <v>0</v>
      </c>
      <c r="L3210" s="42">
        <f>[2]Emissions!L3091</f>
        <v>0</v>
      </c>
      <c r="M3210" s="42">
        <f>[2]Emissions!M3091</f>
        <v>0</v>
      </c>
    </row>
    <row r="3211" spans="1:13">
      <c r="A3211" s="10">
        <f>[2]Emissions!A3084</f>
        <v>0</v>
      </c>
      <c r="B3211" s="10">
        <f>[2]Emissions!B3084</f>
        <v>0</v>
      </c>
      <c r="C3211" s="10">
        <f>[2]Emissions!C3084</f>
        <v>0</v>
      </c>
      <c r="D3211" s="10">
        <f>[2]Emissions!D3084</f>
        <v>0</v>
      </c>
      <c r="E3211" s="42">
        <f>[2]Emissions!E3084</f>
        <v>0</v>
      </c>
      <c r="F3211" s="42">
        <f>[2]Emissions!F3084</f>
        <v>0</v>
      </c>
      <c r="G3211" s="42">
        <f>[2]Emissions!G3084</f>
        <v>0</v>
      </c>
      <c r="H3211" s="42">
        <f>[2]Emissions!H3084</f>
        <v>0</v>
      </c>
      <c r="I3211" s="42">
        <f>[2]Emissions!I3084</f>
        <v>0</v>
      </c>
      <c r="J3211" s="42">
        <f>[2]Emissions!J3084</f>
        <v>0</v>
      </c>
      <c r="K3211" s="42">
        <f>[2]Emissions!K3084</f>
        <v>0</v>
      </c>
      <c r="L3211" s="42">
        <f>[2]Emissions!L3084</f>
        <v>0</v>
      </c>
      <c r="M3211" s="42">
        <f>[2]Emissions!M3084</f>
        <v>0</v>
      </c>
    </row>
    <row r="3212" spans="1:13">
      <c r="A3212" s="10">
        <f>[2]Emissions!A3077</f>
        <v>0</v>
      </c>
      <c r="B3212" s="10">
        <f>[2]Emissions!B3077</f>
        <v>0</v>
      </c>
      <c r="C3212" s="10">
        <f>[2]Emissions!C3077</f>
        <v>0</v>
      </c>
      <c r="D3212" s="10">
        <f>[2]Emissions!D3077</f>
        <v>0</v>
      </c>
      <c r="E3212" s="42">
        <f>[2]Emissions!E3077</f>
        <v>0</v>
      </c>
      <c r="F3212" s="42">
        <f>[2]Emissions!F3077</f>
        <v>0</v>
      </c>
      <c r="G3212" s="42">
        <f>[2]Emissions!G3077</f>
        <v>0</v>
      </c>
      <c r="H3212" s="42">
        <f>[2]Emissions!H3077</f>
        <v>0</v>
      </c>
      <c r="I3212" s="42">
        <f>[2]Emissions!I3077</f>
        <v>0</v>
      </c>
      <c r="J3212" s="42">
        <f>[2]Emissions!J3077</f>
        <v>0</v>
      </c>
      <c r="K3212" s="42">
        <f>[2]Emissions!K3077</f>
        <v>0</v>
      </c>
      <c r="L3212" s="42">
        <f>[2]Emissions!L3077</f>
        <v>0</v>
      </c>
      <c r="M3212" s="42">
        <f>[2]Emissions!M3077</f>
        <v>0</v>
      </c>
    </row>
    <row r="3213" spans="1:13">
      <c r="A3213" s="10">
        <f>[2]Emissions!A3070</f>
        <v>0</v>
      </c>
      <c r="B3213" s="10">
        <f>[2]Emissions!B3070</f>
        <v>0</v>
      </c>
      <c r="C3213" s="10">
        <f>[2]Emissions!C3070</f>
        <v>0</v>
      </c>
      <c r="D3213" s="10">
        <f>[2]Emissions!D3070</f>
        <v>0</v>
      </c>
      <c r="E3213" s="42">
        <f>[2]Emissions!E3070</f>
        <v>0</v>
      </c>
      <c r="F3213" s="42">
        <f>[2]Emissions!F3070</f>
        <v>0</v>
      </c>
      <c r="G3213" s="42">
        <f>[2]Emissions!G3070</f>
        <v>0</v>
      </c>
      <c r="H3213" s="42">
        <f>[2]Emissions!H3070</f>
        <v>0</v>
      </c>
      <c r="I3213" s="42">
        <f>[2]Emissions!I3070</f>
        <v>0</v>
      </c>
      <c r="J3213" s="42">
        <f>[2]Emissions!J3070</f>
        <v>0</v>
      </c>
      <c r="K3213" s="42">
        <f>[2]Emissions!K3070</f>
        <v>0</v>
      </c>
      <c r="L3213" s="42">
        <f>[2]Emissions!L3070</f>
        <v>0</v>
      </c>
      <c r="M3213" s="42">
        <f>[2]Emissions!M3070</f>
        <v>0</v>
      </c>
    </row>
    <row r="3214" spans="1:13">
      <c r="A3214" s="10">
        <f>[2]Emissions!A3063</f>
        <v>0</v>
      </c>
      <c r="B3214" s="10">
        <f>[2]Emissions!B3063</f>
        <v>0</v>
      </c>
      <c r="C3214" s="10">
        <f>[2]Emissions!C3063</f>
        <v>0</v>
      </c>
      <c r="D3214" s="10">
        <f>[2]Emissions!D3063</f>
        <v>0</v>
      </c>
      <c r="E3214" s="42">
        <f>[2]Emissions!E3063</f>
        <v>0</v>
      </c>
      <c r="F3214" s="42">
        <f>[2]Emissions!F3063</f>
        <v>0</v>
      </c>
      <c r="G3214" s="42">
        <f>[2]Emissions!G3063</f>
        <v>0</v>
      </c>
      <c r="H3214" s="42">
        <f>[2]Emissions!H3063</f>
        <v>0</v>
      </c>
      <c r="I3214" s="42">
        <f>[2]Emissions!I3063</f>
        <v>0</v>
      </c>
      <c r="J3214" s="42">
        <f>[2]Emissions!J3063</f>
        <v>0</v>
      </c>
      <c r="K3214" s="42">
        <f>[2]Emissions!K3063</f>
        <v>0</v>
      </c>
      <c r="L3214" s="42">
        <f>[2]Emissions!L3063</f>
        <v>0</v>
      </c>
      <c r="M3214" s="42">
        <f>[2]Emissions!M3063</f>
        <v>0</v>
      </c>
    </row>
    <row r="3215" spans="1:13">
      <c r="A3215" s="10">
        <f>[2]Emissions!A3056</f>
        <v>0</v>
      </c>
      <c r="B3215" s="10">
        <f>[2]Emissions!B3056</f>
        <v>0</v>
      </c>
      <c r="C3215" s="10">
        <f>[2]Emissions!C3056</f>
        <v>0</v>
      </c>
      <c r="D3215" s="10">
        <f>[2]Emissions!D3056</f>
        <v>0</v>
      </c>
      <c r="E3215" s="42">
        <f>[2]Emissions!E3056</f>
        <v>0</v>
      </c>
      <c r="F3215" s="42">
        <f>[2]Emissions!F3056</f>
        <v>0</v>
      </c>
      <c r="G3215" s="42">
        <f>[2]Emissions!G3056</f>
        <v>0</v>
      </c>
      <c r="H3215" s="42">
        <f>[2]Emissions!H3056</f>
        <v>0</v>
      </c>
      <c r="I3215" s="42">
        <f>[2]Emissions!I3056</f>
        <v>0</v>
      </c>
      <c r="J3215" s="42">
        <f>[2]Emissions!J3056</f>
        <v>0</v>
      </c>
      <c r="K3215" s="42">
        <f>[2]Emissions!K3056</f>
        <v>0</v>
      </c>
      <c r="L3215" s="42">
        <f>[2]Emissions!L3056</f>
        <v>0</v>
      </c>
      <c r="M3215" s="42">
        <f>[2]Emissions!M3056</f>
        <v>0</v>
      </c>
    </row>
    <row r="3216" spans="1:13">
      <c r="A3216" s="10">
        <f>[2]Emissions!A3050</f>
        <v>0</v>
      </c>
      <c r="B3216" s="10">
        <f>[2]Emissions!B3050</f>
        <v>0</v>
      </c>
      <c r="C3216" s="10">
        <f>[2]Emissions!C3050</f>
        <v>0</v>
      </c>
      <c r="D3216" s="10">
        <f>[2]Emissions!D3050</f>
        <v>0</v>
      </c>
      <c r="E3216" s="42">
        <f>[2]Emissions!E3050</f>
        <v>0</v>
      </c>
      <c r="F3216" s="42">
        <f>[2]Emissions!F3050</f>
        <v>0</v>
      </c>
      <c r="G3216" s="42">
        <f>[2]Emissions!G3050</f>
        <v>0</v>
      </c>
      <c r="H3216" s="42">
        <f>[2]Emissions!H3050</f>
        <v>0</v>
      </c>
      <c r="I3216" s="42">
        <f>[2]Emissions!I3050</f>
        <v>0</v>
      </c>
      <c r="J3216" s="42">
        <f>[2]Emissions!J3050</f>
        <v>0</v>
      </c>
      <c r="K3216" s="42">
        <f>[2]Emissions!K3050</f>
        <v>0</v>
      </c>
      <c r="L3216" s="42">
        <f>[2]Emissions!L3050</f>
        <v>0</v>
      </c>
      <c r="M3216" s="42">
        <f>[2]Emissions!M3050</f>
        <v>0</v>
      </c>
    </row>
    <row r="3217" spans="1:13">
      <c r="A3217" s="10">
        <f>[2]Emissions!A3044</f>
        <v>0</v>
      </c>
      <c r="B3217" s="10">
        <f>[2]Emissions!B3044</f>
        <v>0</v>
      </c>
      <c r="C3217" s="10">
        <f>[2]Emissions!C3044</f>
        <v>0</v>
      </c>
      <c r="D3217" s="10">
        <f>[2]Emissions!D3044</f>
        <v>0</v>
      </c>
      <c r="E3217" s="42">
        <f>[2]Emissions!E3044</f>
        <v>0</v>
      </c>
      <c r="F3217" s="42">
        <f>[2]Emissions!F3044</f>
        <v>0</v>
      </c>
      <c r="G3217" s="42">
        <f>[2]Emissions!G3044</f>
        <v>0</v>
      </c>
      <c r="H3217" s="42">
        <f>[2]Emissions!H3044</f>
        <v>0</v>
      </c>
      <c r="I3217" s="42">
        <f>[2]Emissions!I3044</f>
        <v>0</v>
      </c>
      <c r="J3217" s="42">
        <f>[2]Emissions!J3044</f>
        <v>0</v>
      </c>
      <c r="K3217" s="42">
        <f>[2]Emissions!K3044</f>
        <v>0</v>
      </c>
      <c r="L3217" s="42">
        <f>[2]Emissions!L3044</f>
        <v>0</v>
      </c>
      <c r="M3217" s="42">
        <f>[2]Emissions!M3044</f>
        <v>0</v>
      </c>
    </row>
    <row r="3218" spans="1:13">
      <c r="A3218" s="10">
        <f>[2]Emissions!A3037</f>
        <v>0</v>
      </c>
      <c r="B3218" s="10">
        <f>[2]Emissions!B3037</f>
        <v>0</v>
      </c>
      <c r="C3218" s="10">
        <f>[2]Emissions!C3037</f>
        <v>0</v>
      </c>
      <c r="D3218" s="10">
        <f>[2]Emissions!D3037</f>
        <v>0</v>
      </c>
      <c r="E3218" s="42">
        <f>[2]Emissions!E3037</f>
        <v>0</v>
      </c>
      <c r="F3218" s="42">
        <f>[2]Emissions!F3037</f>
        <v>0</v>
      </c>
      <c r="G3218" s="42">
        <f>[2]Emissions!G3037</f>
        <v>0</v>
      </c>
      <c r="H3218" s="42">
        <f>[2]Emissions!H3037</f>
        <v>0</v>
      </c>
      <c r="I3218" s="42">
        <f>[2]Emissions!I3037</f>
        <v>0</v>
      </c>
      <c r="J3218" s="42">
        <f>[2]Emissions!J3037</f>
        <v>0</v>
      </c>
      <c r="K3218" s="42">
        <f>[2]Emissions!K3037</f>
        <v>0</v>
      </c>
      <c r="L3218" s="42">
        <f>[2]Emissions!L3037</f>
        <v>0</v>
      </c>
      <c r="M3218" s="42">
        <f>[2]Emissions!M3037</f>
        <v>0</v>
      </c>
    </row>
    <row r="3219" spans="1:13">
      <c r="A3219" s="10">
        <f>[2]Emissions!A3030</f>
        <v>0</v>
      </c>
      <c r="B3219" s="10">
        <f>[2]Emissions!B3030</f>
        <v>0</v>
      </c>
      <c r="C3219" s="10">
        <f>[2]Emissions!C3030</f>
        <v>0</v>
      </c>
      <c r="D3219" s="10">
        <f>[2]Emissions!D3030</f>
        <v>0</v>
      </c>
      <c r="E3219" s="42">
        <f>[2]Emissions!E3030</f>
        <v>0</v>
      </c>
      <c r="F3219" s="42">
        <f>[2]Emissions!F3030</f>
        <v>0</v>
      </c>
      <c r="G3219" s="42">
        <f>[2]Emissions!G3030</f>
        <v>0</v>
      </c>
      <c r="H3219" s="42">
        <f>[2]Emissions!H3030</f>
        <v>0</v>
      </c>
      <c r="I3219" s="42">
        <f>[2]Emissions!I3030</f>
        <v>0</v>
      </c>
      <c r="J3219" s="42">
        <f>[2]Emissions!J3030</f>
        <v>0</v>
      </c>
      <c r="K3219" s="42">
        <f>[2]Emissions!K3030</f>
        <v>0</v>
      </c>
      <c r="L3219" s="42">
        <f>[2]Emissions!L3030</f>
        <v>0</v>
      </c>
      <c r="M3219" s="42">
        <f>[2]Emissions!M3030</f>
        <v>0</v>
      </c>
    </row>
    <row r="3220" spans="1:13">
      <c r="A3220" s="10">
        <f>[2]Emissions!A3023</f>
        <v>0</v>
      </c>
      <c r="B3220" s="10">
        <f>[2]Emissions!B3023</f>
        <v>0</v>
      </c>
      <c r="C3220" s="10">
        <f>[2]Emissions!C3023</f>
        <v>0</v>
      </c>
      <c r="D3220" s="10">
        <f>[2]Emissions!D3023</f>
        <v>0</v>
      </c>
      <c r="E3220" s="42">
        <f>[2]Emissions!E3023</f>
        <v>0</v>
      </c>
      <c r="F3220" s="42">
        <f>[2]Emissions!F3023</f>
        <v>0</v>
      </c>
      <c r="G3220" s="42">
        <f>[2]Emissions!G3023</f>
        <v>0</v>
      </c>
      <c r="H3220" s="42">
        <f>[2]Emissions!H3023</f>
        <v>0</v>
      </c>
      <c r="I3220" s="42">
        <f>[2]Emissions!I3023</f>
        <v>0</v>
      </c>
      <c r="J3220" s="42">
        <f>[2]Emissions!J3023</f>
        <v>0</v>
      </c>
      <c r="K3220" s="42">
        <f>[2]Emissions!K3023</f>
        <v>0</v>
      </c>
      <c r="L3220" s="42">
        <f>[2]Emissions!L3023</f>
        <v>0</v>
      </c>
      <c r="M3220" s="42">
        <f>[2]Emissions!M3023</f>
        <v>0</v>
      </c>
    </row>
    <row r="3221" spans="1:13">
      <c r="A3221" s="10">
        <f>[2]Emissions!A3016</f>
        <v>0</v>
      </c>
      <c r="B3221" s="10">
        <f>[2]Emissions!B3016</f>
        <v>0</v>
      </c>
      <c r="C3221" s="10">
        <f>[2]Emissions!C3016</f>
        <v>0</v>
      </c>
      <c r="D3221" s="10">
        <f>[2]Emissions!D3016</f>
        <v>0</v>
      </c>
      <c r="E3221" s="42">
        <f>[2]Emissions!E3016</f>
        <v>0</v>
      </c>
      <c r="F3221" s="42">
        <f>[2]Emissions!F3016</f>
        <v>0</v>
      </c>
      <c r="G3221" s="42">
        <f>[2]Emissions!G3016</f>
        <v>0</v>
      </c>
      <c r="H3221" s="42">
        <f>[2]Emissions!H3016</f>
        <v>0</v>
      </c>
      <c r="I3221" s="42">
        <f>[2]Emissions!I3016</f>
        <v>0</v>
      </c>
      <c r="J3221" s="42">
        <f>[2]Emissions!J3016</f>
        <v>0</v>
      </c>
      <c r="K3221" s="42">
        <f>[2]Emissions!K3016</f>
        <v>0</v>
      </c>
      <c r="L3221" s="42">
        <f>[2]Emissions!L3016</f>
        <v>0</v>
      </c>
      <c r="M3221" s="42">
        <f>[2]Emissions!M3016</f>
        <v>0</v>
      </c>
    </row>
    <row r="3222" spans="1:13">
      <c r="A3222" s="10">
        <f>[2]Emissions!A3009</f>
        <v>0</v>
      </c>
      <c r="B3222" s="10">
        <f>[2]Emissions!B3009</f>
        <v>0</v>
      </c>
      <c r="C3222" s="10">
        <f>[2]Emissions!C3009</f>
        <v>0</v>
      </c>
      <c r="D3222" s="10">
        <f>[2]Emissions!D3009</f>
        <v>0</v>
      </c>
      <c r="E3222" s="42">
        <f>[2]Emissions!E3009</f>
        <v>0</v>
      </c>
      <c r="F3222" s="42">
        <f>[2]Emissions!F3009</f>
        <v>0</v>
      </c>
      <c r="G3222" s="42">
        <f>[2]Emissions!G3009</f>
        <v>0</v>
      </c>
      <c r="H3222" s="42">
        <f>[2]Emissions!H3009</f>
        <v>0</v>
      </c>
      <c r="I3222" s="42">
        <f>[2]Emissions!I3009</f>
        <v>0</v>
      </c>
      <c r="J3222" s="42">
        <f>[2]Emissions!J3009</f>
        <v>0</v>
      </c>
      <c r="K3222" s="42">
        <f>[2]Emissions!K3009</f>
        <v>0</v>
      </c>
      <c r="L3222" s="42">
        <f>[2]Emissions!L3009</f>
        <v>0</v>
      </c>
      <c r="M3222" s="42">
        <f>[2]Emissions!M3009</f>
        <v>0</v>
      </c>
    </row>
    <row r="3223" spans="1:13">
      <c r="A3223" s="10">
        <f>[2]Emissions!A3002</f>
        <v>0</v>
      </c>
      <c r="B3223" s="10">
        <f>[2]Emissions!B3002</f>
        <v>0</v>
      </c>
      <c r="C3223" s="10">
        <f>[2]Emissions!C3002</f>
        <v>0</v>
      </c>
      <c r="D3223" s="10">
        <f>[2]Emissions!D3002</f>
        <v>0</v>
      </c>
      <c r="E3223" s="42">
        <f>[2]Emissions!E3002</f>
        <v>0</v>
      </c>
      <c r="F3223" s="42">
        <f>[2]Emissions!F3002</f>
        <v>0</v>
      </c>
      <c r="G3223" s="42">
        <f>[2]Emissions!G3002</f>
        <v>0</v>
      </c>
      <c r="H3223" s="42">
        <f>[2]Emissions!H3002</f>
        <v>0</v>
      </c>
      <c r="I3223" s="42">
        <f>[2]Emissions!I3002</f>
        <v>0</v>
      </c>
      <c r="J3223" s="42">
        <f>[2]Emissions!J3002</f>
        <v>0</v>
      </c>
      <c r="K3223" s="42">
        <f>[2]Emissions!K3002</f>
        <v>0</v>
      </c>
      <c r="L3223" s="42">
        <f>[2]Emissions!L3002</f>
        <v>0</v>
      </c>
      <c r="M3223" s="42">
        <f>[2]Emissions!M3002</f>
        <v>0</v>
      </c>
    </row>
    <row r="3224" spans="1:13">
      <c r="A3224" s="10">
        <f>[2]Emissions!A2995</f>
        <v>0</v>
      </c>
      <c r="B3224" s="10">
        <f>[2]Emissions!B2995</f>
        <v>0</v>
      </c>
      <c r="C3224" s="10">
        <f>[2]Emissions!C2995</f>
        <v>0</v>
      </c>
      <c r="D3224" s="10">
        <f>[2]Emissions!D2995</f>
        <v>0</v>
      </c>
      <c r="E3224" s="42">
        <f>[2]Emissions!E2995</f>
        <v>0</v>
      </c>
      <c r="F3224" s="42">
        <f>[2]Emissions!F2995</f>
        <v>0</v>
      </c>
      <c r="G3224" s="42">
        <f>[2]Emissions!G2995</f>
        <v>0</v>
      </c>
      <c r="H3224" s="42">
        <f>[2]Emissions!H2995</f>
        <v>0</v>
      </c>
      <c r="I3224" s="42">
        <f>[2]Emissions!I2995</f>
        <v>0</v>
      </c>
      <c r="J3224" s="42">
        <f>[2]Emissions!J2995</f>
        <v>0</v>
      </c>
      <c r="K3224" s="42">
        <f>[2]Emissions!K2995</f>
        <v>0</v>
      </c>
      <c r="L3224" s="42">
        <f>[2]Emissions!L2995</f>
        <v>0</v>
      </c>
      <c r="M3224" s="42">
        <f>[2]Emissions!M2995</f>
        <v>0</v>
      </c>
    </row>
    <row r="3225" spans="1:13">
      <c r="A3225" s="10">
        <f>[2]Emissions!A2988</f>
        <v>0</v>
      </c>
      <c r="B3225" s="10">
        <f>[2]Emissions!B2988</f>
        <v>0</v>
      </c>
      <c r="C3225" s="10">
        <f>[2]Emissions!C2988</f>
        <v>0</v>
      </c>
      <c r="D3225" s="10">
        <f>[2]Emissions!D2988</f>
        <v>0</v>
      </c>
      <c r="E3225" s="42">
        <f>[2]Emissions!E2988</f>
        <v>0</v>
      </c>
      <c r="F3225" s="42">
        <f>[2]Emissions!F2988</f>
        <v>0</v>
      </c>
      <c r="G3225" s="42">
        <f>[2]Emissions!G2988</f>
        <v>0</v>
      </c>
      <c r="H3225" s="42">
        <f>[2]Emissions!H2988</f>
        <v>0</v>
      </c>
      <c r="I3225" s="42">
        <f>[2]Emissions!I2988</f>
        <v>0</v>
      </c>
      <c r="J3225" s="42">
        <f>[2]Emissions!J2988</f>
        <v>0</v>
      </c>
      <c r="K3225" s="42">
        <f>[2]Emissions!K2988</f>
        <v>0</v>
      </c>
      <c r="L3225" s="42">
        <f>[2]Emissions!L2988</f>
        <v>0</v>
      </c>
      <c r="M3225" s="42">
        <f>[2]Emissions!M2988</f>
        <v>0</v>
      </c>
    </row>
    <row r="3226" spans="1:13">
      <c r="A3226" s="10">
        <f>[2]Emissions!A2981</f>
        <v>0</v>
      </c>
      <c r="B3226" s="10">
        <f>[2]Emissions!B2981</f>
        <v>0</v>
      </c>
      <c r="C3226" s="10">
        <f>[2]Emissions!C2981</f>
        <v>0</v>
      </c>
      <c r="D3226" s="10">
        <f>[2]Emissions!D2981</f>
        <v>0</v>
      </c>
      <c r="E3226" s="42">
        <f>[2]Emissions!E2981</f>
        <v>0</v>
      </c>
      <c r="F3226" s="42">
        <f>[2]Emissions!F2981</f>
        <v>0</v>
      </c>
      <c r="G3226" s="42">
        <f>[2]Emissions!G2981</f>
        <v>0</v>
      </c>
      <c r="H3226" s="42">
        <f>[2]Emissions!H2981</f>
        <v>0</v>
      </c>
      <c r="I3226" s="42">
        <f>[2]Emissions!I2981</f>
        <v>0</v>
      </c>
      <c r="J3226" s="42">
        <f>[2]Emissions!J2981</f>
        <v>0</v>
      </c>
      <c r="K3226" s="42">
        <f>[2]Emissions!K2981</f>
        <v>0</v>
      </c>
      <c r="L3226" s="42">
        <f>[2]Emissions!L2981</f>
        <v>0</v>
      </c>
      <c r="M3226" s="42">
        <f>[2]Emissions!M2981</f>
        <v>0</v>
      </c>
    </row>
    <row r="3227" spans="1:13">
      <c r="A3227" s="10">
        <f>[2]Emissions!A2974</f>
        <v>0</v>
      </c>
      <c r="B3227" s="10">
        <f>[2]Emissions!B2974</f>
        <v>0</v>
      </c>
      <c r="C3227" s="10">
        <f>[2]Emissions!C2974</f>
        <v>0</v>
      </c>
      <c r="D3227" s="10">
        <f>[2]Emissions!D2974</f>
        <v>0</v>
      </c>
      <c r="E3227" s="42">
        <f>[2]Emissions!E2974</f>
        <v>0</v>
      </c>
      <c r="F3227" s="42">
        <f>[2]Emissions!F2974</f>
        <v>0</v>
      </c>
      <c r="G3227" s="42">
        <f>[2]Emissions!G2974</f>
        <v>0</v>
      </c>
      <c r="H3227" s="42">
        <f>[2]Emissions!H2974</f>
        <v>0</v>
      </c>
      <c r="I3227" s="42">
        <f>[2]Emissions!I2974</f>
        <v>0</v>
      </c>
      <c r="J3227" s="42">
        <f>[2]Emissions!J2974</f>
        <v>0</v>
      </c>
      <c r="K3227" s="42">
        <f>[2]Emissions!K2974</f>
        <v>0</v>
      </c>
      <c r="L3227" s="42">
        <f>[2]Emissions!L2974</f>
        <v>0</v>
      </c>
      <c r="M3227" s="42">
        <f>[2]Emissions!M2974</f>
        <v>0</v>
      </c>
    </row>
    <row r="3228" spans="1:13">
      <c r="A3228" s="10">
        <f>[2]Emissions!A2967</f>
        <v>0</v>
      </c>
      <c r="B3228" s="10">
        <f>[2]Emissions!B2967</f>
        <v>0</v>
      </c>
      <c r="C3228" s="10">
        <f>[2]Emissions!C2967</f>
        <v>0</v>
      </c>
      <c r="D3228" s="10">
        <f>[2]Emissions!D2967</f>
        <v>0</v>
      </c>
      <c r="E3228" s="42">
        <f>[2]Emissions!E2967</f>
        <v>0</v>
      </c>
      <c r="F3228" s="42">
        <f>[2]Emissions!F2967</f>
        <v>0</v>
      </c>
      <c r="G3228" s="42">
        <f>[2]Emissions!G2967</f>
        <v>0</v>
      </c>
      <c r="H3228" s="42">
        <f>[2]Emissions!H2967</f>
        <v>0</v>
      </c>
      <c r="I3228" s="42">
        <f>[2]Emissions!I2967</f>
        <v>0</v>
      </c>
      <c r="J3228" s="42">
        <f>[2]Emissions!J2967</f>
        <v>0</v>
      </c>
      <c r="K3228" s="42">
        <f>[2]Emissions!K2967</f>
        <v>0</v>
      </c>
      <c r="L3228" s="42">
        <f>[2]Emissions!L2967</f>
        <v>0</v>
      </c>
      <c r="M3228" s="42">
        <f>[2]Emissions!M2967</f>
        <v>0</v>
      </c>
    </row>
    <row r="3229" spans="1:13">
      <c r="A3229" s="10">
        <f>[2]Emissions!A2960</f>
        <v>0</v>
      </c>
      <c r="B3229" s="10">
        <f>[2]Emissions!B2960</f>
        <v>0</v>
      </c>
      <c r="C3229" s="10">
        <f>[2]Emissions!C2960</f>
        <v>0</v>
      </c>
      <c r="D3229" s="10">
        <f>[2]Emissions!D2960</f>
        <v>0</v>
      </c>
      <c r="E3229" s="42">
        <f>[2]Emissions!E2960</f>
        <v>0</v>
      </c>
      <c r="F3229" s="42">
        <f>[2]Emissions!F2960</f>
        <v>0</v>
      </c>
      <c r="G3229" s="42">
        <f>[2]Emissions!G2960</f>
        <v>0</v>
      </c>
      <c r="H3229" s="42">
        <f>[2]Emissions!H2960</f>
        <v>0</v>
      </c>
      <c r="I3229" s="42">
        <f>[2]Emissions!I2960</f>
        <v>0</v>
      </c>
      <c r="J3229" s="42">
        <f>[2]Emissions!J2960</f>
        <v>0</v>
      </c>
      <c r="K3229" s="42">
        <f>[2]Emissions!K2960</f>
        <v>0</v>
      </c>
      <c r="L3229" s="42">
        <f>[2]Emissions!L2960</f>
        <v>0</v>
      </c>
      <c r="M3229" s="42">
        <f>[2]Emissions!M2960</f>
        <v>0</v>
      </c>
    </row>
    <row r="3230" spans="1:13">
      <c r="A3230" s="10">
        <f>[2]Emissions!A2953</f>
        <v>0</v>
      </c>
      <c r="B3230" s="10">
        <f>[2]Emissions!B2953</f>
        <v>0</v>
      </c>
      <c r="C3230" s="10">
        <f>[2]Emissions!C2953</f>
        <v>0</v>
      </c>
      <c r="D3230" s="10">
        <f>[2]Emissions!D2953</f>
        <v>0</v>
      </c>
      <c r="E3230" s="42">
        <f>[2]Emissions!E2953</f>
        <v>0</v>
      </c>
      <c r="F3230" s="42">
        <f>[2]Emissions!F2953</f>
        <v>0</v>
      </c>
      <c r="G3230" s="42">
        <f>[2]Emissions!G2953</f>
        <v>0</v>
      </c>
      <c r="H3230" s="42">
        <f>[2]Emissions!H2953</f>
        <v>0</v>
      </c>
      <c r="I3230" s="42">
        <f>[2]Emissions!I2953</f>
        <v>0</v>
      </c>
      <c r="J3230" s="42">
        <f>[2]Emissions!J2953</f>
        <v>0</v>
      </c>
      <c r="K3230" s="42">
        <f>[2]Emissions!K2953</f>
        <v>0</v>
      </c>
      <c r="L3230" s="42">
        <f>[2]Emissions!L2953</f>
        <v>0</v>
      </c>
      <c r="M3230" s="42">
        <f>[2]Emissions!M2953</f>
        <v>0</v>
      </c>
    </row>
    <row r="3231" spans="1:13">
      <c r="A3231" s="10">
        <f>[2]Emissions!A2946</f>
        <v>0</v>
      </c>
      <c r="B3231" s="10">
        <f>[2]Emissions!B2946</f>
        <v>0</v>
      </c>
      <c r="C3231" s="10">
        <f>[2]Emissions!C2946</f>
        <v>0</v>
      </c>
      <c r="D3231" s="10">
        <f>[2]Emissions!D2946</f>
        <v>0</v>
      </c>
      <c r="E3231" s="42">
        <f>[2]Emissions!E2946</f>
        <v>0</v>
      </c>
      <c r="F3231" s="42">
        <f>[2]Emissions!F2946</f>
        <v>0</v>
      </c>
      <c r="G3231" s="42">
        <f>[2]Emissions!G2946</f>
        <v>0</v>
      </c>
      <c r="H3231" s="42">
        <f>[2]Emissions!H2946</f>
        <v>0</v>
      </c>
      <c r="I3231" s="42">
        <f>[2]Emissions!I2946</f>
        <v>0</v>
      </c>
      <c r="J3231" s="42">
        <f>[2]Emissions!J2946</f>
        <v>0</v>
      </c>
      <c r="K3231" s="42">
        <f>[2]Emissions!K2946</f>
        <v>0</v>
      </c>
      <c r="L3231" s="42">
        <f>[2]Emissions!L2946</f>
        <v>0</v>
      </c>
      <c r="M3231" s="42">
        <f>[2]Emissions!M2946</f>
        <v>0</v>
      </c>
    </row>
    <row r="3232" spans="1:13">
      <c r="A3232" s="10">
        <f>[2]Emissions!A2939</f>
        <v>0</v>
      </c>
      <c r="B3232" s="10">
        <f>[2]Emissions!B2939</f>
        <v>0</v>
      </c>
      <c r="C3232" s="10">
        <f>[2]Emissions!C2939</f>
        <v>0</v>
      </c>
      <c r="D3232" s="10">
        <f>[2]Emissions!D2939</f>
        <v>0</v>
      </c>
      <c r="E3232" s="42">
        <f>[2]Emissions!E2939</f>
        <v>0</v>
      </c>
      <c r="F3232" s="42">
        <f>[2]Emissions!F2939</f>
        <v>0</v>
      </c>
      <c r="G3232" s="42">
        <f>[2]Emissions!G2939</f>
        <v>0</v>
      </c>
      <c r="H3232" s="42">
        <f>[2]Emissions!H2939</f>
        <v>0</v>
      </c>
      <c r="I3232" s="42">
        <f>[2]Emissions!I2939</f>
        <v>0</v>
      </c>
      <c r="J3232" s="42">
        <f>[2]Emissions!J2939</f>
        <v>0</v>
      </c>
      <c r="K3232" s="42">
        <f>[2]Emissions!K2939</f>
        <v>0</v>
      </c>
      <c r="L3232" s="42">
        <f>[2]Emissions!L2939</f>
        <v>0</v>
      </c>
      <c r="M3232" s="42">
        <f>[2]Emissions!M2939</f>
        <v>0</v>
      </c>
    </row>
    <row r="3233" spans="1:13">
      <c r="A3233" s="10">
        <f>[2]Emissions!A2932</f>
        <v>0</v>
      </c>
      <c r="B3233" s="10">
        <f>[2]Emissions!B2932</f>
        <v>0</v>
      </c>
      <c r="C3233" s="10">
        <f>[2]Emissions!C2932</f>
        <v>0</v>
      </c>
      <c r="D3233" s="10">
        <f>[2]Emissions!D2932</f>
        <v>0</v>
      </c>
      <c r="E3233" s="42">
        <f>[2]Emissions!E2932</f>
        <v>0</v>
      </c>
      <c r="F3233" s="42">
        <f>[2]Emissions!F2932</f>
        <v>0</v>
      </c>
      <c r="G3233" s="42">
        <f>[2]Emissions!G2932</f>
        <v>0</v>
      </c>
      <c r="H3233" s="42">
        <f>[2]Emissions!H2932</f>
        <v>0</v>
      </c>
      <c r="I3233" s="42">
        <f>[2]Emissions!I2932</f>
        <v>0</v>
      </c>
      <c r="J3233" s="42">
        <f>[2]Emissions!J2932</f>
        <v>0</v>
      </c>
      <c r="K3233" s="42">
        <f>[2]Emissions!K2932</f>
        <v>0</v>
      </c>
      <c r="L3233" s="42">
        <f>[2]Emissions!L2932</f>
        <v>0</v>
      </c>
      <c r="M3233" s="42">
        <f>[2]Emissions!M2932</f>
        <v>0</v>
      </c>
    </row>
    <row r="3234" spans="1:13">
      <c r="A3234" s="10">
        <f>[2]Emissions!A2926</f>
        <v>0</v>
      </c>
      <c r="B3234" s="10">
        <f>[2]Emissions!B2926</f>
        <v>0</v>
      </c>
      <c r="C3234" s="10">
        <f>[2]Emissions!C2926</f>
        <v>0</v>
      </c>
      <c r="D3234" s="10">
        <f>[2]Emissions!D2926</f>
        <v>0</v>
      </c>
      <c r="E3234" s="42">
        <f>[2]Emissions!E2926</f>
        <v>0</v>
      </c>
      <c r="F3234" s="42">
        <f>[2]Emissions!F2926</f>
        <v>0</v>
      </c>
      <c r="G3234" s="42">
        <f>[2]Emissions!G2926</f>
        <v>0</v>
      </c>
      <c r="H3234" s="42">
        <f>[2]Emissions!H2926</f>
        <v>0</v>
      </c>
      <c r="I3234" s="42">
        <f>[2]Emissions!I2926</f>
        <v>0</v>
      </c>
      <c r="J3234" s="42">
        <f>[2]Emissions!J2926</f>
        <v>0</v>
      </c>
      <c r="K3234" s="42">
        <f>[2]Emissions!K2926</f>
        <v>0</v>
      </c>
      <c r="L3234" s="42">
        <f>[2]Emissions!L2926</f>
        <v>0</v>
      </c>
      <c r="M3234" s="42">
        <f>[2]Emissions!M2926</f>
        <v>0</v>
      </c>
    </row>
    <row r="3235" spans="1:13">
      <c r="A3235" s="10">
        <f>[2]Emissions!A2920</f>
        <v>0</v>
      </c>
      <c r="B3235" s="10">
        <f>[2]Emissions!B2920</f>
        <v>0</v>
      </c>
      <c r="C3235" s="10">
        <f>[2]Emissions!C2920</f>
        <v>0</v>
      </c>
      <c r="D3235" s="10">
        <f>[2]Emissions!D2920</f>
        <v>0</v>
      </c>
      <c r="E3235" s="42">
        <f>[2]Emissions!E2920</f>
        <v>0</v>
      </c>
      <c r="F3235" s="42">
        <f>[2]Emissions!F2920</f>
        <v>0</v>
      </c>
      <c r="G3235" s="42">
        <f>[2]Emissions!G2920</f>
        <v>0</v>
      </c>
      <c r="H3235" s="42">
        <f>[2]Emissions!H2920</f>
        <v>0</v>
      </c>
      <c r="I3235" s="42">
        <f>[2]Emissions!I2920</f>
        <v>0</v>
      </c>
      <c r="J3235" s="42">
        <f>[2]Emissions!J2920</f>
        <v>0</v>
      </c>
      <c r="K3235" s="42">
        <f>[2]Emissions!K2920</f>
        <v>0</v>
      </c>
      <c r="L3235" s="42">
        <f>[2]Emissions!L2920</f>
        <v>0</v>
      </c>
      <c r="M3235" s="42">
        <f>[2]Emissions!M2920</f>
        <v>0</v>
      </c>
    </row>
    <row r="3236" spans="1:13">
      <c r="A3236" s="10">
        <f>[2]Emissions!A2913</f>
        <v>0</v>
      </c>
      <c r="B3236" s="10">
        <f>[2]Emissions!B2913</f>
        <v>0</v>
      </c>
      <c r="C3236" s="10">
        <f>[2]Emissions!C2913</f>
        <v>0</v>
      </c>
      <c r="D3236" s="10">
        <f>[2]Emissions!D2913</f>
        <v>0</v>
      </c>
      <c r="E3236" s="42">
        <f>[2]Emissions!E2913</f>
        <v>0</v>
      </c>
      <c r="F3236" s="42">
        <f>[2]Emissions!F2913</f>
        <v>0</v>
      </c>
      <c r="G3236" s="42">
        <f>[2]Emissions!G2913</f>
        <v>0</v>
      </c>
      <c r="H3236" s="42">
        <f>[2]Emissions!H2913</f>
        <v>0</v>
      </c>
      <c r="I3236" s="42">
        <f>[2]Emissions!I2913</f>
        <v>0</v>
      </c>
      <c r="J3236" s="42">
        <f>[2]Emissions!J2913</f>
        <v>0</v>
      </c>
      <c r="K3236" s="42">
        <f>[2]Emissions!K2913</f>
        <v>0</v>
      </c>
      <c r="L3236" s="42">
        <f>[2]Emissions!L2913</f>
        <v>0</v>
      </c>
      <c r="M3236" s="42">
        <f>[2]Emissions!M2913</f>
        <v>0</v>
      </c>
    </row>
    <row r="3237" spans="1:13">
      <c r="A3237" s="10">
        <f>[2]Emissions!A2906</f>
        <v>0</v>
      </c>
      <c r="B3237" s="10">
        <f>[2]Emissions!B2906</f>
        <v>0</v>
      </c>
      <c r="C3237" s="10">
        <f>[2]Emissions!C2906</f>
        <v>0</v>
      </c>
      <c r="D3237" s="10">
        <f>[2]Emissions!D2906</f>
        <v>0</v>
      </c>
      <c r="E3237" s="42">
        <f>[2]Emissions!E2906</f>
        <v>0</v>
      </c>
      <c r="F3237" s="42">
        <f>[2]Emissions!F2906</f>
        <v>0</v>
      </c>
      <c r="G3237" s="42">
        <f>[2]Emissions!G2906</f>
        <v>0</v>
      </c>
      <c r="H3237" s="42">
        <f>[2]Emissions!H2906</f>
        <v>0</v>
      </c>
      <c r="I3237" s="42">
        <f>[2]Emissions!I2906</f>
        <v>0</v>
      </c>
      <c r="J3237" s="42">
        <f>[2]Emissions!J2906</f>
        <v>0</v>
      </c>
      <c r="K3237" s="42">
        <f>[2]Emissions!K2906</f>
        <v>0</v>
      </c>
      <c r="L3237" s="42">
        <f>[2]Emissions!L2906</f>
        <v>0</v>
      </c>
      <c r="M3237" s="42">
        <f>[2]Emissions!M2906</f>
        <v>0</v>
      </c>
    </row>
    <row r="3238" spans="1:13">
      <c r="A3238" s="10">
        <f>[2]Emissions!A2899</f>
        <v>0</v>
      </c>
      <c r="B3238" s="10">
        <f>[2]Emissions!B2899</f>
        <v>0</v>
      </c>
      <c r="C3238" s="10">
        <f>[2]Emissions!C2899</f>
        <v>0</v>
      </c>
      <c r="D3238" s="10">
        <f>[2]Emissions!D2899</f>
        <v>0</v>
      </c>
      <c r="E3238" s="42">
        <f>[2]Emissions!E2899</f>
        <v>0</v>
      </c>
      <c r="F3238" s="42">
        <f>[2]Emissions!F2899</f>
        <v>0</v>
      </c>
      <c r="G3238" s="42">
        <f>[2]Emissions!G2899</f>
        <v>0</v>
      </c>
      <c r="H3238" s="42">
        <f>[2]Emissions!H2899</f>
        <v>0</v>
      </c>
      <c r="I3238" s="42">
        <f>[2]Emissions!I2899</f>
        <v>0</v>
      </c>
      <c r="J3238" s="42">
        <f>[2]Emissions!J2899</f>
        <v>0</v>
      </c>
      <c r="K3238" s="42">
        <f>[2]Emissions!K2899</f>
        <v>0</v>
      </c>
      <c r="L3238" s="42">
        <f>[2]Emissions!L2899</f>
        <v>0</v>
      </c>
      <c r="M3238" s="42">
        <f>[2]Emissions!M2899</f>
        <v>0</v>
      </c>
    </row>
    <row r="3239" spans="1:13">
      <c r="A3239" s="10">
        <f>[2]Emissions!A2892</f>
        <v>0</v>
      </c>
      <c r="B3239" s="10">
        <f>[2]Emissions!B2892</f>
        <v>0</v>
      </c>
      <c r="C3239" s="10">
        <f>[2]Emissions!C2892</f>
        <v>0</v>
      </c>
      <c r="D3239" s="10">
        <f>[2]Emissions!D2892</f>
        <v>0</v>
      </c>
      <c r="E3239" s="42">
        <f>[2]Emissions!E2892</f>
        <v>0</v>
      </c>
      <c r="F3239" s="42">
        <f>[2]Emissions!F2892</f>
        <v>0</v>
      </c>
      <c r="G3239" s="42">
        <f>[2]Emissions!G2892</f>
        <v>0</v>
      </c>
      <c r="H3239" s="42">
        <f>[2]Emissions!H2892</f>
        <v>0</v>
      </c>
      <c r="I3239" s="42">
        <f>[2]Emissions!I2892</f>
        <v>0</v>
      </c>
      <c r="J3239" s="42">
        <f>[2]Emissions!J2892</f>
        <v>0</v>
      </c>
      <c r="K3239" s="42">
        <f>[2]Emissions!K2892</f>
        <v>0</v>
      </c>
      <c r="L3239" s="42">
        <f>[2]Emissions!L2892</f>
        <v>0</v>
      </c>
      <c r="M3239" s="42">
        <f>[2]Emissions!M2892</f>
        <v>0</v>
      </c>
    </row>
    <row r="3240" spans="1:13">
      <c r="A3240" s="10">
        <f>[2]Emissions!A2885</f>
        <v>0</v>
      </c>
      <c r="B3240" s="10">
        <f>[2]Emissions!B2885</f>
        <v>0</v>
      </c>
      <c r="C3240" s="10">
        <f>[2]Emissions!C2885</f>
        <v>0</v>
      </c>
      <c r="D3240" s="10">
        <f>[2]Emissions!D2885</f>
        <v>0</v>
      </c>
      <c r="E3240" s="42">
        <f>[2]Emissions!E2885</f>
        <v>0</v>
      </c>
      <c r="F3240" s="42">
        <f>[2]Emissions!F2885</f>
        <v>0</v>
      </c>
      <c r="G3240" s="42">
        <f>[2]Emissions!G2885</f>
        <v>0</v>
      </c>
      <c r="H3240" s="42">
        <f>[2]Emissions!H2885</f>
        <v>0</v>
      </c>
      <c r="I3240" s="42">
        <f>[2]Emissions!I2885</f>
        <v>0</v>
      </c>
      <c r="J3240" s="42">
        <f>[2]Emissions!J2885</f>
        <v>0</v>
      </c>
      <c r="K3240" s="42">
        <f>[2]Emissions!K2885</f>
        <v>0</v>
      </c>
      <c r="L3240" s="42">
        <f>[2]Emissions!L2885</f>
        <v>0</v>
      </c>
      <c r="M3240" s="42">
        <f>[2]Emissions!M2885</f>
        <v>0</v>
      </c>
    </row>
    <row r="3241" spans="1:13">
      <c r="A3241" s="10">
        <f>[2]Emissions!A2878</f>
        <v>0</v>
      </c>
      <c r="B3241" s="10">
        <f>[2]Emissions!B2878</f>
        <v>0</v>
      </c>
      <c r="C3241" s="10">
        <f>[2]Emissions!C2878</f>
        <v>0</v>
      </c>
      <c r="D3241" s="10">
        <f>[2]Emissions!D2878</f>
        <v>0</v>
      </c>
      <c r="E3241" s="42">
        <f>[2]Emissions!E2878</f>
        <v>0</v>
      </c>
      <c r="F3241" s="42">
        <f>[2]Emissions!F2878</f>
        <v>0</v>
      </c>
      <c r="G3241" s="42">
        <f>[2]Emissions!G2878</f>
        <v>0</v>
      </c>
      <c r="H3241" s="42">
        <f>[2]Emissions!H2878</f>
        <v>0</v>
      </c>
      <c r="I3241" s="42">
        <f>[2]Emissions!I2878</f>
        <v>0</v>
      </c>
      <c r="J3241" s="42">
        <f>[2]Emissions!J2878</f>
        <v>0</v>
      </c>
      <c r="K3241" s="42">
        <f>[2]Emissions!K2878</f>
        <v>0</v>
      </c>
      <c r="L3241" s="42">
        <f>[2]Emissions!L2878</f>
        <v>0</v>
      </c>
      <c r="M3241" s="42">
        <f>[2]Emissions!M2878</f>
        <v>0</v>
      </c>
    </row>
    <row r="3242" spans="1:13">
      <c r="A3242" s="10">
        <f>[2]Emissions!A2871</f>
        <v>0</v>
      </c>
      <c r="B3242" s="10">
        <f>[2]Emissions!B2871</f>
        <v>0</v>
      </c>
      <c r="C3242" s="10">
        <f>[2]Emissions!C2871</f>
        <v>0</v>
      </c>
      <c r="D3242" s="10">
        <f>[2]Emissions!D2871</f>
        <v>0</v>
      </c>
      <c r="E3242" s="42">
        <f>[2]Emissions!E2871</f>
        <v>0</v>
      </c>
      <c r="F3242" s="42">
        <f>[2]Emissions!F2871</f>
        <v>0</v>
      </c>
      <c r="G3242" s="42">
        <f>[2]Emissions!G2871</f>
        <v>0</v>
      </c>
      <c r="H3242" s="42">
        <f>[2]Emissions!H2871</f>
        <v>0</v>
      </c>
      <c r="I3242" s="42">
        <f>[2]Emissions!I2871</f>
        <v>0</v>
      </c>
      <c r="J3242" s="42">
        <f>[2]Emissions!J2871</f>
        <v>0</v>
      </c>
      <c r="K3242" s="42">
        <f>[2]Emissions!K2871</f>
        <v>0</v>
      </c>
      <c r="L3242" s="42">
        <f>[2]Emissions!L2871</f>
        <v>0</v>
      </c>
      <c r="M3242" s="42">
        <f>[2]Emissions!M2871</f>
        <v>0</v>
      </c>
    </row>
    <row r="3243" spans="1:13">
      <c r="A3243" s="10">
        <f>[2]Emissions!A2864</f>
        <v>0</v>
      </c>
      <c r="B3243" s="10">
        <f>[2]Emissions!B2864</f>
        <v>0</v>
      </c>
      <c r="C3243" s="10">
        <f>[2]Emissions!C2864</f>
        <v>0</v>
      </c>
      <c r="D3243" s="10">
        <f>[2]Emissions!D2864</f>
        <v>0</v>
      </c>
      <c r="E3243" s="42">
        <f>[2]Emissions!E2864</f>
        <v>0</v>
      </c>
      <c r="F3243" s="42">
        <f>[2]Emissions!F2864</f>
        <v>0</v>
      </c>
      <c r="G3243" s="42">
        <f>[2]Emissions!G2864</f>
        <v>0</v>
      </c>
      <c r="H3243" s="42">
        <f>[2]Emissions!H2864</f>
        <v>0</v>
      </c>
      <c r="I3243" s="42">
        <f>[2]Emissions!I2864</f>
        <v>0</v>
      </c>
      <c r="J3243" s="42">
        <f>[2]Emissions!J2864</f>
        <v>0</v>
      </c>
      <c r="K3243" s="42">
        <f>[2]Emissions!K2864</f>
        <v>0</v>
      </c>
      <c r="L3243" s="42">
        <f>[2]Emissions!L2864</f>
        <v>0</v>
      </c>
      <c r="M3243" s="42">
        <f>[2]Emissions!M2864</f>
        <v>0</v>
      </c>
    </row>
    <row r="3244" spans="1:13">
      <c r="A3244" s="10">
        <f>[2]Emissions!A2857</f>
        <v>0</v>
      </c>
      <c r="B3244" s="10">
        <f>[2]Emissions!B2857</f>
        <v>0</v>
      </c>
      <c r="C3244" s="10">
        <f>[2]Emissions!C2857</f>
        <v>0</v>
      </c>
      <c r="D3244" s="10">
        <f>[2]Emissions!D2857</f>
        <v>0</v>
      </c>
      <c r="E3244" s="42">
        <f>[2]Emissions!E2857</f>
        <v>0</v>
      </c>
      <c r="F3244" s="42">
        <f>[2]Emissions!F2857</f>
        <v>0</v>
      </c>
      <c r="G3244" s="42">
        <f>[2]Emissions!G2857</f>
        <v>0</v>
      </c>
      <c r="H3244" s="42">
        <f>[2]Emissions!H2857</f>
        <v>0</v>
      </c>
      <c r="I3244" s="42">
        <f>[2]Emissions!I2857</f>
        <v>0</v>
      </c>
      <c r="J3244" s="42">
        <f>[2]Emissions!J2857</f>
        <v>0</v>
      </c>
      <c r="K3244" s="42">
        <f>[2]Emissions!K2857</f>
        <v>0</v>
      </c>
      <c r="L3244" s="42">
        <f>[2]Emissions!L2857</f>
        <v>0</v>
      </c>
      <c r="M3244" s="42">
        <f>[2]Emissions!M2857</f>
        <v>0</v>
      </c>
    </row>
    <row r="3245" spans="1:13">
      <c r="A3245" s="10">
        <f>[2]Emissions!A2850</f>
        <v>0</v>
      </c>
      <c r="B3245" s="10">
        <f>[2]Emissions!B2850</f>
        <v>0</v>
      </c>
      <c r="C3245" s="10">
        <f>[2]Emissions!C2850</f>
        <v>0</v>
      </c>
      <c r="D3245" s="10">
        <f>[2]Emissions!D2850</f>
        <v>0</v>
      </c>
      <c r="E3245" s="42">
        <f>[2]Emissions!E2850</f>
        <v>0</v>
      </c>
      <c r="F3245" s="42">
        <f>[2]Emissions!F2850</f>
        <v>0</v>
      </c>
      <c r="G3245" s="42">
        <f>[2]Emissions!G2850</f>
        <v>0</v>
      </c>
      <c r="H3245" s="42">
        <f>[2]Emissions!H2850</f>
        <v>0</v>
      </c>
      <c r="I3245" s="42">
        <f>[2]Emissions!I2850</f>
        <v>0</v>
      </c>
      <c r="J3245" s="42">
        <f>[2]Emissions!J2850</f>
        <v>0</v>
      </c>
      <c r="K3245" s="42">
        <f>[2]Emissions!K2850</f>
        <v>0</v>
      </c>
      <c r="L3245" s="42">
        <f>[2]Emissions!L2850</f>
        <v>0</v>
      </c>
      <c r="M3245" s="42">
        <f>[2]Emissions!M2850</f>
        <v>0</v>
      </c>
    </row>
    <row r="3246" spans="1:13">
      <c r="A3246" s="10">
        <f>[2]Emissions!A2843</f>
        <v>0</v>
      </c>
      <c r="B3246" s="10">
        <f>[2]Emissions!B2843</f>
        <v>0</v>
      </c>
      <c r="C3246" s="10">
        <f>[2]Emissions!C2843</f>
        <v>0</v>
      </c>
      <c r="D3246" s="10">
        <f>[2]Emissions!D2843</f>
        <v>0</v>
      </c>
      <c r="E3246" s="42">
        <f>[2]Emissions!E2843</f>
        <v>0</v>
      </c>
      <c r="F3246" s="42">
        <f>[2]Emissions!F2843</f>
        <v>0</v>
      </c>
      <c r="G3246" s="42">
        <f>[2]Emissions!G2843</f>
        <v>0</v>
      </c>
      <c r="H3246" s="42">
        <f>[2]Emissions!H2843</f>
        <v>0</v>
      </c>
      <c r="I3246" s="42">
        <f>[2]Emissions!I2843</f>
        <v>0</v>
      </c>
      <c r="J3246" s="42">
        <f>[2]Emissions!J2843</f>
        <v>0</v>
      </c>
      <c r="K3246" s="42">
        <f>[2]Emissions!K2843</f>
        <v>0</v>
      </c>
      <c r="L3246" s="42">
        <f>[2]Emissions!L2843</f>
        <v>0</v>
      </c>
      <c r="M3246" s="42">
        <f>[2]Emissions!M2843</f>
        <v>0</v>
      </c>
    </row>
    <row r="3247" spans="1:13">
      <c r="A3247" s="10">
        <f>[2]Emissions!A2836</f>
        <v>0</v>
      </c>
      <c r="B3247" s="10">
        <f>[2]Emissions!B2836</f>
        <v>0</v>
      </c>
      <c r="C3247" s="10">
        <f>[2]Emissions!C2836</f>
        <v>0</v>
      </c>
      <c r="D3247" s="10">
        <f>[2]Emissions!D2836</f>
        <v>0</v>
      </c>
      <c r="E3247" s="42">
        <f>[2]Emissions!E2836</f>
        <v>0</v>
      </c>
      <c r="F3247" s="42">
        <f>[2]Emissions!F2836</f>
        <v>0</v>
      </c>
      <c r="G3247" s="42">
        <f>[2]Emissions!G2836</f>
        <v>0</v>
      </c>
      <c r="H3247" s="42">
        <f>[2]Emissions!H2836</f>
        <v>0</v>
      </c>
      <c r="I3247" s="42">
        <f>[2]Emissions!I2836</f>
        <v>0</v>
      </c>
      <c r="J3247" s="42">
        <f>[2]Emissions!J2836</f>
        <v>0</v>
      </c>
      <c r="K3247" s="42">
        <f>[2]Emissions!K2836</f>
        <v>0</v>
      </c>
      <c r="L3247" s="42">
        <f>[2]Emissions!L2836</f>
        <v>0</v>
      </c>
      <c r="M3247" s="42">
        <f>[2]Emissions!M2836</f>
        <v>0</v>
      </c>
    </row>
    <row r="3248" spans="1:13">
      <c r="A3248" s="10">
        <f>[2]Emissions!A2829</f>
        <v>0</v>
      </c>
      <c r="B3248" s="10">
        <f>[2]Emissions!B2829</f>
        <v>0</v>
      </c>
      <c r="C3248" s="10">
        <f>[2]Emissions!C2829</f>
        <v>0</v>
      </c>
      <c r="D3248" s="10">
        <f>[2]Emissions!D2829</f>
        <v>0</v>
      </c>
      <c r="E3248" s="42">
        <f>[2]Emissions!E2829</f>
        <v>0</v>
      </c>
      <c r="F3248" s="42">
        <f>[2]Emissions!F2829</f>
        <v>0</v>
      </c>
      <c r="G3248" s="42">
        <f>[2]Emissions!G2829</f>
        <v>0</v>
      </c>
      <c r="H3248" s="42">
        <f>[2]Emissions!H2829</f>
        <v>0</v>
      </c>
      <c r="I3248" s="42">
        <f>[2]Emissions!I2829</f>
        <v>0</v>
      </c>
      <c r="J3248" s="42">
        <f>[2]Emissions!J2829</f>
        <v>0</v>
      </c>
      <c r="K3248" s="42">
        <f>[2]Emissions!K2829</f>
        <v>0</v>
      </c>
      <c r="L3248" s="42">
        <f>[2]Emissions!L2829</f>
        <v>0</v>
      </c>
      <c r="M3248" s="42">
        <f>[2]Emissions!M2829</f>
        <v>0</v>
      </c>
    </row>
    <row r="3249" spans="1:13">
      <c r="A3249" s="10">
        <f>[2]Emissions!A2822</f>
        <v>0</v>
      </c>
      <c r="B3249" s="10">
        <f>[2]Emissions!B2822</f>
        <v>0</v>
      </c>
      <c r="C3249" s="10">
        <f>[2]Emissions!C2822</f>
        <v>0</v>
      </c>
      <c r="D3249" s="10">
        <f>[2]Emissions!D2822</f>
        <v>0</v>
      </c>
      <c r="E3249" s="42">
        <f>[2]Emissions!E2822</f>
        <v>0</v>
      </c>
      <c r="F3249" s="42">
        <f>[2]Emissions!F2822</f>
        <v>0</v>
      </c>
      <c r="G3249" s="42">
        <f>[2]Emissions!G2822</f>
        <v>0</v>
      </c>
      <c r="H3249" s="42">
        <f>[2]Emissions!H2822</f>
        <v>0</v>
      </c>
      <c r="I3249" s="42">
        <f>[2]Emissions!I2822</f>
        <v>0</v>
      </c>
      <c r="J3249" s="42">
        <f>[2]Emissions!J2822</f>
        <v>0</v>
      </c>
      <c r="K3249" s="42">
        <f>[2]Emissions!K2822</f>
        <v>0</v>
      </c>
      <c r="L3249" s="42">
        <f>[2]Emissions!L2822</f>
        <v>0</v>
      </c>
      <c r="M3249" s="42">
        <f>[2]Emissions!M2822</f>
        <v>0</v>
      </c>
    </row>
    <row r="3250" spans="1:13">
      <c r="A3250" s="10">
        <f>[2]Emissions!A2815</f>
        <v>0</v>
      </c>
      <c r="B3250" s="10">
        <f>[2]Emissions!B2815</f>
        <v>0</v>
      </c>
      <c r="C3250" s="10">
        <f>[2]Emissions!C2815</f>
        <v>0</v>
      </c>
      <c r="D3250" s="10">
        <f>[2]Emissions!D2815</f>
        <v>0</v>
      </c>
      <c r="E3250" s="42">
        <f>[2]Emissions!E2815</f>
        <v>0</v>
      </c>
      <c r="F3250" s="42">
        <f>[2]Emissions!F2815</f>
        <v>0</v>
      </c>
      <c r="G3250" s="42">
        <f>[2]Emissions!G2815</f>
        <v>0</v>
      </c>
      <c r="H3250" s="42">
        <f>[2]Emissions!H2815</f>
        <v>0</v>
      </c>
      <c r="I3250" s="42">
        <f>[2]Emissions!I2815</f>
        <v>0</v>
      </c>
      <c r="J3250" s="42">
        <f>[2]Emissions!J2815</f>
        <v>0</v>
      </c>
      <c r="K3250" s="42">
        <f>[2]Emissions!K2815</f>
        <v>0</v>
      </c>
      <c r="L3250" s="42">
        <f>[2]Emissions!L2815</f>
        <v>0</v>
      </c>
      <c r="M3250" s="42">
        <f>[2]Emissions!M2815</f>
        <v>0</v>
      </c>
    </row>
    <row r="3251" spans="1:13">
      <c r="A3251" s="10">
        <f>[2]Emissions!A2808</f>
        <v>0</v>
      </c>
      <c r="B3251" s="10">
        <f>[2]Emissions!B2808</f>
        <v>0</v>
      </c>
      <c r="C3251" s="10">
        <f>[2]Emissions!C2808</f>
        <v>0</v>
      </c>
      <c r="D3251" s="10">
        <f>[2]Emissions!D2808</f>
        <v>0</v>
      </c>
      <c r="E3251" s="42">
        <f>[2]Emissions!E2808</f>
        <v>0</v>
      </c>
      <c r="F3251" s="42">
        <f>[2]Emissions!F2808</f>
        <v>0</v>
      </c>
      <c r="G3251" s="42">
        <f>[2]Emissions!G2808</f>
        <v>0</v>
      </c>
      <c r="H3251" s="42">
        <f>[2]Emissions!H2808</f>
        <v>0</v>
      </c>
      <c r="I3251" s="42">
        <f>[2]Emissions!I2808</f>
        <v>0</v>
      </c>
      <c r="J3251" s="42">
        <f>[2]Emissions!J2808</f>
        <v>0</v>
      </c>
      <c r="K3251" s="42">
        <f>[2]Emissions!K2808</f>
        <v>0</v>
      </c>
      <c r="L3251" s="42">
        <f>[2]Emissions!L2808</f>
        <v>0</v>
      </c>
      <c r="M3251" s="42">
        <f>[2]Emissions!M2808</f>
        <v>0</v>
      </c>
    </row>
    <row r="3252" spans="1:13">
      <c r="A3252" s="10">
        <f>[2]Emissions!A2802</f>
        <v>0</v>
      </c>
      <c r="B3252" s="10">
        <f>[2]Emissions!B2802</f>
        <v>0</v>
      </c>
      <c r="C3252" s="10">
        <f>[2]Emissions!C2802</f>
        <v>0</v>
      </c>
      <c r="D3252" s="10">
        <f>[2]Emissions!D2802</f>
        <v>0</v>
      </c>
      <c r="E3252" s="42">
        <f>[2]Emissions!E2802</f>
        <v>0</v>
      </c>
      <c r="F3252" s="42">
        <f>[2]Emissions!F2802</f>
        <v>0</v>
      </c>
      <c r="G3252" s="42">
        <f>[2]Emissions!G2802</f>
        <v>0</v>
      </c>
      <c r="H3252" s="42">
        <f>[2]Emissions!H2802</f>
        <v>0</v>
      </c>
      <c r="I3252" s="42">
        <f>[2]Emissions!I2802</f>
        <v>0</v>
      </c>
      <c r="J3252" s="42">
        <f>[2]Emissions!J2802</f>
        <v>0</v>
      </c>
      <c r="K3252" s="42">
        <f>[2]Emissions!K2802</f>
        <v>0</v>
      </c>
      <c r="L3252" s="42">
        <f>[2]Emissions!L2802</f>
        <v>0</v>
      </c>
      <c r="M3252" s="42">
        <f>[2]Emissions!M2802</f>
        <v>0</v>
      </c>
    </row>
    <row r="3253" spans="1:13">
      <c r="A3253" s="10">
        <f>[2]Emissions!A2796</f>
        <v>0</v>
      </c>
      <c r="B3253" s="10">
        <f>[2]Emissions!B2796</f>
        <v>0</v>
      </c>
      <c r="C3253" s="10">
        <f>[2]Emissions!C2796</f>
        <v>0</v>
      </c>
      <c r="D3253" s="10">
        <f>[2]Emissions!D2796</f>
        <v>0</v>
      </c>
      <c r="E3253" s="42">
        <f>[2]Emissions!E2796</f>
        <v>0</v>
      </c>
      <c r="F3253" s="42">
        <f>[2]Emissions!F2796</f>
        <v>0</v>
      </c>
      <c r="G3253" s="42">
        <f>[2]Emissions!G2796</f>
        <v>0</v>
      </c>
      <c r="H3253" s="42">
        <f>[2]Emissions!H2796</f>
        <v>0</v>
      </c>
      <c r="I3253" s="42">
        <f>[2]Emissions!I2796</f>
        <v>0</v>
      </c>
      <c r="J3253" s="42">
        <f>[2]Emissions!J2796</f>
        <v>0</v>
      </c>
      <c r="K3253" s="42">
        <f>[2]Emissions!K2796</f>
        <v>0</v>
      </c>
      <c r="L3253" s="42">
        <f>[2]Emissions!L2796</f>
        <v>0</v>
      </c>
      <c r="M3253" s="42">
        <f>[2]Emissions!M2796</f>
        <v>0</v>
      </c>
    </row>
    <row r="3254" spans="1:13">
      <c r="A3254" s="10">
        <f>[2]Emissions!A2789</f>
        <v>0</v>
      </c>
      <c r="B3254" s="10">
        <f>[2]Emissions!B2789</f>
        <v>0</v>
      </c>
      <c r="C3254" s="10">
        <f>[2]Emissions!C2789</f>
        <v>0</v>
      </c>
      <c r="D3254" s="10">
        <f>[2]Emissions!D2789</f>
        <v>0</v>
      </c>
      <c r="E3254" s="42">
        <f>[2]Emissions!E2789</f>
        <v>0</v>
      </c>
      <c r="F3254" s="42">
        <f>[2]Emissions!F2789</f>
        <v>0</v>
      </c>
      <c r="G3254" s="42">
        <f>[2]Emissions!G2789</f>
        <v>0</v>
      </c>
      <c r="H3254" s="42">
        <f>[2]Emissions!H2789</f>
        <v>0</v>
      </c>
      <c r="I3254" s="42">
        <f>[2]Emissions!I2789</f>
        <v>0</v>
      </c>
      <c r="J3254" s="42">
        <f>[2]Emissions!J2789</f>
        <v>0</v>
      </c>
      <c r="K3254" s="42">
        <f>[2]Emissions!K2789</f>
        <v>0</v>
      </c>
      <c r="L3254" s="42">
        <f>[2]Emissions!L2789</f>
        <v>0</v>
      </c>
      <c r="M3254" s="42">
        <f>[2]Emissions!M2789</f>
        <v>0</v>
      </c>
    </row>
    <row r="3255" spans="1:13">
      <c r="A3255" s="10">
        <f>[2]Emissions!A2782</f>
        <v>0</v>
      </c>
      <c r="B3255" s="10">
        <f>[2]Emissions!B2782</f>
        <v>0</v>
      </c>
      <c r="C3255" s="10">
        <f>[2]Emissions!C2782</f>
        <v>0</v>
      </c>
      <c r="D3255" s="10">
        <f>[2]Emissions!D2782</f>
        <v>0</v>
      </c>
      <c r="E3255" s="42">
        <f>[2]Emissions!E2782</f>
        <v>0</v>
      </c>
      <c r="F3255" s="42">
        <f>[2]Emissions!F2782</f>
        <v>0</v>
      </c>
      <c r="G3255" s="42">
        <f>[2]Emissions!G2782</f>
        <v>0</v>
      </c>
      <c r="H3255" s="42">
        <f>[2]Emissions!H2782</f>
        <v>0</v>
      </c>
      <c r="I3255" s="42">
        <f>[2]Emissions!I2782</f>
        <v>0</v>
      </c>
      <c r="J3255" s="42">
        <f>[2]Emissions!J2782</f>
        <v>0</v>
      </c>
      <c r="K3255" s="42">
        <f>[2]Emissions!K2782</f>
        <v>0</v>
      </c>
      <c r="L3255" s="42">
        <f>[2]Emissions!L2782</f>
        <v>0</v>
      </c>
      <c r="M3255" s="42">
        <f>[2]Emissions!M2782</f>
        <v>0</v>
      </c>
    </row>
    <row r="3256" spans="1:13">
      <c r="A3256" s="10">
        <f>[2]Emissions!A2775</f>
        <v>0</v>
      </c>
      <c r="B3256" s="10">
        <f>[2]Emissions!B2775</f>
        <v>0</v>
      </c>
      <c r="C3256" s="10">
        <f>[2]Emissions!C2775</f>
        <v>0</v>
      </c>
      <c r="D3256" s="10">
        <f>[2]Emissions!D2775</f>
        <v>0</v>
      </c>
      <c r="E3256" s="42">
        <f>[2]Emissions!E2775</f>
        <v>0</v>
      </c>
      <c r="F3256" s="42">
        <f>[2]Emissions!F2775</f>
        <v>0</v>
      </c>
      <c r="G3256" s="42">
        <f>[2]Emissions!G2775</f>
        <v>0</v>
      </c>
      <c r="H3256" s="42">
        <f>[2]Emissions!H2775</f>
        <v>0</v>
      </c>
      <c r="I3256" s="42">
        <f>[2]Emissions!I2775</f>
        <v>0</v>
      </c>
      <c r="J3256" s="42">
        <f>[2]Emissions!J2775</f>
        <v>0</v>
      </c>
      <c r="K3256" s="42">
        <f>[2]Emissions!K2775</f>
        <v>0</v>
      </c>
      <c r="L3256" s="42">
        <f>[2]Emissions!L2775</f>
        <v>0</v>
      </c>
      <c r="M3256" s="42">
        <f>[2]Emissions!M2775</f>
        <v>0</v>
      </c>
    </row>
    <row r="3257" spans="1:13">
      <c r="A3257" s="10">
        <f>[2]Emissions!A2768</f>
        <v>0</v>
      </c>
      <c r="B3257" s="10">
        <f>[2]Emissions!B2768</f>
        <v>0</v>
      </c>
      <c r="C3257" s="10">
        <f>[2]Emissions!C2768</f>
        <v>0</v>
      </c>
      <c r="D3257" s="10">
        <f>[2]Emissions!D2768</f>
        <v>0</v>
      </c>
      <c r="E3257" s="42">
        <f>[2]Emissions!E2768</f>
        <v>0</v>
      </c>
      <c r="F3257" s="42">
        <f>[2]Emissions!F2768</f>
        <v>0</v>
      </c>
      <c r="G3257" s="42">
        <f>[2]Emissions!G2768</f>
        <v>0</v>
      </c>
      <c r="H3257" s="42">
        <f>[2]Emissions!H2768</f>
        <v>0</v>
      </c>
      <c r="I3257" s="42">
        <f>[2]Emissions!I2768</f>
        <v>0</v>
      </c>
      <c r="J3257" s="42">
        <f>[2]Emissions!J2768</f>
        <v>0</v>
      </c>
      <c r="K3257" s="42">
        <f>[2]Emissions!K2768</f>
        <v>0</v>
      </c>
      <c r="L3257" s="42">
        <f>[2]Emissions!L2768</f>
        <v>0</v>
      </c>
      <c r="M3257" s="42">
        <f>[2]Emissions!M2768</f>
        <v>0</v>
      </c>
    </row>
    <row r="3258" spans="1:13">
      <c r="A3258" s="10">
        <f>[2]Emissions!A2761</f>
        <v>0</v>
      </c>
      <c r="B3258" s="10">
        <f>[2]Emissions!B2761</f>
        <v>0</v>
      </c>
      <c r="C3258" s="10">
        <f>[2]Emissions!C2761</f>
        <v>0</v>
      </c>
      <c r="D3258" s="10">
        <f>[2]Emissions!D2761</f>
        <v>0</v>
      </c>
      <c r="E3258" s="42">
        <f>[2]Emissions!E2761</f>
        <v>0</v>
      </c>
      <c r="F3258" s="42">
        <f>[2]Emissions!F2761</f>
        <v>0</v>
      </c>
      <c r="G3258" s="42">
        <f>[2]Emissions!G2761</f>
        <v>0</v>
      </c>
      <c r="H3258" s="42">
        <f>[2]Emissions!H2761</f>
        <v>0</v>
      </c>
      <c r="I3258" s="42">
        <f>[2]Emissions!I2761</f>
        <v>0</v>
      </c>
      <c r="J3258" s="42">
        <f>[2]Emissions!J2761</f>
        <v>0</v>
      </c>
      <c r="K3258" s="42">
        <f>[2]Emissions!K2761</f>
        <v>0</v>
      </c>
      <c r="L3258" s="42">
        <f>[2]Emissions!L2761</f>
        <v>0</v>
      </c>
      <c r="M3258" s="42">
        <f>[2]Emissions!M2761</f>
        <v>0</v>
      </c>
    </row>
    <row r="3259" spans="1:13">
      <c r="A3259" s="10">
        <f>[2]Emissions!A2755</f>
        <v>0</v>
      </c>
      <c r="B3259" s="10">
        <f>[2]Emissions!B2755</f>
        <v>0</v>
      </c>
      <c r="C3259" s="10">
        <f>[2]Emissions!C2755</f>
        <v>0</v>
      </c>
      <c r="D3259" s="10">
        <f>[2]Emissions!D2755</f>
        <v>0</v>
      </c>
      <c r="E3259" s="42">
        <f>[2]Emissions!E2755</f>
        <v>0</v>
      </c>
      <c r="F3259" s="42">
        <f>[2]Emissions!F2755</f>
        <v>0</v>
      </c>
      <c r="G3259" s="42">
        <f>[2]Emissions!G2755</f>
        <v>0</v>
      </c>
      <c r="H3259" s="42">
        <f>[2]Emissions!H2755</f>
        <v>0</v>
      </c>
      <c r="I3259" s="42">
        <f>[2]Emissions!I2755</f>
        <v>0</v>
      </c>
      <c r="J3259" s="42">
        <f>[2]Emissions!J2755</f>
        <v>0</v>
      </c>
      <c r="K3259" s="42">
        <f>[2]Emissions!K2755</f>
        <v>0</v>
      </c>
      <c r="L3259" s="42">
        <f>[2]Emissions!L2755</f>
        <v>0</v>
      </c>
      <c r="M3259" s="42">
        <f>[2]Emissions!M2755</f>
        <v>0</v>
      </c>
    </row>
    <row r="3260" spans="1:13">
      <c r="A3260" s="10">
        <f>[2]Emissions!A2749</f>
        <v>0</v>
      </c>
      <c r="B3260" s="10">
        <f>[2]Emissions!B2749</f>
        <v>0</v>
      </c>
      <c r="C3260" s="10">
        <f>[2]Emissions!C2749</f>
        <v>0</v>
      </c>
      <c r="D3260" s="10">
        <f>[2]Emissions!D2749</f>
        <v>0</v>
      </c>
      <c r="E3260" s="42">
        <f>[2]Emissions!E2749</f>
        <v>0</v>
      </c>
      <c r="F3260" s="42">
        <f>[2]Emissions!F2749</f>
        <v>0</v>
      </c>
      <c r="G3260" s="42">
        <f>[2]Emissions!G2749</f>
        <v>0</v>
      </c>
      <c r="H3260" s="42">
        <f>[2]Emissions!H2749</f>
        <v>0</v>
      </c>
      <c r="I3260" s="42">
        <f>[2]Emissions!I2749</f>
        <v>0</v>
      </c>
      <c r="J3260" s="42">
        <f>[2]Emissions!J2749</f>
        <v>0</v>
      </c>
      <c r="K3260" s="42">
        <f>[2]Emissions!K2749</f>
        <v>0</v>
      </c>
      <c r="L3260" s="42">
        <f>[2]Emissions!L2749</f>
        <v>0</v>
      </c>
      <c r="M3260" s="42">
        <f>[2]Emissions!M2749</f>
        <v>0</v>
      </c>
    </row>
    <row r="3261" spans="1:13">
      <c r="A3261" s="10">
        <f>[2]Emissions!A2742</f>
        <v>0</v>
      </c>
      <c r="B3261" s="10">
        <f>[2]Emissions!B2742</f>
        <v>0</v>
      </c>
      <c r="C3261" s="10">
        <f>[2]Emissions!C2742</f>
        <v>0</v>
      </c>
      <c r="D3261" s="10">
        <f>[2]Emissions!D2742</f>
        <v>0</v>
      </c>
      <c r="E3261" s="42">
        <f>[2]Emissions!E2742</f>
        <v>0</v>
      </c>
      <c r="F3261" s="42">
        <f>[2]Emissions!F2742</f>
        <v>0</v>
      </c>
      <c r="G3261" s="42">
        <f>[2]Emissions!G2742</f>
        <v>0</v>
      </c>
      <c r="H3261" s="42">
        <f>[2]Emissions!H2742</f>
        <v>0</v>
      </c>
      <c r="I3261" s="42">
        <f>[2]Emissions!I2742</f>
        <v>0</v>
      </c>
      <c r="J3261" s="42">
        <f>[2]Emissions!J2742</f>
        <v>0</v>
      </c>
      <c r="K3261" s="42">
        <f>[2]Emissions!K2742</f>
        <v>0</v>
      </c>
      <c r="L3261" s="42">
        <f>[2]Emissions!L2742</f>
        <v>0</v>
      </c>
      <c r="M3261" s="42">
        <f>[2]Emissions!M2742</f>
        <v>0</v>
      </c>
    </row>
    <row r="3262" spans="1:13">
      <c r="A3262" s="10">
        <f>[2]Emissions!A2735</f>
        <v>0</v>
      </c>
      <c r="B3262" s="10">
        <f>[2]Emissions!B2735</f>
        <v>0</v>
      </c>
      <c r="C3262" s="10">
        <f>[2]Emissions!C2735</f>
        <v>0</v>
      </c>
      <c r="D3262" s="10">
        <f>[2]Emissions!D2735</f>
        <v>0</v>
      </c>
      <c r="E3262" s="42">
        <f>[2]Emissions!E2735</f>
        <v>0</v>
      </c>
      <c r="F3262" s="42">
        <f>[2]Emissions!F2735</f>
        <v>0</v>
      </c>
      <c r="G3262" s="42">
        <f>[2]Emissions!G2735</f>
        <v>0</v>
      </c>
      <c r="H3262" s="42">
        <f>[2]Emissions!H2735</f>
        <v>0</v>
      </c>
      <c r="I3262" s="42">
        <f>[2]Emissions!I2735</f>
        <v>0</v>
      </c>
      <c r="J3262" s="42">
        <f>[2]Emissions!J2735</f>
        <v>0</v>
      </c>
      <c r="K3262" s="42">
        <f>[2]Emissions!K2735</f>
        <v>0</v>
      </c>
      <c r="L3262" s="42">
        <f>[2]Emissions!L2735</f>
        <v>0</v>
      </c>
      <c r="M3262" s="42">
        <f>[2]Emissions!M2735</f>
        <v>0</v>
      </c>
    </row>
    <row r="3263" spans="1:13">
      <c r="A3263" s="10">
        <f>[2]Emissions!A2728</f>
        <v>0</v>
      </c>
      <c r="B3263" s="10">
        <f>[2]Emissions!B2728</f>
        <v>0</v>
      </c>
      <c r="C3263" s="10">
        <f>[2]Emissions!C2728</f>
        <v>0</v>
      </c>
      <c r="D3263" s="10">
        <f>[2]Emissions!D2728</f>
        <v>0</v>
      </c>
      <c r="E3263" s="42">
        <f>[2]Emissions!E2728</f>
        <v>0</v>
      </c>
      <c r="F3263" s="42">
        <f>[2]Emissions!F2728</f>
        <v>0</v>
      </c>
      <c r="G3263" s="42">
        <f>[2]Emissions!G2728</f>
        <v>0</v>
      </c>
      <c r="H3263" s="42">
        <f>[2]Emissions!H2728</f>
        <v>0</v>
      </c>
      <c r="I3263" s="42">
        <f>[2]Emissions!I2728</f>
        <v>0</v>
      </c>
      <c r="J3263" s="42">
        <f>[2]Emissions!J2728</f>
        <v>0</v>
      </c>
      <c r="K3263" s="42">
        <f>[2]Emissions!K2728</f>
        <v>0</v>
      </c>
      <c r="L3263" s="42">
        <f>[2]Emissions!L2728</f>
        <v>0</v>
      </c>
      <c r="M3263" s="42">
        <f>[2]Emissions!M2728</f>
        <v>0</v>
      </c>
    </row>
    <row r="3264" spans="1:13">
      <c r="A3264" s="10">
        <f>[2]Emissions!A2721</f>
        <v>0</v>
      </c>
      <c r="B3264" s="10">
        <f>[2]Emissions!B2721</f>
        <v>0</v>
      </c>
      <c r="C3264" s="10">
        <f>[2]Emissions!C2721</f>
        <v>0</v>
      </c>
      <c r="D3264" s="10">
        <f>[2]Emissions!D2721</f>
        <v>0</v>
      </c>
      <c r="E3264" s="42">
        <f>[2]Emissions!E2721</f>
        <v>0</v>
      </c>
      <c r="F3264" s="42">
        <f>[2]Emissions!F2721</f>
        <v>0</v>
      </c>
      <c r="G3264" s="42">
        <f>[2]Emissions!G2721</f>
        <v>0</v>
      </c>
      <c r="H3264" s="42">
        <f>[2]Emissions!H2721</f>
        <v>0</v>
      </c>
      <c r="I3264" s="42">
        <f>[2]Emissions!I2721</f>
        <v>0</v>
      </c>
      <c r="J3264" s="42">
        <f>[2]Emissions!J2721</f>
        <v>0</v>
      </c>
      <c r="K3264" s="42">
        <f>[2]Emissions!K2721</f>
        <v>0</v>
      </c>
      <c r="L3264" s="42">
        <f>[2]Emissions!L2721</f>
        <v>0</v>
      </c>
      <c r="M3264" s="42">
        <f>[2]Emissions!M2721</f>
        <v>0</v>
      </c>
    </row>
    <row r="3265" spans="1:13">
      <c r="A3265" s="10">
        <f>[2]Emissions!A2714</f>
        <v>0</v>
      </c>
      <c r="B3265" s="10">
        <f>[2]Emissions!B2714</f>
        <v>0</v>
      </c>
      <c r="C3265" s="10">
        <f>[2]Emissions!C2714</f>
        <v>0</v>
      </c>
      <c r="D3265" s="10">
        <f>[2]Emissions!D2714</f>
        <v>0</v>
      </c>
      <c r="E3265" s="42">
        <f>[2]Emissions!E2714</f>
        <v>0</v>
      </c>
      <c r="F3265" s="42">
        <f>[2]Emissions!F2714</f>
        <v>0</v>
      </c>
      <c r="G3265" s="42">
        <f>[2]Emissions!G2714</f>
        <v>0</v>
      </c>
      <c r="H3265" s="42">
        <f>[2]Emissions!H2714</f>
        <v>0</v>
      </c>
      <c r="I3265" s="42">
        <f>[2]Emissions!I2714</f>
        <v>0</v>
      </c>
      <c r="J3265" s="42">
        <f>[2]Emissions!J2714</f>
        <v>0</v>
      </c>
      <c r="K3265" s="42">
        <f>[2]Emissions!K2714</f>
        <v>0</v>
      </c>
      <c r="L3265" s="42">
        <f>[2]Emissions!L2714</f>
        <v>0</v>
      </c>
      <c r="M3265" s="42">
        <f>[2]Emissions!M2714</f>
        <v>0</v>
      </c>
    </row>
    <row r="3266" spans="1:13">
      <c r="A3266" s="10">
        <f>[2]Emissions!A2707</f>
        <v>0</v>
      </c>
      <c r="B3266" s="10">
        <f>[2]Emissions!B2707</f>
        <v>0</v>
      </c>
      <c r="C3266" s="10">
        <f>[2]Emissions!C2707</f>
        <v>0</v>
      </c>
      <c r="D3266" s="10">
        <f>[2]Emissions!D2707</f>
        <v>0</v>
      </c>
      <c r="E3266" s="42">
        <f>[2]Emissions!E2707</f>
        <v>0</v>
      </c>
      <c r="F3266" s="42">
        <f>[2]Emissions!F2707</f>
        <v>0</v>
      </c>
      <c r="G3266" s="42">
        <f>[2]Emissions!G2707</f>
        <v>0</v>
      </c>
      <c r="H3266" s="42">
        <f>[2]Emissions!H2707</f>
        <v>0</v>
      </c>
      <c r="I3266" s="42">
        <f>[2]Emissions!I2707</f>
        <v>0</v>
      </c>
      <c r="J3266" s="42">
        <f>[2]Emissions!J2707</f>
        <v>0</v>
      </c>
      <c r="K3266" s="42">
        <f>[2]Emissions!K2707</f>
        <v>0</v>
      </c>
      <c r="L3266" s="42">
        <f>[2]Emissions!L2707</f>
        <v>0</v>
      </c>
      <c r="M3266" s="42">
        <f>[2]Emissions!M2707</f>
        <v>0</v>
      </c>
    </row>
    <row r="3267" spans="1:13">
      <c r="A3267" s="10">
        <f>[2]Emissions!A2700</f>
        <v>0</v>
      </c>
      <c r="B3267" s="10">
        <f>[2]Emissions!B2700</f>
        <v>0</v>
      </c>
      <c r="C3267" s="10">
        <f>[2]Emissions!C2700</f>
        <v>0</v>
      </c>
      <c r="D3267" s="10">
        <f>[2]Emissions!D2700</f>
        <v>0</v>
      </c>
      <c r="E3267" s="42">
        <f>[2]Emissions!E2700</f>
        <v>0</v>
      </c>
      <c r="F3267" s="42">
        <f>[2]Emissions!F2700</f>
        <v>0</v>
      </c>
      <c r="G3267" s="42">
        <f>[2]Emissions!G2700</f>
        <v>0</v>
      </c>
      <c r="H3267" s="42">
        <f>[2]Emissions!H2700</f>
        <v>0</v>
      </c>
      <c r="I3267" s="42">
        <f>[2]Emissions!I2700</f>
        <v>0</v>
      </c>
      <c r="J3267" s="42">
        <f>[2]Emissions!J2700</f>
        <v>0</v>
      </c>
      <c r="K3267" s="42">
        <f>[2]Emissions!K2700</f>
        <v>0</v>
      </c>
      <c r="L3267" s="42">
        <f>[2]Emissions!L2700</f>
        <v>0</v>
      </c>
      <c r="M3267" s="42">
        <f>[2]Emissions!M2700</f>
        <v>0</v>
      </c>
    </row>
    <row r="3268" spans="1:13">
      <c r="A3268" s="10">
        <f>[2]Emissions!A2693</f>
        <v>0</v>
      </c>
      <c r="B3268" s="10">
        <f>[2]Emissions!B2693</f>
        <v>0</v>
      </c>
      <c r="C3268" s="10">
        <f>[2]Emissions!C2693</f>
        <v>0</v>
      </c>
      <c r="D3268" s="10">
        <f>[2]Emissions!D2693</f>
        <v>0</v>
      </c>
      <c r="E3268" s="42">
        <f>[2]Emissions!E2693</f>
        <v>0</v>
      </c>
      <c r="F3268" s="42">
        <f>[2]Emissions!F2693</f>
        <v>0</v>
      </c>
      <c r="G3268" s="42">
        <f>[2]Emissions!G2693</f>
        <v>0</v>
      </c>
      <c r="H3268" s="42">
        <f>[2]Emissions!H2693</f>
        <v>0</v>
      </c>
      <c r="I3268" s="42">
        <f>[2]Emissions!I2693</f>
        <v>0</v>
      </c>
      <c r="J3268" s="42">
        <f>[2]Emissions!J2693</f>
        <v>0</v>
      </c>
      <c r="K3268" s="42">
        <f>[2]Emissions!K2693</f>
        <v>0</v>
      </c>
      <c r="L3268" s="42">
        <f>[2]Emissions!L2693</f>
        <v>0</v>
      </c>
      <c r="M3268" s="42">
        <f>[2]Emissions!M2693</f>
        <v>0</v>
      </c>
    </row>
    <row r="3269" spans="1:13">
      <c r="A3269" s="10">
        <f>[2]Emissions!A2686</f>
        <v>0</v>
      </c>
      <c r="B3269" s="10">
        <f>[2]Emissions!B2686</f>
        <v>0</v>
      </c>
      <c r="C3269" s="10">
        <f>[2]Emissions!C2686</f>
        <v>0</v>
      </c>
      <c r="D3269" s="10">
        <f>[2]Emissions!D2686</f>
        <v>0</v>
      </c>
      <c r="E3269" s="42">
        <f>[2]Emissions!E2686</f>
        <v>0</v>
      </c>
      <c r="F3269" s="42">
        <f>[2]Emissions!F2686</f>
        <v>0</v>
      </c>
      <c r="G3269" s="42">
        <f>[2]Emissions!G2686</f>
        <v>0</v>
      </c>
      <c r="H3269" s="42">
        <f>[2]Emissions!H2686</f>
        <v>0</v>
      </c>
      <c r="I3269" s="42">
        <f>[2]Emissions!I2686</f>
        <v>0</v>
      </c>
      <c r="J3269" s="42">
        <f>[2]Emissions!J2686</f>
        <v>0</v>
      </c>
      <c r="K3269" s="42">
        <f>[2]Emissions!K2686</f>
        <v>0</v>
      </c>
      <c r="L3269" s="42">
        <f>[2]Emissions!L2686</f>
        <v>0</v>
      </c>
      <c r="M3269" s="42">
        <f>[2]Emissions!M2686</f>
        <v>0</v>
      </c>
    </row>
    <row r="3270" spans="1:13">
      <c r="A3270" s="10">
        <f>[2]Emissions!A2679</f>
        <v>0</v>
      </c>
      <c r="B3270" s="10">
        <f>[2]Emissions!B2679</f>
        <v>0</v>
      </c>
      <c r="C3270" s="10">
        <f>[2]Emissions!C2679</f>
        <v>0</v>
      </c>
      <c r="D3270" s="10">
        <f>[2]Emissions!D2679</f>
        <v>0</v>
      </c>
      <c r="E3270" s="42">
        <f>[2]Emissions!E2679</f>
        <v>0</v>
      </c>
      <c r="F3270" s="42">
        <f>[2]Emissions!F2679</f>
        <v>0</v>
      </c>
      <c r="G3270" s="42">
        <f>[2]Emissions!G2679</f>
        <v>0</v>
      </c>
      <c r="H3270" s="42">
        <f>[2]Emissions!H2679</f>
        <v>0</v>
      </c>
      <c r="I3270" s="42">
        <f>[2]Emissions!I2679</f>
        <v>0</v>
      </c>
      <c r="J3270" s="42">
        <f>[2]Emissions!J2679</f>
        <v>0</v>
      </c>
      <c r="K3270" s="42">
        <f>[2]Emissions!K2679</f>
        <v>0</v>
      </c>
      <c r="L3270" s="42">
        <f>[2]Emissions!L2679</f>
        <v>0</v>
      </c>
      <c r="M3270" s="42">
        <f>[2]Emissions!M2679</f>
        <v>0</v>
      </c>
    </row>
    <row r="3271" spans="1:13">
      <c r="A3271" s="10">
        <f>[2]Emissions!A2672</f>
        <v>0</v>
      </c>
      <c r="B3271" s="10">
        <f>[2]Emissions!B2672</f>
        <v>0</v>
      </c>
      <c r="C3271" s="10">
        <f>[2]Emissions!C2672</f>
        <v>0</v>
      </c>
      <c r="D3271" s="10">
        <f>[2]Emissions!D2672</f>
        <v>0</v>
      </c>
      <c r="E3271" s="42">
        <f>[2]Emissions!E2672</f>
        <v>0</v>
      </c>
      <c r="F3271" s="42">
        <f>[2]Emissions!F2672</f>
        <v>0</v>
      </c>
      <c r="G3271" s="42">
        <f>[2]Emissions!G2672</f>
        <v>0</v>
      </c>
      <c r="H3271" s="42">
        <f>[2]Emissions!H2672</f>
        <v>0</v>
      </c>
      <c r="I3271" s="42">
        <f>[2]Emissions!I2672</f>
        <v>0</v>
      </c>
      <c r="J3271" s="42">
        <f>[2]Emissions!J2672</f>
        <v>0</v>
      </c>
      <c r="K3271" s="42">
        <f>[2]Emissions!K2672</f>
        <v>0</v>
      </c>
      <c r="L3271" s="42">
        <f>[2]Emissions!L2672</f>
        <v>0</v>
      </c>
      <c r="M3271" s="42">
        <f>[2]Emissions!M2672</f>
        <v>0</v>
      </c>
    </row>
    <row r="3272" spans="1:13">
      <c r="A3272" s="10">
        <f>[2]Emissions!A2665</f>
        <v>0</v>
      </c>
      <c r="B3272" s="10">
        <f>[2]Emissions!B2665</f>
        <v>0</v>
      </c>
      <c r="C3272" s="10">
        <f>[2]Emissions!C2665</f>
        <v>0</v>
      </c>
      <c r="D3272" s="10">
        <f>[2]Emissions!D2665</f>
        <v>0</v>
      </c>
      <c r="E3272" s="42">
        <f>[2]Emissions!E2665</f>
        <v>0</v>
      </c>
      <c r="F3272" s="42">
        <f>[2]Emissions!F2665</f>
        <v>0</v>
      </c>
      <c r="G3272" s="42">
        <f>[2]Emissions!G2665</f>
        <v>0</v>
      </c>
      <c r="H3272" s="42">
        <f>[2]Emissions!H2665</f>
        <v>0</v>
      </c>
      <c r="I3272" s="42">
        <f>[2]Emissions!I2665</f>
        <v>0</v>
      </c>
      <c r="J3272" s="42">
        <f>[2]Emissions!J2665</f>
        <v>0</v>
      </c>
      <c r="K3272" s="42">
        <f>[2]Emissions!K2665</f>
        <v>0</v>
      </c>
      <c r="L3272" s="42">
        <f>[2]Emissions!L2665</f>
        <v>0</v>
      </c>
      <c r="M3272" s="42">
        <f>[2]Emissions!M2665</f>
        <v>0</v>
      </c>
    </row>
    <row r="3273" spans="1:13">
      <c r="A3273" s="10">
        <f>[2]Emissions!A2658</f>
        <v>0</v>
      </c>
      <c r="B3273" s="10">
        <f>[2]Emissions!B2658</f>
        <v>0</v>
      </c>
      <c r="C3273" s="10">
        <f>[2]Emissions!C2658</f>
        <v>0</v>
      </c>
      <c r="D3273" s="10">
        <f>[2]Emissions!D2658</f>
        <v>0</v>
      </c>
      <c r="E3273" s="42">
        <f>[2]Emissions!E2658</f>
        <v>0</v>
      </c>
      <c r="F3273" s="42">
        <f>[2]Emissions!F2658</f>
        <v>0</v>
      </c>
      <c r="G3273" s="42">
        <f>[2]Emissions!G2658</f>
        <v>0</v>
      </c>
      <c r="H3273" s="42">
        <f>[2]Emissions!H2658</f>
        <v>0</v>
      </c>
      <c r="I3273" s="42">
        <f>[2]Emissions!I2658</f>
        <v>0</v>
      </c>
      <c r="J3273" s="42">
        <f>[2]Emissions!J2658</f>
        <v>0</v>
      </c>
      <c r="K3273" s="42">
        <f>[2]Emissions!K2658</f>
        <v>0</v>
      </c>
      <c r="L3273" s="42">
        <f>[2]Emissions!L2658</f>
        <v>0</v>
      </c>
      <c r="M3273" s="42">
        <f>[2]Emissions!M2658</f>
        <v>0</v>
      </c>
    </row>
    <row r="3274" spans="1:13">
      <c r="A3274" s="10">
        <f>[2]Emissions!A2651</f>
        <v>0</v>
      </c>
      <c r="B3274" s="10">
        <f>[2]Emissions!B2651</f>
        <v>0</v>
      </c>
      <c r="C3274" s="10">
        <f>[2]Emissions!C2651</f>
        <v>0</v>
      </c>
      <c r="D3274" s="10">
        <f>[2]Emissions!D2651</f>
        <v>0</v>
      </c>
      <c r="E3274" s="42">
        <f>[2]Emissions!E2651</f>
        <v>0</v>
      </c>
      <c r="F3274" s="42">
        <f>[2]Emissions!F2651</f>
        <v>0</v>
      </c>
      <c r="G3274" s="42">
        <f>[2]Emissions!G2651</f>
        <v>0</v>
      </c>
      <c r="H3274" s="42">
        <f>[2]Emissions!H2651</f>
        <v>0</v>
      </c>
      <c r="I3274" s="42">
        <f>[2]Emissions!I2651</f>
        <v>0</v>
      </c>
      <c r="J3274" s="42">
        <f>[2]Emissions!J2651</f>
        <v>0</v>
      </c>
      <c r="K3274" s="42">
        <f>[2]Emissions!K2651</f>
        <v>0</v>
      </c>
      <c r="L3274" s="42">
        <f>[2]Emissions!L2651</f>
        <v>0</v>
      </c>
      <c r="M3274" s="42">
        <f>[2]Emissions!M2651</f>
        <v>0</v>
      </c>
    </row>
    <row r="3275" spans="1:13">
      <c r="A3275" s="10">
        <f>[2]Emissions!A2644</f>
        <v>0</v>
      </c>
      <c r="B3275" s="10">
        <f>[2]Emissions!B2644</f>
        <v>0</v>
      </c>
      <c r="C3275" s="10">
        <f>[2]Emissions!C2644</f>
        <v>0</v>
      </c>
      <c r="D3275" s="10">
        <f>[2]Emissions!D2644</f>
        <v>0</v>
      </c>
      <c r="E3275" s="42">
        <f>[2]Emissions!E2644</f>
        <v>0</v>
      </c>
      <c r="F3275" s="42">
        <f>[2]Emissions!F2644</f>
        <v>0</v>
      </c>
      <c r="G3275" s="42">
        <f>[2]Emissions!G2644</f>
        <v>0</v>
      </c>
      <c r="H3275" s="42">
        <f>[2]Emissions!H2644</f>
        <v>0</v>
      </c>
      <c r="I3275" s="42">
        <f>[2]Emissions!I2644</f>
        <v>0</v>
      </c>
      <c r="J3275" s="42">
        <f>[2]Emissions!J2644</f>
        <v>0</v>
      </c>
      <c r="K3275" s="42">
        <f>[2]Emissions!K2644</f>
        <v>0</v>
      </c>
      <c r="L3275" s="42">
        <f>[2]Emissions!L2644</f>
        <v>0</v>
      </c>
      <c r="M3275" s="42">
        <f>[2]Emissions!M2644</f>
        <v>0</v>
      </c>
    </row>
    <row r="3276" spans="1:13">
      <c r="A3276" s="10">
        <f>[2]Emissions!A3265</f>
        <v>0</v>
      </c>
      <c r="B3276" s="10">
        <f>[2]Emissions!B3265</f>
        <v>0</v>
      </c>
      <c r="C3276" s="10">
        <f>[2]Emissions!C3265</f>
        <v>0</v>
      </c>
      <c r="D3276" s="10">
        <f>[2]Emissions!D3265</f>
        <v>0</v>
      </c>
      <c r="E3276" s="42">
        <f>[2]Emissions!E3265</f>
        <v>0</v>
      </c>
      <c r="F3276" s="42">
        <f>[2]Emissions!F3265</f>
        <v>0</v>
      </c>
      <c r="G3276" s="42">
        <f>[2]Emissions!G3265</f>
        <v>0</v>
      </c>
      <c r="H3276" s="42">
        <f>[2]Emissions!H3265</f>
        <v>0</v>
      </c>
      <c r="I3276" s="42">
        <f>[2]Emissions!I3265</f>
        <v>0</v>
      </c>
      <c r="J3276" s="42">
        <f>[2]Emissions!J3265</f>
        <v>0</v>
      </c>
      <c r="K3276" s="42">
        <f>[2]Emissions!K3265</f>
        <v>0</v>
      </c>
      <c r="L3276" s="42">
        <f>[2]Emissions!L3265</f>
        <v>0</v>
      </c>
      <c r="M3276" s="42">
        <f>[2]Emissions!M3265</f>
        <v>0</v>
      </c>
    </row>
    <row r="3277" spans="1:13">
      <c r="A3277" s="10">
        <f>[2]Emissions!A3258</f>
        <v>0</v>
      </c>
      <c r="B3277" s="10">
        <f>[2]Emissions!B3258</f>
        <v>0</v>
      </c>
      <c r="C3277" s="10">
        <f>[2]Emissions!C3258</f>
        <v>0</v>
      </c>
      <c r="D3277" s="10">
        <f>[2]Emissions!D3258</f>
        <v>0</v>
      </c>
      <c r="E3277" s="42">
        <f>[2]Emissions!E3258</f>
        <v>0</v>
      </c>
      <c r="F3277" s="42">
        <f>[2]Emissions!F3258</f>
        <v>0</v>
      </c>
      <c r="G3277" s="42">
        <f>[2]Emissions!G3258</f>
        <v>0</v>
      </c>
      <c r="H3277" s="42">
        <f>[2]Emissions!H3258</f>
        <v>0</v>
      </c>
      <c r="I3277" s="42">
        <f>[2]Emissions!I3258</f>
        <v>0</v>
      </c>
      <c r="J3277" s="42">
        <f>[2]Emissions!J3258</f>
        <v>0</v>
      </c>
      <c r="K3277" s="42">
        <f>[2]Emissions!K3258</f>
        <v>0</v>
      </c>
      <c r="L3277" s="42">
        <f>[2]Emissions!L3258</f>
        <v>0</v>
      </c>
      <c r="M3277" s="42">
        <f>[2]Emissions!M3258</f>
        <v>0</v>
      </c>
    </row>
    <row r="3278" spans="1:13">
      <c r="A3278" s="10">
        <f>[2]Emissions!A3251</f>
        <v>0</v>
      </c>
      <c r="B3278" s="10">
        <f>[2]Emissions!B3251</f>
        <v>0</v>
      </c>
      <c r="C3278" s="10">
        <f>[2]Emissions!C3251</f>
        <v>0</v>
      </c>
      <c r="D3278" s="10">
        <f>[2]Emissions!D3251</f>
        <v>0</v>
      </c>
      <c r="E3278" s="42">
        <f>[2]Emissions!E3251</f>
        <v>0</v>
      </c>
      <c r="F3278" s="42">
        <f>[2]Emissions!F3251</f>
        <v>0</v>
      </c>
      <c r="G3278" s="42">
        <f>[2]Emissions!G3251</f>
        <v>0</v>
      </c>
      <c r="H3278" s="42">
        <f>[2]Emissions!H3251</f>
        <v>0</v>
      </c>
      <c r="I3278" s="42">
        <f>[2]Emissions!I3251</f>
        <v>0</v>
      </c>
      <c r="J3278" s="42">
        <f>[2]Emissions!J3251</f>
        <v>0</v>
      </c>
      <c r="K3278" s="42">
        <f>[2]Emissions!K3251</f>
        <v>0</v>
      </c>
      <c r="L3278" s="42">
        <f>[2]Emissions!L3251</f>
        <v>0</v>
      </c>
      <c r="M3278" s="42">
        <f>[2]Emissions!M3251</f>
        <v>0</v>
      </c>
    </row>
    <row r="3279" spans="1:13">
      <c r="A3279" s="10">
        <f>[2]Emissions!A3244</f>
        <v>0</v>
      </c>
      <c r="B3279" s="10">
        <f>[2]Emissions!B3244</f>
        <v>0</v>
      </c>
      <c r="C3279" s="10">
        <f>[2]Emissions!C3244</f>
        <v>0</v>
      </c>
      <c r="D3279" s="10">
        <f>[2]Emissions!D3244</f>
        <v>0</v>
      </c>
      <c r="E3279" s="42">
        <f>[2]Emissions!E3244</f>
        <v>0</v>
      </c>
      <c r="F3279" s="42">
        <f>[2]Emissions!F3244</f>
        <v>0</v>
      </c>
      <c r="G3279" s="42">
        <f>[2]Emissions!G3244</f>
        <v>0</v>
      </c>
      <c r="H3279" s="42">
        <f>[2]Emissions!H3244</f>
        <v>0</v>
      </c>
      <c r="I3279" s="42">
        <f>[2]Emissions!I3244</f>
        <v>0</v>
      </c>
      <c r="J3279" s="42">
        <f>[2]Emissions!J3244</f>
        <v>0</v>
      </c>
      <c r="K3279" s="42">
        <f>[2]Emissions!K3244</f>
        <v>0</v>
      </c>
      <c r="L3279" s="42">
        <f>[2]Emissions!L3244</f>
        <v>0</v>
      </c>
      <c r="M3279" s="42">
        <f>[2]Emissions!M3244</f>
        <v>0</v>
      </c>
    </row>
    <row r="3280" spans="1:13">
      <c r="A3280" s="10">
        <f>[2]Emissions!A3232</f>
        <v>0</v>
      </c>
      <c r="B3280" s="10">
        <f>[2]Emissions!B3232</f>
        <v>0</v>
      </c>
      <c r="C3280" s="10">
        <f>[2]Emissions!C3232</f>
        <v>0</v>
      </c>
      <c r="D3280" s="10">
        <f>[2]Emissions!D3232</f>
        <v>0</v>
      </c>
      <c r="E3280" s="42">
        <f>[2]Emissions!E3232</f>
        <v>0</v>
      </c>
      <c r="F3280" s="42">
        <f>[2]Emissions!F3232</f>
        <v>0</v>
      </c>
      <c r="G3280" s="42">
        <f>[2]Emissions!G3232</f>
        <v>0</v>
      </c>
      <c r="H3280" s="42">
        <f>[2]Emissions!H3232</f>
        <v>0</v>
      </c>
      <c r="I3280" s="42">
        <f>[2]Emissions!I3232</f>
        <v>0</v>
      </c>
      <c r="J3280" s="42">
        <f>[2]Emissions!J3232</f>
        <v>0</v>
      </c>
      <c r="K3280" s="42">
        <f>[2]Emissions!K3232</f>
        <v>0</v>
      </c>
      <c r="L3280" s="42">
        <f>[2]Emissions!L3232</f>
        <v>0</v>
      </c>
      <c r="M3280" s="42">
        <f>[2]Emissions!M3232</f>
        <v>0</v>
      </c>
    </row>
    <row r="3281" spans="1:13">
      <c r="A3281" s="10">
        <f>[2]Emissions!A3225</f>
        <v>0</v>
      </c>
      <c r="B3281" s="10">
        <f>[2]Emissions!B3225</f>
        <v>0</v>
      </c>
      <c r="C3281" s="10">
        <f>[2]Emissions!C3225</f>
        <v>0</v>
      </c>
      <c r="D3281" s="10">
        <f>[2]Emissions!D3225</f>
        <v>0</v>
      </c>
      <c r="E3281" s="42">
        <f>[2]Emissions!E3225</f>
        <v>0</v>
      </c>
      <c r="F3281" s="42">
        <f>[2]Emissions!F3225</f>
        <v>0</v>
      </c>
      <c r="G3281" s="42">
        <f>[2]Emissions!G3225</f>
        <v>0</v>
      </c>
      <c r="H3281" s="42">
        <f>[2]Emissions!H3225</f>
        <v>0</v>
      </c>
      <c r="I3281" s="42">
        <f>[2]Emissions!I3225</f>
        <v>0</v>
      </c>
      <c r="J3281" s="42">
        <f>[2]Emissions!J3225</f>
        <v>0</v>
      </c>
      <c r="K3281" s="42">
        <f>[2]Emissions!K3225</f>
        <v>0</v>
      </c>
      <c r="L3281" s="42">
        <f>[2]Emissions!L3225</f>
        <v>0</v>
      </c>
      <c r="M3281" s="42">
        <f>[2]Emissions!M3225</f>
        <v>0</v>
      </c>
    </row>
    <row r="3282" spans="1:13">
      <c r="A3282" s="10">
        <f>[2]Emissions!A3218</f>
        <v>0</v>
      </c>
      <c r="B3282" s="10">
        <f>[2]Emissions!B3218</f>
        <v>0</v>
      </c>
      <c r="C3282" s="10">
        <f>[2]Emissions!C3218</f>
        <v>0</v>
      </c>
      <c r="D3282" s="10">
        <f>[2]Emissions!D3218</f>
        <v>0</v>
      </c>
      <c r="E3282" s="42">
        <f>[2]Emissions!E3218</f>
        <v>0</v>
      </c>
      <c r="F3282" s="42">
        <f>[2]Emissions!F3218</f>
        <v>0</v>
      </c>
      <c r="G3282" s="42">
        <f>[2]Emissions!G3218</f>
        <v>0</v>
      </c>
      <c r="H3282" s="42">
        <f>[2]Emissions!H3218</f>
        <v>0</v>
      </c>
      <c r="I3282" s="42">
        <f>[2]Emissions!I3218</f>
        <v>0</v>
      </c>
      <c r="J3282" s="42">
        <f>[2]Emissions!J3218</f>
        <v>0</v>
      </c>
      <c r="K3282" s="42">
        <f>[2]Emissions!K3218</f>
        <v>0</v>
      </c>
      <c r="L3282" s="42">
        <f>[2]Emissions!L3218</f>
        <v>0</v>
      </c>
      <c r="M3282" s="42">
        <f>[2]Emissions!M3218</f>
        <v>0</v>
      </c>
    </row>
    <row r="3283" spans="1:13">
      <c r="A3283" s="10">
        <f>[2]Emissions!A3211</f>
        <v>0</v>
      </c>
      <c r="B3283" s="10">
        <f>[2]Emissions!B3211</f>
        <v>0</v>
      </c>
      <c r="C3283" s="10">
        <f>[2]Emissions!C3211</f>
        <v>0</v>
      </c>
      <c r="D3283" s="10">
        <f>[2]Emissions!D3211</f>
        <v>0</v>
      </c>
      <c r="E3283" s="42">
        <f>[2]Emissions!E3211</f>
        <v>0</v>
      </c>
      <c r="F3283" s="42">
        <f>[2]Emissions!F3211</f>
        <v>0</v>
      </c>
      <c r="G3283" s="42">
        <f>[2]Emissions!G3211</f>
        <v>0</v>
      </c>
      <c r="H3283" s="42">
        <f>[2]Emissions!H3211</f>
        <v>0</v>
      </c>
      <c r="I3283" s="42">
        <f>[2]Emissions!I3211</f>
        <v>0</v>
      </c>
      <c r="J3283" s="42">
        <f>[2]Emissions!J3211</f>
        <v>0</v>
      </c>
      <c r="K3283" s="42">
        <f>[2]Emissions!K3211</f>
        <v>0</v>
      </c>
      <c r="L3283" s="42">
        <f>[2]Emissions!L3211</f>
        <v>0</v>
      </c>
      <c r="M3283" s="42">
        <f>[2]Emissions!M3211</f>
        <v>0</v>
      </c>
    </row>
    <row r="3284" spans="1:13">
      <c r="A3284" s="10">
        <f>[2]Emissions!A3204</f>
        <v>0</v>
      </c>
      <c r="B3284" s="10">
        <f>[2]Emissions!B3204</f>
        <v>0</v>
      </c>
      <c r="C3284" s="10">
        <f>[2]Emissions!C3204</f>
        <v>0</v>
      </c>
      <c r="D3284" s="10">
        <f>[2]Emissions!D3204</f>
        <v>0</v>
      </c>
      <c r="E3284" s="42">
        <f>[2]Emissions!E3204</f>
        <v>0</v>
      </c>
      <c r="F3284" s="42">
        <f>[2]Emissions!F3204</f>
        <v>0</v>
      </c>
      <c r="G3284" s="42">
        <f>[2]Emissions!G3204</f>
        <v>0</v>
      </c>
      <c r="H3284" s="42">
        <f>[2]Emissions!H3204</f>
        <v>0</v>
      </c>
      <c r="I3284" s="42">
        <f>[2]Emissions!I3204</f>
        <v>0</v>
      </c>
      <c r="J3284" s="42">
        <f>[2]Emissions!J3204</f>
        <v>0</v>
      </c>
      <c r="K3284" s="42">
        <f>[2]Emissions!K3204</f>
        <v>0</v>
      </c>
      <c r="L3284" s="42">
        <f>[2]Emissions!L3204</f>
        <v>0</v>
      </c>
      <c r="M3284" s="42">
        <f>[2]Emissions!M3204</f>
        <v>0</v>
      </c>
    </row>
    <row r="3285" spans="1:13">
      <c r="A3285" s="10">
        <f>[2]Emissions!A3197</f>
        <v>0</v>
      </c>
      <c r="B3285" s="10">
        <f>[2]Emissions!B3197</f>
        <v>0</v>
      </c>
      <c r="C3285" s="10">
        <f>[2]Emissions!C3197</f>
        <v>0</v>
      </c>
      <c r="D3285" s="10">
        <f>[2]Emissions!D3197</f>
        <v>0</v>
      </c>
      <c r="E3285" s="42">
        <f>[2]Emissions!E3197</f>
        <v>0</v>
      </c>
      <c r="F3285" s="42">
        <f>[2]Emissions!F3197</f>
        <v>0</v>
      </c>
      <c r="G3285" s="42">
        <f>[2]Emissions!G3197</f>
        <v>0</v>
      </c>
      <c r="H3285" s="42">
        <f>[2]Emissions!H3197</f>
        <v>0</v>
      </c>
      <c r="I3285" s="42">
        <f>[2]Emissions!I3197</f>
        <v>0</v>
      </c>
      <c r="J3285" s="42">
        <f>[2]Emissions!J3197</f>
        <v>0</v>
      </c>
      <c r="K3285" s="42">
        <f>[2]Emissions!K3197</f>
        <v>0</v>
      </c>
      <c r="L3285" s="42">
        <f>[2]Emissions!L3197</f>
        <v>0</v>
      </c>
      <c r="M3285" s="42">
        <f>[2]Emissions!M3197</f>
        <v>0</v>
      </c>
    </row>
    <row r="3286" spans="1:13">
      <c r="A3286" s="10">
        <f>[2]Emissions!A3190</f>
        <v>0</v>
      </c>
      <c r="B3286" s="10">
        <f>[2]Emissions!B3190</f>
        <v>0</v>
      </c>
      <c r="C3286" s="10">
        <f>[2]Emissions!C3190</f>
        <v>0</v>
      </c>
      <c r="D3286" s="10">
        <f>[2]Emissions!D3190</f>
        <v>0</v>
      </c>
      <c r="E3286" s="42">
        <f>[2]Emissions!E3190</f>
        <v>0</v>
      </c>
      <c r="F3286" s="42">
        <f>[2]Emissions!F3190</f>
        <v>0</v>
      </c>
      <c r="G3286" s="42">
        <f>[2]Emissions!G3190</f>
        <v>0</v>
      </c>
      <c r="H3286" s="42">
        <f>[2]Emissions!H3190</f>
        <v>0</v>
      </c>
      <c r="I3286" s="42">
        <f>[2]Emissions!I3190</f>
        <v>0</v>
      </c>
      <c r="J3286" s="42">
        <f>[2]Emissions!J3190</f>
        <v>0</v>
      </c>
      <c r="K3286" s="42">
        <f>[2]Emissions!K3190</f>
        <v>0</v>
      </c>
      <c r="L3286" s="42">
        <f>[2]Emissions!L3190</f>
        <v>0</v>
      </c>
      <c r="M3286" s="42">
        <f>[2]Emissions!M3190</f>
        <v>0</v>
      </c>
    </row>
    <row r="3287" spans="1:13">
      <c r="A3287" s="10">
        <f>[2]Emissions!A3183</f>
        <v>0</v>
      </c>
      <c r="B3287" s="10">
        <f>[2]Emissions!B3183</f>
        <v>0</v>
      </c>
      <c r="C3287" s="10">
        <f>[2]Emissions!C3183</f>
        <v>0</v>
      </c>
      <c r="D3287" s="10">
        <f>[2]Emissions!D3183</f>
        <v>0</v>
      </c>
      <c r="E3287" s="42">
        <f>[2]Emissions!E3183</f>
        <v>0</v>
      </c>
      <c r="F3287" s="42">
        <f>[2]Emissions!F3183</f>
        <v>0</v>
      </c>
      <c r="G3287" s="42">
        <f>[2]Emissions!G3183</f>
        <v>0</v>
      </c>
      <c r="H3287" s="42">
        <f>[2]Emissions!H3183</f>
        <v>0</v>
      </c>
      <c r="I3287" s="42">
        <f>[2]Emissions!I3183</f>
        <v>0</v>
      </c>
      <c r="J3287" s="42">
        <f>[2]Emissions!J3183</f>
        <v>0</v>
      </c>
      <c r="K3287" s="42">
        <f>[2]Emissions!K3183</f>
        <v>0</v>
      </c>
      <c r="L3287" s="42">
        <f>[2]Emissions!L3183</f>
        <v>0</v>
      </c>
      <c r="M3287" s="42">
        <f>[2]Emissions!M3183</f>
        <v>0</v>
      </c>
    </row>
    <row r="3288" spans="1:13">
      <c r="A3288" s="10">
        <f>[2]Emissions!A3176</f>
        <v>0</v>
      </c>
      <c r="B3288" s="10">
        <f>[2]Emissions!B3176</f>
        <v>0</v>
      </c>
      <c r="C3288" s="10">
        <f>[2]Emissions!C3176</f>
        <v>0</v>
      </c>
      <c r="D3288" s="10">
        <f>[2]Emissions!D3176</f>
        <v>0</v>
      </c>
      <c r="E3288" s="42">
        <f>[2]Emissions!E3176</f>
        <v>0</v>
      </c>
      <c r="F3288" s="42">
        <f>[2]Emissions!F3176</f>
        <v>0</v>
      </c>
      <c r="G3288" s="42">
        <f>[2]Emissions!G3176</f>
        <v>0</v>
      </c>
      <c r="H3288" s="42">
        <f>[2]Emissions!H3176</f>
        <v>0</v>
      </c>
      <c r="I3288" s="42">
        <f>[2]Emissions!I3176</f>
        <v>0</v>
      </c>
      <c r="J3288" s="42">
        <f>[2]Emissions!J3176</f>
        <v>0</v>
      </c>
      <c r="K3288" s="42">
        <f>[2]Emissions!K3176</f>
        <v>0</v>
      </c>
      <c r="L3288" s="42">
        <f>[2]Emissions!L3176</f>
        <v>0</v>
      </c>
      <c r="M3288" s="42">
        <f>[2]Emissions!M3176</f>
        <v>0</v>
      </c>
    </row>
    <row r="3289" spans="1:13">
      <c r="A3289" s="10">
        <f>[2]Emissions!A3169</f>
        <v>0</v>
      </c>
      <c r="B3289" s="10">
        <f>[2]Emissions!B3169</f>
        <v>0</v>
      </c>
      <c r="C3289" s="10">
        <f>[2]Emissions!C3169</f>
        <v>0</v>
      </c>
      <c r="D3289" s="10">
        <f>[2]Emissions!D3169</f>
        <v>0</v>
      </c>
      <c r="E3289" s="42">
        <f>[2]Emissions!E3169</f>
        <v>0</v>
      </c>
      <c r="F3289" s="42">
        <f>[2]Emissions!F3169</f>
        <v>0</v>
      </c>
      <c r="G3289" s="42">
        <f>[2]Emissions!G3169</f>
        <v>0</v>
      </c>
      <c r="H3289" s="42">
        <f>[2]Emissions!H3169</f>
        <v>0</v>
      </c>
      <c r="I3289" s="42">
        <f>[2]Emissions!I3169</f>
        <v>0</v>
      </c>
      <c r="J3289" s="42">
        <f>[2]Emissions!J3169</f>
        <v>0</v>
      </c>
      <c r="K3289" s="42">
        <f>[2]Emissions!K3169</f>
        <v>0</v>
      </c>
      <c r="L3289" s="42">
        <f>[2]Emissions!L3169</f>
        <v>0</v>
      </c>
      <c r="M3289" s="42">
        <f>[2]Emissions!M3169</f>
        <v>0</v>
      </c>
    </row>
    <row r="3290" spans="1:13">
      <c r="A3290" s="10">
        <f>[2]Emissions!A3162</f>
        <v>0</v>
      </c>
      <c r="B3290" s="10">
        <f>[2]Emissions!B3162</f>
        <v>0</v>
      </c>
      <c r="C3290" s="10">
        <f>[2]Emissions!C3162</f>
        <v>0</v>
      </c>
      <c r="D3290" s="10">
        <f>[2]Emissions!D3162</f>
        <v>0</v>
      </c>
      <c r="E3290" s="42">
        <f>[2]Emissions!E3162</f>
        <v>0</v>
      </c>
      <c r="F3290" s="42">
        <f>[2]Emissions!F3162</f>
        <v>0</v>
      </c>
      <c r="G3290" s="42">
        <f>[2]Emissions!G3162</f>
        <v>0</v>
      </c>
      <c r="H3290" s="42">
        <f>[2]Emissions!H3162</f>
        <v>0</v>
      </c>
      <c r="I3290" s="42">
        <f>[2]Emissions!I3162</f>
        <v>0</v>
      </c>
      <c r="J3290" s="42">
        <f>[2]Emissions!J3162</f>
        <v>0</v>
      </c>
      <c r="K3290" s="42">
        <f>[2]Emissions!K3162</f>
        <v>0</v>
      </c>
      <c r="L3290" s="42">
        <f>[2]Emissions!L3162</f>
        <v>0</v>
      </c>
      <c r="M3290" s="42">
        <f>[2]Emissions!M3162</f>
        <v>0</v>
      </c>
    </row>
    <row r="3291" spans="1:13">
      <c r="A3291" s="10">
        <f>[2]Emissions!A3155</f>
        <v>0</v>
      </c>
      <c r="B3291" s="10">
        <f>[2]Emissions!B3155</f>
        <v>0</v>
      </c>
      <c r="C3291" s="10">
        <f>[2]Emissions!C3155</f>
        <v>0</v>
      </c>
      <c r="D3291" s="10">
        <f>[2]Emissions!D3155</f>
        <v>0</v>
      </c>
      <c r="E3291" s="42">
        <f>[2]Emissions!E3155</f>
        <v>0</v>
      </c>
      <c r="F3291" s="42">
        <f>[2]Emissions!F3155</f>
        <v>0</v>
      </c>
      <c r="G3291" s="42">
        <f>[2]Emissions!G3155</f>
        <v>0</v>
      </c>
      <c r="H3291" s="42">
        <f>[2]Emissions!H3155</f>
        <v>0</v>
      </c>
      <c r="I3291" s="42">
        <f>[2]Emissions!I3155</f>
        <v>0</v>
      </c>
      <c r="J3291" s="42">
        <f>[2]Emissions!J3155</f>
        <v>0</v>
      </c>
      <c r="K3291" s="42">
        <f>[2]Emissions!K3155</f>
        <v>0</v>
      </c>
      <c r="L3291" s="42">
        <f>[2]Emissions!L3155</f>
        <v>0</v>
      </c>
      <c r="M3291" s="42">
        <f>[2]Emissions!M3155</f>
        <v>0</v>
      </c>
    </row>
    <row r="3292" spans="1:13">
      <c r="A3292" s="10">
        <f>[2]Emissions!A3148</f>
        <v>0</v>
      </c>
      <c r="B3292" s="10">
        <f>[2]Emissions!B3148</f>
        <v>0</v>
      </c>
      <c r="C3292" s="10">
        <f>[2]Emissions!C3148</f>
        <v>0</v>
      </c>
      <c r="D3292" s="10">
        <f>[2]Emissions!D3148</f>
        <v>0</v>
      </c>
      <c r="E3292" s="42">
        <f>[2]Emissions!E3148</f>
        <v>0</v>
      </c>
      <c r="F3292" s="42">
        <f>[2]Emissions!F3148</f>
        <v>0</v>
      </c>
      <c r="G3292" s="42">
        <f>[2]Emissions!G3148</f>
        <v>0</v>
      </c>
      <c r="H3292" s="42">
        <f>[2]Emissions!H3148</f>
        <v>0</v>
      </c>
      <c r="I3292" s="42">
        <f>[2]Emissions!I3148</f>
        <v>0</v>
      </c>
      <c r="J3292" s="42">
        <f>[2]Emissions!J3148</f>
        <v>0</v>
      </c>
      <c r="K3292" s="42">
        <f>[2]Emissions!K3148</f>
        <v>0</v>
      </c>
      <c r="L3292" s="42">
        <f>[2]Emissions!L3148</f>
        <v>0</v>
      </c>
      <c r="M3292" s="42">
        <f>[2]Emissions!M3148</f>
        <v>0</v>
      </c>
    </row>
    <row r="3293" spans="1:13">
      <c r="A3293" s="10">
        <f>[2]Emissions!A3141</f>
        <v>0</v>
      </c>
      <c r="B3293" s="10">
        <f>[2]Emissions!B3141</f>
        <v>0</v>
      </c>
      <c r="C3293" s="10">
        <f>[2]Emissions!C3141</f>
        <v>0</v>
      </c>
      <c r="D3293" s="10">
        <f>[2]Emissions!D3141</f>
        <v>0</v>
      </c>
      <c r="E3293" s="42">
        <f>[2]Emissions!E3141</f>
        <v>0</v>
      </c>
      <c r="F3293" s="42">
        <f>[2]Emissions!F3141</f>
        <v>0</v>
      </c>
      <c r="G3293" s="42">
        <f>[2]Emissions!G3141</f>
        <v>0</v>
      </c>
      <c r="H3293" s="42">
        <f>[2]Emissions!H3141</f>
        <v>0</v>
      </c>
      <c r="I3293" s="42">
        <f>[2]Emissions!I3141</f>
        <v>0</v>
      </c>
      <c r="J3293" s="42">
        <f>[2]Emissions!J3141</f>
        <v>0</v>
      </c>
      <c r="K3293" s="42">
        <f>[2]Emissions!K3141</f>
        <v>0</v>
      </c>
      <c r="L3293" s="42">
        <f>[2]Emissions!L3141</f>
        <v>0</v>
      </c>
      <c r="M3293" s="42">
        <f>[2]Emissions!M3141</f>
        <v>0</v>
      </c>
    </row>
    <row r="3294" spans="1:13">
      <c r="A3294" s="10">
        <f>[2]Emissions!A3134</f>
        <v>0</v>
      </c>
      <c r="B3294" s="10">
        <f>[2]Emissions!B3134</f>
        <v>0</v>
      </c>
      <c r="C3294" s="10">
        <f>[2]Emissions!C3134</f>
        <v>0</v>
      </c>
      <c r="D3294" s="10">
        <f>[2]Emissions!D3134</f>
        <v>0</v>
      </c>
      <c r="E3294" s="42">
        <f>[2]Emissions!E3134</f>
        <v>0</v>
      </c>
      <c r="F3294" s="42">
        <f>[2]Emissions!F3134</f>
        <v>0</v>
      </c>
      <c r="G3294" s="42">
        <f>[2]Emissions!G3134</f>
        <v>0</v>
      </c>
      <c r="H3294" s="42">
        <f>[2]Emissions!H3134</f>
        <v>0</v>
      </c>
      <c r="I3294" s="42">
        <f>[2]Emissions!I3134</f>
        <v>0</v>
      </c>
      <c r="J3294" s="42">
        <f>[2]Emissions!J3134</f>
        <v>0</v>
      </c>
      <c r="K3294" s="42">
        <f>[2]Emissions!K3134</f>
        <v>0</v>
      </c>
      <c r="L3294" s="42">
        <f>[2]Emissions!L3134</f>
        <v>0</v>
      </c>
      <c r="M3294" s="42">
        <f>[2]Emissions!M3134</f>
        <v>0</v>
      </c>
    </row>
    <row r="3295" spans="1:13">
      <c r="A3295" s="10">
        <f>[2]Emissions!A3127</f>
        <v>0</v>
      </c>
      <c r="B3295" s="10">
        <f>[2]Emissions!B3127</f>
        <v>0</v>
      </c>
      <c r="C3295" s="10">
        <f>[2]Emissions!C3127</f>
        <v>0</v>
      </c>
      <c r="D3295" s="10">
        <f>[2]Emissions!D3127</f>
        <v>0</v>
      </c>
      <c r="E3295" s="42">
        <f>[2]Emissions!E3127</f>
        <v>0</v>
      </c>
      <c r="F3295" s="42">
        <f>[2]Emissions!F3127</f>
        <v>0</v>
      </c>
      <c r="G3295" s="42">
        <f>[2]Emissions!G3127</f>
        <v>0</v>
      </c>
      <c r="H3295" s="42">
        <f>[2]Emissions!H3127</f>
        <v>0</v>
      </c>
      <c r="I3295" s="42">
        <f>[2]Emissions!I3127</f>
        <v>0</v>
      </c>
      <c r="J3295" s="42">
        <f>[2]Emissions!J3127</f>
        <v>0</v>
      </c>
      <c r="K3295" s="42">
        <f>[2]Emissions!K3127</f>
        <v>0</v>
      </c>
      <c r="L3295" s="42">
        <f>[2]Emissions!L3127</f>
        <v>0</v>
      </c>
      <c r="M3295" s="42">
        <f>[2]Emissions!M3127</f>
        <v>0</v>
      </c>
    </row>
    <row r="3296" spans="1:13">
      <c r="A3296" s="10">
        <f>[2]Emissions!A3120</f>
        <v>0</v>
      </c>
      <c r="B3296" s="10">
        <f>[2]Emissions!B3120</f>
        <v>0</v>
      </c>
      <c r="C3296" s="10">
        <f>[2]Emissions!C3120</f>
        <v>0</v>
      </c>
      <c r="D3296" s="10">
        <f>[2]Emissions!D3120</f>
        <v>0</v>
      </c>
      <c r="E3296" s="42">
        <f>[2]Emissions!E3120</f>
        <v>0</v>
      </c>
      <c r="F3296" s="42">
        <f>[2]Emissions!F3120</f>
        <v>0</v>
      </c>
      <c r="G3296" s="42">
        <f>[2]Emissions!G3120</f>
        <v>0</v>
      </c>
      <c r="H3296" s="42">
        <f>[2]Emissions!H3120</f>
        <v>0</v>
      </c>
      <c r="I3296" s="42">
        <f>[2]Emissions!I3120</f>
        <v>0</v>
      </c>
      <c r="J3296" s="42">
        <f>[2]Emissions!J3120</f>
        <v>0</v>
      </c>
      <c r="K3296" s="42">
        <f>[2]Emissions!K3120</f>
        <v>0</v>
      </c>
      <c r="L3296" s="42">
        <f>[2]Emissions!L3120</f>
        <v>0</v>
      </c>
      <c r="M3296" s="42">
        <f>[2]Emissions!M3120</f>
        <v>0</v>
      </c>
    </row>
    <row r="3297" spans="1:13">
      <c r="A3297" s="10">
        <f>[2]Emissions!A3113</f>
        <v>0</v>
      </c>
      <c r="B3297" s="10">
        <f>[2]Emissions!B3113</f>
        <v>0</v>
      </c>
      <c r="C3297" s="10">
        <f>[2]Emissions!C3113</f>
        <v>0</v>
      </c>
      <c r="D3297" s="10">
        <f>[2]Emissions!D3113</f>
        <v>0</v>
      </c>
      <c r="E3297" s="42">
        <f>[2]Emissions!E3113</f>
        <v>0</v>
      </c>
      <c r="F3297" s="42">
        <f>[2]Emissions!F3113</f>
        <v>0</v>
      </c>
      <c r="G3297" s="42">
        <f>[2]Emissions!G3113</f>
        <v>0</v>
      </c>
      <c r="H3297" s="42">
        <f>[2]Emissions!H3113</f>
        <v>0</v>
      </c>
      <c r="I3297" s="42">
        <f>[2]Emissions!I3113</f>
        <v>0</v>
      </c>
      <c r="J3297" s="42">
        <f>[2]Emissions!J3113</f>
        <v>0</v>
      </c>
      <c r="K3297" s="42">
        <f>[2]Emissions!K3113</f>
        <v>0</v>
      </c>
      <c r="L3297" s="42">
        <f>[2]Emissions!L3113</f>
        <v>0</v>
      </c>
      <c r="M3297" s="42">
        <f>[2]Emissions!M3113</f>
        <v>0</v>
      </c>
    </row>
    <row r="3298" spans="1:13">
      <c r="A3298" s="10">
        <f>[2]Emissions!A3106</f>
        <v>0</v>
      </c>
      <c r="B3298" s="10">
        <f>[2]Emissions!B3106</f>
        <v>0</v>
      </c>
      <c r="C3298" s="10">
        <f>[2]Emissions!C3106</f>
        <v>0</v>
      </c>
      <c r="D3298" s="10">
        <f>[2]Emissions!D3106</f>
        <v>0</v>
      </c>
      <c r="E3298" s="42">
        <f>[2]Emissions!E3106</f>
        <v>0</v>
      </c>
      <c r="F3298" s="42">
        <f>[2]Emissions!F3106</f>
        <v>0</v>
      </c>
      <c r="G3298" s="42">
        <f>[2]Emissions!G3106</f>
        <v>0</v>
      </c>
      <c r="H3298" s="42">
        <f>[2]Emissions!H3106</f>
        <v>0</v>
      </c>
      <c r="I3298" s="42">
        <f>[2]Emissions!I3106</f>
        <v>0</v>
      </c>
      <c r="J3298" s="42">
        <f>[2]Emissions!J3106</f>
        <v>0</v>
      </c>
      <c r="K3298" s="42">
        <f>[2]Emissions!K3106</f>
        <v>0</v>
      </c>
      <c r="L3298" s="42">
        <f>[2]Emissions!L3106</f>
        <v>0</v>
      </c>
      <c r="M3298" s="42">
        <f>[2]Emissions!M3106</f>
        <v>0</v>
      </c>
    </row>
    <row r="3299" spans="1:13">
      <c r="A3299" s="10">
        <f>[2]Emissions!A3099</f>
        <v>0</v>
      </c>
      <c r="B3299" s="10">
        <f>[2]Emissions!B3099</f>
        <v>0</v>
      </c>
      <c r="C3299" s="10">
        <f>[2]Emissions!C3099</f>
        <v>0</v>
      </c>
      <c r="D3299" s="10">
        <f>[2]Emissions!D3099</f>
        <v>0</v>
      </c>
      <c r="E3299" s="42">
        <f>[2]Emissions!E3099</f>
        <v>0</v>
      </c>
      <c r="F3299" s="42">
        <f>[2]Emissions!F3099</f>
        <v>0</v>
      </c>
      <c r="G3299" s="42">
        <f>[2]Emissions!G3099</f>
        <v>0</v>
      </c>
      <c r="H3299" s="42">
        <f>[2]Emissions!H3099</f>
        <v>0</v>
      </c>
      <c r="I3299" s="42">
        <f>[2]Emissions!I3099</f>
        <v>0</v>
      </c>
      <c r="J3299" s="42">
        <f>[2]Emissions!J3099</f>
        <v>0</v>
      </c>
      <c r="K3299" s="42">
        <f>[2]Emissions!K3099</f>
        <v>0</v>
      </c>
      <c r="L3299" s="42">
        <f>[2]Emissions!L3099</f>
        <v>0</v>
      </c>
      <c r="M3299" s="42">
        <f>[2]Emissions!M3099</f>
        <v>0</v>
      </c>
    </row>
    <row r="3300" spans="1:13">
      <c r="A3300" s="10">
        <f>[2]Emissions!A3092</f>
        <v>0</v>
      </c>
      <c r="B3300" s="10">
        <f>[2]Emissions!B3092</f>
        <v>0</v>
      </c>
      <c r="C3300" s="10">
        <f>[2]Emissions!C3092</f>
        <v>0</v>
      </c>
      <c r="D3300" s="10">
        <f>[2]Emissions!D3092</f>
        <v>0</v>
      </c>
      <c r="E3300" s="42">
        <f>[2]Emissions!E3092</f>
        <v>0</v>
      </c>
      <c r="F3300" s="42">
        <f>[2]Emissions!F3092</f>
        <v>0</v>
      </c>
      <c r="G3300" s="42">
        <f>[2]Emissions!G3092</f>
        <v>0</v>
      </c>
      <c r="H3300" s="42">
        <f>[2]Emissions!H3092</f>
        <v>0</v>
      </c>
      <c r="I3300" s="42">
        <f>[2]Emissions!I3092</f>
        <v>0</v>
      </c>
      <c r="J3300" s="42">
        <f>[2]Emissions!J3092</f>
        <v>0</v>
      </c>
      <c r="K3300" s="42">
        <f>[2]Emissions!K3092</f>
        <v>0</v>
      </c>
      <c r="L3300" s="42">
        <f>[2]Emissions!L3092</f>
        <v>0</v>
      </c>
      <c r="M3300" s="42">
        <f>[2]Emissions!M3092</f>
        <v>0</v>
      </c>
    </row>
    <row r="3301" spans="1:13">
      <c r="A3301" s="10">
        <f>[2]Emissions!A3085</f>
        <v>0</v>
      </c>
      <c r="B3301" s="10">
        <f>[2]Emissions!B3085</f>
        <v>0</v>
      </c>
      <c r="C3301" s="10">
        <f>[2]Emissions!C3085</f>
        <v>0</v>
      </c>
      <c r="D3301" s="10">
        <f>[2]Emissions!D3085</f>
        <v>0</v>
      </c>
      <c r="E3301" s="42">
        <f>[2]Emissions!E3085</f>
        <v>0</v>
      </c>
      <c r="F3301" s="42">
        <f>[2]Emissions!F3085</f>
        <v>0</v>
      </c>
      <c r="G3301" s="42">
        <f>[2]Emissions!G3085</f>
        <v>0</v>
      </c>
      <c r="H3301" s="42">
        <f>[2]Emissions!H3085</f>
        <v>0</v>
      </c>
      <c r="I3301" s="42">
        <f>[2]Emissions!I3085</f>
        <v>0</v>
      </c>
      <c r="J3301" s="42">
        <f>[2]Emissions!J3085</f>
        <v>0</v>
      </c>
      <c r="K3301" s="42">
        <f>[2]Emissions!K3085</f>
        <v>0</v>
      </c>
      <c r="L3301" s="42">
        <f>[2]Emissions!L3085</f>
        <v>0</v>
      </c>
      <c r="M3301" s="42">
        <f>[2]Emissions!M3085</f>
        <v>0</v>
      </c>
    </row>
    <row r="3302" spans="1:13">
      <c r="A3302" s="10">
        <f>[2]Emissions!A3078</f>
        <v>0</v>
      </c>
      <c r="B3302" s="10">
        <f>[2]Emissions!B3078</f>
        <v>0</v>
      </c>
      <c r="C3302" s="10">
        <f>[2]Emissions!C3078</f>
        <v>0</v>
      </c>
      <c r="D3302" s="10">
        <f>[2]Emissions!D3078</f>
        <v>0</v>
      </c>
      <c r="E3302" s="42">
        <f>[2]Emissions!E3078</f>
        <v>0</v>
      </c>
      <c r="F3302" s="42">
        <f>[2]Emissions!F3078</f>
        <v>0</v>
      </c>
      <c r="G3302" s="42">
        <f>[2]Emissions!G3078</f>
        <v>0</v>
      </c>
      <c r="H3302" s="42">
        <f>[2]Emissions!H3078</f>
        <v>0</v>
      </c>
      <c r="I3302" s="42">
        <f>[2]Emissions!I3078</f>
        <v>0</v>
      </c>
      <c r="J3302" s="42">
        <f>[2]Emissions!J3078</f>
        <v>0</v>
      </c>
      <c r="K3302" s="42">
        <f>[2]Emissions!K3078</f>
        <v>0</v>
      </c>
      <c r="L3302" s="42">
        <f>[2]Emissions!L3078</f>
        <v>0</v>
      </c>
      <c r="M3302" s="42">
        <f>[2]Emissions!M3078</f>
        <v>0</v>
      </c>
    </row>
    <row r="3303" spans="1:13">
      <c r="A3303" s="10">
        <f>[2]Emissions!A3071</f>
        <v>0</v>
      </c>
      <c r="B3303" s="10">
        <f>[2]Emissions!B3071</f>
        <v>0</v>
      </c>
      <c r="C3303" s="10">
        <f>[2]Emissions!C3071</f>
        <v>0</v>
      </c>
      <c r="D3303" s="10">
        <f>[2]Emissions!D3071</f>
        <v>0</v>
      </c>
      <c r="E3303" s="42">
        <f>[2]Emissions!E3071</f>
        <v>0</v>
      </c>
      <c r="F3303" s="42">
        <f>[2]Emissions!F3071</f>
        <v>0</v>
      </c>
      <c r="G3303" s="42">
        <f>[2]Emissions!G3071</f>
        <v>0</v>
      </c>
      <c r="H3303" s="42">
        <f>[2]Emissions!H3071</f>
        <v>0</v>
      </c>
      <c r="I3303" s="42">
        <f>[2]Emissions!I3071</f>
        <v>0</v>
      </c>
      <c r="J3303" s="42">
        <f>[2]Emissions!J3071</f>
        <v>0</v>
      </c>
      <c r="K3303" s="42">
        <f>[2]Emissions!K3071</f>
        <v>0</v>
      </c>
      <c r="L3303" s="42">
        <f>[2]Emissions!L3071</f>
        <v>0</v>
      </c>
      <c r="M3303" s="42">
        <f>[2]Emissions!M3071</f>
        <v>0</v>
      </c>
    </row>
    <row r="3304" spans="1:13">
      <c r="A3304" s="10">
        <f>[2]Emissions!A3064</f>
        <v>0</v>
      </c>
      <c r="B3304" s="10">
        <f>[2]Emissions!B3064</f>
        <v>0</v>
      </c>
      <c r="C3304" s="10">
        <f>[2]Emissions!C3064</f>
        <v>0</v>
      </c>
      <c r="D3304" s="10">
        <f>[2]Emissions!D3064</f>
        <v>0</v>
      </c>
      <c r="E3304" s="42">
        <f>[2]Emissions!E3064</f>
        <v>0</v>
      </c>
      <c r="F3304" s="42">
        <f>[2]Emissions!F3064</f>
        <v>0</v>
      </c>
      <c r="G3304" s="42">
        <f>[2]Emissions!G3064</f>
        <v>0</v>
      </c>
      <c r="H3304" s="42">
        <f>[2]Emissions!H3064</f>
        <v>0</v>
      </c>
      <c r="I3304" s="42">
        <f>[2]Emissions!I3064</f>
        <v>0</v>
      </c>
      <c r="J3304" s="42">
        <f>[2]Emissions!J3064</f>
        <v>0</v>
      </c>
      <c r="K3304" s="42">
        <f>[2]Emissions!K3064</f>
        <v>0</v>
      </c>
      <c r="L3304" s="42">
        <f>[2]Emissions!L3064</f>
        <v>0</v>
      </c>
      <c r="M3304" s="42">
        <f>[2]Emissions!M3064</f>
        <v>0</v>
      </c>
    </row>
    <row r="3305" spans="1:13">
      <c r="A3305" s="10">
        <f>[2]Emissions!A3057</f>
        <v>0</v>
      </c>
      <c r="B3305" s="10">
        <f>[2]Emissions!B3057</f>
        <v>0</v>
      </c>
      <c r="C3305" s="10">
        <f>[2]Emissions!C3057</f>
        <v>0</v>
      </c>
      <c r="D3305" s="10">
        <f>[2]Emissions!D3057</f>
        <v>0</v>
      </c>
      <c r="E3305" s="42">
        <f>[2]Emissions!E3057</f>
        <v>0</v>
      </c>
      <c r="F3305" s="42">
        <f>[2]Emissions!F3057</f>
        <v>0</v>
      </c>
      <c r="G3305" s="42">
        <f>[2]Emissions!G3057</f>
        <v>0</v>
      </c>
      <c r="H3305" s="42">
        <f>[2]Emissions!H3057</f>
        <v>0</v>
      </c>
      <c r="I3305" s="42">
        <f>[2]Emissions!I3057</f>
        <v>0</v>
      </c>
      <c r="J3305" s="42">
        <f>[2]Emissions!J3057</f>
        <v>0</v>
      </c>
      <c r="K3305" s="42">
        <f>[2]Emissions!K3057</f>
        <v>0</v>
      </c>
      <c r="L3305" s="42">
        <f>[2]Emissions!L3057</f>
        <v>0</v>
      </c>
      <c r="M3305" s="42">
        <f>[2]Emissions!M3057</f>
        <v>0</v>
      </c>
    </row>
    <row r="3306" spans="1:13">
      <c r="A3306" s="10">
        <f>[2]Emissions!A3045</f>
        <v>0</v>
      </c>
      <c r="B3306" s="10">
        <f>[2]Emissions!B3045</f>
        <v>0</v>
      </c>
      <c r="C3306" s="10">
        <f>[2]Emissions!C3045</f>
        <v>0</v>
      </c>
      <c r="D3306" s="10">
        <f>[2]Emissions!D3045</f>
        <v>0</v>
      </c>
      <c r="E3306" s="42">
        <f>[2]Emissions!E3045</f>
        <v>0</v>
      </c>
      <c r="F3306" s="42">
        <f>[2]Emissions!F3045</f>
        <v>0</v>
      </c>
      <c r="G3306" s="42">
        <f>[2]Emissions!G3045</f>
        <v>0</v>
      </c>
      <c r="H3306" s="42">
        <f>[2]Emissions!H3045</f>
        <v>0</v>
      </c>
      <c r="I3306" s="42">
        <f>[2]Emissions!I3045</f>
        <v>0</v>
      </c>
      <c r="J3306" s="42">
        <f>[2]Emissions!J3045</f>
        <v>0</v>
      </c>
      <c r="K3306" s="42">
        <f>[2]Emissions!K3045</f>
        <v>0</v>
      </c>
      <c r="L3306" s="42">
        <f>[2]Emissions!L3045</f>
        <v>0</v>
      </c>
      <c r="M3306" s="42">
        <f>[2]Emissions!M3045</f>
        <v>0</v>
      </c>
    </row>
    <row r="3307" spans="1:13">
      <c r="A3307" s="10">
        <f>[2]Emissions!A3038</f>
        <v>0</v>
      </c>
      <c r="B3307" s="10">
        <f>[2]Emissions!B3038</f>
        <v>0</v>
      </c>
      <c r="C3307" s="10">
        <f>[2]Emissions!C3038</f>
        <v>0</v>
      </c>
      <c r="D3307" s="10">
        <f>[2]Emissions!D3038</f>
        <v>0</v>
      </c>
      <c r="E3307" s="42">
        <f>[2]Emissions!E3038</f>
        <v>0</v>
      </c>
      <c r="F3307" s="42">
        <f>[2]Emissions!F3038</f>
        <v>0</v>
      </c>
      <c r="G3307" s="42">
        <f>[2]Emissions!G3038</f>
        <v>0</v>
      </c>
      <c r="H3307" s="42">
        <f>[2]Emissions!H3038</f>
        <v>0</v>
      </c>
      <c r="I3307" s="42">
        <f>[2]Emissions!I3038</f>
        <v>0</v>
      </c>
      <c r="J3307" s="42">
        <f>[2]Emissions!J3038</f>
        <v>0</v>
      </c>
      <c r="K3307" s="42">
        <f>[2]Emissions!K3038</f>
        <v>0</v>
      </c>
      <c r="L3307" s="42">
        <f>[2]Emissions!L3038</f>
        <v>0</v>
      </c>
      <c r="M3307" s="42">
        <f>[2]Emissions!M3038</f>
        <v>0</v>
      </c>
    </row>
    <row r="3308" spans="1:13">
      <c r="A3308" s="10">
        <f>[2]Emissions!A3031</f>
        <v>0</v>
      </c>
      <c r="B3308" s="10">
        <f>[2]Emissions!B3031</f>
        <v>0</v>
      </c>
      <c r="C3308" s="10">
        <f>[2]Emissions!C3031</f>
        <v>0</v>
      </c>
      <c r="D3308" s="10">
        <f>[2]Emissions!D3031</f>
        <v>0</v>
      </c>
      <c r="E3308" s="42">
        <f>[2]Emissions!E3031</f>
        <v>0</v>
      </c>
      <c r="F3308" s="42">
        <f>[2]Emissions!F3031</f>
        <v>0</v>
      </c>
      <c r="G3308" s="42">
        <f>[2]Emissions!G3031</f>
        <v>0</v>
      </c>
      <c r="H3308" s="42">
        <f>[2]Emissions!H3031</f>
        <v>0</v>
      </c>
      <c r="I3308" s="42">
        <f>[2]Emissions!I3031</f>
        <v>0</v>
      </c>
      <c r="J3308" s="42">
        <f>[2]Emissions!J3031</f>
        <v>0</v>
      </c>
      <c r="K3308" s="42">
        <f>[2]Emissions!K3031</f>
        <v>0</v>
      </c>
      <c r="L3308" s="42">
        <f>[2]Emissions!L3031</f>
        <v>0</v>
      </c>
      <c r="M3308" s="42">
        <f>[2]Emissions!M3031</f>
        <v>0</v>
      </c>
    </row>
    <row r="3309" spans="1:13">
      <c r="A3309" s="10">
        <f>[2]Emissions!A3024</f>
        <v>0</v>
      </c>
      <c r="B3309" s="10">
        <f>[2]Emissions!B3024</f>
        <v>0</v>
      </c>
      <c r="C3309" s="10">
        <f>[2]Emissions!C3024</f>
        <v>0</v>
      </c>
      <c r="D3309" s="10">
        <f>[2]Emissions!D3024</f>
        <v>0</v>
      </c>
      <c r="E3309" s="42">
        <f>[2]Emissions!E3024</f>
        <v>0</v>
      </c>
      <c r="F3309" s="42">
        <f>[2]Emissions!F3024</f>
        <v>0</v>
      </c>
      <c r="G3309" s="42">
        <f>[2]Emissions!G3024</f>
        <v>0</v>
      </c>
      <c r="H3309" s="42">
        <f>[2]Emissions!H3024</f>
        <v>0</v>
      </c>
      <c r="I3309" s="42">
        <f>[2]Emissions!I3024</f>
        <v>0</v>
      </c>
      <c r="J3309" s="42">
        <f>[2]Emissions!J3024</f>
        <v>0</v>
      </c>
      <c r="K3309" s="42">
        <f>[2]Emissions!K3024</f>
        <v>0</v>
      </c>
      <c r="L3309" s="42">
        <f>[2]Emissions!L3024</f>
        <v>0</v>
      </c>
      <c r="M3309" s="42">
        <f>[2]Emissions!M3024</f>
        <v>0</v>
      </c>
    </row>
    <row r="3310" spans="1:13">
      <c r="A3310" s="10">
        <f>[2]Emissions!A3017</f>
        <v>0</v>
      </c>
      <c r="B3310" s="10">
        <f>[2]Emissions!B3017</f>
        <v>0</v>
      </c>
      <c r="C3310" s="10">
        <f>[2]Emissions!C3017</f>
        <v>0</v>
      </c>
      <c r="D3310" s="10">
        <f>[2]Emissions!D3017</f>
        <v>0</v>
      </c>
      <c r="E3310" s="42">
        <f>[2]Emissions!E3017</f>
        <v>0</v>
      </c>
      <c r="F3310" s="42">
        <f>[2]Emissions!F3017</f>
        <v>0</v>
      </c>
      <c r="G3310" s="42">
        <f>[2]Emissions!G3017</f>
        <v>0</v>
      </c>
      <c r="H3310" s="42">
        <f>[2]Emissions!H3017</f>
        <v>0</v>
      </c>
      <c r="I3310" s="42">
        <f>[2]Emissions!I3017</f>
        <v>0</v>
      </c>
      <c r="J3310" s="42">
        <f>[2]Emissions!J3017</f>
        <v>0</v>
      </c>
      <c r="K3310" s="42">
        <f>[2]Emissions!K3017</f>
        <v>0</v>
      </c>
      <c r="L3310" s="42">
        <f>[2]Emissions!L3017</f>
        <v>0</v>
      </c>
      <c r="M3310" s="42">
        <f>[2]Emissions!M3017</f>
        <v>0</v>
      </c>
    </row>
    <row r="3311" spans="1:13">
      <c r="A3311" s="10">
        <f>[2]Emissions!A3010</f>
        <v>0</v>
      </c>
      <c r="B3311" s="10">
        <f>[2]Emissions!B3010</f>
        <v>0</v>
      </c>
      <c r="C3311" s="10">
        <f>[2]Emissions!C3010</f>
        <v>0</v>
      </c>
      <c r="D3311" s="10">
        <f>[2]Emissions!D3010</f>
        <v>0</v>
      </c>
      <c r="E3311" s="42">
        <f>[2]Emissions!E3010</f>
        <v>0</v>
      </c>
      <c r="F3311" s="42">
        <f>[2]Emissions!F3010</f>
        <v>0</v>
      </c>
      <c r="G3311" s="42">
        <f>[2]Emissions!G3010</f>
        <v>0</v>
      </c>
      <c r="H3311" s="42">
        <f>[2]Emissions!H3010</f>
        <v>0</v>
      </c>
      <c r="I3311" s="42">
        <f>[2]Emissions!I3010</f>
        <v>0</v>
      </c>
      <c r="J3311" s="42">
        <f>[2]Emissions!J3010</f>
        <v>0</v>
      </c>
      <c r="K3311" s="42">
        <f>[2]Emissions!K3010</f>
        <v>0</v>
      </c>
      <c r="L3311" s="42">
        <f>[2]Emissions!L3010</f>
        <v>0</v>
      </c>
      <c r="M3311" s="42">
        <f>[2]Emissions!M3010</f>
        <v>0</v>
      </c>
    </row>
    <row r="3312" spans="1:13">
      <c r="A3312" s="10">
        <f>[2]Emissions!A3003</f>
        <v>0</v>
      </c>
      <c r="B3312" s="10">
        <f>[2]Emissions!B3003</f>
        <v>0</v>
      </c>
      <c r="C3312" s="10">
        <f>[2]Emissions!C3003</f>
        <v>0</v>
      </c>
      <c r="D3312" s="10">
        <f>[2]Emissions!D3003</f>
        <v>0</v>
      </c>
      <c r="E3312" s="42">
        <f>[2]Emissions!E3003</f>
        <v>0</v>
      </c>
      <c r="F3312" s="42">
        <f>[2]Emissions!F3003</f>
        <v>0</v>
      </c>
      <c r="G3312" s="42">
        <f>[2]Emissions!G3003</f>
        <v>0</v>
      </c>
      <c r="H3312" s="42">
        <f>[2]Emissions!H3003</f>
        <v>0</v>
      </c>
      <c r="I3312" s="42">
        <f>[2]Emissions!I3003</f>
        <v>0</v>
      </c>
      <c r="J3312" s="42">
        <f>[2]Emissions!J3003</f>
        <v>0</v>
      </c>
      <c r="K3312" s="42">
        <f>[2]Emissions!K3003</f>
        <v>0</v>
      </c>
      <c r="L3312" s="42">
        <f>[2]Emissions!L3003</f>
        <v>0</v>
      </c>
      <c r="M3312" s="42">
        <f>[2]Emissions!M3003</f>
        <v>0</v>
      </c>
    </row>
    <row r="3313" spans="1:13">
      <c r="A3313" s="10">
        <f>[2]Emissions!A2996</f>
        <v>0</v>
      </c>
      <c r="B3313" s="10">
        <f>[2]Emissions!B2996</f>
        <v>0</v>
      </c>
      <c r="C3313" s="10">
        <f>[2]Emissions!C2996</f>
        <v>0</v>
      </c>
      <c r="D3313" s="10">
        <f>[2]Emissions!D2996</f>
        <v>0</v>
      </c>
      <c r="E3313" s="42">
        <f>[2]Emissions!E2996</f>
        <v>0</v>
      </c>
      <c r="F3313" s="42">
        <f>[2]Emissions!F2996</f>
        <v>0</v>
      </c>
      <c r="G3313" s="42">
        <f>[2]Emissions!G2996</f>
        <v>0</v>
      </c>
      <c r="H3313" s="42">
        <f>[2]Emissions!H2996</f>
        <v>0</v>
      </c>
      <c r="I3313" s="42">
        <f>[2]Emissions!I2996</f>
        <v>0</v>
      </c>
      <c r="J3313" s="42">
        <f>[2]Emissions!J2996</f>
        <v>0</v>
      </c>
      <c r="K3313" s="42">
        <f>[2]Emissions!K2996</f>
        <v>0</v>
      </c>
      <c r="L3313" s="42">
        <f>[2]Emissions!L2996</f>
        <v>0</v>
      </c>
      <c r="M3313" s="42">
        <f>[2]Emissions!M2996</f>
        <v>0</v>
      </c>
    </row>
    <row r="3314" spans="1:13">
      <c r="A3314" s="10">
        <f>[2]Emissions!A2989</f>
        <v>0</v>
      </c>
      <c r="B3314" s="10">
        <f>[2]Emissions!B2989</f>
        <v>0</v>
      </c>
      <c r="C3314" s="10">
        <f>[2]Emissions!C2989</f>
        <v>0</v>
      </c>
      <c r="D3314" s="10">
        <f>[2]Emissions!D2989</f>
        <v>0</v>
      </c>
      <c r="E3314" s="42">
        <f>[2]Emissions!E2989</f>
        <v>0</v>
      </c>
      <c r="F3314" s="42">
        <f>[2]Emissions!F2989</f>
        <v>0</v>
      </c>
      <c r="G3314" s="42">
        <f>[2]Emissions!G2989</f>
        <v>0</v>
      </c>
      <c r="H3314" s="42">
        <f>[2]Emissions!H2989</f>
        <v>0</v>
      </c>
      <c r="I3314" s="42">
        <f>[2]Emissions!I2989</f>
        <v>0</v>
      </c>
      <c r="J3314" s="42">
        <f>[2]Emissions!J2989</f>
        <v>0</v>
      </c>
      <c r="K3314" s="42">
        <f>[2]Emissions!K2989</f>
        <v>0</v>
      </c>
      <c r="L3314" s="42">
        <f>[2]Emissions!L2989</f>
        <v>0</v>
      </c>
      <c r="M3314" s="42">
        <f>[2]Emissions!M2989</f>
        <v>0</v>
      </c>
    </row>
    <row r="3315" spans="1:13">
      <c r="A3315" s="10">
        <f>[2]Emissions!A2982</f>
        <v>0</v>
      </c>
      <c r="B3315" s="10">
        <f>[2]Emissions!B2982</f>
        <v>0</v>
      </c>
      <c r="C3315" s="10">
        <f>[2]Emissions!C2982</f>
        <v>0</v>
      </c>
      <c r="D3315" s="10">
        <f>[2]Emissions!D2982</f>
        <v>0</v>
      </c>
      <c r="E3315" s="42">
        <f>[2]Emissions!E2982</f>
        <v>0</v>
      </c>
      <c r="F3315" s="42">
        <f>[2]Emissions!F2982</f>
        <v>0</v>
      </c>
      <c r="G3315" s="42">
        <f>[2]Emissions!G2982</f>
        <v>0</v>
      </c>
      <c r="H3315" s="42">
        <f>[2]Emissions!H2982</f>
        <v>0</v>
      </c>
      <c r="I3315" s="42">
        <f>[2]Emissions!I2982</f>
        <v>0</v>
      </c>
      <c r="J3315" s="42">
        <f>[2]Emissions!J2982</f>
        <v>0</v>
      </c>
      <c r="K3315" s="42">
        <f>[2]Emissions!K2982</f>
        <v>0</v>
      </c>
      <c r="L3315" s="42">
        <f>[2]Emissions!L2982</f>
        <v>0</v>
      </c>
      <c r="M3315" s="42">
        <f>[2]Emissions!M2982</f>
        <v>0</v>
      </c>
    </row>
    <row r="3316" spans="1:13">
      <c r="A3316" s="10">
        <f>[2]Emissions!A2975</f>
        <v>0</v>
      </c>
      <c r="B3316" s="10">
        <f>[2]Emissions!B2975</f>
        <v>0</v>
      </c>
      <c r="C3316" s="10">
        <f>[2]Emissions!C2975</f>
        <v>0</v>
      </c>
      <c r="D3316" s="10">
        <f>[2]Emissions!D2975</f>
        <v>0</v>
      </c>
      <c r="E3316" s="42">
        <f>[2]Emissions!E2975</f>
        <v>0</v>
      </c>
      <c r="F3316" s="42">
        <f>[2]Emissions!F2975</f>
        <v>0</v>
      </c>
      <c r="G3316" s="42">
        <f>[2]Emissions!G2975</f>
        <v>0</v>
      </c>
      <c r="H3316" s="42">
        <f>[2]Emissions!H2975</f>
        <v>0</v>
      </c>
      <c r="I3316" s="42">
        <f>[2]Emissions!I2975</f>
        <v>0</v>
      </c>
      <c r="J3316" s="42">
        <f>[2]Emissions!J2975</f>
        <v>0</v>
      </c>
      <c r="K3316" s="42">
        <f>[2]Emissions!K2975</f>
        <v>0</v>
      </c>
      <c r="L3316" s="42">
        <f>[2]Emissions!L2975</f>
        <v>0</v>
      </c>
      <c r="M3316" s="42">
        <f>[2]Emissions!M2975</f>
        <v>0</v>
      </c>
    </row>
    <row r="3317" spans="1:13">
      <c r="A3317" s="10">
        <f>[2]Emissions!A2968</f>
        <v>0</v>
      </c>
      <c r="B3317" s="10">
        <f>[2]Emissions!B2968</f>
        <v>0</v>
      </c>
      <c r="C3317" s="10">
        <f>[2]Emissions!C2968</f>
        <v>0</v>
      </c>
      <c r="D3317" s="10">
        <f>[2]Emissions!D2968</f>
        <v>0</v>
      </c>
      <c r="E3317" s="42">
        <f>[2]Emissions!E2968</f>
        <v>0</v>
      </c>
      <c r="F3317" s="42">
        <f>[2]Emissions!F2968</f>
        <v>0</v>
      </c>
      <c r="G3317" s="42">
        <f>[2]Emissions!G2968</f>
        <v>0</v>
      </c>
      <c r="H3317" s="42">
        <f>[2]Emissions!H2968</f>
        <v>0</v>
      </c>
      <c r="I3317" s="42">
        <f>[2]Emissions!I2968</f>
        <v>0</v>
      </c>
      <c r="J3317" s="42">
        <f>[2]Emissions!J2968</f>
        <v>0</v>
      </c>
      <c r="K3317" s="42">
        <f>[2]Emissions!K2968</f>
        <v>0</v>
      </c>
      <c r="L3317" s="42">
        <f>[2]Emissions!L2968</f>
        <v>0</v>
      </c>
      <c r="M3317" s="42">
        <f>[2]Emissions!M2968</f>
        <v>0</v>
      </c>
    </row>
    <row r="3318" spans="1:13">
      <c r="A3318" s="10">
        <f>[2]Emissions!A2961</f>
        <v>0</v>
      </c>
      <c r="B3318" s="10">
        <f>[2]Emissions!B2961</f>
        <v>0</v>
      </c>
      <c r="C3318" s="10">
        <f>[2]Emissions!C2961</f>
        <v>0</v>
      </c>
      <c r="D3318" s="10">
        <f>[2]Emissions!D2961</f>
        <v>0</v>
      </c>
      <c r="E3318" s="42">
        <f>[2]Emissions!E2961</f>
        <v>0</v>
      </c>
      <c r="F3318" s="42">
        <f>[2]Emissions!F2961</f>
        <v>0</v>
      </c>
      <c r="G3318" s="42">
        <f>[2]Emissions!G2961</f>
        <v>0</v>
      </c>
      <c r="H3318" s="42">
        <f>[2]Emissions!H2961</f>
        <v>0</v>
      </c>
      <c r="I3318" s="42">
        <f>[2]Emissions!I2961</f>
        <v>0</v>
      </c>
      <c r="J3318" s="42">
        <f>[2]Emissions!J2961</f>
        <v>0</v>
      </c>
      <c r="K3318" s="42">
        <f>[2]Emissions!K2961</f>
        <v>0</v>
      </c>
      <c r="L3318" s="42">
        <f>[2]Emissions!L2961</f>
        <v>0</v>
      </c>
      <c r="M3318" s="42">
        <f>[2]Emissions!M2961</f>
        <v>0</v>
      </c>
    </row>
    <row r="3319" spans="1:13">
      <c r="A3319" s="10">
        <f>[2]Emissions!A2954</f>
        <v>0</v>
      </c>
      <c r="B3319" s="10">
        <f>[2]Emissions!B2954</f>
        <v>0</v>
      </c>
      <c r="C3319" s="10">
        <f>[2]Emissions!C2954</f>
        <v>0</v>
      </c>
      <c r="D3319" s="10">
        <f>[2]Emissions!D2954</f>
        <v>0</v>
      </c>
      <c r="E3319" s="42">
        <f>[2]Emissions!E2954</f>
        <v>0</v>
      </c>
      <c r="F3319" s="42">
        <f>[2]Emissions!F2954</f>
        <v>0</v>
      </c>
      <c r="G3319" s="42">
        <f>[2]Emissions!G2954</f>
        <v>0</v>
      </c>
      <c r="H3319" s="42">
        <f>[2]Emissions!H2954</f>
        <v>0</v>
      </c>
      <c r="I3319" s="42">
        <f>[2]Emissions!I2954</f>
        <v>0</v>
      </c>
      <c r="J3319" s="42">
        <f>[2]Emissions!J2954</f>
        <v>0</v>
      </c>
      <c r="K3319" s="42">
        <f>[2]Emissions!K2954</f>
        <v>0</v>
      </c>
      <c r="L3319" s="42">
        <f>[2]Emissions!L2954</f>
        <v>0</v>
      </c>
      <c r="M3319" s="42">
        <f>[2]Emissions!M2954</f>
        <v>0</v>
      </c>
    </row>
    <row r="3320" spans="1:13">
      <c r="A3320" s="10">
        <f>[2]Emissions!A2947</f>
        <v>0</v>
      </c>
      <c r="B3320" s="10">
        <f>[2]Emissions!B2947</f>
        <v>0</v>
      </c>
      <c r="C3320" s="10">
        <f>[2]Emissions!C2947</f>
        <v>0</v>
      </c>
      <c r="D3320" s="10">
        <f>[2]Emissions!D2947</f>
        <v>0</v>
      </c>
      <c r="E3320" s="42">
        <f>[2]Emissions!E2947</f>
        <v>0</v>
      </c>
      <c r="F3320" s="42">
        <f>[2]Emissions!F2947</f>
        <v>0</v>
      </c>
      <c r="G3320" s="42">
        <f>[2]Emissions!G2947</f>
        <v>0</v>
      </c>
      <c r="H3320" s="42">
        <f>[2]Emissions!H2947</f>
        <v>0</v>
      </c>
      <c r="I3320" s="42">
        <f>[2]Emissions!I2947</f>
        <v>0</v>
      </c>
      <c r="J3320" s="42">
        <f>[2]Emissions!J2947</f>
        <v>0</v>
      </c>
      <c r="K3320" s="42">
        <f>[2]Emissions!K2947</f>
        <v>0</v>
      </c>
      <c r="L3320" s="42">
        <f>[2]Emissions!L2947</f>
        <v>0</v>
      </c>
      <c r="M3320" s="42">
        <f>[2]Emissions!M2947</f>
        <v>0</v>
      </c>
    </row>
    <row r="3321" spans="1:13">
      <c r="A3321" s="10">
        <f>[2]Emissions!A2940</f>
        <v>0</v>
      </c>
      <c r="B3321" s="10">
        <f>[2]Emissions!B2940</f>
        <v>0</v>
      </c>
      <c r="C3321" s="10">
        <f>[2]Emissions!C2940</f>
        <v>0</v>
      </c>
      <c r="D3321" s="10">
        <f>[2]Emissions!D2940</f>
        <v>0</v>
      </c>
      <c r="E3321" s="42">
        <f>[2]Emissions!E2940</f>
        <v>0</v>
      </c>
      <c r="F3321" s="42">
        <f>[2]Emissions!F2940</f>
        <v>0</v>
      </c>
      <c r="G3321" s="42">
        <f>[2]Emissions!G2940</f>
        <v>0</v>
      </c>
      <c r="H3321" s="42">
        <f>[2]Emissions!H2940</f>
        <v>0</v>
      </c>
      <c r="I3321" s="42">
        <f>[2]Emissions!I2940</f>
        <v>0</v>
      </c>
      <c r="J3321" s="42">
        <f>[2]Emissions!J2940</f>
        <v>0</v>
      </c>
      <c r="K3321" s="42">
        <f>[2]Emissions!K2940</f>
        <v>0</v>
      </c>
      <c r="L3321" s="42">
        <f>[2]Emissions!L2940</f>
        <v>0</v>
      </c>
      <c r="M3321" s="42">
        <f>[2]Emissions!M2940</f>
        <v>0</v>
      </c>
    </row>
    <row r="3322" spans="1:13">
      <c r="A3322" s="10">
        <f>[2]Emissions!A2933</f>
        <v>0</v>
      </c>
      <c r="B3322" s="10">
        <f>[2]Emissions!B2933</f>
        <v>0</v>
      </c>
      <c r="C3322" s="10">
        <f>[2]Emissions!C2933</f>
        <v>0</v>
      </c>
      <c r="D3322" s="10">
        <f>[2]Emissions!D2933</f>
        <v>0</v>
      </c>
      <c r="E3322" s="42">
        <f>[2]Emissions!E2933</f>
        <v>0</v>
      </c>
      <c r="F3322" s="42">
        <f>[2]Emissions!F2933</f>
        <v>0</v>
      </c>
      <c r="G3322" s="42">
        <f>[2]Emissions!G2933</f>
        <v>0</v>
      </c>
      <c r="H3322" s="42">
        <f>[2]Emissions!H2933</f>
        <v>0</v>
      </c>
      <c r="I3322" s="42">
        <f>[2]Emissions!I2933</f>
        <v>0</v>
      </c>
      <c r="J3322" s="42">
        <f>[2]Emissions!J2933</f>
        <v>0</v>
      </c>
      <c r="K3322" s="42">
        <f>[2]Emissions!K2933</f>
        <v>0</v>
      </c>
      <c r="L3322" s="42">
        <f>[2]Emissions!L2933</f>
        <v>0</v>
      </c>
      <c r="M3322" s="42">
        <f>[2]Emissions!M2933</f>
        <v>0</v>
      </c>
    </row>
    <row r="3323" spans="1:13">
      <c r="A3323" s="10">
        <f>[2]Emissions!A2921</f>
        <v>0</v>
      </c>
      <c r="B3323" s="10">
        <f>[2]Emissions!B2921</f>
        <v>0</v>
      </c>
      <c r="C3323" s="10">
        <f>[2]Emissions!C2921</f>
        <v>0</v>
      </c>
      <c r="D3323" s="10">
        <f>[2]Emissions!D2921</f>
        <v>0</v>
      </c>
      <c r="E3323" s="42">
        <f>[2]Emissions!E2921</f>
        <v>0</v>
      </c>
      <c r="F3323" s="42">
        <f>[2]Emissions!F2921</f>
        <v>0</v>
      </c>
      <c r="G3323" s="42">
        <f>[2]Emissions!G2921</f>
        <v>0</v>
      </c>
      <c r="H3323" s="42">
        <f>[2]Emissions!H2921</f>
        <v>0</v>
      </c>
      <c r="I3323" s="42">
        <f>[2]Emissions!I2921</f>
        <v>0</v>
      </c>
      <c r="J3323" s="42">
        <f>[2]Emissions!J2921</f>
        <v>0</v>
      </c>
      <c r="K3323" s="42">
        <f>[2]Emissions!K2921</f>
        <v>0</v>
      </c>
      <c r="L3323" s="42">
        <f>[2]Emissions!L2921</f>
        <v>0</v>
      </c>
      <c r="M3323" s="42">
        <f>[2]Emissions!M2921</f>
        <v>0</v>
      </c>
    </row>
    <row r="3324" spans="1:13">
      <c r="A3324" s="10">
        <f>[2]Emissions!A2914</f>
        <v>0</v>
      </c>
      <c r="B3324" s="10">
        <f>[2]Emissions!B2914</f>
        <v>0</v>
      </c>
      <c r="C3324" s="10">
        <f>[2]Emissions!C2914</f>
        <v>0</v>
      </c>
      <c r="D3324" s="10">
        <f>[2]Emissions!D2914</f>
        <v>0</v>
      </c>
      <c r="E3324" s="42">
        <f>[2]Emissions!E2914</f>
        <v>0</v>
      </c>
      <c r="F3324" s="42">
        <f>[2]Emissions!F2914</f>
        <v>0</v>
      </c>
      <c r="G3324" s="42">
        <f>[2]Emissions!G2914</f>
        <v>0</v>
      </c>
      <c r="H3324" s="42">
        <f>[2]Emissions!H2914</f>
        <v>0</v>
      </c>
      <c r="I3324" s="42">
        <f>[2]Emissions!I2914</f>
        <v>0</v>
      </c>
      <c r="J3324" s="42">
        <f>[2]Emissions!J2914</f>
        <v>0</v>
      </c>
      <c r="K3324" s="42">
        <f>[2]Emissions!K2914</f>
        <v>0</v>
      </c>
      <c r="L3324" s="42">
        <f>[2]Emissions!L2914</f>
        <v>0</v>
      </c>
      <c r="M3324" s="42">
        <f>[2]Emissions!M2914</f>
        <v>0</v>
      </c>
    </row>
    <row r="3325" spans="1:13">
      <c r="A3325" s="10">
        <f>[2]Emissions!A2907</f>
        <v>0</v>
      </c>
      <c r="B3325" s="10">
        <f>[2]Emissions!B2907</f>
        <v>0</v>
      </c>
      <c r="C3325" s="10">
        <f>[2]Emissions!C2907</f>
        <v>0</v>
      </c>
      <c r="D3325" s="10">
        <f>[2]Emissions!D2907</f>
        <v>0</v>
      </c>
      <c r="E3325" s="42">
        <f>[2]Emissions!E2907</f>
        <v>0</v>
      </c>
      <c r="F3325" s="42">
        <f>[2]Emissions!F2907</f>
        <v>0</v>
      </c>
      <c r="G3325" s="42">
        <f>[2]Emissions!G2907</f>
        <v>0</v>
      </c>
      <c r="H3325" s="42">
        <f>[2]Emissions!H2907</f>
        <v>0</v>
      </c>
      <c r="I3325" s="42">
        <f>[2]Emissions!I2907</f>
        <v>0</v>
      </c>
      <c r="J3325" s="42">
        <f>[2]Emissions!J2907</f>
        <v>0</v>
      </c>
      <c r="K3325" s="42">
        <f>[2]Emissions!K2907</f>
        <v>0</v>
      </c>
      <c r="L3325" s="42">
        <f>[2]Emissions!L2907</f>
        <v>0</v>
      </c>
      <c r="M3325" s="42">
        <f>[2]Emissions!M2907</f>
        <v>0</v>
      </c>
    </row>
    <row r="3326" spans="1:13">
      <c r="A3326" s="10">
        <f>[2]Emissions!A2900</f>
        <v>0</v>
      </c>
      <c r="B3326" s="10">
        <f>[2]Emissions!B2900</f>
        <v>0</v>
      </c>
      <c r="C3326" s="10">
        <f>[2]Emissions!C2900</f>
        <v>0</v>
      </c>
      <c r="D3326" s="10">
        <f>[2]Emissions!D2900</f>
        <v>0</v>
      </c>
      <c r="E3326" s="42">
        <f>[2]Emissions!E2900</f>
        <v>0</v>
      </c>
      <c r="F3326" s="42">
        <f>[2]Emissions!F2900</f>
        <v>0</v>
      </c>
      <c r="G3326" s="42">
        <f>[2]Emissions!G2900</f>
        <v>0</v>
      </c>
      <c r="H3326" s="42">
        <f>[2]Emissions!H2900</f>
        <v>0</v>
      </c>
      <c r="I3326" s="42">
        <f>[2]Emissions!I2900</f>
        <v>0</v>
      </c>
      <c r="J3326" s="42">
        <f>[2]Emissions!J2900</f>
        <v>0</v>
      </c>
      <c r="K3326" s="42">
        <f>[2]Emissions!K2900</f>
        <v>0</v>
      </c>
      <c r="L3326" s="42">
        <f>[2]Emissions!L2900</f>
        <v>0</v>
      </c>
      <c r="M3326" s="42">
        <f>[2]Emissions!M2900</f>
        <v>0</v>
      </c>
    </row>
    <row r="3327" spans="1:13">
      <c r="A3327" s="10">
        <f>[2]Emissions!A2893</f>
        <v>0</v>
      </c>
      <c r="B3327" s="10">
        <f>[2]Emissions!B2893</f>
        <v>0</v>
      </c>
      <c r="C3327" s="10">
        <f>[2]Emissions!C2893</f>
        <v>0</v>
      </c>
      <c r="D3327" s="10">
        <f>[2]Emissions!D2893</f>
        <v>0</v>
      </c>
      <c r="E3327" s="42">
        <f>[2]Emissions!E2893</f>
        <v>0</v>
      </c>
      <c r="F3327" s="42">
        <f>[2]Emissions!F2893</f>
        <v>0</v>
      </c>
      <c r="G3327" s="42">
        <f>[2]Emissions!G2893</f>
        <v>0</v>
      </c>
      <c r="H3327" s="42">
        <f>[2]Emissions!H2893</f>
        <v>0</v>
      </c>
      <c r="I3327" s="42">
        <f>[2]Emissions!I2893</f>
        <v>0</v>
      </c>
      <c r="J3327" s="42">
        <f>[2]Emissions!J2893</f>
        <v>0</v>
      </c>
      <c r="K3327" s="42">
        <f>[2]Emissions!K2893</f>
        <v>0</v>
      </c>
      <c r="L3327" s="42">
        <f>[2]Emissions!L2893</f>
        <v>0</v>
      </c>
      <c r="M3327" s="42">
        <f>[2]Emissions!M2893</f>
        <v>0</v>
      </c>
    </row>
    <row r="3328" spans="1:13">
      <c r="A3328" s="10">
        <f>[2]Emissions!A2886</f>
        <v>0</v>
      </c>
      <c r="B3328" s="10">
        <f>[2]Emissions!B2886</f>
        <v>0</v>
      </c>
      <c r="C3328" s="10">
        <f>[2]Emissions!C2886</f>
        <v>0</v>
      </c>
      <c r="D3328" s="10">
        <f>[2]Emissions!D2886</f>
        <v>0</v>
      </c>
      <c r="E3328" s="42">
        <f>[2]Emissions!E2886</f>
        <v>0</v>
      </c>
      <c r="F3328" s="42">
        <f>[2]Emissions!F2886</f>
        <v>0</v>
      </c>
      <c r="G3328" s="42">
        <f>[2]Emissions!G2886</f>
        <v>0</v>
      </c>
      <c r="H3328" s="42">
        <f>[2]Emissions!H2886</f>
        <v>0</v>
      </c>
      <c r="I3328" s="42">
        <f>[2]Emissions!I2886</f>
        <v>0</v>
      </c>
      <c r="J3328" s="42">
        <f>[2]Emissions!J2886</f>
        <v>0</v>
      </c>
      <c r="K3328" s="42">
        <f>[2]Emissions!K2886</f>
        <v>0</v>
      </c>
      <c r="L3328" s="42">
        <f>[2]Emissions!L2886</f>
        <v>0</v>
      </c>
      <c r="M3328" s="42">
        <f>[2]Emissions!M2886</f>
        <v>0</v>
      </c>
    </row>
    <row r="3329" spans="1:13">
      <c r="A3329" s="10">
        <f>[2]Emissions!A2879</f>
        <v>0</v>
      </c>
      <c r="B3329" s="10">
        <f>[2]Emissions!B2879</f>
        <v>0</v>
      </c>
      <c r="C3329" s="10">
        <f>[2]Emissions!C2879</f>
        <v>0</v>
      </c>
      <c r="D3329" s="10">
        <f>[2]Emissions!D2879</f>
        <v>0</v>
      </c>
      <c r="E3329" s="42">
        <f>[2]Emissions!E2879</f>
        <v>0</v>
      </c>
      <c r="F3329" s="42">
        <f>[2]Emissions!F2879</f>
        <v>0</v>
      </c>
      <c r="G3329" s="42">
        <f>[2]Emissions!G2879</f>
        <v>0</v>
      </c>
      <c r="H3329" s="42">
        <f>[2]Emissions!H2879</f>
        <v>0</v>
      </c>
      <c r="I3329" s="42">
        <f>[2]Emissions!I2879</f>
        <v>0</v>
      </c>
      <c r="J3329" s="42">
        <f>[2]Emissions!J2879</f>
        <v>0</v>
      </c>
      <c r="K3329" s="42">
        <f>[2]Emissions!K2879</f>
        <v>0</v>
      </c>
      <c r="L3329" s="42">
        <f>[2]Emissions!L2879</f>
        <v>0</v>
      </c>
      <c r="M3329" s="42">
        <f>[2]Emissions!M2879</f>
        <v>0</v>
      </c>
    </row>
    <row r="3330" spans="1:13">
      <c r="A3330" s="10">
        <f>[2]Emissions!A2872</f>
        <v>0</v>
      </c>
      <c r="B3330" s="10">
        <f>[2]Emissions!B2872</f>
        <v>0</v>
      </c>
      <c r="C3330" s="10">
        <f>[2]Emissions!C2872</f>
        <v>0</v>
      </c>
      <c r="D3330" s="10">
        <f>[2]Emissions!D2872</f>
        <v>0</v>
      </c>
      <c r="E3330" s="42">
        <f>[2]Emissions!E2872</f>
        <v>0</v>
      </c>
      <c r="F3330" s="42">
        <f>[2]Emissions!F2872</f>
        <v>0</v>
      </c>
      <c r="G3330" s="42">
        <f>[2]Emissions!G2872</f>
        <v>0</v>
      </c>
      <c r="H3330" s="42">
        <f>[2]Emissions!H2872</f>
        <v>0</v>
      </c>
      <c r="I3330" s="42">
        <f>[2]Emissions!I2872</f>
        <v>0</v>
      </c>
      <c r="J3330" s="42">
        <f>[2]Emissions!J2872</f>
        <v>0</v>
      </c>
      <c r="K3330" s="42">
        <f>[2]Emissions!K2872</f>
        <v>0</v>
      </c>
      <c r="L3330" s="42">
        <f>[2]Emissions!L2872</f>
        <v>0</v>
      </c>
      <c r="M3330" s="42">
        <f>[2]Emissions!M2872</f>
        <v>0</v>
      </c>
    </row>
    <row r="3331" spans="1:13">
      <c r="A3331" s="10">
        <f>[2]Emissions!A2865</f>
        <v>0</v>
      </c>
      <c r="B3331" s="10">
        <f>[2]Emissions!B2865</f>
        <v>0</v>
      </c>
      <c r="C3331" s="10">
        <f>[2]Emissions!C2865</f>
        <v>0</v>
      </c>
      <c r="D3331" s="10">
        <f>[2]Emissions!D2865</f>
        <v>0</v>
      </c>
      <c r="E3331" s="42">
        <f>[2]Emissions!E2865</f>
        <v>0</v>
      </c>
      <c r="F3331" s="42">
        <f>[2]Emissions!F2865</f>
        <v>0</v>
      </c>
      <c r="G3331" s="42">
        <f>[2]Emissions!G2865</f>
        <v>0</v>
      </c>
      <c r="H3331" s="42">
        <f>[2]Emissions!H2865</f>
        <v>0</v>
      </c>
      <c r="I3331" s="42">
        <f>[2]Emissions!I2865</f>
        <v>0</v>
      </c>
      <c r="J3331" s="42">
        <f>[2]Emissions!J2865</f>
        <v>0</v>
      </c>
      <c r="K3331" s="42">
        <f>[2]Emissions!K2865</f>
        <v>0</v>
      </c>
      <c r="L3331" s="42">
        <f>[2]Emissions!L2865</f>
        <v>0</v>
      </c>
      <c r="M3331" s="42">
        <f>[2]Emissions!M2865</f>
        <v>0</v>
      </c>
    </row>
    <row r="3332" spans="1:13">
      <c r="A3332" s="10">
        <f>[2]Emissions!A2858</f>
        <v>0</v>
      </c>
      <c r="B3332" s="10">
        <f>[2]Emissions!B2858</f>
        <v>0</v>
      </c>
      <c r="C3332" s="10">
        <f>[2]Emissions!C2858</f>
        <v>0</v>
      </c>
      <c r="D3332" s="10">
        <f>[2]Emissions!D2858</f>
        <v>0</v>
      </c>
      <c r="E3332" s="42">
        <f>[2]Emissions!E2858</f>
        <v>0</v>
      </c>
      <c r="F3332" s="42">
        <f>[2]Emissions!F2858</f>
        <v>0</v>
      </c>
      <c r="G3332" s="42">
        <f>[2]Emissions!G2858</f>
        <v>0</v>
      </c>
      <c r="H3332" s="42">
        <f>[2]Emissions!H2858</f>
        <v>0</v>
      </c>
      <c r="I3332" s="42">
        <f>[2]Emissions!I2858</f>
        <v>0</v>
      </c>
      <c r="J3332" s="42">
        <f>[2]Emissions!J2858</f>
        <v>0</v>
      </c>
      <c r="K3332" s="42">
        <f>[2]Emissions!K2858</f>
        <v>0</v>
      </c>
      <c r="L3332" s="42">
        <f>[2]Emissions!L2858</f>
        <v>0</v>
      </c>
      <c r="M3332" s="42">
        <f>[2]Emissions!M2858</f>
        <v>0</v>
      </c>
    </row>
    <row r="3333" spans="1:13">
      <c r="A3333" s="10">
        <f>[2]Emissions!A2851</f>
        <v>0</v>
      </c>
      <c r="B3333" s="10">
        <f>[2]Emissions!B2851</f>
        <v>0</v>
      </c>
      <c r="C3333" s="10">
        <f>[2]Emissions!C2851</f>
        <v>0</v>
      </c>
      <c r="D3333" s="10">
        <f>[2]Emissions!D2851</f>
        <v>0</v>
      </c>
      <c r="E3333" s="42">
        <f>[2]Emissions!E2851</f>
        <v>0</v>
      </c>
      <c r="F3333" s="42">
        <f>[2]Emissions!F2851</f>
        <v>0</v>
      </c>
      <c r="G3333" s="42">
        <f>[2]Emissions!G2851</f>
        <v>0</v>
      </c>
      <c r="H3333" s="42">
        <f>[2]Emissions!H2851</f>
        <v>0</v>
      </c>
      <c r="I3333" s="42">
        <f>[2]Emissions!I2851</f>
        <v>0</v>
      </c>
      <c r="J3333" s="42">
        <f>[2]Emissions!J2851</f>
        <v>0</v>
      </c>
      <c r="K3333" s="42">
        <f>[2]Emissions!K2851</f>
        <v>0</v>
      </c>
      <c r="L3333" s="42">
        <f>[2]Emissions!L2851</f>
        <v>0</v>
      </c>
      <c r="M3333" s="42">
        <f>[2]Emissions!M2851</f>
        <v>0</v>
      </c>
    </row>
    <row r="3334" spans="1:13">
      <c r="A3334" s="10">
        <f>[2]Emissions!A2844</f>
        <v>0</v>
      </c>
      <c r="B3334" s="10">
        <f>[2]Emissions!B2844</f>
        <v>0</v>
      </c>
      <c r="C3334" s="10">
        <f>[2]Emissions!C2844</f>
        <v>0</v>
      </c>
      <c r="D3334" s="10">
        <f>[2]Emissions!D2844</f>
        <v>0</v>
      </c>
      <c r="E3334" s="42">
        <f>[2]Emissions!E2844</f>
        <v>0</v>
      </c>
      <c r="F3334" s="42">
        <f>[2]Emissions!F2844</f>
        <v>0</v>
      </c>
      <c r="G3334" s="42">
        <f>[2]Emissions!G2844</f>
        <v>0</v>
      </c>
      <c r="H3334" s="42">
        <f>[2]Emissions!H2844</f>
        <v>0</v>
      </c>
      <c r="I3334" s="42">
        <f>[2]Emissions!I2844</f>
        <v>0</v>
      </c>
      <c r="J3334" s="42">
        <f>[2]Emissions!J2844</f>
        <v>0</v>
      </c>
      <c r="K3334" s="42">
        <f>[2]Emissions!K2844</f>
        <v>0</v>
      </c>
      <c r="L3334" s="42">
        <f>[2]Emissions!L2844</f>
        <v>0</v>
      </c>
      <c r="M3334" s="42">
        <f>[2]Emissions!M2844</f>
        <v>0</v>
      </c>
    </row>
    <row r="3335" spans="1:13">
      <c r="A3335" s="10">
        <f>[2]Emissions!A2837</f>
        <v>0</v>
      </c>
      <c r="B3335" s="10">
        <f>[2]Emissions!B2837</f>
        <v>0</v>
      </c>
      <c r="C3335" s="10">
        <f>[2]Emissions!C2837</f>
        <v>0</v>
      </c>
      <c r="D3335" s="10">
        <f>[2]Emissions!D2837</f>
        <v>0</v>
      </c>
      <c r="E3335" s="42">
        <f>[2]Emissions!E2837</f>
        <v>0</v>
      </c>
      <c r="F3335" s="42">
        <f>[2]Emissions!F2837</f>
        <v>0</v>
      </c>
      <c r="G3335" s="42">
        <f>[2]Emissions!G2837</f>
        <v>0</v>
      </c>
      <c r="H3335" s="42">
        <f>[2]Emissions!H2837</f>
        <v>0</v>
      </c>
      <c r="I3335" s="42">
        <f>[2]Emissions!I2837</f>
        <v>0</v>
      </c>
      <c r="J3335" s="42">
        <f>[2]Emissions!J2837</f>
        <v>0</v>
      </c>
      <c r="K3335" s="42">
        <f>[2]Emissions!K2837</f>
        <v>0</v>
      </c>
      <c r="L3335" s="42">
        <f>[2]Emissions!L2837</f>
        <v>0</v>
      </c>
      <c r="M3335" s="42">
        <f>[2]Emissions!M2837</f>
        <v>0</v>
      </c>
    </row>
    <row r="3336" spans="1:13">
      <c r="A3336" s="10">
        <f>[2]Emissions!A2830</f>
        <v>0</v>
      </c>
      <c r="B3336" s="10">
        <f>[2]Emissions!B2830</f>
        <v>0</v>
      </c>
      <c r="C3336" s="10">
        <f>[2]Emissions!C2830</f>
        <v>0</v>
      </c>
      <c r="D3336" s="10">
        <f>[2]Emissions!D2830</f>
        <v>0</v>
      </c>
      <c r="E3336" s="42">
        <f>[2]Emissions!E2830</f>
        <v>0</v>
      </c>
      <c r="F3336" s="42">
        <f>[2]Emissions!F2830</f>
        <v>0</v>
      </c>
      <c r="G3336" s="42">
        <f>[2]Emissions!G2830</f>
        <v>0</v>
      </c>
      <c r="H3336" s="42">
        <f>[2]Emissions!H2830</f>
        <v>0</v>
      </c>
      <c r="I3336" s="42">
        <f>[2]Emissions!I2830</f>
        <v>0</v>
      </c>
      <c r="J3336" s="42">
        <f>[2]Emissions!J2830</f>
        <v>0</v>
      </c>
      <c r="K3336" s="42">
        <f>[2]Emissions!K2830</f>
        <v>0</v>
      </c>
      <c r="L3336" s="42">
        <f>[2]Emissions!L2830</f>
        <v>0</v>
      </c>
      <c r="M3336" s="42">
        <f>[2]Emissions!M2830</f>
        <v>0</v>
      </c>
    </row>
    <row r="3337" spans="1:13">
      <c r="A3337" s="10">
        <f>[2]Emissions!A2823</f>
        <v>0</v>
      </c>
      <c r="B3337" s="10">
        <f>[2]Emissions!B2823</f>
        <v>0</v>
      </c>
      <c r="C3337" s="10">
        <f>[2]Emissions!C2823</f>
        <v>0</v>
      </c>
      <c r="D3337" s="10">
        <f>[2]Emissions!D2823</f>
        <v>0</v>
      </c>
      <c r="E3337" s="42">
        <f>[2]Emissions!E2823</f>
        <v>0</v>
      </c>
      <c r="F3337" s="42">
        <f>[2]Emissions!F2823</f>
        <v>0</v>
      </c>
      <c r="G3337" s="42">
        <f>[2]Emissions!G2823</f>
        <v>0</v>
      </c>
      <c r="H3337" s="42">
        <f>[2]Emissions!H2823</f>
        <v>0</v>
      </c>
      <c r="I3337" s="42">
        <f>[2]Emissions!I2823</f>
        <v>0</v>
      </c>
      <c r="J3337" s="42">
        <f>[2]Emissions!J2823</f>
        <v>0</v>
      </c>
      <c r="K3337" s="42">
        <f>[2]Emissions!K2823</f>
        <v>0</v>
      </c>
      <c r="L3337" s="42">
        <f>[2]Emissions!L2823</f>
        <v>0</v>
      </c>
      <c r="M3337" s="42">
        <f>[2]Emissions!M2823</f>
        <v>0</v>
      </c>
    </row>
    <row r="3338" spans="1:13">
      <c r="A3338" s="10">
        <f>[2]Emissions!A2816</f>
        <v>0</v>
      </c>
      <c r="B3338" s="10">
        <f>[2]Emissions!B2816</f>
        <v>0</v>
      </c>
      <c r="C3338" s="10">
        <f>[2]Emissions!C2816</f>
        <v>0</v>
      </c>
      <c r="D3338" s="10">
        <f>[2]Emissions!D2816</f>
        <v>0</v>
      </c>
      <c r="E3338" s="42">
        <f>[2]Emissions!E2816</f>
        <v>0</v>
      </c>
      <c r="F3338" s="42">
        <f>[2]Emissions!F2816</f>
        <v>0</v>
      </c>
      <c r="G3338" s="42">
        <f>[2]Emissions!G2816</f>
        <v>0</v>
      </c>
      <c r="H3338" s="42">
        <f>[2]Emissions!H2816</f>
        <v>0</v>
      </c>
      <c r="I3338" s="42">
        <f>[2]Emissions!I2816</f>
        <v>0</v>
      </c>
      <c r="J3338" s="42">
        <f>[2]Emissions!J2816</f>
        <v>0</v>
      </c>
      <c r="K3338" s="42">
        <f>[2]Emissions!K2816</f>
        <v>0</v>
      </c>
      <c r="L3338" s="42">
        <f>[2]Emissions!L2816</f>
        <v>0</v>
      </c>
      <c r="M3338" s="42">
        <f>[2]Emissions!M2816</f>
        <v>0</v>
      </c>
    </row>
    <row r="3339" spans="1:13">
      <c r="A3339" s="10">
        <f>[2]Emissions!A2809</f>
        <v>0</v>
      </c>
      <c r="B3339" s="10">
        <f>[2]Emissions!B2809</f>
        <v>0</v>
      </c>
      <c r="C3339" s="10">
        <f>[2]Emissions!C2809</f>
        <v>0</v>
      </c>
      <c r="D3339" s="10">
        <f>[2]Emissions!D2809</f>
        <v>0</v>
      </c>
      <c r="E3339" s="42">
        <f>[2]Emissions!E2809</f>
        <v>0</v>
      </c>
      <c r="F3339" s="42">
        <f>[2]Emissions!F2809</f>
        <v>0</v>
      </c>
      <c r="G3339" s="42">
        <f>[2]Emissions!G2809</f>
        <v>0</v>
      </c>
      <c r="H3339" s="42">
        <f>[2]Emissions!H2809</f>
        <v>0</v>
      </c>
      <c r="I3339" s="42">
        <f>[2]Emissions!I2809</f>
        <v>0</v>
      </c>
      <c r="J3339" s="42">
        <f>[2]Emissions!J2809</f>
        <v>0</v>
      </c>
      <c r="K3339" s="42">
        <f>[2]Emissions!K2809</f>
        <v>0</v>
      </c>
      <c r="L3339" s="42">
        <f>[2]Emissions!L2809</f>
        <v>0</v>
      </c>
      <c r="M3339" s="42">
        <f>[2]Emissions!M2809</f>
        <v>0</v>
      </c>
    </row>
    <row r="3340" spans="1:13">
      <c r="A3340" s="10">
        <f>[2]Emissions!A2797</f>
        <v>0</v>
      </c>
      <c r="B3340" s="10">
        <f>[2]Emissions!B2797</f>
        <v>0</v>
      </c>
      <c r="C3340" s="10">
        <f>[2]Emissions!C2797</f>
        <v>0</v>
      </c>
      <c r="D3340" s="10">
        <f>[2]Emissions!D2797</f>
        <v>0</v>
      </c>
      <c r="E3340" s="42">
        <f>[2]Emissions!E2797</f>
        <v>0</v>
      </c>
      <c r="F3340" s="42">
        <f>[2]Emissions!F2797</f>
        <v>0</v>
      </c>
      <c r="G3340" s="42">
        <f>[2]Emissions!G2797</f>
        <v>0</v>
      </c>
      <c r="H3340" s="42">
        <f>[2]Emissions!H2797</f>
        <v>0</v>
      </c>
      <c r="I3340" s="42">
        <f>[2]Emissions!I2797</f>
        <v>0</v>
      </c>
      <c r="J3340" s="42">
        <f>[2]Emissions!J2797</f>
        <v>0</v>
      </c>
      <c r="K3340" s="42">
        <f>[2]Emissions!K2797</f>
        <v>0</v>
      </c>
      <c r="L3340" s="42">
        <f>[2]Emissions!L2797</f>
        <v>0</v>
      </c>
      <c r="M3340" s="42">
        <f>[2]Emissions!M2797</f>
        <v>0</v>
      </c>
    </row>
    <row r="3341" spans="1:13">
      <c r="A3341" s="10">
        <f>[2]Emissions!A2790</f>
        <v>0</v>
      </c>
      <c r="B3341" s="10">
        <f>[2]Emissions!B2790</f>
        <v>0</v>
      </c>
      <c r="C3341" s="10">
        <f>[2]Emissions!C2790</f>
        <v>0</v>
      </c>
      <c r="D3341" s="10">
        <f>[2]Emissions!D2790</f>
        <v>0</v>
      </c>
      <c r="E3341" s="42">
        <f>[2]Emissions!E2790</f>
        <v>0</v>
      </c>
      <c r="F3341" s="42">
        <f>[2]Emissions!F2790</f>
        <v>0</v>
      </c>
      <c r="G3341" s="42">
        <f>[2]Emissions!G2790</f>
        <v>0</v>
      </c>
      <c r="H3341" s="42">
        <f>[2]Emissions!H2790</f>
        <v>0</v>
      </c>
      <c r="I3341" s="42">
        <f>[2]Emissions!I2790</f>
        <v>0</v>
      </c>
      <c r="J3341" s="42">
        <f>[2]Emissions!J2790</f>
        <v>0</v>
      </c>
      <c r="K3341" s="42">
        <f>[2]Emissions!K2790</f>
        <v>0</v>
      </c>
      <c r="L3341" s="42">
        <f>[2]Emissions!L2790</f>
        <v>0</v>
      </c>
      <c r="M3341" s="42">
        <f>[2]Emissions!M2790</f>
        <v>0</v>
      </c>
    </row>
    <row r="3342" spans="1:13">
      <c r="A3342" s="10">
        <f>[2]Emissions!A2783</f>
        <v>0</v>
      </c>
      <c r="B3342" s="10">
        <f>[2]Emissions!B2783</f>
        <v>0</v>
      </c>
      <c r="C3342" s="10">
        <f>[2]Emissions!C2783</f>
        <v>0</v>
      </c>
      <c r="D3342" s="10">
        <f>[2]Emissions!D2783</f>
        <v>0</v>
      </c>
      <c r="E3342" s="42">
        <f>[2]Emissions!E2783</f>
        <v>0</v>
      </c>
      <c r="F3342" s="42">
        <f>[2]Emissions!F2783</f>
        <v>0</v>
      </c>
      <c r="G3342" s="42">
        <f>[2]Emissions!G2783</f>
        <v>0</v>
      </c>
      <c r="H3342" s="42">
        <f>[2]Emissions!H2783</f>
        <v>0</v>
      </c>
      <c r="I3342" s="42">
        <f>[2]Emissions!I2783</f>
        <v>0</v>
      </c>
      <c r="J3342" s="42">
        <f>[2]Emissions!J2783</f>
        <v>0</v>
      </c>
      <c r="K3342" s="42">
        <f>[2]Emissions!K2783</f>
        <v>0</v>
      </c>
      <c r="L3342" s="42">
        <f>[2]Emissions!L2783</f>
        <v>0</v>
      </c>
      <c r="M3342" s="42">
        <f>[2]Emissions!M2783</f>
        <v>0</v>
      </c>
    </row>
    <row r="3343" spans="1:13">
      <c r="A3343" s="10">
        <f>[2]Emissions!A2776</f>
        <v>0</v>
      </c>
      <c r="B3343" s="10">
        <f>[2]Emissions!B2776</f>
        <v>0</v>
      </c>
      <c r="C3343" s="10">
        <f>[2]Emissions!C2776</f>
        <v>0</v>
      </c>
      <c r="D3343" s="10">
        <f>[2]Emissions!D2776</f>
        <v>0</v>
      </c>
      <c r="E3343" s="42">
        <f>[2]Emissions!E2776</f>
        <v>0</v>
      </c>
      <c r="F3343" s="42">
        <f>[2]Emissions!F2776</f>
        <v>0</v>
      </c>
      <c r="G3343" s="42">
        <f>[2]Emissions!G2776</f>
        <v>0</v>
      </c>
      <c r="H3343" s="42">
        <f>[2]Emissions!H2776</f>
        <v>0</v>
      </c>
      <c r="I3343" s="42">
        <f>[2]Emissions!I2776</f>
        <v>0</v>
      </c>
      <c r="J3343" s="42">
        <f>[2]Emissions!J2776</f>
        <v>0</v>
      </c>
      <c r="K3343" s="42">
        <f>[2]Emissions!K2776</f>
        <v>0</v>
      </c>
      <c r="L3343" s="42">
        <f>[2]Emissions!L2776</f>
        <v>0</v>
      </c>
      <c r="M3343" s="42">
        <f>[2]Emissions!M2776</f>
        <v>0</v>
      </c>
    </row>
    <row r="3344" spans="1:13">
      <c r="A3344" s="10">
        <f>[2]Emissions!A2769</f>
        <v>0</v>
      </c>
      <c r="B3344" s="10">
        <f>[2]Emissions!B2769</f>
        <v>0</v>
      </c>
      <c r="C3344" s="10">
        <f>[2]Emissions!C2769</f>
        <v>0</v>
      </c>
      <c r="D3344" s="10">
        <f>[2]Emissions!D2769</f>
        <v>0</v>
      </c>
      <c r="E3344" s="42">
        <f>[2]Emissions!E2769</f>
        <v>0</v>
      </c>
      <c r="F3344" s="42">
        <f>[2]Emissions!F2769</f>
        <v>0</v>
      </c>
      <c r="G3344" s="42">
        <f>[2]Emissions!G2769</f>
        <v>0</v>
      </c>
      <c r="H3344" s="42">
        <f>[2]Emissions!H2769</f>
        <v>0</v>
      </c>
      <c r="I3344" s="42">
        <f>[2]Emissions!I2769</f>
        <v>0</v>
      </c>
      <c r="J3344" s="42">
        <f>[2]Emissions!J2769</f>
        <v>0</v>
      </c>
      <c r="K3344" s="42">
        <f>[2]Emissions!K2769</f>
        <v>0</v>
      </c>
      <c r="L3344" s="42">
        <f>[2]Emissions!L2769</f>
        <v>0</v>
      </c>
      <c r="M3344" s="42">
        <f>[2]Emissions!M2769</f>
        <v>0</v>
      </c>
    </row>
    <row r="3345" spans="1:13">
      <c r="A3345" s="10">
        <f>[2]Emissions!A2762</f>
        <v>0</v>
      </c>
      <c r="B3345" s="10">
        <f>[2]Emissions!B2762</f>
        <v>0</v>
      </c>
      <c r="C3345" s="10">
        <f>[2]Emissions!C2762</f>
        <v>0</v>
      </c>
      <c r="D3345" s="10">
        <f>[2]Emissions!D2762</f>
        <v>0</v>
      </c>
      <c r="E3345" s="42">
        <f>[2]Emissions!E2762</f>
        <v>0</v>
      </c>
      <c r="F3345" s="42">
        <f>[2]Emissions!F2762</f>
        <v>0</v>
      </c>
      <c r="G3345" s="42">
        <f>[2]Emissions!G2762</f>
        <v>0</v>
      </c>
      <c r="H3345" s="42">
        <f>[2]Emissions!H2762</f>
        <v>0</v>
      </c>
      <c r="I3345" s="42">
        <f>[2]Emissions!I2762</f>
        <v>0</v>
      </c>
      <c r="J3345" s="42">
        <f>[2]Emissions!J2762</f>
        <v>0</v>
      </c>
      <c r="K3345" s="42">
        <f>[2]Emissions!K2762</f>
        <v>0</v>
      </c>
      <c r="L3345" s="42">
        <f>[2]Emissions!L2762</f>
        <v>0</v>
      </c>
      <c r="M3345" s="42">
        <f>[2]Emissions!M2762</f>
        <v>0</v>
      </c>
    </row>
    <row r="3346" spans="1:13">
      <c r="A3346" s="10">
        <f>[2]Emissions!A2750</f>
        <v>0</v>
      </c>
      <c r="B3346" s="10">
        <f>[2]Emissions!B2750</f>
        <v>0</v>
      </c>
      <c r="C3346" s="10">
        <f>[2]Emissions!C2750</f>
        <v>0</v>
      </c>
      <c r="D3346" s="10">
        <f>[2]Emissions!D2750</f>
        <v>0</v>
      </c>
      <c r="E3346" s="42">
        <f>[2]Emissions!E2750</f>
        <v>0</v>
      </c>
      <c r="F3346" s="42">
        <f>[2]Emissions!F2750</f>
        <v>0</v>
      </c>
      <c r="G3346" s="42">
        <f>[2]Emissions!G2750</f>
        <v>0</v>
      </c>
      <c r="H3346" s="42">
        <f>[2]Emissions!H2750</f>
        <v>0</v>
      </c>
      <c r="I3346" s="42">
        <f>[2]Emissions!I2750</f>
        <v>0</v>
      </c>
      <c r="J3346" s="42">
        <f>[2]Emissions!J2750</f>
        <v>0</v>
      </c>
      <c r="K3346" s="42">
        <f>[2]Emissions!K2750</f>
        <v>0</v>
      </c>
      <c r="L3346" s="42">
        <f>[2]Emissions!L2750</f>
        <v>0</v>
      </c>
      <c r="M3346" s="42">
        <f>[2]Emissions!M2750</f>
        <v>0</v>
      </c>
    </row>
    <row r="3347" spans="1:13">
      <c r="A3347" s="10">
        <f>[2]Emissions!A2743</f>
        <v>0</v>
      </c>
      <c r="B3347" s="10">
        <f>[2]Emissions!B2743</f>
        <v>0</v>
      </c>
      <c r="C3347" s="10">
        <f>[2]Emissions!C2743</f>
        <v>0</v>
      </c>
      <c r="D3347" s="10">
        <f>[2]Emissions!D2743</f>
        <v>0</v>
      </c>
      <c r="E3347" s="42">
        <f>[2]Emissions!E2743</f>
        <v>0</v>
      </c>
      <c r="F3347" s="42">
        <f>[2]Emissions!F2743</f>
        <v>0</v>
      </c>
      <c r="G3347" s="42">
        <f>[2]Emissions!G2743</f>
        <v>0</v>
      </c>
      <c r="H3347" s="42">
        <f>[2]Emissions!H2743</f>
        <v>0</v>
      </c>
      <c r="I3347" s="42">
        <f>[2]Emissions!I2743</f>
        <v>0</v>
      </c>
      <c r="J3347" s="42">
        <f>[2]Emissions!J2743</f>
        <v>0</v>
      </c>
      <c r="K3347" s="42">
        <f>[2]Emissions!K2743</f>
        <v>0</v>
      </c>
      <c r="L3347" s="42">
        <f>[2]Emissions!L2743</f>
        <v>0</v>
      </c>
      <c r="M3347" s="42">
        <f>[2]Emissions!M2743</f>
        <v>0</v>
      </c>
    </row>
    <row r="3348" spans="1:13">
      <c r="A3348" s="10">
        <f>[2]Emissions!A2736</f>
        <v>0</v>
      </c>
      <c r="B3348" s="10">
        <f>[2]Emissions!B2736</f>
        <v>0</v>
      </c>
      <c r="C3348" s="10">
        <f>[2]Emissions!C2736</f>
        <v>0</v>
      </c>
      <c r="D3348" s="10">
        <f>[2]Emissions!D2736</f>
        <v>0</v>
      </c>
      <c r="E3348" s="42">
        <f>[2]Emissions!E2736</f>
        <v>0</v>
      </c>
      <c r="F3348" s="42">
        <f>[2]Emissions!F2736</f>
        <v>0</v>
      </c>
      <c r="G3348" s="42">
        <f>[2]Emissions!G2736</f>
        <v>0</v>
      </c>
      <c r="H3348" s="42">
        <f>[2]Emissions!H2736</f>
        <v>0</v>
      </c>
      <c r="I3348" s="42">
        <f>[2]Emissions!I2736</f>
        <v>0</v>
      </c>
      <c r="J3348" s="42">
        <f>[2]Emissions!J2736</f>
        <v>0</v>
      </c>
      <c r="K3348" s="42">
        <f>[2]Emissions!K2736</f>
        <v>0</v>
      </c>
      <c r="L3348" s="42">
        <f>[2]Emissions!L2736</f>
        <v>0</v>
      </c>
      <c r="M3348" s="42">
        <f>[2]Emissions!M2736</f>
        <v>0</v>
      </c>
    </row>
    <row r="3349" spans="1:13">
      <c r="A3349" s="10">
        <f>[2]Emissions!A2729</f>
        <v>0</v>
      </c>
      <c r="B3349" s="10">
        <f>[2]Emissions!B2729</f>
        <v>0</v>
      </c>
      <c r="C3349" s="10">
        <f>[2]Emissions!C2729</f>
        <v>0</v>
      </c>
      <c r="D3349" s="10">
        <f>[2]Emissions!D2729</f>
        <v>0</v>
      </c>
      <c r="E3349" s="42">
        <f>[2]Emissions!E2729</f>
        <v>0</v>
      </c>
      <c r="F3349" s="42">
        <f>[2]Emissions!F2729</f>
        <v>0</v>
      </c>
      <c r="G3349" s="42">
        <f>[2]Emissions!G2729</f>
        <v>0</v>
      </c>
      <c r="H3349" s="42">
        <f>[2]Emissions!H2729</f>
        <v>0</v>
      </c>
      <c r="I3349" s="42">
        <f>[2]Emissions!I2729</f>
        <v>0</v>
      </c>
      <c r="J3349" s="42">
        <f>[2]Emissions!J2729</f>
        <v>0</v>
      </c>
      <c r="K3349" s="42">
        <f>[2]Emissions!K2729</f>
        <v>0</v>
      </c>
      <c r="L3349" s="42">
        <f>[2]Emissions!L2729</f>
        <v>0</v>
      </c>
      <c r="M3349" s="42">
        <f>[2]Emissions!M2729</f>
        <v>0</v>
      </c>
    </row>
    <row r="3350" spans="1:13">
      <c r="A3350" s="10">
        <f>[2]Emissions!A2722</f>
        <v>0</v>
      </c>
      <c r="B3350" s="10">
        <f>[2]Emissions!B2722</f>
        <v>0</v>
      </c>
      <c r="C3350" s="10">
        <f>[2]Emissions!C2722</f>
        <v>0</v>
      </c>
      <c r="D3350" s="10">
        <f>[2]Emissions!D2722</f>
        <v>0</v>
      </c>
      <c r="E3350" s="42">
        <f>[2]Emissions!E2722</f>
        <v>0</v>
      </c>
      <c r="F3350" s="42">
        <f>[2]Emissions!F2722</f>
        <v>0</v>
      </c>
      <c r="G3350" s="42">
        <f>[2]Emissions!G2722</f>
        <v>0</v>
      </c>
      <c r="H3350" s="42">
        <f>[2]Emissions!H2722</f>
        <v>0</v>
      </c>
      <c r="I3350" s="42">
        <f>[2]Emissions!I2722</f>
        <v>0</v>
      </c>
      <c r="J3350" s="42">
        <f>[2]Emissions!J2722</f>
        <v>0</v>
      </c>
      <c r="K3350" s="42">
        <f>[2]Emissions!K2722</f>
        <v>0</v>
      </c>
      <c r="L3350" s="42">
        <f>[2]Emissions!L2722</f>
        <v>0</v>
      </c>
      <c r="M3350" s="42">
        <f>[2]Emissions!M2722</f>
        <v>0</v>
      </c>
    </row>
    <row r="3351" spans="1:13">
      <c r="A3351" s="10">
        <f>[2]Emissions!A2715</f>
        <v>0</v>
      </c>
      <c r="B3351" s="10">
        <f>[2]Emissions!B2715</f>
        <v>0</v>
      </c>
      <c r="C3351" s="10">
        <f>[2]Emissions!C2715</f>
        <v>0</v>
      </c>
      <c r="D3351" s="10">
        <f>[2]Emissions!D2715</f>
        <v>0</v>
      </c>
      <c r="E3351" s="42">
        <f>[2]Emissions!E2715</f>
        <v>0</v>
      </c>
      <c r="F3351" s="42">
        <f>[2]Emissions!F2715</f>
        <v>0</v>
      </c>
      <c r="G3351" s="42">
        <f>[2]Emissions!G2715</f>
        <v>0</v>
      </c>
      <c r="H3351" s="42">
        <f>[2]Emissions!H2715</f>
        <v>0</v>
      </c>
      <c r="I3351" s="42">
        <f>[2]Emissions!I2715</f>
        <v>0</v>
      </c>
      <c r="J3351" s="42">
        <f>[2]Emissions!J2715</f>
        <v>0</v>
      </c>
      <c r="K3351" s="42">
        <f>[2]Emissions!K2715</f>
        <v>0</v>
      </c>
      <c r="L3351" s="42">
        <f>[2]Emissions!L2715</f>
        <v>0</v>
      </c>
      <c r="M3351" s="42">
        <f>[2]Emissions!M2715</f>
        <v>0</v>
      </c>
    </row>
    <row r="3352" spans="1:13">
      <c r="A3352" s="10">
        <f>[2]Emissions!A2708</f>
        <v>0</v>
      </c>
      <c r="B3352" s="10">
        <f>[2]Emissions!B2708</f>
        <v>0</v>
      </c>
      <c r="C3352" s="10">
        <f>[2]Emissions!C2708</f>
        <v>0</v>
      </c>
      <c r="D3352" s="10">
        <f>[2]Emissions!D2708</f>
        <v>0</v>
      </c>
      <c r="E3352" s="42">
        <f>[2]Emissions!E2708</f>
        <v>0</v>
      </c>
      <c r="F3352" s="42">
        <f>[2]Emissions!F2708</f>
        <v>0</v>
      </c>
      <c r="G3352" s="42">
        <f>[2]Emissions!G2708</f>
        <v>0</v>
      </c>
      <c r="H3352" s="42">
        <f>[2]Emissions!H2708</f>
        <v>0</v>
      </c>
      <c r="I3352" s="42">
        <f>[2]Emissions!I2708</f>
        <v>0</v>
      </c>
      <c r="J3352" s="42">
        <f>[2]Emissions!J2708</f>
        <v>0</v>
      </c>
      <c r="K3352" s="42">
        <f>[2]Emissions!K2708</f>
        <v>0</v>
      </c>
      <c r="L3352" s="42">
        <f>[2]Emissions!L2708</f>
        <v>0</v>
      </c>
      <c r="M3352" s="42">
        <f>[2]Emissions!M2708</f>
        <v>0</v>
      </c>
    </row>
    <row r="3353" spans="1:13">
      <c r="A3353" s="10">
        <f>[2]Emissions!A2701</f>
        <v>0</v>
      </c>
      <c r="B3353" s="10">
        <f>[2]Emissions!B2701</f>
        <v>0</v>
      </c>
      <c r="C3353" s="10">
        <f>[2]Emissions!C2701</f>
        <v>0</v>
      </c>
      <c r="D3353" s="10">
        <f>[2]Emissions!D2701</f>
        <v>0</v>
      </c>
      <c r="E3353" s="42">
        <f>[2]Emissions!E2701</f>
        <v>0</v>
      </c>
      <c r="F3353" s="42">
        <f>[2]Emissions!F2701</f>
        <v>0</v>
      </c>
      <c r="G3353" s="42">
        <f>[2]Emissions!G2701</f>
        <v>0</v>
      </c>
      <c r="H3353" s="42">
        <f>[2]Emissions!H2701</f>
        <v>0</v>
      </c>
      <c r="I3353" s="42">
        <f>[2]Emissions!I2701</f>
        <v>0</v>
      </c>
      <c r="J3353" s="42">
        <f>[2]Emissions!J2701</f>
        <v>0</v>
      </c>
      <c r="K3353" s="42">
        <f>[2]Emissions!K2701</f>
        <v>0</v>
      </c>
      <c r="L3353" s="42">
        <f>[2]Emissions!L2701</f>
        <v>0</v>
      </c>
      <c r="M3353" s="42">
        <f>[2]Emissions!M2701</f>
        <v>0</v>
      </c>
    </row>
    <row r="3354" spans="1:13">
      <c r="A3354" s="10">
        <f>[2]Emissions!A2694</f>
        <v>0</v>
      </c>
      <c r="B3354" s="10">
        <f>[2]Emissions!B2694</f>
        <v>0</v>
      </c>
      <c r="C3354" s="10">
        <f>[2]Emissions!C2694</f>
        <v>0</v>
      </c>
      <c r="D3354" s="10">
        <f>[2]Emissions!D2694</f>
        <v>0</v>
      </c>
      <c r="E3354" s="42">
        <f>[2]Emissions!E2694</f>
        <v>0</v>
      </c>
      <c r="F3354" s="42">
        <f>[2]Emissions!F2694</f>
        <v>0</v>
      </c>
      <c r="G3354" s="42">
        <f>[2]Emissions!G2694</f>
        <v>0</v>
      </c>
      <c r="H3354" s="42">
        <f>[2]Emissions!H2694</f>
        <v>0</v>
      </c>
      <c r="I3354" s="42">
        <f>[2]Emissions!I2694</f>
        <v>0</v>
      </c>
      <c r="J3354" s="42">
        <f>[2]Emissions!J2694</f>
        <v>0</v>
      </c>
      <c r="K3354" s="42">
        <f>[2]Emissions!K2694</f>
        <v>0</v>
      </c>
      <c r="L3354" s="42">
        <f>[2]Emissions!L2694</f>
        <v>0</v>
      </c>
      <c r="M3354" s="42">
        <f>[2]Emissions!M2694</f>
        <v>0</v>
      </c>
    </row>
    <row r="3355" spans="1:13">
      <c r="A3355" s="10">
        <f>[2]Emissions!A2687</f>
        <v>0</v>
      </c>
      <c r="B3355" s="10">
        <f>[2]Emissions!B2687</f>
        <v>0</v>
      </c>
      <c r="C3355" s="10">
        <f>[2]Emissions!C2687</f>
        <v>0</v>
      </c>
      <c r="D3355" s="10">
        <f>[2]Emissions!D2687</f>
        <v>0</v>
      </c>
      <c r="E3355" s="42">
        <f>[2]Emissions!E2687</f>
        <v>0</v>
      </c>
      <c r="F3355" s="42">
        <f>[2]Emissions!F2687</f>
        <v>0</v>
      </c>
      <c r="G3355" s="42">
        <f>[2]Emissions!G2687</f>
        <v>0</v>
      </c>
      <c r="H3355" s="42">
        <f>[2]Emissions!H2687</f>
        <v>0</v>
      </c>
      <c r="I3355" s="42">
        <f>[2]Emissions!I2687</f>
        <v>0</v>
      </c>
      <c r="J3355" s="42">
        <f>[2]Emissions!J2687</f>
        <v>0</v>
      </c>
      <c r="K3355" s="42">
        <f>[2]Emissions!K2687</f>
        <v>0</v>
      </c>
      <c r="L3355" s="42">
        <f>[2]Emissions!L2687</f>
        <v>0</v>
      </c>
      <c r="M3355" s="42">
        <f>[2]Emissions!M2687</f>
        <v>0</v>
      </c>
    </row>
    <row r="3356" spans="1:13">
      <c r="A3356" s="10">
        <f>[2]Emissions!A2680</f>
        <v>0</v>
      </c>
      <c r="B3356" s="10">
        <f>[2]Emissions!B2680</f>
        <v>0</v>
      </c>
      <c r="C3356" s="10">
        <f>[2]Emissions!C2680</f>
        <v>0</v>
      </c>
      <c r="D3356" s="10">
        <f>[2]Emissions!D2680</f>
        <v>0</v>
      </c>
      <c r="E3356" s="42">
        <f>[2]Emissions!E2680</f>
        <v>0</v>
      </c>
      <c r="F3356" s="42">
        <f>[2]Emissions!F2680</f>
        <v>0</v>
      </c>
      <c r="G3356" s="42">
        <f>[2]Emissions!G2680</f>
        <v>0</v>
      </c>
      <c r="H3356" s="42">
        <f>[2]Emissions!H2680</f>
        <v>0</v>
      </c>
      <c r="I3356" s="42">
        <f>[2]Emissions!I2680</f>
        <v>0</v>
      </c>
      <c r="J3356" s="42">
        <f>[2]Emissions!J2680</f>
        <v>0</v>
      </c>
      <c r="K3356" s="42">
        <f>[2]Emissions!K2680</f>
        <v>0</v>
      </c>
      <c r="L3356" s="42">
        <f>[2]Emissions!L2680</f>
        <v>0</v>
      </c>
      <c r="M3356" s="42">
        <f>[2]Emissions!M2680</f>
        <v>0</v>
      </c>
    </row>
    <row r="3357" spans="1:13">
      <c r="A3357" s="10">
        <f>[2]Emissions!A2673</f>
        <v>0</v>
      </c>
      <c r="B3357" s="10">
        <f>[2]Emissions!B2673</f>
        <v>0</v>
      </c>
      <c r="C3357" s="10">
        <f>[2]Emissions!C2673</f>
        <v>0</v>
      </c>
      <c r="D3357" s="10">
        <f>[2]Emissions!D2673</f>
        <v>0</v>
      </c>
      <c r="E3357" s="42">
        <f>[2]Emissions!E2673</f>
        <v>0</v>
      </c>
      <c r="F3357" s="42">
        <f>[2]Emissions!F2673</f>
        <v>0</v>
      </c>
      <c r="G3357" s="42">
        <f>[2]Emissions!G2673</f>
        <v>0</v>
      </c>
      <c r="H3357" s="42">
        <f>[2]Emissions!H2673</f>
        <v>0</v>
      </c>
      <c r="I3357" s="42">
        <f>[2]Emissions!I2673</f>
        <v>0</v>
      </c>
      <c r="J3357" s="42">
        <f>[2]Emissions!J2673</f>
        <v>0</v>
      </c>
      <c r="K3357" s="42">
        <f>[2]Emissions!K2673</f>
        <v>0</v>
      </c>
      <c r="L3357" s="42">
        <f>[2]Emissions!L2673</f>
        <v>0</v>
      </c>
      <c r="M3357" s="42">
        <f>[2]Emissions!M2673</f>
        <v>0</v>
      </c>
    </row>
    <row r="3358" spans="1:13">
      <c r="A3358" s="10">
        <f>[2]Emissions!A2666</f>
        <v>0</v>
      </c>
      <c r="B3358" s="10">
        <f>[2]Emissions!B2666</f>
        <v>0</v>
      </c>
      <c r="C3358" s="10">
        <f>[2]Emissions!C2666</f>
        <v>0</v>
      </c>
      <c r="D3358" s="10">
        <f>[2]Emissions!D2666</f>
        <v>0</v>
      </c>
      <c r="E3358" s="42">
        <f>[2]Emissions!E2666</f>
        <v>0</v>
      </c>
      <c r="F3358" s="42">
        <f>[2]Emissions!F2666</f>
        <v>0</v>
      </c>
      <c r="G3358" s="42">
        <f>[2]Emissions!G2666</f>
        <v>0</v>
      </c>
      <c r="H3358" s="42">
        <f>[2]Emissions!H2666</f>
        <v>0</v>
      </c>
      <c r="I3358" s="42">
        <f>[2]Emissions!I2666</f>
        <v>0</v>
      </c>
      <c r="J3358" s="42">
        <f>[2]Emissions!J2666</f>
        <v>0</v>
      </c>
      <c r="K3358" s="42">
        <f>[2]Emissions!K2666</f>
        <v>0</v>
      </c>
      <c r="L3358" s="42">
        <f>[2]Emissions!L2666</f>
        <v>0</v>
      </c>
      <c r="M3358" s="42">
        <f>[2]Emissions!M2666</f>
        <v>0</v>
      </c>
    </row>
    <row r="3359" spans="1:13">
      <c r="A3359" s="10">
        <f>[2]Emissions!A2659</f>
        <v>0</v>
      </c>
      <c r="B3359" s="10">
        <f>[2]Emissions!B2659</f>
        <v>0</v>
      </c>
      <c r="C3359" s="10">
        <f>[2]Emissions!C2659</f>
        <v>0</v>
      </c>
      <c r="D3359" s="10">
        <f>[2]Emissions!D2659</f>
        <v>0</v>
      </c>
      <c r="E3359" s="42">
        <f>[2]Emissions!E2659</f>
        <v>0</v>
      </c>
      <c r="F3359" s="42">
        <f>[2]Emissions!F2659</f>
        <v>0</v>
      </c>
      <c r="G3359" s="42">
        <f>[2]Emissions!G2659</f>
        <v>0</v>
      </c>
      <c r="H3359" s="42">
        <f>[2]Emissions!H2659</f>
        <v>0</v>
      </c>
      <c r="I3359" s="42">
        <f>[2]Emissions!I2659</f>
        <v>0</v>
      </c>
      <c r="J3359" s="42">
        <f>[2]Emissions!J2659</f>
        <v>0</v>
      </c>
      <c r="K3359" s="42">
        <f>[2]Emissions!K2659</f>
        <v>0</v>
      </c>
      <c r="L3359" s="42">
        <f>[2]Emissions!L2659</f>
        <v>0</v>
      </c>
      <c r="M3359" s="42">
        <f>[2]Emissions!M2659</f>
        <v>0</v>
      </c>
    </row>
    <row r="3360" spans="1:13">
      <c r="A3360" s="10">
        <f>[2]Emissions!A2652</f>
        <v>0</v>
      </c>
      <c r="B3360" s="10">
        <f>[2]Emissions!B2652</f>
        <v>0</v>
      </c>
      <c r="C3360" s="10">
        <f>[2]Emissions!C2652</f>
        <v>0</v>
      </c>
      <c r="D3360" s="10">
        <f>[2]Emissions!D2652</f>
        <v>0</v>
      </c>
      <c r="E3360" s="42">
        <f>[2]Emissions!E2652</f>
        <v>0</v>
      </c>
      <c r="F3360" s="42">
        <f>[2]Emissions!F2652</f>
        <v>0</v>
      </c>
      <c r="G3360" s="42">
        <f>[2]Emissions!G2652</f>
        <v>0</v>
      </c>
      <c r="H3360" s="42">
        <f>[2]Emissions!H2652</f>
        <v>0</v>
      </c>
      <c r="I3360" s="42">
        <f>[2]Emissions!I2652</f>
        <v>0</v>
      </c>
      <c r="J3360" s="42">
        <f>[2]Emissions!J2652</f>
        <v>0</v>
      </c>
      <c r="K3360" s="42">
        <f>[2]Emissions!K2652</f>
        <v>0</v>
      </c>
      <c r="L3360" s="42">
        <f>[2]Emissions!L2652</f>
        <v>0</v>
      </c>
      <c r="M3360" s="42">
        <f>[2]Emissions!M2652</f>
        <v>0</v>
      </c>
    </row>
    <row r="3361" spans="1:13">
      <c r="A3361" s="10">
        <f>[2]Emissions!A2645</f>
        <v>0</v>
      </c>
      <c r="B3361" s="10">
        <f>[2]Emissions!B2645</f>
        <v>0</v>
      </c>
      <c r="C3361" s="10">
        <f>[2]Emissions!C2645</f>
        <v>0</v>
      </c>
      <c r="D3361" s="10">
        <f>[2]Emissions!D2645</f>
        <v>0</v>
      </c>
      <c r="E3361" s="42">
        <f>[2]Emissions!E2645</f>
        <v>0</v>
      </c>
      <c r="F3361" s="42">
        <f>[2]Emissions!F2645</f>
        <v>0</v>
      </c>
      <c r="G3361" s="42">
        <f>[2]Emissions!G2645</f>
        <v>0</v>
      </c>
      <c r="H3361" s="42">
        <f>[2]Emissions!H2645</f>
        <v>0</v>
      </c>
      <c r="I3361" s="42">
        <f>[2]Emissions!I2645</f>
        <v>0</v>
      </c>
      <c r="J3361" s="42">
        <f>[2]Emissions!J2645</f>
        <v>0</v>
      </c>
      <c r="K3361" s="42">
        <f>[2]Emissions!K2645</f>
        <v>0</v>
      </c>
      <c r="L3361" s="42">
        <f>[2]Emissions!L2645</f>
        <v>0</v>
      </c>
      <c r="M3361" s="42">
        <f>[2]Emissions!M2645</f>
        <v>0</v>
      </c>
    </row>
    <row r="3362" spans="1:13">
      <c r="A3362" s="10">
        <f>[2]Emissions!A3431</f>
        <v>0</v>
      </c>
      <c r="B3362" s="10">
        <f>[2]Emissions!B3431</f>
        <v>0</v>
      </c>
      <c r="C3362" s="10">
        <f>[2]Emissions!C3431</f>
        <v>0</v>
      </c>
      <c r="D3362" s="10">
        <f>[2]Emissions!D3431</f>
        <v>0</v>
      </c>
      <c r="E3362" s="42">
        <f>[2]Emissions!E3431</f>
        <v>0</v>
      </c>
      <c r="F3362" s="42">
        <f>[2]Emissions!F3431</f>
        <v>0</v>
      </c>
      <c r="G3362" s="42">
        <f>[2]Emissions!G3431</f>
        <v>0</v>
      </c>
      <c r="H3362" s="42">
        <f>[2]Emissions!H3431</f>
        <v>0</v>
      </c>
      <c r="I3362" s="42">
        <f>[2]Emissions!I3431</f>
        <v>0</v>
      </c>
      <c r="J3362" s="42">
        <f>[2]Emissions!J3431</f>
        <v>0</v>
      </c>
      <c r="K3362" s="42">
        <f>[2]Emissions!K3431</f>
        <v>0</v>
      </c>
      <c r="L3362" s="42">
        <f>[2]Emissions!L3431</f>
        <v>0</v>
      </c>
      <c r="M3362" s="42">
        <f>[2]Emissions!M3431</f>
        <v>0</v>
      </c>
    </row>
    <row r="3363" spans="1:13">
      <c r="A3363" s="10">
        <f>[2]Emissions!A3424</f>
        <v>0</v>
      </c>
      <c r="B3363" s="10">
        <f>[2]Emissions!B3424</f>
        <v>0</v>
      </c>
      <c r="C3363" s="10">
        <f>[2]Emissions!C3424</f>
        <v>0</v>
      </c>
      <c r="D3363" s="10">
        <f>[2]Emissions!D3424</f>
        <v>0</v>
      </c>
      <c r="E3363" s="42">
        <f>[2]Emissions!E3424</f>
        <v>0</v>
      </c>
      <c r="F3363" s="42">
        <f>[2]Emissions!F3424</f>
        <v>0</v>
      </c>
      <c r="G3363" s="42">
        <f>[2]Emissions!G3424</f>
        <v>0</v>
      </c>
      <c r="H3363" s="42">
        <f>[2]Emissions!H3424</f>
        <v>0</v>
      </c>
      <c r="I3363" s="42">
        <f>[2]Emissions!I3424</f>
        <v>0</v>
      </c>
      <c r="J3363" s="42">
        <f>[2]Emissions!J3424</f>
        <v>0</v>
      </c>
      <c r="K3363" s="42">
        <f>[2]Emissions!K3424</f>
        <v>0</v>
      </c>
      <c r="L3363" s="42">
        <f>[2]Emissions!L3424</f>
        <v>0</v>
      </c>
      <c r="M3363" s="42">
        <f>[2]Emissions!M3424</f>
        <v>0</v>
      </c>
    </row>
    <row r="3364" spans="1:13">
      <c r="A3364" s="10">
        <f>[2]Emissions!A3413</f>
        <v>0</v>
      </c>
      <c r="B3364" s="10">
        <f>[2]Emissions!B3413</f>
        <v>0</v>
      </c>
      <c r="C3364" s="10">
        <f>[2]Emissions!C3413</f>
        <v>0</v>
      </c>
      <c r="D3364" s="10">
        <f>[2]Emissions!D3413</f>
        <v>0</v>
      </c>
      <c r="E3364" s="42">
        <f>[2]Emissions!E3413</f>
        <v>0</v>
      </c>
      <c r="F3364" s="42">
        <f>[2]Emissions!F3413</f>
        <v>0</v>
      </c>
      <c r="G3364" s="42">
        <f>[2]Emissions!G3413</f>
        <v>0</v>
      </c>
      <c r="H3364" s="42">
        <f>[2]Emissions!H3413</f>
        <v>0</v>
      </c>
      <c r="I3364" s="42">
        <f>[2]Emissions!I3413</f>
        <v>0</v>
      </c>
      <c r="J3364" s="42">
        <f>[2]Emissions!J3413</f>
        <v>0</v>
      </c>
      <c r="K3364" s="42">
        <f>[2]Emissions!K3413</f>
        <v>0</v>
      </c>
      <c r="L3364" s="42">
        <f>[2]Emissions!L3413</f>
        <v>0</v>
      </c>
      <c r="M3364" s="42">
        <f>[2]Emissions!M3413</f>
        <v>0</v>
      </c>
    </row>
    <row r="3365" spans="1:13">
      <c r="A3365" s="10">
        <f>[2]Emissions!A3406</f>
        <v>0</v>
      </c>
      <c r="B3365" s="10">
        <f>[2]Emissions!B3406</f>
        <v>0</v>
      </c>
      <c r="C3365" s="10">
        <f>[2]Emissions!C3406</f>
        <v>0</v>
      </c>
      <c r="D3365" s="10">
        <f>[2]Emissions!D3406</f>
        <v>0</v>
      </c>
      <c r="E3365" s="42">
        <f>[2]Emissions!E3406</f>
        <v>0</v>
      </c>
      <c r="F3365" s="42">
        <f>[2]Emissions!F3406</f>
        <v>0</v>
      </c>
      <c r="G3365" s="42">
        <f>[2]Emissions!G3406</f>
        <v>0</v>
      </c>
      <c r="H3365" s="42">
        <f>[2]Emissions!H3406</f>
        <v>0</v>
      </c>
      <c r="I3365" s="42">
        <f>[2]Emissions!I3406</f>
        <v>0</v>
      </c>
      <c r="J3365" s="42">
        <f>[2]Emissions!J3406</f>
        <v>0</v>
      </c>
      <c r="K3365" s="42">
        <f>[2]Emissions!K3406</f>
        <v>0</v>
      </c>
      <c r="L3365" s="42">
        <f>[2]Emissions!L3406</f>
        <v>0</v>
      </c>
      <c r="M3365" s="42">
        <f>[2]Emissions!M3406</f>
        <v>0</v>
      </c>
    </row>
    <row r="3366" spans="1:13">
      <c r="A3366" s="10">
        <f>[2]Emissions!A3399</f>
        <v>0</v>
      </c>
      <c r="B3366" s="10">
        <f>[2]Emissions!B3399</f>
        <v>0</v>
      </c>
      <c r="C3366" s="10">
        <f>[2]Emissions!C3399</f>
        <v>0</v>
      </c>
      <c r="D3366" s="10">
        <f>[2]Emissions!D3399</f>
        <v>0</v>
      </c>
      <c r="E3366" s="42">
        <f>[2]Emissions!E3399</f>
        <v>0</v>
      </c>
      <c r="F3366" s="42">
        <f>[2]Emissions!F3399</f>
        <v>0</v>
      </c>
      <c r="G3366" s="42">
        <f>[2]Emissions!G3399</f>
        <v>0</v>
      </c>
      <c r="H3366" s="42">
        <f>[2]Emissions!H3399</f>
        <v>0</v>
      </c>
      <c r="I3366" s="42">
        <f>[2]Emissions!I3399</f>
        <v>0</v>
      </c>
      <c r="J3366" s="42">
        <f>[2]Emissions!J3399</f>
        <v>0</v>
      </c>
      <c r="K3366" s="42">
        <f>[2]Emissions!K3399</f>
        <v>0</v>
      </c>
      <c r="L3366" s="42">
        <f>[2]Emissions!L3399</f>
        <v>0</v>
      </c>
      <c r="M3366" s="42">
        <f>[2]Emissions!M3399</f>
        <v>0</v>
      </c>
    </row>
    <row r="3367" spans="1:13">
      <c r="A3367" s="10">
        <f>[2]Emissions!A3392</f>
        <v>0</v>
      </c>
      <c r="B3367" s="10">
        <f>[2]Emissions!B3392</f>
        <v>0</v>
      </c>
      <c r="C3367" s="10">
        <f>[2]Emissions!C3392</f>
        <v>0</v>
      </c>
      <c r="D3367" s="10">
        <f>[2]Emissions!D3392</f>
        <v>0</v>
      </c>
      <c r="E3367" s="42">
        <f>[2]Emissions!E3392</f>
        <v>0</v>
      </c>
      <c r="F3367" s="42">
        <f>[2]Emissions!F3392</f>
        <v>0</v>
      </c>
      <c r="G3367" s="42">
        <f>[2]Emissions!G3392</f>
        <v>0</v>
      </c>
      <c r="H3367" s="42">
        <f>[2]Emissions!H3392</f>
        <v>0</v>
      </c>
      <c r="I3367" s="42">
        <f>[2]Emissions!I3392</f>
        <v>0</v>
      </c>
      <c r="J3367" s="42">
        <f>[2]Emissions!J3392</f>
        <v>0</v>
      </c>
      <c r="K3367" s="42">
        <f>[2]Emissions!K3392</f>
        <v>0</v>
      </c>
      <c r="L3367" s="42">
        <f>[2]Emissions!L3392</f>
        <v>0</v>
      </c>
      <c r="M3367" s="42">
        <f>[2]Emissions!M3392</f>
        <v>0</v>
      </c>
    </row>
    <row r="3368" spans="1:13">
      <c r="A3368" s="10">
        <f>[2]Emissions!A3385</f>
        <v>0</v>
      </c>
      <c r="B3368" s="10">
        <f>[2]Emissions!B3385</f>
        <v>0</v>
      </c>
      <c r="C3368" s="10">
        <f>[2]Emissions!C3385</f>
        <v>0</v>
      </c>
      <c r="D3368" s="10">
        <f>[2]Emissions!D3385</f>
        <v>0</v>
      </c>
      <c r="E3368" s="42">
        <f>[2]Emissions!E3385</f>
        <v>0</v>
      </c>
      <c r="F3368" s="42">
        <f>[2]Emissions!F3385</f>
        <v>0</v>
      </c>
      <c r="G3368" s="42">
        <f>[2]Emissions!G3385</f>
        <v>0</v>
      </c>
      <c r="H3368" s="42">
        <f>[2]Emissions!H3385</f>
        <v>0</v>
      </c>
      <c r="I3368" s="42">
        <f>[2]Emissions!I3385</f>
        <v>0</v>
      </c>
      <c r="J3368" s="42">
        <f>[2]Emissions!J3385</f>
        <v>0</v>
      </c>
      <c r="K3368" s="42">
        <f>[2]Emissions!K3385</f>
        <v>0</v>
      </c>
      <c r="L3368" s="42">
        <f>[2]Emissions!L3385</f>
        <v>0</v>
      </c>
      <c r="M3368" s="42">
        <f>[2]Emissions!M3385</f>
        <v>0</v>
      </c>
    </row>
    <row r="3369" spans="1:13">
      <c r="A3369" s="10">
        <f>[2]Emissions!A3378</f>
        <v>0</v>
      </c>
      <c r="B3369" s="10">
        <f>[2]Emissions!B3378</f>
        <v>0</v>
      </c>
      <c r="C3369" s="10">
        <f>[2]Emissions!C3378</f>
        <v>0</v>
      </c>
      <c r="D3369" s="10">
        <f>[2]Emissions!D3378</f>
        <v>0</v>
      </c>
      <c r="E3369" s="42">
        <f>[2]Emissions!E3378</f>
        <v>0</v>
      </c>
      <c r="F3369" s="42">
        <f>[2]Emissions!F3378</f>
        <v>0</v>
      </c>
      <c r="G3369" s="42">
        <f>[2]Emissions!G3378</f>
        <v>0</v>
      </c>
      <c r="H3369" s="42">
        <f>[2]Emissions!H3378</f>
        <v>0</v>
      </c>
      <c r="I3369" s="42">
        <f>[2]Emissions!I3378</f>
        <v>0</v>
      </c>
      <c r="J3369" s="42">
        <f>[2]Emissions!J3378</f>
        <v>0</v>
      </c>
      <c r="K3369" s="42">
        <f>[2]Emissions!K3378</f>
        <v>0</v>
      </c>
      <c r="L3369" s="42">
        <f>[2]Emissions!L3378</f>
        <v>0</v>
      </c>
      <c r="M3369" s="42">
        <f>[2]Emissions!M3378</f>
        <v>0</v>
      </c>
    </row>
    <row r="3370" spans="1:13">
      <c r="A3370" s="10">
        <f>[2]Emissions!A3371</f>
        <v>0</v>
      </c>
      <c r="B3370" s="10">
        <f>[2]Emissions!B3371</f>
        <v>0</v>
      </c>
      <c r="C3370" s="10">
        <f>[2]Emissions!C3371</f>
        <v>0</v>
      </c>
      <c r="D3370" s="10">
        <f>[2]Emissions!D3371</f>
        <v>0</v>
      </c>
      <c r="E3370" s="42">
        <f>[2]Emissions!E3371</f>
        <v>0</v>
      </c>
      <c r="F3370" s="42">
        <f>[2]Emissions!F3371</f>
        <v>0</v>
      </c>
      <c r="G3370" s="42">
        <f>[2]Emissions!G3371</f>
        <v>0</v>
      </c>
      <c r="H3370" s="42">
        <f>[2]Emissions!H3371</f>
        <v>0</v>
      </c>
      <c r="I3370" s="42">
        <f>[2]Emissions!I3371</f>
        <v>0</v>
      </c>
      <c r="J3370" s="42">
        <f>[2]Emissions!J3371</f>
        <v>0</v>
      </c>
      <c r="K3370" s="42">
        <f>[2]Emissions!K3371</f>
        <v>0</v>
      </c>
      <c r="L3370" s="42">
        <f>[2]Emissions!L3371</f>
        <v>0</v>
      </c>
      <c r="M3370" s="42">
        <f>[2]Emissions!M3371</f>
        <v>0</v>
      </c>
    </row>
    <row r="3371" spans="1:13">
      <c r="A3371" s="10">
        <f>[2]Emissions!A3364</f>
        <v>0</v>
      </c>
      <c r="B3371" s="10">
        <f>[2]Emissions!B3364</f>
        <v>0</v>
      </c>
      <c r="C3371" s="10">
        <f>[2]Emissions!C3364</f>
        <v>0</v>
      </c>
      <c r="D3371" s="10">
        <f>[2]Emissions!D3364</f>
        <v>0</v>
      </c>
      <c r="E3371" s="42">
        <f>[2]Emissions!E3364</f>
        <v>0</v>
      </c>
      <c r="F3371" s="42">
        <f>[2]Emissions!F3364</f>
        <v>0</v>
      </c>
      <c r="G3371" s="42">
        <f>[2]Emissions!G3364</f>
        <v>0</v>
      </c>
      <c r="H3371" s="42">
        <f>[2]Emissions!H3364</f>
        <v>0</v>
      </c>
      <c r="I3371" s="42">
        <f>[2]Emissions!I3364</f>
        <v>0</v>
      </c>
      <c r="J3371" s="42">
        <f>[2]Emissions!J3364</f>
        <v>0</v>
      </c>
      <c r="K3371" s="42">
        <f>[2]Emissions!K3364</f>
        <v>0</v>
      </c>
      <c r="L3371" s="42">
        <f>[2]Emissions!L3364</f>
        <v>0</v>
      </c>
      <c r="M3371" s="42">
        <f>[2]Emissions!M3364</f>
        <v>0</v>
      </c>
    </row>
    <row r="3372" spans="1:13">
      <c r="A3372" s="10">
        <f>[2]Emissions!A3357</f>
        <v>0</v>
      </c>
      <c r="B3372" s="10">
        <f>[2]Emissions!B3357</f>
        <v>0</v>
      </c>
      <c r="C3372" s="10">
        <f>[2]Emissions!C3357</f>
        <v>0</v>
      </c>
      <c r="D3372" s="10">
        <f>[2]Emissions!D3357</f>
        <v>0</v>
      </c>
      <c r="E3372" s="42">
        <f>[2]Emissions!E3357</f>
        <v>0</v>
      </c>
      <c r="F3372" s="42">
        <f>[2]Emissions!F3357</f>
        <v>0</v>
      </c>
      <c r="G3372" s="42">
        <f>[2]Emissions!G3357</f>
        <v>0</v>
      </c>
      <c r="H3372" s="42">
        <f>[2]Emissions!H3357</f>
        <v>0</v>
      </c>
      <c r="I3372" s="42">
        <f>[2]Emissions!I3357</f>
        <v>0</v>
      </c>
      <c r="J3372" s="42">
        <f>[2]Emissions!J3357</f>
        <v>0</v>
      </c>
      <c r="K3372" s="42">
        <f>[2]Emissions!K3357</f>
        <v>0</v>
      </c>
      <c r="L3372" s="42">
        <f>[2]Emissions!L3357</f>
        <v>0</v>
      </c>
      <c r="M3372" s="42">
        <f>[2]Emissions!M3357</f>
        <v>0</v>
      </c>
    </row>
    <row r="3373" spans="1:13">
      <c r="A3373" s="10">
        <f>[2]Emissions!A3350</f>
        <v>0</v>
      </c>
      <c r="B3373" s="10">
        <f>[2]Emissions!B3350</f>
        <v>0</v>
      </c>
      <c r="C3373" s="10">
        <f>[2]Emissions!C3350</f>
        <v>0</v>
      </c>
      <c r="D3373" s="10">
        <f>[2]Emissions!D3350</f>
        <v>0</v>
      </c>
      <c r="E3373" s="42">
        <f>[2]Emissions!E3350</f>
        <v>0</v>
      </c>
      <c r="F3373" s="42">
        <f>[2]Emissions!F3350</f>
        <v>0</v>
      </c>
      <c r="G3373" s="42">
        <f>[2]Emissions!G3350</f>
        <v>0</v>
      </c>
      <c r="H3373" s="42">
        <f>[2]Emissions!H3350</f>
        <v>0</v>
      </c>
      <c r="I3373" s="42">
        <f>[2]Emissions!I3350</f>
        <v>0</v>
      </c>
      <c r="J3373" s="42">
        <f>[2]Emissions!J3350</f>
        <v>0</v>
      </c>
      <c r="K3373" s="42">
        <f>[2]Emissions!K3350</f>
        <v>0</v>
      </c>
      <c r="L3373" s="42">
        <f>[2]Emissions!L3350</f>
        <v>0</v>
      </c>
      <c r="M3373" s="42">
        <f>[2]Emissions!M3350</f>
        <v>0</v>
      </c>
    </row>
    <row r="3374" spans="1:13">
      <c r="A3374" s="10">
        <f>[2]Emissions!A3343</f>
        <v>0</v>
      </c>
      <c r="B3374" s="10">
        <f>[2]Emissions!B3343</f>
        <v>0</v>
      </c>
      <c r="C3374" s="10">
        <f>[2]Emissions!C3343</f>
        <v>0</v>
      </c>
      <c r="D3374" s="10">
        <f>[2]Emissions!D3343</f>
        <v>0</v>
      </c>
      <c r="E3374" s="42">
        <f>[2]Emissions!E3343</f>
        <v>0</v>
      </c>
      <c r="F3374" s="42">
        <f>[2]Emissions!F3343</f>
        <v>0</v>
      </c>
      <c r="G3374" s="42">
        <f>[2]Emissions!G3343</f>
        <v>0</v>
      </c>
      <c r="H3374" s="42">
        <f>[2]Emissions!H3343</f>
        <v>0</v>
      </c>
      <c r="I3374" s="42">
        <f>[2]Emissions!I3343</f>
        <v>0</v>
      </c>
      <c r="J3374" s="42">
        <f>[2]Emissions!J3343</f>
        <v>0</v>
      </c>
      <c r="K3374" s="42">
        <f>[2]Emissions!K3343</f>
        <v>0</v>
      </c>
      <c r="L3374" s="42">
        <f>[2]Emissions!L3343</f>
        <v>0</v>
      </c>
      <c r="M3374" s="42">
        <f>[2]Emissions!M3343</f>
        <v>0</v>
      </c>
    </row>
    <row r="3375" spans="1:13">
      <c r="A3375" s="10">
        <f>[2]Emissions!A3336</f>
        <v>0</v>
      </c>
      <c r="B3375" s="10">
        <f>[2]Emissions!B3336</f>
        <v>0</v>
      </c>
      <c r="C3375" s="10">
        <f>[2]Emissions!C3336</f>
        <v>0</v>
      </c>
      <c r="D3375" s="10">
        <f>[2]Emissions!D3336</f>
        <v>0</v>
      </c>
      <c r="E3375" s="42">
        <f>[2]Emissions!E3336</f>
        <v>0</v>
      </c>
      <c r="F3375" s="42">
        <f>[2]Emissions!F3336</f>
        <v>0</v>
      </c>
      <c r="G3375" s="42">
        <f>[2]Emissions!G3336</f>
        <v>0</v>
      </c>
      <c r="H3375" s="42">
        <f>[2]Emissions!H3336</f>
        <v>0</v>
      </c>
      <c r="I3375" s="42">
        <f>[2]Emissions!I3336</f>
        <v>0</v>
      </c>
      <c r="J3375" s="42">
        <f>[2]Emissions!J3336</f>
        <v>0</v>
      </c>
      <c r="K3375" s="42">
        <f>[2]Emissions!K3336</f>
        <v>0</v>
      </c>
      <c r="L3375" s="42">
        <f>[2]Emissions!L3336</f>
        <v>0</v>
      </c>
      <c r="M3375" s="42">
        <f>[2]Emissions!M3336</f>
        <v>0</v>
      </c>
    </row>
    <row r="3376" spans="1:13">
      <c r="A3376" s="10">
        <f>[2]Emissions!A3329</f>
        <v>0</v>
      </c>
      <c r="B3376" s="10">
        <f>[2]Emissions!B3329</f>
        <v>0</v>
      </c>
      <c r="C3376" s="10">
        <f>[2]Emissions!C3329</f>
        <v>0</v>
      </c>
      <c r="D3376" s="10">
        <f>[2]Emissions!D3329</f>
        <v>0</v>
      </c>
      <c r="E3376" s="42">
        <f>[2]Emissions!E3329</f>
        <v>0</v>
      </c>
      <c r="F3376" s="42">
        <f>[2]Emissions!F3329</f>
        <v>0</v>
      </c>
      <c r="G3376" s="42">
        <f>[2]Emissions!G3329</f>
        <v>0</v>
      </c>
      <c r="H3376" s="42">
        <f>[2]Emissions!H3329</f>
        <v>0</v>
      </c>
      <c r="I3376" s="42">
        <f>[2]Emissions!I3329</f>
        <v>0</v>
      </c>
      <c r="J3376" s="42">
        <f>[2]Emissions!J3329</f>
        <v>0</v>
      </c>
      <c r="K3376" s="42">
        <f>[2]Emissions!K3329</f>
        <v>0</v>
      </c>
      <c r="L3376" s="42">
        <f>[2]Emissions!L3329</f>
        <v>0</v>
      </c>
      <c r="M3376" s="42">
        <f>[2]Emissions!M3329</f>
        <v>0</v>
      </c>
    </row>
    <row r="3377" spans="1:13">
      <c r="A3377" s="10">
        <f>[2]Emissions!A3322</f>
        <v>0</v>
      </c>
      <c r="B3377" s="10">
        <f>[2]Emissions!B3322</f>
        <v>0</v>
      </c>
      <c r="C3377" s="10">
        <f>[2]Emissions!C3322</f>
        <v>0</v>
      </c>
      <c r="D3377" s="10">
        <f>[2]Emissions!D3322</f>
        <v>0</v>
      </c>
      <c r="E3377" s="42">
        <f>[2]Emissions!E3322</f>
        <v>0</v>
      </c>
      <c r="F3377" s="42">
        <f>[2]Emissions!F3322</f>
        <v>0</v>
      </c>
      <c r="G3377" s="42">
        <f>[2]Emissions!G3322</f>
        <v>0</v>
      </c>
      <c r="H3377" s="42">
        <f>[2]Emissions!H3322</f>
        <v>0</v>
      </c>
      <c r="I3377" s="42">
        <f>[2]Emissions!I3322</f>
        <v>0</v>
      </c>
      <c r="J3377" s="42">
        <f>[2]Emissions!J3322</f>
        <v>0</v>
      </c>
      <c r="K3377" s="42">
        <f>[2]Emissions!K3322</f>
        <v>0</v>
      </c>
      <c r="L3377" s="42">
        <f>[2]Emissions!L3322</f>
        <v>0</v>
      </c>
      <c r="M3377" s="42">
        <f>[2]Emissions!M3322</f>
        <v>0</v>
      </c>
    </row>
    <row r="3378" spans="1:13">
      <c r="A3378" s="10">
        <f>[2]Emissions!A3315</f>
        <v>0</v>
      </c>
      <c r="B3378" s="10">
        <f>[2]Emissions!B3315</f>
        <v>0</v>
      </c>
      <c r="C3378" s="10">
        <f>[2]Emissions!C3315</f>
        <v>0</v>
      </c>
      <c r="D3378" s="10">
        <f>[2]Emissions!D3315</f>
        <v>0</v>
      </c>
      <c r="E3378" s="42">
        <f>[2]Emissions!E3315</f>
        <v>0</v>
      </c>
      <c r="F3378" s="42">
        <f>[2]Emissions!F3315</f>
        <v>0</v>
      </c>
      <c r="G3378" s="42">
        <f>[2]Emissions!G3315</f>
        <v>0</v>
      </c>
      <c r="H3378" s="42">
        <f>[2]Emissions!H3315</f>
        <v>0</v>
      </c>
      <c r="I3378" s="42">
        <f>[2]Emissions!I3315</f>
        <v>0</v>
      </c>
      <c r="J3378" s="42">
        <f>[2]Emissions!J3315</f>
        <v>0</v>
      </c>
      <c r="K3378" s="42">
        <f>[2]Emissions!K3315</f>
        <v>0</v>
      </c>
      <c r="L3378" s="42">
        <f>[2]Emissions!L3315</f>
        <v>0</v>
      </c>
      <c r="M3378" s="42">
        <f>[2]Emissions!M3315</f>
        <v>0</v>
      </c>
    </row>
    <row r="3379" spans="1:13">
      <c r="A3379" s="10">
        <f>[2]Emissions!A3308</f>
        <v>0</v>
      </c>
      <c r="B3379" s="10">
        <f>[2]Emissions!B3308</f>
        <v>0</v>
      </c>
      <c r="C3379" s="10">
        <f>[2]Emissions!C3308</f>
        <v>0</v>
      </c>
      <c r="D3379" s="10">
        <f>[2]Emissions!D3308</f>
        <v>0</v>
      </c>
      <c r="E3379" s="42">
        <f>[2]Emissions!E3308</f>
        <v>0</v>
      </c>
      <c r="F3379" s="42">
        <f>[2]Emissions!F3308</f>
        <v>0</v>
      </c>
      <c r="G3379" s="42">
        <f>[2]Emissions!G3308</f>
        <v>0</v>
      </c>
      <c r="H3379" s="42">
        <f>[2]Emissions!H3308</f>
        <v>0</v>
      </c>
      <c r="I3379" s="42">
        <f>[2]Emissions!I3308</f>
        <v>0</v>
      </c>
      <c r="J3379" s="42">
        <f>[2]Emissions!J3308</f>
        <v>0</v>
      </c>
      <c r="K3379" s="42">
        <f>[2]Emissions!K3308</f>
        <v>0</v>
      </c>
      <c r="L3379" s="42">
        <f>[2]Emissions!L3308</f>
        <v>0</v>
      </c>
      <c r="M3379" s="42">
        <f>[2]Emissions!M3308</f>
        <v>0</v>
      </c>
    </row>
    <row r="3380" spans="1:13">
      <c r="A3380" s="10">
        <f>[2]Emissions!A3301</f>
        <v>0</v>
      </c>
      <c r="B3380" s="10">
        <f>[2]Emissions!B3301</f>
        <v>0</v>
      </c>
      <c r="C3380" s="10">
        <f>[2]Emissions!C3301</f>
        <v>0</v>
      </c>
      <c r="D3380" s="10">
        <f>[2]Emissions!D3301</f>
        <v>0</v>
      </c>
      <c r="E3380" s="42">
        <f>[2]Emissions!E3301</f>
        <v>0</v>
      </c>
      <c r="F3380" s="42">
        <f>[2]Emissions!F3301</f>
        <v>0</v>
      </c>
      <c r="G3380" s="42">
        <f>[2]Emissions!G3301</f>
        <v>0</v>
      </c>
      <c r="H3380" s="42">
        <f>[2]Emissions!H3301</f>
        <v>0</v>
      </c>
      <c r="I3380" s="42">
        <f>[2]Emissions!I3301</f>
        <v>0</v>
      </c>
      <c r="J3380" s="42">
        <f>[2]Emissions!J3301</f>
        <v>0</v>
      </c>
      <c r="K3380" s="42">
        <f>[2]Emissions!K3301</f>
        <v>0</v>
      </c>
      <c r="L3380" s="42">
        <f>[2]Emissions!L3301</f>
        <v>0</v>
      </c>
      <c r="M3380" s="42">
        <f>[2]Emissions!M3301</f>
        <v>0</v>
      </c>
    </row>
    <row r="3381" spans="1:13">
      <c r="A3381" s="10">
        <f>[2]Emissions!A3291</f>
        <v>0</v>
      </c>
      <c r="B3381" s="10">
        <f>[2]Emissions!B3291</f>
        <v>0</v>
      </c>
      <c r="C3381" s="10">
        <f>[2]Emissions!C3291</f>
        <v>0</v>
      </c>
      <c r="D3381" s="10">
        <f>[2]Emissions!D3291</f>
        <v>0</v>
      </c>
      <c r="E3381" s="42">
        <f>[2]Emissions!E3291</f>
        <v>0</v>
      </c>
      <c r="F3381" s="42">
        <f>[2]Emissions!F3291</f>
        <v>0</v>
      </c>
      <c r="G3381" s="42">
        <f>[2]Emissions!G3291</f>
        <v>0</v>
      </c>
      <c r="H3381" s="42">
        <f>[2]Emissions!H3291</f>
        <v>0</v>
      </c>
      <c r="I3381" s="42">
        <f>[2]Emissions!I3291</f>
        <v>0</v>
      </c>
      <c r="J3381" s="42">
        <f>[2]Emissions!J3291</f>
        <v>0</v>
      </c>
      <c r="K3381" s="42">
        <f>[2]Emissions!K3291</f>
        <v>0</v>
      </c>
      <c r="L3381" s="42">
        <f>[2]Emissions!L3291</f>
        <v>0</v>
      </c>
      <c r="M3381" s="42">
        <f>[2]Emissions!M3291</f>
        <v>0</v>
      </c>
    </row>
    <row r="3382" spans="1:13">
      <c r="A3382" s="10">
        <f>[2]Emissions!A3284</f>
        <v>0</v>
      </c>
      <c r="B3382" s="10">
        <f>[2]Emissions!B3284</f>
        <v>0</v>
      </c>
      <c r="C3382" s="10">
        <f>[2]Emissions!C3284</f>
        <v>0</v>
      </c>
      <c r="D3382" s="10">
        <f>[2]Emissions!D3284</f>
        <v>0</v>
      </c>
      <c r="E3382" s="42">
        <f>[2]Emissions!E3284</f>
        <v>0</v>
      </c>
      <c r="F3382" s="42">
        <f>[2]Emissions!F3284</f>
        <v>0</v>
      </c>
      <c r="G3382" s="42">
        <f>[2]Emissions!G3284</f>
        <v>0</v>
      </c>
      <c r="H3382" s="42">
        <f>[2]Emissions!H3284</f>
        <v>0</v>
      </c>
      <c r="I3382" s="42">
        <f>[2]Emissions!I3284</f>
        <v>0</v>
      </c>
      <c r="J3382" s="42">
        <f>[2]Emissions!J3284</f>
        <v>0</v>
      </c>
      <c r="K3382" s="42">
        <f>[2]Emissions!K3284</f>
        <v>0</v>
      </c>
      <c r="L3382" s="42">
        <f>[2]Emissions!L3284</f>
        <v>0</v>
      </c>
      <c r="M3382" s="42">
        <f>[2]Emissions!M3284</f>
        <v>0</v>
      </c>
    </row>
    <row r="3383" spans="1:13">
      <c r="A3383" s="10">
        <f>[2]Emissions!A3277</f>
        <v>0</v>
      </c>
      <c r="B3383" s="10">
        <f>[2]Emissions!B3277</f>
        <v>0</v>
      </c>
      <c r="C3383" s="10">
        <f>[2]Emissions!C3277</f>
        <v>0</v>
      </c>
      <c r="D3383" s="10">
        <f>[2]Emissions!D3277</f>
        <v>0</v>
      </c>
      <c r="E3383" s="42">
        <f>[2]Emissions!E3277</f>
        <v>0</v>
      </c>
      <c r="F3383" s="42">
        <f>[2]Emissions!F3277</f>
        <v>0</v>
      </c>
      <c r="G3383" s="42">
        <f>[2]Emissions!G3277</f>
        <v>0</v>
      </c>
      <c r="H3383" s="42">
        <f>[2]Emissions!H3277</f>
        <v>0</v>
      </c>
      <c r="I3383" s="42">
        <f>[2]Emissions!I3277</f>
        <v>0</v>
      </c>
      <c r="J3383" s="42">
        <f>[2]Emissions!J3277</f>
        <v>0</v>
      </c>
      <c r="K3383" s="42">
        <f>[2]Emissions!K3277</f>
        <v>0</v>
      </c>
      <c r="L3383" s="42">
        <f>[2]Emissions!L3277</f>
        <v>0</v>
      </c>
      <c r="M3383" s="42">
        <f>[2]Emissions!M3277</f>
        <v>0</v>
      </c>
    </row>
    <row r="3384" spans="1:13">
      <c r="A3384" s="10">
        <f>[2]Emissions!A3270</f>
        <v>0</v>
      </c>
      <c r="B3384" s="10">
        <f>[2]Emissions!B3270</f>
        <v>0</v>
      </c>
      <c r="C3384" s="10">
        <f>[2]Emissions!C3270</f>
        <v>0</v>
      </c>
      <c r="D3384" s="10">
        <f>[2]Emissions!D3270</f>
        <v>0</v>
      </c>
      <c r="E3384" s="42">
        <f>[2]Emissions!E3270</f>
        <v>0</v>
      </c>
      <c r="F3384" s="42">
        <f>[2]Emissions!F3270</f>
        <v>0</v>
      </c>
      <c r="G3384" s="42">
        <f>[2]Emissions!G3270</f>
        <v>0</v>
      </c>
      <c r="H3384" s="42">
        <f>[2]Emissions!H3270</f>
        <v>0</v>
      </c>
      <c r="I3384" s="42">
        <f>[2]Emissions!I3270</f>
        <v>0</v>
      </c>
      <c r="J3384" s="42">
        <f>[2]Emissions!J3270</f>
        <v>0</v>
      </c>
      <c r="K3384" s="42">
        <f>[2]Emissions!K3270</f>
        <v>0</v>
      </c>
      <c r="L3384" s="42">
        <f>[2]Emissions!L3270</f>
        <v>0</v>
      </c>
      <c r="M3384" s="42">
        <f>[2]Emissions!M3270</f>
        <v>0</v>
      </c>
    </row>
    <row r="3385" spans="1:13">
      <c r="A3385" s="10">
        <f>[2]Emissions!A3432</f>
        <v>0</v>
      </c>
      <c r="B3385" s="10">
        <f>[2]Emissions!B3432</f>
        <v>0</v>
      </c>
      <c r="C3385" s="10">
        <f>[2]Emissions!C3432</f>
        <v>0</v>
      </c>
      <c r="D3385" s="10">
        <f>[2]Emissions!D3432</f>
        <v>0</v>
      </c>
      <c r="E3385" s="42">
        <f>[2]Emissions!E3432</f>
        <v>0</v>
      </c>
      <c r="F3385" s="42">
        <f>[2]Emissions!F3432</f>
        <v>0</v>
      </c>
      <c r="G3385" s="42">
        <f>[2]Emissions!G3432</f>
        <v>0</v>
      </c>
      <c r="H3385" s="42">
        <f>[2]Emissions!H3432</f>
        <v>0</v>
      </c>
      <c r="I3385" s="42">
        <f>[2]Emissions!I3432</f>
        <v>0</v>
      </c>
      <c r="J3385" s="42">
        <f>[2]Emissions!J3432</f>
        <v>0</v>
      </c>
      <c r="K3385" s="42">
        <f>[2]Emissions!K3432</f>
        <v>0</v>
      </c>
      <c r="L3385" s="42">
        <f>[2]Emissions!L3432</f>
        <v>0</v>
      </c>
      <c r="M3385" s="42">
        <f>[2]Emissions!M3432</f>
        <v>0</v>
      </c>
    </row>
    <row r="3386" spans="1:13">
      <c r="A3386" s="10">
        <f>[2]Emissions!A3425</f>
        <v>0</v>
      </c>
      <c r="B3386" s="10">
        <f>[2]Emissions!B3425</f>
        <v>0</v>
      </c>
      <c r="C3386" s="10">
        <f>[2]Emissions!C3425</f>
        <v>0</v>
      </c>
      <c r="D3386" s="10">
        <f>[2]Emissions!D3425</f>
        <v>0</v>
      </c>
      <c r="E3386" s="42">
        <f>[2]Emissions!E3425</f>
        <v>0</v>
      </c>
      <c r="F3386" s="42">
        <f>[2]Emissions!F3425</f>
        <v>0</v>
      </c>
      <c r="G3386" s="42">
        <f>[2]Emissions!G3425</f>
        <v>0</v>
      </c>
      <c r="H3386" s="42">
        <f>[2]Emissions!H3425</f>
        <v>0</v>
      </c>
      <c r="I3386" s="42">
        <f>[2]Emissions!I3425</f>
        <v>0</v>
      </c>
      <c r="J3386" s="42">
        <f>[2]Emissions!J3425</f>
        <v>0</v>
      </c>
      <c r="K3386" s="42">
        <f>[2]Emissions!K3425</f>
        <v>0</v>
      </c>
      <c r="L3386" s="42">
        <f>[2]Emissions!L3425</f>
        <v>0</v>
      </c>
      <c r="M3386" s="42">
        <f>[2]Emissions!M3425</f>
        <v>0</v>
      </c>
    </row>
    <row r="3387" spans="1:13">
      <c r="A3387" s="10">
        <f>[2]Emissions!A3419</f>
        <v>0</v>
      </c>
      <c r="B3387" s="10">
        <f>[2]Emissions!B3419</f>
        <v>0</v>
      </c>
      <c r="C3387" s="10">
        <f>[2]Emissions!C3419</f>
        <v>0</v>
      </c>
      <c r="D3387" s="10">
        <f>[2]Emissions!D3419</f>
        <v>0</v>
      </c>
      <c r="E3387" s="42">
        <f>[2]Emissions!E3419</f>
        <v>0</v>
      </c>
      <c r="F3387" s="42">
        <f>[2]Emissions!F3419</f>
        <v>0</v>
      </c>
      <c r="G3387" s="42">
        <f>[2]Emissions!G3419</f>
        <v>0</v>
      </c>
      <c r="H3387" s="42">
        <f>[2]Emissions!H3419</f>
        <v>0</v>
      </c>
      <c r="I3387" s="42">
        <f>[2]Emissions!I3419</f>
        <v>0</v>
      </c>
      <c r="J3387" s="42">
        <f>[2]Emissions!J3419</f>
        <v>0</v>
      </c>
      <c r="K3387" s="42">
        <f>[2]Emissions!K3419</f>
        <v>0</v>
      </c>
      <c r="L3387" s="42">
        <f>[2]Emissions!L3419</f>
        <v>0</v>
      </c>
      <c r="M3387" s="42">
        <f>[2]Emissions!M3419</f>
        <v>0</v>
      </c>
    </row>
    <row r="3388" spans="1:13">
      <c r="A3388" s="10">
        <f>[2]Emissions!A3414</f>
        <v>0</v>
      </c>
      <c r="B3388" s="10">
        <f>[2]Emissions!B3414</f>
        <v>0</v>
      </c>
      <c r="C3388" s="10">
        <f>[2]Emissions!C3414</f>
        <v>0</v>
      </c>
      <c r="D3388" s="10">
        <f>[2]Emissions!D3414</f>
        <v>0</v>
      </c>
      <c r="E3388" s="42">
        <f>[2]Emissions!E3414</f>
        <v>0</v>
      </c>
      <c r="F3388" s="42">
        <f>[2]Emissions!F3414</f>
        <v>0</v>
      </c>
      <c r="G3388" s="42">
        <f>[2]Emissions!G3414</f>
        <v>0</v>
      </c>
      <c r="H3388" s="42">
        <f>[2]Emissions!H3414</f>
        <v>0</v>
      </c>
      <c r="I3388" s="42">
        <f>[2]Emissions!I3414</f>
        <v>0</v>
      </c>
      <c r="J3388" s="42">
        <f>[2]Emissions!J3414</f>
        <v>0</v>
      </c>
      <c r="K3388" s="42">
        <f>[2]Emissions!K3414</f>
        <v>0</v>
      </c>
      <c r="L3388" s="42">
        <f>[2]Emissions!L3414</f>
        <v>0</v>
      </c>
      <c r="M3388" s="42">
        <f>[2]Emissions!M3414</f>
        <v>0</v>
      </c>
    </row>
    <row r="3389" spans="1:13">
      <c r="A3389" s="10">
        <f>[2]Emissions!A3407</f>
        <v>0</v>
      </c>
      <c r="B3389" s="10">
        <f>[2]Emissions!B3407</f>
        <v>0</v>
      </c>
      <c r="C3389" s="10">
        <f>[2]Emissions!C3407</f>
        <v>0</v>
      </c>
      <c r="D3389" s="10">
        <f>[2]Emissions!D3407</f>
        <v>0</v>
      </c>
      <c r="E3389" s="42">
        <f>[2]Emissions!E3407</f>
        <v>0</v>
      </c>
      <c r="F3389" s="42">
        <f>[2]Emissions!F3407</f>
        <v>0</v>
      </c>
      <c r="G3389" s="42">
        <f>[2]Emissions!G3407</f>
        <v>0</v>
      </c>
      <c r="H3389" s="42">
        <f>[2]Emissions!H3407</f>
        <v>0</v>
      </c>
      <c r="I3389" s="42">
        <f>[2]Emissions!I3407</f>
        <v>0</v>
      </c>
      <c r="J3389" s="42">
        <f>[2]Emissions!J3407</f>
        <v>0</v>
      </c>
      <c r="K3389" s="42">
        <f>[2]Emissions!K3407</f>
        <v>0</v>
      </c>
      <c r="L3389" s="42">
        <f>[2]Emissions!L3407</f>
        <v>0</v>
      </c>
      <c r="M3389" s="42">
        <f>[2]Emissions!M3407</f>
        <v>0</v>
      </c>
    </row>
    <row r="3390" spans="1:13">
      <c r="A3390" s="10">
        <f>[2]Emissions!A3400</f>
        <v>0</v>
      </c>
      <c r="B3390" s="10">
        <f>[2]Emissions!B3400</f>
        <v>0</v>
      </c>
      <c r="C3390" s="10">
        <f>[2]Emissions!C3400</f>
        <v>0</v>
      </c>
      <c r="D3390" s="10">
        <f>[2]Emissions!D3400</f>
        <v>0</v>
      </c>
      <c r="E3390" s="42">
        <f>[2]Emissions!E3400</f>
        <v>0</v>
      </c>
      <c r="F3390" s="42">
        <f>[2]Emissions!F3400</f>
        <v>0</v>
      </c>
      <c r="G3390" s="42">
        <f>[2]Emissions!G3400</f>
        <v>0</v>
      </c>
      <c r="H3390" s="42">
        <f>[2]Emissions!H3400</f>
        <v>0</v>
      </c>
      <c r="I3390" s="42">
        <f>[2]Emissions!I3400</f>
        <v>0</v>
      </c>
      <c r="J3390" s="42">
        <f>[2]Emissions!J3400</f>
        <v>0</v>
      </c>
      <c r="K3390" s="42">
        <f>[2]Emissions!K3400</f>
        <v>0</v>
      </c>
      <c r="L3390" s="42">
        <f>[2]Emissions!L3400</f>
        <v>0</v>
      </c>
      <c r="M3390" s="42">
        <f>[2]Emissions!M3400</f>
        <v>0</v>
      </c>
    </row>
    <row r="3391" spans="1:13">
      <c r="A3391" s="10">
        <f>[2]Emissions!A3393</f>
        <v>0</v>
      </c>
      <c r="B3391" s="10">
        <f>[2]Emissions!B3393</f>
        <v>0</v>
      </c>
      <c r="C3391" s="10">
        <f>[2]Emissions!C3393</f>
        <v>0</v>
      </c>
      <c r="D3391" s="10">
        <f>[2]Emissions!D3393</f>
        <v>0</v>
      </c>
      <c r="E3391" s="42">
        <f>[2]Emissions!E3393</f>
        <v>0</v>
      </c>
      <c r="F3391" s="42">
        <f>[2]Emissions!F3393</f>
        <v>0</v>
      </c>
      <c r="G3391" s="42">
        <f>[2]Emissions!G3393</f>
        <v>0</v>
      </c>
      <c r="H3391" s="42">
        <f>[2]Emissions!H3393</f>
        <v>0</v>
      </c>
      <c r="I3391" s="42">
        <f>[2]Emissions!I3393</f>
        <v>0</v>
      </c>
      <c r="J3391" s="42">
        <f>[2]Emissions!J3393</f>
        <v>0</v>
      </c>
      <c r="K3391" s="42">
        <f>[2]Emissions!K3393</f>
        <v>0</v>
      </c>
      <c r="L3391" s="42">
        <f>[2]Emissions!L3393</f>
        <v>0</v>
      </c>
      <c r="M3391" s="42">
        <f>[2]Emissions!M3393</f>
        <v>0</v>
      </c>
    </row>
    <row r="3392" spans="1:13">
      <c r="A3392" s="10">
        <f>[2]Emissions!A3386</f>
        <v>0</v>
      </c>
      <c r="B3392" s="10">
        <f>[2]Emissions!B3386</f>
        <v>0</v>
      </c>
      <c r="C3392" s="10">
        <f>[2]Emissions!C3386</f>
        <v>0</v>
      </c>
      <c r="D3392" s="10">
        <f>[2]Emissions!D3386</f>
        <v>0</v>
      </c>
      <c r="E3392" s="42">
        <f>[2]Emissions!E3386</f>
        <v>0</v>
      </c>
      <c r="F3392" s="42">
        <f>[2]Emissions!F3386</f>
        <v>0</v>
      </c>
      <c r="G3392" s="42">
        <f>[2]Emissions!G3386</f>
        <v>0</v>
      </c>
      <c r="H3392" s="42">
        <f>[2]Emissions!H3386</f>
        <v>0</v>
      </c>
      <c r="I3392" s="42">
        <f>[2]Emissions!I3386</f>
        <v>0</v>
      </c>
      <c r="J3392" s="42">
        <f>[2]Emissions!J3386</f>
        <v>0</v>
      </c>
      <c r="K3392" s="42">
        <f>[2]Emissions!K3386</f>
        <v>0</v>
      </c>
      <c r="L3392" s="42">
        <f>[2]Emissions!L3386</f>
        <v>0</v>
      </c>
      <c r="M3392" s="42">
        <f>[2]Emissions!M3386</f>
        <v>0</v>
      </c>
    </row>
    <row r="3393" spans="1:13">
      <c r="A3393" s="10">
        <f>[2]Emissions!A3379</f>
        <v>0</v>
      </c>
      <c r="B3393" s="10">
        <f>[2]Emissions!B3379</f>
        <v>0</v>
      </c>
      <c r="C3393" s="10">
        <f>[2]Emissions!C3379</f>
        <v>0</v>
      </c>
      <c r="D3393" s="10">
        <f>[2]Emissions!D3379</f>
        <v>0</v>
      </c>
      <c r="E3393" s="42">
        <f>[2]Emissions!E3379</f>
        <v>0</v>
      </c>
      <c r="F3393" s="42">
        <f>[2]Emissions!F3379</f>
        <v>0</v>
      </c>
      <c r="G3393" s="42">
        <f>[2]Emissions!G3379</f>
        <v>0</v>
      </c>
      <c r="H3393" s="42">
        <f>[2]Emissions!H3379</f>
        <v>0</v>
      </c>
      <c r="I3393" s="42">
        <f>[2]Emissions!I3379</f>
        <v>0</v>
      </c>
      <c r="J3393" s="42">
        <f>[2]Emissions!J3379</f>
        <v>0</v>
      </c>
      <c r="K3393" s="42">
        <f>[2]Emissions!K3379</f>
        <v>0</v>
      </c>
      <c r="L3393" s="42">
        <f>[2]Emissions!L3379</f>
        <v>0</v>
      </c>
      <c r="M3393" s="42">
        <f>[2]Emissions!M3379</f>
        <v>0</v>
      </c>
    </row>
    <row r="3394" spans="1:13">
      <c r="A3394" s="10">
        <f>[2]Emissions!A3372</f>
        <v>0</v>
      </c>
      <c r="B3394" s="10">
        <f>[2]Emissions!B3372</f>
        <v>0</v>
      </c>
      <c r="C3394" s="10">
        <f>[2]Emissions!C3372</f>
        <v>0</v>
      </c>
      <c r="D3394" s="10">
        <f>[2]Emissions!D3372</f>
        <v>0</v>
      </c>
      <c r="E3394" s="42">
        <f>[2]Emissions!E3372</f>
        <v>0</v>
      </c>
      <c r="F3394" s="42">
        <f>[2]Emissions!F3372</f>
        <v>0</v>
      </c>
      <c r="G3394" s="42">
        <f>[2]Emissions!G3372</f>
        <v>0</v>
      </c>
      <c r="H3394" s="42">
        <f>[2]Emissions!H3372</f>
        <v>0</v>
      </c>
      <c r="I3394" s="42">
        <f>[2]Emissions!I3372</f>
        <v>0</v>
      </c>
      <c r="J3394" s="42">
        <f>[2]Emissions!J3372</f>
        <v>0</v>
      </c>
      <c r="K3394" s="42">
        <f>[2]Emissions!K3372</f>
        <v>0</v>
      </c>
      <c r="L3394" s="42">
        <f>[2]Emissions!L3372</f>
        <v>0</v>
      </c>
      <c r="M3394" s="42">
        <f>[2]Emissions!M3372</f>
        <v>0</v>
      </c>
    </row>
    <row r="3395" spans="1:13">
      <c r="A3395" s="10">
        <f>[2]Emissions!A3365</f>
        <v>0</v>
      </c>
      <c r="B3395" s="10">
        <f>[2]Emissions!B3365</f>
        <v>0</v>
      </c>
      <c r="C3395" s="10">
        <f>[2]Emissions!C3365</f>
        <v>0</v>
      </c>
      <c r="D3395" s="10">
        <f>[2]Emissions!D3365</f>
        <v>0</v>
      </c>
      <c r="E3395" s="42">
        <f>[2]Emissions!E3365</f>
        <v>0</v>
      </c>
      <c r="F3395" s="42">
        <f>[2]Emissions!F3365</f>
        <v>0</v>
      </c>
      <c r="G3395" s="42">
        <f>[2]Emissions!G3365</f>
        <v>0</v>
      </c>
      <c r="H3395" s="42">
        <f>[2]Emissions!H3365</f>
        <v>0</v>
      </c>
      <c r="I3395" s="42">
        <f>[2]Emissions!I3365</f>
        <v>0</v>
      </c>
      <c r="J3395" s="42">
        <f>[2]Emissions!J3365</f>
        <v>0</v>
      </c>
      <c r="K3395" s="42">
        <f>[2]Emissions!K3365</f>
        <v>0</v>
      </c>
      <c r="L3395" s="42">
        <f>[2]Emissions!L3365</f>
        <v>0</v>
      </c>
      <c r="M3395" s="42">
        <f>[2]Emissions!M3365</f>
        <v>0</v>
      </c>
    </row>
    <row r="3396" spans="1:13">
      <c r="A3396" s="10">
        <f>[2]Emissions!A3358</f>
        <v>0</v>
      </c>
      <c r="B3396" s="10">
        <f>[2]Emissions!B3358</f>
        <v>0</v>
      </c>
      <c r="C3396" s="10">
        <f>[2]Emissions!C3358</f>
        <v>0</v>
      </c>
      <c r="D3396" s="10">
        <f>[2]Emissions!D3358</f>
        <v>0</v>
      </c>
      <c r="E3396" s="42">
        <f>[2]Emissions!E3358</f>
        <v>0</v>
      </c>
      <c r="F3396" s="42">
        <f>[2]Emissions!F3358</f>
        <v>0</v>
      </c>
      <c r="G3396" s="42">
        <f>[2]Emissions!G3358</f>
        <v>0</v>
      </c>
      <c r="H3396" s="42">
        <f>[2]Emissions!H3358</f>
        <v>0</v>
      </c>
      <c r="I3396" s="42">
        <f>[2]Emissions!I3358</f>
        <v>0</v>
      </c>
      <c r="J3396" s="42">
        <f>[2]Emissions!J3358</f>
        <v>0</v>
      </c>
      <c r="K3396" s="42">
        <f>[2]Emissions!K3358</f>
        <v>0</v>
      </c>
      <c r="L3396" s="42">
        <f>[2]Emissions!L3358</f>
        <v>0</v>
      </c>
      <c r="M3396" s="42">
        <f>[2]Emissions!M3358</f>
        <v>0</v>
      </c>
    </row>
    <row r="3397" spans="1:13">
      <c r="A3397" s="10">
        <f>[2]Emissions!A3351</f>
        <v>0</v>
      </c>
      <c r="B3397" s="10">
        <f>[2]Emissions!B3351</f>
        <v>0</v>
      </c>
      <c r="C3397" s="10">
        <f>[2]Emissions!C3351</f>
        <v>0</v>
      </c>
      <c r="D3397" s="10">
        <f>[2]Emissions!D3351</f>
        <v>0</v>
      </c>
      <c r="E3397" s="42">
        <f>[2]Emissions!E3351</f>
        <v>0</v>
      </c>
      <c r="F3397" s="42">
        <f>[2]Emissions!F3351</f>
        <v>0</v>
      </c>
      <c r="G3397" s="42">
        <f>[2]Emissions!G3351</f>
        <v>0</v>
      </c>
      <c r="H3397" s="42">
        <f>[2]Emissions!H3351</f>
        <v>0</v>
      </c>
      <c r="I3397" s="42">
        <f>[2]Emissions!I3351</f>
        <v>0</v>
      </c>
      <c r="J3397" s="42">
        <f>[2]Emissions!J3351</f>
        <v>0</v>
      </c>
      <c r="K3397" s="42">
        <f>[2]Emissions!K3351</f>
        <v>0</v>
      </c>
      <c r="L3397" s="42">
        <f>[2]Emissions!L3351</f>
        <v>0</v>
      </c>
      <c r="M3397" s="42">
        <f>[2]Emissions!M3351</f>
        <v>0</v>
      </c>
    </row>
    <row r="3398" spans="1:13">
      <c r="A3398" s="10">
        <f>[2]Emissions!A3344</f>
        <v>0</v>
      </c>
      <c r="B3398" s="10">
        <f>[2]Emissions!B3344</f>
        <v>0</v>
      </c>
      <c r="C3398" s="10">
        <f>[2]Emissions!C3344</f>
        <v>0</v>
      </c>
      <c r="D3398" s="10">
        <f>[2]Emissions!D3344</f>
        <v>0</v>
      </c>
      <c r="E3398" s="42">
        <f>[2]Emissions!E3344</f>
        <v>0</v>
      </c>
      <c r="F3398" s="42">
        <f>[2]Emissions!F3344</f>
        <v>0</v>
      </c>
      <c r="G3398" s="42">
        <f>[2]Emissions!G3344</f>
        <v>0</v>
      </c>
      <c r="H3398" s="42">
        <f>[2]Emissions!H3344</f>
        <v>0</v>
      </c>
      <c r="I3398" s="42">
        <f>[2]Emissions!I3344</f>
        <v>0</v>
      </c>
      <c r="J3398" s="42">
        <f>[2]Emissions!J3344</f>
        <v>0</v>
      </c>
      <c r="K3398" s="42">
        <f>[2]Emissions!K3344</f>
        <v>0</v>
      </c>
      <c r="L3398" s="42">
        <f>[2]Emissions!L3344</f>
        <v>0</v>
      </c>
      <c r="M3398" s="42">
        <f>[2]Emissions!M3344</f>
        <v>0</v>
      </c>
    </row>
    <row r="3399" spans="1:13">
      <c r="A3399" s="10">
        <f>[2]Emissions!A3337</f>
        <v>0</v>
      </c>
      <c r="B3399" s="10">
        <f>[2]Emissions!B3337</f>
        <v>0</v>
      </c>
      <c r="C3399" s="10">
        <f>[2]Emissions!C3337</f>
        <v>0</v>
      </c>
      <c r="D3399" s="10">
        <f>[2]Emissions!D3337</f>
        <v>0</v>
      </c>
      <c r="E3399" s="42">
        <f>[2]Emissions!E3337</f>
        <v>0</v>
      </c>
      <c r="F3399" s="42">
        <f>[2]Emissions!F3337</f>
        <v>0</v>
      </c>
      <c r="G3399" s="42">
        <f>[2]Emissions!G3337</f>
        <v>0</v>
      </c>
      <c r="H3399" s="42">
        <f>[2]Emissions!H3337</f>
        <v>0</v>
      </c>
      <c r="I3399" s="42">
        <f>[2]Emissions!I3337</f>
        <v>0</v>
      </c>
      <c r="J3399" s="42">
        <f>[2]Emissions!J3337</f>
        <v>0</v>
      </c>
      <c r="K3399" s="42">
        <f>[2]Emissions!K3337</f>
        <v>0</v>
      </c>
      <c r="L3399" s="42">
        <f>[2]Emissions!L3337</f>
        <v>0</v>
      </c>
      <c r="M3399" s="42">
        <f>[2]Emissions!M3337</f>
        <v>0</v>
      </c>
    </row>
    <row r="3400" spans="1:13">
      <c r="A3400" s="10">
        <f>[2]Emissions!A3330</f>
        <v>0</v>
      </c>
      <c r="B3400" s="10">
        <f>[2]Emissions!B3330</f>
        <v>0</v>
      </c>
      <c r="C3400" s="10">
        <f>[2]Emissions!C3330</f>
        <v>0</v>
      </c>
      <c r="D3400" s="10">
        <f>[2]Emissions!D3330</f>
        <v>0</v>
      </c>
      <c r="E3400" s="42">
        <f>[2]Emissions!E3330</f>
        <v>0</v>
      </c>
      <c r="F3400" s="42">
        <f>[2]Emissions!F3330</f>
        <v>0</v>
      </c>
      <c r="G3400" s="42">
        <f>[2]Emissions!G3330</f>
        <v>0</v>
      </c>
      <c r="H3400" s="42">
        <f>[2]Emissions!H3330</f>
        <v>0</v>
      </c>
      <c r="I3400" s="42">
        <f>[2]Emissions!I3330</f>
        <v>0</v>
      </c>
      <c r="J3400" s="42">
        <f>[2]Emissions!J3330</f>
        <v>0</v>
      </c>
      <c r="K3400" s="42">
        <f>[2]Emissions!K3330</f>
        <v>0</v>
      </c>
      <c r="L3400" s="42">
        <f>[2]Emissions!L3330</f>
        <v>0</v>
      </c>
      <c r="M3400" s="42">
        <f>[2]Emissions!M3330</f>
        <v>0</v>
      </c>
    </row>
    <row r="3401" spans="1:13">
      <c r="A3401" s="10">
        <f>[2]Emissions!A3323</f>
        <v>0</v>
      </c>
      <c r="B3401" s="10">
        <f>[2]Emissions!B3323</f>
        <v>0</v>
      </c>
      <c r="C3401" s="10">
        <f>[2]Emissions!C3323</f>
        <v>0</v>
      </c>
      <c r="D3401" s="10">
        <f>[2]Emissions!D3323</f>
        <v>0</v>
      </c>
      <c r="E3401" s="42">
        <f>[2]Emissions!E3323</f>
        <v>0</v>
      </c>
      <c r="F3401" s="42">
        <f>[2]Emissions!F3323</f>
        <v>0</v>
      </c>
      <c r="G3401" s="42">
        <f>[2]Emissions!G3323</f>
        <v>0</v>
      </c>
      <c r="H3401" s="42">
        <f>[2]Emissions!H3323</f>
        <v>0</v>
      </c>
      <c r="I3401" s="42">
        <f>[2]Emissions!I3323</f>
        <v>0</v>
      </c>
      <c r="J3401" s="42">
        <f>[2]Emissions!J3323</f>
        <v>0</v>
      </c>
      <c r="K3401" s="42">
        <f>[2]Emissions!K3323</f>
        <v>0</v>
      </c>
      <c r="L3401" s="42">
        <f>[2]Emissions!L3323</f>
        <v>0</v>
      </c>
      <c r="M3401" s="42">
        <f>[2]Emissions!M3323</f>
        <v>0</v>
      </c>
    </row>
    <row r="3402" spans="1:13">
      <c r="A3402" s="10">
        <f>[2]Emissions!A3316</f>
        <v>0</v>
      </c>
      <c r="B3402" s="10">
        <f>[2]Emissions!B3316</f>
        <v>0</v>
      </c>
      <c r="C3402" s="10">
        <f>[2]Emissions!C3316</f>
        <v>0</v>
      </c>
      <c r="D3402" s="10">
        <f>[2]Emissions!D3316</f>
        <v>0</v>
      </c>
      <c r="E3402" s="42">
        <f>[2]Emissions!E3316</f>
        <v>0</v>
      </c>
      <c r="F3402" s="42">
        <f>[2]Emissions!F3316</f>
        <v>0</v>
      </c>
      <c r="G3402" s="42">
        <f>[2]Emissions!G3316</f>
        <v>0</v>
      </c>
      <c r="H3402" s="42">
        <f>[2]Emissions!H3316</f>
        <v>0</v>
      </c>
      <c r="I3402" s="42">
        <f>[2]Emissions!I3316</f>
        <v>0</v>
      </c>
      <c r="J3402" s="42">
        <f>[2]Emissions!J3316</f>
        <v>0</v>
      </c>
      <c r="K3402" s="42">
        <f>[2]Emissions!K3316</f>
        <v>0</v>
      </c>
      <c r="L3402" s="42">
        <f>[2]Emissions!L3316</f>
        <v>0</v>
      </c>
      <c r="M3402" s="42">
        <f>[2]Emissions!M3316</f>
        <v>0</v>
      </c>
    </row>
    <row r="3403" spans="1:13">
      <c r="A3403" s="10">
        <f>[2]Emissions!A3309</f>
        <v>0</v>
      </c>
      <c r="B3403" s="10">
        <f>[2]Emissions!B3309</f>
        <v>0</v>
      </c>
      <c r="C3403" s="10">
        <f>[2]Emissions!C3309</f>
        <v>0</v>
      </c>
      <c r="D3403" s="10">
        <f>[2]Emissions!D3309</f>
        <v>0</v>
      </c>
      <c r="E3403" s="42">
        <f>[2]Emissions!E3309</f>
        <v>0</v>
      </c>
      <c r="F3403" s="42">
        <f>[2]Emissions!F3309</f>
        <v>0</v>
      </c>
      <c r="G3403" s="42">
        <f>[2]Emissions!G3309</f>
        <v>0</v>
      </c>
      <c r="H3403" s="42">
        <f>[2]Emissions!H3309</f>
        <v>0</v>
      </c>
      <c r="I3403" s="42">
        <f>[2]Emissions!I3309</f>
        <v>0</v>
      </c>
      <c r="J3403" s="42">
        <f>[2]Emissions!J3309</f>
        <v>0</v>
      </c>
      <c r="K3403" s="42">
        <f>[2]Emissions!K3309</f>
        <v>0</v>
      </c>
      <c r="L3403" s="42">
        <f>[2]Emissions!L3309</f>
        <v>0</v>
      </c>
      <c r="M3403" s="42">
        <f>[2]Emissions!M3309</f>
        <v>0</v>
      </c>
    </row>
    <row r="3404" spans="1:13">
      <c r="A3404" s="10">
        <f>[2]Emissions!A3302</f>
        <v>0</v>
      </c>
      <c r="B3404" s="10">
        <f>[2]Emissions!B3302</f>
        <v>0</v>
      </c>
      <c r="C3404" s="10">
        <f>[2]Emissions!C3302</f>
        <v>0</v>
      </c>
      <c r="D3404" s="10">
        <f>[2]Emissions!D3302</f>
        <v>0</v>
      </c>
      <c r="E3404" s="42">
        <f>[2]Emissions!E3302</f>
        <v>0</v>
      </c>
      <c r="F3404" s="42">
        <f>[2]Emissions!F3302</f>
        <v>0</v>
      </c>
      <c r="G3404" s="42">
        <f>[2]Emissions!G3302</f>
        <v>0</v>
      </c>
      <c r="H3404" s="42">
        <f>[2]Emissions!H3302</f>
        <v>0</v>
      </c>
      <c r="I3404" s="42">
        <f>[2]Emissions!I3302</f>
        <v>0</v>
      </c>
      <c r="J3404" s="42">
        <f>[2]Emissions!J3302</f>
        <v>0</v>
      </c>
      <c r="K3404" s="42">
        <f>[2]Emissions!K3302</f>
        <v>0</v>
      </c>
      <c r="L3404" s="42">
        <f>[2]Emissions!L3302</f>
        <v>0</v>
      </c>
      <c r="M3404" s="42">
        <f>[2]Emissions!M3302</f>
        <v>0</v>
      </c>
    </row>
    <row r="3405" spans="1:13">
      <c r="A3405" s="10">
        <f>[2]Emissions!A3292</f>
        <v>0</v>
      </c>
      <c r="B3405" s="10">
        <f>[2]Emissions!B3292</f>
        <v>0</v>
      </c>
      <c r="C3405" s="10">
        <f>[2]Emissions!C3292</f>
        <v>0</v>
      </c>
      <c r="D3405" s="10">
        <f>[2]Emissions!D3292</f>
        <v>0</v>
      </c>
      <c r="E3405" s="42">
        <f>[2]Emissions!E3292</f>
        <v>0</v>
      </c>
      <c r="F3405" s="42">
        <f>[2]Emissions!F3292</f>
        <v>0</v>
      </c>
      <c r="G3405" s="42">
        <f>[2]Emissions!G3292</f>
        <v>0</v>
      </c>
      <c r="H3405" s="42">
        <f>[2]Emissions!H3292</f>
        <v>0</v>
      </c>
      <c r="I3405" s="42">
        <f>[2]Emissions!I3292</f>
        <v>0</v>
      </c>
      <c r="J3405" s="42">
        <f>[2]Emissions!J3292</f>
        <v>0</v>
      </c>
      <c r="K3405" s="42">
        <f>[2]Emissions!K3292</f>
        <v>0</v>
      </c>
      <c r="L3405" s="42">
        <f>[2]Emissions!L3292</f>
        <v>0</v>
      </c>
      <c r="M3405" s="42">
        <f>[2]Emissions!M3292</f>
        <v>0</v>
      </c>
    </row>
    <row r="3406" spans="1:13">
      <c r="A3406" s="10">
        <f>[2]Emissions!A3285</f>
        <v>0</v>
      </c>
      <c r="B3406" s="10">
        <f>[2]Emissions!B3285</f>
        <v>0</v>
      </c>
      <c r="C3406" s="10">
        <f>[2]Emissions!C3285</f>
        <v>0</v>
      </c>
      <c r="D3406" s="10">
        <f>[2]Emissions!D3285</f>
        <v>0</v>
      </c>
      <c r="E3406" s="42">
        <f>[2]Emissions!E3285</f>
        <v>0</v>
      </c>
      <c r="F3406" s="42">
        <f>[2]Emissions!F3285</f>
        <v>0</v>
      </c>
      <c r="G3406" s="42">
        <f>[2]Emissions!G3285</f>
        <v>0</v>
      </c>
      <c r="H3406" s="42">
        <f>[2]Emissions!H3285</f>
        <v>0</v>
      </c>
      <c r="I3406" s="42">
        <f>[2]Emissions!I3285</f>
        <v>0</v>
      </c>
      <c r="J3406" s="42">
        <f>[2]Emissions!J3285</f>
        <v>0</v>
      </c>
      <c r="K3406" s="42">
        <f>[2]Emissions!K3285</f>
        <v>0</v>
      </c>
      <c r="L3406" s="42">
        <f>[2]Emissions!L3285</f>
        <v>0</v>
      </c>
      <c r="M3406" s="42">
        <f>[2]Emissions!M3285</f>
        <v>0</v>
      </c>
    </row>
    <row r="3407" spans="1:13">
      <c r="A3407" s="10">
        <f>[2]Emissions!A3278</f>
        <v>0</v>
      </c>
      <c r="B3407" s="10">
        <f>[2]Emissions!B3278</f>
        <v>0</v>
      </c>
      <c r="C3407" s="10">
        <f>[2]Emissions!C3278</f>
        <v>0</v>
      </c>
      <c r="D3407" s="10">
        <f>[2]Emissions!D3278</f>
        <v>0</v>
      </c>
      <c r="E3407" s="42">
        <f>[2]Emissions!E3278</f>
        <v>0</v>
      </c>
      <c r="F3407" s="42">
        <f>[2]Emissions!F3278</f>
        <v>0</v>
      </c>
      <c r="G3407" s="42">
        <f>[2]Emissions!G3278</f>
        <v>0</v>
      </c>
      <c r="H3407" s="42">
        <f>[2]Emissions!H3278</f>
        <v>0</v>
      </c>
      <c r="I3407" s="42">
        <f>[2]Emissions!I3278</f>
        <v>0</v>
      </c>
      <c r="J3407" s="42">
        <f>[2]Emissions!J3278</f>
        <v>0</v>
      </c>
      <c r="K3407" s="42">
        <f>[2]Emissions!K3278</f>
        <v>0</v>
      </c>
      <c r="L3407" s="42">
        <f>[2]Emissions!L3278</f>
        <v>0</v>
      </c>
      <c r="M3407" s="42">
        <f>[2]Emissions!M3278</f>
        <v>0</v>
      </c>
    </row>
    <row r="3408" spans="1:13">
      <c r="A3408" s="10">
        <f>[2]Emissions!A3271</f>
        <v>0</v>
      </c>
      <c r="B3408" s="10">
        <f>[2]Emissions!B3271</f>
        <v>0</v>
      </c>
      <c r="C3408" s="10">
        <f>[2]Emissions!C3271</f>
        <v>0</v>
      </c>
      <c r="D3408" s="10">
        <f>[2]Emissions!D3271</f>
        <v>0</v>
      </c>
      <c r="E3408" s="42">
        <f>[2]Emissions!E3271</f>
        <v>0</v>
      </c>
      <c r="F3408" s="42">
        <f>[2]Emissions!F3271</f>
        <v>0</v>
      </c>
      <c r="G3408" s="42">
        <f>[2]Emissions!G3271</f>
        <v>0</v>
      </c>
      <c r="H3408" s="42">
        <f>[2]Emissions!H3271</f>
        <v>0</v>
      </c>
      <c r="I3408" s="42">
        <f>[2]Emissions!I3271</f>
        <v>0</v>
      </c>
      <c r="J3408" s="42">
        <f>[2]Emissions!J3271</f>
        <v>0</v>
      </c>
      <c r="K3408" s="42">
        <f>[2]Emissions!K3271</f>
        <v>0</v>
      </c>
      <c r="L3408" s="42">
        <f>[2]Emissions!L3271</f>
        <v>0</v>
      </c>
      <c r="M3408" s="42">
        <f>[2]Emissions!M3271</f>
        <v>0</v>
      </c>
    </row>
    <row r="3409" spans="1:13">
      <c r="A3409" s="10">
        <f>[2]Emissions!A3415</f>
        <v>0</v>
      </c>
      <c r="B3409" s="10">
        <f>[2]Emissions!B3415</f>
        <v>0</v>
      </c>
      <c r="C3409" s="10">
        <f>[2]Emissions!C3415</f>
        <v>0</v>
      </c>
      <c r="D3409" s="10">
        <f>[2]Emissions!D3415</f>
        <v>0</v>
      </c>
      <c r="E3409" s="42">
        <f>[2]Emissions!E3415</f>
        <v>0</v>
      </c>
      <c r="F3409" s="42">
        <f>[2]Emissions!F3415</f>
        <v>0</v>
      </c>
      <c r="G3409" s="42">
        <f>[2]Emissions!G3415</f>
        <v>0</v>
      </c>
      <c r="H3409" s="42">
        <f>[2]Emissions!H3415</f>
        <v>0</v>
      </c>
      <c r="I3409" s="42">
        <f>[2]Emissions!I3415</f>
        <v>0</v>
      </c>
      <c r="J3409" s="42">
        <f>[2]Emissions!J3415</f>
        <v>0</v>
      </c>
      <c r="K3409" s="42">
        <f>[2]Emissions!K3415</f>
        <v>0</v>
      </c>
      <c r="L3409" s="42">
        <f>[2]Emissions!L3415</f>
        <v>0</v>
      </c>
      <c r="M3409" s="42">
        <f>[2]Emissions!M3415</f>
        <v>0</v>
      </c>
    </row>
    <row r="3410" spans="1:13">
      <c r="A3410" s="10">
        <f>[2]Emissions!A3296</f>
        <v>0</v>
      </c>
      <c r="B3410" s="10">
        <f>[2]Emissions!B3296</f>
        <v>0</v>
      </c>
      <c r="C3410" s="10">
        <f>[2]Emissions!C3296</f>
        <v>0</v>
      </c>
      <c r="D3410" s="10">
        <f>[2]Emissions!D3296</f>
        <v>0</v>
      </c>
      <c r="E3410" s="42">
        <f>[2]Emissions!E3296</f>
        <v>0</v>
      </c>
      <c r="F3410" s="42">
        <f>[2]Emissions!F3296</f>
        <v>0</v>
      </c>
      <c r="G3410" s="42">
        <f>[2]Emissions!G3296</f>
        <v>0</v>
      </c>
      <c r="H3410" s="42">
        <f>[2]Emissions!H3296</f>
        <v>0</v>
      </c>
      <c r="I3410" s="42">
        <f>[2]Emissions!I3296</f>
        <v>0</v>
      </c>
      <c r="J3410" s="42">
        <f>[2]Emissions!J3296</f>
        <v>0</v>
      </c>
      <c r="K3410" s="42">
        <f>[2]Emissions!K3296</f>
        <v>0</v>
      </c>
      <c r="L3410" s="42">
        <f>[2]Emissions!L3296</f>
        <v>0</v>
      </c>
      <c r="M3410" s="42">
        <f>[2]Emissions!M3296</f>
        <v>0</v>
      </c>
    </row>
    <row r="3411" spans="1:13">
      <c r="A3411" s="10">
        <f>[2]Emissions!A3433</f>
        <v>0</v>
      </c>
      <c r="B3411" s="10">
        <f>[2]Emissions!B3433</f>
        <v>0</v>
      </c>
      <c r="C3411" s="10">
        <f>[2]Emissions!C3433</f>
        <v>0</v>
      </c>
      <c r="D3411" s="10">
        <f>[2]Emissions!D3433</f>
        <v>0</v>
      </c>
      <c r="E3411" s="42">
        <f>[2]Emissions!E3433</f>
        <v>0</v>
      </c>
      <c r="F3411" s="42">
        <f>[2]Emissions!F3433</f>
        <v>0</v>
      </c>
      <c r="G3411" s="42">
        <f>[2]Emissions!G3433</f>
        <v>0</v>
      </c>
      <c r="H3411" s="42">
        <f>[2]Emissions!H3433</f>
        <v>0</v>
      </c>
      <c r="I3411" s="42">
        <f>[2]Emissions!I3433</f>
        <v>0</v>
      </c>
      <c r="J3411" s="42">
        <f>[2]Emissions!J3433</f>
        <v>0</v>
      </c>
      <c r="K3411" s="42">
        <f>[2]Emissions!K3433</f>
        <v>0</v>
      </c>
      <c r="L3411" s="42">
        <f>[2]Emissions!L3433</f>
        <v>0</v>
      </c>
      <c r="M3411" s="42">
        <f>[2]Emissions!M3433</f>
        <v>0</v>
      </c>
    </row>
    <row r="3412" spans="1:13">
      <c r="A3412" s="10">
        <f>[2]Emissions!A3426</f>
        <v>0</v>
      </c>
      <c r="B3412" s="10">
        <f>[2]Emissions!B3426</f>
        <v>0</v>
      </c>
      <c r="C3412" s="10">
        <f>[2]Emissions!C3426</f>
        <v>0</v>
      </c>
      <c r="D3412" s="10">
        <f>[2]Emissions!D3426</f>
        <v>0</v>
      </c>
      <c r="E3412" s="42">
        <f>[2]Emissions!E3426</f>
        <v>0</v>
      </c>
      <c r="F3412" s="42">
        <f>[2]Emissions!F3426</f>
        <v>0</v>
      </c>
      <c r="G3412" s="42">
        <f>[2]Emissions!G3426</f>
        <v>0</v>
      </c>
      <c r="H3412" s="42">
        <f>[2]Emissions!H3426</f>
        <v>0</v>
      </c>
      <c r="I3412" s="42">
        <f>[2]Emissions!I3426</f>
        <v>0</v>
      </c>
      <c r="J3412" s="42">
        <f>[2]Emissions!J3426</f>
        <v>0</v>
      </c>
      <c r="K3412" s="42">
        <f>[2]Emissions!K3426</f>
        <v>0</v>
      </c>
      <c r="L3412" s="42">
        <f>[2]Emissions!L3426</f>
        <v>0</v>
      </c>
      <c r="M3412" s="42">
        <f>[2]Emissions!M3426</f>
        <v>0</v>
      </c>
    </row>
    <row r="3413" spans="1:13">
      <c r="A3413" s="10">
        <f>[2]Emissions!A3416</f>
        <v>0</v>
      </c>
      <c r="B3413" s="10">
        <f>[2]Emissions!B3416</f>
        <v>0</v>
      </c>
      <c r="C3413" s="10">
        <f>[2]Emissions!C3416</f>
        <v>0</v>
      </c>
      <c r="D3413" s="10">
        <f>[2]Emissions!D3416</f>
        <v>0</v>
      </c>
      <c r="E3413" s="42">
        <f>[2]Emissions!E3416</f>
        <v>0</v>
      </c>
      <c r="F3413" s="42">
        <f>[2]Emissions!F3416</f>
        <v>0</v>
      </c>
      <c r="G3413" s="42">
        <f>[2]Emissions!G3416</f>
        <v>0</v>
      </c>
      <c r="H3413" s="42">
        <f>[2]Emissions!H3416</f>
        <v>0</v>
      </c>
      <c r="I3413" s="42">
        <f>[2]Emissions!I3416</f>
        <v>0</v>
      </c>
      <c r="J3413" s="42">
        <f>[2]Emissions!J3416</f>
        <v>0</v>
      </c>
      <c r="K3413" s="42">
        <f>[2]Emissions!K3416</f>
        <v>0</v>
      </c>
      <c r="L3413" s="42">
        <f>[2]Emissions!L3416</f>
        <v>0</v>
      </c>
      <c r="M3413" s="42">
        <f>[2]Emissions!M3416</f>
        <v>0</v>
      </c>
    </row>
    <row r="3414" spans="1:13">
      <c r="A3414" s="10">
        <f>[2]Emissions!A3408</f>
        <v>0</v>
      </c>
      <c r="B3414" s="10">
        <f>[2]Emissions!B3408</f>
        <v>0</v>
      </c>
      <c r="C3414" s="10">
        <f>[2]Emissions!C3408</f>
        <v>0</v>
      </c>
      <c r="D3414" s="10">
        <f>[2]Emissions!D3408</f>
        <v>0</v>
      </c>
      <c r="E3414" s="42">
        <f>[2]Emissions!E3408</f>
        <v>0</v>
      </c>
      <c r="F3414" s="42">
        <f>[2]Emissions!F3408</f>
        <v>0</v>
      </c>
      <c r="G3414" s="42">
        <f>[2]Emissions!G3408</f>
        <v>0</v>
      </c>
      <c r="H3414" s="42">
        <f>[2]Emissions!H3408</f>
        <v>0</v>
      </c>
      <c r="I3414" s="42">
        <f>[2]Emissions!I3408</f>
        <v>0</v>
      </c>
      <c r="J3414" s="42">
        <f>[2]Emissions!J3408</f>
        <v>0</v>
      </c>
      <c r="K3414" s="42">
        <f>[2]Emissions!K3408</f>
        <v>0</v>
      </c>
      <c r="L3414" s="42">
        <f>[2]Emissions!L3408</f>
        <v>0</v>
      </c>
      <c r="M3414" s="42">
        <f>[2]Emissions!M3408</f>
        <v>0</v>
      </c>
    </row>
    <row r="3415" spans="1:13">
      <c r="A3415" s="10">
        <f>[2]Emissions!A3401</f>
        <v>0</v>
      </c>
      <c r="B3415" s="10">
        <f>[2]Emissions!B3401</f>
        <v>0</v>
      </c>
      <c r="C3415" s="10">
        <f>[2]Emissions!C3401</f>
        <v>0</v>
      </c>
      <c r="D3415" s="10">
        <f>[2]Emissions!D3401</f>
        <v>0</v>
      </c>
      <c r="E3415" s="42">
        <f>[2]Emissions!E3401</f>
        <v>0</v>
      </c>
      <c r="F3415" s="42">
        <f>[2]Emissions!F3401</f>
        <v>0</v>
      </c>
      <c r="G3415" s="42">
        <f>[2]Emissions!G3401</f>
        <v>0</v>
      </c>
      <c r="H3415" s="42">
        <f>[2]Emissions!H3401</f>
        <v>0</v>
      </c>
      <c r="I3415" s="42">
        <f>[2]Emissions!I3401</f>
        <v>0</v>
      </c>
      <c r="J3415" s="42">
        <f>[2]Emissions!J3401</f>
        <v>0</v>
      </c>
      <c r="K3415" s="42">
        <f>[2]Emissions!K3401</f>
        <v>0</v>
      </c>
      <c r="L3415" s="42">
        <f>[2]Emissions!L3401</f>
        <v>0</v>
      </c>
      <c r="M3415" s="42">
        <f>[2]Emissions!M3401</f>
        <v>0</v>
      </c>
    </row>
    <row r="3416" spans="1:13">
      <c r="A3416" s="10">
        <f>[2]Emissions!A3394</f>
        <v>0</v>
      </c>
      <c r="B3416" s="10">
        <f>[2]Emissions!B3394</f>
        <v>0</v>
      </c>
      <c r="C3416" s="10">
        <f>[2]Emissions!C3394</f>
        <v>0</v>
      </c>
      <c r="D3416" s="10">
        <f>[2]Emissions!D3394</f>
        <v>0</v>
      </c>
      <c r="E3416" s="42">
        <f>[2]Emissions!E3394</f>
        <v>0</v>
      </c>
      <c r="F3416" s="42">
        <f>[2]Emissions!F3394</f>
        <v>0</v>
      </c>
      <c r="G3416" s="42">
        <f>[2]Emissions!G3394</f>
        <v>0</v>
      </c>
      <c r="H3416" s="42">
        <f>[2]Emissions!H3394</f>
        <v>0</v>
      </c>
      <c r="I3416" s="42">
        <f>[2]Emissions!I3394</f>
        <v>0</v>
      </c>
      <c r="J3416" s="42">
        <f>[2]Emissions!J3394</f>
        <v>0</v>
      </c>
      <c r="K3416" s="42">
        <f>[2]Emissions!K3394</f>
        <v>0</v>
      </c>
      <c r="L3416" s="42">
        <f>[2]Emissions!L3394</f>
        <v>0</v>
      </c>
      <c r="M3416" s="42">
        <f>[2]Emissions!M3394</f>
        <v>0</v>
      </c>
    </row>
    <row r="3417" spans="1:13">
      <c r="A3417" s="10">
        <f>[2]Emissions!A3387</f>
        <v>0</v>
      </c>
      <c r="B3417" s="10">
        <f>[2]Emissions!B3387</f>
        <v>0</v>
      </c>
      <c r="C3417" s="10">
        <f>[2]Emissions!C3387</f>
        <v>0</v>
      </c>
      <c r="D3417" s="10">
        <f>[2]Emissions!D3387</f>
        <v>0</v>
      </c>
      <c r="E3417" s="42">
        <f>[2]Emissions!E3387</f>
        <v>0</v>
      </c>
      <c r="F3417" s="42">
        <f>[2]Emissions!F3387</f>
        <v>0</v>
      </c>
      <c r="G3417" s="42">
        <f>[2]Emissions!G3387</f>
        <v>0</v>
      </c>
      <c r="H3417" s="42">
        <f>[2]Emissions!H3387</f>
        <v>0</v>
      </c>
      <c r="I3417" s="42">
        <f>[2]Emissions!I3387</f>
        <v>0</v>
      </c>
      <c r="J3417" s="42">
        <f>[2]Emissions!J3387</f>
        <v>0</v>
      </c>
      <c r="K3417" s="42">
        <f>[2]Emissions!K3387</f>
        <v>0</v>
      </c>
      <c r="L3417" s="42">
        <f>[2]Emissions!L3387</f>
        <v>0</v>
      </c>
      <c r="M3417" s="42">
        <f>[2]Emissions!M3387</f>
        <v>0</v>
      </c>
    </row>
    <row r="3418" spans="1:13">
      <c r="A3418" s="10">
        <f>[2]Emissions!A3380</f>
        <v>0</v>
      </c>
      <c r="B3418" s="10">
        <f>[2]Emissions!B3380</f>
        <v>0</v>
      </c>
      <c r="C3418" s="10">
        <f>[2]Emissions!C3380</f>
        <v>0</v>
      </c>
      <c r="D3418" s="10">
        <f>[2]Emissions!D3380</f>
        <v>0</v>
      </c>
      <c r="E3418" s="42">
        <f>[2]Emissions!E3380</f>
        <v>0</v>
      </c>
      <c r="F3418" s="42">
        <f>[2]Emissions!F3380</f>
        <v>0</v>
      </c>
      <c r="G3418" s="42">
        <f>[2]Emissions!G3380</f>
        <v>0</v>
      </c>
      <c r="H3418" s="42">
        <f>[2]Emissions!H3380</f>
        <v>0</v>
      </c>
      <c r="I3418" s="42">
        <f>[2]Emissions!I3380</f>
        <v>0</v>
      </c>
      <c r="J3418" s="42">
        <f>[2]Emissions!J3380</f>
        <v>0</v>
      </c>
      <c r="K3418" s="42">
        <f>[2]Emissions!K3380</f>
        <v>0</v>
      </c>
      <c r="L3418" s="42">
        <f>[2]Emissions!L3380</f>
        <v>0</v>
      </c>
      <c r="M3418" s="42">
        <f>[2]Emissions!M3380</f>
        <v>0</v>
      </c>
    </row>
    <row r="3419" spans="1:13">
      <c r="A3419" s="10">
        <f>[2]Emissions!A3373</f>
        <v>0</v>
      </c>
      <c r="B3419" s="10">
        <f>[2]Emissions!B3373</f>
        <v>0</v>
      </c>
      <c r="C3419" s="10">
        <f>[2]Emissions!C3373</f>
        <v>0</v>
      </c>
      <c r="D3419" s="10">
        <f>[2]Emissions!D3373</f>
        <v>0</v>
      </c>
      <c r="E3419" s="42">
        <f>[2]Emissions!E3373</f>
        <v>0</v>
      </c>
      <c r="F3419" s="42">
        <f>[2]Emissions!F3373</f>
        <v>0</v>
      </c>
      <c r="G3419" s="42">
        <f>[2]Emissions!G3373</f>
        <v>0</v>
      </c>
      <c r="H3419" s="42">
        <f>[2]Emissions!H3373</f>
        <v>0</v>
      </c>
      <c r="I3419" s="42">
        <f>[2]Emissions!I3373</f>
        <v>0</v>
      </c>
      <c r="J3419" s="42">
        <f>[2]Emissions!J3373</f>
        <v>0</v>
      </c>
      <c r="K3419" s="42">
        <f>[2]Emissions!K3373</f>
        <v>0</v>
      </c>
      <c r="L3419" s="42">
        <f>[2]Emissions!L3373</f>
        <v>0</v>
      </c>
      <c r="M3419" s="42">
        <f>[2]Emissions!M3373</f>
        <v>0</v>
      </c>
    </row>
    <row r="3420" spans="1:13">
      <c r="A3420" s="10">
        <f>[2]Emissions!A3366</f>
        <v>0</v>
      </c>
      <c r="B3420" s="10">
        <f>[2]Emissions!B3366</f>
        <v>0</v>
      </c>
      <c r="C3420" s="10">
        <f>[2]Emissions!C3366</f>
        <v>0</v>
      </c>
      <c r="D3420" s="10">
        <f>[2]Emissions!D3366</f>
        <v>0</v>
      </c>
      <c r="E3420" s="42">
        <f>[2]Emissions!E3366</f>
        <v>0</v>
      </c>
      <c r="F3420" s="42">
        <f>[2]Emissions!F3366</f>
        <v>0</v>
      </c>
      <c r="G3420" s="42">
        <f>[2]Emissions!G3366</f>
        <v>0</v>
      </c>
      <c r="H3420" s="42">
        <f>[2]Emissions!H3366</f>
        <v>0</v>
      </c>
      <c r="I3420" s="42">
        <f>[2]Emissions!I3366</f>
        <v>0</v>
      </c>
      <c r="J3420" s="42">
        <f>[2]Emissions!J3366</f>
        <v>0</v>
      </c>
      <c r="K3420" s="42">
        <f>[2]Emissions!K3366</f>
        <v>0</v>
      </c>
      <c r="L3420" s="42">
        <f>[2]Emissions!L3366</f>
        <v>0</v>
      </c>
      <c r="M3420" s="42">
        <f>[2]Emissions!M3366</f>
        <v>0</v>
      </c>
    </row>
    <row r="3421" spans="1:13">
      <c r="A3421" s="10">
        <f>[2]Emissions!A3359</f>
        <v>0</v>
      </c>
      <c r="B3421" s="10">
        <f>[2]Emissions!B3359</f>
        <v>0</v>
      </c>
      <c r="C3421" s="10">
        <f>[2]Emissions!C3359</f>
        <v>0</v>
      </c>
      <c r="D3421" s="10">
        <f>[2]Emissions!D3359</f>
        <v>0</v>
      </c>
      <c r="E3421" s="42">
        <f>[2]Emissions!E3359</f>
        <v>0</v>
      </c>
      <c r="F3421" s="42">
        <f>[2]Emissions!F3359</f>
        <v>0</v>
      </c>
      <c r="G3421" s="42">
        <f>[2]Emissions!G3359</f>
        <v>0</v>
      </c>
      <c r="H3421" s="42">
        <f>[2]Emissions!H3359</f>
        <v>0</v>
      </c>
      <c r="I3421" s="42">
        <f>[2]Emissions!I3359</f>
        <v>0</v>
      </c>
      <c r="J3421" s="42">
        <f>[2]Emissions!J3359</f>
        <v>0</v>
      </c>
      <c r="K3421" s="42">
        <f>[2]Emissions!K3359</f>
        <v>0</v>
      </c>
      <c r="L3421" s="42">
        <f>[2]Emissions!L3359</f>
        <v>0</v>
      </c>
      <c r="M3421" s="42">
        <f>[2]Emissions!M3359</f>
        <v>0</v>
      </c>
    </row>
    <row r="3422" spans="1:13">
      <c r="A3422" s="10">
        <f>[2]Emissions!A3352</f>
        <v>0</v>
      </c>
      <c r="B3422" s="10">
        <f>[2]Emissions!B3352</f>
        <v>0</v>
      </c>
      <c r="C3422" s="10">
        <f>[2]Emissions!C3352</f>
        <v>0</v>
      </c>
      <c r="D3422" s="10">
        <f>[2]Emissions!D3352</f>
        <v>0</v>
      </c>
      <c r="E3422" s="42">
        <f>[2]Emissions!E3352</f>
        <v>0</v>
      </c>
      <c r="F3422" s="42">
        <f>[2]Emissions!F3352</f>
        <v>0</v>
      </c>
      <c r="G3422" s="42">
        <f>[2]Emissions!G3352</f>
        <v>0</v>
      </c>
      <c r="H3422" s="42">
        <f>[2]Emissions!H3352</f>
        <v>0</v>
      </c>
      <c r="I3422" s="42">
        <f>[2]Emissions!I3352</f>
        <v>0</v>
      </c>
      <c r="J3422" s="42">
        <f>[2]Emissions!J3352</f>
        <v>0</v>
      </c>
      <c r="K3422" s="42">
        <f>[2]Emissions!K3352</f>
        <v>0</v>
      </c>
      <c r="L3422" s="42">
        <f>[2]Emissions!L3352</f>
        <v>0</v>
      </c>
      <c r="M3422" s="42">
        <f>[2]Emissions!M3352</f>
        <v>0</v>
      </c>
    </row>
    <row r="3423" spans="1:13">
      <c r="A3423" s="10">
        <f>[2]Emissions!A3345</f>
        <v>0</v>
      </c>
      <c r="B3423" s="10">
        <f>[2]Emissions!B3345</f>
        <v>0</v>
      </c>
      <c r="C3423" s="10">
        <f>[2]Emissions!C3345</f>
        <v>0</v>
      </c>
      <c r="D3423" s="10">
        <f>[2]Emissions!D3345</f>
        <v>0</v>
      </c>
      <c r="E3423" s="42">
        <f>[2]Emissions!E3345</f>
        <v>0</v>
      </c>
      <c r="F3423" s="42">
        <f>[2]Emissions!F3345</f>
        <v>0</v>
      </c>
      <c r="G3423" s="42">
        <f>[2]Emissions!G3345</f>
        <v>0</v>
      </c>
      <c r="H3423" s="42">
        <f>[2]Emissions!H3345</f>
        <v>0</v>
      </c>
      <c r="I3423" s="42">
        <f>[2]Emissions!I3345</f>
        <v>0</v>
      </c>
      <c r="J3423" s="42">
        <f>[2]Emissions!J3345</f>
        <v>0</v>
      </c>
      <c r="K3423" s="42">
        <f>[2]Emissions!K3345</f>
        <v>0</v>
      </c>
      <c r="L3423" s="42">
        <f>[2]Emissions!L3345</f>
        <v>0</v>
      </c>
      <c r="M3423" s="42">
        <f>[2]Emissions!M3345</f>
        <v>0</v>
      </c>
    </row>
    <row r="3424" spans="1:13">
      <c r="A3424" s="10">
        <f>[2]Emissions!A3338</f>
        <v>0</v>
      </c>
      <c r="B3424" s="10">
        <f>[2]Emissions!B3338</f>
        <v>0</v>
      </c>
      <c r="C3424" s="10">
        <f>[2]Emissions!C3338</f>
        <v>0</v>
      </c>
      <c r="D3424" s="10">
        <f>[2]Emissions!D3338</f>
        <v>0</v>
      </c>
      <c r="E3424" s="42">
        <f>[2]Emissions!E3338</f>
        <v>0</v>
      </c>
      <c r="F3424" s="42">
        <f>[2]Emissions!F3338</f>
        <v>0</v>
      </c>
      <c r="G3424" s="42">
        <f>[2]Emissions!G3338</f>
        <v>0</v>
      </c>
      <c r="H3424" s="42">
        <f>[2]Emissions!H3338</f>
        <v>0</v>
      </c>
      <c r="I3424" s="42">
        <f>[2]Emissions!I3338</f>
        <v>0</v>
      </c>
      <c r="J3424" s="42">
        <f>[2]Emissions!J3338</f>
        <v>0</v>
      </c>
      <c r="K3424" s="42">
        <f>[2]Emissions!K3338</f>
        <v>0</v>
      </c>
      <c r="L3424" s="42">
        <f>[2]Emissions!L3338</f>
        <v>0</v>
      </c>
      <c r="M3424" s="42">
        <f>[2]Emissions!M3338</f>
        <v>0</v>
      </c>
    </row>
    <row r="3425" spans="1:13">
      <c r="A3425" s="10">
        <f>[2]Emissions!A3331</f>
        <v>0</v>
      </c>
      <c r="B3425" s="10">
        <f>[2]Emissions!B3331</f>
        <v>0</v>
      </c>
      <c r="C3425" s="10">
        <f>[2]Emissions!C3331</f>
        <v>0</v>
      </c>
      <c r="D3425" s="10">
        <f>[2]Emissions!D3331</f>
        <v>0</v>
      </c>
      <c r="E3425" s="42">
        <f>[2]Emissions!E3331</f>
        <v>0</v>
      </c>
      <c r="F3425" s="42">
        <f>[2]Emissions!F3331</f>
        <v>0</v>
      </c>
      <c r="G3425" s="42">
        <f>[2]Emissions!G3331</f>
        <v>0</v>
      </c>
      <c r="H3425" s="42">
        <f>[2]Emissions!H3331</f>
        <v>0</v>
      </c>
      <c r="I3425" s="42">
        <f>[2]Emissions!I3331</f>
        <v>0</v>
      </c>
      <c r="J3425" s="42">
        <f>[2]Emissions!J3331</f>
        <v>0</v>
      </c>
      <c r="K3425" s="42">
        <f>[2]Emissions!K3331</f>
        <v>0</v>
      </c>
      <c r="L3425" s="42">
        <f>[2]Emissions!L3331</f>
        <v>0</v>
      </c>
      <c r="M3425" s="42">
        <f>[2]Emissions!M3331</f>
        <v>0</v>
      </c>
    </row>
    <row r="3426" spans="1:13">
      <c r="A3426" s="10">
        <f>[2]Emissions!A3324</f>
        <v>0</v>
      </c>
      <c r="B3426" s="10">
        <f>[2]Emissions!B3324</f>
        <v>0</v>
      </c>
      <c r="C3426" s="10">
        <f>[2]Emissions!C3324</f>
        <v>0</v>
      </c>
      <c r="D3426" s="10">
        <f>[2]Emissions!D3324</f>
        <v>0</v>
      </c>
      <c r="E3426" s="42">
        <f>[2]Emissions!E3324</f>
        <v>0</v>
      </c>
      <c r="F3426" s="42">
        <f>[2]Emissions!F3324</f>
        <v>0</v>
      </c>
      <c r="G3426" s="42">
        <f>[2]Emissions!G3324</f>
        <v>0</v>
      </c>
      <c r="H3426" s="42">
        <f>[2]Emissions!H3324</f>
        <v>0</v>
      </c>
      <c r="I3426" s="42">
        <f>[2]Emissions!I3324</f>
        <v>0</v>
      </c>
      <c r="J3426" s="42">
        <f>[2]Emissions!J3324</f>
        <v>0</v>
      </c>
      <c r="K3426" s="42">
        <f>[2]Emissions!K3324</f>
        <v>0</v>
      </c>
      <c r="L3426" s="42">
        <f>[2]Emissions!L3324</f>
        <v>0</v>
      </c>
      <c r="M3426" s="42">
        <f>[2]Emissions!M3324</f>
        <v>0</v>
      </c>
    </row>
    <row r="3427" spans="1:13">
      <c r="A3427" s="10">
        <f>[2]Emissions!A3317</f>
        <v>0</v>
      </c>
      <c r="B3427" s="10">
        <f>[2]Emissions!B3317</f>
        <v>0</v>
      </c>
      <c r="C3427" s="10">
        <f>[2]Emissions!C3317</f>
        <v>0</v>
      </c>
      <c r="D3427" s="10">
        <f>[2]Emissions!D3317</f>
        <v>0</v>
      </c>
      <c r="E3427" s="42">
        <f>[2]Emissions!E3317</f>
        <v>0</v>
      </c>
      <c r="F3427" s="42">
        <f>[2]Emissions!F3317</f>
        <v>0</v>
      </c>
      <c r="G3427" s="42">
        <f>[2]Emissions!G3317</f>
        <v>0</v>
      </c>
      <c r="H3427" s="42">
        <f>[2]Emissions!H3317</f>
        <v>0</v>
      </c>
      <c r="I3427" s="42">
        <f>[2]Emissions!I3317</f>
        <v>0</v>
      </c>
      <c r="J3427" s="42">
        <f>[2]Emissions!J3317</f>
        <v>0</v>
      </c>
      <c r="K3427" s="42">
        <f>[2]Emissions!K3317</f>
        <v>0</v>
      </c>
      <c r="L3427" s="42">
        <f>[2]Emissions!L3317</f>
        <v>0</v>
      </c>
      <c r="M3427" s="42">
        <f>[2]Emissions!M3317</f>
        <v>0</v>
      </c>
    </row>
    <row r="3428" spans="1:13">
      <c r="A3428" s="10">
        <f>[2]Emissions!A3310</f>
        <v>0</v>
      </c>
      <c r="B3428" s="10">
        <f>[2]Emissions!B3310</f>
        <v>0</v>
      </c>
      <c r="C3428" s="10">
        <f>[2]Emissions!C3310</f>
        <v>0</v>
      </c>
      <c r="D3428" s="10">
        <f>[2]Emissions!D3310</f>
        <v>0</v>
      </c>
      <c r="E3428" s="42">
        <f>[2]Emissions!E3310</f>
        <v>0</v>
      </c>
      <c r="F3428" s="42">
        <f>[2]Emissions!F3310</f>
        <v>0</v>
      </c>
      <c r="G3428" s="42">
        <f>[2]Emissions!G3310</f>
        <v>0</v>
      </c>
      <c r="H3428" s="42">
        <f>[2]Emissions!H3310</f>
        <v>0</v>
      </c>
      <c r="I3428" s="42">
        <f>[2]Emissions!I3310</f>
        <v>0</v>
      </c>
      <c r="J3428" s="42">
        <f>[2]Emissions!J3310</f>
        <v>0</v>
      </c>
      <c r="K3428" s="42">
        <f>[2]Emissions!K3310</f>
        <v>0</v>
      </c>
      <c r="L3428" s="42">
        <f>[2]Emissions!L3310</f>
        <v>0</v>
      </c>
      <c r="M3428" s="42">
        <f>[2]Emissions!M3310</f>
        <v>0</v>
      </c>
    </row>
    <row r="3429" spans="1:13">
      <c r="A3429" s="10">
        <f>[2]Emissions!A3303</f>
        <v>0</v>
      </c>
      <c r="B3429" s="10">
        <f>[2]Emissions!B3303</f>
        <v>0</v>
      </c>
      <c r="C3429" s="10">
        <f>[2]Emissions!C3303</f>
        <v>0</v>
      </c>
      <c r="D3429" s="10">
        <f>[2]Emissions!D3303</f>
        <v>0</v>
      </c>
      <c r="E3429" s="42">
        <f>[2]Emissions!E3303</f>
        <v>0</v>
      </c>
      <c r="F3429" s="42">
        <f>[2]Emissions!F3303</f>
        <v>0</v>
      </c>
      <c r="G3429" s="42">
        <f>[2]Emissions!G3303</f>
        <v>0</v>
      </c>
      <c r="H3429" s="42">
        <f>[2]Emissions!H3303</f>
        <v>0</v>
      </c>
      <c r="I3429" s="42">
        <f>[2]Emissions!I3303</f>
        <v>0</v>
      </c>
      <c r="J3429" s="42">
        <f>[2]Emissions!J3303</f>
        <v>0</v>
      </c>
      <c r="K3429" s="42">
        <f>[2]Emissions!K3303</f>
        <v>0</v>
      </c>
      <c r="L3429" s="42">
        <f>[2]Emissions!L3303</f>
        <v>0</v>
      </c>
      <c r="M3429" s="42">
        <f>[2]Emissions!M3303</f>
        <v>0</v>
      </c>
    </row>
    <row r="3430" spans="1:13">
      <c r="A3430" s="10">
        <f>[2]Emissions!A3293</f>
        <v>0</v>
      </c>
      <c r="B3430" s="10">
        <f>[2]Emissions!B3293</f>
        <v>0</v>
      </c>
      <c r="C3430" s="10">
        <f>[2]Emissions!C3293</f>
        <v>0</v>
      </c>
      <c r="D3430" s="10">
        <f>[2]Emissions!D3293</f>
        <v>0</v>
      </c>
      <c r="E3430" s="42">
        <f>[2]Emissions!E3293</f>
        <v>0</v>
      </c>
      <c r="F3430" s="42">
        <f>[2]Emissions!F3293</f>
        <v>0</v>
      </c>
      <c r="G3430" s="42">
        <f>[2]Emissions!G3293</f>
        <v>0</v>
      </c>
      <c r="H3430" s="42">
        <f>[2]Emissions!H3293</f>
        <v>0</v>
      </c>
      <c r="I3430" s="42">
        <f>[2]Emissions!I3293</f>
        <v>0</v>
      </c>
      <c r="J3430" s="42">
        <f>[2]Emissions!J3293</f>
        <v>0</v>
      </c>
      <c r="K3430" s="42">
        <f>[2]Emissions!K3293</f>
        <v>0</v>
      </c>
      <c r="L3430" s="42">
        <f>[2]Emissions!L3293</f>
        <v>0</v>
      </c>
      <c r="M3430" s="42">
        <f>[2]Emissions!M3293</f>
        <v>0</v>
      </c>
    </row>
    <row r="3431" spans="1:13">
      <c r="A3431" s="10">
        <f>[2]Emissions!A3286</f>
        <v>0</v>
      </c>
      <c r="B3431" s="10">
        <f>[2]Emissions!B3286</f>
        <v>0</v>
      </c>
      <c r="C3431" s="10">
        <f>[2]Emissions!C3286</f>
        <v>0</v>
      </c>
      <c r="D3431" s="10">
        <f>[2]Emissions!D3286</f>
        <v>0</v>
      </c>
      <c r="E3431" s="42">
        <f>[2]Emissions!E3286</f>
        <v>0</v>
      </c>
      <c r="F3431" s="42">
        <f>[2]Emissions!F3286</f>
        <v>0</v>
      </c>
      <c r="G3431" s="42">
        <f>[2]Emissions!G3286</f>
        <v>0</v>
      </c>
      <c r="H3431" s="42">
        <f>[2]Emissions!H3286</f>
        <v>0</v>
      </c>
      <c r="I3431" s="42">
        <f>[2]Emissions!I3286</f>
        <v>0</v>
      </c>
      <c r="J3431" s="42">
        <f>[2]Emissions!J3286</f>
        <v>0</v>
      </c>
      <c r="K3431" s="42">
        <f>[2]Emissions!K3286</f>
        <v>0</v>
      </c>
      <c r="L3431" s="42">
        <f>[2]Emissions!L3286</f>
        <v>0</v>
      </c>
      <c r="M3431" s="42">
        <f>[2]Emissions!M3286</f>
        <v>0</v>
      </c>
    </row>
    <row r="3432" spans="1:13">
      <c r="A3432" s="10">
        <f>[2]Emissions!A3279</f>
        <v>0</v>
      </c>
      <c r="B3432" s="10">
        <f>[2]Emissions!B3279</f>
        <v>0</v>
      </c>
      <c r="C3432" s="10">
        <f>[2]Emissions!C3279</f>
        <v>0</v>
      </c>
      <c r="D3432" s="10">
        <f>[2]Emissions!D3279</f>
        <v>0</v>
      </c>
      <c r="E3432" s="42">
        <f>[2]Emissions!E3279</f>
        <v>0</v>
      </c>
      <c r="F3432" s="42">
        <f>[2]Emissions!F3279</f>
        <v>0</v>
      </c>
      <c r="G3432" s="42">
        <f>[2]Emissions!G3279</f>
        <v>0</v>
      </c>
      <c r="H3432" s="42">
        <f>[2]Emissions!H3279</f>
        <v>0</v>
      </c>
      <c r="I3432" s="42">
        <f>[2]Emissions!I3279</f>
        <v>0</v>
      </c>
      <c r="J3432" s="42">
        <f>[2]Emissions!J3279</f>
        <v>0</v>
      </c>
      <c r="K3432" s="42">
        <f>[2]Emissions!K3279</f>
        <v>0</v>
      </c>
      <c r="L3432" s="42">
        <f>[2]Emissions!L3279</f>
        <v>0</v>
      </c>
      <c r="M3432" s="42">
        <f>[2]Emissions!M3279</f>
        <v>0</v>
      </c>
    </row>
    <row r="3433" spans="1:13">
      <c r="A3433" s="10">
        <f>[2]Emissions!A3272</f>
        <v>0</v>
      </c>
      <c r="B3433" s="10">
        <f>[2]Emissions!B3272</f>
        <v>0</v>
      </c>
      <c r="C3433" s="10">
        <f>[2]Emissions!C3272</f>
        <v>0</v>
      </c>
      <c r="D3433" s="10">
        <f>[2]Emissions!D3272</f>
        <v>0</v>
      </c>
      <c r="E3433" s="42">
        <f>[2]Emissions!E3272</f>
        <v>0</v>
      </c>
      <c r="F3433" s="42">
        <f>[2]Emissions!F3272</f>
        <v>0</v>
      </c>
      <c r="G3433" s="42">
        <f>[2]Emissions!G3272</f>
        <v>0</v>
      </c>
      <c r="H3433" s="42">
        <f>[2]Emissions!H3272</f>
        <v>0</v>
      </c>
      <c r="I3433" s="42">
        <f>[2]Emissions!I3272</f>
        <v>0</v>
      </c>
      <c r="J3433" s="42">
        <f>[2]Emissions!J3272</f>
        <v>0</v>
      </c>
      <c r="K3433" s="42">
        <f>[2]Emissions!K3272</f>
        <v>0</v>
      </c>
      <c r="L3433" s="42">
        <f>[2]Emissions!L3272</f>
        <v>0</v>
      </c>
      <c r="M3433" s="42">
        <f>[2]Emissions!M3272</f>
        <v>0</v>
      </c>
    </row>
    <row r="3434" spans="1:13">
      <c r="A3434" s="10">
        <f>[2]Emissions!A3721</f>
        <v>0</v>
      </c>
      <c r="B3434" s="10">
        <f>[2]Emissions!B3721</f>
        <v>0</v>
      </c>
      <c r="C3434" s="10">
        <f>[2]Emissions!C3721</f>
        <v>0</v>
      </c>
      <c r="D3434" s="10">
        <f>[2]Emissions!D3721</f>
        <v>0</v>
      </c>
      <c r="E3434" s="42">
        <f>[2]Emissions!E3721</f>
        <v>0</v>
      </c>
      <c r="F3434" s="42">
        <f>[2]Emissions!F3721</f>
        <v>0</v>
      </c>
      <c r="G3434" s="42">
        <f>[2]Emissions!G3721</f>
        <v>0</v>
      </c>
      <c r="H3434" s="42">
        <f>[2]Emissions!H3721</f>
        <v>0</v>
      </c>
      <c r="I3434" s="42">
        <f>[2]Emissions!I3721</f>
        <v>0</v>
      </c>
      <c r="J3434" s="42">
        <f>[2]Emissions!J3721</f>
        <v>0</v>
      </c>
      <c r="K3434" s="42">
        <f>[2]Emissions!K3721</f>
        <v>0</v>
      </c>
      <c r="L3434" s="42">
        <f>[2]Emissions!L3721</f>
        <v>0</v>
      </c>
      <c r="M3434" s="42">
        <f>[2]Emissions!M3721</f>
        <v>0</v>
      </c>
    </row>
    <row r="3435" spans="1:13">
      <c r="A3435" s="10">
        <f>[2]Emissions!A3722</f>
        <v>0</v>
      </c>
      <c r="B3435" s="10">
        <f>[2]Emissions!B3722</f>
        <v>0</v>
      </c>
      <c r="C3435" s="10">
        <f>[2]Emissions!C3722</f>
        <v>0</v>
      </c>
      <c r="D3435" s="10">
        <f>[2]Emissions!D3722</f>
        <v>0</v>
      </c>
      <c r="E3435" s="42">
        <f>[2]Emissions!E3722</f>
        <v>0</v>
      </c>
      <c r="F3435" s="42">
        <f>[2]Emissions!F3722</f>
        <v>0</v>
      </c>
      <c r="G3435" s="42">
        <f>[2]Emissions!G3722</f>
        <v>0</v>
      </c>
      <c r="H3435" s="42">
        <f>[2]Emissions!H3722</f>
        <v>0</v>
      </c>
      <c r="I3435" s="42">
        <f>[2]Emissions!I3722</f>
        <v>0</v>
      </c>
      <c r="J3435" s="42">
        <f>[2]Emissions!J3722</f>
        <v>0</v>
      </c>
      <c r="K3435" s="42">
        <f>[2]Emissions!K3722</f>
        <v>0</v>
      </c>
      <c r="L3435" s="42">
        <f>[2]Emissions!L3722</f>
        <v>0</v>
      </c>
      <c r="M3435" s="42">
        <f>[2]Emissions!M3722</f>
        <v>0</v>
      </c>
    </row>
    <row r="3436" spans="1:13">
      <c r="A3436" s="10">
        <f>[2]Emissions!A3723</f>
        <v>0</v>
      </c>
      <c r="B3436" s="10">
        <f>[2]Emissions!B3723</f>
        <v>0</v>
      </c>
      <c r="C3436" s="10">
        <f>[2]Emissions!C3723</f>
        <v>0</v>
      </c>
      <c r="D3436" s="10">
        <f>[2]Emissions!D3723</f>
        <v>0</v>
      </c>
      <c r="E3436" s="42">
        <f>[2]Emissions!E3723</f>
        <v>0</v>
      </c>
      <c r="F3436" s="42">
        <f>[2]Emissions!F3723</f>
        <v>0</v>
      </c>
      <c r="G3436" s="42">
        <f>[2]Emissions!G3723</f>
        <v>0</v>
      </c>
      <c r="H3436" s="42">
        <f>[2]Emissions!H3723</f>
        <v>0</v>
      </c>
      <c r="I3436" s="42">
        <f>[2]Emissions!I3723</f>
        <v>0</v>
      </c>
      <c r="J3436" s="42">
        <f>[2]Emissions!J3723</f>
        <v>0</v>
      </c>
      <c r="K3436" s="42">
        <f>[2]Emissions!K3723</f>
        <v>0</v>
      </c>
      <c r="L3436" s="42">
        <f>[2]Emissions!L3723</f>
        <v>0</v>
      </c>
      <c r="M3436" s="42">
        <f>[2]Emissions!M3723</f>
        <v>0</v>
      </c>
    </row>
    <row r="3437" spans="1:13">
      <c r="A3437" s="10">
        <f>[2]Emissions!A3724</f>
        <v>0</v>
      </c>
      <c r="B3437" s="10">
        <f>[2]Emissions!B3724</f>
        <v>0</v>
      </c>
      <c r="C3437" s="10">
        <f>[2]Emissions!C3724</f>
        <v>0</v>
      </c>
      <c r="D3437" s="10">
        <f>[2]Emissions!D3724</f>
        <v>0</v>
      </c>
      <c r="E3437" s="42">
        <f>[2]Emissions!E3724</f>
        <v>0</v>
      </c>
      <c r="F3437" s="42">
        <f>[2]Emissions!F3724</f>
        <v>0</v>
      </c>
      <c r="G3437" s="42">
        <f>[2]Emissions!G3724</f>
        <v>0</v>
      </c>
      <c r="H3437" s="42">
        <f>[2]Emissions!H3724</f>
        <v>0</v>
      </c>
      <c r="I3437" s="42">
        <f>[2]Emissions!I3724</f>
        <v>0</v>
      </c>
      <c r="J3437" s="42">
        <f>[2]Emissions!J3724</f>
        <v>0</v>
      </c>
      <c r="K3437" s="42">
        <f>[2]Emissions!K3724</f>
        <v>0</v>
      </c>
      <c r="L3437" s="42">
        <f>[2]Emissions!L3724</f>
        <v>0</v>
      </c>
      <c r="M3437" s="42">
        <f>[2]Emissions!M3724</f>
        <v>0</v>
      </c>
    </row>
    <row r="3438" spans="1:13">
      <c r="A3438" s="10">
        <f>[2]Emissions!A3725</f>
        <v>0</v>
      </c>
      <c r="B3438" s="10">
        <f>[2]Emissions!B3725</f>
        <v>0</v>
      </c>
      <c r="C3438" s="10">
        <f>[2]Emissions!C3725</f>
        <v>0</v>
      </c>
      <c r="D3438" s="10">
        <f>[2]Emissions!D3725</f>
        <v>0</v>
      </c>
      <c r="E3438" s="42">
        <f>[2]Emissions!E3725</f>
        <v>0</v>
      </c>
      <c r="F3438" s="42">
        <f>[2]Emissions!F3725</f>
        <v>0</v>
      </c>
      <c r="G3438" s="42">
        <f>[2]Emissions!G3725</f>
        <v>0</v>
      </c>
      <c r="H3438" s="42">
        <f>[2]Emissions!H3725</f>
        <v>0</v>
      </c>
      <c r="I3438" s="42">
        <f>[2]Emissions!I3725</f>
        <v>0</v>
      </c>
      <c r="J3438" s="42">
        <f>[2]Emissions!J3725</f>
        <v>0</v>
      </c>
      <c r="K3438" s="42">
        <f>[2]Emissions!K3725</f>
        <v>0</v>
      </c>
      <c r="L3438" s="42">
        <f>[2]Emissions!L3725</f>
        <v>0</v>
      </c>
      <c r="M3438" s="42">
        <f>[2]Emissions!M3725</f>
        <v>0</v>
      </c>
    </row>
    <row r="3439" spans="1:13">
      <c r="A3439" s="10">
        <f>[2]Emissions!A3726</f>
        <v>0</v>
      </c>
      <c r="B3439" s="10">
        <f>[2]Emissions!B3726</f>
        <v>0</v>
      </c>
      <c r="C3439" s="10">
        <f>[2]Emissions!C3726</f>
        <v>0</v>
      </c>
      <c r="D3439" s="10">
        <f>[2]Emissions!D3726</f>
        <v>0</v>
      </c>
      <c r="E3439" s="42">
        <f>[2]Emissions!E3726</f>
        <v>0</v>
      </c>
      <c r="F3439" s="42">
        <f>[2]Emissions!F3726</f>
        <v>0</v>
      </c>
      <c r="G3439" s="42">
        <f>[2]Emissions!G3726</f>
        <v>0</v>
      </c>
      <c r="H3439" s="42">
        <f>[2]Emissions!H3726</f>
        <v>0</v>
      </c>
      <c r="I3439" s="42">
        <f>[2]Emissions!I3726</f>
        <v>0</v>
      </c>
      <c r="J3439" s="42">
        <f>[2]Emissions!J3726</f>
        <v>0</v>
      </c>
      <c r="K3439" s="42">
        <f>[2]Emissions!K3726</f>
        <v>0</v>
      </c>
      <c r="L3439" s="42">
        <f>[2]Emissions!L3726</f>
        <v>0</v>
      </c>
      <c r="M3439" s="42">
        <f>[2]Emissions!M3726</f>
        <v>0</v>
      </c>
    </row>
    <row r="3440" spans="1:13">
      <c r="A3440" s="10">
        <f>[2]Emissions!A3727</f>
        <v>0</v>
      </c>
      <c r="B3440" s="10">
        <f>[2]Emissions!B3727</f>
        <v>0</v>
      </c>
      <c r="C3440" s="10">
        <f>[2]Emissions!C3727</f>
        <v>0</v>
      </c>
      <c r="D3440" s="10">
        <f>[2]Emissions!D3727</f>
        <v>0</v>
      </c>
      <c r="E3440" s="42">
        <f>[2]Emissions!E3727</f>
        <v>0</v>
      </c>
      <c r="F3440" s="42">
        <f>[2]Emissions!F3727</f>
        <v>0</v>
      </c>
      <c r="G3440" s="42">
        <f>[2]Emissions!G3727</f>
        <v>0</v>
      </c>
      <c r="H3440" s="42">
        <f>[2]Emissions!H3727</f>
        <v>0</v>
      </c>
      <c r="I3440" s="42">
        <f>[2]Emissions!I3727</f>
        <v>0</v>
      </c>
      <c r="J3440" s="42">
        <f>[2]Emissions!J3727</f>
        <v>0</v>
      </c>
      <c r="K3440" s="42">
        <f>[2]Emissions!K3727</f>
        <v>0</v>
      </c>
      <c r="L3440" s="42">
        <f>[2]Emissions!L3727</f>
        <v>0</v>
      </c>
      <c r="M3440" s="42">
        <f>[2]Emissions!M3727</f>
        <v>0</v>
      </c>
    </row>
    <row r="3441" spans="1:13">
      <c r="A3441" s="10">
        <f>[2]Emissions!A3714</f>
        <v>0</v>
      </c>
      <c r="B3441" s="10">
        <f>[2]Emissions!B3714</f>
        <v>0</v>
      </c>
      <c r="C3441" s="10">
        <f>[2]Emissions!C3714</f>
        <v>0</v>
      </c>
      <c r="D3441" s="10">
        <f>[2]Emissions!D3714</f>
        <v>0</v>
      </c>
      <c r="E3441" s="42">
        <f>[2]Emissions!E3714</f>
        <v>0</v>
      </c>
      <c r="F3441" s="42">
        <f>[2]Emissions!F3714</f>
        <v>0</v>
      </c>
      <c r="G3441" s="42">
        <f>[2]Emissions!G3714</f>
        <v>0</v>
      </c>
      <c r="H3441" s="42">
        <f>[2]Emissions!H3714</f>
        <v>0</v>
      </c>
      <c r="I3441" s="42">
        <f>[2]Emissions!I3714</f>
        <v>0</v>
      </c>
      <c r="J3441" s="42">
        <f>[2]Emissions!J3714</f>
        <v>0</v>
      </c>
      <c r="K3441" s="42">
        <f>[2]Emissions!K3714</f>
        <v>0</v>
      </c>
      <c r="L3441" s="42">
        <f>[2]Emissions!L3714</f>
        <v>0</v>
      </c>
      <c r="M3441" s="42">
        <f>[2]Emissions!M3714</f>
        <v>0</v>
      </c>
    </row>
    <row r="3442" spans="1:13">
      <c r="A3442" s="10">
        <f>[2]Emissions!A3715</f>
        <v>0</v>
      </c>
      <c r="B3442" s="10">
        <f>[2]Emissions!B3715</f>
        <v>0</v>
      </c>
      <c r="C3442" s="10">
        <f>[2]Emissions!C3715</f>
        <v>0</v>
      </c>
      <c r="D3442" s="10">
        <f>[2]Emissions!D3715</f>
        <v>0</v>
      </c>
      <c r="E3442" s="42">
        <f>[2]Emissions!E3715</f>
        <v>0</v>
      </c>
      <c r="F3442" s="42">
        <f>[2]Emissions!F3715</f>
        <v>0</v>
      </c>
      <c r="G3442" s="42">
        <f>[2]Emissions!G3715</f>
        <v>0</v>
      </c>
      <c r="H3442" s="42">
        <f>[2]Emissions!H3715</f>
        <v>0</v>
      </c>
      <c r="I3442" s="42">
        <f>[2]Emissions!I3715</f>
        <v>0</v>
      </c>
      <c r="J3442" s="42">
        <f>[2]Emissions!J3715</f>
        <v>0</v>
      </c>
      <c r="K3442" s="42">
        <f>[2]Emissions!K3715</f>
        <v>0</v>
      </c>
      <c r="L3442" s="42">
        <f>[2]Emissions!L3715</f>
        <v>0</v>
      </c>
      <c r="M3442" s="42">
        <f>[2]Emissions!M3715</f>
        <v>0</v>
      </c>
    </row>
    <row r="3443" spans="1:13">
      <c r="A3443" s="10">
        <f>[2]Emissions!A3716</f>
        <v>0</v>
      </c>
      <c r="B3443" s="10">
        <f>[2]Emissions!B3716</f>
        <v>0</v>
      </c>
      <c r="C3443" s="10">
        <f>[2]Emissions!C3716</f>
        <v>0</v>
      </c>
      <c r="D3443" s="10">
        <f>[2]Emissions!D3716</f>
        <v>0</v>
      </c>
      <c r="E3443" s="42">
        <f>[2]Emissions!E3716</f>
        <v>0</v>
      </c>
      <c r="F3443" s="42">
        <f>[2]Emissions!F3716</f>
        <v>0</v>
      </c>
      <c r="G3443" s="42">
        <f>[2]Emissions!G3716</f>
        <v>0</v>
      </c>
      <c r="H3443" s="42">
        <f>[2]Emissions!H3716</f>
        <v>0</v>
      </c>
      <c r="I3443" s="42">
        <f>[2]Emissions!I3716</f>
        <v>0</v>
      </c>
      <c r="J3443" s="42">
        <f>[2]Emissions!J3716</f>
        <v>0</v>
      </c>
      <c r="K3443" s="42">
        <f>[2]Emissions!K3716</f>
        <v>0</v>
      </c>
      <c r="L3443" s="42">
        <f>[2]Emissions!L3716</f>
        <v>0</v>
      </c>
      <c r="M3443" s="42">
        <f>[2]Emissions!M3716</f>
        <v>0</v>
      </c>
    </row>
    <row r="3444" spans="1:13">
      <c r="A3444" s="10">
        <f>[2]Emissions!A3717</f>
        <v>0</v>
      </c>
      <c r="B3444" s="10">
        <f>[2]Emissions!B3717</f>
        <v>0</v>
      </c>
      <c r="C3444" s="10">
        <f>[2]Emissions!C3717</f>
        <v>0</v>
      </c>
      <c r="D3444" s="10">
        <f>[2]Emissions!D3717</f>
        <v>0</v>
      </c>
      <c r="E3444" s="42">
        <f>[2]Emissions!E3717</f>
        <v>0</v>
      </c>
      <c r="F3444" s="42">
        <f>[2]Emissions!F3717</f>
        <v>0</v>
      </c>
      <c r="G3444" s="42">
        <f>[2]Emissions!G3717</f>
        <v>0</v>
      </c>
      <c r="H3444" s="42">
        <f>[2]Emissions!H3717</f>
        <v>0</v>
      </c>
      <c r="I3444" s="42">
        <f>[2]Emissions!I3717</f>
        <v>0</v>
      </c>
      <c r="J3444" s="42">
        <f>[2]Emissions!J3717</f>
        <v>0</v>
      </c>
      <c r="K3444" s="42">
        <f>[2]Emissions!K3717</f>
        <v>0</v>
      </c>
      <c r="L3444" s="42">
        <f>[2]Emissions!L3717</f>
        <v>0</v>
      </c>
      <c r="M3444" s="42">
        <f>[2]Emissions!M3717</f>
        <v>0</v>
      </c>
    </row>
    <row r="3445" spans="1:13">
      <c r="A3445" s="10">
        <f>[2]Emissions!A3718</f>
        <v>0</v>
      </c>
      <c r="B3445" s="10">
        <f>[2]Emissions!B3718</f>
        <v>0</v>
      </c>
      <c r="C3445" s="10">
        <f>[2]Emissions!C3718</f>
        <v>0</v>
      </c>
      <c r="D3445" s="10">
        <f>[2]Emissions!D3718</f>
        <v>0</v>
      </c>
      <c r="E3445" s="42">
        <f>[2]Emissions!E3718</f>
        <v>0</v>
      </c>
      <c r="F3445" s="42">
        <f>[2]Emissions!F3718</f>
        <v>0</v>
      </c>
      <c r="G3445" s="42">
        <f>[2]Emissions!G3718</f>
        <v>0</v>
      </c>
      <c r="H3445" s="42">
        <f>[2]Emissions!H3718</f>
        <v>0</v>
      </c>
      <c r="I3445" s="42">
        <f>[2]Emissions!I3718</f>
        <v>0</v>
      </c>
      <c r="J3445" s="42">
        <f>[2]Emissions!J3718</f>
        <v>0</v>
      </c>
      <c r="K3445" s="42">
        <f>[2]Emissions!K3718</f>
        <v>0</v>
      </c>
      <c r="L3445" s="42">
        <f>[2]Emissions!L3718</f>
        <v>0</v>
      </c>
      <c r="M3445" s="42">
        <f>[2]Emissions!M3718</f>
        <v>0</v>
      </c>
    </row>
    <row r="3446" spans="1:13">
      <c r="A3446" s="10">
        <f>[2]Emissions!A3719</f>
        <v>0</v>
      </c>
      <c r="B3446" s="10">
        <f>[2]Emissions!B3719</f>
        <v>0</v>
      </c>
      <c r="C3446" s="10">
        <f>[2]Emissions!C3719</f>
        <v>0</v>
      </c>
      <c r="D3446" s="10">
        <f>[2]Emissions!D3719</f>
        <v>0</v>
      </c>
      <c r="E3446" s="42">
        <f>[2]Emissions!E3719</f>
        <v>0</v>
      </c>
      <c r="F3446" s="42">
        <f>[2]Emissions!F3719</f>
        <v>0</v>
      </c>
      <c r="G3446" s="42">
        <f>[2]Emissions!G3719</f>
        <v>0</v>
      </c>
      <c r="H3446" s="42">
        <f>[2]Emissions!H3719</f>
        <v>0</v>
      </c>
      <c r="I3446" s="42">
        <f>[2]Emissions!I3719</f>
        <v>0</v>
      </c>
      <c r="J3446" s="42">
        <f>[2]Emissions!J3719</f>
        <v>0</v>
      </c>
      <c r="K3446" s="42">
        <f>[2]Emissions!K3719</f>
        <v>0</v>
      </c>
      <c r="L3446" s="42">
        <f>[2]Emissions!L3719</f>
        <v>0</v>
      </c>
      <c r="M3446" s="42">
        <f>[2]Emissions!M3719</f>
        <v>0</v>
      </c>
    </row>
    <row r="3447" spans="1:13">
      <c r="A3447" s="10">
        <f>[2]Emissions!A3720</f>
        <v>0</v>
      </c>
      <c r="B3447" s="10">
        <f>[2]Emissions!B3720</f>
        <v>0</v>
      </c>
      <c r="C3447" s="10">
        <f>[2]Emissions!C3720</f>
        <v>0</v>
      </c>
      <c r="D3447" s="10">
        <f>[2]Emissions!D3720</f>
        <v>0</v>
      </c>
      <c r="E3447" s="42">
        <f>[2]Emissions!E3720</f>
        <v>0</v>
      </c>
      <c r="F3447" s="42">
        <f>[2]Emissions!F3720</f>
        <v>0</v>
      </c>
      <c r="G3447" s="42">
        <f>[2]Emissions!G3720</f>
        <v>0</v>
      </c>
      <c r="H3447" s="42">
        <f>[2]Emissions!H3720</f>
        <v>0</v>
      </c>
      <c r="I3447" s="42">
        <f>[2]Emissions!I3720</f>
        <v>0</v>
      </c>
      <c r="J3447" s="42">
        <f>[2]Emissions!J3720</f>
        <v>0</v>
      </c>
      <c r="K3447" s="42">
        <f>[2]Emissions!K3720</f>
        <v>0</v>
      </c>
      <c r="L3447" s="42">
        <f>[2]Emissions!L3720</f>
        <v>0</v>
      </c>
      <c r="M3447" s="42">
        <f>[2]Emissions!M3720</f>
        <v>0</v>
      </c>
    </row>
    <row r="3448" spans="1:13">
      <c r="A3448" s="10">
        <f>[2]Emissions!A3711</f>
        <v>0</v>
      </c>
      <c r="B3448" s="10">
        <f>[2]Emissions!B3711</f>
        <v>0</v>
      </c>
      <c r="C3448" s="10">
        <f>[2]Emissions!C3711</f>
        <v>0</v>
      </c>
      <c r="D3448" s="10">
        <f>[2]Emissions!D3711</f>
        <v>0</v>
      </c>
      <c r="E3448" s="42">
        <f>[2]Emissions!E3711</f>
        <v>0</v>
      </c>
      <c r="F3448" s="42">
        <f>[2]Emissions!F3711</f>
        <v>0</v>
      </c>
      <c r="G3448" s="42">
        <f>[2]Emissions!G3711</f>
        <v>0</v>
      </c>
      <c r="H3448" s="42">
        <f>[2]Emissions!H3711</f>
        <v>0</v>
      </c>
      <c r="I3448" s="42">
        <f>[2]Emissions!I3711</f>
        <v>0</v>
      </c>
      <c r="J3448" s="42">
        <f>[2]Emissions!J3711</f>
        <v>0</v>
      </c>
      <c r="K3448" s="42">
        <f>[2]Emissions!K3711</f>
        <v>0</v>
      </c>
      <c r="L3448" s="42">
        <f>[2]Emissions!L3711</f>
        <v>0</v>
      </c>
      <c r="M3448" s="42">
        <f>[2]Emissions!M3711</f>
        <v>0</v>
      </c>
    </row>
    <row r="3449" spans="1:13">
      <c r="A3449" s="10">
        <f>[2]Emissions!A3712</f>
        <v>0</v>
      </c>
      <c r="B3449" s="10">
        <f>[2]Emissions!B3712</f>
        <v>0</v>
      </c>
      <c r="C3449" s="10">
        <f>[2]Emissions!C3712</f>
        <v>0</v>
      </c>
      <c r="D3449" s="10">
        <f>[2]Emissions!D3712</f>
        <v>0</v>
      </c>
      <c r="E3449" s="42">
        <f>[2]Emissions!E3712</f>
        <v>0</v>
      </c>
      <c r="F3449" s="42">
        <f>[2]Emissions!F3712</f>
        <v>0</v>
      </c>
      <c r="G3449" s="42">
        <f>[2]Emissions!G3712</f>
        <v>0</v>
      </c>
      <c r="H3449" s="42">
        <f>[2]Emissions!H3712</f>
        <v>0</v>
      </c>
      <c r="I3449" s="42">
        <f>[2]Emissions!I3712</f>
        <v>0</v>
      </c>
      <c r="J3449" s="42">
        <f>[2]Emissions!J3712</f>
        <v>0</v>
      </c>
      <c r="K3449" s="42">
        <f>[2]Emissions!K3712</f>
        <v>0</v>
      </c>
      <c r="L3449" s="42">
        <f>[2]Emissions!L3712</f>
        <v>0</v>
      </c>
      <c r="M3449" s="42">
        <f>[2]Emissions!M3712</f>
        <v>0</v>
      </c>
    </row>
    <row r="3450" spans="1:13">
      <c r="A3450" s="10">
        <f>[2]Emissions!A3713</f>
        <v>0</v>
      </c>
      <c r="B3450" s="10">
        <f>[2]Emissions!B3713</f>
        <v>0</v>
      </c>
      <c r="C3450" s="10">
        <f>[2]Emissions!C3713</f>
        <v>0</v>
      </c>
      <c r="D3450" s="10">
        <f>[2]Emissions!D3713</f>
        <v>0</v>
      </c>
      <c r="E3450" s="42">
        <f>[2]Emissions!E3713</f>
        <v>0</v>
      </c>
      <c r="F3450" s="42">
        <f>[2]Emissions!F3713</f>
        <v>0</v>
      </c>
      <c r="G3450" s="42">
        <f>[2]Emissions!G3713</f>
        <v>0</v>
      </c>
      <c r="H3450" s="42">
        <f>[2]Emissions!H3713</f>
        <v>0</v>
      </c>
      <c r="I3450" s="42">
        <f>[2]Emissions!I3713</f>
        <v>0</v>
      </c>
      <c r="J3450" s="42">
        <f>[2]Emissions!J3713</f>
        <v>0</v>
      </c>
      <c r="K3450" s="42">
        <f>[2]Emissions!K3713</f>
        <v>0</v>
      </c>
      <c r="L3450" s="42">
        <f>[2]Emissions!L3713</f>
        <v>0</v>
      </c>
      <c r="M3450" s="42">
        <f>[2]Emissions!M3713</f>
        <v>0</v>
      </c>
    </row>
    <row r="3451" spans="1:13">
      <c r="A3451" s="10">
        <f>[2]Emissions!A3703</f>
        <v>0</v>
      </c>
      <c r="B3451" s="10">
        <f>[2]Emissions!B3703</f>
        <v>0</v>
      </c>
      <c r="C3451" s="10">
        <f>[2]Emissions!C3703</f>
        <v>0</v>
      </c>
      <c r="D3451" s="10">
        <f>[2]Emissions!D3703</f>
        <v>0</v>
      </c>
      <c r="E3451" s="42">
        <f>[2]Emissions!E3703</f>
        <v>0</v>
      </c>
      <c r="F3451" s="42">
        <f>[2]Emissions!F3703</f>
        <v>0</v>
      </c>
      <c r="G3451" s="42">
        <f>[2]Emissions!G3703</f>
        <v>0</v>
      </c>
      <c r="H3451" s="42">
        <f>[2]Emissions!H3703</f>
        <v>0</v>
      </c>
      <c r="I3451" s="42">
        <f>[2]Emissions!I3703</f>
        <v>0</v>
      </c>
      <c r="J3451" s="42">
        <f>[2]Emissions!J3703</f>
        <v>0</v>
      </c>
      <c r="K3451" s="42">
        <f>[2]Emissions!K3703</f>
        <v>0</v>
      </c>
      <c r="L3451" s="42">
        <f>[2]Emissions!L3703</f>
        <v>0</v>
      </c>
      <c r="M3451" s="42">
        <f>[2]Emissions!M3703</f>
        <v>0</v>
      </c>
    </row>
    <row r="3452" spans="1:13">
      <c r="A3452" s="10">
        <f>[2]Emissions!A3704</f>
        <v>0</v>
      </c>
      <c r="B3452" s="10">
        <f>[2]Emissions!B3704</f>
        <v>0</v>
      </c>
      <c r="C3452" s="10">
        <f>[2]Emissions!C3704</f>
        <v>0</v>
      </c>
      <c r="D3452" s="10">
        <f>[2]Emissions!D3704</f>
        <v>0</v>
      </c>
      <c r="E3452" s="42">
        <f>[2]Emissions!E3704</f>
        <v>0</v>
      </c>
      <c r="F3452" s="42">
        <f>[2]Emissions!F3704</f>
        <v>0</v>
      </c>
      <c r="G3452" s="42">
        <f>[2]Emissions!G3704</f>
        <v>0</v>
      </c>
      <c r="H3452" s="42">
        <f>[2]Emissions!H3704</f>
        <v>0</v>
      </c>
      <c r="I3452" s="42">
        <f>[2]Emissions!I3704</f>
        <v>0</v>
      </c>
      <c r="J3452" s="42">
        <f>[2]Emissions!J3704</f>
        <v>0</v>
      </c>
      <c r="K3452" s="42">
        <f>[2]Emissions!K3704</f>
        <v>0</v>
      </c>
      <c r="L3452" s="42">
        <f>[2]Emissions!L3704</f>
        <v>0</v>
      </c>
      <c r="M3452" s="42">
        <f>[2]Emissions!M3704</f>
        <v>0</v>
      </c>
    </row>
    <row r="3453" spans="1:13">
      <c r="A3453" s="10">
        <f>[2]Emissions!A3705</f>
        <v>0</v>
      </c>
      <c r="B3453" s="10">
        <f>[2]Emissions!B3705</f>
        <v>0</v>
      </c>
      <c r="C3453" s="10">
        <f>[2]Emissions!C3705</f>
        <v>0</v>
      </c>
      <c r="D3453" s="10">
        <f>[2]Emissions!D3705</f>
        <v>0</v>
      </c>
      <c r="E3453" s="42">
        <f>[2]Emissions!E3705</f>
        <v>0</v>
      </c>
      <c r="F3453" s="42">
        <f>[2]Emissions!F3705</f>
        <v>0</v>
      </c>
      <c r="G3453" s="42">
        <f>[2]Emissions!G3705</f>
        <v>0</v>
      </c>
      <c r="H3453" s="42">
        <f>[2]Emissions!H3705</f>
        <v>0</v>
      </c>
      <c r="I3453" s="42">
        <f>[2]Emissions!I3705</f>
        <v>0</v>
      </c>
      <c r="J3453" s="42">
        <f>[2]Emissions!J3705</f>
        <v>0</v>
      </c>
      <c r="K3453" s="42">
        <f>[2]Emissions!K3705</f>
        <v>0</v>
      </c>
      <c r="L3453" s="42">
        <f>[2]Emissions!L3705</f>
        <v>0</v>
      </c>
      <c r="M3453" s="42">
        <f>[2]Emissions!M3705</f>
        <v>0</v>
      </c>
    </row>
    <row r="3454" spans="1:13">
      <c r="A3454" s="10">
        <f>[2]Emissions!A3706</f>
        <v>0</v>
      </c>
      <c r="B3454" s="10">
        <f>[2]Emissions!B3706</f>
        <v>0</v>
      </c>
      <c r="C3454" s="10">
        <f>[2]Emissions!C3706</f>
        <v>0</v>
      </c>
      <c r="D3454" s="10">
        <f>[2]Emissions!D3706</f>
        <v>0</v>
      </c>
      <c r="E3454" s="42">
        <f>[2]Emissions!E3706</f>
        <v>0</v>
      </c>
      <c r="F3454" s="42">
        <f>[2]Emissions!F3706</f>
        <v>0</v>
      </c>
      <c r="G3454" s="42">
        <f>[2]Emissions!G3706</f>
        <v>0</v>
      </c>
      <c r="H3454" s="42">
        <f>[2]Emissions!H3706</f>
        <v>0</v>
      </c>
      <c r="I3454" s="42">
        <f>[2]Emissions!I3706</f>
        <v>0</v>
      </c>
      <c r="J3454" s="42">
        <f>[2]Emissions!J3706</f>
        <v>0</v>
      </c>
      <c r="K3454" s="42">
        <f>[2]Emissions!K3706</f>
        <v>0</v>
      </c>
      <c r="L3454" s="42">
        <f>[2]Emissions!L3706</f>
        <v>0</v>
      </c>
      <c r="M3454" s="42">
        <f>[2]Emissions!M3706</f>
        <v>0</v>
      </c>
    </row>
    <row r="3455" spans="1:13">
      <c r="A3455" s="10">
        <f>[2]Emissions!A3707</f>
        <v>0</v>
      </c>
      <c r="B3455" s="10">
        <f>[2]Emissions!B3707</f>
        <v>0</v>
      </c>
      <c r="C3455" s="10">
        <f>[2]Emissions!C3707</f>
        <v>0</v>
      </c>
      <c r="D3455" s="10">
        <f>[2]Emissions!D3707</f>
        <v>0</v>
      </c>
      <c r="E3455" s="42">
        <f>[2]Emissions!E3707</f>
        <v>0</v>
      </c>
      <c r="F3455" s="42">
        <f>[2]Emissions!F3707</f>
        <v>0</v>
      </c>
      <c r="G3455" s="42">
        <f>[2]Emissions!G3707</f>
        <v>0</v>
      </c>
      <c r="H3455" s="42">
        <f>[2]Emissions!H3707</f>
        <v>0</v>
      </c>
      <c r="I3455" s="42">
        <f>[2]Emissions!I3707</f>
        <v>0</v>
      </c>
      <c r="J3455" s="42">
        <f>[2]Emissions!J3707</f>
        <v>0</v>
      </c>
      <c r="K3455" s="42">
        <f>[2]Emissions!K3707</f>
        <v>0</v>
      </c>
      <c r="L3455" s="42">
        <f>[2]Emissions!L3707</f>
        <v>0</v>
      </c>
      <c r="M3455" s="42">
        <f>[2]Emissions!M3707</f>
        <v>0</v>
      </c>
    </row>
    <row r="3456" spans="1:13">
      <c r="A3456" s="10">
        <f>[2]Emissions!A3708</f>
        <v>0</v>
      </c>
      <c r="B3456" s="10">
        <f>[2]Emissions!B3708</f>
        <v>0</v>
      </c>
      <c r="C3456" s="10">
        <f>[2]Emissions!C3708</f>
        <v>0</v>
      </c>
      <c r="D3456" s="10">
        <f>[2]Emissions!D3708</f>
        <v>0</v>
      </c>
      <c r="E3456" s="42">
        <f>[2]Emissions!E3708</f>
        <v>0</v>
      </c>
      <c r="F3456" s="42">
        <f>[2]Emissions!F3708</f>
        <v>0</v>
      </c>
      <c r="G3456" s="42">
        <f>[2]Emissions!G3708</f>
        <v>0</v>
      </c>
      <c r="H3456" s="42">
        <f>[2]Emissions!H3708</f>
        <v>0</v>
      </c>
      <c r="I3456" s="42">
        <f>[2]Emissions!I3708</f>
        <v>0</v>
      </c>
      <c r="J3456" s="42">
        <f>[2]Emissions!J3708</f>
        <v>0</v>
      </c>
      <c r="K3456" s="42">
        <f>[2]Emissions!K3708</f>
        <v>0</v>
      </c>
      <c r="L3456" s="42">
        <f>[2]Emissions!L3708</f>
        <v>0</v>
      </c>
      <c r="M3456" s="42">
        <f>[2]Emissions!M3708</f>
        <v>0</v>
      </c>
    </row>
    <row r="3457" spans="1:13">
      <c r="A3457" s="10">
        <f>[2]Emissions!A3709</f>
        <v>0</v>
      </c>
      <c r="B3457" s="10">
        <f>[2]Emissions!B3709</f>
        <v>0</v>
      </c>
      <c r="C3457" s="10">
        <f>[2]Emissions!C3709</f>
        <v>0</v>
      </c>
      <c r="D3457" s="10">
        <f>[2]Emissions!D3709</f>
        <v>0</v>
      </c>
      <c r="E3457" s="42">
        <f>[2]Emissions!E3709</f>
        <v>0</v>
      </c>
      <c r="F3457" s="42">
        <f>[2]Emissions!F3709</f>
        <v>0</v>
      </c>
      <c r="G3457" s="42">
        <f>[2]Emissions!G3709</f>
        <v>0</v>
      </c>
      <c r="H3457" s="42">
        <f>[2]Emissions!H3709</f>
        <v>0</v>
      </c>
      <c r="I3457" s="42">
        <f>[2]Emissions!I3709</f>
        <v>0</v>
      </c>
      <c r="J3457" s="42">
        <f>[2]Emissions!J3709</f>
        <v>0</v>
      </c>
      <c r="K3457" s="42">
        <f>[2]Emissions!K3709</f>
        <v>0</v>
      </c>
      <c r="L3457" s="42">
        <f>[2]Emissions!L3709</f>
        <v>0</v>
      </c>
      <c r="M3457" s="42">
        <f>[2]Emissions!M3709</f>
        <v>0</v>
      </c>
    </row>
    <row r="3458" spans="1:13">
      <c r="A3458" s="10">
        <f>[2]Emissions!A3710</f>
        <v>0</v>
      </c>
      <c r="B3458" s="10">
        <f>[2]Emissions!B3710</f>
        <v>0</v>
      </c>
      <c r="C3458" s="10">
        <f>[2]Emissions!C3710</f>
        <v>0</v>
      </c>
      <c r="D3458" s="10">
        <f>[2]Emissions!D3710</f>
        <v>0</v>
      </c>
      <c r="E3458" s="42">
        <f>[2]Emissions!E3710</f>
        <v>0</v>
      </c>
      <c r="F3458" s="42">
        <f>[2]Emissions!F3710</f>
        <v>0</v>
      </c>
      <c r="G3458" s="42">
        <f>[2]Emissions!G3710</f>
        <v>0</v>
      </c>
      <c r="H3458" s="42">
        <f>[2]Emissions!H3710</f>
        <v>0</v>
      </c>
      <c r="I3458" s="42">
        <f>[2]Emissions!I3710</f>
        <v>0</v>
      </c>
      <c r="J3458" s="42">
        <f>[2]Emissions!J3710</f>
        <v>0</v>
      </c>
      <c r="K3458" s="42">
        <f>[2]Emissions!K3710</f>
        <v>0</v>
      </c>
      <c r="L3458" s="42">
        <f>[2]Emissions!L3710</f>
        <v>0</v>
      </c>
      <c r="M3458" s="42">
        <f>[2]Emissions!M3710</f>
        <v>0</v>
      </c>
    </row>
    <row r="3459" spans="1:13">
      <c r="A3459" s="10">
        <f>[2]Emissions!A3696</f>
        <v>0</v>
      </c>
      <c r="B3459" s="10">
        <f>[2]Emissions!B3696</f>
        <v>0</v>
      </c>
      <c r="C3459" s="10">
        <f>[2]Emissions!C3696</f>
        <v>0</v>
      </c>
      <c r="D3459" s="10">
        <f>[2]Emissions!D3696</f>
        <v>0</v>
      </c>
      <c r="E3459" s="42">
        <f>[2]Emissions!E3696</f>
        <v>0</v>
      </c>
      <c r="F3459" s="42">
        <f>[2]Emissions!F3696</f>
        <v>0</v>
      </c>
      <c r="G3459" s="42">
        <f>[2]Emissions!G3696</f>
        <v>0</v>
      </c>
      <c r="H3459" s="42">
        <f>[2]Emissions!H3696</f>
        <v>0</v>
      </c>
      <c r="I3459" s="42">
        <f>[2]Emissions!I3696</f>
        <v>0</v>
      </c>
      <c r="J3459" s="42">
        <f>[2]Emissions!J3696</f>
        <v>0</v>
      </c>
      <c r="K3459" s="42">
        <f>[2]Emissions!K3696</f>
        <v>0</v>
      </c>
      <c r="L3459" s="42">
        <f>[2]Emissions!L3696</f>
        <v>0</v>
      </c>
      <c r="M3459" s="42">
        <f>[2]Emissions!M3696</f>
        <v>0</v>
      </c>
    </row>
    <row r="3460" spans="1:13">
      <c r="A3460" s="10">
        <f>[2]Emissions!A3697</f>
        <v>0</v>
      </c>
      <c r="B3460" s="10">
        <f>[2]Emissions!B3697</f>
        <v>0</v>
      </c>
      <c r="C3460" s="10">
        <f>[2]Emissions!C3697</f>
        <v>0</v>
      </c>
      <c r="D3460" s="10">
        <f>[2]Emissions!D3697</f>
        <v>0</v>
      </c>
      <c r="E3460" s="42">
        <f>[2]Emissions!E3697</f>
        <v>0</v>
      </c>
      <c r="F3460" s="42">
        <f>[2]Emissions!F3697</f>
        <v>0</v>
      </c>
      <c r="G3460" s="42">
        <f>[2]Emissions!G3697</f>
        <v>0</v>
      </c>
      <c r="H3460" s="42">
        <f>[2]Emissions!H3697</f>
        <v>0</v>
      </c>
      <c r="I3460" s="42">
        <f>[2]Emissions!I3697</f>
        <v>0</v>
      </c>
      <c r="J3460" s="42">
        <f>[2]Emissions!J3697</f>
        <v>0</v>
      </c>
      <c r="K3460" s="42">
        <f>[2]Emissions!K3697</f>
        <v>0</v>
      </c>
      <c r="L3460" s="42">
        <f>[2]Emissions!L3697</f>
        <v>0</v>
      </c>
      <c r="M3460" s="42">
        <f>[2]Emissions!M3697</f>
        <v>0</v>
      </c>
    </row>
    <row r="3461" spans="1:13">
      <c r="A3461" s="10">
        <f>[2]Emissions!A3698</f>
        <v>0</v>
      </c>
      <c r="B3461" s="10">
        <f>[2]Emissions!B3698</f>
        <v>0</v>
      </c>
      <c r="C3461" s="10">
        <f>[2]Emissions!C3698</f>
        <v>0</v>
      </c>
      <c r="D3461" s="10">
        <f>[2]Emissions!D3698</f>
        <v>0</v>
      </c>
      <c r="E3461" s="42">
        <f>[2]Emissions!E3698</f>
        <v>0</v>
      </c>
      <c r="F3461" s="42">
        <f>[2]Emissions!F3698</f>
        <v>0</v>
      </c>
      <c r="G3461" s="42">
        <f>[2]Emissions!G3698</f>
        <v>0</v>
      </c>
      <c r="H3461" s="42">
        <f>[2]Emissions!H3698</f>
        <v>0</v>
      </c>
      <c r="I3461" s="42">
        <f>[2]Emissions!I3698</f>
        <v>0</v>
      </c>
      <c r="J3461" s="42">
        <f>[2]Emissions!J3698</f>
        <v>0</v>
      </c>
      <c r="K3461" s="42">
        <f>[2]Emissions!K3698</f>
        <v>0</v>
      </c>
      <c r="L3461" s="42">
        <f>[2]Emissions!L3698</f>
        <v>0</v>
      </c>
      <c r="M3461" s="42">
        <f>[2]Emissions!M3698</f>
        <v>0</v>
      </c>
    </row>
    <row r="3462" spans="1:13">
      <c r="A3462" s="10">
        <f>[2]Emissions!A3699</f>
        <v>0</v>
      </c>
      <c r="B3462" s="10">
        <f>[2]Emissions!B3699</f>
        <v>0</v>
      </c>
      <c r="C3462" s="10">
        <f>[2]Emissions!C3699</f>
        <v>0</v>
      </c>
      <c r="D3462" s="10">
        <f>[2]Emissions!D3699</f>
        <v>0</v>
      </c>
      <c r="E3462" s="42">
        <f>[2]Emissions!E3699</f>
        <v>0</v>
      </c>
      <c r="F3462" s="42">
        <f>[2]Emissions!F3699</f>
        <v>0</v>
      </c>
      <c r="G3462" s="42">
        <f>[2]Emissions!G3699</f>
        <v>0</v>
      </c>
      <c r="H3462" s="42">
        <f>[2]Emissions!H3699</f>
        <v>0</v>
      </c>
      <c r="I3462" s="42">
        <f>[2]Emissions!I3699</f>
        <v>0</v>
      </c>
      <c r="J3462" s="42">
        <f>[2]Emissions!J3699</f>
        <v>0</v>
      </c>
      <c r="K3462" s="42">
        <f>[2]Emissions!K3699</f>
        <v>0</v>
      </c>
      <c r="L3462" s="42">
        <f>[2]Emissions!L3699</f>
        <v>0</v>
      </c>
      <c r="M3462" s="42">
        <f>[2]Emissions!M3699</f>
        <v>0</v>
      </c>
    </row>
    <row r="3463" spans="1:13">
      <c r="A3463" s="10">
        <f>[2]Emissions!A3700</f>
        <v>0</v>
      </c>
      <c r="B3463" s="10">
        <f>[2]Emissions!B3700</f>
        <v>0</v>
      </c>
      <c r="C3463" s="10">
        <f>[2]Emissions!C3700</f>
        <v>0</v>
      </c>
      <c r="D3463" s="10">
        <f>[2]Emissions!D3700</f>
        <v>0</v>
      </c>
      <c r="E3463" s="42">
        <f>[2]Emissions!E3700</f>
        <v>0</v>
      </c>
      <c r="F3463" s="42">
        <f>[2]Emissions!F3700</f>
        <v>0</v>
      </c>
      <c r="G3463" s="42">
        <f>[2]Emissions!G3700</f>
        <v>0</v>
      </c>
      <c r="H3463" s="42">
        <f>[2]Emissions!H3700</f>
        <v>0</v>
      </c>
      <c r="I3463" s="42">
        <f>[2]Emissions!I3700</f>
        <v>0</v>
      </c>
      <c r="J3463" s="42">
        <f>[2]Emissions!J3700</f>
        <v>0</v>
      </c>
      <c r="K3463" s="42">
        <f>[2]Emissions!K3700</f>
        <v>0</v>
      </c>
      <c r="L3463" s="42">
        <f>[2]Emissions!L3700</f>
        <v>0</v>
      </c>
      <c r="M3463" s="42">
        <f>[2]Emissions!M3700</f>
        <v>0</v>
      </c>
    </row>
    <row r="3464" spans="1:13">
      <c r="A3464" s="10">
        <f>[2]Emissions!A3701</f>
        <v>0</v>
      </c>
      <c r="B3464" s="10">
        <f>[2]Emissions!B3701</f>
        <v>0</v>
      </c>
      <c r="C3464" s="10">
        <f>[2]Emissions!C3701</f>
        <v>0</v>
      </c>
      <c r="D3464" s="10">
        <f>[2]Emissions!D3701</f>
        <v>0</v>
      </c>
      <c r="E3464" s="42">
        <f>[2]Emissions!E3701</f>
        <v>0</v>
      </c>
      <c r="F3464" s="42">
        <f>[2]Emissions!F3701</f>
        <v>0</v>
      </c>
      <c r="G3464" s="42">
        <f>[2]Emissions!G3701</f>
        <v>0</v>
      </c>
      <c r="H3464" s="42">
        <f>[2]Emissions!H3701</f>
        <v>0</v>
      </c>
      <c r="I3464" s="42">
        <f>[2]Emissions!I3701</f>
        <v>0</v>
      </c>
      <c r="J3464" s="42">
        <f>[2]Emissions!J3701</f>
        <v>0</v>
      </c>
      <c r="K3464" s="42">
        <f>[2]Emissions!K3701</f>
        <v>0</v>
      </c>
      <c r="L3464" s="42">
        <f>[2]Emissions!L3701</f>
        <v>0</v>
      </c>
      <c r="M3464" s="42">
        <f>[2]Emissions!M3701</f>
        <v>0</v>
      </c>
    </row>
    <row r="3465" spans="1:13">
      <c r="A3465" s="10">
        <f>[2]Emissions!A3702</f>
        <v>0</v>
      </c>
      <c r="B3465" s="10">
        <f>[2]Emissions!B3702</f>
        <v>0</v>
      </c>
      <c r="C3465" s="10">
        <f>[2]Emissions!C3702</f>
        <v>0</v>
      </c>
      <c r="D3465" s="10">
        <f>[2]Emissions!D3702</f>
        <v>0</v>
      </c>
      <c r="E3465" s="42">
        <f>[2]Emissions!E3702</f>
        <v>0</v>
      </c>
      <c r="F3465" s="42">
        <f>[2]Emissions!F3702</f>
        <v>0</v>
      </c>
      <c r="G3465" s="42">
        <f>[2]Emissions!G3702</f>
        <v>0</v>
      </c>
      <c r="H3465" s="42">
        <f>[2]Emissions!H3702</f>
        <v>0</v>
      </c>
      <c r="I3465" s="42">
        <f>[2]Emissions!I3702</f>
        <v>0</v>
      </c>
      <c r="J3465" s="42">
        <f>[2]Emissions!J3702</f>
        <v>0</v>
      </c>
      <c r="K3465" s="42">
        <f>[2]Emissions!K3702</f>
        <v>0</v>
      </c>
      <c r="L3465" s="42">
        <f>[2]Emissions!L3702</f>
        <v>0</v>
      </c>
      <c r="M3465" s="42">
        <f>[2]Emissions!M3702</f>
        <v>0</v>
      </c>
    </row>
    <row r="3466" spans="1:13">
      <c r="A3466" s="10">
        <f>[2]Emissions!A3689</f>
        <v>0</v>
      </c>
      <c r="B3466" s="10">
        <f>[2]Emissions!B3689</f>
        <v>0</v>
      </c>
      <c r="C3466" s="10">
        <f>[2]Emissions!C3689</f>
        <v>0</v>
      </c>
      <c r="D3466" s="10">
        <f>[2]Emissions!D3689</f>
        <v>0</v>
      </c>
      <c r="E3466" s="42">
        <f>[2]Emissions!E3689</f>
        <v>0</v>
      </c>
      <c r="F3466" s="42">
        <f>[2]Emissions!F3689</f>
        <v>0</v>
      </c>
      <c r="G3466" s="42">
        <f>[2]Emissions!G3689</f>
        <v>0</v>
      </c>
      <c r="H3466" s="42">
        <f>[2]Emissions!H3689</f>
        <v>0</v>
      </c>
      <c r="I3466" s="42">
        <f>[2]Emissions!I3689</f>
        <v>0</v>
      </c>
      <c r="J3466" s="42">
        <f>[2]Emissions!J3689</f>
        <v>0</v>
      </c>
      <c r="K3466" s="42">
        <f>[2]Emissions!K3689</f>
        <v>0</v>
      </c>
      <c r="L3466" s="42">
        <f>[2]Emissions!L3689</f>
        <v>0</v>
      </c>
      <c r="M3466" s="42">
        <f>[2]Emissions!M3689</f>
        <v>0</v>
      </c>
    </row>
    <row r="3467" spans="1:13">
      <c r="A3467" s="10">
        <f>[2]Emissions!A3690</f>
        <v>0</v>
      </c>
      <c r="B3467" s="10">
        <f>[2]Emissions!B3690</f>
        <v>0</v>
      </c>
      <c r="C3467" s="10">
        <f>[2]Emissions!C3690</f>
        <v>0</v>
      </c>
      <c r="D3467" s="10">
        <f>[2]Emissions!D3690</f>
        <v>0</v>
      </c>
      <c r="E3467" s="42">
        <f>[2]Emissions!E3690</f>
        <v>0</v>
      </c>
      <c r="F3467" s="42">
        <f>[2]Emissions!F3690</f>
        <v>0</v>
      </c>
      <c r="G3467" s="42">
        <f>[2]Emissions!G3690</f>
        <v>0</v>
      </c>
      <c r="H3467" s="42">
        <f>[2]Emissions!H3690</f>
        <v>0</v>
      </c>
      <c r="I3467" s="42">
        <f>[2]Emissions!I3690</f>
        <v>0</v>
      </c>
      <c r="J3467" s="42">
        <f>[2]Emissions!J3690</f>
        <v>0</v>
      </c>
      <c r="K3467" s="42">
        <f>[2]Emissions!K3690</f>
        <v>0</v>
      </c>
      <c r="L3467" s="42">
        <f>[2]Emissions!L3690</f>
        <v>0</v>
      </c>
      <c r="M3467" s="42">
        <f>[2]Emissions!M3690</f>
        <v>0</v>
      </c>
    </row>
    <row r="3468" spans="1:13">
      <c r="A3468" s="10">
        <f>[2]Emissions!A3691</f>
        <v>0</v>
      </c>
      <c r="B3468" s="10">
        <f>[2]Emissions!B3691</f>
        <v>0</v>
      </c>
      <c r="C3468" s="10">
        <f>[2]Emissions!C3691</f>
        <v>0</v>
      </c>
      <c r="D3468" s="10">
        <f>[2]Emissions!D3691</f>
        <v>0</v>
      </c>
      <c r="E3468" s="42">
        <f>[2]Emissions!E3691</f>
        <v>0</v>
      </c>
      <c r="F3468" s="42">
        <f>[2]Emissions!F3691</f>
        <v>0</v>
      </c>
      <c r="G3468" s="42">
        <f>[2]Emissions!G3691</f>
        <v>0</v>
      </c>
      <c r="H3468" s="42">
        <f>[2]Emissions!H3691</f>
        <v>0</v>
      </c>
      <c r="I3468" s="42">
        <f>[2]Emissions!I3691</f>
        <v>0</v>
      </c>
      <c r="J3468" s="42">
        <f>[2]Emissions!J3691</f>
        <v>0</v>
      </c>
      <c r="K3468" s="42">
        <f>[2]Emissions!K3691</f>
        <v>0</v>
      </c>
      <c r="L3468" s="42">
        <f>[2]Emissions!L3691</f>
        <v>0</v>
      </c>
      <c r="M3468" s="42">
        <f>[2]Emissions!M3691</f>
        <v>0</v>
      </c>
    </row>
    <row r="3469" spans="1:13">
      <c r="A3469" s="10">
        <f>[2]Emissions!A3692</f>
        <v>0</v>
      </c>
      <c r="B3469" s="10">
        <f>[2]Emissions!B3692</f>
        <v>0</v>
      </c>
      <c r="C3469" s="10">
        <f>[2]Emissions!C3692</f>
        <v>0</v>
      </c>
      <c r="D3469" s="10">
        <f>[2]Emissions!D3692</f>
        <v>0</v>
      </c>
      <c r="E3469" s="42">
        <f>[2]Emissions!E3692</f>
        <v>0</v>
      </c>
      <c r="F3469" s="42">
        <f>[2]Emissions!F3692</f>
        <v>0</v>
      </c>
      <c r="G3469" s="42">
        <f>[2]Emissions!G3692</f>
        <v>0</v>
      </c>
      <c r="H3469" s="42">
        <f>[2]Emissions!H3692</f>
        <v>0</v>
      </c>
      <c r="I3469" s="42">
        <f>[2]Emissions!I3692</f>
        <v>0</v>
      </c>
      <c r="J3469" s="42">
        <f>[2]Emissions!J3692</f>
        <v>0</v>
      </c>
      <c r="K3469" s="42">
        <f>[2]Emissions!K3692</f>
        <v>0</v>
      </c>
      <c r="L3469" s="42">
        <f>[2]Emissions!L3692</f>
        <v>0</v>
      </c>
      <c r="M3469" s="42">
        <f>[2]Emissions!M3692</f>
        <v>0</v>
      </c>
    </row>
    <row r="3470" spans="1:13">
      <c r="A3470" s="10">
        <f>[2]Emissions!A3693</f>
        <v>0</v>
      </c>
      <c r="B3470" s="10">
        <f>[2]Emissions!B3693</f>
        <v>0</v>
      </c>
      <c r="C3470" s="10">
        <f>[2]Emissions!C3693</f>
        <v>0</v>
      </c>
      <c r="D3470" s="10">
        <f>[2]Emissions!D3693</f>
        <v>0</v>
      </c>
      <c r="E3470" s="42">
        <f>[2]Emissions!E3693</f>
        <v>0</v>
      </c>
      <c r="F3470" s="42">
        <f>[2]Emissions!F3693</f>
        <v>0</v>
      </c>
      <c r="G3470" s="42">
        <f>[2]Emissions!G3693</f>
        <v>0</v>
      </c>
      <c r="H3470" s="42">
        <f>[2]Emissions!H3693</f>
        <v>0</v>
      </c>
      <c r="I3470" s="42">
        <f>[2]Emissions!I3693</f>
        <v>0</v>
      </c>
      <c r="J3470" s="42">
        <f>[2]Emissions!J3693</f>
        <v>0</v>
      </c>
      <c r="K3470" s="42">
        <f>[2]Emissions!K3693</f>
        <v>0</v>
      </c>
      <c r="L3470" s="42">
        <f>[2]Emissions!L3693</f>
        <v>0</v>
      </c>
      <c r="M3470" s="42">
        <f>[2]Emissions!M3693</f>
        <v>0</v>
      </c>
    </row>
    <row r="3471" spans="1:13">
      <c r="A3471" s="10">
        <f>[2]Emissions!A3694</f>
        <v>0</v>
      </c>
      <c r="B3471" s="10">
        <f>[2]Emissions!B3694</f>
        <v>0</v>
      </c>
      <c r="C3471" s="10">
        <f>[2]Emissions!C3694</f>
        <v>0</v>
      </c>
      <c r="D3471" s="10">
        <f>[2]Emissions!D3694</f>
        <v>0</v>
      </c>
      <c r="E3471" s="42">
        <f>[2]Emissions!E3694</f>
        <v>0</v>
      </c>
      <c r="F3471" s="42">
        <f>[2]Emissions!F3694</f>
        <v>0</v>
      </c>
      <c r="G3471" s="42">
        <f>[2]Emissions!G3694</f>
        <v>0</v>
      </c>
      <c r="H3471" s="42">
        <f>[2]Emissions!H3694</f>
        <v>0</v>
      </c>
      <c r="I3471" s="42">
        <f>[2]Emissions!I3694</f>
        <v>0</v>
      </c>
      <c r="J3471" s="42">
        <f>[2]Emissions!J3694</f>
        <v>0</v>
      </c>
      <c r="K3471" s="42">
        <f>[2]Emissions!K3694</f>
        <v>0</v>
      </c>
      <c r="L3471" s="42">
        <f>[2]Emissions!L3694</f>
        <v>0</v>
      </c>
      <c r="M3471" s="42">
        <f>[2]Emissions!M3694</f>
        <v>0</v>
      </c>
    </row>
    <row r="3472" spans="1:13">
      <c r="A3472" s="10">
        <f>[2]Emissions!A3695</f>
        <v>0</v>
      </c>
      <c r="B3472" s="10">
        <f>[2]Emissions!B3695</f>
        <v>0</v>
      </c>
      <c r="C3472" s="10">
        <f>[2]Emissions!C3695</f>
        <v>0</v>
      </c>
      <c r="D3472" s="10">
        <f>[2]Emissions!D3695</f>
        <v>0</v>
      </c>
      <c r="E3472" s="42">
        <f>[2]Emissions!E3695</f>
        <v>0</v>
      </c>
      <c r="F3472" s="42">
        <f>[2]Emissions!F3695</f>
        <v>0</v>
      </c>
      <c r="G3472" s="42">
        <f>[2]Emissions!G3695</f>
        <v>0</v>
      </c>
      <c r="H3472" s="42">
        <f>[2]Emissions!H3695</f>
        <v>0</v>
      </c>
      <c r="I3472" s="42">
        <f>[2]Emissions!I3695</f>
        <v>0</v>
      </c>
      <c r="J3472" s="42">
        <f>[2]Emissions!J3695</f>
        <v>0</v>
      </c>
      <c r="K3472" s="42">
        <f>[2]Emissions!K3695</f>
        <v>0</v>
      </c>
      <c r="L3472" s="42">
        <f>[2]Emissions!L3695</f>
        <v>0</v>
      </c>
      <c r="M3472" s="42">
        <f>[2]Emissions!M3695</f>
        <v>0</v>
      </c>
    </row>
    <row r="3473" spans="1:13">
      <c r="A3473" s="10">
        <f>[2]Emissions!A3682</f>
        <v>0</v>
      </c>
      <c r="B3473" s="10">
        <f>[2]Emissions!B3682</f>
        <v>0</v>
      </c>
      <c r="C3473" s="10">
        <f>[2]Emissions!C3682</f>
        <v>0</v>
      </c>
      <c r="D3473" s="10">
        <f>[2]Emissions!D3682</f>
        <v>0</v>
      </c>
      <c r="E3473" s="42">
        <f>[2]Emissions!E3682</f>
        <v>0</v>
      </c>
      <c r="F3473" s="42">
        <f>[2]Emissions!F3682</f>
        <v>0</v>
      </c>
      <c r="G3473" s="42">
        <f>[2]Emissions!G3682</f>
        <v>0</v>
      </c>
      <c r="H3473" s="42">
        <f>[2]Emissions!H3682</f>
        <v>0</v>
      </c>
      <c r="I3473" s="42">
        <f>[2]Emissions!I3682</f>
        <v>0</v>
      </c>
      <c r="J3473" s="42">
        <f>[2]Emissions!J3682</f>
        <v>0</v>
      </c>
      <c r="K3473" s="42">
        <f>[2]Emissions!K3682</f>
        <v>0</v>
      </c>
      <c r="L3473" s="42">
        <f>[2]Emissions!L3682</f>
        <v>0</v>
      </c>
      <c r="M3473" s="42">
        <f>[2]Emissions!M3682</f>
        <v>0</v>
      </c>
    </row>
    <row r="3474" spans="1:13">
      <c r="A3474" s="10">
        <f>[2]Emissions!A3683</f>
        <v>0</v>
      </c>
      <c r="B3474" s="10">
        <f>[2]Emissions!B3683</f>
        <v>0</v>
      </c>
      <c r="C3474" s="10">
        <f>[2]Emissions!C3683</f>
        <v>0</v>
      </c>
      <c r="D3474" s="10">
        <f>[2]Emissions!D3683</f>
        <v>0</v>
      </c>
      <c r="E3474" s="42">
        <f>[2]Emissions!E3683</f>
        <v>0</v>
      </c>
      <c r="F3474" s="42">
        <f>[2]Emissions!F3683</f>
        <v>0</v>
      </c>
      <c r="G3474" s="42">
        <f>[2]Emissions!G3683</f>
        <v>0</v>
      </c>
      <c r="H3474" s="42">
        <f>[2]Emissions!H3683</f>
        <v>0</v>
      </c>
      <c r="I3474" s="42">
        <f>[2]Emissions!I3683</f>
        <v>0</v>
      </c>
      <c r="J3474" s="42">
        <f>[2]Emissions!J3683</f>
        <v>0</v>
      </c>
      <c r="K3474" s="42">
        <f>[2]Emissions!K3683</f>
        <v>0</v>
      </c>
      <c r="L3474" s="42">
        <f>[2]Emissions!L3683</f>
        <v>0</v>
      </c>
      <c r="M3474" s="42">
        <f>[2]Emissions!M3683</f>
        <v>0</v>
      </c>
    </row>
    <row r="3475" spans="1:13">
      <c r="A3475" s="10">
        <f>[2]Emissions!A3684</f>
        <v>0</v>
      </c>
      <c r="B3475" s="10">
        <f>[2]Emissions!B3684</f>
        <v>0</v>
      </c>
      <c r="C3475" s="10">
        <f>[2]Emissions!C3684</f>
        <v>0</v>
      </c>
      <c r="D3475" s="10">
        <f>[2]Emissions!D3684</f>
        <v>0</v>
      </c>
      <c r="E3475" s="42">
        <f>[2]Emissions!E3684</f>
        <v>0</v>
      </c>
      <c r="F3475" s="42">
        <f>[2]Emissions!F3684</f>
        <v>0</v>
      </c>
      <c r="G3475" s="42">
        <f>[2]Emissions!G3684</f>
        <v>0</v>
      </c>
      <c r="H3475" s="42">
        <f>[2]Emissions!H3684</f>
        <v>0</v>
      </c>
      <c r="I3475" s="42">
        <f>[2]Emissions!I3684</f>
        <v>0</v>
      </c>
      <c r="J3475" s="42">
        <f>[2]Emissions!J3684</f>
        <v>0</v>
      </c>
      <c r="K3475" s="42">
        <f>[2]Emissions!K3684</f>
        <v>0</v>
      </c>
      <c r="L3475" s="42">
        <f>[2]Emissions!L3684</f>
        <v>0</v>
      </c>
      <c r="M3475" s="42">
        <f>[2]Emissions!M3684</f>
        <v>0</v>
      </c>
    </row>
    <row r="3476" spans="1:13">
      <c r="A3476" s="10">
        <f>[2]Emissions!A3685</f>
        <v>0</v>
      </c>
      <c r="B3476" s="10">
        <f>[2]Emissions!B3685</f>
        <v>0</v>
      </c>
      <c r="C3476" s="10">
        <f>[2]Emissions!C3685</f>
        <v>0</v>
      </c>
      <c r="D3476" s="10">
        <f>[2]Emissions!D3685</f>
        <v>0</v>
      </c>
      <c r="E3476" s="42">
        <f>[2]Emissions!E3685</f>
        <v>0</v>
      </c>
      <c r="F3476" s="42">
        <f>[2]Emissions!F3685</f>
        <v>0</v>
      </c>
      <c r="G3476" s="42">
        <f>[2]Emissions!G3685</f>
        <v>0</v>
      </c>
      <c r="H3476" s="42">
        <f>[2]Emissions!H3685</f>
        <v>0</v>
      </c>
      <c r="I3476" s="42">
        <f>[2]Emissions!I3685</f>
        <v>0</v>
      </c>
      <c r="J3476" s="42">
        <f>[2]Emissions!J3685</f>
        <v>0</v>
      </c>
      <c r="K3476" s="42">
        <f>[2]Emissions!K3685</f>
        <v>0</v>
      </c>
      <c r="L3476" s="42">
        <f>[2]Emissions!L3685</f>
        <v>0</v>
      </c>
      <c r="M3476" s="42">
        <f>[2]Emissions!M3685</f>
        <v>0</v>
      </c>
    </row>
    <row r="3477" spans="1:13">
      <c r="A3477" s="10">
        <f>[2]Emissions!A3686</f>
        <v>0</v>
      </c>
      <c r="B3477" s="10">
        <f>[2]Emissions!B3686</f>
        <v>0</v>
      </c>
      <c r="C3477" s="10">
        <f>[2]Emissions!C3686</f>
        <v>0</v>
      </c>
      <c r="D3477" s="10">
        <f>[2]Emissions!D3686</f>
        <v>0</v>
      </c>
      <c r="E3477" s="42">
        <f>[2]Emissions!E3686</f>
        <v>0</v>
      </c>
      <c r="F3477" s="42">
        <f>[2]Emissions!F3686</f>
        <v>0</v>
      </c>
      <c r="G3477" s="42">
        <f>[2]Emissions!G3686</f>
        <v>0</v>
      </c>
      <c r="H3477" s="42">
        <f>[2]Emissions!H3686</f>
        <v>0</v>
      </c>
      <c r="I3477" s="42">
        <f>[2]Emissions!I3686</f>
        <v>0</v>
      </c>
      <c r="J3477" s="42">
        <f>[2]Emissions!J3686</f>
        <v>0</v>
      </c>
      <c r="K3477" s="42">
        <f>[2]Emissions!K3686</f>
        <v>0</v>
      </c>
      <c r="L3477" s="42">
        <f>[2]Emissions!L3686</f>
        <v>0</v>
      </c>
      <c r="M3477" s="42">
        <f>[2]Emissions!M3686</f>
        <v>0</v>
      </c>
    </row>
    <row r="3478" spans="1:13">
      <c r="A3478" s="10">
        <f>[2]Emissions!A3687</f>
        <v>0</v>
      </c>
      <c r="B3478" s="10">
        <f>[2]Emissions!B3687</f>
        <v>0</v>
      </c>
      <c r="C3478" s="10">
        <f>[2]Emissions!C3687</f>
        <v>0</v>
      </c>
      <c r="D3478" s="10">
        <f>[2]Emissions!D3687</f>
        <v>0</v>
      </c>
      <c r="E3478" s="42">
        <f>[2]Emissions!E3687</f>
        <v>0</v>
      </c>
      <c r="F3478" s="42">
        <f>[2]Emissions!F3687</f>
        <v>0</v>
      </c>
      <c r="G3478" s="42">
        <f>[2]Emissions!G3687</f>
        <v>0</v>
      </c>
      <c r="H3478" s="42">
        <f>[2]Emissions!H3687</f>
        <v>0</v>
      </c>
      <c r="I3478" s="42">
        <f>[2]Emissions!I3687</f>
        <v>0</v>
      </c>
      <c r="J3478" s="42">
        <f>[2]Emissions!J3687</f>
        <v>0</v>
      </c>
      <c r="K3478" s="42">
        <f>[2]Emissions!K3687</f>
        <v>0</v>
      </c>
      <c r="L3478" s="42">
        <f>[2]Emissions!L3687</f>
        <v>0</v>
      </c>
      <c r="M3478" s="42">
        <f>[2]Emissions!M3687</f>
        <v>0</v>
      </c>
    </row>
    <row r="3479" spans="1:13">
      <c r="A3479" s="10">
        <f>[2]Emissions!A3688</f>
        <v>0</v>
      </c>
      <c r="B3479" s="10">
        <f>[2]Emissions!B3688</f>
        <v>0</v>
      </c>
      <c r="C3479" s="10">
        <f>[2]Emissions!C3688</f>
        <v>0</v>
      </c>
      <c r="D3479" s="10">
        <f>[2]Emissions!D3688</f>
        <v>0</v>
      </c>
      <c r="E3479" s="42">
        <f>[2]Emissions!E3688</f>
        <v>0</v>
      </c>
      <c r="F3479" s="42">
        <f>[2]Emissions!F3688</f>
        <v>0</v>
      </c>
      <c r="G3479" s="42">
        <f>[2]Emissions!G3688</f>
        <v>0</v>
      </c>
      <c r="H3479" s="42">
        <f>[2]Emissions!H3688</f>
        <v>0</v>
      </c>
      <c r="I3479" s="42">
        <f>[2]Emissions!I3688</f>
        <v>0</v>
      </c>
      <c r="J3479" s="42">
        <f>[2]Emissions!J3688</f>
        <v>0</v>
      </c>
      <c r="K3479" s="42">
        <f>[2]Emissions!K3688</f>
        <v>0</v>
      </c>
      <c r="L3479" s="42">
        <f>[2]Emissions!L3688</f>
        <v>0</v>
      </c>
      <c r="M3479" s="42">
        <f>[2]Emissions!M3688</f>
        <v>0</v>
      </c>
    </row>
    <row r="3480" spans="1:13">
      <c r="A3480" s="10">
        <f>[2]Emissions!A3675</f>
        <v>0</v>
      </c>
      <c r="B3480" s="10">
        <f>[2]Emissions!B3675</f>
        <v>0</v>
      </c>
      <c r="C3480" s="10">
        <f>[2]Emissions!C3675</f>
        <v>0</v>
      </c>
      <c r="D3480" s="10">
        <f>[2]Emissions!D3675</f>
        <v>0</v>
      </c>
      <c r="E3480" s="42">
        <f>[2]Emissions!E3675</f>
        <v>0</v>
      </c>
      <c r="F3480" s="42">
        <f>[2]Emissions!F3675</f>
        <v>0</v>
      </c>
      <c r="G3480" s="42">
        <f>[2]Emissions!G3675</f>
        <v>0</v>
      </c>
      <c r="H3480" s="42">
        <f>[2]Emissions!H3675</f>
        <v>0</v>
      </c>
      <c r="I3480" s="42">
        <f>[2]Emissions!I3675</f>
        <v>0</v>
      </c>
      <c r="J3480" s="42">
        <f>[2]Emissions!J3675</f>
        <v>0</v>
      </c>
      <c r="K3480" s="42">
        <f>[2]Emissions!K3675</f>
        <v>0</v>
      </c>
      <c r="L3480" s="42">
        <f>[2]Emissions!L3675</f>
        <v>0</v>
      </c>
      <c r="M3480" s="42">
        <f>[2]Emissions!M3675</f>
        <v>0</v>
      </c>
    </row>
    <row r="3481" spans="1:13">
      <c r="A3481" s="10">
        <f>[2]Emissions!A3676</f>
        <v>0</v>
      </c>
      <c r="B3481" s="10">
        <f>[2]Emissions!B3676</f>
        <v>0</v>
      </c>
      <c r="C3481" s="10">
        <f>[2]Emissions!C3676</f>
        <v>0</v>
      </c>
      <c r="D3481" s="10">
        <f>[2]Emissions!D3676</f>
        <v>0</v>
      </c>
      <c r="E3481" s="42">
        <f>[2]Emissions!E3676</f>
        <v>0</v>
      </c>
      <c r="F3481" s="42">
        <f>[2]Emissions!F3676</f>
        <v>0</v>
      </c>
      <c r="G3481" s="42">
        <f>[2]Emissions!G3676</f>
        <v>0</v>
      </c>
      <c r="H3481" s="42">
        <f>[2]Emissions!H3676</f>
        <v>0</v>
      </c>
      <c r="I3481" s="42">
        <f>[2]Emissions!I3676</f>
        <v>0</v>
      </c>
      <c r="J3481" s="42">
        <f>[2]Emissions!J3676</f>
        <v>0</v>
      </c>
      <c r="K3481" s="42">
        <f>[2]Emissions!K3676</f>
        <v>0</v>
      </c>
      <c r="L3481" s="42">
        <f>[2]Emissions!L3676</f>
        <v>0</v>
      </c>
      <c r="M3481" s="42">
        <f>[2]Emissions!M3676</f>
        <v>0</v>
      </c>
    </row>
    <row r="3482" spans="1:13">
      <c r="A3482" s="10">
        <f>[2]Emissions!A3677</f>
        <v>0</v>
      </c>
      <c r="B3482" s="10">
        <f>[2]Emissions!B3677</f>
        <v>0</v>
      </c>
      <c r="C3482" s="10">
        <f>[2]Emissions!C3677</f>
        <v>0</v>
      </c>
      <c r="D3482" s="10">
        <f>[2]Emissions!D3677</f>
        <v>0</v>
      </c>
      <c r="E3482" s="42">
        <f>[2]Emissions!E3677</f>
        <v>0</v>
      </c>
      <c r="F3482" s="42">
        <f>[2]Emissions!F3677</f>
        <v>0</v>
      </c>
      <c r="G3482" s="42">
        <f>[2]Emissions!G3677</f>
        <v>0</v>
      </c>
      <c r="H3482" s="42">
        <f>[2]Emissions!H3677</f>
        <v>0</v>
      </c>
      <c r="I3482" s="42">
        <f>[2]Emissions!I3677</f>
        <v>0</v>
      </c>
      <c r="J3482" s="42">
        <f>[2]Emissions!J3677</f>
        <v>0</v>
      </c>
      <c r="K3482" s="42">
        <f>[2]Emissions!K3677</f>
        <v>0</v>
      </c>
      <c r="L3482" s="42">
        <f>[2]Emissions!L3677</f>
        <v>0</v>
      </c>
      <c r="M3482" s="42">
        <f>[2]Emissions!M3677</f>
        <v>0</v>
      </c>
    </row>
    <row r="3483" spans="1:13">
      <c r="A3483" s="10">
        <f>[2]Emissions!A3678</f>
        <v>0</v>
      </c>
      <c r="B3483" s="10">
        <f>[2]Emissions!B3678</f>
        <v>0</v>
      </c>
      <c r="C3483" s="10">
        <f>[2]Emissions!C3678</f>
        <v>0</v>
      </c>
      <c r="D3483" s="10">
        <f>[2]Emissions!D3678</f>
        <v>0</v>
      </c>
      <c r="E3483" s="42">
        <f>[2]Emissions!E3678</f>
        <v>0</v>
      </c>
      <c r="F3483" s="42">
        <f>[2]Emissions!F3678</f>
        <v>0</v>
      </c>
      <c r="G3483" s="42">
        <f>[2]Emissions!G3678</f>
        <v>0</v>
      </c>
      <c r="H3483" s="42">
        <f>[2]Emissions!H3678</f>
        <v>0</v>
      </c>
      <c r="I3483" s="42">
        <f>[2]Emissions!I3678</f>
        <v>0</v>
      </c>
      <c r="J3483" s="42">
        <f>[2]Emissions!J3678</f>
        <v>0</v>
      </c>
      <c r="K3483" s="42">
        <f>[2]Emissions!K3678</f>
        <v>0</v>
      </c>
      <c r="L3483" s="42">
        <f>[2]Emissions!L3678</f>
        <v>0</v>
      </c>
      <c r="M3483" s="42">
        <f>[2]Emissions!M3678</f>
        <v>0</v>
      </c>
    </row>
    <row r="3484" spans="1:13">
      <c r="A3484" s="10">
        <f>[2]Emissions!A3679</f>
        <v>0</v>
      </c>
      <c r="B3484" s="10">
        <f>[2]Emissions!B3679</f>
        <v>0</v>
      </c>
      <c r="C3484" s="10">
        <f>[2]Emissions!C3679</f>
        <v>0</v>
      </c>
      <c r="D3484" s="10">
        <f>[2]Emissions!D3679</f>
        <v>0</v>
      </c>
      <c r="E3484" s="42">
        <f>[2]Emissions!E3679</f>
        <v>0</v>
      </c>
      <c r="F3484" s="42">
        <f>[2]Emissions!F3679</f>
        <v>0</v>
      </c>
      <c r="G3484" s="42">
        <f>[2]Emissions!G3679</f>
        <v>0</v>
      </c>
      <c r="H3484" s="42">
        <f>[2]Emissions!H3679</f>
        <v>0</v>
      </c>
      <c r="I3484" s="42">
        <f>[2]Emissions!I3679</f>
        <v>0</v>
      </c>
      <c r="J3484" s="42">
        <f>[2]Emissions!J3679</f>
        <v>0</v>
      </c>
      <c r="K3484" s="42">
        <f>[2]Emissions!K3679</f>
        <v>0</v>
      </c>
      <c r="L3484" s="42">
        <f>[2]Emissions!L3679</f>
        <v>0</v>
      </c>
      <c r="M3484" s="42">
        <f>[2]Emissions!M3679</f>
        <v>0</v>
      </c>
    </row>
    <row r="3485" spans="1:13">
      <c r="A3485" s="10">
        <f>[2]Emissions!A3680</f>
        <v>0</v>
      </c>
      <c r="B3485" s="10">
        <f>[2]Emissions!B3680</f>
        <v>0</v>
      </c>
      <c r="C3485" s="10">
        <f>[2]Emissions!C3680</f>
        <v>0</v>
      </c>
      <c r="D3485" s="10">
        <f>[2]Emissions!D3680</f>
        <v>0</v>
      </c>
      <c r="E3485" s="42">
        <f>[2]Emissions!E3680</f>
        <v>0</v>
      </c>
      <c r="F3485" s="42">
        <f>[2]Emissions!F3680</f>
        <v>0</v>
      </c>
      <c r="G3485" s="42">
        <f>[2]Emissions!G3680</f>
        <v>0</v>
      </c>
      <c r="H3485" s="42">
        <f>[2]Emissions!H3680</f>
        <v>0</v>
      </c>
      <c r="I3485" s="42">
        <f>[2]Emissions!I3680</f>
        <v>0</v>
      </c>
      <c r="J3485" s="42">
        <f>[2]Emissions!J3680</f>
        <v>0</v>
      </c>
      <c r="K3485" s="42">
        <f>[2]Emissions!K3680</f>
        <v>0</v>
      </c>
      <c r="L3485" s="42">
        <f>[2]Emissions!L3680</f>
        <v>0</v>
      </c>
      <c r="M3485" s="42">
        <f>[2]Emissions!M3680</f>
        <v>0</v>
      </c>
    </row>
    <row r="3486" spans="1:13">
      <c r="A3486" s="10">
        <f>[2]Emissions!A3681</f>
        <v>0</v>
      </c>
      <c r="B3486" s="10">
        <f>[2]Emissions!B3681</f>
        <v>0</v>
      </c>
      <c r="C3486" s="10">
        <f>[2]Emissions!C3681</f>
        <v>0</v>
      </c>
      <c r="D3486" s="10">
        <f>[2]Emissions!D3681</f>
        <v>0</v>
      </c>
      <c r="E3486" s="42">
        <f>[2]Emissions!E3681</f>
        <v>0</v>
      </c>
      <c r="F3486" s="42">
        <f>[2]Emissions!F3681</f>
        <v>0</v>
      </c>
      <c r="G3486" s="42">
        <f>[2]Emissions!G3681</f>
        <v>0</v>
      </c>
      <c r="H3486" s="42">
        <f>[2]Emissions!H3681</f>
        <v>0</v>
      </c>
      <c r="I3486" s="42">
        <f>[2]Emissions!I3681</f>
        <v>0</v>
      </c>
      <c r="J3486" s="42">
        <f>[2]Emissions!J3681</f>
        <v>0</v>
      </c>
      <c r="K3486" s="42">
        <f>[2]Emissions!K3681</f>
        <v>0</v>
      </c>
      <c r="L3486" s="42">
        <f>[2]Emissions!L3681</f>
        <v>0</v>
      </c>
      <c r="M3486" s="42">
        <f>[2]Emissions!M3681</f>
        <v>0</v>
      </c>
    </row>
    <row r="3487" spans="1:13">
      <c r="A3487" s="10">
        <f>[2]Emissions!A3668</f>
        <v>0</v>
      </c>
      <c r="B3487" s="10">
        <f>[2]Emissions!B3668</f>
        <v>0</v>
      </c>
      <c r="C3487" s="10">
        <f>[2]Emissions!C3668</f>
        <v>0</v>
      </c>
      <c r="D3487" s="10">
        <f>[2]Emissions!D3668</f>
        <v>0</v>
      </c>
      <c r="E3487" s="42">
        <f>[2]Emissions!E3668</f>
        <v>0</v>
      </c>
      <c r="F3487" s="42">
        <f>[2]Emissions!F3668</f>
        <v>0</v>
      </c>
      <c r="G3487" s="42">
        <f>[2]Emissions!G3668</f>
        <v>0</v>
      </c>
      <c r="H3487" s="42">
        <f>[2]Emissions!H3668</f>
        <v>0</v>
      </c>
      <c r="I3487" s="42">
        <f>[2]Emissions!I3668</f>
        <v>0</v>
      </c>
      <c r="J3487" s="42">
        <f>[2]Emissions!J3668</f>
        <v>0</v>
      </c>
      <c r="K3487" s="42">
        <f>[2]Emissions!K3668</f>
        <v>0</v>
      </c>
      <c r="L3487" s="42">
        <f>[2]Emissions!L3668</f>
        <v>0</v>
      </c>
      <c r="M3487" s="42">
        <f>[2]Emissions!M3668</f>
        <v>0</v>
      </c>
    </row>
    <row r="3488" spans="1:13">
      <c r="A3488" s="10">
        <f>[2]Emissions!A3669</f>
        <v>0</v>
      </c>
      <c r="B3488" s="10">
        <f>[2]Emissions!B3669</f>
        <v>0</v>
      </c>
      <c r="C3488" s="10">
        <f>[2]Emissions!C3669</f>
        <v>0</v>
      </c>
      <c r="D3488" s="10">
        <f>[2]Emissions!D3669</f>
        <v>0</v>
      </c>
      <c r="E3488" s="42">
        <f>[2]Emissions!E3669</f>
        <v>0</v>
      </c>
      <c r="F3488" s="42">
        <f>[2]Emissions!F3669</f>
        <v>0</v>
      </c>
      <c r="G3488" s="42">
        <f>[2]Emissions!G3669</f>
        <v>0</v>
      </c>
      <c r="H3488" s="42">
        <f>[2]Emissions!H3669</f>
        <v>0</v>
      </c>
      <c r="I3488" s="42">
        <f>[2]Emissions!I3669</f>
        <v>0</v>
      </c>
      <c r="J3488" s="42">
        <f>[2]Emissions!J3669</f>
        <v>0</v>
      </c>
      <c r="K3488" s="42">
        <f>[2]Emissions!K3669</f>
        <v>0</v>
      </c>
      <c r="L3488" s="42">
        <f>[2]Emissions!L3669</f>
        <v>0</v>
      </c>
      <c r="M3488" s="42">
        <f>[2]Emissions!M3669</f>
        <v>0</v>
      </c>
    </row>
    <row r="3489" spans="1:13">
      <c r="A3489" s="10">
        <f>[2]Emissions!A3670</f>
        <v>0</v>
      </c>
      <c r="B3489" s="10">
        <f>[2]Emissions!B3670</f>
        <v>0</v>
      </c>
      <c r="C3489" s="10">
        <f>[2]Emissions!C3670</f>
        <v>0</v>
      </c>
      <c r="D3489" s="10">
        <f>[2]Emissions!D3670</f>
        <v>0</v>
      </c>
      <c r="E3489" s="42">
        <f>[2]Emissions!E3670</f>
        <v>0</v>
      </c>
      <c r="F3489" s="42">
        <f>[2]Emissions!F3670</f>
        <v>0</v>
      </c>
      <c r="G3489" s="42">
        <f>[2]Emissions!G3670</f>
        <v>0</v>
      </c>
      <c r="H3489" s="42">
        <f>[2]Emissions!H3670</f>
        <v>0</v>
      </c>
      <c r="I3489" s="42">
        <f>[2]Emissions!I3670</f>
        <v>0</v>
      </c>
      <c r="J3489" s="42">
        <f>[2]Emissions!J3670</f>
        <v>0</v>
      </c>
      <c r="K3489" s="42">
        <f>[2]Emissions!K3670</f>
        <v>0</v>
      </c>
      <c r="L3489" s="42">
        <f>[2]Emissions!L3670</f>
        <v>0</v>
      </c>
      <c r="M3489" s="42">
        <f>[2]Emissions!M3670</f>
        <v>0</v>
      </c>
    </row>
    <row r="3490" spans="1:13">
      <c r="A3490" s="10">
        <f>[2]Emissions!A3671</f>
        <v>0</v>
      </c>
      <c r="B3490" s="10">
        <f>[2]Emissions!B3671</f>
        <v>0</v>
      </c>
      <c r="C3490" s="10">
        <f>[2]Emissions!C3671</f>
        <v>0</v>
      </c>
      <c r="D3490" s="10">
        <f>[2]Emissions!D3671</f>
        <v>0</v>
      </c>
      <c r="E3490" s="42">
        <f>[2]Emissions!E3671</f>
        <v>0</v>
      </c>
      <c r="F3490" s="42">
        <f>[2]Emissions!F3671</f>
        <v>0</v>
      </c>
      <c r="G3490" s="42">
        <f>[2]Emissions!G3671</f>
        <v>0</v>
      </c>
      <c r="H3490" s="42">
        <f>[2]Emissions!H3671</f>
        <v>0</v>
      </c>
      <c r="I3490" s="42">
        <f>[2]Emissions!I3671</f>
        <v>0</v>
      </c>
      <c r="J3490" s="42">
        <f>[2]Emissions!J3671</f>
        <v>0</v>
      </c>
      <c r="K3490" s="42">
        <f>[2]Emissions!K3671</f>
        <v>0</v>
      </c>
      <c r="L3490" s="42">
        <f>[2]Emissions!L3671</f>
        <v>0</v>
      </c>
      <c r="M3490" s="42">
        <f>[2]Emissions!M3671</f>
        <v>0</v>
      </c>
    </row>
    <row r="3491" spans="1:13">
      <c r="A3491" s="10">
        <f>[2]Emissions!A3672</f>
        <v>0</v>
      </c>
      <c r="B3491" s="10">
        <f>[2]Emissions!B3672</f>
        <v>0</v>
      </c>
      <c r="C3491" s="10">
        <f>[2]Emissions!C3672</f>
        <v>0</v>
      </c>
      <c r="D3491" s="10">
        <f>[2]Emissions!D3672</f>
        <v>0</v>
      </c>
      <c r="E3491" s="42">
        <f>[2]Emissions!E3672</f>
        <v>0</v>
      </c>
      <c r="F3491" s="42">
        <f>[2]Emissions!F3672</f>
        <v>0</v>
      </c>
      <c r="G3491" s="42">
        <f>[2]Emissions!G3672</f>
        <v>0</v>
      </c>
      <c r="H3491" s="42">
        <f>[2]Emissions!H3672</f>
        <v>0</v>
      </c>
      <c r="I3491" s="42">
        <f>[2]Emissions!I3672</f>
        <v>0</v>
      </c>
      <c r="J3491" s="42">
        <f>[2]Emissions!J3672</f>
        <v>0</v>
      </c>
      <c r="K3491" s="42">
        <f>[2]Emissions!K3672</f>
        <v>0</v>
      </c>
      <c r="L3491" s="42">
        <f>[2]Emissions!L3672</f>
        <v>0</v>
      </c>
      <c r="M3491" s="42">
        <f>[2]Emissions!M3672</f>
        <v>0</v>
      </c>
    </row>
    <row r="3492" spans="1:13">
      <c r="A3492" s="10">
        <f>[2]Emissions!A3673</f>
        <v>0</v>
      </c>
      <c r="B3492" s="10">
        <f>[2]Emissions!B3673</f>
        <v>0</v>
      </c>
      <c r="C3492" s="10">
        <f>[2]Emissions!C3673</f>
        <v>0</v>
      </c>
      <c r="D3492" s="10">
        <f>[2]Emissions!D3673</f>
        <v>0</v>
      </c>
      <c r="E3492" s="42">
        <f>[2]Emissions!E3673</f>
        <v>0</v>
      </c>
      <c r="F3492" s="42">
        <f>[2]Emissions!F3673</f>
        <v>0</v>
      </c>
      <c r="G3492" s="42">
        <f>[2]Emissions!G3673</f>
        <v>0</v>
      </c>
      <c r="H3492" s="42">
        <f>[2]Emissions!H3673</f>
        <v>0</v>
      </c>
      <c r="I3492" s="42">
        <f>[2]Emissions!I3673</f>
        <v>0</v>
      </c>
      <c r="J3492" s="42">
        <f>[2]Emissions!J3673</f>
        <v>0</v>
      </c>
      <c r="K3492" s="42">
        <f>[2]Emissions!K3673</f>
        <v>0</v>
      </c>
      <c r="L3492" s="42">
        <f>[2]Emissions!L3673</f>
        <v>0</v>
      </c>
      <c r="M3492" s="42">
        <f>[2]Emissions!M3673</f>
        <v>0</v>
      </c>
    </row>
    <row r="3493" spans="1:13">
      <c r="A3493" s="10">
        <f>[2]Emissions!A3674</f>
        <v>0</v>
      </c>
      <c r="B3493" s="10">
        <f>[2]Emissions!B3674</f>
        <v>0</v>
      </c>
      <c r="C3493" s="10">
        <f>[2]Emissions!C3674</f>
        <v>0</v>
      </c>
      <c r="D3493" s="10">
        <f>[2]Emissions!D3674</f>
        <v>0</v>
      </c>
      <c r="E3493" s="42">
        <f>[2]Emissions!E3674</f>
        <v>0</v>
      </c>
      <c r="F3493" s="42">
        <f>[2]Emissions!F3674</f>
        <v>0</v>
      </c>
      <c r="G3493" s="42">
        <f>[2]Emissions!G3674</f>
        <v>0</v>
      </c>
      <c r="H3493" s="42">
        <f>[2]Emissions!H3674</f>
        <v>0</v>
      </c>
      <c r="I3493" s="42">
        <f>[2]Emissions!I3674</f>
        <v>0</v>
      </c>
      <c r="J3493" s="42">
        <f>[2]Emissions!J3674</f>
        <v>0</v>
      </c>
      <c r="K3493" s="42">
        <f>[2]Emissions!K3674</f>
        <v>0</v>
      </c>
      <c r="L3493" s="42">
        <f>[2]Emissions!L3674</f>
        <v>0</v>
      </c>
      <c r="M3493" s="42">
        <f>[2]Emissions!M3674</f>
        <v>0</v>
      </c>
    </row>
    <row r="3494" spans="1:13">
      <c r="A3494" s="10">
        <f>[2]Emissions!A3661</f>
        <v>0</v>
      </c>
      <c r="B3494" s="10">
        <f>[2]Emissions!B3661</f>
        <v>0</v>
      </c>
      <c r="C3494" s="10">
        <f>[2]Emissions!C3661</f>
        <v>0</v>
      </c>
      <c r="D3494" s="10">
        <f>[2]Emissions!D3661</f>
        <v>0</v>
      </c>
      <c r="E3494" s="42">
        <f>[2]Emissions!E3661</f>
        <v>0</v>
      </c>
      <c r="F3494" s="42">
        <f>[2]Emissions!F3661</f>
        <v>0</v>
      </c>
      <c r="G3494" s="42">
        <f>[2]Emissions!G3661</f>
        <v>0</v>
      </c>
      <c r="H3494" s="42">
        <f>[2]Emissions!H3661</f>
        <v>0</v>
      </c>
      <c r="I3494" s="42">
        <f>[2]Emissions!I3661</f>
        <v>0</v>
      </c>
      <c r="J3494" s="42">
        <f>[2]Emissions!J3661</f>
        <v>0</v>
      </c>
      <c r="K3494" s="42">
        <f>[2]Emissions!K3661</f>
        <v>0</v>
      </c>
      <c r="L3494" s="42">
        <f>[2]Emissions!L3661</f>
        <v>0</v>
      </c>
      <c r="M3494" s="42">
        <f>[2]Emissions!M3661</f>
        <v>0</v>
      </c>
    </row>
    <row r="3495" spans="1:13">
      <c r="A3495" s="10">
        <f>[2]Emissions!A3662</f>
        <v>0</v>
      </c>
      <c r="B3495" s="10">
        <f>[2]Emissions!B3662</f>
        <v>0</v>
      </c>
      <c r="C3495" s="10">
        <f>[2]Emissions!C3662</f>
        <v>0</v>
      </c>
      <c r="D3495" s="10">
        <f>[2]Emissions!D3662</f>
        <v>0</v>
      </c>
      <c r="E3495" s="42">
        <f>[2]Emissions!E3662</f>
        <v>0</v>
      </c>
      <c r="F3495" s="42">
        <f>[2]Emissions!F3662</f>
        <v>0</v>
      </c>
      <c r="G3495" s="42">
        <f>[2]Emissions!G3662</f>
        <v>0</v>
      </c>
      <c r="H3495" s="42">
        <f>[2]Emissions!H3662</f>
        <v>0</v>
      </c>
      <c r="I3495" s="42">
        <f>[2]Emissions!I3662</f>
        <v>0</v>
      </c>
      <c r="J3495" s="42">
        <f>[2]Emissions!J3662</f>
        <v>0</v>
      </c>
      <c r="K3495" s="42">
        <f>[2]Emissions!K3662</f>
        <v>0</v>
      </c>
      <c r="L3495" s="42">
        <f>[2]Emissions!L3662</f>
        <v>0</v>
      </c>
      <c r="M3495" s="42">
        <f>[2]Emissions!M3662</f>
        <v>0</v>
      </c>
    </row>
    <row r="3496" spans="1:13">
      <c r="A3496" s="10">
        <f>[2]Emissions!A3663</f>
        <v>0</v>
      </c>
      <c r="B3496" s="10">
        <f>[2]Emissions!B3663</f>
        <v>0</v>
      </c>
      <c r="C3496" s="10">
        <f>[2]Emissions!C3663</f>
        <v>0</v>
      </c>
      <c r="D3496" s="10">
        <f>[2]Emissions!D3663</f>
        <v>0</v>
      </c>
      <c r="E3496" s="42">
        <f>[2]Emissions!E3663</f>
        <v>0</v>
      </c>
      <c r="F3496" s="42">
        <f>[2]Emissions!F3663</f>
        <v>0</v>
      </c>
      <c r="G3496" s="42">
        <f>[2]Emissions!G3663</f>
        <v>0</v>
      </c>
      <c r="H3496" s="42">
        <f>[2]Emissions!H3663</f>
        <v>0</v>
      </c>
      <c r="I3496" s="42">
        <f>[2]Emissions!I3663</f>
        <v>0</v>
      </c>
      <c r="J3496" s="42">
        <f>[2]Emissions!J3663</f>
        <v>0</v>
      </c>
      <c r="K3496" s="42">
        <f>[2]Emissions!K3663</f>
        <v>0</v>
      </c>
      <c r="L3496" s="42">
        <f>[2]Emissions!L3663</f>
        <v>0</v>
      </c>
      <c r="M3496" s="42">
        <f>[2]Emissions!M3663</f>
        <v>0</v>
      </c>
    </row>
    <row r="3497" spans="1:13">
      <c r="A3497" s="10">
        <f>[2]Emissions!A3664</f>
        <v>0</v>
      </c>
      <c r="B3497" s="10">
        <f>[2]Emissions!B3664</f>
        <v>0</v>
      </c>
      <c r="C3497" s="10">
        <f>[2]Emissions!C3664</f>
        <v>0</v>
      </c>
      <c r="D3497" s="10">
        <f>[2]Emissions!D3664</f>
        <v>0</v>
      </c>
      <c r="E3497" s="42">
        <f>[2]Emissions!E3664</f>
        <v>0</v>
      </c>
      <c r="F3497" s="42">
        <f>[2]Emissions!F3664</f>
        <v>0</v>
      </c>
      <c r="G3497" s="42">
        <f>[2]Emissions!G3664</f>
        <v>0</v>
      </c>
      <c r="H3497" s="42">
        <f>[2]Emissions!H3664</f>
        <v>0</v>
      </c>
      <c r="I3497" s="42">
        <f>[2]Emissions!I3664</f>
        <v>0</v>
      </c>
      <c r="J3497" s="42">
        <f>[2]Emissions!J3664</f>
        <v>0</v>
      </c>
      <c r="K3497" s="42">
        <f>[2]Emissions!K3664</f>
        <v>0</v>
      </c>
      <c r="L3497" s="42">
        <f>[2]Emissions!L3664</f>
        <v>0</v>
      </c>
      <c r="M3497" s="42">
        <f>[2]Emissions!M3664</f>
        <v>0</v>
      </c>
    </row>
    <row r="3498" spans="1:13">
      <c r="A3498" s="10">
        <f>[2]Emissions!A3665</f>
        <v>0</v>
      </c>
      <c r="B3498" s="10">
        <f>[2]Emissions!B3665</f>
        <v>0</v>
      </c>
      <c r="C3498" s="10">
        <f>[2]Emissions!C3665</f>
        <v>0</v>
      </c>
      <c r="D3498" s="10">
        <f>[2]Emissions!D3665</f>
        <v>0</v>
      </c>
      <c r="E3498" s="42">
        <f>[2]Emissions!E3665</f>
        <v>0</v>
      </c>
      <c r="F3498" s="42">
        <f>[2]Emissions!F3665</f>
        <v>0</v>
      </c>
      <c r="G3498" s="42">
        <f>[2]Emissions!G3665</f>
        <v>0</v>
      </c>
      <c r="H3498" s="42">
        <f>[2]Emissions!H3665</f>
        <v>0</v>
      </c>
      <c r="I3498" s="42">
        <f>[2]Emissions!I3665</f>
        <v>0</v>
      </c>
      <c r="J3498" s="42">
        <f>[2]Emissions!J3665</f>
        <v>0</v>
      </c>
      <c r="K3498" s="42">
        <f>[2]Emissions!K3665</f>
        <v>0</v>
      </c>
      <c r="L3498" s="42">
        <f>[2]Emissions!L3665</f>
        <v>0</v>
      </c>
      <c r="M3498" s="42">
        <f>[2]Emissions!M3665</f>
        <v>0</v>
      </c>
    </row>
    <row r="3499" spans="1:13">
      <c r="A3499" s="10">
        <f>[2]Emissions!A3666</f>
        <v>0</v>
      </c>
      <c r="B3499" s="10">
        <f>[2]Emissions!B3666</f>
        <v>0</v>
      </c>
      <c r="C3499" s="10">
        <f>[2]Emissions!C3666</f>
        <v>0</v>
      </c>
      <c r="D3499" s="10">
        <f>[2]Emissions!D3666</f>
        <v>0</v>
      </c>
      <c r="E3499" s="42">
        <f>[2]Emissions!E3666</f>
        <v>0</v>
      </c>
      <c r="F3499" s="42">
        <f>[2]Emissions!F3666</f>
        <v>0</v>
      </c>
      <c r="G3499" s="42">
        <f>[2]Emissions!G3666</f>
        <v>0</v>
      </c>
      <c r="H3499" s="42">
        <f>[2]Emissions!H3666</f>
        <v>0</v>
      </c>
      <c r="I3499" s="42">
        <f>[2]Emissions!I3666</f>
        <v>0</v>
      </c>
      <c r="J3499" s="42">
        <f>[2]Emissions!J3666</f>
        <v>0</v>
      </c>
      <c r="K3499" s="42">
        <f>[2]Emissions!K3666</f>
        <v>0</v>
      </c>
      <c r="L3499" s="42">
        <f>[2]Emissions!L3666</f>
        <v>0</v>
      </c>
      <c r="M3499" s="42">
        <f>[2]Emissions!M3666</f>
        <v>0</v>
      </c>
    </row>
    <row r="3500" spans="1:13">
      <c r="A3500" s="10">
        <f>[2]Emissions!A3667</f>
        <v>0</v>
      </c>
      <c r="B3500" s="10">
        <f>[2]Emissions!B3667</f>
        <v>0</v>
      </c>
      <c r="C3500" s="10">
        <f>[2]Emissions!C3667</f>
        <v>0</v>
      </c>
      <c r="D3500" s="10">
        <f>[2]Emissions!D3667</f>
        <v>0</v>
      </c>
      <c r="E3500" s="42">
        <f>[2]Emissions!E3667</f>
        <v>0</v>
      </c>
      <c r="F3500" s="42">
        <f>[2]Emissions!F3667</f>
        <v>0</v>
      </c>
      <c r="G3500" s="42">
        <f>[2]Emissions!G3667</f>
        <v>0</v>
      </c>
      <c r="H3500" s="42">
        <f>[2]Emissions!H3667</f>
        <v>0</v>
      </c>
      <c r="I3500" s="42">
        <f>[2]Emissions!I3667</f>
        <v>0</v>
      </c>
      <c r="J3500" s="42">
        <f>[2]Emissions!J3667</f>
        <v>0</v>
      </c>
      <c r="K3500" s="42">
        <f>[2]Emissions!K3667</f>
        <v>0</v>
      </c>
      <c r="L3500" s="42">
        <f>[2]Emissions!L3667</f>
        <v>0</v>
      </c>
      <c r="M3500" s="42">
        <f>[2]Emissions!M3667</f>
        <v>0</v>
      </c>
    </row>
    <row r="3501" spans="1:13">
      <c r="A3501" s="10">
        <f>[2]Emissions!A3654</f>
        <v>0</v>
      </c>
      <c r="B3501" s="10">
        <f>[2]Emissions!B3654</f>
        <v>0</v>
      </c>
      <c r="C3501" s="10">
        <f>[2]Emissions!C3654</f>
        <v>0</v>
      </c>
      <c r="D3501" s="10">
        <f>[2]Emissions!D3654</f>
        <v>0</v>
      </c>
      <c r="E3501" s="42">
        <f>[2]Emissions!E3654</f>
        <v>0</v>
      </c>
      <c r="F3501" s="42">
        <f>[2]Emissions!F3654</f>
        <v>0</v>
      </c>
      <c r="G3501" s="42">
        <f>[2]Emissions!G3654</f>
        <v>0</v>
      </c>
      <c r="H3501" s="42">
        <f>[2]Emissions!H3654</f>
        <v>0</v>
      </c>
      <c r="I3501" s="42">
        <f>[2]Emissions!I3654</f>
        <v>0</v>
      </c>
      <c r="J3501" s="42">
        <f>[2]Emissions!J3654</f>
        <v>0</v>
      </c>
      <c r="K3501" s="42">
        <f>[2]Emissions!K3654</f>
        <v>0</v>
      </c>
      <c r="L3501" s="42">
        <f>[2]Emissions!L3654</f>
        <v>0</v>
      </c>
      <c r="M3501" s="42">
        <f>[2]Emissions!M3654</f>
        <v>0</v>
      </c>
    </row>
    <row r="3502" spans="1:13">
      <c r="A3502" s="10">
        <f>[2]Emissions!A3655</f>
        <v>0</v>
      </c>
      <c r="B3502" s="10">
        <f>[2]Emissions!B3655</f>
        <v>0</v>
      </c>
      <c r="C3502" s="10">
        <f>[2]Emissions!C3655</f>
        <v>0</v>
      </c>
      <c r="D3502" s="10">
        <f>[2]Emissions!D3655</f>
        <v>0</v>
      </c>
      <c r="E3502" s="42">
        <f>[2]Emissions!E3655</f>
        <v>0</v>
      </c>
      <c r="F3502" s="42">
        <f>[2]Emissions!F3655</f>
        <v>0</v>
      </c>
      <c r="G3502" s="42">
        <f>[2]Emissions!G3655</f>
        <v>0</v>
      </c>
      <c r="H3502" s="42">
        <f>[2]Emissions!H3655</f>
        <v>0</v>
      </c>
      <c r="I3502" s="42">
        <f>[2]Emissions!I3655</f>
        <v>0</v>
      </c>
      <c r="J3502" s="42">
        <f>[2]Emissions!J3655</f>
        <v>0</v>
      </c>
      <c r="K3502" s="42">
        <f>[2]Emissions!K3655</f>
        <v>0</v>
      </c>
      <c r="L3502" s="42">
        <f>[2]Emissions!L3655</f>
        <v>0</v>
      </c>
      <c r="M3502" s="42">
        <f>[2]Emissions!M3655</f>
        <v>0</v>
      </c>
    </row>
    <row r="3503" spans="1:13">
      <c r="A3503" s="10">
        <f>[2]Emissions!A3656</f>
        <v>0</v>
      </c>
      <c r="B3503" s="10">
        <f>[2]Emissions!B3656</f>
        <v>0</v>
      </c>
      <c r="C3503" s="10">
        <f>[2]Emissions!C3656</f>
        <v>0</v>
      </c>
      <c r="D3503" s="10">
        <f>[2]Emissions!D3656</f>
        <v>0</v>
      </c>
      <c r="E3503" s="42">
        <f>[2]Emissions!E3656</f>
        <v>0</v>
      </c>
      <c r="F3503" s="42">
        <f>[2]Emissions!F3656</f>
        <v>0</v>
      </c>
      <c r="G3503" s="42">
        <f>[2]Emissions!G3656</f>
        <v>0</v>
      </c>
      <c r="H3503" s="42">
        <f>[2]Emissions!H3656</f>
        <v>0</v>
      </c>
      <c r="I3503" s="42">
        <f>[2]Emissions!I3656</f>
        <v>0</v>
      </c>
      <c r="J3503" s="42">
        <f>[2]Emissions!J3656</f>
        <v>0</v>
      </c>
      <c r="K3503" s="42">
        <f>[2]Emissions!K3656</f>
        <v>0</v>
      </c>
      <c r="L3503" s="42">
        <f>[2]Emissions!L3656</f>
        <v>0</v>
      </c>
      <c r="M3503" s="42">
        <f>[2]Emissions!M3656</f>
        <v>0</v>
      </c>
    </row>
    <row r="3504" spans="1:13">
      <c r="A3504" s="10">
        <f>[2]Emissions!A3657</f>
        <v>0</v>
      </c>
      <c r="B3504" s="10">
        <f>[2]Emissions!B3657</f>
        <v>0</v>
      </c>
      <c r="C3504" s="10">
        <f>[2]Emissions!C3657</f>
        <v>0</v>
      </c>
      <c r="D3504" s="10">
        <f>[2]Emissions!D3657</f>
        <v>0</v>
      </c>
      <c r="E3504" s="42">
        <f>[2]Emissions!E3657</f>
        <v>0</v>
      </c>
      <c r="F3504" s="42">
        <f>[2]Emissions!F3657</f>
        <v>0</v>
      </c>
      <c r="G3504" s="42">
        <f>[2]Emissions!G3657</f>
        <v>0</v>
      </c>
      <c r="H3504" s="42">
        <f>[2]Emissions!H3657</f>
        <v>0</v>
      </c>
      <c r="I3504" s="42">
        <f>[2]Emissions!I3657</f>
        <v>0</v>
      </c>
      <c r="J3504" s="42">
        <f>[2]Emissions!J3657</f>
        <v>0</v>
      </c>
      <c r="K3504" s="42">
        <f>[2]Emissions!K3657</f>
        <v>0</v>
      </c>
      <c r="L3504" s="42">
        <f>[2]Emissions!L3657</f>
        <v>0</v>
      </c>
      <c r="M3504" s="42">
        <f>[2]Emissions!M3657</f>
        <v>0</v>
      </c>
    </row>
    <row r="3505" spans="1:13">
      <c r="A3505" s="10">
        <f>[2]Emissions!A3658</f>
        <v>0</v>
      </c>
      <c r="B3505" s="10">
        <f>[2]Emissions!B3658</f>
        <v>0</v>
      </c>
      <c r="C3505" s="10">
        <f>[2]Emissions!C3658</f>
        <v>0</v>
      </c>
      <c r="D3505" s="10">
        <f>[2]Emissions!D3658</f>
        <v>0</v>
      </c>
      <c r="E3505" s="42">
        <f>[2]Emissions!E3658</f>
        <v>0</v>
      </c>
      <c r="F3505" s="42">
        <f>[2]Emissions!F3658</f>
        <v>0</v>
      </c>
      <c r="G3505" s="42">
        <f>[2]Emissions!G3658</f>
        <v>0</v>
      </c>
      <c r="H3505" s="42">
        <f>[2]Emissions!H3658</f>
        <v>0</v>
      </c>
      <c r="I3505" s="42">
        <f>[2]Emissions!I3658</f>
        <v>0</v>
      </c>
      <c r="J3505" s="42">
        <f>[2]Emissions!J3658</f>
        <v>0</v>
      </c>
      <c r="K3505" s="42">
        <f>[2]Emissions!K3658</f>
        <v>0</v>
      </c>
      <c r="L3505" s="42">
        <f>[2]Emissions!L3658</f>
        <v>0</v>
      </c>
      <c r="M3505" s="42">
        <f>[2]Emissions!M3658</f>
        <v>0</v>
      </c>
    </row>
    <row r="3506" spans="1:13">
      <c r="A3506" s="10">
        <f>[2]Emissions!A3659</f>
        <v>0</v>
      </c>
      <c r="B3506" s="10">
        <f>[2]Emissions!B3659</f>
        <v>0</v>
      </c>
      <c r="C3506" s="10">
        <f>[2]Emissions!C3659</f>
        <v>0</v>
      </c>
      <c r="D3506" s="10">
        <f>[2]Emissions!D3659</f>
        <v>0</v>
      </c>
      <c r="E3506" s="42">
        <f>[2]Emissions!E3659</f>
        <v>0</v>
      </c>
      <c r="F3506" s="42">
        <f>[2]Emissions!F3659</f>
        <v>0</v>
      </c>
      <c r="G3506" s="42">
        <f>[2]Emissions!G3659</f>
        <v>0</v>
      </c>
      <c r="H3506" s="42">
        <f>[2]Emissions!H3659</f>
        <v>0</v>
      </c>
      <c r="I3506" s="42">
        <f>[2]Emissions!I3659</f>
        <v>0</v>
      </c>
      <c r="J3506" s="42">
        <f>[2]Emissions!J3659</f>
        <v>0</v>
      </c>
      <c r="K3506" s="42">
        <f>[2]Emissions!K3659</f>
        <v>0</v>
      </c>
      <c r="L3506" s="42">
        <f>[2]Emissions!L3659</f>
        <v>0</v>
      </c>
      <c r="M3506" s="42">
        <f>[2]Emissions!M3659</f>
        <v>0</v>
      </c>
    </row>
    <row r="3507" spans="1:13">
      <c r="A3507" s="10">
        <f>[2]Emissions!A3660</f>
        <v>0</v>
      </c>
      <c r="B3507" s="10">
        <f>[2]Emissions!B3660</f>
        <v>0</v>
      </c>
      <c r="C3507" s="10">
        <f>[2]Emissions!C3660</f>
        <v>0</v>
      </c>
      <c r="D3507" s="10">
        <f>[2]Emissions!D3660</f>
        <v>0</v>
      </c>
      <c r="E3507" s="42">
        <f>[2]Emissions!E3660</f>
        <v>0</v>
      </c>
      <c r="F3507" s="42">
        <f>[2]Emissions!F3660</f>
        <v>0</v>
      </c>
      <c r="G3507" s="42">
        <f>[2]Emissions!G3660</f>
        <v>0</v>
      </c>
      <c r="H3507" s="42">
        <f>[2]Emissions!H3660</f>
        <v>0</v>
      </c>
      <c r="I3507" s="42">
        <f>[2]Emissions!I3660</f>
        <v>0</v>
      </c>
      <c r="J3507" s="42">
        <f>[2]Emissions!J3660</f>
        <v>0</v>
      </c>
      <c r="K3507" s="42">
        <f>[2]Emissions!K3660</f>
        <v>0</v>
      </c>
      <c r="L3507" s="42">
        <f>[2]Emissions!L3660</f>
        <v>0</v>
      </c>
      <c r="M3507" s="42">
        <f>[2]Emissions!M3660</f>
        <v>0</v>
      </c>
    </row>
    <row r="3508" spans="1:13">
      <c r="A3508" s="10">
        <f>[2]Emissions!A3647</f>
        <v>0</v>
      </c>
      <c r="B3508" s="10">
        <f>[2]Emissions!B3647</f>
        <v>0</v>
      </c>
      <c r="C3508" s="10">
        <f>[2]Emissions!C3647</f>
        <v>0</v>
      </c>
      <c r="D3508" s="10">
        <f>[2]Emissions!D3647</f>
        <v>0</v>
      </c>
      <c r="E3508" s="42">
        <f>[2]Emissions!E3647</f>
        <v>0</v>
      </c>
      <c r="F3508" s="42">
        <f>[2]Emissions!F3647</f>
        <v>0</v>
      </c>
      <c r="G3508" s="42">
        <f>[2]Emissions!G3647</f>
        <v>0</v>
      </c>
      <c r="H3508" s="42">
        <f>[2]Emissions!H3647</f>
        <v>0</v>
      </c>
      <c r="I3508" s="42">
        <f>[2]Emissions!I3647</f>
        <v>0</v>
      </c>
      <c r="J3508" s="42">
        <f>[2]Emissions!J3647</f>
        <v>0</v>
      </c>
      <c r="K3508" s="42">
        <f>[2]Emissions!K3647</f>
        <v>0</v>
      </c>
      <c r="L3508" s="42">
        <f>[2]Emissions!L3647</f>
        <v>0</v>
      </c>
      <c r="M3508" s="42">
        <f>[2]Emissions!M3647</f>
        <v>0</v>
      </c>
    </row>
    <row r="3509" spans="1:13">
      <c r="A3509" s="10">
        <f>[2]Emissions!A3648</f>
        <v>0</v>
      </c>
      <c r="B3509" s="10">
        <f>[2]Emissions!B3648</f>
        <v>0</v>
      </c>
      <c r="C3509" s="10">
        <f>[2]Emissions!C3648</f>
        <v>0</v>
      </c>
      <c r="D3509" s="10">
        <f>[2]Emissions!D3648</f>
        <v>0</v>
      </c>
      <c r="E3509" s="42">
        <f>[2]Emissions!E3648</f>
        <v>0</v>
      </c>
      <c r="F3509" s="42">
        <f>[2]Emissions!F3648</f>
        <v>0</v>
      </c>
      <c r="G3509" s="42">
        <f>[2]Emissions!G3648</f>
        <v>0</v>
      </c>
      <c r="H3509" s="42">
        <f>[2]Emissions!H3648</f>
        <v>0</v>
      </c>
      <c r="I3509" s="42">
        <f>[2]Emissions!I3648</f>
        <v>0</v>
      </c>
      <c r="J3509" s="42">
        <f>[2]Emissions!J3648</f>
        <v>0</v>
      </c>
      <c r="K3509" s="42">
        <f>[2]Emissions!K3648</f>
        <v>0</v>
      </c>
      <c r="L3509" s="42">
        <f>[2]Emissions!L3648</f>
        <v>0</v>
      </c>
      <c r="M3509" s="42">
        <f>[2]Emissions!M3648</f>
        <v>0</v>
      </c>
    </row>
    <row r="3510" spans="1:13">
      <c r="A3510" s="10">
        <f>[2]Emissions!A3649</f>
        <v>0</v>
      </c>
      <c r="B3510" s="10">
        <f>[2]Emissions!B3649</f>
        <v>0</v>
      </c>
      <c r="C3510" s="10">
        <f>[2]Emissions!C3649</f>
        <v>0</v>
      </c>
      <c r="D3510" s="10">
        <f>[2]Emissions!D3649</f>
        <v>0</v>
      </c>
      <c r="E3510" s="42">
        <f>[2]Emissions!E3649</f>
        <v>0</v>
      </c>
      <c r="F3510" s="42">
        <f>[2]Emissions!F3649</f>
        <v>0</v>
      </c>
      <c r="G3510" s="42">
        <f>[2]Emissions!G3649</f>
        <v>0</v>
      </c>
      <c r="H3510" s="42">
        <f>[2]Emissions!H3649</f>
        <v>0</v>
      </c>
      <c r="I3510" s="42">
        <f>[2]Emissions!I3649</f>
        <v>0</v>
      </c>
      <c r="J3510" s="42">
        <f>[2]Emissions!J3649</f>
        <v>0</v>
      </c>
      <c r="K3510" s="42">
        <f>[2]Emissions!K3649</f>
        <v>0</v>
      </c>
      <c r="L3510" s="42">
        <f>[2]Emissions!L3649</f>
        <v>0</v>
      </c>
      <c r="M3510" s="42">
        <f>[2]Emissions!M3649</f>
        <v>0</v>
      </c>
    </row>
    <row r="3511" spans="1:13">
      <c r="A3511" s="10">
        <f>[2]Emissions!A3650</f>
        <v>0</v>
      </c>
      <c r="B3511" s="10">
        <f>[2]Emissions!B3650</f>
        <v>0</v>
      </c>
      <c r="C3511" s="10">
        <f>[2]Emissions!C3650</f>
        <v>0</v>
      </c>
      <c r="D3511" s="10">
        <f>[2]Emissions!D3650</f>
        <v>0</v>
      </c>
      <c r="E3511" s="42">
        <f>[2]Emissions!E3650</f>
        <v>0</v>
      </c>
      <c r="F3511" s="42">
        <f>[2]Emissions!F3650</f>
        <v>0</v>
      </c>
      <c r="G3511" s="42">
        <f>[2]Emissions!G3650</f>
        <v>0</v>
      </c>
      <c r="H3511" s="42">
        <f>[2]Emissions!H3650</f>
        <v>0</v>
      </c>
      <c r="I3511" s="42">
        <f>[2]Emissions!I3650</f>
        <v>0</v>
      </c>
      <c r="J3511" s="42">
        <f>[2]Emissions!J3650</f>
        <v>0</v>
      </c>
      <c r="K3511" s="42">
        <f>[2]Emissions!K3650</f>
        <v>0</v>
      </c>
      <c r="L3511" s="42">
        <f>[2]Emissions!L3650</f>
        <v>0</v>
      </c>
      <c r="M3511" s="42">
        <f>[2]Emissions!M3650</f>
        <v>0</v>
      </c>
    </row>
    <row r="3512" spans="1:13">
      <c r="A3512" s="10">
        <f>[2]Emissions!A3651</f>
        <v>0</v>
      </c>
      <c r="B3512" s="10">
        <f>[2]Emissions!B3651</f>
        <v>0</v>
      </c>
      <c r="C3512" s="10">
        <f>[2]Emissions!C3651</f>
        <v>0</v>
      </c>
      <c r="D3512" s="10">
        <f>[2]Emissions!D3651</f>
        <v>0</v>
      </c>
      <c r="E3512" s="42">
        <f>[2]Emissions!E3651</f>
        <v>0</v>
      </c>
      <c r="F3512" s="42">
        <f>[2]Emissions!F3651</f>
        <v>0</v>
      </c>
      <c r="G3512" s="42">
        <f>[2]Emissions!G3651</f>
        <v>0</v>
      </c>
      <c r="H3512" s="42">
        <f>[2]Emissions!H3651</f>
        <v>0</v>
      </c>
      <c r="I3512" s="42">
        <f>[2]Emissions!I3651</f>
        <v>0</v>
      </c>
      <c r="J3512" s="42">
        <f>[2]Emissions!J3651</f>
        <v>0</v>
      </c>
      <c r="K3512" s="42">
        <f>[2]Emissions!K3651</f>
        <v>0</v>
      </c>
      <c r="L3512" s="42">
        <f>[2]Emissions!L3651</f>
        <v>0</v>
      </c>
      <c r="M3512" s="42">
        <f>[2]Emissions!M3651</f>
        <v>0</v>
      </c>
    </row>
    <row r="3513" spans="1:13">
      <c r="A3513" s="10">
        <f>[2]Emissions!A3652</f>
        <v>0</v>
      </c>
      <c r="B3513" s="10">
        <f>[2]Emissions!B3652</f>
        <v>0</v>
      </c>
      <c r="C3513" s="10">
        <f>[2]Emissions!C3652</f>
        <v>0</v>
      </c>
      <c r="D3513" s="10">
        <f>[2]Emissions!D3652</f>
        <v>0</v>
      </c>
      <c r="E3513" s="42">
        <f>[2]Emissions!E3652</f>
        <v>0</v>
      </c>
      <c r="F3513" s="42">
        <f>[2]Emissions!F3652</f>
        <v>0</v>
      </c>
      <c r="G3513" s="42">
        <f>[2]Emissions!G3652</f>
        <v>0</v>
      </c>
      <c r="H3513" s="42">
        <f>[2]Emissions!H3652</f>
        <v>0</v>
      </c>
      <c r="I3513" s="42">
        <f>[2]Emissions!I3652</f>
        <v>0</v>
      </c>
      <c r="J3513" s="42">
        <f>[2]Emissions!J3652</f>
        <v>0</v>
      </c>
      <c r="K3513" s="42">
        <f>[2]Emissions!K3652</f>
        <v>0</v>
      </c>
      <c r="L3513" s="42">
        <f>[2]Emissions!L3652</f>
        <v>0</v>
      </c>
      <c r="M3513" s="42">
        <f>[2]Emissions!M3652</f>
        <v>0</v>
      </c>
    </row>
    <row r="3514" spans="1:13">
      <c r="A3514" s="10">
        <f>[2]Emissions!A3653</f>
        <v>0</v>
      </c>
      <c r="B3514" s="10">
        <f>[2]Emissions!B3653</f>
        <v>0</v>
      </c>
      <c r="C3514" s="10">
        <f>[2]Emissions!C3653</f>
        <v>0</v>
      </c>
      <c r="D3514" s="10">
        <f>[2]Emissions!D3653</f>
        <v>0</v>
      </c>
      <c r="E3514" s="42">
        <f>[2]Emissions!E3653</f>
        <v>0</v>
      </c>
      <c r="F3514" s="42">
        <f>[2]Emissions!F3653</f>
        <v>0</v>
      </c>
      <c r="G3514" s="42">
        <f>[2]Emissions!G3653</f>
        <v>0</v>
      </c>
      <c r="H3514" s="42">
        <f>[2]Emissions!H3653</f>
        <v>0</v>
      </c>
      <c r="I3514" s="42">
        <f>[2]Emissions!I3653</f>
        <v>0</v>
      </c>
      <c r="J3514" s="42">
        <f>[2]Emissions!J3653</f>
        <v>0</v>
      </c>
      <c r="K3514" s="42">
        <f>[2]Emissions!K3653</f>
        <v>0</v>
      </c>
      <c r="L3514" s="42">
        <f>[2]Emissions!L3653</f>
        <v>0</v>
      </c>
      <c r="M3514" s="42">
        <f>[2]Emissions!M3653</f>
        <v>0</v>
      </c>
    </row>
    <row r="3515" spans="1:13">
      <c r="A3515" s="10">
        <f>[2]Emissions!A3640</f>
        <v>0</v>
      </c>
      <c r="B3515" s="10">
        <f>[2]Emissions!B3640</f>
        <v>0</v>
      </c>
      <c r="C3515" s="10">
        <f>[2]Emissions!C3640</f>
        <v>0</v>
      </c>
      <c r="D3515" s="10">
        <f>[2]Emissions!D3640</f>
        <v>0</v>
      </c>
      <c r="E3515" s="42">
        <f>[2]Emissions!E3640</f>
        <v>0</v>
      </c>
      <c r="F3515" s="42">
        <f>[2]Emissions!F3640</f>
        <v>0</v>
      </c>
      <c r="G3515" s="42">
        <f>[2]Emissions!G3640</f>
        <v>0</v>
      </c>
      <c r="H3515" s="42">
        <f>[2]Emissions!H3640</f>
        <v>0</v>
      </c>
      <c r="I3515" s="42">
        <f>[2]Emissions!I3640</f>
        <v>0</v>
      </c>
      <c r="J3515" s="42">
        <f>[2]Emissions!J3640</f>
        <v>0</v>
      </c>
      <c r="K3515" s="42">
        <f>[2]Emissions!K3640</f>
        <v>0</v>
      </c>
      <c r="L3515" s="42">
        <f>[2]Emissions!L3640</f>
        <v>0</v>
      </c>
      <c r="M3515" s="42">
        <f>[2]Emissions!M3640</f>
        <v>0</v>
      </c>
    </row>
    <row r="3516" spans="1:13">
      <c r="A3516" s="10">
        <f>[2]Emissions!A3641</f>
        <v>0</v>
      </c>
      <c r="B3516" s="10">
        <f>[2]Emissions!B3641</f>
        <v>0</v>
      </c>
      <c r="C3516" s="10">
        <f>[2]Emissions!C3641</f>
        <v>0</v>
      </c>
      <c r="D3516" s="10">
        <f>[2]Emissions!D3641</f>
        <v>0</v>
      </c>
      <c r="E3516" s="42">
        <f>[2]Emissions!E3641</f>
        <v>0</v>
      </c>
      <c r="F3516" s="42">
        <f>[2]Emissions!F3641</f>
        <v>0</v>
      </c>
      <c r="G3516" s="42">
        <f>[2]Emissions!G3641</f>
        <v>0</v>
      </c>
      <c r="H3516" s="42">
        <f>[2]Emissions!H3641</f>
        <v>0</v>
      </c>
      <c r="I3516" s="42">
        <f>[2]Emissions!I3641</f>
        <v>0</v>
      </c>
      <c r="J3516" s="42">
        <f>[2]Emissions!J3641</f>
        <v>0</v>
      </c>
      <c r="K3516" s="42">
        <f>[2]Emissions!K3641</f>
        <v>0</v>
      </c>
      <c r="L3516" s="42">
        <f>[2]Emissions!L3641</f>
        <v>0</v>
      </c>
      <c r="M3516" s="42">
        <f>[2]Emissions!M3641</f>
        <v>0</v>
      </c>
    </row>
    <row r="3517" spans="1:13">
      <c r="A3517" s="10">
        <f>[2]Emissions!A3642</f>
        <v>0</v>
      </c>
      <c r="B3517" s="10">
        <f>[2]Emissions!B3642</f>
        <v>0</v>
      </c>
      <c r="C3517" s="10">
        <f>[2]Emissions!C3642</f>
        <v>0</v>
      </c>
      <c r="D3517" s="10">
        <f>[2]Emissions!D3642</f>
        <v>0</v>
      </c>
      <c r="E3517" s="42">
        <f>[2]Emissions!E3642</f>
        <v>0</v>
      </c>
      <c r="F3517" s="42">
        <f>[2]Emissions!F3642</f>
        <v>0</v>
      </c>
      <c r="G3517" s="42">
        <f>[2]Emissions!G3642</f>
        <v>0</v>
      </c>
      <c r="H3517" s="42">
        <f>[2]Emissions!H3642</f>
        <v>0</v>
      </c>
      <c r="I3517" s="42">
        <f>[2]Emissions!I3642</f>
        <v>0</v>
      </c>
      <c r="J3517" s="42">
        <f>[2]Emissions!J3642</f>
        <v>0</v>
      </c>
      <c r="K3517" s="42">
        <f>[2]Emissions!K3642</f>
        <v>0</v>
      </c>
      <c r="L3517" s="42">
        <f>[2]Emissions!L3642</f>
        <v>0</v>
      </c>
      <c r="M3517" s="42">
        <f>[2]Emissions!M3642</f>
        <v>0</v>
      </c>
    </row>
    <row r="3518" spans="1:13">
      <c r="A3518" s="10">
        <f>[2]Emissions!A3643</f>
        <v>0</v>
      </c>
      <c r="B3518" s="10">
        <f>[2]Emissions!B3643</f>
        <v>0</v>
      </c>
      <c r="C3518" s="10">
        <f>[2]Emissions!C3643</f>
        <v>0</v>
      </c>
      <c r="D3518" s="10">
        <f>[2]Emissions!D3643</f>
        <v>0</v>
      </c>
      <c r="E3518" s="42">
        <f>[2]Emissions!E3643</f>
        <v>0</v>
      </c>
      <c r="F3518" s="42">
        <f>[2]Emissions!F3643</f>
        <v>0</v>
      </c>
      <c r="G3518" s="42">
        <f>[2]Emissions!G3643</f>
        <v>0</v>
      </c>
      <c r="H3518" s="42">
        <f>[2]Emissions!H3643</f>
        <v>0</v>
      </c>
      <c r="I3518" s="42">
        <f>[2]Emissions!I3643</f>
        <v>0</v>
      </c>
      <c r="J3518" s="42">
        <f>[2]Emissions!J3643</f>
        <v>0</v>
      </c>
      <c r="K3518" s="42">
        <f>[2]Emissions!K3643</f>
        <v>0</v>
      </c>
      <c r="L3518" s="42">
        <f>[2]Emissions!L3643</f>
        <v>0</v>
      </c>
      <c r="M3518" s="42">
        <f>[2]Emissions!M3643</f>
        <v>0</v>
      </c>
    </row>
    <row r="3519" spans="1:13">
      <c r="A3519" s="10">
        <f>[2]Emissions!A3644</f>
        <v>0</v>
      </c>
      <c r="B3519" s="10">
        <f>[2]Emissions!B3644</f>
        <v>0</v>
      </c>
      <c r="C3519" s="10">
        <f>[2]Emissions!C3644</f>
        <v>0</v>
      </c>
      <c r="D3519" s="10">
        <f>[2]Emissions!D3644</f>
        <v>0</v>
      </c>
      <c r="E3519" s="42">
        <f>[2]Emissions!E3644</f>
        <v>0</v>
      </c>
      <c r="F3519" s="42">
        <f>[2]Emissions!F3644</f>
        <v>0</v>
      </c>
      <c r="G3519" s="42">
        <f>[2]Emissions!G3644</f>
        <v>0</v>
      </c>
      <c r="H3519" s="42">
        <f>[2]Emissions!H3644</f>
        <v>0</v>
      </c>
      <c r="I3519" s="42">
        <f>[2]Emissions!I3644</f>
        <v>0</v>
      </c>
      <c r="J3519" s="42">
        <f>[2]Emissions!J3644</f>
        <v>0</v>
      </c>
      <c r="K3519" s="42">
        <f>[2]Emissions!K3644</f>
        <v>0</v>
      </c>
      <c r="L3519" s="42">
        <f>[2]Emissions!L3644</f>
        <v>0</v>
      </c>
      <c r="M3519" s="42">
        <f>[2]Emissions!M3644</f>
        <v>0</v>
      </c>
    </row>
    <row r="3520" spans="1:13">
      <c r="A3520" s="10">
        <f>[2]Emissions!A3645</f>
        <v>0</v>
      </c>
      <c r="B3520" s="10">
        <f>[2]Emissions!B3645</f>
        <v>0</v>
      </c>
      <c r="C3520" s="10">
        <f>[2]Emissions!C3645</f>
        <v>0</v>
      </c>
      <c r="D3520" s="10">
        <f>[2]Emissions!D3645</f>
        <v>0</v>
      </c>
      <c r="E3520" s="42">
        <f>[2]Emissions!E3645</f>
        <v>0</v>
      </c>
      <c r="F3520" s="42">
        <f>[2]Emissions!F3645</f>
        <v>0</v>
      </c>
      <c r="G3520" s="42">
        <f>[2]Emissions!G3645</f>
        <v>0</v>
      </c>
      <c r="H3520" s="42">
        <f>[2]Emissions!H3645</f>
        <v>0</v>
      </c>
      <c r="I3520" s="42">
        <f>[2]Emissions!I3645</f>
        <v>0</v>
      </c>
      <c r="J3520" s="42">
        <f>[2]Emissions!J3645</f>
        <v>0</v>
      </c>
      <c r="K3520" s="42">
        <f>[2]Emissions!K3645</f>
        <v>0</v>
      </c>
      <c r="L3520" s="42">
        <f>[2]Emissions!L3645</f>
        <v>0</v>
      </c>
      <c r="M3520" s="42">
        <f>[2]Emissions!M3645</f>
        <v>0</v>
      </c>
    </row>
    <row r="3521" spans="1:13">
      <c r="A3521" s="10">
        <f>[2]Emissions!A3646</f>
        <v>0</v>
      </c>
      <c r="B3521" s="10">
        <f>[2]Emissions!B3646</f>
        <v>0</v>
      </c>
      <c r="C3521" s="10">
        <f>[2]Emissions!C3646</f>
        <v>0</v>
      </c>
      <c r="D3521" s="10">
        <f>[2]Emissions!D3646</f>
        <v>0</v>
      </c>
      <c r="E3521" s="42">
        <f>[2]Emissions!E3646</f>
        <v>0</v>
      </c>
      <c r="F3521" s="42">
        <f>[2]Emissions!F3646</f>
        <v>0</v>
      </c>
      <c r="G3521" s="42">
        <f>[2]Emissions!G3646</f>
        <v>0</v>
      </c>
      <c r="H3521" s="42">
        <f>[2]Emissions!H3646</f>
        <v>0</v>
      </c>
      <c r="I3521" s="42">
        <f>[2]Emissions!I3646</f>
        <v>0</v>
      </c>
      <c r="J3521" s="42">
        <f>[2]Emissions!J3646</f>
        <v>0</v>
      </c>
      <c r="K3521" s="42">
        <f>[2]Emissions!K3646</f>
        <v>0</v>
      </c>
      <c r="L3521" s="42">
        <f>[2]Emissions!L3646</f>
        <v>0</v>
      </c>
      <c r="M3521" s="42">
        <f>[2]Emissions!M3646</f>
        <v>0</v>
      </c>
    </row>
    <row r="3522" spans="1:13">
      <c r="A3522" s="10">
        <f>[2]Emissions!A3633</f>
        <v>0</v>
      </c>
      <c r="B3522" s="10">
        <f>[2]Emissions!B3633</f>
        <v>0</v>
      </c>
      <c r="C3522" s="10">
        <f>[2]Emissions!C3633</f>
        <v>0</v>
      </c>
      <c r="D3522" s="10">
        <f>[2]Emissions!D3633</f>
        <v>0</v>
      </c>
      <c r="E3522" s="42">
        <f>[2]Emissions!E3633</f>
        <v>0</v>
      </c>
      <c r="F3522" s="42">
        <f>[2]Emissions!F3633</f>
        <v>0</v>
      </c>
      <c r="G3522" s="42">
        <f>[2]Emissions!G3633</f>
        <v>0</v>
      </c>
      <c r="H3522" s="42">
        <f>[2]Emissions!H3633</f>
        <v>0</v>
      </c>
      <c r="I3522" s="42">
        <f>[2]Emissions!I3633</f>
        <v>0</v>
      </c>
      <c r="J3522" s="42">
        <f>[2]Emissions!J3633</f>
        <v>0</v>
      </c>
      <c r="K3522" s="42">
        <f>[2]Emissions!K3633</f>
        <v>0</v>
      </c>
      <c r="L3522" s="42">
        <f>[2]Emissions!L3633</f>
        <v>0</v>
      </c>
      <c r="M3522" s="42">
        <f>[2]Emissions!M3633</f>
        <v>0</v>
      </c>
    </row>
    <row r="3523" spans="1:13">
      <c r="A3523" s="10">
        <f>[2]Emissions!A3634</f>
        <v>0</v>
      </c>
      <c r="B3523" s="10">
        <f>[2]Emissions!B3634</f>
        <v>0</v>
      </c>
      <c r="C3523" s="10">
        <f>[2]Emissions!C3634</f>
        <v>0</v>
      </c>
      <c r="D3523" s="10">
        <f>[2]Emissions!D3634</f>
        <v>0</v>
      </c>
      <c r="E3523" s="42">
        <f>[2]Emissions!E3634</f>
        <v>0</v>
      </c>
      <c r="F3523" s="42">
        <f>[2]Emissions!F3634</f>
        <v>0</v>
      </c>
      <c r="G3523" s="42">
        <f>[2]Emissions!G3634</f>
        <v>0</v>
      </c>
      <c r="H3523" s="42">
        <f>[2]Emissions!H3634</f>
        <v>0</v>
      </c>
      <c r="I3523" s="42">
        <f>[2]Emissions!I3634</f>
        <v>0</v>
      </c>
      <c r="J3523" s="42">
        <f>[2]Emissions!J3634</f>
        <v>0</v>
      </c>
      <c r="K3523" s="42">
        <f>[2]Emissions!K3634</f>
        <v>0</v>
      </c>
      <c r="L3523" s="42">
        <f>[2]Emissions!L3634</f>
        <v>0</v>
      </c>
      <c r="M3523" s="42">
        <f>[2]Emissions!M3634</f>
        <v>0</v>
      </c>
    </row>
    <row r="3524" spans="1:13">
      <c r="A3524" s="10">
        <f>[2]Emissions!A3635</f>
        <v>0</v>
      </c>
      <c r="B3524" s="10">
        <f>[2]Emissions!B3635</f>
        <v>0</v>
      </c>
      <c r="C3524" s="10">
        <f>[2]Emissions!C3635</f>
        <v>0</v>
      </c>
      <c r="D3524" s="10">
        <f>[2]Emissions!D3635</f>
        <v>0</v>
      </c>
      <c r="E3524" s="42">
        <f>[2]Emissions!E3635</f>
        <v>0</v>
      </c>
      <c r="F3524" s="42">
        <f>[2]Emissions!F3635</f>
        <v>0</v>
      </c>
      <c r="G3524" s="42">
        <f>[2]Emissions!G3635</f>
        <v>0</v>
      </c>
      <c r="H3524" s="42">
        <f>[2]Emissions!H3635</f>
        <v>0</v>
      </c>
      <c r="I3524" s="42">
        <f>[2]Emissions!I3635</f>
        <v>0</v>
      </c>
      <c r="J3524" s="42">
        <f>[2]Emissions!J3635</f>
        <v>0</v>
      </c>
      <c r="K3524" s="42">
        <f>[2]Emissions!K3635</f>
        <v>0</v>
      </c>
      <c r="L3524" s="42">
        <f>[2]Emissions!L3635</f>
        <v>0</v>
      </c>
      <c r="M3524" s="42">
        <f>[2]Emissions!M3635</f>
        <v>0</v>
      </c>
    </row>
    <row r="3525" spans="1:13">
      <c r="A3525" s="10">
        <f>[2]Emissions!A3636</f>
        <v>0</v>
      </c>
      <c r="B3525" s="10">
        <f>[2]Emissions!B3636</f>
        <v>0</v>
      </c>
      <c r="C3525" s="10">
        <f>[2]Emissions!C3636</f>
        <v>0</v>
      </c>
      <c r="D3525" s="10">
        <f>[2]Emissions!D3636</f>
        <v>0</v>
      </c>
      <c r="E3525" s="42">
        <f>[2]Emissions!E3636</f>
        <v>0</v>
      </c>
      <c r="F3525" s="42">
        <f>[2]Emissions!F3636</f>
        <v>0</v>
      </c>
      <c r="G3525" s="42">
        <f>[2]Emissions!G3636</f>
        <v>0</v>
      </c>
      <c r="H3525" s="42">
        <f>[2]Emissions!H3636</f>
        <v>0</v>
      </c>
      <c r="I3525" s="42">
        <f>[2]Emissions!I3636</f>
        <v>0</v>
      </c>
      <c r="J3525" s="42">
        <f>[2]Emissions!J3636</f>
        <v>0</v>
      </c>
      <c r="K3525" s="42">
        <f>[2]Emissions!K3636</f>
        <v>0</v>
      </c>
      <c r="L3525" s="42">
        <f>[2]Emissions!L3636</f>
        <v>0</v>
      </c>
      <c r="M3525" s="42">
        <f>[2]Emissions!M3636</f>
        <v>0</v>
      </c>
    </row>
    <row r="3526" spans="1:13">
      <c r="A3526" s="10">
        <f>[2]Emissions!A3637</f>
        <v>0</v>
      </c>
      <c r="B3526" s="10">
        <f>[2]Emissions!B3637</f>
        <v>0</v>
      </c>
      <c r="C3526" s="10">
        <f>[2]Emissions!C3637</f>
        <v>0</v>
      </c>
      <c r="D3526" s="10">
        <f>[2]Emissions!D3637</f>
        <v>0</v>
      </c>
      <c r="E3526" s="42">
        <f>[2]Emissions!E3637</f>
        <v>0</v>
      </c>
      <c r="F3526" s="42">
        <f>[2]Emissions!F3637</f>
        <v>0</v>
      </c>
      <c r="G3526" s="42">
        <f>[2]Emissions!G3637</f>
        <v>0</v>
      </c>
      <c r="H3526" s="42">
        <f>[2]Emissions!H3637</f>
        <v>0</v>
      </c>
      <c r="I3526" s="42">
        <f>[2]Emissions!I3637</f>
        <v>0</v>
      </c>
      <c r="J3526" s="42">
        <f>[2]Emissions!J3637</f>
        <v>0</v>
      </c>
      <c r="K3526" s="42">
        <f>[2]Emissions!K3637</f>
        <v>0</v>
      </c>
      <c r="L3526" s="42">
        <f>[2]Emissions!L3637</f>
        <v>0</v>
      </c>
      <c r="M3526" s="42">
        <f>[2]Emissions!M3637</f>
        <v>0</v>
      </c>
    </row>
    <row r="3527" spans="1:13">
      <c r="A3527" s="10">
        <f>[2]Emissions!A3638</f>
        <v>0</v>
      </c>
      <c r="B3527" s="10">
        <f>[2]Emissions!B3638</f>
        <v>0</v>
      </c>
      <c r="C3527" s="10">
        <f>[2]Emissions!C3638</f>
        <v>0</v>
      </c>
      <c r="D3527" s="10">
        <f>[2]Emissions!D3638</f>
        <v>0</v>
      </c>
      <c r="E3527" s="42">
        <f>[2]Emissions!E3638</f>
        <v>0</v>
      </c>
      <c r="F3527" s="42">
        <f>[2]Emissions!F3638</f>
        <v>0</v>
      </c>
      <c r="G3527" s="42">
        <f>[2]Emissions!G3638</f>
        <v>0</v>
      </c>
      <c r="H3527" s="42">
        <f>[2]Emissions!H3638</f>
        <v>0</v>
      </c>
      <c r="I3527" s="42">
        <f>[2]Emissions!I3638</f>
        <v>0</v>
      </c>
      <c r="J3527" s="42">
        <f>[2]Emissions!J3638</f>
        <v>0</v>
      </c>
      <c r="K3527" s="42">
        <f>[2]Emissions!K3638</f>
        <v>0</v>
      </c>
      <c r="L3527" s="42">
        <f>[2]Emissions!L3638</f>
        <v>0</v>
      </c>
      <c r="M3527" s="42">
        <f>[2]Emissions!M3638</f>
        <v>0</v>
      </c>
    </row>
    <row r="3528" spans="1:13">
      <c r="A3528" s="10">
        <f>[2]Emissions!A3639</f>
        <v>0</v>
      </c>
      <c r="B3528" s="10">
        <f>[2]Emissions!B3639</f>
        <v>0</v>
      </c>
      <c r="C3528" s="10">
        <f>[2]Emissions!C3639</f>
        <v>0</v>
      </c>
      <c r="D3528" s="10">
        <f>[2]Emissions!D3639</f>
        <v>0</v>
      </c>
      <c r="E3528" s="42">
        <f>[2]Emissions!E3639</f>
        <v>0</v>
      </c>
      <c r="F3528" s="42">
        <f>[2]Emissions!F3639</f>
        <v>0</v>
      </c>
      <c r="G3528" s="42">
        <f>[2]Emissions!G3639</f>
        <v>0</v>
      </c>
      <c r="H3528" s="42">
        <f>[2]Emissions!H3639</f>
        <v>0</v>
      </c>
      <c r="I3528" s="42">
        <f>[2]Emissions!I3639</f>
        <v>0</v>
      </c>
      <c r="J3528" s="42">
        <f>[2]Emissions!J3639</f>
        <v>0</v>
      </c>
      <c r="K3528" s="42">
        <f>[2]Emissions!K3639</f>
        <v>0</v>
      </c>
      <c r="L3528" s="42">
        <f>[2]Emissions!L3639</f>
        <v>0</v>
      </c>
      <c r="M3528" s="42">
        <f>[2]Emissions!M3639</f>
        <v>0</v>
      </c>
    </row>
    <row r="3529" spans="1:13">
      <c r="A3529" s="10">
        <f>[2]Emissions!A3626</f>
        <v>0</v>
      </c>
      <c r="B3529" s="10">
        <f>[2]Emissions!B3626</f>
        <v>0</v>
      </c>
      <c r="C3529" s="10">
        <f>[2]Emissions!C3626</f>
        <v>0</v>
      </c>
      <c r="D3529" s="10">
        <f>[2]Emissions!D3626</f>
        <v>0</v>
      </c>
      <c r="E3529" s="42">
        <f>[2]Emissions!E3626</f>
        <v>0</v>
      </c>
      <c r="F3529" s="42">
        <f>[2]Emissions!F3626</f>
        <v>0</v>
      </c>
      <c r="G3529" s="42">
        <f>[2]Emissions!G3626</f>
        <v>0</v>
      </c>
      <c r="H3529" s="42">
        <f>[2]Emissions!H3626</f>
        <v>0</v>
      </c>
      <c r="I3529" s="42">
        <f>[2]Emissions!I3626</f>
        <v>0</v>
      </c>
      <c r="J3529" s="42">
        <f>[2]Emissions!J3626</f>
        <v>0</v>
      </c>
      <c r="K3529" s="42">
        <f>[2]Emissions!K3626</f>
        <v>0</v>
      </c>
      <c r="L3529" s="42">
        <f>[2]Emissions!L3626</f>
        <v>0</v>
      </c>
      <c r="M3529" s="42">
        <f>[2]Emissions!M3626</f>
        <v>0</v>
      </c>
    </row>
    <row r="3530" spans="1:13">
      <c r="A3530" s="10">
        <f>[2]Emissions!A3627</f>
        <v>0</v>
      </c>
      <c r="B3530" s="10">
        <f>[2]Emissions!B3627</f>
        <v>0</v>
      </c>
      <c r="C3530" s="10">
        <f>[2]Emissions!C3627</f>
        <v>0</v>
      </c>
      <c r="D3530" s="10">
        <f>[2]Emissions!D3627</f>
        <v>0</v>
      </c>
      <c r="E3530" s="42">
        <f>[2]Emissions!E3627</f>
        <v>0</v>
      </c>
      <c r="F3530" s="42">
        <f>[2]Emissions!F3627</f>
        <v>0</v>
      </c>
      <c r="G3530" s="42">
        <f>[2]Emissions!G3627</f>
        <v>0</v>
      </c>
      <c r="H3530" s="42">
        <f>[2]Emissions!H3627</f>
        <v>0</v>
      </c>
      <c r="I3530" s="42">
        <f>[2]Emissions!I3627</f>
        <v>0</v>
      </c>
      <c r="J3530" s="42">
        <f>[2]Emissions!J3627</f>
        <v>0</v>
      </c>
      <c r="K3530" s="42">
        <f>[2]Emissions!K3627</f>
        <v>0</v>
      </c>
      <c r="L3530" s="42">
        <f>[2]Emissions!L3627</f>
        <v>0</v>
      </c>
      <c r="M3530" s="42">
        <f>[2]Emissions!M3627</f>
        <v>0</v>
      </c>
    </row>
    <row r="3531" spans="1:13">
      <c r="A3531" s="10">
        <f>[2]Emissions!A3628</f>
        <v>0</v>
      </c>
      <c r="B3531" s="10">
        <f>[2]Emissions!B3628</f>
        <v>0</v>
      </c>
      <c r="C3531" s="10">
        <f>[2]Emissions!C3628</f>
        <v>0</v>
      </c>
      <c r="D3531" s="10">
        <f>[2]Emissions!D3628</f>
        <v>0</v>
      </c>
      <c r="E3531" s="42">
        <f>[2]Emissions!E3628</f>
        <v>0</v>
      </c>
      <c r="F3531" s="42">
        <f>[2]Emissions!F3628</f>
        <v>0</v>
      </c>
      <c r="G3531" s="42">
        <f>[2]Emissions!G3628</f>
        <v>0</v>
      </c>
      <c r="H3531" s="42">
        <f>[2]Emissions!H3628</f>
        <v>0</v>
      </c>
      <c r="I3531" s="42">
        <f>[2]Emissions!I3628</f>
        <v>0</v>
      </c>
      <c r="J3531" s="42">
        <f>[2]Emissions!J3628</f>
        <v>0</v>
      </c>
      <c r="K3531" s="42">
        <f>[2]Emissions!K3628</f>
        <v>0</v>
      </c>
      <c r="L3531" s="42">
        <f>[2]Emissions!L3628</f>
        <v>0</v>
      </c>
      <c r="M3531" s="42">
        <f>[2]Emissions!M3628</f>
        <v>0</v>
      </c>
    </row>
    <row r="3532" spans="1:13">
      <c r="A3532" s="10">
        <f>[2]Emissions!A3629</f>
        <v>0</v>
      </c>
      <c r="B3532" s="10">
        <f>[2]Emissions!B3629</f>
        <v>0</v>
      </c>
      <c r="C3532" s="10">
        <f>[2]Emissions!C3629</f>
        <v>0</v>
      </c>
      <c r="D3532" s="10">
        <f>[2]Emissions!D3629</f>
        <v>0</v>
      </c>
      <c r="E3532" s="42">
        <f>[2]Emissions!E3629</f>
        <v>0</v>
      </c>
      <c r="F3532" s="42">
        <f>[2]Emissions!F3629</f>
        <v>0</v>
      </c>
      <c r="G3532" s="42">
        <f>[2]Emissions!G3629</f>
        <v>0</v>
      </c>
      <c r="H3532" s="42">
        <f>[2]Emissions!H3629</f>
        <v>0</v>
      </c>
      <c r="I3532" s="42">
        <f>[2]Emissions!I3629</f>
        <v>0</v>
      </c>
      <c r="J3532" s="42">
        <f>[2]Emissions!J3629</f>
        <v>0</v>
      </c>
      <c r="K3532" s="42">
        <f>[2]Emissions!K3629</f>
        <v>0</v>
      </c>
      <c r="L3532" s="42">
        <f>[2]Emissions!L3629</f>
        <v>0</v>
      </c>
      <c r="M3532" s="42">
        <f>[2]Emissions!M3629</f>
        <v>0</v>
      </c>
    </row>
    <row r="3533" spans="1:13">
      <c r="A3533" s="10">
        <f>[2]Emissions!A3630</f>
        <v>0</v>
      </c>
      <c r="B3533" s="10">
        <f>[2]Emissions!B3630</f>
        <v>0</v>
      </c>
      <c r="C3533" s="10">
        <f>[2]Emissions!C3630</f>
        <v>0</v>
      </c>
      <c r="D3533" s="10">
        <f>[2]Emissions!D3630</f>
        <v>0</v>
      </c>
      <c r="E3533" s="42">
        <f>[2]Emissions!E3630</f>
        <v>0</v>
      </c>
      <c r="F3533" s="42">
        <f>[2]Emissions!F3630</f>
        <v>0</v>
      </c>
      <c r="G3533" s="42">
        <f>[2]Emissions!G3630</f>
        <v>0</v>
      </c>
      <c r="H3533" s="42">
        <f>[2]Emissions!H3630</f>
        <v>0</v>
      </c>
      <c r="I3533" s="42">
        <f>[2]Emissions!I3630</f>
        <v>0</v>
      </c>
      <c r="J3533" s="42">
        <f>[2]Emissions!J3630</f>
        <v>0</v>
      </c>
      <c r="K3533" s="42">
        <f>[2]Emissions!K3630</f>
        <v>0</v>
      </c>
      <c r="L3533" s="42">
        <f>[2]Emissions!L3630</f>
        <v>0</v>
      </c>
      <c r="M3533" s="42">
        <f>[2]Emissions!M3630</f>
        <v>0</v>
      </c>
    </row>
    <row r="3534" spans="1:13">
      <c r="A3534" s="10">
        <f>[2]Emissions!A3631</f>
        <v>0</v>
      </c>
      <c r="B3534" s="10">
        <f>[2]Emissions!B3631</f>
        <v>0</v>
      </c>
      <c r="C3534" s="10">
        <f>[2]Emissions!C3631</f>
        <v>0</v>
      </c>
      <c r="D3534" s="10">
        <f>[2]Emissions!D3631</f>
        <v>0</v>
      </c>
      <c r="E3534" s="42">
        <f>[2]Emissions!E3631</f>
        <v>0</v>
      </c>
      <c r="F3534" s="42">
        <f>[2]Emissions!F3631</f>
        <v>0</v>
      </c>
      <c r="G3534" s="42">
        <f>[2]Emissions!G3631</f>
        <v>0</v>
      </c>
      <c r="H3534" s="42">
        <f>[2]Emissions!H3631</f>
        <v>0</v>
      </c>
      <c r="I3534" s="42">
        <f>[2]Emissions!I3631</f>
        <v>0</v>
      </c>
      <c r="J3534" s="42">
        <f>[2]Emissions!J3631</f>
        <v>0</v>
      </c>
      <c r="K3534" s="42">
        <f>[2]Emissions!K3631</f>
        <v>0</v>
      </c>
      <c r="L3534" s="42">
        <f>[2]Emissions!L3631</f>
        <v>0</v>
      </c>
      <c r="M3534" s="42">
        <f>[2]Emissions!M3631</f>
        <v>0</v>
      </c>
    </row>
    <row r="3535" spans="1:13">
      <c r="A3535" s="10">
        <f>[2]Emissions!A3632</f>
        <v>0</v>
      </c>
      <c r="B3535" s="10">
        <f>[2]Emissions!B3632</f>
        <v>0</v>
      </c>
      <c r="C3535" s="10">
        <f>[2]Emissions!C3632</f>
        <v>0</v>
      </c>
      <c r="D3535" s="10">
        <f>[2]Emissions!D3632</f>
        <v>0</v>
      </c>
      <c r="E3535" s="42">
        <f>[2]Emissions!E3632</f>
        <v>0</v>
      </c>
      <c r="F3535" s="42">
        <f>[2]Emissions!F3632</f>
        <v>0</v>
      </c>
      <c r="G3535" s="42">
        <f>[2]Emissions!G3632</f>
        <v>0</v>
      </c>
      <c r="H3535" s="42">
        <f>[2]Emissions!H3632</f>
        <v>0</v>
      </c>
      <c r="I3535" s="42">
        <f>[2]Emissions!I3632</f>
        <v>0</v>
      </c>
      <c r="J3535" s="42">
        <f>[2]Emissions!J3632</f>
        <v>0</v>
      </c>
      <c r="K3535" s="42">
        <f>[2]Emissions!K3632</f>
        <v>0</v>
      </c>
      <c r="L3535" s="42">
        <f>[2]Emissions!L3632</f>
        <v>0</v>
      </c>
      <c r="M3535" s="42">
        <f>[2]Emissions!M3632</f>
        <v>0</v>
      </c>
    </row>
    <row r="3536" spans="1:13">
      <c r="A3536" s="10">
        <f>[2]Emissions!A3619</f>
        <v>0</v>
      </c>
      <c r="B3536" s="10">
        <f>[2]Emissions!B3619</f>
        <v>0</v>
      </c>
      <c r="C3536" s="10">
        <f>[2]Emissions!C3619</f>
        <v>0</v>
      </c>
      <c r="D3536" s="10">
        <f>[2]Emissions!D3619</f>
        <v>0</v>
      </c>
      <c r="E3536" s="42">
        <f>[2]Emissions!E3619</f>
        <v>0</v>
      </c>
      <c r="F3536" s="42">
        <f>[2]Emissions!F3619</f>
        <v>0</v>
      </c>
      <c r="G3536" s="42">
        <f>[2]Emissions!G3619</f>
        <v>0</v>
      </c>
      <c r="H3536" s="42">
        <f>[2]Emissions!H3619</f>
        <v>0</v>
      </c>
      <c r="I3536" s="42">
        <f>[2]Emissions!I3619</f>
        <v>0</v>
      </c>
      <c r="J3536" s="42">
        <f>[2]Emissions!J3619</f>
        <v>0</v>
      </c>
      <c r="K3536" s="42">
        <f>[2]Emissions!K3619</f>
        <v>0</v>
      </c>
      <c r="L3536" s="42">
        <f>[2]Emissions!L3619</f>
        <v>0</v>
      </c>
      <c r="M3536" s="42">
        <f>[2]Emissions!M3619</f>
        <v>0</v>
      </c>
    </row>
    <row r="3537" spans="1:13">
      <c r="A3537" s="10">
        <f>[2]Emissions!A3620</f>
        <v>0</v>
      </c>
      <c r="B3537" s="10">
        <f>[2]Emissions!B3620</f>
        <v>0</v>
      </c>
      <c r="C3537" s="10">
        <f>[2]Emissions!C3620</f>
        <v>0</v>
      </c>
      <c r="D3537" s="10">
        <f>[2]Emissions!D3620</f>
        <v>0</v>
      </c>
      <c r="E3537" s="42">
        <f>[2]Emissions!E3620</f>
        <v>0</v>
      </c>
      <c r="F3537" s="42">
        <f>[2]Emissions!F3620</f>
        <v>0</v>
      </c>
      <c r="G3537" s="42">
        <f>[2]Emissions!G3620</f>
        <v>0</v>
      </c>
      <c r="H3537" s="42">
        <f>[2]Emissions!H3620</f>
        <v>0</v>
      </c>
      <c r="I3537" s="42">
        <f>[2]Emissions!I3620</f>
        <v>0</v>
      </c>
      <c r="J3537" s="42">
        <f>[2]Emissions!J3620</f>
        <v>0</v>
      </c>
      <c r="K3537" s="42">
        <f>[2]Emissions!K3620</f>
        <v>0</v>
      </c>
      <c r="L3537" s="42">
        <f>[2]Emissions!L3620</f>
        <v>0</v>
      </c>
      <c r="M3537" s="42">
        <f>[2]Emissions!M3620</f>
        <v>0</v>
      </c>
    </row>
    <row r="3538" spans="1:13">
      <c r="A3538" s="10">
        <f>[2]Emissions!A3621</f>
        <v>0</v>
      </c>
      <c r="B3538" s="10">
        <f>[2]Emissions!B3621</f>
        <v>0</v>
      </c>
      <c r="C3538" s="10">
        <f>[2]Emissions!C3621</f>
        <v>0</v>
      </c>
      <c r="D3538" s="10">
        <f>[2]Emissions!D3621</f>
        <v>0</v>
      </c>
      <c r="E3538" s="42">
        <f>[2]Emissions!E3621</f>
        <v>0</v>
      </c>
      <c r="F3538" s="42">
        <f>[2]Emissions!F3621</f>
        <v>0</v>
      </c>
      <c r="G3538" s="42">
        <f>[2]Emissions!G3621</f>
        <v>0</v>
      </c>
      <c r="H3538" s="42">
        <f>[2]Emissions!H3621</f>
        <v>0</v>
      </c>
      <c r="I3538" s="42">
        <f>[2]Emissions!I3621</f>
        <v>0</v>
      </c>
      <c r="J3538" s="42">
        <f>[2]Emissions!J3621</f>
        <v>0</v>
      </c>
      <c r="K3538" s="42">
        <f>[2]Emissions!K3621</f>
        <v>0</v>
      </c>
      <c r="L3538" s="42">
        <f>[2]Emissions!L3621</f>
        <v>0</v>
      </c>
      <c r="M3538" s="42">
        <f>[2]Emissions!M3621</f>
        <v>0</v>
      </c>
    </row>
    <row r="3539" spans="1:13">
      <c r="A3539" s="10">
        <f>[2]Emissions!A3622</f>
        <v>0</v>
      </c>
      <c r="B3539" s="10">
        <f>[2]Emissions!B3622</f>
        <v>0</v>
      </c>
      <c r="C3539" s="10">
        <f>[2]Emissions!C3622</f>
        <v>0</v>
      </c>
      <c r="D3539" s="10">
        <f>[2]Emissions!D3622</f>
        <v>0</v>
      </c>
      <c r="E3539" s="42">
        <f>[2]Emissions!E3622</f>
        <v>0</v>
      </c>
      <c r="F3539" s="42">
        <f>[2]Emissions!F3622</f>
        <v>0</v>
      </c>
      <c r="G3539" s="42">
        <f>[2]Emissions!G3622</f>
        <v>0</v>
      </c>
      <c r="H3539" s="42">
        <f>[2]Emissions!H3622</f>
        <v>0</v>
      </c>
      <c r="I3539" s="42">
        <f>[2]Emissions!I3622</f>
        <v>0</v>
      </c>
      <c r="J3539" s="42">
        <f>[2]Emissions!J3622</f>
        <v>0</v>
      </c>
      <c r="K3539" s="42">
        <f>[2]Emissions!K3622</f>
        <v>0</v>
      </c>
      <c r="L3539" s="42">
        <f>[2]Emissions!L3622</f>
        <v>0</v>
      </c>
      <c r="M3539" s="42">
        <f>[2]Emissions!M3622</f>
        <v>0</v>
      </c>
    </row>
    <row r="3540" spans="1:13">
      <c r="A3540" s="10">
        <f>[2]Emissions!A3623</f>
        <v>0</v>
      </c>
      <c r="B3540" s="10">
        <f>[2]Emissions!B3623</f>
        <v>0</v>
      </c>
      <c r="C3540" s="10">
        <f>[2]Emissions!C3623</f>
        <v>0</v>
      </c>
      <c r="D3540" s="10">
        <f>[2]Emissions!D3623</f>
        <v>0</v>
      </c>
      <c r="E3540" s="42">
        <f>[2]Emissions!E3623</f>
        <v>0</v>
      </c>
      <c r="F3540" s="42">
        <f>[2]Emissions!F3623</f>
        <v>0</v>
      </c>
      <c r="G3540" s="42">
        <f>[2]Emissions!G3623</f>
        <v>0</v>
      </c>
      <c r="H3540" s="42">
        <f>[2]Emissions!H3623</f>
        <v>0</v>
      </c>
      <c r="I3540" s="42">
        <f>[2]Emissions!I3623</f>
        <v>0</v>
      </c>
      <c r="J3540" s="42">
        <f>[2]Emissions!J3623</f>
        <v>0</v>
      </c>
      <c r="K3540" s="42">
        <f>[2]Emissions!K3623</f>
        <v>0</v>
      </c>
      <c r="L3540" s="42">
        <f>[2]Emissions!L3623</f>
        <v>0</v>
      </c>
      <c r="M3540" s="42">
        <f>[2]Emissions!M3623</f>
        <v>0</v>
      </c>
    </row>
    <row r="3541" spans="1:13">
      <c r="A3541" s="10">
        <f>[2]Emissions!A3624</f>
        <v>0</v>
      </c>
      <c r="B3541" s="10">
        <f>[2]Emissions!B3624</f>
        <v>0</v>
      </c>
      <c r="C3541" s="10">
        <f>[2]Emissions!C3624</f>
        <v>0</v>
      </c>
      <c r="D3541" s="10">
        <f>[2]Emissions!D3624</f>
        <v>0</v>
      </c>
      <c r="E3541" s="42">
        <f>[2]Emissions!E3624</f>
        <v>0</v>
      </c>
      <c r="F3541" s="42">
        <f>[2]Emissions!F3624</f>
        <v>0</v>
      </c>
      <c r="G3541" s="42">
        <f>[2]Emissions!G3624</f>
        <v>0</v>
      </c>
      <c r="H3541" s="42">
        <f>[2]Emissions!H3624</f>
        <v>0</v>
      </c>
      <c r="I3541" s="42">
        <f>[2]Emissions!I3624</f>
        <v>0</v>
      </c>
      <c r="J3541" s="42">
        <f>[2]Emissions!J3624</f>
        <v>0</v>
      </c>
      <c r="K3541" s="42">
        <f>[2]Emissions!K3624</f>
        <v>0</v>
      </c>
      <c r="L3541" s="42">
        <f>[2]Emissions!L3624</f>
        <v>0</v>
      </c>
      <c r="M3541" s="42">
        <f>[2]Emissions!M3624</f>
        <v>0</v>
      </c>
    </row>
    <row r="3542" spans="1:13">
      <c r="A3542" s="10">
        <f>[2]Emissions!A3625</f>
        <v>0</v>
      </c>
      <c r="B3542" s="10">
        <f>[2]Emissions!B3625</f>
        <v>0</v>
      </c>
      <c r="C3542" s="10">
        <f>[2]Emissions!C3625</f>
        <v>0</v>
      </c>
      <c r="D3542" s="10">
        <f>[2]Emissions!D3625</f>
        <v>0</v>
      </c>
      <c r="E3542" s="42">
        <f>[2]Emissions!E3625</f>
        <v>0</v>
      </c>
      <c r="F3542" s="42">
        <f>[2]Emissions!F3625</f>
        <v>0</v>
      </c>
      <c r="G3542" s="42">
        <f>[2]Emissions!G3625</f>
        <v>0</v>
      </c>
      <c r="H3542" s="42">
        <f>[2]Emissions!H3625</f>
        <v>0</v>
      </c>
      <c r="I3542" s="42">
        <f>[2]Emissions!I3625</f>
        <v>0</v>
      </c>
      <c r="J3542" s="42">
        <f>[2]Emissions!J3625</f>
        <v>0</v>
      </c>
      <c r="K3542" s="42">
        <f>[2]Emissions!K3625</f>
        <v>0</v>
      </c>
      <c r="L3542" s="42">
        <f>[2]Emissions!L3625</f>
        <v>0</v>
      </c>
      <c r="M3542" s="42">
        <f>[2]Emissions!M3625</f>
        <v>0</v>
      </c>
    </row>
    <row r="3543" spans="1:13">
      <c r="A3543" s="10">
        <f>[2]Emissions!A3612</f>
        <v>0</v>
      </c>
      <c r="B3543" s="10">
        <f>[2]Emissions!B3612</f>
        <v>0</v>
      </c>
      <c r="C3543" s="10">
        <f>[2]Emissions!C3612</f>
        <v>0</v>
      </c>
      <c r="D3543" s="10">
        <f>[2]Emissions!D3612</f>
        <v>0</v>
      </c>
      <c r="E3543" s="42">
        <f>[2]Emissions!E3612</f>
        <v>0</v>
      </c>
      <c r="F3543" s="42">
        <f>[2]Emissions!F3612</f>
        <v>0</v>
      </c>
      <c r="G3543" s="42">
        <f>[2]Emissions!G3612</f>
        <v>0</v>
      </c>
      <c r="H3543" s="42">
        <f>[2]Emissions!H3612</f>
        <v>0</v>
      </c>
      <c r="I3543" s="42">
        <f>[2]Emissions!I3612</f>
        <v>0</v>
      </c>
      <c r="J3543" s="42">
        <f>[2]Emissions!J3612</f>
        <v>0</v>
      </c>
      <c r="K3543" s="42">
        <f>[2]Emissions!K3612</f>
        <v>0</v>
      </c>
      <c r="L3543" s="42">
        <f>[2]Emissions!L3612</f>
        <v>0</v>
      </c>
      <c r="M3543" s="42">
        <f>[2]Emissions!M3612</f>
        <v>0</v>
      </c>
    </row>
    <row r="3544" spans="1:13">
      <c r="A3544" s="10">
        <f>[2]Emissions!A3613</f>
        <v>0</v>
      </c>
      <c r="B3544" s="10">
        <f>[2]Emissions!B3613</f>
        <v>0</v>
      </c>
      <c r="C3544" s="10">
        <f>[2]Emissions!C3613</f>
        <v>0</v>
      </c>
      <c r="D3544" s="10">
        <f>[2]Emissions!D3613</f>
        <v>0</v>
      </c>
      <c r="E3544" s="42">
        <f>[2]Emissions!E3613</f>
        <v>0</v>
      </c>
      <c r="F3544" s="42">
        <f>[2]Emissions!F3613</f>
        <v>0</v>
      </c>
      <c r="G3544" s="42">
        <f>[2]Emissions!G3613</f>
        <v>0</v>
      </c>
      <c r="H3544" s="42">
        <f>[2]Emissions!H3613</f>
        <v>0</v>
      </c>
      <c r="I3544" s="42">
        <f>[2]Emissions!I3613</f>
        <v>0</v>
      </c>
      <c r="J3544" s="42">
        <f>[2]Emissions!J3613</f>
        <v>0</v>
      </c>
      <c r="K3544" s="42">
        <f>[2]Emissions!K3613</f>
        <v>0</v>
      </c>
      <c r="L3544" s="42">
        <f>[2]Emissions!L3613</f>
        <v>0</v>
      </c>
      <c r="M3544" s="42">
        <f>[2]Emissions!M3613</f>
        <v>0</v>
      </c>
    </row>
    <row r="3545" spans="1:13">
      <c r="A3545" s="10">
        <f>[2]Emissions!A3614</f>
        <v>0</v>
      </c>
      <c r="B3545" s="10">
        <f>[2]Emissions!B3614</f>
        <v>0</v>
      </c>
      <c r="C3545" s="10">
        <f>[2]Emissions!C3614</f>
        <v>0</v>
      </c>
      <c r="D3545" s="10">
        <f>[2]Emissions!D3614</f>
        <v>0</v>
      </c>
      <c r="E3545" s="42">
        <f>[2]Emissions!E3614</f>
        <v>0</v>
      </c>
      <c r="F3545" s="42">
        <f>[2]Emissions!F3614</f>
        <v>0</v>
      </c>
      <c r="G3545" s="42">
        <f>[2]Emissions!G3614</f>
        <v>0</v>
      </c>
      <c r="H3545" s="42">
        <f>[2]Emissions!H3614</f>
        <v>0</v>
      </c>
      <c r="I3545" s="42">
        <f>[2]Emissions!I3614</f>
        <v>0</v>
      </c>
      <c r="J3545" s="42">
        <f>[2]Emissions!J3614</f>
        <v>0</v>
      </c>
      <c r="K3545" s="42">
        <f>[2]Emissions!K3614</f>
        <v>0</v>
      </c>
      <c r="L3545" s="42">
        <f>[2]Emissions!L3614</f>
        <v>0</v>
      </c>
      <c r="M3545" s="42">
        <f>[2]Emissions!M3614</f>
        <v>0</v>
      </c>
    </row>
    <row r="3546" spans="1:13">
      <c r="A3546" s="10">
        <f>[2]Emissions!A3615</f>
        <v>0</v>
      </c>
      <c r="B3546" s="10">
        <f>[2]Emissions!B3615</f>
        <v>0</v>
      </c>
      <c r="C3546" s="10">
        <f>[2]Emissions!C3615</f>
        <v>0</v>
      </c>
      <c r="D3546" s="10">
        <f>[2]Emissions!D3615</f>
        <v>0</v>
      </c>
      <c r="E3546" s="42">
        <f>[2]Emissions!E3615</f>
        <v>0</v>
      </c>
      <c r="F3546" s="42">
        <f>[2]Emissions!F3615</f>
        <v>0</v>
      </c>
      <c r="G3546" s="42">
        <f>[2]Emissions!G3615</f>
        <v>0</v>
      </c>
      <c r="H3546" s="42">
        <f>[2]Emissions!H3615</f>
        <v>0</v>
      </c>
      <c r="I3546" s="42">
        <f>[2]Emissions!I3615</f>
        <v>0</v>
      </c>
      <c r="J3546" s="42">
        <f>[2]Emissions!J3615</f>
        <v>0</v>
      </c>
      <c r="K3546" s="42">
        <f>[2]Emissions!K3615</f>
        <v>0</v>
      </c>
      <c r="L3546" s="42">
        <f>[2]Emissions!L3615</f>
        <v>0</v>
      </c>
      <c r="M3546" s="42">
        <f>[2]Emissions!M3615</f>
        <v>0</v>
      </c>
    </row>
    <row r="3547" spans="1:13">
      <c r="A3547" s="10">
        <f>[2]Emissions!A3616</f>
        <v>0</v>
      </c>
      <c r="B3547" s="10">
        <f>[2]Emissions!B3616</f>
        <v>0</v>
      </c>
      <c r="C3547" s="10">
        <f>[2]Emissions!C3616</f>
        <v>0</v>
      </c>
      <c r="D3547" s="10">
        <f>[2]Emissions!D3616</f>
        <v>0</v>
      </c>
      <c r="E3547" s="42">
        <f>[2]Emissions!E3616</f>
        <v>0</v>
      </c>
      <c r="F3547" s="42">
        <f>[2]Emissions!F3616</f>
        <v>0</v>
      </c>
      <c r="G3547" s="42">
        <f>[2]Emissions!G3616</f>
        <v>0</v>
      </c>
      <c r="H3547" s="42">
        <f>[2]Emissions!H3616</f>
        <v>0</v>
      </c>
      <c r="I3547" s="42">
        <f>[2]Emissions!I3616</f>
        <v>0</v>
      </c>
      <c r="J3547" s="42">
        <f>[2]Emissions!J3616</f>
        <v>0</v>
      </c>
      <c r="K3547" s="42">
        <f>[2]Emissions!K3616</f>
        <v>0</v>
      </c>
      <c r="L3547" s="42">
        <f>[2]Emissions!L3616</f>
        <v>0</v>
      </c>
      <c r="M3547" s="42">
        <f>[2]Emissions!M3616</f>
        <v>0</v>
      </c>
    </row>
    <row r="3548" spans="1:13">
      <c r="A3548" s="10">
        <f>[2]Emissions!A3617</f>
        <v>0</v>
      </c>
      <c r="B3548" s="10">
        <f>[2]Emissions!B3617</f>
        <v>0</v>
      </c>
      <c r="C3548" s="10">
        <f>[2]Emissions!C3617</f>
        <v>0</v>
      </c>
      <c r="D3548" s="10">
        <f>[2]Emissions!D3617</f>
        <v>0</v>
      </c>
      <c r="E3548" s="42">
        <f>[2]Emissions!E3617</f>
        <v>0</v>
      </c>
      <c r="F3548" s="42">
        <f>[2]Emissions!F3617</f>
        <v>0</v>
      </c>
      <c r="G3548" s="42">
        <f>[2]Emissions!G3617</f>
        <v>0</v>
      </c>
      <c r="H3548" s="42">
        <f>[2]Emissions!H3617</f>
        <v>0</v>
      </c>
      <c r="I3548" s="42">
        <f>[2]Emissions!I3617</f>
        <v>0</v>
      </c>
      <c r="J3548" s="42">
        <f>[2]Emissions!J3617</f>
        <v>0</v>
      </c>
      <c r="K3548" s="42">
        <f>[2]Emissions!K3617</f>
        <v>0</v>
      </c>
      <c r="L3548" s="42">
        <f>[2]Emissions!L3617</f>
        <v>0</v>
      </c>
      <c r="M3548" s="42">
        <f>[2]Emissions!M3617</f>
        <v>0</v>
      </c>
    </row>
    <row r="3549" spans="1:13">
      <c r="A3549" s="10">
        <f>[2]Emissions!A3618</f>
        <v>0</v>
      </c>
      <c r="B3549" s="10">
        <f>[2]Emissions!B3618</f>
        <v>0</v>
      </c>
      <c r="C3549" s="10">
        <f>[2]Emissions!C3618</f>
        <v>0</v>
      </c>
      <c r="D3549" s="10">
        <f>[2]Emissions!D3618</f>
        <v>0</v>
      </c>
      <c r="E3549" s="42">
        <f>[2]Emissions!E3618</f>
        <v>0</v>
      </c>
      <c r="F3549" s="42">
        <f>[2]Emissions!F3618</f>
        <v>0</v>
      </c>
      <c r="G3549" s="42">
        <f>[2]Emissions!G3618</f>
        <v>0</v>
      </c>
      <c r="H3549" s="42">
        <f>[2]Emissions!H3618</f>
        <v>0</v>
      </c>
      <c r="I3549" s="42">
        <f>[2]Emissions!I3618</f>
        <v>0</v>
      </c>
      <c r="J3549" s="42">
        <f>[2]Emissions!J3618</f>
        <v>0</v>
      </c>
      <c r="K3549" s="42">
        <f>[2]Emissions!K3618</f>
        <v>0</v>
      </c>
      <c r="L3549" s="42">
        <f>[2]Emissions!L3618</f>
        <v>0</v>
      </c>
      <c r="M3549" s="42">
        <f>[2]Emissions!M3618</f>
        <v>0</v>
      </c>
    </row>
    <row r="3550" spans="1:13">
      <c r="A3550" s="10">
        <f>[2]Emissions!A3605</f>
        <v>0</v>
      </c>
      <c r="B3550" s="10">
        <f>[2]Emissions!B3605</f>
        <v>0</v>
      </c>
      <c r="C3550" s="10">
        <f>[2]Emissions!C3605</f>
        <v>0</v>
      </c>
      <c r="D3550" s="10">
        <f>[2]Emissions!D3605</f>
        <v>0</v>
      </c>
      <c r="E3550" s="42">
        <f>[2]Emissions!E3605</f>
        <v>0</v>
      </c>
      <c r="F3550" s="42">
        <f>[2]Emissions!F3605</f>
        <v>0</v>
      </c>
      <c r="G3550" s="42">
        <f>[2]Emissions!G3605</f>
        <v>0</v>
      </c>
      <c r="H3550" s="42">
        <f>[2]Emissions!H3605</f>
        <v>0</v>
      </c>
      <c r="I3550" s="42">
        <f>[2]Emissions!I3605</f>
        <v>0</v>
      </c>
      <c r="J3550" s="42">
        <f>[2]Emissions!J3605</f>
        <v>0</v>
      </c>
      <c r="K3550" s="42">
        <f>[2]Emissions!K3605</f>
        <v>0</v>
      </c>
      <c r="L3550" s="42">
        <f>[2]Emissions!L3605</f>
        <v>0</v>
      </c>
      <c r="M3550" s="42">
        <f>[2]Emissions!M3605</f>
        <v>0</v>
      </c>
    </row>
    <row r="3551" spans="1:13">
      <c r="A3551" s="10">
        <f>[2]Emissions!A3606</f>
        <v>0</v>
      </c>
      <c r="B3551" s="10">
        <f>[2]Emissions!B3606</f>
        <v>0</v>
      </c>
      <c r="C3551" s="10">
        <f>[2]Emissions!C3606</f>
        <v>0</v>
      </c>
      <c r="D3551" s="10">
        <f>[2]Emissions!D3606</f>
        <v>0</v>
      </c>
      <c r="E3551" s="42">
        <f>[2]Emissions!E3606</f>
        <v>0</v>
      </c>
      <c r="F3551" s="42">
        <f>[2]Emissions!F3606</f>
        <v>0</v>
      </c>
      <c r="G3551" s="42">
        <f>[2]Emissions!G3606</f>
        <v>0</v>
      </c>
      <c r="H3551" s="42">
        <f>[2]Emissions!H3606</f>
        <v>0</v>
      </c>
      <c r="I3551" s="42">
        <f>[2]Emissions!I3606</f>
        <v>0</v>
      </c>
      <c r="J3551" s="42">
        <f>[2]Emissions!J3606</f>
        <v>0</v>
      </c>
      <c r="K3551" s="42">
        <f>[2]Emissions!K3606</f>
        <v>0</v>
      </c>
      <c r="L3551" s="42">
        <f>[2]Emissions!L3606</f>
        <v>0</v>
      </c>
      <c r="M3551" s="42">
        <f>[2]Emissions!M3606</f>
        <v>0</v>
      </c>
    </row>
    <row r="3552" spans="1:13">
      <c r="A3552" s="10">
        <f>[2]Emissions!A3607</f>
        <v>0</v>
      </c>
      <c r="B3552" s="10">
        <f>[2]Emissions!B3607</f>
        <v>0</v>
      </c>
      <c r="C3552" s="10">
        <f>[2]Emissions!C3607</f>
        <v>0</v>
      </c>
      <c r="D3552" s="10">
        <f>[2]Emissions!D3607</f>
        <v>0</v>
      </c>
      <c r="E3552" s="42">
        <f>[2]Emissions!E3607</f>
        <v>0</v>
      </c>
      <c r="F3552" s="42">
        <f>[2]Emissions!F3607</f>
        <v>0</v>
      </c>
      <c r="G3552" s="42">
        <f>[2]Emissions!G3607</f>
        <v>0</v>
      </c>
      <c r="H3552" s="42">
        <f>[2]Emissions!H3607</f>
        <v>0</v>
      </c>
      <c r="I3552" s="42">
        <f>[2]Emissions!I3607</f>
        <v>0</v>
      </c>
      <c r="J3552" s="42">
        <f>[2]Emissions!J3607</f>
        <v>0</v>
      </c>
      <c r="K3552" s="42">
        <f>[2]Emissions!K3607</f>
        <v>0</v>
      </c>
      <c r="L3552" s="42">
        <f>[2]Emissions!L3607</f>
        <v>0</v>
      </c>
      <c r="M3552" s="42">
        <f>[2]Emissions!M3607</f>
        <v>0</v>
      </c>
    </row>
    <row r="3553" spans="1:13">
      <c r="A3553" s="10">
        <f>[2]Emissions!A3608</f>
        <v>0</v>
      </c>
      <c r="B3553" s="10">
        <f>[2]Emissions!B3608</f>
        <v>0</v>
      </c>
      <c r="C3553" s="10">
        <f>[2]Emissions!C3608</f>
        <v>0</v>
      </c>
      <c r="D3553" s="10">
        <f>[2]Emissions!D3608</f>
        <v>0</v>
      </c>
      <c r="E3553" s="42">
        <f>[2]Emissions!E3608</f>
        <v>0</v>
      </c>
      <c r="F3553" s="42">
        <f>[2]Emissions!F3608</f>
        <v>0</v>
      </c>
      <c r="G3553" s="42">
        <f>[2]Emissions!G3608</f>
        <v>0</v>
      </c>
      <c r="H3553" s="42">
        <f>[2]Emissions!H3608</f>
        <v>0</v>
      </c>
      <c r="I3553" s="42">
        <f>[2]Emissions!I3608</f>
        <v>0</v>
      </c>
      <c r="J3553" s="42">
        <f>[2]Emissions!J3608</f>
        <v>0</v>
      </c>
      <c r="K3553" s="42">
        <f>[2]Emissions!K3608</f>
        <v>0</v>
      </c>
      <c r="L3553" s="42">
        <f>[2]Emissions!L3608</f>
        <v>0</v>
      </c>
      <c r="M3553" s="42">
        <f>[2]Emissions!M3608</f>
        <v>0</v>
      </c>
    </row>
    <row r="3554" spans="1:13">
      <c r="A3554" s="10">
        <f>[2]Emissions!A3609</f>
        <v>0</v>
      </c>
      <c r="B3554" s="10">
        <f>[2]Emissions!B3609</f>
        <v>0</v>
      </c>
      <c r="C3554" s="10">
        <f>[2]Emissions!C3609</f>
        <v>0</v>
      </c>
      <c r="D3554" s="10">
        <f>[2]Emissions!D3609</f>
        <v>0</v>
      </c>
      <c r="E3554" s="42">
        <f>[2]Emissions!E3609</f>
        <v>0</v>
      </c>
      <c r="F3554" s="42">
        <f>[2]Emissions!F3609</f>
        <v>0</v>
      </c>
      <c r="G3554" s="42">
        <f>[2]Emissions!G3609</f>
        <v>0</v>
      </c>
      <c r="H3554" s="42">
        <f>[2]Emissions!H3609</f>
        <v>0</v>
      </c>
      <c r="I3554" s="42">
        <f>[2]Emissions!I3609</f>
        <v>0</v>
      </c>
      <c r="J3554" s="42">
        <f>[2]Emissions!J3609</f>
        <v>0</v>
      </c>
      <c r="K3554" s="42">
        <f>[2]Emissions!K3609</f>
        <v>0</v>
      </c>
      <c r="L3554" s="42">
        <f>[2]Emissions!L3609</f>
        <v>0</v>
      </c>
      <c r="M3554" s="42">
        <f>[2]Emissions!M3609</f>
        <v>0</v>
      </c>
    </row>
    <row r="3555" spans="1:13">
      <c r="A3555" s="10">
        <f>[2]Emissions!A3610</f>
        <v>0</v>
      </c>
      <c r="B3555" s="10">
        <f>[2]Emissions!B3610</f>
        <v>0</v>
      </c>
      <c r="C3555" s="10">
        <f>[2]Emissions!C3610</f>
        <v>0</v>
      </c>
      <c r="D3555" s="10">
        <f>[2]Emissions!D3610</f>
        <v>0</v>
      </c>
      <c r="E3555" s="42">
        <f>[2]Emissions!E3610</f>
        <v>0</v>
      </c>
      <c r="F3555" s="42">
        <f>[2]Emissions!F3610</f>
        <v>0</v>
      </c>
      <c r="G3555" s="42">
        <f>[2]Emissions!G3610</f>
        <v>0</v>
      </c>
      <c r="H3555" s="42">
        <f>[2]Emissions!H3610</f>
        <v>0</v>
      </c>
      <c r="I3555" s="42">
        <f>[2]Emissions!I3610</f>
        <v>0</v>
      </c>
      <c r="J3555" s="42">
        <f>[2]Emissions!J3610</f>
        <v>0</v>
      </c>
      <c r="K3555" s="42">
        <f>[2]Emissions!K3610</f>
        <v>0</v>
      </c>
      <c r="L3555" s="42">
        <f>[2]Emissions!L3610</f>
        <v>0</v>
      </c>
      <c r="M3555" s="42">
        <f>[2]Emissions!M3610</f>
        <v>0</v>
      </c>
    </row>
    <row r="3556" spans="1:13">
      <c r="A3556" s="10">
        <f>[2]Emissions!A3611</f>
        <v>0</v>
      </c>
      <c r="B3556" s="10">
        <f>[2]Emissions!B3611</f>
        <v>0</v>
      </c>
      <c r="C3556" s="10">
        <f>[2]Emissions!C3611</f>
        <v>0</v>
      </c>
      <c r="D3556" s="10">
        <f>[2]Emissions!D3611</f>
        <v>0</v>
      </c>
      <c r="E3556" s="42">
        <f>[2]Emissions!E3611</f>
        <v>0</v>
      </c>
      <c r="F3556" s="42">
        <f>[2]Emissions!F3611</f>
        <v>0</v>
      </c>
      <c r="G3556" s="42">
        <f>[2]Emissions!G3611</f>
        <v>0</v>
      </c>
      <c r="H3556" s="42">
        <f>[2]Emissions!H3611</f>
        <v>0</v>
      </c>
      <c r="I3556" s="42">
        <f>[2]Emissions!I3611</f>
        <v>0</v>
      </c>
      <c r="J3556" s="42">
        <f>[2]Emissions!J3611</f>
        <v>0</v>
      </c>
      <c r="K3556" s="42">
        <f>[2]Emissions!K3611</f>
        <v>0</v>
      </c>
      <c r="L3556" s="42">
        <f>[2]Emissions!L3611</f>
        <v>0</v>
      </c>
      <c r="M3556" s="42">
        <f>[2]Emissions!M3611</f>
        <v>0</v>
      </c>
    </row>
    <row r="3557" spans="1:13">
      <c r="A3557" s="10">
        <f>[2]Emissions!A3598</f>
        <v>0</v>
      </c>
      <c r="B3557" s="10">
        <f>[2]Emissions!B3598</f>
        <v>0</v>
      </c>
      <c r="C3557" s="10">
        <f>[2]Emissions!C3598</f>
        <v>0</v>
      </c>
      <c r="D3557" s="10">
        <f>[2]Emissions!D3598</f>
        <v>0</v>
      </c>
      <c r="E3557" s="42">
        <f>[2]Emissions!E3598</f>
        <v>0</v>
      </c>
      <c r="F3557" s="42">
        <f>[2]Emissions!F3598</f>
        <v>0</v>
      </c>
      <c r="G3557" s="42">
        <f>[2]Emissions!G3598</f>
        <v>0</v>
      </c>
      <c r="H3557" s="42">
        <f>[2]Emissions!H3598</f>
        <v>0</v>
      </c>
      <c r="I3557" s="42">
        <f>[2]Emissions!I3598</f>
        <v>0</v>
      </c>
      <c r="J3557" s="42">
        <f>[2]Emissions!J3598</f>
        <v>0</v>
      </c>
      <c r="K3557" s="42">
        <f>[2]Emissions!K3598</f>
        <v>0</v>
      </c>
      <c r="L3557" s="42">
        <f>[2]Emissions!L3598</f>
        <v>0</v>
      </c>
      <c r="M3557" s="42">
        <f>[2]Emissions!M3598</f>
        <v>0</v>
      </c>
    </row>
    <row r="3558" spans="1:13">
      <c r="A3558" s="10">
        <f>[2]Emissions!A3599</f>
        <v>0</v>
      </c>
      <c r="B3558" s="10">
        <f>[2]Emissions!B3599</f>
        <v>0</v>
      </c>
      <c r="C3558" s="10">
        <f>[2]Emissions!C3599</f>
        <v>0</v>
      </c>
      <c r="D3558" s="10">
        <f>[2]Emissions!D3599</f>
        <v>0</v>
      </c>
      <c r="E3558" s="42">
        <f>[2]Emissions!E3599</f>
        <v>0</v>
      </c>
      <c r="F3558" s="42">
        <f>[2]Emissions!F3599</f>
        <v>0</v>
      </c>
      <c r="G3558" s="42">
        <f>[2]Emissions!G3599</f>
        <v>0</v>
      </c>
      <c r="H3558" s="42">
        <f>[2]Emissions!H3599</f>
        <v>0</v>
      </c>
      <c r="I3558" s="42">
        <f>[2]Emissions!I3599</f>
        <v>0</v>
      </c>
      <c r="J3558" s="42">
        <f>[2]Emissions!J3599</f>
        <v>0</v>
      </c>
      <c r="K3558" s="42">
        <f>[2]Emissions!K3599</f>
        <v>0</v>
      </c>
      <c r="L3558" s="42">
        <f>[2]Emissions!L3599</f>
        <v>0</v>
      </c>
      <c r="M3558" s="42">
        <f>[2]Emissions!M3599</f>
        <v>0</v>
      </c>
    </row>
    <row r="3559" spans="1:13">
      <c r="A3559" s="10">
        <f>[2]Emissions!A3600</f>
        <v>0</v>
      </c>
      <c r="B3559" s="10">
        <f>[2]Emissions!B3600</f>
        <v>0</v>
      </c>
      <c r="C3559" s="10">
        <f>[2]Emissions!C3600</f>
        <v>0</v>
      </c>
      <c r="D3559" s="10">
        <f>[2]Emissions!D3600</f>
        <v>0</v>
      </c>
      <c r="E3559" s="42">
        <f>[2]Emissions!E3600</f>
        <v>0</v>
      </c>
      <c r="F3559" s="42">
        <f>[2]Emissions!F3600</f>
        <v>0</v>
      </c>
      <c r="G3559" s="42">
        <f>[2]Emissions!G3600</f>
        <v>0</v>
      </c>
      <c r="H3559" s="42">
        <f>[2]Emissions!H3600</f>
        <v>0</v>
      </c>
      <c r="I3559" s="42">
        <f>[2]Emissions!I3600</f>
        <v>0</v>
      </c>
      <c r="J3559" s="42">
        <f>[2]Emissions!J3600</f>
        <v>0</v>
      </c>
      <c r="K3559" s="42">
        <f>[2]Emissions!K3600</f>
        <v>0</v>
      </c>
      <c r="L3559" s="42">
        <f>[2]Emissions!L3600</f>
        <v>0</v>
      </c>
      <c r="M3559" s="42">
        <f>[2]Emissions!M3600</f>
        <v>0</v>
      </c>
    </row>
    <row r="3560" spans="1:13">
      <c r="A3560" s="10">
        <f>[2]Emissions!A3601</f>
        <v>0</v>
      </c>
      <c r="B3560" s="10">
        <f>[2]Emissions!B3601</f>
        <v>0</v>
      </c>
      <c r="C3560" s="10">
        <f>[2]Emissions!C3601</f>
        <v>0</v>
      </c>
      <c r="D3560" s="10">
        <f>[2]Emissions!D3601</f>
        <v>0</v>
      </c>
      <c r="E3560" s="42">
        <f>[2]Emissions!E3601</f>
        <v>0</v>
      </c>
      <c r="F3560" s="42">
        <f>[2]Emissions!F3601</f>
        <v>0</v>
      </c>
      <c r="G3560" s="42">
        <f>[2]Emissions!G3601</f>
        <v>0</v>
      </c>
      <c r="H3560" s="42">
        <f>[2]Emissions!H3601</f>
        <v>0</v>
      </c>
      <c r="I3560" s="42">
        <f>[2]Emissions!I3601</f>
        <v>0</v>
      </c>
      <c r="J3560" s="42">
        <f>[2]Emissions!J3601</f>
        <v>0</v>
      </c>
      <c r="K3560" s="42">
        <f>[2]Emissions!K3601</f>
        <v>0</v>
      </c>
      <c r="L3560" s="42">
        <f>[2]Emissions!L3601</f>
        <v>0</v>
      </c>
      <c r="M3560" s="42">
        <f>[2]Emissions!M3601</f>
        <v>0</v>
      </c>
    </row>
    <row r="3561" spans="1:13">
      <c r="A3561" s="10">
        <f>[2]Emissions!A3602</f>
        <v>0</v>
      </c>
      <c r="B3561" s="10">
        <f>[2]Emissions!B3602</f>
        <v>0</v>
      </c>
      <c r="C3561" s="10">
        <f>[2]Emissions!C3602</f>
        <v>0</v>
      </c>
      <c r="D3561" s="10">
        <f>[2]Emissions!D3602</f>
        <v>0</v>
      </c>
      <c r="E3561" s="42">
        <f>[2]Emissions!E3602</f>
        <v>0</v>
      </c>
      <c r="F3561" s="42">
        <f>[2]Emissions!F3602</f>
        <v>0</v>
      </c>
      <c r="G3561" s="42">
        <f>[2]Emissions!G3602</f>
        <v>0</v>
      </c>
      <c r="H3561" s="42">
        <f>[2]Emissions!H3602</f>
        <v>0</v>
      </c>
      <c r="I3561" s="42">
        <f>[2]Emissions!I3602</f>
        <v>0</v>
      </c>
      <c r="J3561" s="42">
        <f>[2]Emissions!J3602</f>
        <v>0</v>
      </c>
      <c r="K3561" s="42">
        <f>[2]Emissions!K3602</f>
        <v>0</v>
      </c>
      <c r="L3561" s="42">
        <f>[2]Emissions!L3602</f>
        <v>0</v>
      </c>
      <c r="M3561" s="42">
        <f>[2]Emissions!M3602</f>
        <v>0</v>
      </c>
    </row>
    <row r="3562" spans="1:13">
      <c r="A3562" s="10">
        <f>[2]Emissions!A3603</f>
        <v>0</v>
      </c>
      <c r="B3562" s="10">
        <f>[2]Emissions!B3603</f>
        <v>0</v>
      </c>
      <c r="C3562" s="10">
        <f>[2]Emissions!C3603</f>
        <v>0</v>
      </c>
      <c r="D3562" s="10">
        <f>[2]Emissions!D3603</f>
        <v>0</v>
      </c>
      <c r="E3562" s="42">
        <f>[2]Emissions!E3603</f>
        <v>0</v>
      </c>
      <c r="F3562" s="42">
        <f>[2]Emissions!F3603</f>
        <v>0</v>
      </c>
      <c r="G3562" s="42">
        <f>[2]Emissions!G3603</f>
        <v>0</v>
      </c>
      <c r="H3562" s="42">
        <f>[2]Emissions!H3603</f>
        <v>0</v>
      </c>
      <c r="I3562" s="42">
        <f>[2]Emissions!I3603</f>
        <v>0</v>
      </c>
      <c r="J3562" s="42">
        <f>[2]Emissions!J3603</f>
        <v>0</v>
      </c>
      <c r="K3562" s="42">
        <f>[2]Emissions!K3603</f>
        <v>0</v>
      </c>
      <c r="L3562" s="42">
        <f>[2]Emissions!L3603</f>
        <v>0</v>
      </c>
      <c r="M3562" s="42">
        <f>[2]Emissions!M3603</f>
        <v>0</v>
      </c>
    </row>
    <row r="3563" spans="1:13">
      <c r="A3563" s="10">
        <f>[2]Emissions!A3604</f>
        <v>0</v>
      </c>
      <c r="B3563" s="10">
        <f>[2]Emissions!B3604</f>
        <v>0</v>
      </c>
      <c r="C3563" s="10">
        <f>[2]Emissions!C3604</f>
        <v>0</v>
      </c>
      <c r="D3563" s="10">
        <f>[2]Emissions!D3604</f>
        <v>0</v>
      </c>
      <c r="E3563" s="42">
        <f>[2]Emissions!E3604</f>
        <v>0</v>
      </c>
      <c r="F3563" s="42">
        <f>[2]Emissions!F3604</f>
        <v>0</v>
      </c>
      <c r="G3563" s="42">
        <f>[2]Emissions!G3604</f>
        <v>0</v>
      </c>
      <c r="H3563" s="42">
        <f>[2]Emissions!H3604</f>
        <v>0</v>
      </c>
      <c r="I3563" s="42">
        <f>[2]Emissions!I3604</f>
        <v>0</v>
      </c>
      <c r="J3563" s="42">
        <f>[2]Emissions!J3604</f>
        <v>0</v>
      </c>
      <c r="K3563" s="42">
        <f>[2]Emissions!K3604</f>
        <v>0</v>
      </c>
      <c r="L3563" s="42">
        <f>[2]Emissions!L3604</f>
        <v>0</v>
      </c>
      <c r="M3563" s="42">
        <f>[2]Emissions!M3604</f>
        <v>0</v>
      </c>
    </row>
    <row r="3564" spans="1:13">
      <c r="A3564" s="10">
        <f>[2]Emissions!A3591</f>
        <v>0</v>
      </c>
      <c r="B3564" s="10">
        <f>[2]Emissions!B3591</f>
        <v>0</v>
      </c>
      <c r="C3564" s="10">
        <f>[2]Emissions!C3591</f>
        <v>0</v>
      </c>
      <c r="D3564" s="10">
        <f>[2]Emissions!D3591</f>
        <v>0</v>
      </c>
      <c r="E3564" s="42">
        <f>[2]Emissions!E3591</f>
        <v>0</v>
      </c>
      <c r="F3564" s="42">
        <f>[2]Emissions!F3591</f>
        <v>0</v>
      </c>
      <c r="G3564" s="42">
        <f>[2]Emissions!G3591</f>
        <v>0</v>
      </c>
      <c r="H3564" s="42">
        <f>[2]Emissions!H3591</f>
        <v>0</v>
      </c>
      <c r="I3564" s="42">
        <f>[2]Emissions!I3591</f>
        <v>0</v>
      </c>
      <c r="J3564" s="42">
        <f>[2]Emissions!J3591</f>
        <v>0</v>
      </c>
      <c r="K3564" s="42">
        <f>[2]Emissions!K3591</f>
        <v>0</v>
      </c>
      <c r="L3564" s="42">
        <f>[2]Emissions!L3591</f>
        <v>0</v>
      </c>
      <c r="M3564" s="42">
        <f>[2]Emissions!M3591</f>
        <v>0</v>
      </c>
    </row>
    <row r="3565" spans="1:13">
      <c r="A3565" s="10">
        <f>[2]Emissions!A3592</f>
        <v>0</v>
      </c>
      <c r="B3565" s="10">
        <f>[2]Emissions!B3592</f>
        <v>0</v>
      </c>
      <c r="C3565" s="10">
        <f>[2]Emissions!C3592</f>
        <v>0</v>
      </c>
      <c r="D3565" s="10">
        <f>[2]Emissions!D3592</f>
        <v>0</v>
      </c>
      <c r="E3565" s="42">
        <f>[2]Emissions!E3592</f>
        <v>0</v>
      </c>
      <c r="F3565" s="42">
        <f>[2]Emissions!F3592</f>
        <v>0</v>
      </c>
      <c r="G3565" s="42">
        <f>[2]Emissions!G3592</f>
        <v>0</v>
      </c>
      <c r="H3565" s="42">
        <f>[2]Emissions!H3592</f>
        <v>0</v>
      </c>
      <c r="I3565" s="42">
        <f>[2]Emissions!I3592</f>
        <v>0</v>
      </c>
      <c r="J3565" s="42">
        <f>[2]Emissions!J3592</f>
        <v>0</v>
      </c>
      <c r="K3565" s="42">
        <f>[2]Emissions!K3592</f>
        <v>0</v>
      </c>
      <c r="L3565" s="42">
        <f>[2]Emissions!L3592</f>
        <v>0</v>
      </c>
      <c r="M3565" s="42">
        <f>[2]Emissions!M3592</f>
        <v>0</v>
      </c>
    </row>
    <row r="3566" spans="1:13">
      <c r="A3566" s="10">
        <f>[2]Emissions!A3593</f>
        <v>0</v>
      </c>
      <c r="B3566" s="10">
        <f>[2]Emissions!B3593</f>
        <v>0</v>
      </c>
      <c r="C3566" s="10">
        <f>[2]Emissions!C3593</f>
        <v>0</v>
      </c>
      <c r="D3566" s="10">
        <f>[2]Emissions!D3593</f>
        <v>0</v>
      </c>
      <c r="E3566" s="42">
        <f>[2]Emissions!E3593</f>
        <v>0</v>
      </c>
      <c r="F3566" s="42">
        <f>[2]Emissions!F3593</f>
        <v>0</v>
      </c>
      <c r="G3566" s="42">
        <f>[2]Emissions!G3593</f>
        <v>0</v>
      </c>
      <c r="H3566" s="42">
        <f>[2]Emissions!H3593</f>
        <v>0</v>
      </c>
      <c r="I3566" s="42">
        <f>[2]Emissions!I3593</f>
        <v>0</v>
      </c>
      <c r="J3566" s="42">
        <f>[2]Emissions!J3593</f>
        <v>0</v>
      </c>
      <c r="K3566" s="42">
        <f>[2]Emissions!K3593</f>
        <v>0</v>
      </c>
      <c r="L3566" s="42">
        <f>[2]Emissions!L3593</f>
        <v>0</v>
      </c>
      <c r="M3566" s="42">
        <f>[2]Emissions!M3593</f>
        <v>0</v>
      </c>
    </row>
    <row r="3567" spans="1:13">
      <c r="A3567" s="10">
        <f>[2]Emissions!A3594</f>
        <v>0</v>
      </c>
      <c r="B3567" s="10">
        <f>[2]Emissions!B3594</f>
        <v>0</v>
      </c>
      <c r="C3567" s="10">
        <f>[2]Emissions!C3594</f>
        <v>0</v>
      </c>
      <c r="D3567" s="10">
        <f>[2]Emissions!D3594</f>
        <v>0</v>
      </c>
      <c r="E3567" s="42">
        <f>[2]Emissions!E3594</f>
        <v>0</v>
      </c>
      <c r="F3567" s="42">
        <f>[2]Emissions!F3594</f>
        <v>0</v>
      </c>
      <c r="G3567" s="42">
        <f>[2]Emissions!G3594</f>
        <v>0</v>
      </c>
      <c r="H3567" s="42">
        <f>[2]Emissions!H3594</f>
        <v>0</v>
      </c>
      <c r="I3567" s="42">
        <f>[2]Emissions!I3594</f>
        <v>0</v>
      </c>
      <c r="J3567" s="42">
        <f>[2]Emissions!J3594</f>
        <v>0</v>
      </c>
      <c r="K3567" s="42">
        <f>[2]Emissions!K3594</f>
        <v>0</v>
      </c>
      <c r="L3567" s="42">
        <f>[2]Emissions!L3594</f>
        <v>0</v>
      </c>
      <c r="M3567" s="42">
        <f>[2]Emissions!M3594</f>
        <v>0</v>
      </c>
    </row>
    <row r="3568" spans="1:13">
      <c r="A3568" s="10">
        <f>[2]Emissions!A3595</f>
        <v>0</v>
      </c>
      <c r="B3568" s="10">
        <f>[2]Emissions!B3595</f>
        <v>0</v>
      </c>
      <c r="C3568" s="10">
        <f>[2]Emissions!C3595</f>
        <v>0</v>
      </c>
      <c r="D3568" s="10">
        <f>[2]Emissions!D3595</f>
        <v>0</v>
      </c>
      <c r="E3568" s="42">
        <f>[2]Emissions!E3595</f>
        <v>0</v>
      </c>
      <c r="F3568" s="42">
        <f>[2]Emissions!F3595</f>
        <v>0</v>
      </c>
      <c r="G3568" s="42">
        <f>[2]Emissions!G3595</f>
        <v>0</v>
      </c>
      <c r="H3568" s="42">
        <f>[2]Emissions!H3595</f>
        <v>0</v>
      </c>
      <c r="I3568" s="42">
        <f>[2]Emissions!I3595</f>
        <v>0</v>
      </c>
      <c r="J3568" s="42">
        <f>[2]Emissions!J3595</f>
        <v>0</v>
      </c>
      <c r="K3568" s="42">
        <f>[2]Emissions!K3595</f>
        <v>0</v>
      </c>
      <c r="L3568" s="42">
        <f>[2]Emissions!L3595</f>
        <v>0</v>
      </c>
      <c r="M3568" s="42">
        <f>[2]Emissions!M3595</f>
        <v>0</v>
      </c>
    </row>
    <row r="3569" spans="1:13">
      <c r="A3569" s="10">
        <f>[2]Emissions!A3596</f>
        <v>0</v>
      </c>
      <c r="B3569" s="10">
        <f>[2]Emissions!B3596</f>
        <v>0</v>
      </c>
      <c r="C3569" s="10">
        <f>[2]Emissions!C3596</f>
        <v>0</v>
      </c>
      <c r="D3569" s="10">
        <f>[2]Emissions!D3596</f>
        <v>0</v>
      </c>
      <c r="E3569" s="42">
        <f>[2]Emissions!E3596</f>
        <v>0</v>
      </c>
      <c r="F3569" s="42">
        <f>[2]Emissions!F3596</f>
        <v>0</v>
      </c>
      <c r="G3569" s="42">
        <f>[2]Emissions!G3596</f>
        <v>0</v>
      </c>
      <c r="H3569" s="42">
        <f>[2]Emissions!H3596</f>
        <v>0</v>
      </c>
      <c r="I3569" s="42">
        <f>[2]Emissions!I3596</f>
        <v>0</v>
      </c>
      <c r="J3569" s="42">
        <f>[2]Emissions!J3596</f>
        <v>0</v>
      </c>
      <c r="K3569" s="42">
        <f>[2]Emissions!K3596</f>
        <v>0</v>
      </c>
      <c r="L3569" s="42">
        <f>[2]Emissions!L3596</f>
        <v>0</v>
      </c>
      <c r="M3569" s="42">
        <f>[2]Emissions!M3596</f>
        <v>0</v>
      </c>
    </row>
    <row r="3570" spans="1:13">
      <c r="A3570" s="10">
        <f>[2]Emissions!A3597</f>
        <v>0</v>
      </c>
      <c r="B3570" s="10">
        <f>[2]Emissions!B3597</f>
        <v>0</v>
      </c>
      <c r="C3570" s="10">
        <f>[2]Emissions!C3597</f>
        <v>0</v>
      </c>
      <c r="D3570" s="10">
        <f>[2]Emissions!D3597</f>
        <v>0</v>
      </c>
      <c r="E3570" s="42">
        <f>[2]Emissions!E3597</f>
        <v>0</v>
      </c>
      <c r="F3570" s="42">
        <f>[2]Emissions!F3597</f>
        <v>0</v>
      </c>
      <c r="G3570" s="42">
        <f>[2]Emissions!G3597</f>
        <v>0</v>
      </c>
      <c r="H3570" s="42">
        <f>[2]Emissions!H3597</f>
        <v>0</v>
      </c>
      <c r="I3570" s="42">
        <f>[2]Emissions!I3597</f>
        <v>0</v>
      </c>
      <c r="J3570" s="42">
        <f>[2]Emissions!J3597</f>
        <v>0</v>
      </c>
      <c r="K3570" s="42">
        <f>[2]Emissions!K3597</f>
        <v>0</v>
      </c>
      <c r="L3570" s="42">
        <f>[2]Emissions!L3597</f>
        <v>0</v>
      </c>
      <c r="M3570" s="42">
        <f>[2]Emissions!M3597</f>
        <v>0</v>
      </c>
    </row>
    <row r="3571" spans="1:13">
      <c r="A3571" s="10">
        <f>[2]Emissions!A3588</f>
        <v>0</v>
      </c>
      <c r="B3571" s="10">
        <f>[2]Emissions!B3588</f>
        <v>0</v>
      </c>
      <c r="C3571" s="10">
        <f>[2]Emissions!C3588</f>
        <v>0</v>
      </c>
      <c r="D3571" s="10">
        <f>[2]Emissions!D3588</f>
        <v>0</v>
      </c>
      <c r="E3571" s="42">
        <f>[2]Emissions!E3588</f>
        <v>0</v>
      </c>
      <c r="F3571" s="42">
        <f>[2]Emissions!F3588</f>
        <v>0</v>
      </c>
      <c r="G3571" s="42">
        <f>[2]Emissions!G3588</f>
        <v>0</v>
      </c>
      <c r="H3571" s="42">
        <f>[2]Emissions!H3588</f>
        <v>0</v>
      </c>
      <c r="I3571" s="42">
        <f>[2]Emissions!I3588</f>
        <v>0</v>
      </c>
      <c r="J3571" s="42">
        <f>[2]Emissions!J3588</f>
        <v>0</v>
      </c>
      <c r="K3571" s="42">
        <f>[2]Emissions!K3588</f>
        <v>0</v>
      </c>
      <c r="L3571" s="42">
        <f>[2]Emissions!L3588</f>
        <v>0</v>
      </c>
      <c r="M3571" s="42">
        <f>[2]Emissions!M3588</f>
        <v>0</v>
      </c>
    </row>
    <row r="3572" spans="1:13">
      <c r="A3572" s="10">
        <f>[2]Emissions!A3589</f>
        <v>0</v>
      </c>
      <c r="B3572" s="10">
        <f>[2]Emissions!B3589</f>
        <v>0</v>
      </c>
      <c r="C3572" s="10">
        <f>[2]Emissions!C3589</f>
        <v>0</v>
      </c>
      <c r="D3572" s="10">
        <f>[2]Emissions!D3589</f>
        <v>0</v>
      </c>
      <c r="E3572" s="42">
        <f>[2]Emissions!E3589</f>
        <v>0</v>
      </c>
      <c r="F3572" s="42">
        <f>[2]Emissions!F3589</f>
        <v>0</v>
      </c>
      <c r="G3572" s="42">
        <f>[2]Emissions!G3589</f>
        <v>0</v>
      </c>
      <c r="H3572" s="42">
        <f>[2]Emissions!H3589</f>
        <v>0</v>
      </c>
      <c r="I3572" s="42">
        <f>[2]Emissions!I3589</f>
        <v>0</v>
      </c>
      <c r="J3572" s="42">
        <f>[2]Emissions!J3589</f>
        <v>0</v>
      </c>
      <c r="K3572" s="42">
        <f>[2]Emissions!K3589</f>
        <v>0</v>
      </c>
      <c r="L3572" s="42">
        <f>[2]Emissions!L3589</f>
        <v>0</v>
      </c>
      <c r="M3572" s="42">
        <f>[2]Emissions!M3589</f>
        <v>0</v>
      </c>
    </row>
    <row r="3573" spans="1:13">
      <c r="A3573" s="10">
        <f>[2]Emissions!A3590</f>
        <v>0</v>
      </c>
      <c r="B3573" s="10">
        <f>[2]Emissions!B3590</f>
        <v>0</v>
      </c>
      <c r="C3573" s="10">
        <f>[2]Emissions!C3590</f>
        <v>0</v>
      </c>
      <c r="D3573" s="10">
        <f>[2]Emissions!D3590</f>
        <v>0</v>
      </c>
      <c r="E3573" s="42">
        <f>[2]Emissions!E3590</f>
        <v>0</v>
      </c>
      <c r="F3573" s="42">
        <f>[2]Emissions!F3590</f>
        <v>0</v>
      </c>
      <c r="G3573" s="42">
        <f>[2]Emissions!G3590</f>
        <v>0</v>
      </c>
      <c r="H3573" s="42">
        <f>[2]Emissions!H3590</f>
        <v>0</v>
      </c>
      <c r="I3573" s="42">
        <f>[2]Emissions!I3590</f>
        <v>0</v>
      </c>
      <c r="J3573" s="42">
        <f>[2]Emissions!J3590</f>
        <v>0</v>
      </c>
      <c r="K3573" s="42">
        <f>[2]Emissions!K3590</f>
        <v>0</v>
      </c>
      <c r="L3573" s="42">
        <f>[2]Emissions!L3590</f>
        <v>0</v>
      </c>
      <c r="M3573" s="42">
        <f>[2]Emissions!M3590</f>
        <v>0</v>
      </c>
    </row>
    <row r="3574" spans="1:13">
      <c r="A3574" s="10">
        <f>[2]Emissions!A3581</f>
        <v>0</v>
      </c>
      <c r="B3574" s="10">
        <f>[2]Emissions!B3581</f>
        <v>0</v>
      </c>
      <c r="C3574" s="10">
        <f>[2]Emissions!C3581</f>
        <v>0</v>
      </c>
      <c r="D3574" s="10">
        <f>[2]Emissions!D3581</f>
        <v>0</v>
      </c>
      <c r="E3574" s="42">
        <f>[2]Emissions!E3581</f>
        <v>0</v>
      </c>
      <c r="F3574" s="42">
        <f>[2]Emissions!F3581</f>
        <v>0</v>
      </c>
      <c r="G3574" s="42">
        <f>[2]Emissions!G3581</f>
        <v>0</v>
      </c>
      <c r="H3574" s="42">
        <f>[2]Emissions!H3581</f>
        <v>0</v>
      </c>
      <c r="I3574" s="42">
        <f>[2]Emissions!I3581</f>
        <v>0</v>
      </c>
      <c r="J3574" s="42">
        <f>[2]Emissions!J3581</f>
        <v>0</v>
      </c>
      <c r="K3574" s="42">
        <f>[2]Emissions!K3581</f>
        <v>0</v>
      </c>
      <c r="L3574" s="42">
        <f>[2]Emissions!L3581</f>
        <v>0</v>
      </c>
      <c r="M3574" s="42">
        <f>[2]Emissions!M3581</f>
        <v>0</v>
      </c>
    </row>
    <row r="3575" spans="1:13">
      <c r="A3575" s="10">
        <f>[2]Emissions!A3582</f>
        <v>0</v>
      </c>
      <c r="B3575" s="10">
        <f>[2]Emissions!B3582</f>
        <v>0</v>
      </c>
      <c r="C3575" s="10">
        <f>[2]Emissions!C3582</f>
        <v>0</v>
      </c>
      <c r="D3575" s="10">
        <f>[2]Emissions!D3582</f>
        <v>0</v>
      </c>
      <c r="E3575" s="42">
        <f>[2]Emissions!E3582</f>
        <v>0</v>
      </c>
      <c r="F3575" s="42">
        <f>[2]Emissions!F3582</f>
        <v>0</v>
      </c>
      <c r="G3575" s="42">
        <f>[2]Emissions!G3582</f>
        <v>0</v>
      </c>
      <c r="H3575" s="42">
        <f>[2]Emissions!H3582</f>
        <v>0</v>
      </c>
      <c r="I3575" s="42">
        <f>[2]Emissions!I3582</f>
        <v>0</v>
      </c>
      <c r="J3575" s="42">
        <f>[2]Emissions!J3582</f>
        <v>0</v>
      </c>
      <c r="K3575" s="42">
        <f>[2]Emissions!K3582</f>
        <v>0</v>
      </c>
      <c r="L3575" s="42">
        <f>[2]Emissions!L3582</f>
        <v>0</v>
      </c>
      <c r="M3575" s="42">
        <f>[2]Emissions!M3582</f>
        <v>0</v>
      </c>
    </row>
    <row r="3576" spans="1:13">
      <c r="A3576" s="10">
        <f>[2]Emissions!A3583</f>
        <v>0</v>
      </c>
      <c r="B3576" s="10">
        <f>[2]Emissions!B3583</f>
        <v>0</v>
      </c>
      <c r="C3576" s="10">
        <f>[2]Emissions!C3583</f>
        <v>0</v>
      </c>
      <c r="D3576" s="10">
        <f>[2]Emissions!D3583</f>
        <v>0</v>
      </c>
      <c r="E3576" s="42">
        <f>[2]Emissions!E3583</f>
        <v>0</v>
      </c>
      <c r="F3576" s="42">
        <f>[2]Emissions!F3583</f>
        <v>0</v>
      </c>
      <c r="G3576" s="42">
        <f>[2]Emissions!G3583</f>
        <v>0</v>
      </c>
      <c r="H3576" s="42">
        <f>[2]Emissions!H3583</f>
        <v>0</v>
      </c>
      <c r="I3576" s="42">
        <f>[2]Emissions!I3583</f>
        <v>0</v>
      </c>
      <c r="J3576" s="42">
        <f>[2]Emissions!J3583</f>
        <v>0</v>
      </c>
      <c r="K3576" s="42">
        <f>[2]Emissions!K3583</f>
        <v>0</v>
      </c>
      <c r="L3576" s="42">
        <f>[2]Emissions!L3583</f>
        <v>0</v>
      </c>
      <c r="M3576" s="42">
        <f>[2]Emissions!M3583</f>
        <v>0</v>
      </c>
    </row>
    <row r="3577" spans="1:13">
      <c r="A3577" s="10">
        <f>[2]Emissions!A3584</f>
        <v>0</v>
      </c>
      <c r="B3577" s="10">
        <f>[2]Emissions!B3584</f>
        <v>0</v>
      </c>
      <c r="C3577" s="10">
        <f>[2]Emissions!C3584</f>
        <v>0</v>
      </c>
      <c r="D3577" s="10">
        <f>[2]Emissions!D3584</f>
        <v>0</v>
      </c>
      <c r="E3577" s="42">
        <f>[2]Emissions!E3584</f>
        <v>0</v>
      </c>
      <c r="F3577" s="42">
        <f>[2]Emissions!F3584</f>
        <v>0</v>
      </c>
      <c r="G3577" s="42">
        <f>[2]Emissions!G3584</f>
        <v>0</v>
      </c>
      <c r="H3577" s="42">
        <f>[2]Emissions!H3584</f>
        <v>0</v>
      </c>
      <c r="I3577" s="42">
        <f>[2]Emissions!I3584</f>
        <v>0</v>
      </c>
      <c r="J3577" s="42">
        <f>[2]Emissions!J3584</f>
        <v>0</v>
      </c>
      <c r="K3577" s="42">
        <f>[2]Emissions!K3584</f>
        <v>0</v>
      </c>
      <c r="L3577" s="42">
        <f>[2]Emissions!L3584</f>
        <v>0</v>
      </c>
      <c r="M3577" s="42">
        <f>[2]Emissions!M3584</f>
        <v>0</v>
      </c>
    </row>
    <row r="3578" spans="1:13">
      <c r="A3578" s="10">
        <f>[2]Emissions!A3585</f>
        <v>0</v>
      </c>
      <c r="B3578" s="10">
        <f>[2]Emissions!B3585</f>
        <v>0</v>
      </c>
      <c r="C3578" s="10">
        <f>[2]Emissions!C3585</f>
        <v>0</v>
      </c>
      <c r="D3578" s="10">
        <f>[2]Emissions!D3585</f>
        <v>0</v>
      </c>
      <c r="E3578" s="42">
        <f>[2]Emissions!E3585</f>
        <v>0</v>
      </c>
      <c r="F3578" s="42">
        <f>[2]Emissions!F3585</f>
        <v>0</v>
      </c>
      <c r="G3578" s="42">
        <f>[2]Emissions!G3585</f>
        <v>0</v>
      </c>
      <c r="H3578" s="42">
        <f>[2]Emissions!H3585</f>
        <v>0</v>
      </c>
      <c r="I3578" s="42">
        <f>[2]Emissions!I3585</f>
        <v>0</v>
      </c>
      <c r="J3578" s="42">
        <f>[2]Emissions!J3585</f>
        <v>0</v>
      </c>
      <c r="K3578" s="42">
        <f>[2]Emissions!K3585</f>
        <v>0</v>
      </c>
      <c r="L3578" s="42">
        <f>[2]Emissions!L3585</f>
        <v>0</v>
      </c>
      <c r="M3578" s="42">
        <f>[2]Emissions!M3585</f>
        <v>0</v>
      </c>
    </row>
    <row r="3579" spans="1:13">
      <c r="A3579" s="10">
        <f>[2]Emissions!A3586</f>
        <v>0</v>
      </c>
      <c r="B3579" s="10">
        <f>[2]Emissions!B3586</f>
        <v>0</v>
      </c>
      <c r="C3579" s="10">
        <f>[2]Emissions!C3586</f>
        <v>0</v>
      </c>
      <c r="D3579" s="10">
        <f>[2]Emissions!D3586</f>
        <v>0</v>
      </c>
      <c r="E3579" s="42">
        <f>[2]Emissions!E3586</f>
        <v>0</v>
      </c>
      <c r="F3579" s="42">
        <f>[2]Emissions!F3586</f>
        <v>0</v>
      </c>
      <c r="G3579" s="42">
        <f>[2]Emissions!G3586</f>
        <v>0</v>
      </c>
      <c r="H3579" s="42">
        <f>[2]Emissions!H3586</f>
        <v>0</v>
      </c>
      <c r="I3579" s="42">
        <f>[2]Emissions!I3586</f>
        <v>0</v>
      </c>
      <c r="J3579" s="42">
        <f>[2]Emissions!J3586</f>
        <v>0</v>
      </c>
      <c r="K3579" s="42">
        <f>[2]Emissions!K3586</f>
        <v>0</v>
      </c>
      <c r="L3579" s="42">
        <f>[2]Emissions!L3586</f>
        <v>0</v>
      </c>
      <c r="M3579" s="42">
        <f>[2]Emissions!M3586</f>
        <v>0</v>
      </c>
    </row>
    <row r="3580" spans="1:13">
      <c r="A3580" s="10">
        <f>[2]Emissions!A3587</f>
        <v>0</v>
      </c>
      <c r="B3580" s="10">
        <f>[2]Emissions!B3587</f>
        <v>0</v>
      </c>
      <c r="C3580" s="10">
        <f>[2]Emissions!C3587</f>
        <v>0</v>
      </c>
      <c r="D3580" s="10">
        <f>[2]Emissions!D3587</f>
        <v>0</v>
      </c>
      <c r="E3580" s="42">
        <f>[2]Emissions!E3587</f>
        <v>0</v>
      </c>
      <c r="F3580" s="42">
        <f>[2]Emissions!F3587</f>
        <v>0</v>
      </c>
      <c r="G3580" s="42">
        <f>[2]Emissions!G3587</f>
        <v>0</v>
      </c>
      <c r="H3580" s="42">
        <f>[2]Emissions!H3587</f>
        <v>0</v>
      </c>
      <c r="I3580" s="42">
        <f>[2]Emissions!I3587</f>
        <v>0</v>
      </c>
      <c r="J3580" s="42">
        <f>[2]Emissions!J3587</f>
        <v>0</v>
      </c>
      <c r="K3580" s="42">
        <f>[2]Emissions!K3587</f>
        <v>0</v>
      </c>
      <c r="L3580" s="42">
        <f>[2]Emissions!L3587</f>
        <v>0</v>
      </c>
      <c r="M3580" s="42">
        <f>[2]Emissions!M3587</f>
        <v>0</v>
      </c>
    </row>
    <row r="3581" spans="1:13">
      <c r="A3581" s="10">
        <f>[2]Emissions!A3574</f>
        <v>0</v>
      </c>
      <c r="B3581" s="10">
        <f>[2]Emissions!B3574</f>
        <v>0</v>
      </c>
      <c r="C3581" s="10">
        <f>[2]Emissions!C3574</f>
        <v>0</v>
      </c>
      <c r="D3581" s="10">
        <f>[2]Emissions!D3574</f>
        <v>0</v>
      </c>
      <c r="E3581" s="42">
        <f>[2]Emissions!E3574</f>
        <v>0</v>
      </c>
      <c r="F3581" s="42">
        <f>[2]Emissions!F3574</f>
        <v>0</v>
      </c>
      <c r="G3581" s="42">
        <f>[2]Emissions!G3574</f>
        <v>0</v>
      </c>
      <c r="H3581" s="42">
        <f>[2]Emissions!H3574</f>
        <v>0</v>
      </c>
      <c r="I3581" s="42">
        <f>[2]Emissions!I3574</f>
        <v>0</v>
      </c>
      <c r="J3581" s="42">
        <f>[2]Emissions!J3574</f>
        <v>0</v>
      </c>
      <c r="K3581" s="42">
        <f>[2]Emissions!K3574</f>
        <v>0</v>
      </c>
      <c r="L3581" s="42">
        <f>[2]Emissions!L3574</f>
        <v>0</v>
      </c>
      <c r="M3581" s="42">
        <f>[2]Emissions!M3574</f>
        <v>0</v>
      </c>
    </row>
    <row r="3582" spans="1:13">
      <c r="A3582" s="10">
        <f>[2]Emissions!A3575</f>
        <v>0</v>
      </c>
      <c r="B3582" s="10">
        <f>[2]Emissions!B3575</f>
        <v>0</v>
      </c>
      <c r="C3582" s="10">
        <f>[2]Emissions!C3575</f>
        <v>0</v>
      </c>
      <c r="D3582" s="10">
        <f>[2]Emissions!D3575</f>
        <v>0</v>
      </c>
      <c r="E3582" s="42">
        <f>[2]Emissions!E3575</f>
        <v>0</v>
      </c>
      <c r="F3582" s="42">
        <f>[2]Emissions!F3575</f>
        <v>0</v>
      </c>
      <c r="G3582" s="42">
        <f>[2]Emissions!G3575</f>
        <v>0</v>
      </c>
      <c r="H3582" s="42">
        <f>[2]Emissions!H3575</f>
        <v>0</v>
      </c>
      <c r="I3582" s="42">
        <f>[2]Emissions!I3575</f>
        <v>0</v>
      </c>
      <c r="J3582" s="42">
        <f>[2]Emissions!J3575</f>
        <v>0</v>
      </c>
      <c r="K3582" s="42">
        <f>[2]Emissions!K3575</f>
        <v>0</v>
      </c>
      <c r="L3582" s="42">
        <f>[2]Emissions!L3575</f>
        <v>0</v>
      </c>
      <c r="M3582" s="42">
        <f>[2]Emissions!M3575</f>
        <v>0</v>
      </c>
    </row>
    <row r="3583" spans="1:13">
      <c r="A3583" s="10">
        <f>[2]Emissions!A3576</f>
        <v>0</v>
      </c>
      <c r="B3583" s="10">
        <f>[2]Emissions!B3576</f>
        <v>0</v>
      </c>
      <c r="C3583" s="10">
        <f>[2]Emissions!C3576</f>
        <v>0</v>
      </c>
      <c r="D3583" s="10">
        <f>[2]Emissions!D3576</f>
        <v>0</v>
      </c>
      <c r="E3583" s="42">
        <f>[2]Emissions!E3576</f>
        <v>0</v>
      </c>
      <c r="F3583" s="42">
        <f>[2]Emissions!F3576</f>
        <v>0</v>
      </c>
      <c r="G3583" s="42">
        <f>[2]Emissions!G3576</f>
        <v>0</v>
      </c>
      <c r="H3583" s="42">
        <f>[2]Emissions!H3576</f>
        <v>0</v>
      </c>
      <c r="I3583" s="42">
        <f>[2]Emissions!I3576</f>
        <v>0</v>
      </c>
      <c r="J3583" s="42">
        <f>[2]Emissions!J3576</f>
        <v>0</v>
      </c>
      <c r="K3583" s="42">
        <f>[2]Emissions!K3576</f>
        <v>0</v>
      </c>
      <c r="L3583" s="42">
        <f>[2]Emissions!L3576</f>
        <v>0</v>
      </c>
      <c r="M3583" s="42">
        <f>[2]Emissions!M3576</f>
        <v>0</v>
      </c>
    </row>
    <row r="3584" spans="1:13">
      <c r="A3584" s="10">
        <f>[2]Emissions!A3577</f>
        <v>0</v>
      </c>
      <c r="B3584" s="10">
        <f>[2]Emissions!B3577</f>
        <v>0</v>
      </c>
      <c r="C3584" s="10">
        <f>[2]Emissions!C3577</f>
        <v>0</v>
      </c>
      <c r="D3584" s="10">
        <f>[2]Emissions!D3577</f>
        <v>0</v>
      </c>
      <c r="E3584" s="42">
        <f>[2]Emissions!E3577</f>
        <v>0</v>
      </c>
      <c r="F3584" s="42">
        <f>[2]Emissions!F3577</f>
        <v>0</v>
      </c>
      <c r="G3584" s="42">
        <f>[2]Emissions!G3577</f>
        <v>0</v>
      </c>
      <c r="H3584" s="42">
        <f>[2]Emissions!H3577</f>
        <v>0</v>
      </c>
      <c r="I3584" s="42">
        <f>[2]Emissions!I3577</f>
        <v>0</v>
      </c>
      <c r="J3584" s="42">
        <f>[2]Emissions!J3577</f>
        <v>0</v>
      </c>
      <c r="K3584" s="42">
        <f>[2]Emissions!K3577</f>
        <v>0</v>
      </c>
      <c r="L3584" s="42">
        <f>[2]Emissions!L3577</f>
        <v>0</v>
      </c>
      <c r="M3584" s="42">
        <f>[2]Emissions!M3577</f>
        <v>0</v>
      </c>
    </row>
    <row r="3585" spans="1:13">
      <c r="A3585" s="10">
        <f>[2]Emissions!A3578</f>
        <v>0</v>
      </c>
      <c r="B3585" s="10">
        <f>[2]Emissions!B3578</f>
        <v>0</v>
      </c>
      <c r="C3585" s="10">
        <f>[2]Emissions!C3578</f>
        <v>0</v>
      </c>
      <c r="D3585" s="10">
        <f>[2]Emissions!D3578</f>
        <v>0</v>
      </c>
      <c r="E3585" s="42">
        <f>[2]Emissions!E3578</f>
        <v>0</v>
      </c>
      <c r="F3585" s="42">
        <f>[2]Emissions!F3578</f>
        <v>0</v>
      </c>
      <c r="G3585" s="42">
        <f>[2]Emissions!G3578</f>
        <v>0</v>
      </c>
      <c r="H3585" s="42">
        <f>[2]Emissions!H3578</f>
        <v>0</v>
      </c>
      <c r="I3585" s="42">
        <f>[2]Emissions!I3578</f>
        <v>0</v>
      </c>
      <c r="J3585" s="42">
        <f>[2]Emissions!J3578</f>
        <v>0</v>
      </c>
      <c r="K3585" s="42">
        <f>[2]Emissions!K3578</f>
        <v>0</v>
      </c>
      <c r="L3585" s="42">
        <f>[2]Emissions!L3578</f>
        <v>0</v>
      </c>
      <c r="M3585" s="42">
        <f>[2]Emissions!M3578</f>
        <v>0</v>
      </c>
    </row>
    <row r="3586" spans="1:13">
      <c r="A3586" s="10">
        <f>[2]Emissions!A3579</f>
        <v>0</v>
      </c>
      <c r="B3586" s="10">
        <f>[2]Emissions!B3579</f>
        <v>0</v>
      </c>
      <c r="C3586" s="10">
        <f>[2]Emissions!C3579</f>
        <v>0</v>
      </c>
      <c r="D3586" s="10">
        <f>[2]Emissions!D3579</f>
        <v>0</v>
      </c>
      <c r="E3586" s="42">
        <f>[2]Emissions!E3579</f>
        <v>0</v>
      </c>
      <c r="F3586" s="42">
        <f>[2]Emissions!F3579</f>
        <v>0</v>
      </c>
      <c r="G3586" s="42">
        <f>[2]Emissions!G3579</f>
        <v>0</v>
      </c>
      <c r="H3586" s="42">
        <f>[2]Emissions!H3579</f>
        <v>0</v>
      </c>
      <c r="I3586" s="42">
        <f>[2]Emissions!I3579</f>
        <v>0</v>
      </c>
      <c r="J3586" s="42">
        <f>[2]Emissions!J3579</f>
        <v>0</v>
      </c>
      <c r="K3586" s="42">
        <f>[2]Emissions!K3579</f>
        <v>0</v>
      </c>
      <c r="L3586" s="42">
        <f>[2]Emissions!L3579</f>
        <v>0</v>
      </c>
      <c r="M3586" s="42">
        <f>[2]Emissions!M3579</f>
        <v>0</v>
      </c>
    </row>
    <row r="3587" spans="1:13">
      <c r="A3587" s="10">
        <f>[2]Emissions!A3580</f>
        <v>0</v>
      </c>
      <c r="B3587" s="10">
        <f>[2]Emissions!B3580</f>
        <v>0</v>
      </c>
      <c r="C3587" s="10">
        <f>[2]Emissions!C3580</f>
        <v>0</v>
      </c>
      <c r="D3587" s="10">
        <f>[2]Emissions!D3580</f>
        <v>0</v>
      </c>
      <c r="E3587" s="42">
        <f>[2]Emissions!E3580</f>
        <v>0</v>
      </c>
      <c r="F3587" s="42">
        <f>[2]Emissions!F3580</f>
        <v>0</v>
      </c>
      <c r="G3587" s="42">
        <f>[2]Emissions!G3580</f>
        <v>0</v>
      </c>
      <c r="H3587" s="42">
        <f>[2]Emissions!H3580</f>
        <v>0</v>
      </c>
      <c r="I3587" s="42">
        <f>[2]Emissions!I3580</f>
        <v>0</v>
      </c>
      <c r="J3587" s="42">
        <f>[2]Emissions!J3580</f>
        <v>0</v>
      </c>
      <c r="K3587" s="42">
        <f>[2]Emissions!K3580</f>
        <v>0</v>
      </c>
      <c r="L3587" s="42">
        <f>[2]Emissions!L3580</f>
        <v>0</v>
      </c>
      <c r="M3587" s="42">
        <f>[2]Emissions!M3580</f>
        <v>0</v>
      </c>
    </row>
    <row r="3588" spans="1:13">
      <c r="A3588" s="10">
        <f>[2]Emissions!A3567</f>
        <v>0</v>
      </c>
      <c r="B3588" s="10">
        <f>[2]Emissions!B3567</f>
        <v>0</v>
      </c>
      <c r="C3588" s="10">
        <f>[2]Emissions!C3567</f>
        <v>0</v>
      </c>
      <c r="D3588" s="10">
        <f>[2]Emissions!D3567</f>
        <v>0</v>
      </c>
      <c r="E3588" s="42">
        <f>[2]Emissions!E3567</f>
        <v>0</v>
      </c>
      <c r="F3588" s="42">
        <f>[2]Emissions!F3567</f>
        <v>0</v>
      </c>
      <c r="G3588" s="42">
        <f>[2]Emissions!G3567</f>
        <v>0</v>
      </c>
      <c r="H3588" s="42">
        <f>[2]Emissions!H3567</f>
        <v>0</v>
      </c>
      <c r="I3588" s="42">
        <f>[2]Emissions!I3567</f>
        <v>0</v>
      </c>
      <c r="J3588" s="42">
        <f>[2]Emissions!J3567</f>
        <v>0</v>
      </c>
      <c r="K3588" s="42">
        <f>[2]Emissions!K3567</f>
        <v>0</v>
      </c>
      <c r="L3588" s="42">
        <f>[2]Emissions!L3567</f>
        <v>0</v>
      </c>
      <c r="M3588" s="42">
        <f>[2]Emissions!M3567</f>
        <v>0</v>
      </c>
    </row>
    <row r="3589" spans="1:13">
      <c r="A3589" s="10">
        <f>[2]Emissions!A3568</f>
        <v>0</v>
      </c>
      <c r="B3589" s="10">
        <f>[2]Emissions!B3568</f>
        <v>0</v>
      </c>
      <c r="C3589" s="10">
        <f>[2]Emissions!C3568</f>
        <v>0</v>
      </c>
      <c r="D3589" s="10">
        <f>[2]Emissions!D3568</f>
        <v>0</v>
      </c>
      <c r="E3589" s="42">
        <f>[2]Emissions!E3568</f>
        <v>0</v>
      </c>
      <c r="F3589" s="42">
        <f>[2]Emissions!F3568</f>
        <v>0</v>
      </c>
      <c r="G3589" s="42">
        <f>[2]Emissions!G3568</f>
        <v>0</v>
      </c>
      <c r="H3589" s="42">
        <f>[2]Emissions!H3568</f>
        <v>0</v>
      </c>
      <c r="I3589" s="42">
        <f>[2]Emissions!I3568</f>
        <v>0</v>
      </c>
      <c r="J3589" s="42">
        <f>[2]Emissions!J3568</f>
        <v>0</v>
      </c>
      <c r="K3589" s="42">
        <f>[2]Emissions!K3568</f>
        <v>0</v>
      </c>
      <c r="L3589" s="42">
        <f>[2]Emissions!L3568</f>
        <v>0</v>
      </c>
      <c r="M3589" s="42">
        <f>[2]Emissions!M3568</f>
        <v>0</v>
      </c>
    </row>
    <row r="3590" spans="1:13">
      <c r="A3590" s="10">
        <f>[2]Emissions!A3569</f>
        <v>0</v>
      </c>
      <c r="B3590" s="10">
        <f>[2]Emissions!B3569</f>
        <v>0</v>
      </c>
      <c r="C3590" s="10">
        <f>[2]Emissions!C3569</f>
        <v>0</v>
      </c>
      <c r="D3590" s="10">
        <f>[2]Emissions!D3569</f>
        <v>0</v>
      </c>
      <c r="E3590" s="42">
        <f>[2]Emissions!E3569</f>
        <v>0</v>
      </c>
      <c r="F3590" s="42">
        <f>[2]Emissions!F3569</f>
        <v>0</v>
      </c>
      <c r="G3590" s="42">
        <f>[2]Emissions!G3569</f>
        <v>0</v>
      </c>
      <c r="H3590" s="42">
        <f>[2]Emissions!H3569</f>
        <v>0</v>
      </c>
      <c r="I3590" s="42">
        <f>[2]Emissions!I3569</f>
        <v>0</v>
      </c>
      <c r="J3590" s="42">
        <f>[2]Emissions!J3569</f>
        <v>0</v>
      </c>
      <c r="K3590" s="42">
        <f>[2]Emissions!K3569</f>
        <v>0</v>
      </c>
      <c r="L3590" s="42">
        <f>[2]Emissions!L3569</f>
        <v>0</v>
      </c>
      <c r="M3590" s="42">
        <f>[2]Emissions!M3569</f>
        <v>0</v>
      </c>
    </row>
    <row r="3591" spans="1:13">
      <c r="A3591" s="10">
        <f>[2]Emissions!A3570</f>
        <v>0</v>
      </c>
      <c r="B3591" s="10">
        <f>[2]Emissions!B3570</f>
        <v>0</v>
      </c>
      <c r="C3591" s="10">
        <f>[2]Emissions!C3570</f>
        <v>0</v>
      </c>
      <c r="D3591" s="10">
        <f>[2]Emissions!D3570</f>
        <v>0</v>
      </c>
      <c r="E3591" s="42">
        <f>[2]Emissions!E3570</f>
        <v>0</v>
      </c>
      <c r="F3591" s="42">
        <f>[2]Emissions!F3570</f>
        <v>0</v>
      </c>
      <c r="G3591" s="42">
        <f>[2]Emissions!G3570</f>
        <v>0</v>
      </c>
      <c r="H3591" s="42">
        <f>[2]Emissions!H3570</f>
        <v>0</v>
      </c>
      <c r="I3591" s="42">
        <f>[2]Emissions!I3570</f>
        <v>0</v>
      </c>
      <c r="J3591" s="42">
        <f>[2]Emissions!J3570</f>
        <v>0</v>
      </c>
      <c r="K3591" s="42">
        <f>[2]Emissions!K3570</f>
        <v>0</v>
      </c>
      <c r="L3591" s="42">
        <f>[2]Emissions!L3570</f>
        <v>0</v>
      </c>
      <c r="M3591" s="42">
        <f>[2]Emissions!M3570</f>
        <v>0</v>
      </c>
    </row>
    <row r="3592" spans="1:13">
      <c r="A3592" s="10">
        <f>[2]Emissions!A3571</f>
        <v>0</v>
      </c>
      <c r="B3592" s="10">
        <f>[2]Emissions!B3571</f>
        <v>0</v>
      </c>
      <c r="C3592" s="10">
        <f>[2]Emissions!C3571</f>
        <v>0</v>
      </c>
      <c r="D3592" s="10">
        <f>[2]Emissions!D3571</f>
        <v>0</v>
      </c>
      <c r="E3592" s="42">
        <f>[2]Emissions!E3571</f>
        <v>0</v>
      </c>
      <c r="F3592" s="42">
        <f>[2]Emissions!F3571</f>
        <v>0</v>
      </c>
      <c r="G3592" s="42">
        <f>[2]Emissions!G3571</f>
        <v>0</v>
      </c>
      <c r="H3592" s="42">
        <f>[2]Emissions!H3571</f>
        <v>0</v>
      </c>
      <c r="I3592" s="42">
        <f>[2]Emissions!I3571</f>
        <v>0</v>
      </c>
      <c r="J3592" s="42">
        <f>[2]Emissions!J3571</f>
        <v>0</v>
      </c>
      <c r="K3592" s="42">
        <f>[2]Emissions!K3571</f>
        <v>0</v>
      </c>
      <c r="L3592" s="42">
        <f>[2]Emissions!L3571</f>
        <v>0</v>
      </c>
      <c r="M3592" s="42">
        <f>[2]Emissions!M3571</f>
        <v>0</v>
      </c>
    </row>
    <row r="3593" spans="1:13">
      <c r="A3593" s="10">
        <f>[2]Emissions!A3572</f>
        <v>0</v>
      </c>
      <c r="B3593" s="10">
        <f>[2]Emissions!B3572</f>
        <v>0</v>
      </c>
      <c r="C3593" s="10">
        <f>[2]Emissions!C3572</f>
        <v>0</v>
      </c>
      <c r="D3593" s="10">
        <f>[2]Emissions!D3572</f>
        <v>0</v>
      </c>
      <c r="E3593" s="42">
        <f>[2]Emissions!E3572</f>
        <v>0</v>
      </c>
      <c r="F3593" s="42">
        <f>[2]Emissions!F3572</f>
        <v>0</v>
      </c>
      <c r="G3593" s="42">
        <f>[2]Emissions!G3572</f>
        <v>0</v>
      </c>
      <c r="H3593" s="42">
        <f>[2]Emissions!H3572</f>
        <v>0</v>
      </c>
      <c r="I3593" s="42">
        <f>[2]Emissions!I3572</f>
        <v>0</v>
      </c>
      <c r="J3593" s="42">
        <f>[2]Emissions!J3572</f>
        <v>0</v>
      </c>
      <c r="K3593" s="42">
        <f>[2]Emissions!K3572</f>
        <v>0</v>
      </c>
      <c r="L3593" s="42">
        <f>[2]Emissions!L3572</f>
        <v>0</v>
      </c>
      <c r="M3593" s="42">
        <f>[2]Emissions!M3572</f>
        <v>0</v>
      </c>
    </row>
    <row r="3594" spans="1:13">
      <c r="A3594" s="10">
        <f>[2]Emissions!A3573</f>
        <v>0</v>
      </c>
      <c r="B3594" s="10">
        <f>[2]Emissions!B3573</f>
        <v>0</v>
      </c>
      <c r="C3594" s="10">
        <f>[2]Emissions!C3573</f>
        <v>0</v>
      </c>
      <c r="D3594" s="10">
        <f>[2]Emissions!D3573</f>
        <v>0</v>
      </c>
      <c r="E3594" s="42">
        <f>[2]Emissions!E3573</f>
        <v>0</v>
      </c>
      <c r="F3594" s="42">
        <f>[2]Emissions!F3573</f>
        <v>0</v>
      </c>
      <c r="G3594" s="42">
        <f>[2]Emissions!G3573</f>
        <v>0</v>
      </c>
      <c r="H3594" s="42">
        <f>[2]Emissions!H3573</f>
        <v>0</v>
      </c>
      <c r="I3594" s="42">
        <f>[2]Emissions!I3573</f>
        <v>0</v>
      </c>
      <c r="J3594" s="42">
        <f>[2]Emissions!J3573</f>
        <v>0</v>
      </c>
      <c r="K3594" s="42">
        <f>[2]Emissions!K3573</f>
        <v>0</v>
      </c>
      <c r="L3594" s="42">
        <f>[2]Emissions!L3573</f>
        <v>0</v>
      </c>
      <c r="M3594" s="42">
        <f>[2]Emissions!M3573</f>
        <v>0</v>
      </c>
    </row>
    <row r="3595" spans="1:13">
      <c r="A3595" s="10">
        <f>[2]Emissions!A3560</f>
        <v>0</v>
      </c>
      <c r="B3595" s="10">
        <f>[2]Emissions!B3560</f>
        <v>0</v>
      </c>
      <c r="C3595" s="10">
        <f>[2]Emissions!C3560</f>
        <v>0</v>
      </c>
      <c r="D3595" s="10">
        <f>[2]Emissions!D3560</f>
        <v>0</v>
      </c>
      <c r="E3595" s="42">
        <f>[2]Emissions!E3560</f>
        <v>0</v>
      </c>
      <c r="F3595" s="42">
        <f>[2]Emissions!F3560</f>
        <v>0</v>
      </c>
      <c r="G3595" s="42">
        <f>[2]Emissions!G3560</f>
        <v>0</v>
      </c>
      <c r="H3595" s="42">
        <f>[2]Emissions!H3560</f>
        <v>0</v>
      </c>
      <c r="I3595" s="42">
        <f>[2]Emissions!I3560</f>
        <v>0</v>
      </c>
      <c r="J3595" s="42">
        <f>[2]Emissions!J3560</f>
        <v>0</v>
      </c>
      <c r="K3595" s="42">
        <f>[2]Emissions!K3560</f>
        <v>0</v>
      </c>
      <c r="L3595" s="42">
        <f>[2]Emissions!L3560</f>
        <v>0</v>
      </c>
      <c r="M3595" s="42">
        <f>[2]Emissions!M3560</f>
        <v>0</v>
      </c>
    </row>
    <row r="3596" spans="1:13">
      <c r="A3596" s="10">
        <f>[2]Emissions!A3561</f>
        <v>0</v>
      </c>
      <c r="B3596" s="10">
        <f>[2]Emissions!B3561</f>
        <v>0</v>
      </c>
      <c r="C3596" s="10">
        <f>[2]Emissions!C3561</f>
        <v>0</v>
      </c>
      <c r="D3596" s="10">
        <f>[2]Emissions!D3561</f>
        <v>0</v>
      </c>
      <c r="E3596" s="42">
        <f>[2]Emissions!E3561</f>
        <v>0</v>
      </c>
      <c r="F3596" s="42">
        <f>[2]Emissions!F3561</f>
        <v>0</v>
      </c>
      <c r="G3596" s="42">
        <f>[2]Emissions!G3561</f>
        <v>0</v>
      </c>
      <c r="H3596" s="42">
        <f>[2]Emissions!H3561</f>
        <v>0</v>
      </c>
      <c r="I3596" s="42">
        <f>[2]Emissions!I3561</f>
        <v>0</v>
      </c>
      <c r="J3596" s="42">
        <f>[2]Emissions!J3561</f>
        <v>0</v>
      </c>
      <c r="K3596" s="42">
        <f>[2]Emissions!K3561</f>
        <v>0</v>
      </c>
      <c r="L3596" s="42">
        <f>[2]Emissions!L3561</f>
        <v>0</v>
      </c>
      <c r="M3596" s="42">
        <f>[2]Emissions!M3561</f>
        <v>0</v>
      </c>
    </row>
    <row r="3597" spans="1:13">
      <c r="A3597" s="10">
        <f>[2]Emissions!A3562</f>
        <v>0</v>
      </c>
      <c r="B3597" s="10">
        <f>[2]Emissions!B3562</f>
        <v>0</v>
      </c>
      <c r="C3597" s="10">
        <f>[2]Emissions!C3562</f>
        <v>0</v>
      </c>
      <c r="D3597" s="10">
        <f>[2]Emissions!D3562</f>
        <v>0</v>
      </c>
      <c r="E3597" s="42">
        <f>[2]Emissions!E3562</f>
        <v>0</v>
      </c>
      <c r="F3597" s="42">
        <f>[2]Emissions!F3562</f>
        <v>0</v>
      </c>
      <c r="G3597" s="42">
        <f>[2]Emissions!G3562</f>
        <v>0</v>
      </c>
      <c r="H3597" s="42">
        <f>[2]Emissions!H3562</f>
        <v>0</v>
      </c>
      <c r="I3597" s="42">
        <f>[2]Emissions!I3562</f>
        <v>0</v>
      </c>
      <c r="J3597" s="42">
        <f>[2]Emissions!J3562</f>
        <v>0</v>
      </c>
      <c r="K3597" s="42">
        <f>[2]Emissions!K3562</f>
        <v>0</v>
      </c>
      <c r="L3597" s="42">
        <f>[2]Emissions!L3562</f>
        <v>0</v>
      </c>
      <c r="M3597" s="42">
        <f>[2]Emissions!M3562</f>
        <v>0</v>
      </c>
    </row>
    <row r="3598" spans="1:13">
      <c r="A3598" s="10">
        <f>[2]Emissions!A3563</f>
        <v>0</v>
      </c>
      <c r="B3598" s="10">
        <f>[2]Emissions!B3563</f>
        <v>0</v>
      </c>
      <c r="C3598" s="10">
        <f>[2]Emissions!C3563</f>
        <v>0</v>
      </c>
      <c r="D3598" s="10">
        <f>[2]Emissions!D3563</f>
        <v>0</v>
      </c>
      <c r="E3598" s="42">
        <f>[2]Emissions!E3563</f>
        <v>0</v>
      </c>
      <c r="F3598" s="42">
        <f>[2]Emissions!F3563</f>
        <v>0</v>
      </c>
      <c r="G3598" s="42">
        <f>[2]Emissions!G3563</f>
        <v>0</v>
      </c>
      <c r="H3598" s="42">
        <f>[2]Emissions!H3563</f>
        <v>0</v>
      </c>
      <c r="I3598" s="42">
        <f>[2]Emissions!I3563</f>
        <v>0</v>
      </c>
      <c r="J3598" s="42">
        <f>[2]Emissions!J3563</f>
        <v>0</v>
      </c>
      <c r="K3598" s="42">
        <f>[2]Emissions!K3563</f>
        <v>0</v>
      </c>
      <c r="L3598" s="42">
        <f>[2]Emissions!L3563</f>
        <v>0</v>
      </c>
      <c r="M3598" s="42">
        <f>[2]Emissions!M3563</f>
        <v>0</v>
      </c>
    </row>
    <row r="3599" spans="1:13">
      <c r="A3599" s="10">
        <f>[2]Emissions!A3564</f>
        <v>0</v>
      </c>
      <c r="B3599" s="10">
        <f>[2]Emissions!B3564</f>
        <v>0</v>
      </c>
      <c r="C3599" s="10">
        <f>[2]Emissions!C3564</f>
        <v>0</v>
      </c>
      <c r="D3599" s="10">
        <f>[2]Emissions!D3564</f>
        <v>0</v>
      </c>
      <c r="E3599" s="42">
        <f>[2]Emissions!E3564</f>
        <v>0</v>
      </c>
      <c r="F3599" s="42">
        <f>[2]Emissions!F3564</f>
        <v>0</v>
      </c>
      <c r="G3599" s="42">
        <f>[2]Emissions!G3564</f>
        <v>0</v>
      </c>
      <c r="H3599" s="42">
        <f>[2]Emissions!H3564</f>
        <v>0</v>
      </c>
      <c r="I3599" s="42">
        <f>[2]Emissions!I3564</f>
        <v>0</v>
      </c>
      <c r="J3599" s="42">
        <f>[2]Emissions!J3564</f>
        <v>0</v>
      </c>
      <c r="K3599" s="42">
        <f>[2]Emissions!K3564</f>
        <v>0</v>
      </c>
      <c r="L3599" s="42">
        <f>[2]Emissions!L3564</f>
        <v>0</v>
      </c>
      <c r="M3599" s="42">
        <f>[2]Emissions!M3564</f>
        <v>0</v>
      </c>
    </row>
    <row r="3600" spans="1:13">
      <c r="A3600" s="10">
        <f>[2]Emissions!A3565</f>
        <v>0</v>
      </c>
      <c r="B3600" s="10">
        <f>[2]Emissions!B3565</f>
        <v>0</v>
      </c>
      <c r="C3600" s="10">
        <f>[2]Emissions!C3565</f>
        <v>0</v>
      </c>
      <c r="D3600" s="10">
        <f>[2]Emissions!D3565</f>
        <v>0</v>
      </c>
      <c r="E3600" s="42">
        <f>[2]Emissions!E3565</f>
        <v>0</v>
      </c>
      <c r="F3600" s="42">
        <f>[2]Emissions!F3565</f>
        <v>0</v>
      </c>
      <c r="G3600" s="42">
        <f>[2]Emissions!G3565</f>
        <v>0</v>
      </c>
      <c r="H3600" s="42">
        <f>[2]Emissions!H3565</f>
        <v>0</v>
      </c>
      <c r="I3600" s="42">
        <f>[2]Emissions!I3565</f>
        <v>0</v>
      </c>
      <c r="J3600" s="42">
        <f>[2]Emissions!J3565</f>
        <v>0</v>
      </c>
      <c r="K3600" s="42">
        <f>[2]Emissions!K3565</f>
        <v>0</v>
      </c>
      <c r="L3600" s="42">
        <f>[2]Emissions!L3565</f>
        <v>0</v>
      </c>
      <c r="M3600" s="42">
        <f>[2]Emissions!M3565</f>
        <v>0</v>
      </c>
    </row>
    <row r="3601" spans="1:13">
      <c r="A3601" s="10">
        <f>[2]Emissions!A3566</f>
        <v>0</v>
      </c>
      <c r="B3601" s="10">
        <f>[2]Emissions!B3566</f>
        <v>0</v>
      </c>
      <c r="C3601" s="10">
        <f>[2]Emissions!C3566</f>
        <v>0</v>
      </c>
      <c r="D3601" s="10">
        <f>[2]Emissions!D3566</f>
        <v>0</v>
      </c>
      <c r="E3601" s="42">
        <f>[2]Emissions!E3566</f>
        <v>0</v>
      </c>
      <c r="F3601" s="42">
        <f>[2]Emissions!F3566</f>
        <v>0</v>
      </c>
      <c r="G3601" s="42">
        <f>[2]Emissions!G3566</f>
        <v>0</v>
      </c>
      <c r="H3601" s="42">
        <f>[2]Emissions!H3566</f>
        <v>0</v>
      </c>
      <c r="I3601" s="42">
        <f>[2]Emissions!I3566</f>
        <v>0</v>
      </c>
      <c r="J3601" s="42">
        <f>[2]Emissions!J3566</f>
        <v>0</v>
      </c>
      <c r="K3601" s="42">
        <f>[2]Emissions!K3566</f>
        <v>0</v>
      </c>
      <c r="L3601" s="42">
        <f>[2]Emissions!L3566</f>
        <v>0</v>
      </c>
      <c r="M3601" s="42">
        <f>[2]Emissions!M3566</f>
        <v>0</v>
      </c>
    </row>
    <row r="3602" spans="1:13">
      <c r="A3602" s="10">
        <f>[2]Emissions!A3553</f>
        <v>0</v>
      </c>
      <c r="B3602" s="10">
        <f>[2]Emissions!B3553</f>
        <v>0</v>
      </c>
      <c r="C3602" s="10">
        <f>[2]Emissions!C3553</f>
        <v>0</v>
      </c>
      <c r="D3602" s="10">
        <f>[2]Emissions!D3553</f>
        <v>0</v>
      </c>
      <c r="E3602" s="42">
        <f>[2]Emissions!E3553</f>
        <v>0</v>
      </c>
      <c r="F3602" s="42">
        <f>[2]Emissions!F3553</f>
        <v>0</v>
      </c>
      <c r="G3602" s="42">
        <f>[2]Emissions!G3553</f>
        <v>0</v>
      </c>
      <c r="H3602" s="42">
        <f>[2]Emissions!H3553</f>
        <v>0</v>
      </c>
      <c r="I3602" s="42">
        <f>[2]Emissions!I3553</f>
        <v>0</v>
      </c>
      <c r="J3602" s="42">
        <f>[2]Emissions!J3553</f>
        <v>0</v>
      </c>
      <c r="K3602" s="42">
        <f>[2]Emissions!K3553</f>
        <v>0</v>
      </c>
      <c r="L3602" s="42">
        <f>[2]Emissions!L3553</f>
        <v>0</v>
      </c>
      <c r="M3602" s="42">
        <f>[2]Emissions!M3553</f>
        <v>0</v>
      </c>
    </row>
    <row r="3603" spans="1:13">
      <c r="A3603" s="10">
        <f>[2]Emissions!A3554</f>
        <v>0</v>
      </c>
      <c r="B3603" s="10">
        <f>[2]Emissions!B3554</f>
        <v>0</v>
      </c>
      <c r="C3603" s="10">
        <f>[2]Emissions!C3554</f>
        <v>0</v>
      </c>
      <c r="D3603" s="10">
        <f>[2]Emissions!D3554</f>
        <v>0</v>
      </c>
      <c r="E3603" s="42">
        <f>[2]Emissions!E3554</f>
        <v>0</v>
      </c>
      <c r="F3603" s="42">
        <f>[2]Emissions!F3554</f>
        <v>0</v>
      </c>
      <c r="G3603" s="42">
        <f>[2]Emissions!G3554</f>
        <v>0</v>
      </c>
      <c r="H3603" s="42">
        <f>[2]Emissions!H3554</f>
        <v>0</v>
      </c>
      <c r="I3603" s="42">
        <f>[2]Emissions!I3554</f>
        <v>0</v>
      </c>
      <c r="J3603" s="42">
        <f>[2]Emissions!J3554</f>
        <v>0</v>
      </c>
      <c r="K3603" s="42">
        <f>[2]Emissions!K3554</f>
        <v>0</v>
      </c>
      <c r="L3603" s="42">
        <f>[2]Emissions!L3554</f>
        <v>0</v>
      </c>
      <c r="M3603" s="42">
        <f>[2]Emissions!M3554</f>
        <v>0</v>
      </c>
    </row>
    <row r="3604" spans="1:13">
      <c r="A3604" s="10">
        <f>[2]Emissions!A3555</f>
        <v>0</v>
      </c>
      <c r="B3604" s="10">
        <f>[2]Emissions!B3555</f>
        <v>0</v>
      </c>
      <c r="C3604" s="10">
        <f>[2]Emissions!C3555</f>
        <v>0</v>
      </c>
      <c r="D3604" s="10">
        <f>[2]Emissions!D3555</f>
        <v>0</v>
      </c>
      <c r="E3604" s="42">
        <f>[2]Emissions!E3555</f>
        <v>0</v>
      </c>
      <c r="F3604" s="42">
        <f>[2]Emissions!F3555</f>
        <v>0</v>
      </c>
      <c r="G3604" s="42">
        <f>[2]Emissions!G3555</f>
        <v>0</v>
      </c>
      <c r="H3604" s="42">
        <f>[2]Emissions!H3555</f>
        <v>0</v>
      </c>
      <c r="I3604" s="42">
        <f>[2]Emissions!I3555</f>
        <v>0</v>
      </c>
      <c r="J3604" s="42">
        <f>[2]Emissions!J3555</f>
        <v>0</v>
      </c>
      <c r="K3604" s="42">
        <f>[2]Emissions!K3555</f>
        <v>0</v>
      </c>
      <c r="L3604" s="42">
        <f>[2]Emissions!L3555</f>
        <v>0</v>
      </c>
      <c r="M3604" s="42">
        <f>[2]Emissions!M3555</f>
        <v>0</v>
      </c>
    </row>
    <row r="3605" spans="1:13">
      <c r="A3605" s="10">
        <f>[2]Emissions!A3556</f>
        <v>0</v>
      </c>
      <c r="B3605" s="10">
        <f>[2]Emissions!B3556</f>
        <v>0</v>
      </c>
      <c r="C3605" s="10">
        <f>[2]Emissions!C3556</f>
        <v>0</v>
      </c>
      <c r="D3605" s="10">
        <f>[2]Emissions!D3556</f>
        <v>0</v>
      </c>
      <c r="E3605" s="42">
        <f>[2]Emissions!E3556</f>
        <v>0</v>
      </c>
      <c r="F3605" s="42">
        <f>[2]Emissions!F3556</f>
        <v>0</v>
      </c>
      <c r="G3605" s="42">
        <f>[2]Emissions!G3556</f>
        <v>0</v>
      </c>
      <c r="H3605" s="42">
        <f>[2]Emissions!H3556</f>
        <v>0</v>
      </c>
      <c r="I3605" s="42">
        <f>[2]Emissions!I3556</f>
        <v>0</v>
      </c>
      <c r="J3605" s="42">
        <f>[2]Emissions!J3556</f>
        <v>0</v>
      </c>
      <c r="K3605" s="42">
        <f>[2]Emissions!K3556</f>
        <v>0</v>
      </c>
      <c r="L3605" s="42">
        <f>[2]Emissions!L3556</f>
        <v>0</v>
      </c>
      <c r="M3605" s="42">
        <f>[2]Emissions!M3556</f>
        <v>0</v>
      </c>
    </row>
    <row r="3606" spans="1:13">
      <c r="A3606" s="10">
        <f>[2]Emissions!A3557</f>
        <v>0</v>
      </c>
      <c r="B3606" s="10">
        <f>[2]Emissions!B3557</f>
        <v>0</v>
      </c>
      <c r="C3606" s="10">
        <f>[2]Emissions!C3557</f>
        <v>0</v>
      </c>
      <c r="D3606" s="10">
        <f>[2]Emissions!D3557</f>
        <v>0</v>
      </c>
      <c r="E3606" s="42">
        <f>[2]Emissions!E3557</f>
        <v>0</v>
      </c>
      <c r="F3606" s="42">
        <f>[2]Emissions!F3557</f>
        <v>0</v>
      </c>
      <c r="G3606" s="42">
        <f>[2]Emissions!G3557</f>
        <v>0</v>
      </c>
      <c r="H3606" s="42">
        <f>[2]Emissions!H3557</f>
        <v>0</v>
      </c>
      <c r="I3606" s="42">
        <f>[2]Emissions!I3557</f>
        <v>0</v>
      </c>
      <c r="J3606" s="42">
        <f>[2]Emissions!J3557</f>
        <v>0</v>
      </c>
      <c r="K3606" s="42">
        <f>[2]Emissions!K3557</f>
        <v>0</v>
      </c>
      <c r="L3606" s="42">
        <f>[2]Emissions!L3557</f>
        <v>0</v>
      </c>
      <c r="M3606" s="42">
        <f>[2]Emissions!M3557</f>
        <v>0</v>
      </c>
    </row>
    <row r="3607" spans="1:13">
      <c r="A3607" s="10">
        <f>[2]Emissions!A3558</f>
        <v>0</v>
      </c>
      <c r="B3607" s="10">
        <f>[2]Emissions!B3558</f>
        <v>0</v>
      </c>
      <c r="C3607" s="10">
        <f>[2]Emissions!C3558</f>
        <v>0</v>
      </c>
      <c r="D3607" s="10">
        <f>[2]Emissions!D3558</f>
        <v>0</v>
      </c>
      <c r="E3607" s="42">
        <f>[2]Emissions!E3558</f>
        <v>0</v>
      </c>
      <c r="F3607" s="42">
        <f>[2]Emissions!F3558</f>
        <v>0</v>
      </c>
      <c r="G3607" s="42">
        <f>[2]Emissions!G3558</f>
        <v>0</v>
      </c>
      <c r="H3607" s="42">
        <f>[2]Emissions!H3558</f>
        <v>0</v>
      </c>
      <c r="I3607" s="42">
        <f>[2]Emissions!I3558</f>
        <v>0</v>
      </c>
      <c r="J3607" s="42">
        <f>[2]Emissions!J3558</f>
        <v>0</v>
      </c>
      <c r="K3607" s="42">
        <f>[2]Emissions!K3558</f>
        <v>0</v>
      </c>
      <c r="L3607" s="42">
        <f>[2]Emissions!L3558</f>
        <v>0</v>
      </c>
      <c r="M3607" s="42">
        <f>[2]Emissions!M3558</f>
        <v>0</v>
      </c>
    </row>
    <row r="3608" spans="1:13">
      <c r="A3608" s="10">
        <f>[2]Emissions!A3559</f>
        <v>0</v>
      </c>
      <c r="B3608" s="10">
        <f>[2]Emissions!B3559</f>
        <v>0</v>
      </c>
      <c r="C3608" s="10">
        <f>[2]Emissions!C3559</f>
        <v>0</v>
      </c>
      <c r="D3608" s="10">
        <f>[2]Emissions!D3559</f>
        <v>0</v>
      </c>
      <c r="E3608" s="42">
        <f>[2]Emissions!E3559</f>
        <v>0</v>
      </c>
      <c r="F3608" s="42">
        <f>[2]Emissions!F3559</f>
        <v>0</v>
      </c>
      <c r="G3608" s="42">
        <f>[2]Emissions!G3559</f>
        <v>0</v>
      </c>
      <c r="H3608" s="42">
        <f>[2]Emissions!H3559</f>
        <v>0</v>
      </c>
      <c r="I3608" s="42">
        <f>[2]Emissions!I3559</f>
        <v>0</v>
      </c>
      <c r="J3608" s="42">
        <f>[2]Emissions!J3559</f>
        <v>0</v>
      </c>
      <c r="K3608" s="42">
        <f>[2]Emissions!K3559</f>
        <v>0</v>
      </c>
      <c r="L3608" s="42">
        <f>[2]Emissions!L3559</f>
        <v>0</v>
      </c>
      <c r="M3608" s="42">
        <f>[2]Emissions!M3559</f>
        <v>0</v>
      </c>
    </row>
    <row r="3609" spans="1:13">
      <c r="A3609" s="10">
        <f>[2]Emissions!A3546</f>
        <v>0</v>
      </c>
      <c r="B3609" s="10">
        <f>[2]Emissions!B3546</f>
        <v>0</v>
      </c>
      <c r="C3609" s="10">
        <f>[2]Emissions!C3546</f>
        <v>0</v>
      </c>
      <c r="D3609" s="10">
        <f>[2]Emissions!D3546</f>
        <v>0</v>
      </c>
      <c r="E3609" s="42">
        <f>[2]Emissions!E3546</f>
        <v>0</v>
      </c>
      <c r="F3609" s="42">
        <f>[2]Emissions!F3546</f>
        <v>0</v>
      </c>
      <c r="G3609" s="42">
        <f>[2]Emissions!G3546</f>
        <v>0</v>
      </c>
      <c r="H3609" s="42">
        <f>[2]Emissions!H3546</f>
        <v>0</v>
      </c>
      <c r="I3609" s="42">
        <f>[2]Emissions!I3546</f>
        <v>0</v>
      </c>
      <c r="J3609" s="42">
        <f>[2]Emissions!J3546</f>
        <v>0</v>
      </c>
      <c r="K3609" s="42">
        <f>[2]Emissions!K3546</f>
        <v>0</v>
      </c>
      <c r="L3609" s="42">
        <f>[2]Emissions!L3546</f>
        <v>0</v>
      </c>
      <c r="M3609" s="42">
        <f>[2]Emissions!M3546</f>
        <v>0</v>
      </c>
    </row>
    <row r="3610" spans="1:13">
      <c r="A3610" s="10">
        <f>[2]Emissions!A3547</f>
        <v>0</v>
      </c>
      <c r="B3610" s="10">
        <f>[2]Emissions!B3547</f>
        <v>0</v>
      </c>
      <c r="C3610" s="10">
        <f>[2]Emissions!C3547</f>
        <v>0</v>
      </c>
      <c r="D3610" s="10">
        <f>[2]Emissions!D3547</f>
        <v>0</v>
      </c>
      <c r="E3610" s="42">
        <f>[2]Emissions!E3547</f>
        <v>0</v>
      </c>
      <c r="F3610" s="42">
        <f>[2]Emissions!F3547</f>
        <v>0</v>
      </c>
      <c r="G3610" s="42">
        <f>[2]Emissions!G3547</f>
        <v>0</v>
      </c>
      <c r="H3610" s="42">
        <f>[2]Emissions!H3547</f>
        <v>0</v>
      </c>
      <c r="I3610" s="42">
        <f>[2]Emissions!I3547</f>
        <v>0</v>
      </c>
      <c r="J3610" s="42">
        <f>[2]Emissions!J3547</f>
        <v>0</v>
      </c>
      <c r="K3610" s="42">
        <f>[2]Emissions!K3547</f>
        <v>0</v>
      </c>
      <c r="L3610" s="42">
        <f>[2]Emissions!L3547</f>
        <v>0</v>
      </c>
      <c r="M3610" s="42">
        <f>[2]Emissions!M3547</f>
        <v>0</v>
      </c>
    </row>
    <row r="3611" spans="1:13">
      <c r="A3611" s="10">
        <f>[2]Emissions!A3548</f>
        <v>0</v>
      </c>
      <c r="B3611" s="10">
        <f>[2]Emissions!B3548</f>
        <v>0</v>
      </c>
      <c r="C3611" s="10">
        <f>[2]Emissions!C3548</f>
        <v>0</v>
      </c>
      <c r="D3611" s="10">
        <f>[2]Emissions!D3548</f>
        <v>0</v>
      </c>
      <c r="E3611" s="42">
        <f>[2]Emissions!E3548</f>
        <v>0</v>
      </c>
      <c r="F3611" s="42">
        <f>[2]Emissions!F3548</f>
        <v>0</v>
      </c>
      <c r="G3611" s="42">
        <f>[2]Emissions!G3548</f>
        <v>0</v>
      </c>
      <c r="H3611" s="42">
        <f>[2]Emissions!H3548</f>
        <v>0</v>
      </c>
      <c r="I3611" s="42">
        <f>[2]Emissions!I3548</f>
        <v>0</v>
      </c>
      <c r="J3611" s="42">
        <f>[2]Emissions!J3548</f>
        <v>0</v>
      </c>
      <c r="K3611" s="42">
        <f>[2]Emissions!K3548</f>
        <v>0</v>
      </c>
      <c r="L3611" s="42">
        <f>[2]Emissions!L3548</f>
        <v>0</v>
      </c>
      <c r="M3611" s="42">
        <f>[2]Emissions!M3548</f>
        <v>0</v>
      </c>
    </row>
    <row r="3612" spans="1:13">
      <c r="A3612" s="10">
        <f>[2]Emissions!A3549</f>
        <v>0</v>
      </c>
      <c r="B3612" s="10">
        <f>[2]Emissions!B3549</f>
        <v>0</v>
      </c>
      <c r="C3612" s="10">
        <f>[2]Emissions!C3549</f>
        <v>0</v>
      </c>
      <c r="D3612" s="10">
        <f>[2]Emissions!D3549</f>
        <v>0</v>
      </c>
      <c r="E3612" s="42">
        <f>[2]Emissions!E3549</f>
        <v>0</v>
      </c>
      <c r="F3612" s="42">
        <f>[2]Emissions!F3549</f>
        <v>0</v>
      </c>
      <c r="G3612" s="42">
        <f>[2]Emissions!G3549</f>
        <v>0</v>
      </c>
      <c r="H3612" s="42">
        <f>[2]Emissions!H3549</f>
        <v>0</v>
      </c>
      <c r="I3612" s="42">
        <f>[2]Emissions!I3549</f>
        <v>0</v>
      </c>
      <c r="J3612" s="42">
        <f>[2]Emissions!J3549</f>
        <v>0</v>
      </c>
      <c r="K3612" s="42">
        <f>[2]Emissions!K3549</f>
        <v>0</v>
      </c>
      <c r="L3612" s="42">
        <f>[2]Emissions!L3549</f>
        <v>0</v>
      </c>
      <c r="M3612" s="42">
        <f>[2]Emissions!M3549</f>
        <v>0</v>
      </c>
    </row>
    <row r="3613" spans="1:13">
      <c r="A3613" s="10">
        <f>[2]Emissions!A3550</f>
        <v>0</v>
      </c>
      <c r="B3613" s="10">
        <f>[2]Emissions!B3550</f>
        <v>0</v>
      </c>
      <c r="C3613" s="10">
        <f>[2]Emissions!C3550</f>
        <v>0</v>
      </c>
      <c r="D3613" s="10">
        <f>[2]Emissions!D3550</f>
        <v>0</v>
      </c>
      <c r="E3613" s="42">
        <f>[2]Emissions!E3550</f>
        <v>0</v>
      </c>
      <c r="F3613" s="42">
        <f>[2]Emissions!F3550</f>
        <v>0</v>
      </c>
      <c r="G3613" s="42">
        <f>[2]Emissions!G3550</f>
        <v>0</v>
      </c>
      <c r="H3613" s="42">
        <f>[2]Emissions!H3550</f>
        <v>0</v>
      </c>
      <c r="I3613" s="42">
        <f>[2]Emissions!I3550</f>
        <v>0</v>
      </c>
      <c r="J3613" s="42">
        <f>[2]Emissions!J3550</f>
        <v>0</v>
      </c>
      <c r="K3613" s="42">
        <f>[2]Emissions!K3550</f>
        <v>0</v>
      </c>
      <c r="L3613" s="42">
        <f>[2]Emissions!L3550</f>
        <v>0</v>
      </c>
      <c r="M3613" s="42">
        <f>[2]Emissions!M3550</f>
        <v>0</v>
      </c>
    </row>
    <row r="3614" spans="1:13">
      <c r="A3614" s="10">
        <f>[2]Emissions!A3551</f>
        <v>0</v>
      </c>
      <c r="B3614" s="10">
        <f>[2]Emissions!B3551</f>
        <v>0</v>
      </c>
      <c r="C3614" s="10">
        <f>[2]Emissions!C3551</f>
        <v>0</v>
      </c>
      <c r="D3614" s="10">
        <f>[2]Emissions!D3551</f>
        <v>0</v>
      </c>
      <c r="E3614" s="42">
        <f>[2]Emissions!E3551</f>
        <v>0</v>
      </c>
      <c r="F3614" s="42">
        <f>[2]Emissions!F3551</f>
        <v>0</v>
      </c>
      <c r="G3614" s="42">
        <f>[2]Emissions!G3551</f>
        <v>0</v>
      </c>
      <c r="H3614" s="42">
        <f>[2]Emissions!H3551</f>
        <v>0</v>
      </c>
      <c r="I3614" s="42">
        <f>[2]Emissions!I3551</f>
        <v>0</v>
      </c>
      <c r="J3614" s="42">
        <f>[2]Emissions!J3551</f>
        <v>0</v>
      </c>
      <c r="K3614" s="42">
        <f>[2]Emissions!K3551</f>
        <v>0</v>
      </c>
      <c r="L3614" s="42">
        <f>[2]Emissions!L3551</f>
        <v>0</v>
      </c>
      <c r="M3614" s="42">
        <f>[2]Emissions!M3551</f>
        <v>0</v>
      </c>
    </row>
    <row r="3615" spans="1:13">
      <c r="A3615" s="10">
        <f>[2]Emissions!A3552</f>
        <v>0</v>
      </c>
      <c r="B3615" s="10">
        <f>[2]Emissions!B3552</f>
        <v>0</v>
      </c>
      <c r="C3615" s="10">
        <f>[2]Emissions!C3552</f>
        <v>0</v>
      </c>
      <c r="D3615" s="10">
        <f>[2]Emissions!D3552</f>
        <v>0</v>
      </c>
      <c r="E3615" s="42">
        <f>[2]Emissions!E3552</f>
        <v>0</v>
      </c>
      <c r="F3615" s="42">
        <f>[2]Emissions!F3552</f>
        <v>0</v>
      </c>
      <c r="G3615" s="42">
        <f>[2]Emissions!G3552</f>
        <v>0</v>
      </c>
      <c r="H3615" s="42">
        <f>[2]Emissions!H3552</f>
        <v>0</v>
      </c>
      <c r="I3615" s="42">
        <f>[2]Emissions!I3552</f>
        <v>0</v>
      </c>
      <c r="J3615" s="42">
        <f>[2]Emissions!J3552</f>
        <v>0</v>
      </c>
      <c r="K3615" s="42">
        <f>[2]Emissions!K3552</f>
        <v>0</v>
      </c>
      <c r="L3615" s="42">
        <f>[2]Emissions!L3552</f>
        <v>0</v>
      </c>
      <c r="M3615" s="42">
        <f>[2]Emissions!M3552</f>
        <v>0</v>
      </c>
    </row>
    <row r="3616" spans="1:13">
      <c r="A3616" s="10">
        <f>[2]Emissions!A3539</f>
        <v>0</v>
      </c>
      <c r="B3616" s="10">
        <f>[2]Emissions!B3539</f>
        <v>0</v>
      </c>
      <c r="C3616" s="10">
        <f>[2]Emissions!C3539</f>
        <v>0</v>
      </c>
      <c r="D3616" s="10">
        <f>[2]Emissions!D3539</f>
        <v>0</v>
      </c>
      <c r="E3616" s="42">
        <f>[2]Emissions!E3539</f>
        <v>0</v>
      </c>
      <c r="F3616" s="42">
        <f>[2]Emissions!F3539</f>
        <v>0</v>
      </c>
      <c r="G3616" s="42">
        <f>[2]Emissions!G3539</f>
        <v>0</v>
      </c>
      <c r="H3616" s="42">
        <f>[2]Emissions!H3539</f>
        <v>0</v>
      </c>
      <c r="I3616" s="42">
        <f>[2]Emissions!I3539</f>
        <v>0</v>
      </c>
      <c r="J3616" s="42">
        <f>[2]Emissions!J3539</f>
        <v>0</v>
      </c>
      <c r="K3616" s="42">
        <f>[2]Emissions!K3539</f>
        <v>0</v>
      </c>
      <c r="L3616" s="42">
        <f>[2]Emissions!L3539</f>
        <v>0</v>
      </c>
      <c r="M3616" s="42">
        <f>[2]Emissions!M3539</f>
        <v>0</v>
      </c>
    </row>
    <row r="3617" spans="1:13">
      <c r="A3617" s="10">
        <f>[2]Emissions!A3540</f>
        <v>0</v>
      </c>
      <c r="B3617" s="10">
        <f>[2]Emissions!B3540</f>
        <v>0</v>
      </c>
      <c r="C3617" s="10">
        <f>[2]Emissions!C3540</f>
        <v>0</v>
      </c>
      <c r="D3617" s="10">
        <f>[2]Emissions!D3540</f>
        <v>0</v>
      </c>
      <c r="E3617" s="42">
        <f>[2]Emissions!E3540</f>
        <v>0</v>
      </c>
      <c r="F3617" s="42">
        <f>[2]Emissions!F3540</f>
        <v>0</v>
      </c>
      <c r="G3617" s="42">
        <f>[2]Emissions!G3540</f>
        <v>0</v>
      </c>
      <c r="H3617" s="42">
        <f>[2]Emissions!H3540</f>
        <v>0</v>
      </c>
      <c r="I3617" s="42">
        <f>[2]Emissions!I3540</f>
        <v>0</v>
      </c>
      <c r="J3617" s="42">
        <f>[2]Emissions!J3540</f>
        <v>0</v>
      </c>
      <c r="K3617" s="42">
        <f>[2]Emissions!K3540</f>
        <v>0</v>
      </c>
      <c r="L3617" s="42">
        <f>[2]Emissions!L3540</f>
        <v>0</v>
      </c>
      <c r="M3617" s="42">
        <f>[2]Emissions!M3540</f>
        <v>0</v>
      </c>
    </row>
    <row r="3618" spans="1:13">
      <c r="A3618" s="10">
        <f>[2]Emissions!A3541</f>
        <v>0</v>
      </c>
      <c r="B3618" s="10">
        <f>[2]Emissions!B3541</f>
        <v>0</v>
      </c>
      <c r="C3618" s="10">
        <f>[2]Emissions!C3541</f>
        <v>0</v>
      </c>
      <c r="D3618" s="10">
        <f>[2]Emissions!D3541</f>
        <v>0</v>
      </c>
      <c r="E3618" s="42">
        <f>[2]Emissions!E3541</f>
        <v>0</v>
      </c>
      <c r="F3618" s="42">
        <f>[2]Emissions!F3541</f>
        <v>0</v>
      </c>
      <c r="G3618" s="42">
        <f>[2]Emissions!G3541</f>
        <v>0</v>
      </c>
      <c r="H3618" s="42">
        <f>[2]Emissions!H3541</f>
        <v>0</v>
      </c>
      <c r="I3618" s="42">
        <f>[2]Emissions!I3541</f>
        <v>0</v>
      </c>
      <c r="J3618" s="42">
        <f>[2]Emissions!J3541</f>
        <v>0</v>
      </c>
      <c r="K3618" s="42">
        <f>[2]Emissions!K3541</f>
        <v>0</v>
      </c>
      <c r="L3618" s="42">
        <f>[2]Emissions!L3541</f>
        <v>0</v>
      </c>
      <c r="M3618" s="42">
        <f>[2]Emissions!M3541</f>
        <v>0</v>
      </c>
    </row>
    <row r="3619" spans="1:13">
      <c r="A3619" s="10">
        <f>[2]Emissions!A3542</f>
        <v>0</v>
      </c>
      <c r="B3619" s="10">
        <f>[2]Emissions!B3542</f>
        <v>0</v>
      </c>
      <c r="C3619" s="10">
        <f>[2]Emissions!C3542</f>
        <v>0</v>
      </c>
      <c r="D3619" s="10">
        <f>[2]Emissions!D3542</f>
        <v>0</v>
      </c>
      <c r="E3619" s="42">
        <f>[2]Emissions!E3542</f>
        <v>0</v>
      </c>
      <c r="F3619" s="42">
        <f>[2]Emissions!F3542</f>
        <v>0</v>
      </c>
      <c r="G3619" s="42">
        <f>[2]Emissions!G3542</f>
        <v>0</v>
      </c>
      <c r="H3619" s="42">
        <f>[2]Emissions!H3542</f>
        <v>0</v>
      </c>
      <c r="I3619" s="42">
        <f>[2]Emissions!I3542</f>
        <v>0</v>
      </c>
      <c r="J3619" s="42">
        <f>[2]Emissions!J3542</f>
        <v>0</v>
      </c>
      <c r="K3619" s="42">
        <f>[2]Emissions!K3542</f>
        <v>0</v>
      </c>
      <c r="L3619" s="42">
        <f>[2]Emissions!L3542</f>
        <v>0</v>
      </c>
      <c r="M3619" s="42">
        <f>[2]Emissions!M3542</f>
        <v>0</v>
      </c>
    </row>
    <row r="3620" spans="1:13">
      <c r="A3620" s="10">
        <f>[2]Emissions!A3543</f>
        <v>0</v>
      </c>
      <c r="B3620" s="10">
        <f>[2]Emissions!B3543</f>
        <v>0</v>
      </c>
      <c r="C3620" s="10">
        <f>[2]Emissions!C3543</f>
        <v>0</v>
      </c>
      <c r="D3620" s="10">
        <f>[2]Emissions!D3543</f>
        <v>0</v>
      </c>
      <c r="E3620" s="42">
        <f>[2]Emissions!E3543</f>
        <v>0</v>
      </c>
      <c r="F3620" s="42">
        <f>[2]Emissions!F3543</f>
        <v>0</v>
      </c>
      <c r="G3620" s="42">
        <f>[2]Emissions!G3543</f>
        <v>0</v>
      </c>
      <c r="H3620" s="42">
        <f>[2]Emissions!H3543</f>
        <v>0</v>
      </c>
      <c r="I3620" s="42">
        <f>[2]Emissions!I3543</f>
        <v>0</v>
      </c>
      <c r="J3620" s="42">
        <f>[2]Emissions!J3543</f>
        <v>0</v>
      </c>
      <c r="K3620" s="42">
        <f>[2]Emissions!K3543</f>
        <v>0</v>
      </c>
      <c r="L3620" s="42">
        <f>[2]Emissions!L3543</f>
        <v>0</v>
      </c>
      <c r="M3620" s="42">
        <f>[2]Emissions!M3543</f>
        <v>0</v>
      </c>
    </row>
    <row r="3621" spans="1:13">
      <c r="A3621" s="10">
        <f>[2]Emissions!A3544</f>
        <v>0</v>
      </c>
      <c r="B3621" s="10">
        <f>[2]Emissions!B3544</f>
        <v>0</v>
      </c>
      <c r="C3621" s="10">
        <f>[2]Emissions!C3544</f>
        <v>0</v>
      </c>
      <c r="D3621" s="10">
        <f>[2]Emissions!D3544</f>
        <v>0</v>
      </c>
      <c r="E3621" s="42">
        <f>[2]Emissions!E3544</f>
        <v>0</v>
      </c>
      <c r="F3621" s="42">
        <f>[2]Emissions!F3544</f>
        <v>0</v>
      </c>
      <c r="G3621" s="42">
        <f>[2]Emissions!G3544</f>
        <v>0</v>
      </c>
      <c r="H3621" s="42">
        <f>[2]Emissions!H3544</f>
        <v>0</v>
      </c>
      <c r="I3621" s="42">
        <f>[2]Emissions!I3544</f>
        <v>0</v>
      </c>
      <c r="J3621" s="42">
        <f>[2]Emissions!J3544</f>
        <v>0</v>
      </c>
      <c r="K3621" s="42">
        <f>[2]Emissions!K3544</f>
        <v>0</v>
      </c>
      <c r="L3621" s="42">
        <f>[2]Emissions!L3544</f>
        <v>0</v>
      </c>
      <c r="M3621" s="42">
        <f>[2]Emissions!M3544</f>
        <v>0</v>
      </c>
    </row>
    <row r="3622" spans="1:13">
      <c r="A3622" s="10">
        <f>[2]Emissions!A3545</f>
        <v>0</v>
      </c>
      <c r="B3622" s="10">
        <f>[2]Emissions!B3545</f>
        <v>0</v>
      </c>
      <c r="C3622" s="10">
        <f>[2]Emissions!C3545</f>
        <v>0</v>
      </c>
      <c r="D3622" s="10">
        <f>[2]Emissions!D3545</f>
        <v>0</v>
      </c>
      <c r="E3622" s="42">
        <f>[2]Emissions!E3545</f>
        <v>0</v>
      </c>
      <c r="F3622" s="42">
        <f>[2]Emissions!F3545</f>
        <v>0</v>
      </c>
      <c r="G3622" s="42">
        <f>[2]Emissions!G3545</f>
        <v>0</v>
      </c>
      <c r="H3622" s="42">
        <f>[2]Emissions!H3545</f>
        <v>0</v>
      </c>
      <c r="I3622" s="42">
        <f>[2]Emissions!I3545</f>
        <v>0</v>
      </c>
      <c r="J3622" s="42">
        <f>[2]Emissions!J3545</f>
        <v>0</v>
      </c>
      <c r="K3622" s="42">
        <f>[2]Emissions!K3545</f>
        <v>0</v>
      </c>
      <c r="L3622" s="42">
        <f>[2]Emissions!L3545</f>
        <v>0</v>
      </c>
      <c r="M3622" s="42">
        <f>[2]Emissions!M3545</f>
        <v>0</v>
      </c>
    </row>
    <row r="3623" spans="1:13">
      <c r="A3623" s="10">
        <f>[2]Emissions!A3532</f>
        <v>0</v>
      </c>
      <c r="B3623" s="10">
        <f>[2]Emissions!B3532</f>
        <v>0</v>
      </c>
      <c r="C3623" s="10">
        <f>[2]Emissions!C3532</f>
        <v>0</v>
      </c>
      <c r="D3623" s="10">
        <f>[2]Emissions!D3532</f>
        <v>0</v>
      </c>
      <c r="E3623" s="42">
        <f>[2]Emissions!E3532</f>
        <v>0</v>
      </c>
      <c r="F3623" s="42">
        <f>[2]Emissions!F3532</f>
        <v>0</v>
      </c>
      <c r="G3623" s="42">
        <f>[2]Emissions!G3532</f>
        <v>0</v>
      </c>
      <c r="H3623" s="42">
        <f>[2]Emissions!H3532</f>
        <v>0</v>
      </c>
      <c r="I3623" s="42">
        <f>[2]Emissions!I3532</f>
        <v>0</v>
      </c>
      <c r="J3623" s="42">
        <f>[2]Emissions!J3532</f>
        <v>0</v>
      </c>
      <c r="K3623" s="42">
        <f>[2]Emissions!K3532</f>
        <v>0</v>
      </c>
      <c r="L3623" s="42">
        <f>[2]Emissions!L3532</f>
        <v>0</v>
      </c>
      <c r="M3623" s="42">
        <f>[2]Emissions!M3532</f>
        <v>0</v>
      </c>
    </row>
    <row r="3624" spans="1:13">
      <c r="A3624" s="10">
        <f>[2]Emissions!A3533</f>
        <v>0</v>
      </c>
      <c r="B3624" s="10">
        <f>[2]Emissions!B3533</f>
        <v>0</v>
      </c>
      <c r="C3624" s="10">
        <f>[2]Emissions!C3533</f>
        <v>0</v>
      </c>
      <c r="D3624" s="10">
        <f>[2]Emissions!D3533</f>
        <v>0</v>
      </c>
      <c r="E3624" s="42">
        <f>[2]Emissions!E3533</f>
        <v>0</v>
      </c>
      <c r="F3624" s="42">
        <f>[2]Emissions!F3533</f>
        <v>0</v>
      </c>
      <c r="G3624" s="42">
        <f>[2]Emissions!G3533</f>
        <v>0</v>
      </c>
      <c r="H3624" s="42">
        <f>[2]Emissions!H3533</f>
        <v>0</v>
      </c>
      <c r="I3624" s="42">
        <f>[2]Emissions!I3533</f>
        <v>0</v>
      </c>
      <c r="J3624" s="42">
        <f>[2]Emissions!J3533</f>
        <v>0</v>
      </c>
      <c r="K3624" s="42">
        <f>[2]Emissions!K3533</f>
        <v>0</v>
      </c>
      <c r="L3624" s="42">
        <f>[2]Emissions!L3533</f>
        <v>0</v>
      </c>
      <c r="M3624" s="42">
        <f>[2]Emissions!M3533</f>
        <v>0</v>
      </c>
    </row>
    <row r="3625" spans="1:13">
      <c r="A3625" s="10">
        <f>[2]Emissions!A3534</f>
        <v>0</v>
      </c>
      <c r="B3625" s="10">
        <f>[2]Emissions!B3534</f>
        <v>0</v>
      </c>
      <c r="C3625" s="10">
        <f>[2]Emissions!C3534</f>
        <v>0</v>
      </c>
      <c r="D3625" s="10">
        <f>[2]Emissions!D3534</f>
        <v>0</v>
      </c>
      <c r="E3625" s="42">
        <f>[2]Emissions!E3534</f>
        <v>0</v>
      </c>
      <c r="F3625" s="42">
        <f>[2]Emissions!F3534</f>
        <v>0</v>
      </c>
      <c r="G3625" s="42">
        <f>[2]Emissions!G3534</f>
        <v>0</v>
      </c>
      <c r="H3625" s="42">
        <f>[2]Emissions!H3534</f>
        <v>0</v>
      </c>
      <c r="I3625" s="42">
        <f>[2]Emissions!I3534</f>
        <v>0</v>
      </c>
      <c r="J3625" s="42">
        <f>[2]Emissions!J3534</f>
        <v>0</v>
      </c>
      <c r="K3625" s="42">
        <f>[2]Emissions!K3534</f>
        <v>0</v>
      </c>
      <c r="L3625" s="42">
        <f>[2]Emissions!L3534</f>
        <v>0</v>
      </c>
      <c r="M3625" s="42">
        <f>[2]Emissions!M3534</f>
        <v>0</v>
      </c>
    </row>
    <row r="3626" spans="1:13">
      <c r="A3626" s="10">
        <f>[2]Emissions!A3535</f>
        <v>0</v>
      </c>
      <c r="B3626" s="10">
        <f>[2]Emissions!B3535</f>
        <v>0</v>
      </c>
      <c r="C3626" s="10">
        <f>[2]Emissions!C3535</f>
        <v>0</v>
      </c>
      <c r="D3626" s="10">
        <f>[2]Emissions!D3535</f>
        <v>0</v>
      </c>
      <c r="E3626" s="42">
        <f>[2]Emissions!E3535</f>
        <v>0</v>
      </c>
      <c r="F3626" s="42">
        <f>[2]Emissions!F3535</f>
        <v>0</v>
      </c>
      <c r="G3626" s="42">
        <f>[2]Emissions!G3535</f>
        <v>0</v>
      </c>
      <c r="H3626" s="42">
        <f>[2]Emissions!H3535</f>
        <v>0</v>
      </c>
      <c r="I3626" s="42">
        <f>[2]Emissions!I3535</f>
        <v>0</v>
      </c>
      <c r="J3626" s="42">
        <f>[2]Emissions!J3535</f>
        <v>0</v>
      </c>
      <c r="K3626" s="42">
        <f>[2]Emissions!K3535</f>
        <v>0</v>
      </c>
      <c r="L3626" s="42">
        <f>[2]Emissions!L3535</f>
        <v>0</v>
      </c>
      <c r="M3626" s="42">
        <f>[2]Emissions!M3535</f>
        <v>0</v>
      </c>
    </row>
    <row r="3627" spans="1:13">
      <c r="A3627" s="10">
        <f>[2]Emissions!A3536</f>
        <v>0</v>
      </c>
      <c r="B3627" s="10">
        <f>[2]Emissions!B3536</f>
        <v>0</v>
      </c>
      <c r="C3627" s="10">
        <f>[2]Emissions!C3536</f>
        <v>0</v>
      </c>
      <c r="D3627" s="10">
        <f>[2]Emissions!D3536</f>
        <v>0</v>
      </c>
      <c r="E3627" s="42">
        <f>[2]Emissions!E3536</f>
        <v>0</v>
      </c>
      <c r="F3627" s="42">
        <f>[2]Emissions!F3536</f>
        <v>0</v>
      </c>
      <c r="G3627" s="42">
        <f>[2]Emissions!G3536</f>
        <v>0</v>
      </c>
      <c r="H3627" s="42">
        <f>[2]Emissions!H3536</f>
        <v>0</v>
      </c>
      <c r="I3627" s="42">
        <f>[2]Emissions!I3536</f>
        <v>0</v>
      </c>
      <c r="J3627" s="42">
        <f>[2]Emissions!J3536</f>
        <v>0</v>
      </c>
      <c r="K3627" s="42">
        <f>[2]Emissions!K3536</f>
        <v>0</v>
      </c>
      <c r="L3627" s="42">
        <f>[2]Emissions!L3536</f>
        <v>0</v>
      </c>
      <c r="M3627" s="42">
        <f>[2]Emissions!M3536</f>
        <v>0</v>
      </c>
    </row>
    <row r="3628" spans="1:13">
      <c r="A3628" s="10">
        <f>[2]Emissions!A3537</f>
        <v>0</v>
      </c>
      <c r="B3628" s="10">
        <f>[2]Emissions!B3537</f>
        <v>0</v>
      </c>
      <c r="C3628" s="10">
        <f>[2]Emissions!C3537</f>
        <v>0</v>
      </c>
      <c r="D3628" s="10">
        <f>[2]Emissions!D3537</f>
        <v>0</v>
      </c>
      <c r="E3628" s="42">
        <f>[2]Emissions!E3537</f>
        <v>0</v>
      </c>
      <c r="F3628" s="42">
        <f>[2]Emissions!F3537</f>
        <v>0</v>
      </c>
      <c r="G3628" s="42">
        <f>[2]Emissions!G3537</f>
        <v>0</v>
      </c>
      <c r="H3628" s="42">
        <f>[2]Emissions!H3537</f>
        <v>0</v>
      </c>
      <c r="I3628" s="42">
        <f>[2]Emissions!I3537</f>
        <v>0</v>
      </c>
      <c r="J3628" s="42">
        <f>[2]Emissions!J3537</f>
        <v>0</v>
      </c>
      <c r="K3628" s="42">
        <f>[2]Emissions!K3537</f>
        <v>0</v>
      </c>
      <c r="L3628" s="42">
        <f>[2]Emissions!L3537</f>
        <v>0</v>
      </c>
      <c r="M3628" s="42">
        <f>[2]Emissions!M3537</f>
        <v>0</v>
      </c>
    </row>
    <row r="3629" spans="1:13">
      <c r="A3629" s="10">
        <f>[2]Emissions!A3538</f>
        <v>0</v>
      </c>
      <c r="B3629" s="10">
        <f>[2]Emissions!B3538</f>
        <v>0</v>
      </c>
      <c r="C3629" s="10">
        <f>[2]Emissions!C3538</f>
        <v>0</v>
      </c>
      <c r="D3629" s="10">
        <f>[2]Emissions!D3538</f>
        <v>0</v>
      </c>
      <c r="E3629" s="42">
        <f>[2]Emissions!E3538</f>
        <v>0</v>
      </c>
      <c r="F3629" s="42">
        <f>[2]Emissions!F3538</f>
        <v>0</v>
      </c>
      <c r="G3629" s="42">
        <f>[2]Emissions!G3538</f>
        <v>0</v>
      </c>
      <c r="H3629" s="42">
        <f>[2]Emissions!H3538</f>
        <v>0</v>
      </c>
      <c r="I3629" s="42">
        <f>[2]Emissions!I3538</f>
        <v>0</v>
      </c>
      <c r="J3629" s="42">
        <f>[2]Emissions!J3538</f>
        <v>0</v>
      </c>
      <c r="K3629" s="42">
        <f>[2]Emissions!K3538</f>
        <v>0</v>
      </c>
      <c r="L3629" s="42">
        <f>[2]Emissions!L3538</f>
        <v>0</v>
      </c>
      <c r="M3629" s="42">
        <f>[2]Emissions!M3538</f>
        <v>0</v>
      </c>
    </row>
    <row r="3630" spans="1:13">
      <c r="A3630" s="10">
        <f>[2]Emissions!A3527</f>
        <v>0</v>
      </c>
      <c r="B3630" s="10">
        <f>[2]Emissions!B3527</f>
        <v>0</v>
      </c>
      <c r="C3630" s="10">
        <f>[2]Emissions!C3527</f>
        <v>0</v>
      </c>
      <c r="D3630" s="10">
        <f>[2]Emissions!D3527</f>
        <v>0</v>
      </c>
      <c r="E3630" s="42">
        <f>[2]Emissions!E3527</f>
        <v>0</v>
      </c>
      <c r="F3630" s="42">
        <f>[2]Emissions!F3527</f>
        <v>0</v>
      </c>
      <c r="G3630" s="42">
        <f>[2]Emissions!G3527</f>
        <v>0</v>
      </c>
      <c r="H3630" s="42">
        <f>[2]Emissions!H3527</f>
        <v>0</v>
      </c>
      <c r="I3630" s="42">
        <f>[2]Emissions!I3527</f>
        <v>0</v>
      </c>
      <c r="J3630" s="42">
        <f>[2]Emissions!J3527</f>
        <v>0</v>
      </c>
      <c r="K3630" s="42">
        <f>[2]Emissions!K3527</f>
        <v>0</v>
      </c>
      <c r="L3630" s="42">
        <f>[2]Emissions!L3527</f>
        <v>0</v>
      </c>
      <c r="M3630" s="42">
        <f>[2]Emissions!M3527</f>
        <v>0</v>
      </c>
    </row>
    <row r="3631" spans="1:13">
      <c r="A3631" s="10">
        <f>[2]Emissions!A3528</f>
        <v>0</v>
      </c>
      <c r="B3631" s="10">
        <f>[2]Emissions!B3528</f>
        <v>0</v>
      </c>
      <c r="C3631" s="10">
        <f>[2]Emissions!C3528</f>
        <v>0</v>
      </c>
      <c r="D3631" s="10">
        <f>[2]Emissions!D3528</f>
        <v>0</v>
      </c>
      <c r="E3631" s="42">
        <f>[2]Emissions!E3528</f>
        <v>0</v>
      </c>
      <c r="F3631" s="42">
        <f>[2]Emissions!F3528</f>
        <v>0</v>
      </c>
      <c r="G3631" s="42">
        <f>[2]Emissions!G3528</f>
        <v>0</v>
      </c>
      <c r="H3631" s="42">
        <f>[2]Emissions!H3528</f>
        <v>0</v>
      </c>
      <c r="I3631" s="42">
        <f>[2]Emissions!I3528</f>
        <v>0</v>
      </c>
      <c r="J3631" s="42">
        <f>[2]Emissions!J3528</f>
        <v>0</v>
      </c>
      <c r="K3631" s="42">
        <f>[2]Emissions!K3528</f>
        <v>0</v>
      </c>
      <c r="L3631" s="42">
        <f>[2]Emissions!L3528</f>
        <v>0</v>
      </c>
      <c r="M3631" s="42">
        <f>[2]Emissions!M3528</f>
        <v>0</v>
      </c>
    </row>
    <row r="3632" spans="1:13">
      <c r="A3632" s="10">
        <f>[2]Emissions!A3529</f>
        <v>0</v>
      </c>
      <c r="B3632" s="10">
        <f>[2]Emissions!B3529</f>
        <v>0</v>
      </c>
      <c r="C3632" s="10">
        <f>[2]Emissions!C3529</f>
        <v>0</v>
      </c>
      <c r="D3632" s="10">
        <f>[2]Emissions!D3529</f>
        <v>0</v>
      </c>
      <c r="E3632" s="42">
        <f>[2]Emissions!E3529</f>
        <v>0</v>
      </c>
      <c r="F3632" s="42">
        <f>[2]Emissions!F3529</f>
        <v>0</v>
      </c>
      <c r="G3632" s="42">
        <f>[2]Emissions!G3529</f>
        <v>0</v>
      </c>
      <c r="H3632" s="42">
        <f>[2]Emissions!H3529</f>
        <v>0</v>
      </c>
      <c r="I3632" s="42">
        <f>[2]Emissions!I3529</f>
        <v>0</v>
      </c>
      <c r="J3632" s="42">
        <f>[2]Emissions!J3529</f>
        <v>0</v>
      </c>
      <c r="K3632" s="42">
        <f>[2]Emissions!K3529</f>
        <v>0</v>
      </c>
      <c r="L3632" s="42">
        <f>[2]Emissions!L3529</f>
        <v>0</v>
      </c>
      <c r="M3632" s="42">
        <f>[2]Emissions!M3529</f>
        <v>0</v>
      </c>
    </row>
    <row r="3633" spans="1:13">
      <c r="A3633" s="10">
        <f>[2]Emissions!A3530</f>
        <v>0</v>
      </c>
      <c r="B3633" s="10">
        <f>[2]Emissions!B3530</f>
        <v>0</v>
      </c>
      <c r="C3633" s="10">
        <f>[2]Emissions!C3530</f>
        <v>0</v>
      </c>
      <c r="D3633" s="10">
        <f>[2]Emissions!D3530</f>
        <v>0</v>
      </c>
      <c r="E3633" s="42">
        <f>[2]Emissions!E3530</f>
        <v>0</v>
      </c>
      <c r="F3633" s="42">
        <f>[2]Emissions!F3530</f>
        <v>0</v>
      </c>
      <c r="G3633" s="42">
        <f>[2]Emissions!G3530</f>
        <v>0</v>
      </c>
      <c r="H3633" s="42">
        <f>[2]Emissions!H3530</f>
        <v>0</v>
      </c>
      <c r="I3633" s="42">
        <f>[2]Emissions!I3530</f>
        <v>0</v>
      </c>
      <c r="J3633" s="42">
        <f>[2]Emissions!J3530</f>
        <v>0</v>
      </c>
      <c r="K3633" s="42">
        <f>[2]Emissions!K3530</f>
        <v>0</v>
      </c>
      <c r="L3633" s="42">
        <f>[2]Emissions!L3530</f>
        <v>0</v>
      </c>
      <c r="M3633" s="42">
        <f>[2]Emissions!M3530</f>
        <v>0</v>
      </c>
    </row>
    <row r="3634" spans="1:13">
      <c r="A3634" s="10">
        <f>[2]Emissions!A3531</f>
        <v>0</v>
      </c>
      <c r="B3634" s="10">
        <f>[2]Emissions!B3531</f>
        <v>0</v>
      </c>
      <c r="C3634" s="10">
        <f>[2]Emissions!C3531</f>
        <v>0</v>
      </c>
      <c r="D3634" s="10">
        <f>[2]Emissions!D3531</f>
        <v>0</v>
      </c>
      <c r="E3634" s="42">
        <f>[2]Emissions!E3531</f>
        <v>0</v>
      </c>
      <c r="F3634" s="42">
        <f>[2]Emissions!F3531</f>
        <v>0</v>
      </c>
      <c r="G3634" s="42">
        <f>[2]Emissions!G3531</f>
        <v>0</v>
      </c>
      <c r="H3634" s="42">
        <f>[2]Emissions!H3531</f>
        <v>0</v>
      </c>
      <c r="I3634" s="42">
        <f>[2]Emissions!I3531</f>
        <v>0</v>
      </c>
      <c r="J3634" s="42">
        <f>[2]Emissions!J3531</f>
        <v>0</v>
      </c>
      <c r="K3634" s="42">
        <f>[2]Emissions!K3531</f>
        <v>0</v>
      </c>
      <c r="L3634" s="42">
        <f>[2]Emissions!L3531</f>
        <v>0</v>
      </c>
      <c r="M3634" s="42">
        <f>[2]Emissions!M3531</f>
        <v>0</v>
      </c>
    </row>
    <row r="3635" spans="1:13">
      <c r="A3635" s="10">
        <f>[2]Emissions!A3520</f>
        <v>0</v>
      </c>
      <c r="B3635" s="10">
        <f>[2]Emissions!B3520</f>
        <v>0</v>
      </c>
      <c r="C3635" s="10">
        <f>[2]Emissions!C3520</f>
        <v>0</v>
      </c>
      <c r="D3635" s="10">
        <f>[2]Emissions!D3520</f>
        <v>0</v>
      </c>
      <c r="E3635" s="42">
        <f>[2]Emissions!E3520</f>
        <v>0</v>
      </c>
      <c r="F3635" s="42">
        <f>[2]Emissions!F3520</f>
        <v>0</v>
      </c>
      <c r="G3635" s="42">
        <f>[2]Emissions!G3520</f>
        <v>0</v>
      </c>
      <c r="H3635" s="42">
        <f>[2]Emissions!H3520</f>
        <v>0</v>
      </c>
      <c r="I3635" s="42">
        <f>[2]Emissions!I3520</f>
        <v>0</v>
      </c>
      <c r="J3635" s="42">
        <f>[2]Emissions!J3520</f>
        <v>0</v>
      </c>
      <c r="K3635" s="42">
        <f>[2]Emissions!K3520</f>
        <v>0</v>
      </c>
      <c r="L3635" s="42">
        <f>[2]Emissions!L3520</f>
        <v>0</v>
      </c>
      <c r="M3635" s="42">
        <f>[2]Emissions!M3520</f>
        <v>0</v>
      </c>
    </row>
    <row r="3636" spans="1:13">
      <c r="A3636" s="10">
        <f>[2]Emissions!A3521</f>
        <v>0</v>
      </c>
      <c r="B3636" s="10">
        <f>[2]Emissions!B3521</f>
        <v>0</v>
      </c>
      <c r="C3636" s="10">
        <f>[2]Emissions!C3521</f>
        <v>0</v>
      </c>
      <c r="D3636" s="10">
        <f>[2]Emissions!D3521</f>
        <v>0</v>
      </c>
      <c r="E3636" s="42">
        <f>[2]Emissions!E3521</f>
        <v>0</v>
      </c>
      <c r="F3636" s="42">
        <f>[2]Emissions!F3521</f>
        <v>0</v>
      </c>
      <c r="G3636" s="42">
        <f>[2]Emissions!G3521</f>
        <v>0</v>
      </c>
      <c r="H3636" s="42">
        <f>[2]Emissions!H3521</f>
        <v>0</v>
      </c>
      <c r="I3636" s="42">
        <f>[2]Emissions!I3521</f>
        <v>0</v>
      </c>
      <c r="J3636" s="42">
        <f>[2]Emissions!J3521</f>
        <v>0</v>
      </c>
      <c r="K3636" s="42">
        <f>[2]Emissions!K3521</f>
        <v>0</v>
      </c>
      <c r="L3636" s="42">
        <f>[2]Emissions!L3521</f>
        <v>0</v>
      </c>
      <c r="M3636" s="42">
        <f>[2]Emissions!M3521</f>
        <v>0</v>
      </c>
    </row>
    <row r="3637" spans="1:13">
      <c r="A3637" s="10">
        <f>[2]Emissions!A3522</f>
        <v>0</v>
      </c>
      <c r="B3637" s="10">
        <f>[2]Emissions!B3522</f>
        <v>0</v>
      </c>
      <c r="C3637" s="10">
        <f>[2]Emissions!C3522</f>
        <v>0</v>
      </c>
      <c r="D3637" s="10">
        <f>[2]Emissions!D3522</f>
        <v>0</v>
      </c>
      <c r="E3637" s="42">
        <f>[2]Emissions!E3522</f>
        <v>0</v>
      </c>
      <c r="F3637" s="42">
        <f>[2]Emissions!F3522</f>
        <v>0</v>
      </c>
      <c r="G3637" s="42">
        <f>[2]Emissions!G3522</f>
        <v>0</v>
      </c>
      <c r="H3637" s="42">
        <f>[2]Emissions!H3522</f>
        <v>0</v>
      </c>
      <c r="I3637" s="42">
        <f>[2]Emissions!I3522</f>
        <v>0</v>
      </c>
      <c r="J3637" s="42">
        <f>[2]Emissions!J3522</f>
        <v>0</v>
      </c>
      <c r="K3637" s="42">
        <f>[2]Emissions!K3522</f>
        <v>0</v>
      </c>
      <c r="L3637" s="42">
        <f>[2]Emissions!L3522</f>
        <v>0</v>
      </c>
      <c r="M3637" s="42">
        <f>[2]Emissions!M3522</f>
        <v>0</v>
      </c>
    </row>
    <row r="3638" spans="1:13">
      <c r="A3638" s="10">
        <f>[2]Emissions!A3523</f>
        <v>0</v>
      </c>
      <c r="B3638" s="10">
        <f>[2]Emissions!B3523</f>
        <v>0</v>
      </c>
      <c r="C3638" s="10">
        <f>[2]Emissions!C3523</f>
        <v>0</v>
      </c>
      <c r="D3638" s="10">
        <f>[2]Emissions!D3523</f>
        <v>0</v>
      </c>
      <c r="E3638" s="42">
        <f>[2]Emissions!E3523</f>
        <v>0</v>
      </c>
      <c r="F3638" s="42">
        <f>[2]Emissions!F3523</f>
        <v>0</v>
      </c>
      <c r="G3638" s="42">
        <f>[2]Emissions!G3523</f>
        <v>0</v>
      </c>
      <c r="H3638" s="42">
        <f>[2]Emissions!H3523</f>
        <v>0</v>
      </c>
      <c r="I3638" s="42">
        <f>[2]Emissions!I3523</f>
        <v>0</v>
      </c>
      <c r="J3638" s="42">
        <f>[2]Emissions!J3523</f>
        <v>0</v>
      </c>
      <c r="K3638" s="42">
        <f>[2]Emissions!K3523</f>
        <v>0</v>
      </c>
      <c r="L3638" s="42">
        <f>[2]Emissions!L3523</f>
        <v>0</v>
      </c>
      <c r="M3638" s="42">
        <f>[2]Emissions!M3523</f>
        <v>0</v>
      </c>
    </row>
    <row r="3639" spans="1:13">
      <c r="A3639" s="10">
        <f>[2]Emissions!A3524</f>
        <v>0</v>
      </c>
      <c r="B3639" s="10">
        <f>[2]Emissions!B3524</f>
        <v>0</v>
      </c>
      <c r="C3639" s="10">
        <f>[2]Emissions!C3524</f>
        <v>0</v>
      </c>
      <c r="D3639" s="10">
        <f>[2]Emissions!D3524</f>
        <v>0</v>
      </c>
      <c r="E3639" s="42">
        <f>[2]Emissions!E3524</f>
        <v>0</v>
      </c>
      <c r="F3639" s="42">
        <f>[2]Emissions!F3524</f>
        <v>0</v>
      </c>
      <c r="G3639" s="42">
        <f>[2]Emissions!G3524</f>
        <v>0</v>
      </c>
      <c r="H3639" s="42">
        <f>[2]Emissions!H3524</f>
        <v>0</v>
      </c>
      <c r="I3639" s="42">
        <f>[2]Emissions!I3524</f>
        <v>0</v>
      </c>
      <c r="J3639" s="42">
        <f>[2]Emissions!J3524</f>
        <v>0</v>
      </c>
      <c r="K3639" s="42">
        <f>[2]Emissions!K3524</f>
        <v>0</v>
      </c>
      <c r="L3639" s="42">
        <f>[2]Emissions!L3524</f>
        <v>0</v>
      </c>
      <c r="M3639" s="42">
        <f>[2]Emissions!M3524</f>
        <v>0</v>
      </c>
    </row>
    <row r="3640" spans="1:13">
      <c r="A3640" s="10">
        <f>[2]Emissions!A3525</f>
        <v>0</v>
      </c>
      <c r="B3640" s="10">
        <f>[2]Emissions!B3525</f>
        <v>0</v>
      </c>
      <c r="C3640" s="10">
        <f>[2]Emissions!C3525</f>
        <v>0</v>
      </c>
      <c r="D3640" s="10">
        <f>[2]Emissions!D3525</f>
        <v>0</v>
      </c>
      <c r="E3640" s="42">
        <f>[2]Emissions!E3525</f>
        <v>0</v>
      </c>
      <c r="F3640" s="42">
        <f>[2]Emissions!F3525</f>
        <v>0</v>
      </c>
      <c r="G3640" s="42">
        <f>[2]Emissions!G3525</f>
        <v>0</v>
      </c>
      <c r="H3640" s="42">
        <f>[2]Emissions!H3525</f>
        <v>0</v>
      </c>
      <c r="I3640" s="42">
        <f>[2]Emissions!I3525</f>
        <v>0</v>
      </c>
      <c r="J3640" s="42">
        <f>[2]Emissions!J3525</f>
        <v>0</v>
      </c>
      <c r="K3640" s="42">
        <f>[2]Emissions!K3525</f>
        <v>0</v>
      </c>
      <c r="L3640" s="42">
        <f>[2]Emissions!L3525</f>
        <v>0</v>
      </c>
      <c r="M3640" s="42">
        <f>[2]Emissions!M3525</f>
        <v>0</v>
      </c>
    </row>
    <row r="3641" spans="1:13">
      <c r="A3641" s="10">
        <f>[2]Emissions!A3526</f>
        <v>0</v>
      </c>
      <c r="B3641" s="10">
        <f>[2]Emissions!B3526</f>
        <v>0</v>
      </c>
      <c r="C3641" s="10">
        <f>[2]Emissions!C3526</f>
        <v>0</v>
      </c>
      <c r="D3641" s="10">
        <f>[2]Emissions!D3526</f>
        <v>0</v>
      </c>
      <c r="E3641" s="42">
        <f>[2]Emissions!E3526</f>
        <v>0</v>
      </c>
      <c r="F3641" s="42">
        <f>[2]Emissions!F3526</f>
        <v>0</v>
      </c>
      <c r="G3641" s="42">
        <f>[2]Emissions!G3526</f>
        <v>0</v>
      </c>
      <c r="H3641" s="42">
        <f>[2]Emissions!H3526</f>
        <v>0</v>
      </c>
      <c r="I3641" s="42">
        <f>[2]Emissions!I3526</f>
        <v>0</v>
      </c>
      <c r="J3641" s="42">
        <f>[2]Emissions!J3526</f>
        <v>0</v>
      </c>
      <c r="K3641" s="42">
        <f>[2]Emissions!K3526</f>
        <v>0</v>
      </c>
      <c r="L3641" s="42">
        <f>[2]Emissions!L3526</f>
        <v>0</v>
      </c>
      <c r="M3641" s="42">
        <f>[2]Emissions!M3526</f>
        <v>0</v>
      </c>
    </row>
    <row r="3642" spans="1:13">
      <c r="A3642" s="10">
        <f>[2]Emissions!A3513</f>
        <v>0</v>
      </c>
      <c r="B3642" s="10">
        <f>[2]Emissions!B3513</f>
        <v>0</v>
      </c>
      <c r="C3642" s="10">
        <f>[2]Emissions!C3513</f>
        <v>0</v>
      </c>
      <c r="D3642" s="10">
        <f>[2]Emissions!D3513</f>
        <v>0</v>
      </c>
      <c r="E3642" s="42">
        <f>[2]Emissions!E3513</f>
        <v>0</v>
      </c>
      <c r="F3642" s="42">
        <f>[2]Emissions!F3513</f>
        <v>0</v>
      </c>
      <c r="G3642" s="42">
        <f>[2]Emissions!G3513</f>
        <v>0</v>
      </c>
      <c r="H3642" s="42">
        <f>[2]Emissions!H3513</f>
        <v>0</v>
      </c>
      <c r="I3642" s="42">
        <f>[2]Emissions!I3513</f>
        <v>0</v>
      </c>
      <c r="J3642" s="42">
        <f>[2]Emissions!J3513</f>
        <v>0</v>
      </c>
      <c r="K3642" s="42">
        <f>[2]Emissions!K3513</f>
        <v>0</v>
      </c>
      <c r="L3642" s="42">
        <f>[2]Emissions!L3513</f>
        <v>0</v>
      </c>
      <c r="M3642" s="42">
        <f>[2]Emissions!M3513</f>
        <v>0</v>
      </c>
    </row>
    <row r="3643" spans="1:13">
      <c r="A3643" s="10">
        <f>[2]Emissions!A3514</f>
        <v>0</v>
      </c>
      <c r="B3643" s="10">
        <f>[2]Emissions!B3514</f>
        <v>0</v>
      </c>
      <c r="C3643" s="10">
        <f>[2]Emissions!C3514</f>
        <v>0</v>
      </c>
      <c r="D3643" s="10">
        <f>[2]Emissions!D3514</f>
        <v>0</v>
      </c>
      <c r="E3643" s="42">
        <f>[2]Emissions!E3514</f>
        <v>0</v>
      </c>
      <c r="F3643" s="42">
        <f>[2]Emissions!F3514</f>
        <v>0</v>
      </c>
      <c r="G3643" s="42">
        <f>[2]Emissions!G3514</f>
        <v>0</v>
      </c>
      <c r="H3643" s="42">
        <f>[2]Emissions!H3514</f>
        <v>0</v>
      </c>
      <c r="I3643" s="42">
        <f>[2]Emissions!I3514</f>
        <v>0</v>
      </c>
      <c r="J3643" s="42">
        <f>[2]Emissions!J3514</f>
        <v>0</v>
      </c>
      <c r="K3643" s="42">
        <f>[2]Emissions!K3514</f>
        <v>0</v>
      </c>
      <c r="L3643" s="42">
        <f>[2]Emissions!L3514</f>
        <v>0</v>
      </c>
      <c r="M3643" s="42">
        <f>[2]Emissions!M3514</f>
        <v>0</v>
      </c>
    </row>
    <row r="3644" spans="1:13">
      <c r="A3644" s="10">
        <f>[2]Emissions!A3515</f>
        <v>0</v>
      </c>
      <c r="B3644" s="10">
        <f>[2]Emissions!B3515</f>
        <v>0</v>
      </c>
      <c r="C3644" s="10">
        <f>[2]Emissions!C3515</f>
        <v>0</v>
      </c>
      <c r="D3644" s="10">
        <f>[2]Emissions!D3515</f>
        <v>0</v>
      </c>
      <c r="E3644" s="42">
        <f>[2]Emissions!E3515</f>
        <v>0</v>
      </c>
      <c r="F3644" s="42">
        <f>[2]Emissions!F3515</f>
        <v>0</v>
      </c>
      <c r="G3644" s="42">
        <f>[2]Emissions!G3515</f>
        <v>0</v>
      </c>
      <c r="H3644" s="42">
        <f>[2]Emissions!H3515</f>
        <v>0</v>
      </c>
      <c r="I3644" s="42">
        <f>[2]Emissions!I3515</f>
        <v>0</v>
      </c>
      <c r="J3644" s="42">
        <f>[2]Emissions!J3515</f>
        <v>0</v>
      </c>
      <c r="K3644" s="42">
        <f>[2]Emissions!K3515</f>
        <v>0</v>
      </c>
      <c r="L3644" s="42">
        <f>[2]Emissions!L3515</f>
        <v>0</v>
      </c>
      <c r="M3644" s="42">
        <f>[2]Emissions!M3515</f>
        <v>0</v>
      </c>
    </row>
    <row r="3645" spans="1:13">
      <c r="A3645" s="10">
        <f>[2]Emissions!A3516</f>
        <v>0</v>
      </c>
      <c r="B3645" s="10">
        <f>[2]Emissions!B3516</f>
        <v>0</v>
      </c>
      <c r="C3645" s="10">
        <f>[2]Emissions!C3516</f>
        <v>0</v>
      </c>
      <c r="D3645" s="10">
        <f>[2]Emissions!D3516</f>
        <v>0</v>
      </c>
      <c r="E3645" s="42">
        <f>[2]Emissions!E3516</f>
        <v>0</v>
      </c>
      <c r="F3645" s="42">
        <f>[2]Emissions!F3516</f>
        <v>0</v>
      </c>
      <c r="G3645" s="42">
        <f>[2]Emissions!G3516</f>
        <v>0</v>
      </c>
      <c r="H3645" s="42">
        <f>[2]Emissions!H3516</f>
        <v>0</v>
      </c>
      <c r="I3645" s="42">
        <f>[2]Emissions!I3516</f>
        <v>0</v>
      </c>
      <c r="J3645" s="42">
        <f>[2]Emissions!J3516</f>
        <v>0</v>
      </c>
      <c r="K3645" s="42">
        <f>[2]Emissions!K3516</f>
        <v>0</v>
      </c>
      <c r="L3645" s="42">
        <f>[2]Emissions!L3516</f>
        <v>0</v>
      </c>
      <c r="M3645" s="42">
        <f>[2]Emissions!M3516</f>
        <v>0</v>
      </c>
    </row>
    <row r="3646" spans="1:13">
      <c r="A3646" s="10">
        <f>[2]Emissions!A3517</f>
        <v>0</v>
      </c>
      <c r="B3646" s="10">
        <f>[2]Emissions!B3517</f>
        <v>0</v>
      </c>
      <c r="C3646" s="10">
        <f>[2]Emissions!C3517</f>
        <v>0</v>
      </c>
      <c r="D3646" s="10">
        <f>[2]Emissions!D3517</f>
        <v>0</v>
      </c>
      <c r="E3646" s="42">
        <f>[2]Emissions!E3517</f>
        <v>0</v>
      </c>
      <c r="F3646" s="42">
        <f>[2]Emissions!F3517</f>
        <v>0</v>
      </c>
      <c r="G3646" s="42">
        <f>[2]Emissions!G3517</f>
        <v>0</v>
      </c>
      <c r="H3646" s="42">
        <f>[2]Emissions!H3517</f>
        <v>0</v>
      </c>
      <c r="I3646" s="42">
        <f>[2]Emissions!I3517</f>
        <v>0</v>
      </c>
      <c r="J3646" s="42">
        <f>[2]Emissions!J3517</f>
        <v>0</v>
      </c>
      <c r="K3646" s="42">
        <f>[2]Emissions!K3517</f>
        <v>0</v>
      </c>
      <c r="L3646" s="42">
        <f>[2]Emissions!L3517</f>
        <v>0</v>
      </c>
      <c r="M3646" s="42">
        <f>[2]Emissions!M3517</f>
        <v>0</v>
      </c>
    </row>
    <row r="3647" spans="1:13">
      <c r="A3647" s="10">
        <f>[2]Emissions!A3518</f>
        <v>0</v>
      </c>
      <c r="B3647" s="10">
        <f>[2]Emissions!B3518</f>
        <v>0</v>
      </c>
      <c r="C3647" s="10">
        <f>[2]Emissions!C3518</f>
        <v>0</v>
      </c>
      <c r="D3647" s="10">
        <f>[2]Emissions!D3518</f>
        <v>0</v>
      </c>
      <c r="E3647" s="42">
        <f>[2]Emissions!E3518</f>
        <v>0</v>
      </c>
      <c r="F3647" s="42">
        <f>[2]Emissions!F3518</f>
        <v>0</v>
      </c>
      <c r="G3647" s="42">
        <f>[2]Emissions!G3518</f>
        <v>0</v>
      </c>
      <c r="H3647" s="42">
        <f>[2]Emissions!H3518</f>
        <v>0</v>
      </c>
      <c r="I3647" s="42">
        <f>[2]Emissions!I3518</f>
        <v>0</v>
      </c>
      <c r="J3647" s="42">
        <f>[2]Emissions!J3518</f>
        <v>0</v>
      </c>
      <c r="K3647" s="42">
        <f>[2]Emissions!K3518</f>
        <v>0</v>
      </c>
      <c r="L3647" s="42">
        <f>[2]Emissions!L3518</f>
        <v>0</v>
      </c>
      <c r="M3647" s="42">
        <f>[2]Emissions!M3518</f>
        <v>0</v>
      </c>
    </row>
    <row r="3648" spans="1:13">
      <c r="A3648" s="10">
        <f>[2]Emissions!A3519</f>
        <v>0</v>
      </c>
      <c r="B3648" s="10">
        <f>[2]Emissions!B3519</f>
        <v>0</v>
      </c>
      <c r="C3648" s="10">
        <f>[2]Emissions!C3519</f>
        <v>0</v>
      </c>
      <c r="D3648" s="10">
        <f>[2]Emissions!D3519</f>
        <v>0</v>
      </c>
      <c r="E3648" s="42">
        <f>[2]Emissions!E3519</f>
        <v>0</v>
      </c>
      <c r="F3648" s="42">
        <f>[2]Emissions!F3519</f>
        <v>0</v>
      </c>
      <c r="G3648" s="42">
        <f>[2]Emissions!G3519</f>
        <v>0</v>
      </c>
      <c r="H3648" s="42">
        <f>[2]Emissions!H3519</f>
        <v>0</v>
      </c>
      <c r="I3648" s="42">
        <f>[2]Emissions!I3519</f>
        <v>0</v>
      </c>
      <c r="J3648" s="42">
        <f>[2]Emissions!J3519</f>
        <v>0</v>
      </c>
      <c r="K3648" s="42">
        <f>[2]Emissions!K3519</f>
        <v>0</v>
      </c>
      <c r="L3648" s="42">
        <f>[2]Emissions!L3519</f>
        <v>0</v>
      </c>
      <c r="M3648" s="42">
        <f>[2]Emissions!M3519</f>
        <v>0</v>
      </c>
    </row>
    <row r="3649" spans="1:13">
      <c r="A3649" s="10">
        <f>[2]Emissions!A3506</f>
        <v>0</v>
      </c>
      <c r="B3649" s="10">
        <f>[2]Emissions!B3506</f>
        <v>0</v>
      </c>
      <c r="C3649" s="10">
        <f>[2]Emissions!C3506</f>
        <v>0</v>
      </c>
      <c r="D3649" s="10">
        <f>[2]Emissions!D3506</f>
        <v>0</v>
      </c>
      <c r="E3649" s="42">
        <f>[2]Emissions!E3506</f>
        <v>0</v>
      </c>
      <c r="F3649" s="42">
        <f>[2]Emissions!F3506</f>
        <v>0</v>
      </c>
      <c r="G3649" s="42">
        <f>[2]Emissions!G3506</f>
        <v>0</v>
      </c>
      <c r="H3649" s="42">
        <f>[2]Emissions!H3506</f>
        <v>0</v>
      </c>
      <c r="I3649" s="42">
        <f>[2]Emissions!I3506</f>
        <v>0</v>
      </c>
      <c r="J3649" s="42">
        <f>[2]Emissions!J3506</f>
        <v>0</v>
      </c>
      <c r="K3649" s="42">
        <f>[2]Emissions!K3506</f>
        <v>0</v>
      </c>
      <c r="L3649" s="42">
        <f>[2]Emissions!L3506</f>
        <v>0</v>
      </c>
      <c r="M3649" s="42">
        <f>[2]Emissions!M3506</f>
        <v>0</v>
      </c>
    </row>
    <row r="3650" spans="1:13">
      <c r="A3650" s="10">
        <f>[2]Emissions!A3507</f>
        <v>0</v>
      </c>
      <c r="B3650" s="10">
        <f>[2]Emissions!B3507</f>
        <v>0</v>
      </c>
      <c r="C3650" s="10">
        <f>[2]Emissions!C3507</f>
        <v>0</v>
      </c>
      <c r="D3650" s="10">
        <f>[2]Emissions!D3507</f>
        <v>0</v>
      </c>
      <c r="E3650" s="42">
        <f>[2]Emissions!E3507</f>
        <v>0</v>
      </c>
      <c r="F3650" s="42">
        <f>[2]Emissions!F3507</f>
        <v>0</v>
      </c>
      <c r="G3650" s="42">
        <f>[2]Emissions!G3507</f>
        <v>0</v>
      </c>
      <c r="H3650" s="42">
        <f>[2]Emissions!H3507</f>
        <v>0</v>
      </c>
      <c r="I3650" s="42">
        <f>[2]Emissions!I3507</f>
        <v>0</v>
      </c>
      <c r="J3650" s="42">
        <f>[2]Emissions!J3507</f>
        <v>0</v>
      </c>
      <c r="K3650" s="42">
        <f>[2]Emissions!K3507</f>
        <v>0</v>
      </c>
      <c r="L3650" s="42">
        <f>[2]Emissions!L3507</f>
        <v>0</v>
      </c>
      <c r="M3650" s="42">
        <f>[2]Emissions!M3507</f>
        <v>0</v>
      </c>
    </row>
    <row r="3651" spans="1:13">
      <c r="A3651" s="10">
        <f>[2]Emissions!A3508</f>
        <v>0</v>
      </c>
      <c r="B3651" s="10">
        <f>[2]Emissions!B3508</f>
        <v>0</v>
      </c>
      <c r="C3651" s="10">
        <f>[2]Emissions!C3508</f>
        <v>0</v>
      </c>
      <c r="D3651" s="10">
        <f>[2]Emissions!D3508</f>
        <v>0</v>
      </c>
      <c r="E3651" s="42">
        <f>[2]Emissions!E3508</f>
        <v>0</v>
      </c>
      <c r="F3651" s="42">
        <f>[2]Emissions!F3508</f>
        <v>0</v>
      </c>
      <c r="G3651" s="42">
        <f>[2]Emissions!G3508</f>
        <v>0</v>
      </c>
      <c r="H3651" s="42">
        <f>[2]Emissions!H3508</f>
        <v>0</v>
      </c>
      <c r="I3651" s="42">
        <f>[2]Emissions!I3508</f>
        <v>0</v>
      </c>
      <c r="J3651" s="42">
        <f>[2]Emissions!J3508</f>
        <v>0</v>
      </c>
      <c r="K3651" s="42">
        <f>[2]Emissions!K3508</f>
        <v>0</v>
      </c>
      <c r="L3651" s="42">
        <f>[2]Emissions!L3508</f>
        <v>0</v>
      </c>
      <c r="M3651" s="42">
        <f>[2]Emissions!M3508</f>
        <v>0</v>
      </c>
    </row>
    <row r="3652" spans="1:13">
      <c r="A3652" s="10">
        <f>[2]Emissions!A3509</f>
        <v>0</v>
      </c>
      <c r="B3652" s="10">
        <f>[2]Emissions!B3509</f>
        <v>0</v>
      </c>
      <c r="C3652" s="10">
        <f>[2]Emissions!C3509</f>
        <v>0</v>
      </c>
      <c r="D3652" s="10">
        <f>[2]Emissions!D3509</f>
        <v>0</v>
      </c>
      <c r="E3652" s="42">
        <f>[2]Emissions!E3509</f>
        <v>0</v>
      </c>
      <c r="F3652" s="42">
        <f>[2]Emissions!F3509</f>
        <v>0</v>
      </c>
      <c r="G3652" s="42">
        <f>[2]Emissions!G3509</f>
        <v>0</v>
      </c>
      <c r="H3652" s="42">
        <f>[2]Emissions!H3509</f>
        <v>0</v>
      </c>
      <c r="I3652" s="42">
        <f>[2]Emissions!I3509</f>
        <v>0</v>
      </c>
      <c r="J3652" s="42">
        <f>[2]Emissions!J3509</f>
        <v>0</v>
      </c>
      <c r="K3652" s="42">
        <f>[2]Emissions!K3509</f>
        <v>0</v>
      </c>
      <c r="L3652" s="42">
        <f>[2]Emissions!L3509</f>
        <v>0</v>
      </c>
      <c r="M3652" s="42">
        <f>[2]Emissions!M3509</f>
        <v>0</v>
      </c>
    </row>
    <row r="3653" spans="1:13">
      <c r="A3653" s="10">
        <f>[2]Emissions!A3510</f>
        <v>0</v>
      </c>
      <c r="B3653" s="10">
        <f>[2]Emissions!B3510</f>
        <v>0</v>
      </c>
      <c r="C3653" s="10">
        <f>[2]Emissions!C3510</f>
        <v>0</v>
      </c>
      <c r="D3653" s="10">
        <f>[2]Emissions!D3510</f>
        <v>0</v>
      </c>
      <c r="E3653" s="42">
        <f>[2]Emissions!E3510</f>
        <v>0</v>
      </c>
      <c r="F3653" s="42">
        <f>[2]Emissions!F3510</f>
        <v>0</v>
      </c>
      <c r="G3653" s="42">
        <f>[2]Emissions!G3510</f>
        <v>0</v>
      </c>
      <c r="H3653" s="42">
        <f>[2]Emissions!H3510</f>
        <v>0</v>
      </c>
      <c r="I3653" s="42">
        <f>[2]Emissions!I3510</f>
        <v>0</v>
      </c>
      <c r="J3653" s="42">
        <f>[2]Emissions!J3510</f>
        <v>0</v>
      </c>
      <c r="K3653" s="42">
        <f>[2]Emissions!K3510</f>
        <v>0</v>
      </c>
      <c r="L3653" s="42">
        <f>[2]Emissions!L3510</f>
        <v>0</v>
      </c>
      <c r="M3653" s="42">
        <f>[2]Emissions!M3510</f>
        <v>0</v>
      </c>
    </row>
    <row r="3654" spans="1:13">
      <c r="A3654" s="10">
        <f>[2]Emissions!A3511</f>
        <v>0</v>
      </c>
      <c r="B3654" s="10">
        <f>[2]Emissions!B3511</f>
        <v>0</v>
      </c>
      <c r="C3654" s="10">
        <f>[2]Emissions!C3511</f>
        <v>0</v>
      </c>
      <c r="D3654" s="10">
        <f>[2]Emissions!D3511</f>
        <v>0</v>
      </c>
      <c r="E3654" s="42">
        <f>[2]Emissions!E3511</f>
        <v>0</v>
      </c>
      <c r="F3654" s="42">
        <f>[2]Emissions!F3511</f>
        <v>0</v>
      </c>
      <c r="G3654" s="42">
        <f>[2]Emissions!G3511</f>
        <v>0</v>
      </c>
      <c r="H3654" s="42">
        <f>[2]Emissions!H3511</f>
        <v>0</v>
      </c>
      <c r="I3654" s="42">
        <f>[2]Emissions!I3511</f>
        <v>0</v>
      </c>
      <c r="J3654" s="42">
        <f>[2]Emissions!J3511</f>
        <v>0</v>
      </c>
      <c r="K3654" s="42">
        <f>[2]Emissions!K3511</f>
        <v>0</v>
      </c>
      <c r="L3654" s="42">
        <f>[2]Emissions!L3511</f>
        <v>0</v>
      </c>
      <c r="M3654" s="42">
        <f>[2]Emissions!M3511</f>
        <v>0</v>
      </c>
    </row>
    <row r="3655" spans="1:13">
      <c r="A3655" s="10">
        <f>[2]Emissions!A3512</f>
        <v>0</v>
      </c>
      <c r="B3655" s="10">
        <f>[2]Emissions!B3512</f>
        <v>0</v>
      </c>
      <c r="C3655" s="10">
        <f>[2]Emissions!C3512</f>
        <v>0</v>
      </c>
      <c r="D3655" s="10">
        <f>[2]Emissions!D3512</f>
        <v>0</v>
      </c>
      <c r="E3655" s="42">
        <f>[2]Emissions!E3512</f>
        <v>0</v>
      </c>
      <c r="F3655" s="42">
        <f>[2]Emissions!F3512</f>
        <v>0</v>
      </c>
      <c r="G3655" s="42">
        <f>[2]Emissions!G3512</f>
        <v>0</v>
      </c>
      <c r="H3655" s="42">
        <f>[2]Emissions!H3512</f>
        <v>0</v>
      </c>
      <c r="I3655" s="42">
        <f>[2]Emissions!I3512</f>
        <v>0</v>
      </c>
      <c r="J3655" s="42">
        <f>[2]Emissions!J3512</f>
        <v>0</v>
      </c>
      <c r="K3655" s="42">
        <f>[2]Emissions!K3512</f>
        <v>0</v>
      </c>
      <c r="L3655" s="42">
        <f>[2]Emissions!L3512</f>
        <v>0</v>
      </c>
      <c r="M3655" s="42">
        <f>[2]Emissions!M3512</f>
        <v>0</v>
      </c>
    </row>
    <row r="3656" spans="1:13">
      <c r="A3656" s="10">
        <f>[2]Emissions!A3499</f>
        <v>0</v>
      </c>
      <c r="B3656" s="10">
        <f>[2]Emissions!B3499</f>
        <v>0</v>
      </c>
      <c r="C3656" s="10">
        <f>[2]Emissions!C3499</f>
        <v>0</v>
      </c>
      <c r="D3656" s="10">
        <f>[2]Emissions!D3499</f>
        <v>0</v>
      </c>
      <c r="E3656" s="42">
        <f>[2]Emissions!E3499</f>
        <v>0</v>
      </c>
      <c r="F3656" s="42">
        <f>[2]Emissions!F3499</f>
        <v>0</v>
      </c>
      <c r="G3656" s="42">
        <f>[2]Emissions!G3499</f>
        <v>0</v>
      </c>
      <c r="H3656" s="42">
        <f>[2]Emissions!H3499</f>
        <v>0</v>
      </c>
      <c r="I3656" s="42">
        <f>[2]Emissions!I3499</f>
        <v>0</v>
      </c>
      <c r="J3656" s="42">
        <f>[2]Emissions!J3499</f>
        <v>0</v>
      </c>
      <c r="K3656" s="42">
        <f>[2]Emissions!K3499</f>
        <v>0</v>
      </c>
      <c r="L3656" s="42">
        <f>[2]Emissions!L3499</f>
        <v>0</v>
      </c>
      <c r="M3656" s="42">
        <f>[2]Emissions!M3499</f>
        <v>0</v>
      </c>
    </row>
    <row r="3657" spans="1:13">
      <c r="A3657" s="10">
        <f>[2]Emissions!A3500</f>
        <v>0</v>
      </c>
      <c r="B3657" s="10">
        <f>[2]Emissions!B3500</f>
        <v>0</v>
      </c>
      <c r="C3657" s="10">
        <f>[2]Emissions!C3500</f>
        <v>0</v>
      </c>
      <c r="D3657" s="10">
        <f>[2]Emissions!D3500</f>
        <v>0</v>
      </c>
      <c r="E3657" s="42">
        <f>[2]Emissions!E3500</f>
        <v>0</v>
      </c>
      <c r="F3657" s="42">
        <f>[2]Emissions!F3500</f>
        <v>0</v>
      </c>
      <c r="G3657" s="42">
        <f>[2]Emissions!G3500</f>
        <v>0</v>
      </c>
      <c r="H3657" s="42">
        <f>[2]Emissions!H3500</f>
        <v>0</v>
      </c>
      <c r="I3657" s="42">
        <f>[2]Emissions!I3500</f>
        <v>0</v>
      </c>
      <c r="J3657" s="42">
        <f>[2]Emissions!J3500</f>
        <v>0</v>
      </c>
      <c r="K3657" s="42">
        <f>[2]Emissions!K3500</f>
        <v>0</v>
      </c>
      <c r="L3657" s="42">
        <f>[2]Emissions!L3500</f>
        <v>0</v>
      </c>
      <c r="M3657" s="42">
        <f>[2]Emissions!M3500</f>
        <v>0</v>
      </c>
    </row>
    <row r="3658" spans="1:13">
      <c r="A3658" s="10">
        <f>[2]Emissions!A3501</f>
        <v>0</v>
      </c>
      <c r="B3658" s="10">
        <f>[2]Emissions!B3501</f>
        <v>0</v>
      </c>
      <c r="C3658" s="10">
        <f>[2]Emissions!C3501</f>
        <v>0</v>
      </c>
      <c r="D3658" s="10">
        <f>[2]Emissions!D3501</f>
        <v>0</v>
      </c>
      <c r="E3658" s="42">
        <f>[2]Emissions!E3501</f>
        <v>0</v>
      </c>
      <c r="F3658" s="42">
        <f>[2]Emissions!F3501</f>
        <v>0</v>
      </c>
      <c r="G3658" s="42">
        <f>[2]Emissions!G3501</f>
        <v>0</v>
      </c>
      <c r="H3658" s="42">
        <f>[2]Emissions!H3501</f>
        <v>0</v>
      </c>
      <c r="I3658" s="42">
        <f>[2]Emissions!I3501</f>
        <v>0</v>
      </c>
      <c r="J3658" s="42">
        <f>[2]Emissions!J3501</f>
        <v>0</v>
      </c>
      <c r="K3658" s="42">
        <f>[2]Emissions!K3501</f>
        <v>0</v>
      </c>
      <c r="L3658" s="42">
        <f>[2]Emissions!L3501</f>
        <v>0</v>
      </c>
      <c r="M3658" s="42">
        <f>[2]Emissions!M3501</f>
        <v>0</v>
      </c>
    </row>
    <row r="3659" spans="1:13">
      <c r="A3659" s="10">
        <f>[2]Emissions!A3502</f>
        <v>0</v>
      </c>
      <c r="B3659" s="10">
        <f>[2]Emissions!B3502</f>
        <v>0</v>
      </c>
      <c r="C3659" s="10">
        <f>[2]Emissions!C3502</f>
        <v>0</v>
      </c>
      <c r="D3659" s="10">
        <f>[2]Emissions!D3502</f>
        <v>0</v>
      </c>
      <c r="E3659" s="42">
        <f>[2]Emissions!E3502</f>
        <v>0</v>
      </c>
      <c r="F3659" s="42">
        <f>[2]Emissions!F3502</f>
        <v>0</v>
      </c>
      <c r="G3659" s="42">
        <f>[2]Emissions!G3502</f>
        <v>0</v>
      </c>
      <c r="H3659" s="42">
        <f>[2]Emissions!H3502</f>
        <v>0</v>
      </c>
      <c r="I3659" s="42">
        <f>[2]Emissions!I3502</f>
        <v>0</v>
      </c>
      <c r="J3659" s="42">
        <f>[2]Emissions!J3502</f>
        <v>0</v>
      </c>
      <c r="K3659" s="42">
        <f>[2]Emissions!K3502</f>
        <v>0</v>
      </c>
      <c r="L3659" s="42">
        <f>[2]Emissions!L3502</f>
        <v>0</v>
      </c>
      <c r="M3659" s="42">
        <f>[2]Emissions!M3502</f>
        <v>0</v>
      </c>
    </row>
    <row r="3660" spans="1:13">
      <c r="A3660" s="10">
        <f>[2]Emissions!A3503</f>
        <v>0</v>
      </c>
      <c r="B3660" s="10">
        <f>[2]Emissions!B3503</f>
        <v>0</v>
      </c>
      <c r="C3660" s="10">
        <f>[2]Emissions!C3503</f>
        <v>0</v>
      </c>
      <c r="D3660" s="10">
        <f>[2]Emissions!D3503</f>
        <v>0</v>
      </c>
      <c r="E3660" s="42">
        <f>[2]Emissions!E3503</f>
        <v>0</v>
      </c>
      <c r="F3660" s="42">
        <f>[2]Emissions!F3503</f>
        <v>0</v>
      </c>
      <c r="G3660" s="42">
        <f>[2]Emissions!G3503</f>
        <v>0</v>
      </c>
      <c r="H3660" s="42">
        <f>[2]Emissions!H3503</f>
        <v>0</v>
      </c>
      <c r="I3660" s="42">
        <f>[2]Emissions!I3503</f>
        <v>0</v>
      </c>
      <c r="J3660" s="42">
        <f>[2]Emissions!J3503</f>
        <v>0</v>
      </c>
      <c r="K3660" s="42">
        <f>[2]Emissions!K3503</f>
        <v>0</v>
      </c>
      <c r="L3660" s="42">
        <f>[2]Emissions!L3503</f>
        <v>0</v>
      </c>
      <c r="M3660" s="42">
        <f>[2]Emissions!M3503</f>
        <v>0</v>
      </c>
    </row>
    <row r="3661" spans="1:13">
      <c r="A3661" s="10">
        <f>[2]Emissions!A3504</f>
        <v>0</v>
      </c>
      <c r="B3661" s="10">
        <f>[2]Emissions!B3504</f>
        <v>0</v>
      </c>
      <c r="C3661" s="10">
        <f>[2]Emissions!C3504</f>
        <v>0</v>
      </c>
      <c r="D3661" s="10">
        <f>[2]Emissions!D3504</f>
        <v>0</v>
      </c>
      <c r="E3661" s="42">
        <f>[2]Emissions!E3504</f>
        <v>0</v>
      </c>
      <c r="F3661" s="42">
        <f>[2]Emissions!F3504</f>
        <v>0</v>
      </c>
      <c r="G3661" s="42">
        <f>[2]Emissions!G3504</f>
        <v>0</v>
      </c>
      <c r="H3661" s="42">
        <f>[2]Emissions!H3504</f>
        <v>0</v>
      </c>
      <c r="I3661" s="42">
        <f>[2]Emissions!I3504</f>
        <v>0</v>
      </c>
      <c r="J3661" s="42">
        <f>[2]Emissions!J3504</f>
        <v>0</v>
      </c>
      <c r="K3661" s="42">
        <f>[2]Emissions!K3504</f>
        <v>0</v>
      </c>
      <c r="L3661" s="42">
        <f>[2]Emissions!L3504</f>
        <v>0</v>
      </c>
      <c r="M3661" s="42">
        <f>[2]Emissions!M3504</f>
        <v>0</v>
      </c>
    </row>
    <row r="3662" spans="1:13">
      <c r="A3662" s="10">
        <f>[2]Emissions!A3505</f>
        <v>0</v>
      </c>
      <c r="B3662" s="10">
        <f>[2]Emissions!B3505</f>
        <v>0</v>
      </c>
      <c r="C3662" s="10">
        <f>[2]Emissions!C3505</f>
        <v>0</v>
      </c>
      <c r="D3662" s="10">
        <f>[2]Emissions!D3505</f>
        <v>0</v>
      </c>
      <c r="E3662" s="42">
        <f>[2]Emissions!E3505</f>
        <v>0</v>
      </c>
      <c r="F3662" s="42">
        <f>[2]Emissions!F3505</f>
        <v>0</v>
      </c>
      <c r="G3662" s="42">
        <f>[2]Emissions!G3505</f>
        <v>0</v>
      </c>
      <c r="H3662" s="42">
        <f>[2]Emissions!H3505</f>
        <v>0</v>
      </c>
      <c r="I3662" s="42">
        <f>[2]Emissions!I3505</f>
        <v>0</v>
      </c>
      <c r="J3662" s="42">
        <f>[2]Emissions!J3505</f>
        <v>0</v>
      </c>
      <c r="K3662" s="42">
        <f>[2]Emissions!K3505</f>
        <v>0</v>
      </c>
      <c r="L3662" s="42">
        <f>[2]Emissions!L3505</f>
        <v>0</v>
      </c>
      <c r="M3662" s="42">
        <f>[2]Emissions!M3505</f>
        <v>0</v>
      </c>
    </row>
    <row r="3663" spans="1:13">
      <c r="A3663" s="10">
        <f>[2]Emissions!A3494</f>
        <v>0</v>
      </c>
      <c r="B3663" s="10">
        <f>[2]Emissions!B3494</f>
        <v>0</v>
      </c>
      <c r="C3663" s="10">
        <f>[2]Emissions!C3494</f>
        <v>0</v>
      </c>
      <c r="D3663" s="10">
        <f>[2]Emissions!D3494</f>
        <v>0</v>
      </c>
      <c r="E3663" s="42">
        <f>[2]Emissions!E3494</f>
        <v>0</v>
      </c>
      <c r="F3663" s="42">
        <f>[2]Emissions!F3494</f>
        <v>0</v>
      </c>
      <c r="G3663" s="42">
        <f>[2]Emissions!G3494</f>
        <v>0</v>
      </c>
      <c r="H3663" s="42">
        <f>[2]Emissions!H3494</f>
        <v>0</v>
      </c>
      <c r="I3663" s="42">
        <f>[2]Emissions!I3494</f>
        <v>0</v>
      </c>
      <c r="J3663" s="42">
        <f>[2]Emissions!J3494</f>
        <v>0</v>
      </c>
      <c r="K3663" s="42">
        <f>[2]Emissions!K3494</f>
        <v>0</v>
      </c>
      <c r="L3663" s="42">
        <f>[2]Emissions!L3494</f>
        <v>0</v>
      </c>
      <c r="M3663" s="42">
        <f>[2]Emissions!M3494</f>
        <v>0</v>
      </c>
    </row>
    <row r="3664" spans="1:13">
      <c r="A3664" s="10">
        <f>[2]Emissions!A3495</f>
        <v>0</v>
      </c>
      <c r="B3664" s="10">
        <f>[2]Emissions!B3495</f>
        <v>0</v>
      </c>
      <c r="C3664" s="10">
        <f>[2]Emissions!C3495</f>
        <v>0</v>
      </c>
      <c r="D3664" s="10">
        <f>[2]Emissions!D3495</f>
        <v>0</v>
      </c>
      <c r="E3664" s="42">
        <f>[2]Emissions!E3495</f>
        <v>0</v>
      </c>
      <c r="F3664" s="42">
        <f>[2]Emissions!F3495</f>
        <v>0</v>
      </c>
      <c r="G3664" s="42">
        <f>[2]Emissions!G3495</f>
        <v>0</v>
      </c>
      <c r="H3664" s="42">
        <f>[2]Emissions!H3495</f>
        <v>0</v>
      </c>
      <c r="I3664" s="42">
        <f>[2]Emissions!I3495</f>
        <v>0</v>
      </c>
      <c r="J3664" s="42">
        <f>[2]Emissions!J3495</f>
        <v>0</v>
      </c>
      <c r="K3664" s="42">
        <f>[2]Emissions!K3495</f>
        <v>0</v>
      </c>
      <c r="L3664" s="42">
        <f>[2]Emissions!L3495</f>
        <v>0</v>
      </c>
      <c r="M3664" s="42">
        <f>[2]Emissions!M3495</f>
        <v>0</v>
      </c>
    </row>
    <row r="3665" spans="1:13">
      <c r="A3665" s="10">
        <f>[2]Emissions!A3496</f>
        <v>0</v>
      </c>
      <c r="B3665" s="10">
        <f>[2]Emissions!B3496</f>
        <v>0</v>
      </c>
      <c r="C3665" s="10">
        <f>[2]Emissions!C3496</f>
        <v>0</v>
      </c>
      <c r="D3665" s="10">
        <f>[2]Emissions!D3496</f>
        <v>0</v>
      </c>
      <c r="E3665" s="42">
        <f>[2]Emissions!E3496</f>
        <v>0</v>
      </c>
      <c r="F3665" s="42">
        <f>[2]Emissions!F3496</f>
        <v>0</v>
      </c>
      <c r="G3665" s="42">
        <f>[2]Emissions!G3496</f>
        <v>0</v>
      </c>
      <c r="H3665" s="42">
        <f>[2]Emissions!H3496</f>
        <v>0</v>
      </c>
      <c r="I3665" s="42">
        <f>[2]Emissions!I3496</f>
        <v>0</v>
      </c>
      <c r="J3665" s="42">
        <f>[2]Emissions!J3496</f>
        <v>0</v>
      </c>
      <c r="K3665" s="42">
        <f>[2]Emissions!K3496</f>
        <v>0</v>
      </c>
      <c r="L3665" s="42">
        <f>[2]Emissions!L3496</f>
        <v>0</v>
      </c>
      <c r="M3665" s="42">
        <f>[2]Emissions!M3496</f>
        <v>0</v>
      </c>
    </row>
    <row r="3666" spans="1:13">
      <c r="A3666" s="10">
        <f>[2]Emissions!A3497</f>
        <v>0</v>
      </c>
      <c r="B3666" s="10">
        <f>[2]Emissions!B3497</f>
        <v>0</v>
      </c>
      <c r="C3666" s="10">
        <f>[2]Emissions!C3497</f>
        <v>0</v>
      </c>
      <c r="D3666" s="10">
        <f>[2]Emissions!D3497</f>
        <v>0</v>
      </c>
      <c r="E3666" s="42">
        <f>[2]Emissions!E3497</f>
        <v>0</v>
      </c>
      <c r="F3666" s="42">
        <f>[2]Emissions!F3497</f>
        <v>0</v>
      </c>
      <c r="G3666" s="42">
        <f>[2]Emissions!G3497</f>
        <v>0</v>
      </c>
      <c r="H3666" s="42">
        <f>[2]Emissions!H3497</f>
        <v>0</v>
      </c>
      <c r="I3666" s="42">
        <f>[2]Emissions!I3497</f>
        <v>0</v>
      </c>
      <c r="J3666" s="42">
        <f>[2]Emissions!J3497</f>
        <v>0</v>
      </c>
      <c r="K3666" s="42">
        <f>[2]Emissions!K3497</f>
        <v>0</v>
      </c>
      <c r="L3666" s="42">
        <f>[2]Emissions!L3497</f>
        <v>0</v>
      </c>
      <c r="M3666" s="42">
        <f>[2]Emissions!M3497</f>
        <v>0</v>
      </c>
    </row>
    <row r="3667" spans="1:13">
      <c r="A3667" s="10">
        <f>[2]Emissions!A3498</f>
        <v>0</v>
      </c>
      <c r="B3667" s="10">
        <f>[2]Emissions!B3498</f>
        <v>0</v>
      </c>
      <c r="C3667" s="10">
        <f>[2]Emissions!C3498</f>
        <v>0</v>
      </c>
      <c r="D3667" s="10">
        <f>[2]Emissions!D3498</f>
        <v>0</v>
      </c>
      <c r="E3667" s="42">
        <f>[2]Emissions!E3498</f>
        <v>0</v>
      </c>
      <c r="F3667" s="42">
        <f>[2]Emissions!F3498</f>
        <v>0</v>
      </c>
      <c r="G3667" s="42">
        <f>[2]Emissions!G3498</f>
        <v>0</v>
      </c>
      <c r="H3667" s="42">
        <f>[2]Emissions!H3498</f>
        <v>0</v>
      </c>
      <c r="I3667" s="42">
        <f>[2]Emissions!I3498</f>
        <v>0</v>
      </c>
      <c r="J3667" s="42">
        <f>[2]Emissions!J3498</f>
        <v>0</v>
      </c>
      <c r="K3667" s="42">
        <f>[2]Emissions!K3498</f>
        <v>0</v>
      </c>
      <c r="L3667" s="42">
        <f>[2]Emissions!L3498</f>
        <v>0</v>
      </c>
      <c r="M3667" s="42">
        <f>[2]Emissions!M3498</f>
        <v>0</v>
      </c>
    </row>
    <row r="3668" spans="1:13">
      <c r="A3668" s="10">
        <f>[2]Emissions!A3487</f>
        <v>0</v>
      </c>
      <c r="B3668" s="10">
        <f>[2]Emissions!B3487</f>
        <v>0</v>
      </c>
      <c r="C3668" s="10">
        <f>[2]Emissions!C3487</f>
        <v>0</v>
      </c>
      <c r="D3668" s="10">
        <f>[2]Emissions!D3487</f>
        <v>0</v>
      </c>
      <c r="E3668" s="42">
        <f>[2]Emissions!E3487</f>
        <v>0</v>
      </c>
      <c r="F3668" s="42">
        <f>[2]Emissions!F3487</f>
        <v>0</v>
      </c>
      <c r="G3668" s="42">
        <f>[2]Emissions!G3487</f>
        <v>0</v>
      </c>
      <c r="H3668" s="42">
        <f>[2]Emissions!H3487</f>
        <v>0</v>
      </c>
      <c r="I3668" s="42">
        <f>[2]Emissions!I3487</f>
        <v>0</v>
      </c>
      <c r="J3668" s="42">
        <f>[2]Emissions!J3487</f>
        <v>0</v>
      </c>
      <c r="K3668" s="42">
        <f>[2]Emissions!K3487</f>
        <v>0</v>
      </c>
      <c r="L3668" s="42">
        <f>[2]Emissions!L3487</f>
        <v>0</v>
      </c>
      <c r="M3668" s="42">
        <f>[2]Emissions!M3487</f>
        <v>0</v>
      </c>
    </row>
    <row r="3669" spans="1:13">
      <c r="A3669" s="10">
        <f>[2]Emissions!A3488</f>
        <v>0</v>
      </c>
      <c r="B3669" s="10">
        <f>[2]Emissions!B3488</f>
        <v>0</v>
      </c>
      <c r="C3669" s="10">
        <f>[2]Emissions!C3488</f>
        <v>0</v>
      </c>
      <c r="D3669" s="10">
        <f>[2]Emissions!D3488</f>
        <v>0</v>
      </c>
      <c r="E3669" s="42">
        <f>[2]Emissions!E3488</f>
        <v>0</v>
      </c>
      <c r="F3669" s="42">
        <f>[2]Emissions!F3488</f>
        <v>0</v>
      </c>
      <c r="G3669" s="42">
        <f>[2]Emissions!G3488</f>
        <v>0</v>
      </c>
      <c r="H3669" s="42">
        <f>[2]Emissions!H3488</f>
        <v>0</v>
      </c>
      <c r="I3669" s="42">
        <f>[2]Emissions!I3488</f>
        <v>0</v>
      </c>
      <c r="J3669" s="42">
        <f>[2]Emissions!J3488</f>
        <v>0</v>
      </c>
      <c r="K3669" s="42">
        <f>[2]Emissions!K3488</f>
        <v>0</v>
      </c>
      <c r="L3669" s="42">
        <f>[2]Emissions!L3488</f>
        <v>0</v>
      </c>
      <c r="M3669" s="42">
        <f>[2]Emissions!M3488</f>
        <v>0</v>
      </c>
    </row>
    <row r="3670" spans="1:13">
      <c r="A3670" s="10">
        <f>[2]Emissions!A3489</f>
        <v>0</v>
      </c>
      <c r="B3670" s="10">
        <f>[2]Emissions!B3489</f>
        <v>0</v>
      </c>
      <c r="C3670" s="10">
        <f>[2]Emissions!C3489</f>
        <v>0</v>
      </c>
      <c r="D3670" s="10">
        <f>[2]Emissions!D3489</f>
        <v>0</v>
      </c>
      <c r="E3670" s="42">
        <f>[2]Emissions!E3489</f>
        <v>0</v>
      </c>
      <c r="F3670" s="42">
        <f>[2]Emissions!F3489</f>
        <v>0</v>
      </c>
      <c r="G3670" s="42">
        <f>[2]Emissions!G3489</f>
        <v>0</v>
      </c>
      <c r="H3670" s="42">
        <f>[2]Emissions!H3489</f>
        <v>0</v>
      </c>
      <c r="I3670" s="42">
        <f>[2]Emissions!I3489</f>
        <v>0</v>
      </c>
      <c r="J3670" s="42">
        <f>[2]Emissions!J3489</f>
        <v>0</v>
      </c>
      <c r="K3670" s="42">
        <f>[2]Emissions!K3489</f>
        <v>0</v>
      </c>
      <c r="L3670" s="42">
        <f>[2]Emissions!L3489</f>
        <v>0</v>
      </c>
      <c r="M3670" s="42">
        <f>[2]Emissions!M3489</f>
        <v>0</v>
      </c>
    </row>
    <row r="3671" spans="1:13">
      <c r="A3671" s="10">
        <f>[2]Emissions!A3490</f>
        <v>0</v>
      </c>
      <c r="B3671" s="10">
        <f>[2]Emissions!B3490</f>
        <v>0</v>
      </c>
      <c r="C3671" s="10">
        <f>[2]Emissions!C3490</f>
        <v>0</v>
      </c>
      <c r="D3671" s="10">
        <f>[2]Emissions!D3490</f>
        <v>0</v>
      </c>
      <c r="E3671" s="42">
        <f>[2]Emissions!E3490</f>
        <v>0</v>
      </c>
      <c r="F3671" s="42">
        <f>[2]Emissions!F3490</f>
        <v>0</v>
      </c>
      <c r="G3671" s="42">
        <f>[2]Emissions!G3490</f>
        <v>0</v>
      </c>
      <c r="H3671" s="42">
        <f>[2]Emissions!H3490</f>
        <v>0</v>
      </c>
      <c r="I3671" s="42">
        <f>[2]Emissions!I3490</f>
        <v>0</v>
      </c>
      <c r="J3671" s="42">
        <f>[2]Emissions!J3490</f>
        <v>0</v>
      </c>
      <c r="K3671" s="42">
        <f>[2]Emissions!K3490</f>
        <v>0</v>
      </c>
      <c r="L3671" s="42">
        <f>[2]Emissions!L3490</f>
        <v>0</v>
      </c>
      <c r="M3671" s="42">
        <f>[2]Emissions!M3490</f>
        <v>0</v>
      </c>
    </row>
    <row r="3672" spans="1:13">
      <c r="A3672" s="10">
        <f>[2]Emissions!A3491</f>
        <v>0</v>
      </c>
      <c r="B3672" s="10">
        <f>[2]Emissions!B3491</f>
        <v>0</v>
      </c>
      <c r="C3672" s="10">
        <f>[2]Emissions!C3491</f>
        <v>0</v>
      </c>
      <c r="D3672" s="10">
        <f>[2]Emissions!D3491</f>
        <v>0</v>
      </c>
      <c r="E3672" s="42">
        <f>[2]Emissions!E3491</f>
        <v>0</v>
      </c>
      <c r="F3672" s="42">
        <f>[2]Emissions!F3491</f>
        <v>0</v>
      </c>
      <c r="G3672" s="42">
        <f>[2]Emissions!G3491</f>
        <v>0</v>
      </c>
      <c r="H3672" s="42">
        <f>[2]Emissions!H3491</f>
        <v>0</v>
      </c>
      <c r="I3672" s="42">
        <f>[2]Emissions!I3491</f>
        <v>0</v>
      </c>
      <c r="J3672" s="42">
        <f>[2]Emissions!J3491</f>
        <v>0</v>
      </c>
      <c r="K3672" s="42">
        <f>[2]Emissions!K3491</f>
        <v>0</v>
      </c>
      <c r="L3672" s="42">
        <f>[2]Emissions!L3491</f>
        <v>0</v>
      </c>
      <c r="M3672" s="42">
        <f>[2]Emissions!M3491</f>
        <v>0</v>
      </c>
    </row>
    <row r="3673" spans="1:13">
      <c r="A3673" s="10">
        <f>[2]Emissions!A3492</f>
        <v>0</v>
      </c>
      <c r="B3673" s="10">
        <f>[2]Emissions!B3492</f>
        <v>0</v>
      </c>
      <c r="C3673" s="10">
        <f>[2]Emissions!C3492</f>
        <v>0</v>
      </c>
      <c r="D3673" s="10">
        <f>[2]Emissions!D3492</f>
        <v>0</v>
      </c>
      <c r="E3673" s="42">
        <f>[2]Emissions!E3492</f>
        <v>0</v>
      </c>
      <c r="F3673" s="42">
        <f>[2]Emissions!F3492</f>
        <v>0</v>
      </c>
      <c r="G3673" s="42">
        <f>[2]Emissions!G3492</f>
        <v>0</v>
      </c>
      <c r="H3673" s="42">
        <f>[2]Emissions!H3492</f>
        <v>0</v>
      </c>
      <c r="I3673" s="42">
        <f>[2]Emissions!I3492</f>
        <v>0</v>
      </c>
      <c r="J3673" s="42">
        <f>[2]Emissions!J3492</f>
        <v>0</v>
      </c>
      <c r="K3673" s="42">
        <f>[2]Emissions!K3492</f>
        <v>0</v>
      </c>
      <c r="L3673" s="42">
        <f>[2]Emissions!L3492</f>
        <v>0</v>
      </c>
      <c r="M3673" s="42">
        <f>[2]Emissions!M3492</f>
        <v>0</v>
      </c>
    </row>
    <row r="3674" spans="1:13">
      <c r="A3674" s="10">
        <f>[2]Emissions!A3493</f>
        <v>0</v>
      </c>
      <c r="B3674" s="10">
        <f>[2]Emissions!B3493</f>
        <v>0</v>
      </c>
      <c r="C3674" s="10">
        <f>[2]Emissions!C3493</f>
        <v>0</v>
      </c>
      <c r="D3674" s="10">
        <f>[2]Emissions!D3493</f>
        <v>0</v>
      </c>
      <c r="E3674" s="42">
        <f>[2]Emissions!E3493</f>
        <v>0</v>
      </c>
      <c r="F3674" s="42">
        <f>[2]Emissions!F3493</f>
        <v>0</v>
      </c>
      <c r="G3674" s="42">
        <f>[2]Emissions!G3493</f>
        <v>0</v>
      </c>
      <c r="H3674" s="42">
        <f>[2]Emissions!H3493</f>
        <v>0</v>
      </c>
      <c r="I3674" s="42">
        <f>[2]Emissions!I3493</f>
        <v>0</v>
      </c>
      <c r="J3674" s="42">
        <f>[2]Emissions!J3493</f>
        <v>0</v>
      </c>
      <c r="K3674" s="42">
        <f>[2]Emissions!K3493</f>
        <v>0</v>
      </c>
      <c r="L3674" s="42">
        <f>[2]Emissions!L3493</f>
        <v>0</v>
      </c>
      <c r="M3674" s="42">
        <f>[2]Emissions!M3493</f>
        <v>0</v>
      </c>
    </row>
    <row r="3675" spans="1:13">
      <c r="A3675" s="10">
        <f>[2]Emissions!A3480</f>
        <v>0</v>
      </c>
      <c r="B3675" s="10">
        <f>[2]Emissions!B3480</f>
        <v>0</v>
      </c>
      <c r="C3675" s="10">
        <f>[2]Emissions!C3480</f>
        <v>0</v>
      </c>
      <c r="D3675" s="10">
        <f>[2]Emissions!D3480</f>
        <v>0</v>
      </c>
      <c r="E3675" s="42">
        <f>[2]Emissions!E3480</f>
        <v>0</v>
      </c>
      <c r="F3675" s="42">
        <f>[2]Emissions!F3480</f>
        <v>0</v>
      </c>
      <c r="G3675" s="42">
        <f>[2]Emissions!G3480</f>
        <v>0</v>
      </c>
      <c r="H3675" s="42">
        <f>[2]Emissions!H3480</f>
        <v>0</v>
      </c>
      <c r="I3675" s="42">
        <f>[2]Emissions!I3480</f>
        <v>0</v>
      </c>
      <c r="J3675" s="42">
        <f>[2]Emissions!J3480</f>
        <v>0</v>
      </c>
      <c r="K3675" s="42">
        <f>[2]Emissions!K3480</f>
        <v>0</v>
      </c>
      <c r="L3675" s="42">
        <f>[2]Emissions!L3480</f>
        <v>0</v>
      </c>
      <c r="M3675" s="42">
        <f>[2]Emissions!M3480</f>
        <v>0</v>
      </c>
    </row>
    <row r="3676" spans="1:13">
      <c r="A3676" s="10">
        <f>[2]Emissions!A3481</f>
        <v>0</v>
      </c>
      <c r="B3676" s="10">
        <f>[2]Emissions!B3481</f>
        <v>0</v>
      </c>
      <c r="C3676" s="10">
        <f>[2]Emissions!C3481</f>
        <v>0</v>
      </c>
      <c r="D3676" s="10">
        <f>[2]Emissions!D3481</f>
        <v>0</v>
      </c>
      <c r="E3676" s="42">
        <f>[2]Emissions!E3481</f>
        <v>0</v>
      </c>
      <c r="F3676" s="42">
        <f>[2]Emissions!F3481</f>
        <v>0</v>
      </c>
      <c r="G3676" s="42">
        <f>[2]Emissions!G3481</f>
        <v>0</v>
      </c>
      <c r="H3676" s="42">
        <f>[2]Emissions!H3481</f>
        <v>0</v>
      </c>
      <c r="I3676" s="42">
        <f>[2]Emissions!I3481</f>
        <v>0</v>
      </c>
      <c r="J3676" s="42">
        <f>[2]Emissions!J3481</f>
        <v>0</v>
      </c>
      <c r="K3676" s="42">
        <f>[2]Emissions!K3481</f>
        <v>0</v>
      </c>
      <c r="L3676" s="42">
        <f>[2]Emissions!L3481</f>
        <v>0</v>
      </c>
      <c r="M3676" s="42">
        <f>[2]Emissions!M3481</f>
        <v>0</v>
      </c>
    </row>
    <row r="3677" spans="1:13">
      <c r="A3677" s="10">
        <f>[2]Emissions!A3482</f>
        <v>0</v>
      </c>
      <c r="B3677" s="10">
        <f>[2]Emissions!B3482</f>
        <v>0</v>
      </c>
      <c r="C3677" s="10">
        <f>[2]Emissions!C3482</f>
        <v>0</v>
      </c>
      <c r="D3677" s="10">
        <f>[2]Emissions!D3482</f>
        <v>0</v>
      </c>
      <c r="E3677" s="42">
        <f>[2]Emissions!E3482</f>
        <v>0</v>
      </c>
      <c r="F3677" s="42">
        <f>[2]Emissions!F3482</f>
        <v>0</v>
      </c>
      <c r="G3677" s="42">
        <f>[2]Emissions!G3482</f>
        <v>0</v>
      </c>
      <c r="H3677" s="42">
        <f>[2]Emissions!H3482</f>
        <v>0</v>
      </c>
      <c r="I3677" s="42">
        <f>[2]Emissions!I3482</f>
        <v>0</v>
      </c>
      <c r="J3677" s="42">
        <f>[2]Emissions!J3482</f>
        <v>0</v>
      </c>
      <c r="K3677" s="42">
        <f>[2]Emissions!K3482</f>
        <v>0</v>
      </c>
      <c r="L3677" s="42">
        <f>[2]Emissions!L3482</f>
        <v>0</v>
      </c>
      <c r="M3677" s="42">
        <f>[2]Emissions!M3482</f>
        <v>0</v>
      </c>
    </row>
    <row r="3678" spans="1:13">
      <c r="A3678" s="10">
        <f>[2]Emissions!A3483</f>
        <v>0</v>
      </c>
      <c r="B3678" s="10">
        <f>[2]Emissions!B3483</f>
        <v>0</v>
      </c>
      <c r="C3678" s="10">
        <f>[2]Emissions!C3483</f>
        <v>0</v>
      </c>
      <c r="D3678" s="10">
        <f>[2]Emissions!D3483</f>
        <v>0</v>
      </c>
      <c r="E3678" s="42">
        <f>[2]Emissions!E3483</f>
        <v>0</v>
      </c>
      <c r="F3678" s="42">
        <f>[2]Emissions!F3483</f>
        <v>0</v>
      </c>
      <c r="G3678" s="42">
        <f>[2]Emissions!G3483</f>
        <v>0</v>
      </c>
      <c r="H3678" s="42">
        <f>[2]Emissions!H3483</f>
        <v>0</v>
      </c>
      <c r="I3678" s="42">
        <f>[2]Emissions!I3483</f>
        <v>0</v>
      </c>
      <c r="J3678" s="42">
        <f>[2]Emissions!J3483</f>
        <v>0</v>
      </c>
      <c r="K3678" s="42">
        <f>[2]Emissions!K3483</f>
        <v>0</v>
      </c>
      <c r="L3678" s="42">
        <f>[2]Emissions!L3483</f>
        <v>0</v>
      </c>
      <c r="M3678" s="42">
        <f>[2]Emissions!M3483</f>
        <v>0</v>
      </c>
    </row>
    <row r="3679" spans="1:13">
      <c r="A3679" s="10">
        <f>[2]Emissions!A3484</f>
        <v>0</v>
      </c>
      <c r="B3679" s="10">
        <f>[2]Emissions!B3484</f>
        <v>0</v>
      </c>
      <c r="C3679" s="10">
        <f>[2]Emissions!C3484</f>
        <v>0</v>
      </c>
      <c r="D3679" s="10">
        <f>[2]Emissions!D3484</f>
        <v>0</v>
      </c>
      <c r="E3679" s="42">
        <f>[2]Emissions!E3484</f>
        <v>0</v>
      </c>
      <c r="F3679" s="42">
        <f>[2]Emissions!F3484</f>
        <v>0</v>
      </c>
      <c r="G3679" s="42">
        <f>[2]Emissions!G3484</f>
        <v>0</v>
      </c>
      <c r="H3679" s="42">
        <f>[2]Emissions!H3484</f>
        <v>0</v>
      </c>
      <c r="I3679" s="42">
        <f>[2]Emissions!I3484</f>
        <v>0</v>
      </c>
      <c r="J3679" s="42">
        <f>[2]Emissions!J3484</f>
        <v>0</v>
      </c>
      <c r="K3679" s="42">
        <f>[2]Emissions!K3484</f>
        <v>0</v>
      </c>
      <c r="L3679" s="42">
        <f>[2]Emissions!L3484</f>
        <v>0</v>
      </c>
      <c r="M3679" s="42">
        <f>[2]Emissions!M3484</f>
        <v>0</v>
      </c>
    </row>
    <row r="3680" spans="1:13">
      <c r="A3680" s="10">
        <f>[2]Emissions!A3485</f>
        <v>0</v>
      </c>
      <c r="B3680" s="10">
        <f>[2]Emissions!B3485</f>
        <v>0</v>
      </c>
      <c r="C3680" s="10">
        <f>[2]Emissions!C3485</f>
        <v>0</v>
      </c>
      <c r="D3680" s="10">
        <f>[2]Emissions!D3485</f>
        <v>0</v>
      </c>
      <c r="E3680" s="42">
        <f>[2]Emissions!E3485</f>
        <v>0</v>
      </c>
      <c r="F3680" s="42">
        <f>[2]Emissions!F3485</f>
        <v>0</v>
      </c>
      <c r="G3680" s="42">
        <f>[2]Emissions!G3485</f>
        <v>0</v>
      </c>
      <c r="H3680" s="42">
        <f>[2]Emissions!H3485</f>
        <v>0</v>
      </c>
      <c r="I3680" s="42">
        <f>[2]Emissions!I3485</f>
        <v>0</v>
      </c>
      <c r="J3680" s="42">
        <f>[2]Emissions!J3485</f>
        <v>0</v>
      </c>
      <c r="K3680" s="42">
        <f>[2]Emissions!K3485</f>
        <v>0</v>
      </c>
      <c r="L3680" s="42">
        <f>[2]Emissions!L3485</f>
        <v>0</v>
      </c>
      <c r="M3680" s="42">
        <f>[2]Emissions!M3485</f>
        <v>0</v>
      </c>
    </row>
    <row r="3681" spans="1:13">
      <c r="A3681" s="10">
        <f>[2]Emissions!A3486</f>
        <v>0</v>
      </c>
      <c r="B3681" s="10">
        <f>[2]Emissions!B3486</f>
        <v>0</v>
      </c>
      <c r="C3681" s="10">
        <f>[2]Emissions!C3486</f>
        <v>0</v>
      </c>
      <c r="D3681" s="10">
        <f>[2]Emissions!D3486</f>
        <v>0</v>
      </c>
      <c r="E3681" s="42">
        <f>[2]Emissions!E3486</f>
        <v>0</v>
      </c>
      <c r="F3681" s="42">
        <f>[2]Emissions!F3486</f>
        <v>0</v>
      </c>
      <c r="G3681" s="42">
        <f>[2]Emissions!G3486</f>
        <v>0</v>
      </c>
      <c r="H3681" s="42">
        <f>[2]Emissions!H3486</f>
        <v>0</v>
      </c>
      <c r="I3681" s="42">
        <f>[2]Emissions!I3486</f>
        <v>0</v>
      </c>
      <c r="J3681" s="42">
        <f>[2]Emissions!J3486</f>
        <v>0</v>
      </c>
      <c r="K3681" s="42">
        <f>[2]Emissions!K3486</f>
        <v>0</v>
      </c>
      <c r="L3681" s="42">
        <f>[2]Emissions!L3486</f>
        <v>0</v>
      </c>
      <c r="M3681" s="42">
        <f>[2]Emissions!M3486</f>
        <v>0</v>
      </c>
    </row>
    <row r="3682" spans="1:13">
      <c r="A3682" s="10">
        <f>[2]Emissions!A3473</f>
        <v>0</v>
      </c>
      <c r="B3682" s="10">
        <f>[2]Emissions!B3473</f>
        <v>0</v>
      </c>
      <c r="C3682" s="10">
        <f>[2]Emissions!C3473</f>
        <v>0</v>
      </c>
      <c r="D3682" s="10">
        <f>[2]Emissions!D3473</f>
        <v>0</v>
      </c>
      <c r="E3682" s="42">
        <f>[2]Emissions!E3473</f>
        <v>0</v>
      </c>
      <c r="F3682" s="42">
        <f>[2]Emissions!F3473</f>
        <v>0</v>
      </c>
      <c r="G3682" s="42">
        <f>[2]Emissions!G3473</f>
        <v>0</v>
      </c>
      <c r="H3682" s="42">
        <f>[2]Emissions!H3473</f>
        <v>0</v>
      </c>
      <c r="I3682" s="42">
        <f>[2]Emissions!I3473</f>
        <v>0</v>
      </c>
      <c r="J3682" s="42">
        <f>[2]Emissions!J3473</f>
        <v>0</v>
      </c>
      <c r="K3682" s="42">
        <f>[2]Emissions!K3473</f>
        <v>0</v>
      </c>
      <c r="L3682" s="42">
        <f>[2]Emissions!L3473</f>
        <v>0</v>
      </c>
      <c r="M3682" s="42">
        <f>[2]Emissions!M3473</f>
        <v>0</v>
      </c>
    </row>
    <row r="3683" spans="1:13">
      <c r="A3683" s="10">
        <f>[2]Emissions!A3474</f>
        <v>0</v>
      </c>
      <c r="B3683" s="10">
        <f>[2]Emissions!B3474</f>
        <v>0</v>
      </c>
      <c r="C3683" s="10">
        <f>[2]Emissions!C3474</f>
        <v>0</v>
      </c>
      <c r="D3683" s="10">
        <f>[2]Emissions!D3474</f>
        <v>0</v>
      </c>
      <c r="E3683" s="42">
        <f>[2]Emissions!E3474</f>
        <v>0</v>
      </c>
      <c r="F3683" s="42">
        <f>[2]Emissions!F3474</f>
        <v>0</v>
      </c>
      <c r="G3683" s="42">
        <f>[2]Emissions!G3474</f>
        <v>0</v>
      </c>
      <c r="H3683" s="42">
        <f>[2]Emissions!H3474</f>
        <v>0</v>
      </c>
      <c r="I3683" s="42">
        <f>[2]Emissions!I3474</f>
        <v>0</v>
      </c>
      <c r="J3683" s="42">
        <f>[2]Emissions!J3474</f>
        <v>0</v>
      </c>
      <c r="K3683" s="42">
        <f>[2]Emissions!K3474</f>
        <v>0</v>
      </c>
      <c r="L3683" s="42">
        <f>[2]Emissions!L3474</f>
        <v>0</v>
      </c>
      <c r="M3683" s="42">
        <f>[2]Emissions!M3474</f>
        <v>0</v>
      </c>
    </row>
    <row r="3684" spans="1:13">
      <c r="A3684" s="10">
        <f>[2]Emissions!A3475</f>
        <v>0</v>
      </c>
      <c r="B3684" s="10">
        <f>[2]Emissions!B3475</f>
        <v>0</v>
      </c>
      <c r="C3684" s="10">
        <f>[2]Emissions!C3475</f>
        <v>0</v>
      </c>
      <c r="D3684" s="10">
        <f>[2]Emissions!D3475</f>
        <v>0</v>
      </c>
      <c r="E3684" s="42">
        <f>[2]Emissions!E3475</f>
        <v>0</v>
      </c>
      <c r="F3684" s="42">
        <f>[2]Emissions!F3475</f>
        <v>0</v>
      </c>
      <c r="G3684" s="42">
        <f>[2]Emissions!G3475</f>
        <v>0</v>
      </c>
      <c r="H3684" s="42">
        <f>[2]Emissions!H3475</f>
        <v>0</v>
      </c>
      <c r="I3684" s="42">
        <f>[2]Emissions!I3475</f>
        <v>0</v>
      </c>
      <c r="J3684" s="42">
        <f>[2]Emissions!J3475</f>
        <v>0</v>
      </c>
      <c r="K3684" s="42">
        <f>[2]Emissions!K3475</f>
        <v>0</v>
      </c>
      <c r="L3684" s="42">
        <f>[2]Emissions!L3475</f>
        <v>0</v>
      </c>
      <c r="M3684" s="42">
        <f>[2]Emissions!M3475</f>
        <v>0</v>
      </c>
    </row>
    <row r="3685" spans="1:13">
      <c r="A3685" s="10">
        <f>[2]Emissions!A3476</f>
        <v>0</v>
      </c>
      <c r="B3685" s="10">
        <f>[2]Emissions!B3476</f>
        <v>0</v>
      </c>
      <c r="C3685" s="10">
        <f>[2]Emissions!C3476</f>
        <v>0</v>
      </c>
      <c r="D3685" s="10">
        <f>[2]Emissions!D3476</f>
        <v>0</v>
      </c>
      <c r="E3685" s="42">
        <f>[2]Emissions!E3476</f>
        <v>0</v>
      </c>
      <c r="F3685" s="42">
        <f>[2]Emissions!F3476</f>
        <v>0</v>
      </c>
      <c r="G3685" s="42">
        <f>[2]Emissions!G3476</f>
        <v>0</v>
      </c>
      <c r="H3685" s="42">
        <f>[2]Emissions!H3476</f>
        <v>0</v>
      </c>
      <c r="I3685" s="42">
        <f>[2]Emissions!I3476</f>
        <v>0</v>
      </c>
      <c r="J3685" s="42">
        <f>[2]Emissions!J3476</f>
        <v>0</v>
      </c>
      <c r="K3685" s="42">
        <f>[2]Emissions!K3476</f>
        <v>0</v>
      </c>
      <c r="L3685" s="42">
        <f>[2]Emissions!L3476</f>
        <v>0</v>
      </c>
      <c r="M3685" s="42">
        <f>[2]Emissions!M3476</f>
        <v>0</v>
      </c>
    </row>
    <row r="3686" spans="1:13">
      <c r="A3686" s="10">
        <f>[2]Emissions!A3477</f>
        <v>0</v>
      </c>
      <c r="B3686" s="10">
        <f>[2]Emissions!B3477</f>
        <v>0</v>
      </c>
      <c r="C3686" s="10">
        <f>[2]Emissions!C3477</f>
        <v>0</v>
      </c>
      <c r="D3686" s="10">
        <f>[2]Emissions!D3477</f>
        <v>0</v>
      </c>
      <c r="E3686" s="42">
        <f>[2]Emissions!E3477</f>
        <v>0</v>
      </c>
      <c r="F3686" s="42">
        <f>[2]Emissions!F3477</f>
        <v>0</v>
      </c>
      <c r="G3686" s="42">
        <f>[2]Emissions!G3477</f>
        <v>0</v>
      </c>
      <c r="H3686" s="42">
        <f>[2]Emissions!H3477</f>
        <v>0</v>
      </c>
      <c r="I3686" s="42">
        <f>[2]Emissions!I3477</f>
        <v>0</v>
      </c>
      <c r="J3686" s="42">
        <f>[2]Emissions!J3477</f>
        <v>0</v>
      </c>
      <c r="K3686" s="42">
        <f>[2]Emissions!K3477</f>
        <v>0</v>
      </c>
      <c r="L3686" s="42">
        <f>[2]Emissions!L3477</f>
        <v>0</v>
      </c>
      <c r="M3686" s="42">
        <f>[2]Emissions!M3477</f>
        <v>0</v>
      </c>
    </row>
    <row r="3687" spans="1:13">
      <c r="A3687" s="10">
        <f>[2]Emissions!A3478</f>
        <v>0</v>
      </c>
      <c r="B3687" s="10">
        <f>[2]Emissions!B3478</f>
        <v>0</v>
      </c>
      <c r="C3687" s="10">
        <f>[2]Emissions!C3478</f>
        <v>0</v>
      </c>
      <c r="D3687" s="10">
        <f>[2]Emissions!D3478</f>
        <v>0</v>
      </c>
      <c r="E3687" s="42">
        <f>[2]Emissions!E3478</f>
        <v>0</v>
      </c>
      <c r="F3687" s="42">
        <f>[2]Emissions!F3478</f>
        <v>0</v>
      </c>
      <c r="G3687" s="42">
        <f>[2]Emissions!G3478</f>
        <v>0</v>
      </c>
      <c r="H3687" s="42">
        <f>[2]Emissions!H3478</f>
        <v>0</v>
      </c>
      <c r="I3687" s="42">
        <f>[2]Emissions!I3478</f>
        <v>0</v>
      </c>
      <c r="J3687" s="42">
        <f>[2]Emissions!J3478</f>
        <v>0</v>
      </c>
      <c r="K3687" s="42">
        <f>[2]Emissions!K3478</f>
        <v>0</v>
      </c>
      <c r="L3687" s="42">
        <f>[2]Emissions!L3478</f>
        <v>0</v>
      </c>
      <c r="M3687" s="42">
        <f>[2]Emissions!M3478</f>
        <v>0</v>
      </c>
    </row>
    <row r="3688" spans="1:13">
      <c r="A3688" s="10">
        <f>[2]Emissions!A3479</f>
        <v>0</v>
      </c>
      <c r="B3688" s="10">
        <f>[2]Emissions!B3479</f>
        <v>0</v>
      </c>
      <c r="C3688" s="10">
        <f>[2]Emissions!C3479</f>
        <v>0</v>
      </c>
      <c r="D3688" s="10">
        <f>[2]Emissions!D3479</f>
        <v>0</v>
      </c>
      <c r="E3688" s="42">
        <f>[2]Emissions!E3479</f>
        <v>0</v>
      </c>
      <c r="F3688" s="42">
        <f>[2]Emissions!F3479</f>
        <v>0</v>
      </c>
      <c r="G3688" s="42">
        <f>[2]Emissions!G3479</f>
        <v>0</v>
      </c>
      <c r="H3688" s="42">
        <f>[2]Emissions!H3479</f>
        <v>0</v>
      </c>
      <c r="I3688" s="42">
        <f>[2]Emissions!I3479</f>
        <v>0</v>
      </c>
      <c r="J3688" s="42">
        <f>[2]Emissions!J3479</f>
        <v>0</v>
      </c>
      <c r="K3688" s="42">
        <f>[2]Emissions!K3479</f>
        <v>0</v>
      </c>
      <c r="L3688" s="42">
        <f>[2]Emissions!L3479</f>
        <v>0</v>
      </c>
      <c r="M3688" s="42">
        <f>[2]Emissions!M3479</f>
        <v>0</v>
      </c>
    </row>
    <row r="3689" spans="1:13">
      <c r="A3689" s="10">
        <f>[2]Emissions!A3466</f>
        <v>0</v>
      </c>
      <c r="B3689" s="10">
        <f>[2]Emissions!B3466</f>
        <v>0</v>
      </c>
      <c r="C3689" s="10">
        <f>[2]Emissions!C3466</f>
        <v>0</v>
      </c>
      <c r="D3689" s="10">
        <f>[2]Emissions!D3466</f>
        <v>0</v>
      </c>
      <c r="E3689" s="42">
        <f>[2]Emissions!E3466</f>
        <v>0</v>
      </c>
      <c r="F3689" s="42">
        <f>[2]Emissions!F3466</f>
        <v>0</v>
      </c>
      <c r="G3689" s="42">
        <f>[2]Emissions!G3466</f>
        <v>0</v>
      </c>
      <c r="H3689" s="42">
        <f>[2]Emissions!H3466</f>
        <v>0</v>
      </c>
      <c r="I3689" s="42">
        <f>[2]Emissions!I3466</f>
        <v>0</v>
      </c>
      <c r="J3689" s="42">
        <f>[2]Emissions!J3466</f>
        <v>0</v>
      </c>
      <c r="K3689" s="42">
        <f>[2]Emissions!K3466</f>
        <v>0</v>
      </c>
      <c r="L3689" s="42">
        <f>[2]Emissions!L3466</f>
        <v>0</v>
      </c>
      <c r="M3689" s="42">
        <f>[2]Emissions!M3466</f>
        <v>0</v>
      </c>
    </row>
    <row r="3690" spans="1:13">
      <c r="A3690" s="10">
        <f>[2]Emissions!A3467</f>
        <v>0</v>
      </c>
      <c r="B3690" s="10">
        <f>[2]Emissions!B3467</f>
        <v>0</v>
      </c>
      <c r="C3690" s="10">
        <f>[2]Emissions!C3467</f>
        <v>0</v>
      </c>
      <c r="D3690" s="10">
        <f>[2]Emissions!D3467</f>
        <v>0</v>
      </c>
      <c r="E3690" s="42">
        <f>[2]Emissions!E3467</f>
        <v>0</v>
      </c>
      <c r="F3690" s="42">
        <f>[2]Emissions!F3467</f>
        <v>0</v>
      </c>
      <c r="G3690" s="42">
        <f>[2]Emissions!G3467</f>
        <v>0</v>
      </c>
      <c r="H3690" s="42">
        <f>[2]Emissions!H3467</f>
        <v>0</v>
      </c>
      <c r="I3690" s="42">
        <f>[2]Emissions!I3467</f>
        <v>0</v>
      </c>
      <c r="J3690" s="42">
        <f>[2]Emissions!J3467</f>
        <v>0</v>
      </c>
      <c r="K3690" s="42">
        <f>[2]Emissions!K3467</f>
        <v>0</v>
      </c>
      <c r="L3690" s="42">
        <f>[2]Emissions!L3467</f>
        <v>0</v>
      </c>
      <c r="M3690" s="42">
        <f>[2]Emissions!M3467</f>
        <v>0</v>
      </c>
    </row>
    <row r="3691" spans="1:13">
      <c r="A3691" s="10">
        <f>[2]Emissions!A3468</f>
        <v>0</v>
      </c>
      <c r="B3691" s="10">
        <f>[2]Emissions!B3468</f>
        <v>0</v>
      </c>
      <c r="C3691" s="10">
        <f>[2]Emissions!C3468</f>
        <v>0</v>
      </c>
      <c r="D3691" s="10">
        <f>[2]Emissions!D3468</f>
        <v>0</v>
      </c>
      <c r="E3691" s="42">
        <f>[2]Emissions!E3468</f>
        <v>0</v>
      </c>
      <c r="F3691" s="42">
        <f>[2]Emissions!F3468</f>
        <v>0</v>
      </c>
      <c r="G3691" s="42">
        <f>[2]Emissions!G3468</f>
        <v>0</v>
      </c>
      <c r="H3691" s="42">
        <f>[2]Emissions!H3468</f>
        <v>0</v>
      </c>
      <c r="I3691" s="42">
        <f>[2]Emissions!I3468</f>
        <v>0</v>
      </c>
      <c r="J3691" s="42">
        <f>[2]Emissions!J3468</f>
        <v>0</v>
      </c>
      <c r="K3691" s="42">
        <f>[2]Emissions!K3468</f>
        <v>0</v>
      </c>
      <c r="L3691" s="42">
        <f>[2]Emissions!L3468</f>
        <v>0</v>
      </c>
      <c r="M3691" s="42">
        <f>[2]Emissions!M3468</f>
        <v>0</v>
      </c>
    </row>
    <row r="3692" spans="1:13">
      <c r="A3692" s="10">
        <f>[2]Emissions!A3469</f>
        <v>0</v>
      </c>
      <c r="B3692" s="10">
        <f>[2]Emissions!B3469</f>
        <v>0</v>
      </c>
      <c r="C3692" s="10">
        <f>[2]Emissions!C3469</f>
        <v>0</v>
      </c>
      <c r="D3692" s="10">
        <f>[2]Emissions!D3469</f>
        <v>0</v>
      </c>
      <c r="E3692" s="42">
        <f>[2]Emissions!E3469</f>
        <v>0</v>
      </c>
      <c r="F3692" s="42">
        <f>[2]Emissions!F3469</f>
        <v>0</v>
      </c>
      <c r="G3692" s="42">
        <f>[2]Emissions!G3469</f>
        <v>0</v>
      </c>
      <c r="H3692" s="42">
        <f>[2]Emissions!H3469</f>
        <v>0</v>
      </c>
      <c r="I3692" s="42">
        <f>[2]Emissions!I3469</f>
        <v>0</v>
      </c>
      <c r="J3692" s="42">
        <f>[2]Emissions!J3469</f>
        <v>0</v>
      </c>
      <c r="K3692" s="42">
        <f>[2]Emissions!K3469</f>
        <v>0</v>
      </c>
      <c r="L3692" s="42">
        <f>[2]Emissions!L3469</f>
        <v>0</v>
      </c>
      <c r="M3692" s="42">
        <f>[2]Emissions!M3469</f>
        <v>0</v>
      </c>
    </row>
    <row r="3693" spans="1:13">
      <c r="A3693" s="10">
        <f>[2]Emissions!A3470</f>
        <v>0</v>
      </c>
      <c r="B3693" s="10">
        <f>[2]Emissions!B3470</f>
        <v>0</v>
      </c>
      <c r="C3693" s="10">
        <f>[2]Emissions!C3470</f>
        <v>0</v>
      </c>
      <c r="D3693" s="10">
        <f>[2]Emissions!D3470</f>
        <v>0</v>
      </c>
      <c r="E3693" s="42">
        <f>[2]Emissions!E3470</f>
        <v>0</v>
      </c>
      <c r="F3693" s="42">
        <f>[2]Emissions!F3470</f>
        <v>0</v>
      </c>
      <c r="G3693" s="42">
        <f>[2]Emissions!G3470</f>
        <v>0</v>
      </c>
      <c r="H3693" s="42">
        <f>[2]Emissions!H3470</f>
        <v>0</v>
      </c>
      <c r="I3693" s="42">
        <f>[2]Emissions!I3470</f>
        <v>0</v>
      </c>
      <c r="J3693" s="42">
        <f>[2]Emissions!J3470</f>
        <v>0</v>
      </c>
      <c r="K3693" s="42">
        <f>[2]Emissions!K3470</f>
        <v>0</v>
      </c>
      <c r="L3693" s="42">
        <f>[2]Emissions!L3470</f>
        <v>0</v>
      </c>
      <c r="M3693" s="42">
        <f>[2]Emissions!M3470</f>
        <v>0</v>
      </c>
    </row>
    <row r="3694" spans="1:13">
      <c r="A3694" s="10">
        <f>[2]Emissions!A3471</f>
        <v>0</v>
      </c>
      <c r="B3694" s="10">
        <f>[2]Emissions!B3471</f>
        <v>0</v>
      </c>
      <c r="C3694" s="10">
        <f>[2]Emissions!C3471</f>
        <v>0</v>
      </c>
      <c r="D3694" s="10">
        <f>[2]Emissions!D3471</f>
        <v>0</v>
      </c>
      <c r="E3694" s="42">
        <f>[2]Emissions!E3471</f>
        <v>0</v>
      </c>
      <c r="F3694" s="42">
        <f>[2]Emissions!F3471</f>
        <v>0</v>
      </c>
      <c r="G3694" s="42">
        <f>[2]Emissions!G3471</f>
        <v>0</v>
      </c>
      <c r="H3694" s="42">
        <f>[2]Emissions!H3471</f>
        <v>0</v>
      </c>
      <c r="I3694" s="42">
        <f>[2]Emissions!I3471</f>
        <v>0</v>
      </c>
      <c r="J3694" s="42">
        <f>[2]Emissions!J3471</f>
        <v>0</v>
      </c>
      <c r="K3694" s="42">
        <f>[2]Emissions!K3471</f>
        <v>0</v>
      </c>
      <c r="L3694" s="42">
        <f>[2]Emissions!L3471</f>
        <v>0</v>
      </c>
      <c r="M3694" s="42">
        <f>[2]Emissions!M3471</f>
        <v>0</v>
      </c>
    </row>
    <row r="3695" spans="1:13">
      <c r="A3695" s="10">
        <f>[2]Emissions!A3472</f>
        <v>0</v>
      </c>
      <c r="B3695" s="10">
        <f>[2]Emissions!B3472</f>
        <v>0</v>
      </c>
      <c r="C3695" s="10">
        <f>[2]Emissions!C3472</f>
        <v>0</v>
      </c>
      <c r="D3695" s="10">
        <f>[2]Emissions!D3472</f>
        <v>0</v>
      </c>
      <c r="E3695" s="42">
        <f>[2]Emissions!E3472</f>
        <v>0</v>
      </c>
      <c r="F3695" s="42">
        <f>[2]Emissions!F3472</f>
        <v>0</v>
      </c>
      <c r="G3695" s="42">
        <f>[2]Emissions!G3472</f>
        <v>0</v>
      </c>
      <c r="H3695" s="42">
        <f>[2]Emissions!H3472</f>
        <v>0</v>
      </c>
      <c r="I3695" s="42">
        <f>[2]Emissions!I3472</f>
        <v>0</v>
      </c>
      <c r="J3695" s="42">
        <f>[2]Emissions!J3472</f>
        <v>0</v>
      </c>
      <c r="K3695" s="42">
        <f>[2]Emissions!K3472</f>
        <v>0</v>
      </c>
      <c r="L3695" s="42">
        <f>[2]Emissions!L3472</f>
        <v>0</v>
      </c>
      <c r="M3695" s="42">
        <f>[2]Emissions!M3472</f>
        <v>0</v>
      </c>
    </row>
    <row r="3696" spans="1:13">
      <c r="A3696" s="10">
        <f>[2]Emissions!A3459</f>
        <v>0</v>
      </c>
      <c r="B3696" s="10">
        <f>[2]Emissions!B3459</f>
        <v>0</v>
      </c>
      <c r="C3696" s="10">
        <f>[2]Emissions!C3459</f>
        <v>0</v>
      </c>
      <c r="D3696" s="10">
        <f>[2]Emissions!D3459</f>
        <v>0</v>
      </c>
      <c r="E3696" s="42">
        <f>[2]Emissions!E3459</f>
        <v>0</v>
      </c>
      <c r="F3696" s="42">
        <f>[2]Emissions!F3459</f>
        <v>0</v>
      </c>
      <c r="G3696" s="42">
        <f>[2]Emissions!G3459</f>
        <v>0</v>
      </c>
      <c r="H3696" s="42">
        <f>[2]Emissions!H3459</f>
        <v>0</v>
      </c>
      <c r="I3696" s="42">
        <f>[2]Emissions!I3459</f>
        <v>0</v>
      </c>
      <c r="J3696" s="42">
        <f>[2]Emissions!J3459</f>
        <v>0</v>
      </c>
      <c r="K3696" s="42">
        <f>[2]Emissions!K3459</f>
        <v>0</v>
      </c>
      <c r="L3696" s="42">
        <f>[2]Emissions!L3459</f>
        <v>0</v>
      </c>
      <c r="M3696" s="42">
        <f>[2]Emissions!M3459</f>
        <v>0</v>
      </c>
    </row>
    <row r="3697" spans="1:13">
      <c r="A3697" s="10">
        <f>[2]Emissions!A3460</f>
        <v>0</v>
      </c>
      <c r="B3697" s="10">
        <f>[2]Emissions!B3460</f>
        <v>0</v>
      </c>
      <c r="C3697" s="10">
        <f>[2]Emissions!C3460</f>
        <v>0</v>
      </c>
      <c r="D3697" s="10">
        <f>[2]Emissions!D3460</f>
        <v>0</v>
      </c>
      <c r="E3697" s="42">
        <f>[2]Emissions!E3460</f>
        <v>0</v>
      </c>
      <c r="F3697" s="42">
        <f>[2]Emissions!F3460</f>
        <v>0</v>
      </c>
      <c r="G3697" s="42">
        <f>[2]Emissions!G3460</f>
        <v>0</v>
      </c>
      <c r="H3697" s="42">
        <f>[2]Emissions!H3460</f>
        <v>0</v>
      </c>
      <c r="I3697" s="42">
        <f>[2]Emissions!I3460</f>
        <v>0</v>
      </c>
      <c r="J3697" s="42">
        <f>[2]Emissions!J3460</f>
        <v>0</v>
      </c>
      <c r="K3697" s="42">
        <f>[2]Emissions!K3460</f>
        <v>0</v>
      </c>
      <c r="L3697" s="42">
        <f>[2]Emissions!L3460</f>
        <v>0</v>
      </c>
      <c r="M3697" s="42">
        <f>[2]Emissions!M3460</f>
        <v>0</v>
      </c>
    </row>
    <row r="3698" spans="1:13">
      <c r="A3698" s="10">
        <f>[2]Emissions!A3461</f>
        <v>0</v>
      </c>
      <c r="B3698" s="10">
        <f>[2]Emissions!B3461</f>
        <v>0</v>
      </c>
      <c r="C3698" s="10">
        <f>[2]Emissions!C3461</f>
        <v>0</v>
      </c>
      <c r="D3698" s="10">
        <f>[2]Emissions!D3461</f>
        <v>0</v>
      </c>
      <c r="E3698" s="42">
        <f>[2]Emissions!E3461</f>
        <v>0</v>
      </c>
      <c r="F3698" s="42">
        <f>[2]Emissions!F3461</f>
        <v>0</v>
      </c>
      <c r="G3698" s="42">
        <f>[2]Emissions!G3461</f>
        <v>0</v>
      </c>
      <c r="H3698" s="42">
        <f>[2]Emissions!H3461</f>
        <v>0</v>
      </c>
      <c r="I3698" s="42">
        <f>[2]Emissions!I3461</f>
        <v>0</v>
      </c>
      <c r="J3698" s="42">
        <f>[2]Emissions!J3461</f>
        <v>0</v>
      </c>
      <c r="K3698" s="42">
        <f>[2]Emissions!K3461</f>
        <v>0</v>
      </c>
      <c r="L3698" s="42">
        <f>[2]Emissions!L3461</f>
        <v>0</v>
      </c>
      <c r="M3698" s="42">
        <f>[2]Emissions!M3461</f>
        <v>0</v>
      </c>
    </row>
    <row r="3699" spans="1:13">
      <c r="A3699" s="10">
        <f>[2]Emissions!A3462</f>
        <v>0</v>
      </c>
      <c r="B3699" s="10">
        <f>[2]Emissions!B3462</f>
        <v>0</v>
      </c>
      <c r="C3699" s="10">
        <f>[2]Emissions!C3462</f>
        <v>0</v>
      </c>
      <c r="D3699" s="10">
        <f>[2]Emissions!D3462</f>
        <v>0</v>
      </c>
      <c r="E3699" s="42">
        <f>[2]Emissions!E3462</f>
        <v>0</v>
      </c>
      <c r="F3699" s="42">
        <f>[2]Emissions!F3462</f>
        <v>0</v>
      </c>
      <c r="G3699" s="42">
        <f>[2]Emissions!G3462</f>
        <v>0</v>
      </c>
      <c r="H3699" s="42">
        <f>[2]Emissions!H3462</f>
        <v>0</v>
      </c>
      <c r="I3699" s="42">
        <f>[2]Emissions!I3462</f>
        <v>0</v>
      </c>
      <c r="J3699" s="42">
        <f>[2]Emissions!J3462</f>
        <v>0</v>
      </c>
      <c r="K3699" s="42">
        <f>[2]Emissions!K3462</f>
        <v>0</v>
      </c>
      <c r="L3699" s="42">
        <f>[2]Emissions!L3462</f>
        <v>0</v>
      </c>
      <c r="M3699" s="42">
        <f>[2]Emissions!M3462</f>
        <v>0</v>
      </c>
    </row>
    <row r="3700" spans="1:13">
      <c r="A3700" s="10">
        <f>[2]Emissions!A3463</f>
        <v>0</v>
      </c>
      <c r="B3700" s="10">
        <f>[2]Emissions!B3463</f>
        <v>0</v>
      </c>
      <c r="C3700" s="10">
        <f>[2]Emissions!C3463</f>
        <v>0</v>
      </c>
      <c r="D3700" s="10">
        <f>[2]Emissions!D3463</f>
        <v>0</v>
      </c>
      <c r="E3700" s="42">
        <f>[2]Emissions!E3463</f>
        <v>0</v>
      </c>
      <c r="F3700" s="42">
        <f>[2]Emissions!F3463</f>
        <v>0</v>
      </c>
      <c r="G3700" s="42">
        <f>[2]Emissions!G3463</f>
        <v>0</v>
      </c>
      <c r="H3700" s="42">
        <f>[2]Emissions!H3463</f>
        <v>0</v>
      </c>
      <c r="I3700" s="42">
        <f>[2]Emissions!I3463</f>
        <v>0</v>
      </c>
      <c r="J3700" s="42">
        <f>[2]Emissions!J3463</f>
        <v>0</v>
      </c>
      <c r="K3700" s="42">
        <f>[2]Emissions!K3463</f>
        <v>0</v>
      </c>
      <c r="L3700" s="42">
        <f>[2]Emissions!L3463</f>
        <v>0</v>
      </c>
      <c r="M3700" s="42">
        <f>[2]Emissions!M3463</f>
        <v>0</v>
      </c>
    </row>
    <row r="3701" spans="1:13">
      <c r="A3701" s="10">
        <f>[2]Emissions!A3464</f>
        <v>0</v>
      </c>
      <c r="B3701" s="10">
        <f>[2]Emissions!B3464</f>
        <v>0</v>
      </c>
      <c r="C3701" s="10">
        <f>[2]Emissions!C3464</f>
        <v>0</v>
      </c>
      <c r="D3701" s="10">
        <f>[2]Emissions!D3464</f>
        <v>0</v>
      </c>
      <c r="E3701" s="42">
        <f>[2]Emissions!E3464</f>
        <v>0</v>
      </c>
      <c r="F3701" s="42">
        <f>[2]Emissions!F3464</f>
        <v>0</v>
      </c>
      <c r="G3701" s="42">
        <f>[2]Emissions!G3464</f>
        <v>0</v>
      </c>
      <c r="H3701" s="42">
        <f>[2]Emissions!H3464</f>
        <v>0</v>
      </c>
      <c r="I3701" s="42">
        <f>[2]Emissions!I3464</f>
        <v>0</v>
      </c>
      <c r="J3701" s="42">
        <f>[2]Emissions!J3464</f>
        <v>0</v>
      </c>
      <c r="K3701" s="42">
        <f>[2]Emissions!K3464</f>
        <v>0</v>
      </c>
      <c r="L3701" s="42">
        <f>[2]Emissions!L3464</f>
        <v>0</v>
      </c>
      <c r="M3701" s="42">
        <f>[2]Emissions!M3464</f>
        <v>0</v>
      </c>
    </row>
    <row r="3702" spans="1:13">
      <c r="A3702" s="10">
        <f>[2]Emissions!A3465</f>
        <v>0</v>
      </c>
      <c r="B3702" s="10">
        <f>[2]Emissions!B3465</f>
        <v>0</v>
      </c>
      <c r="C3702" s="10">
        <f>[2]Emissions!C3465</f>
        <v>0</v>
      </c>
      <c r="D3702" s="10">
        <f>[2]Emissions!D3465</f>
        <v>0</v>
      </c>
      <c r="E3702" s="42">
        <f>[2]Emissions!E3465</f>
        <v>0</v>
      </c>
      <c r="F3702" s="42">
        <f>[2]Emissions!F3465</f>
        <v>0</v>
      </c>
      <c r="G3702" s="42">
        <f>[2]Emissions!G3465</f>
        <v>0</v>
      </c>
      <c r="H3702" s="42">
        <f>[2]Emissions!H3465</f>
        <v>0</v>
      </c>
      <c r="I3702" s="42">
        <f>[2]Emissions!I3465</f>
        <v>0</v>
      </c>
      <c r="J3702" s="42">
        <f>[2]Emissions!J3465</f>
        <v>0</v>
      </c>
      <c r="K3702" s="42">
        <f>[2]Emissions!K3465</f>
        <v>0</v>
      </c>
      <c r="L3702" s="42">
        <f>[2]Emissions!L3465</f>
        <v>0</v>
      </c>
      <c r="M3702" s="42">
        <f>[2]Emissions!M3465</f>
        <v>0</v>
      </c>
    </row>
    <row r="3703" spans="1:13">
      <c r="A3703" s="10">
        <f>[2]Emissions!A3452</f>
        <v>0</v>
      </c>
      <c r="B3703" s="10">
        <f>[2]Emissions!B3452</f>
        <v>0</v>
      </c>
      <c r="C3703" s="10">
        <f>[2]Emissions!C3452</f>
        <v>0</v>
      </c>
      <c r="D3703" s="10">
        <f>[2]Emissions!D3452</f>
        <v>0</v>
      </c>
      <c r="E3703" s="42">
        <f>[2]Emissions!E3452</f>
        <v>0</v>
      </c>
      <c r="F3703" s="42">
        <f>[2]Emissions!F3452</f>
        <v>0</v>
      </c>
      <c r="G3703" s="42">
        <f>[2]Emissions!G3452</f>
        <v>0</v>
      </c>
      <c r="H3703" s="42">
        <f>[2]Emissions!H3452</f>
        <v>0</v>
      </c>
      <c r="I3703" s="42">
        <f>[2]Emissions!I3452</f>
        <v>0</v>
      </c>
      <c r="J3703" s="42">
        <f>[2]Emissions!J3452</f>
        <v>0</v>
      </c>
      <c r="K3703" s="42">
        <f>[2]Emissions!K3452</f>
        <v>0</v>
      </c>
      <c r="L3703" s="42">
        <f>[2]Emissions!L3452</f>
        <v>0</v>
      </c>
      <c r="M3703" s="42">
        <f>[2]Emissions!M3452</f>
        <v>0</v>
      </c>
    </row>
    <row r="3704" spans="1:13">
      <c r="A3704" s="10">
        <f>[2]Emissions!A3453</f>
        <v>0</v>
      </c>
      <c r="B3704" s="10">
        <f>[2]Emissions!B3453</f>
        <v>0</v>
      </c>
      <c r="C3704" s="10">
        <f>[2]Emissions!C3453</f>
        <v>0</v>
      </c>
      <c r="D3704" s="10">
        <f>[2]Emissions!D3453</f>
        <v>0</v>
      </c>
      <c r="E3704" s="42">
        <f>[2]Emissions!E3453</f>
        <v>0</v>
      </c>
      <c r="F3704" s="42">
        <f>[2]Emissions!F3453</f>
        <v>0</v>
      </c>
      <c r="G3704" s="42">
        <f>[2]Emissions!G3453</f>
        <v>0</v>
      </c>
      <c r="H3704" s="42">
        <f>[2]Emissions!H3453</f>
        <v>0</v>
      </c>
      <c r="I3704" s="42">
        <f>[2]Emissions!I3453</f>
        <v>0</v>
      </c>
      <c r="J3704" s="42">
        <f>[2]Emissions!J3453</f>
        <v>0</v>
      </c>
      <c r="K3704" s="42">
        <f>[2]Emissions!K3453</f>
        <v>0</v>
      </c>
      <c r="L3704" s="42">
        <f>[2]Emissions!L3453</f>
        <v>0</v>
      </c>
      <c r="M3704" s="42">
        <f>[2]Emissions!M3453</f>
        <v>0</v>
      </c>
    </row>
    <row r="3705" spans="1:13">
      <c r="A3705" s="10">
        <f>[2]Emissions!A3454</f>
        <v>0</v>
      </c>
      <c r="B3705" s="10">
        <f>[2]Emissions!B3454</f>
        <v>0</v>
      </c>
      <c r="C3705" s="10">
        <f>[2]Emissions!C3454</f>
        <v>0</v>
      </c>
      <c r="D3705" s="10">
        <f>[2]Emissions!D3454</f>
        <v>0</v>
      </c>
      <c r="E3705" s="42">
        <f>[2]Emissions!E3454</f>
        <v>0</v>
      </c>
      <c r="F3705" s="42">
        <f>[2]Emissions!F3454</f>
        <v>0</v>
      </c>
      <c r="G3705" s="42">
        <f>[2]Emissions!G3454</f>
        <v>0</v>
      </c>
      <c r="H3705" s="42">
        <f>[2]Emissions!H3454</f>
        <v>0</v>
      </c>
      <c r="I3705" s="42">
        <f>[2]Emissions!I3454</f>
        <v>0</v>
      </c>
      <c r="J3705" s="42">
        <f>[2]Emissions!J3454</f>
        <v>0</v>
      </c>
      <c r="K3705" s="42">
        <f>[2]Emissions!K3454</f>
        <v>0</v>
      </c>
      <c r="L3705" s="42">
        <f>[2]Emissions!L3454</f>
        <v>0</v>
      </c>
      <c r="M3705" s="42">
        <f>[2]Emissions!M3454</f>
        <v>0</v>
      </c>
    </row>
    <row r="3706" spans="1:13">
      <c r="A3706" s="10">
        <f>[2]Emissions!A3455</f>
        <v>0</v>
      </c>
      <c r="B3706" s="10">
        <f>[2]Emissions!B3455</f>
        <v>0</v>
      </c>
      <c r="C3706" s="10">
        <f>[2]Emissions!C3455</f>
        <v>0</v>
      </c>
      <c r="D3706" s="10">
        <f>[2]Emissions!D3455</f>
        <v>0</v>
      </c>
      <c r="E3706" s="42">
        <f>[2]Emissions!E3455</f>
        <v>0</v>
      </c>
      <c r="F3706" s="42">
        <f>[2]Emissions!F3455</f>
        <v>0</v>
      </c>
      <c r="G3706" s="42">
        <f>[2]Emissions!G3455</f>
        <v>0</v>
      </c>
      <c r="H3706" s="42">
        <f>[2]Emissions!H3455</f>
        <v>0</v>
      </c>
      <c r="I3706" s="42">
        <f>[2]Emissions!I3455</f>
        <v>0</v>
      </c>
      <c r="J3706" s="42">
        <f>[2]Emissions!J3455</f>
        <v>0</v>
      </c>
      <c r="K3706" s="42">
        <f>[2]Emissions!K3455</f>
        <v>0</v>
      </c>
      <c r="L3706" s="42">
        <f>[2]Emissions!L3455</f>
        <v>0</v>
      </c>
      <c r="M3706" s="42">
        <f>[2]Emissions!M3455</f>
        <v>0</v>
      </c>
    </row>
    <row r="3707" spans="1:13">
      <c r="A3707" s="10">
        <f>[2]Emissions!A3456</f>
        <v>0</v>
      </c>
      <c r="B3707" s="10">
        <f>[2]Emissions!B3456</f>
        <v>0</v>
      </c>
      <c r="C3707" s="10">
        <f>[2]Emissions!C3456</f>
        <v>0</v>
      </c>
      <c r="D3707" s="10">
        <f>[2]Emissions!D3456</f>
        <v>0</v>
      </c>
      <c r="E3707" s="42">
        <f>[2]Emissions!E3456</f>
        <v>0</v>
      </c>
      <c r="F3707" s="42">
        <f>[2]Emissions!F3456</f>
        <v>0</v>
      </c>
      <c r="G3707" s="42">
        <f>[2]Emissions!G3456</f>
        <v>0</v>
      </c>
      <c r="H3707" s="42">
        <f>[2]Emissions!H3456</f>
        <v>0</v>
      </c>
      <c r="I3707" s="42">
        <f>[2]Emissions!I3456</f>
        <v>0</v>
      </c>
      <c r="J3707" s="42">
        <f>[2]Emissions!J3456</f>
        <v>0</v>
      </c>
      <c r="K3707" s="42">
        <f>[2]Emissions!K3456</f>
        <v>0</v>
      </c>
      <c r="L3707" s="42">
        <f>[2]Emissions!L3456</f>
        <v>0</v>
      </c>
      <c r="M3707" s="42">
        <f>[2]Emissions!M3456</f>
        <v>0</v>
      </c>
    </row>
    <row r="3708" spans="1:13">
      <c r="A3708" s="10">
        <f>[2]Emissions!A3457</f>
        <v>0</v>
      </c>
      <c r="B3708" s="10">
        <f>[2]Emissions!B3457</f>
        <v>0</v>
      </c>
      <c r="C3708" s="10">
        <f>[2]Emissions!C3457</f>
        <v>0</v>
      </c>
      <c r="D3708" s="10">
        <f>[2]Emissions!D3457</f>
        <v>0</v>
      </c>
      <c r="E3708" s="42">
        <f>[2]Emissions!E3457</f>
        <v>0</v>
      </c>
      <c r="F3708" s="42">
        <f>[2]Emissions!F3457</f>
        <v>0</v>
      </c>
      <c r="G3708" s="42">
        <f>[2]Emissions!G3457</f>
        <v>0</v>
      </c>
      <c r="H3708" s="42">
        <f>[2]Emissions!H3457</f>
        <v>0</v>
      </c>
      <c r="I3708" s="42">
        <f>[2]Emissions!I3457</f>
        <v>0</v>
      </c>
      <c r="J3708" s="42">
        <f>[2]Emissions!J3457</f>
        <v>0</v>
      </c>
      <c r="K3708" s="42">
        <f>[2]Emissions!K3457</f>
        <v>0</v>
      </c>
      <c r="L3708" s="42">
        <f>[2]Emissions!L3457</f>
        <v>0</v>
      </c>
      <c r="M3708" s="42">
        <f>[2]Emissions!M3457</f>
        <v>0</v>
      </c>
    </row>
    <row r="3709" spans="1:13">
      <c r="A3709" s="10">
        <f>[2]Emissions!A3458</f>
        <v>0</v>
      </c>
      <c r="B3709" s="10">
        <f>[2]Emissions!B3458</f>
        <v>0</v>
      </c>
      <c r="C3709" s="10">
        <f>[2]Emissions!C3458</f>
        <v>0</v>
      </c>
      <c r="D3709" s="10">
        <f>[2]Emissions!D3458</f>
        <v>0</v>
      </c>
      <c r="E3709" s="42">
        <f>[2]Emissions!E3458</f>
        <v>0</v>
      </c>
      <c r="F3709" s="42">
        <f>[2]Emissions!F3458</f>
        <v>0</v>
      </c>
      <c r="G3709" s="42">
        <f>[2]Emissions!G3458</f>
        <v>0</v>
      </c>
      <c r="H3709" s="42">
        <f>[2]Emissions!H3458</f>
        <v>0</v>
      </c>
      <c r="I3709" s="42">
        <f>[2]Emissions!I3458</f>
        <v>0</v>
      </c>
      <c r="J3709" s="42">
        <f>[2]Emissions!J3458</f>
        <v>0</v>
      </c>
      <c r="K3709" s="42">
        <f>[2]Emissions!K3458</f>
        <v>0</v>
      </c>
      <c r="L3709" s="42">
        <f>[2]Emissions!L3458</f>
        <v>0</v>
      </c>
      <c r="M3709" s="42">
        <f>[2]Emissions!M3458</f>
        <v>0</v>
      </c>
    </row>
    <row r="3710" spans="1:13">
      <c r="A3710" s="10">
        <f>[2]Emissions!A3445</f>
        <v>0</v>
      </c>
      <c r="B3710" s="10">
        <f>[2]Emissions!B3445</f>
        <v>0</v>
      </c>
      <c r="C3710" s="10">
        <f>[2]Emissions!C3445</f>
        <v>0</v>
      </c>
      <c r="D3710" s="10">
        <f>[2]Emissions!D3445</f>
        <v>0</v>
      </c>
      <c r="E3710" s="42">
        <f>[2]Emissions!E3445</f>
        <v>0</v>
      </c>
      <c r="F3710" s="42">
        <f>[2]Emissions!F3445</f>
        <v>0</v>
      </c>
      <c r="G3710" s="42">
        <f>[2]Emissions!G3445</f>
        <v>0</v>
      </c>
      <c r="H3710" s="42">
        <f>[2]Emissions!H3445</f>
        <v>0</v>
      </c>
      <c r="I3710" s="42">
        <f>[2]Emissions!I3445</f>
        <v>0</v>
      </c>
      <c r="J3710" s="42">
        <f>[2]Emissions!J3445</f>
        <v>0</v>
      </c>
      <c r="K3710" s="42">
        <f>[2]Emissions!K3445</f>
        <v>0</v>
      </c>
      <c r="L3710" s="42">
        <f>[2]Emissions!L3445</f>
        <v>0</v>
      </c>
      <c r="M3710" s="42">
        <f>[2]Emissions!M3445</f>
        <v>0</v>
      </c>
    </row>
    <row r="3711" spans="1:13">
      <c r="A3711" s="10">
        <f>[2]Emissions!A3446</f>
        <v>0</v>
      </c>
      <c r="B3711" s="10">
        <f>[2]Emissions!B3446</f>
        <v>0</v>
      </c>
      <c r="C3711" s="10">
        <f>[2]Emissions!C3446</f>
        <v>0</v>
      </c>
      <c r="D3711" s="10">
        <f>[2]Emissions!D3446</f>
        <v>0</v>
      </c>
      <c r="E3711" s="42">
        <f>[2]Emissions!E3446</f>
        <v>0</v>
      </c>
      <c r="F3711" s="42">
        <f>[2]Emissions!F3446</f>
        <v>0</v>
      </c>
      <c r="G3711" s="42">
        <f>[2]Emissions!G3446</f>
        <v>0</v>
      </c>
      <c r="H3711" s="42">
        <f>[2]Emissions!H3446</f>
        <v>0</v>
      </c>
      <c r="I3711" s="42">
        <f>[2]Emissions!I3446</f>
        <v>0</v>
      </c>
      <c r="J3711" s="42">
        <f>[2]Emissions!J3446</f>
        <v>0</v>
      </c>
      <c r="K3711" s="42">
        <f>[2]Emissions!K3446</f>
        <v>0</v>
      </c>
      <c r="L3711" s="42">
        <f>[2]Emissions!L3446</f>
        <v>0</v>
      </c>
      <c r="M3711" s="42">
        <f>[2]Emissions!M3446</f>
        <v>0</v>
      </c>
    </row>
    <row r="3712" spans="1:13">
      <c r="A3712" s="10">
        <f>[2]Emissions!A3447</f>
        <v>0</v>
      </c>
      <c r="B3712" s="10">
        <f>[2]Emissions!B3447</f>
        <v>0</v>
      </c>
      <c r="C3712" s="10">
        <f>[2]Emissions!C3447</f>
        <v>0</v>
      </c>
      <c r="D3712" s="10">
        <f>[2]Emissions!D3447</f>
        <v>0</v>
      </c>
      <c r="E3712" s="42">
        <f>[2]Emissions!E3447</f>
        <v>0</v>
      </c>
      <c r="F3712" s="42">
        <f>[2]Emissions!F3447</f>
        <v>0</v>
      </c>
      <c r="G3712" s="42">
        <f>[2]Emissions!G3447</f>
        <v>0</v>
      </c>
      <c r="H3712" s="42">
        <f>[2]Emissions!H3447</f>
        <v>0</v>
      </c>
      <c r="I3712" s="42">
        <f>[2]Emissions!I3447</f>
        <v>0</v>
      </c>
      <c r="J3712" s="42">
        <f>[2]Emissions!J3447</f>
        <v>0</v>
      </c>
      <c r="K3712" s="42">
        <f>[2]Emissions!K3447</f>
        <v>0</v>
      </c>
      <c r="L3712" s="42">
        <f>[2]Emissions!L3447</f>
        <v>0</v>
      </c>
      <c r="M3712" s="42">
        <f>[2]Emissions!M3447</f>
        <v>0</v>
      </c>
    </row>
    <row r="3713" spans="1:13">
      <c r="A3713" s="10">
        <f>[2]Emissions!A3448</f>
        <v>0</v>
      </c>
      <c r="B3713" s="10">
        <f>[2]Emissions!B3448</f>
        <v>0</v>
      </c>
      <c r="C3713" s="10">
        <f>[2]Emissions!C3448</f>
        <v>0</v>
      </c>
      <c r="D3713" s="10">
        <f>[2]Emissions!D3448</f>
        <v>0</v>
      </c>
      <c r="E3713" s="42">
        <f>[2]Emissions!E3448</f>
        <v>0</v>
      </c>
      <c r="F3713" s="42">
        <f>[2]Emissions!F3448</f>
        <v>0</v>
      </c>
      <c r="G3713" s="42">
        <f>[2]Emissions!G3448</f>
        <v>0</v>
      </c>
      <c r="H3713" s="42">
        <f>[2]Emissions!H3448</f>
        <v>0</v>
      </c>
      <c r="I3713" s="42">
        <f>[2]Emissions!I3448</f>
        <v>0</v>
      </c>
      <c r="J3713" s="42">
        <f>[2]Emissions!J3448</f>
        <v>0</v>
      </c>
      <c r="K3713" s="42">
        <f>[2]Emissions!K3448</f>
        <v>0</v>
      </c>
      <c r="L3713" s="42">
        <f>[2]Emissions!L3448</f>
        <v>0</v>
      </c>
      <c r="M3713" s="42">
        <f>[2]Emissions!M3448</f>
        <v>0</v>
      </c>
    </row>
    <row r="3714" spans="1:13">
      <c r="A3714" s="10">
        <f>[2]Emissions!A3449</f>
        <v>0</v>
      </c>
      <c r="B3714" s="10">
        <f>[2]Emissions!B3449</f>
        <v>0</v>
      </c>
      <c r="C3714" s="10">
        <f>[2]Emissions!C3449</f>
        <v>0</v>
      </c>
      <c r="D3714" s="10">
        <f>[2]Emissions!D3449</f>
        <v>0</v>
      </c>
      <c r="E3714" s="42">
        <f>[2]Emissions!E3449</f>
        <v>0</v>
      </c>
      <c r="F3714" s="42">
        <f>[2]Emissions!F3449</f>
        <v>0</v>
      </c>
      <c r="G3714" s="42">
        <f>[2]Emissions!G3449</f>
        <v>0</v>
      </c>
      <c r="H3714" s="42">
        <f>[2]Emissions!H3449</f>
        <v>0</v>
      </c>
      <c r="I3714" s="42">
        <f>[2]Emissions!I3449</f>
        <v>0</v>
      </c>
      <c r="J3714" s="42">
        <f>[2]Emissions!J3449</f>
        <v>0</v>
      </c>
      <c r="K3714" s="42">
        <f>[2]Emissions!K3449</f>
        <v>0</v>
      </c>
      <c r="L3714" s="42">
        <f>[2]Emissions!L3449</f>
        <v>0</v>
      </c>
      <c r="M3714" s="42">
        <f>[2]Emissions!M3449</f>
        <v>0</v>
      </c>
    </row>
    <row r="3715" spans="1:13">
      <c r="A3715" s="10">
        <f>[2]Emissions!A3450</f>
        <v>0</v>
      </c>
      <c r="B3715" s="10">
        <f>[2]Emissions!B3450</f>
        <v>0</v>
      </c>
      <c r="C3715" s="10">
        <f>[2]Emissions!C3450</f>
        <v>0</v>
      </c>
      <c r="D3715" s="10">
        <f>[2]Emissions!D3450</f>
        <v>0</v>
      </c>
      <c r="E3715" s="42">
        <f>[2]Emissions!E3450</f>
        <v>0</v>
      </c>
      <c r="F3715" s="42">
        <f>[2]Emissions!F3450</f>
        <v>0</v>
      </c>
      <c r="G3715" s="42">
        <f>[2]Emissions!G3450</f>
        <v>0</v>
      </c>
      <c r="H3715" s="42">
        <f>[2]Emissions!H3450</f>
        <v>0</v>
      </c>
      <c r="I3715" s="42">
        <f>[2]Emissions!I3450</f>
        <v>0</v>
      </c>
      <c r="J3715" s="42">
        <f>[2]Emissions!J3450</f>
        <v>0</v>
      </c>
      <c r="K3715" s="42">
        <f>[2]Emissions!K3450</f>
        <v>0</v>
      </c>
      <c r="L3715" s="42">
        <f>[2]Emissions!L3450</f>
        <v>0</v>
      </c>
      <c r="M3715" s="42">
        <f>[2]Emissions!M3450</f>
        <v>0</v>
      </c>
    </row>
    <row r="3716" spans="1:13">
      <c r="A3716" s="10">
        <f>[2]Emissions!A3451</f>
        <v>0</v>
      </c>
      <c r="B3716" s="10">
        <f>[2]Emissions!B3451</f>
        <v>0</v>
      </c>
      <c r="C3716" s="10">
        <f>[2]Emissions!C3451</f>
        <v>0</v>
      </c>
      <c r="D3716" s="10">
        <f>[2]Emissions!D3451</f>
        <v>0</v>
      </c>
      <c r="E3716" s="42">
        <f>[2]Emissions!E3451</f>
        <v>0</v>
      </c>
      <c r="F3716" s="42">
        <f>[2]Emissions!F3451</f>
        <v>0</v>
      </c>
      <c r="G3716" s="42">
        <f>[2]Emissions!G3451</f>
        <v>0</v>
      </c>
      <c r="H3716" s="42">
        <f>[2]Emissions!H3451</f>
        <v>0</v>
      </c>
      <c r="I3716" s="42">
        <f>[2]Emissions!I3451</f>
        <v>0</v>
      </c>
      <c r="J3716" s="42">
        <f>[2]Emissions!J3451</f>
        <v>0</v>
      </c>
      <c r="K3716" s="42">
        <f>[2]Emissions!K3451</f>
        <v>0</v>
      </c>
      <c r="L3716" s="42">
        <f>[2]Emissions!L3451</f>
        <v>0</v>
      </c>
      <c r="M3716" s="42">
        <f>[2]Emissions!M3451</f>
        <v>0</v>
      </c>
    </row>
    <row r="3717" spans="1:13">
      <c r="A3717" s="10">
        <f>[2]Emissions!A3438</f>
        <v>0</v>
      </c>
      <c r="B3717" s="10">
        <f>[2]Emissions!B3438</f>
        <v>0</v>
      </c>
      <c r="C3717" s="10">
        <f>[2]Emissions!C3438</f>
        <v>0</v>
      </c>
      <c r="D3717" s="10">
        <f>[2]Emissions!D3438</f>
        <v>0</v>
      </c>
      <c r="E3717" s="42">
        <f>[2]Emissions!E3438</f>
        <v>0</v>
      </c>
      <c r="F3717" s="42">
        <f>[2]Emissions!F3438</f>
        <v>0</v>
      </c>
      <c r="G3717" s="42">
        <f>[2]Emissions!G3438</f>
        <v>0</v>
      </c>
      <c r="H3717" s="42">
        <f>[2]Emissions!H3438</f>
        <v>0</v>
      </c>
      <c r="I3717" s="42">
        <f>[2]Emissions!I3438</f>
        <v>0</v>
      </c>
      <c r="J3717" s="42">
        <f>[2]Emissions!J3438</f>
        <v>0</v>
      </c>
      <c r="K3717" s="42">
        <f>[2]Emissions!K3438</f>
        <v>0</v>
      </c>
      <c r="L3717" s="42">
        <f>[2]Emissions!L3438</f>
        <v>0</v>
      </c>
      <c r="M3717" s="42">
        <f>[2]Emissions!M3438</f>
        <v>0</v>
      </c>
    </row>
    <row r="3718" spans="1:13">
      <c r="A3718" s="10">
        <f>[2]Emissions!A3439</f>
        <v>0</v>
      </c>
      <c r="B3718" s="10">
        <f>[2]Emissions!B3439</f>
        <v>0</v>
      </c>
      <c r="C3718" s="10">
        <f>[2]Emissions!C3439</f>
        <v>0</v>
      </c>
      <c r="D3718" s="10">
        <f>[2]Emissions!D3439</f>
        <v>0</v>
      </c>
      <c r="E3718" s="42">
        <f>[2]Emissions!E3439</f>
        <v>0</v>
      </c>
      <c r="F3718" s="42">
        <f>[2]Emissions!F3439</f>
        <v>0</v>
      </c>
      <c r="G3718" s="42">
        <f>[2]Emissions!G3439</f>
        <v>0</v>
      </c>
      <c r="H3718" s="42">
        <f>[2]Emissions!H3439</f>
        <v>0</v>
      </c>
      <c r="I3718" s="42">
        <f>[2]Emissions!I3439</f>
        <v>0</v>
      </c>
      <c r="J3718" s="42">
        <f>[2]Emissions!J3439</f>
        <v>0</v>
      </c>
      <c r="K3718" s="42">
        <f>[2]Emissions!K3439</f>
        <v>0</v>
      </c>
      <c r="L3718" s="42">
        <f>[2]Emissions!L3439</f>
        <v>0</v>
      </c>
      <c r="M3718" s="42">
        <f>[2]Emissions!M3439</f>
        <v>0</v>
      </c>
    </row>
    <row r="3719" spans="1:13">
      <c r="A3719" s="10">
        <f>[2]Emissions!A3440</f>
        <v>0</v>
      </c>
      <c r="B3719" s="10">
        <f>[2]Emissions!B3440</f>
        <v>0</v>
      </c>
      <c r="C3719" s="10">
        <f>[2]Emissions!C3440</f>
        <v>0</v>
      </c>
      <c r="D3719" s="10">
        <f>[2]Emissions!D3440</f>
        <v>0</v>
      </c>
      <c r="E3719" s="42">
        <f>[2]Emissions!E3440</f>
        <v>0</v>
      </c>
      <c r="F3719" s="42">
        <f>[2]Emissions!F3440</f>
        <v>0</v>
      </c>
      <c r="G3719" s="42">
        <f>[2]Emissions!G3440</f>
        <v>0</v>
      </c>
      <c r="H3719" s="42">
        <f>[2]Emissions!H3440</f>
        <v>0</v>
      </c>
      <c r="I3719" s="42">
        <f>[2]Emissions!I3440</f>
        <v>0</v>
      </c>
      <c r="J3719" s="42">
        <f>[2]Emissions!J3440</f>
        <v>0</v>
      </c>
      <c r="K3719" s="42">
        <f>[2]Emissions!K3440</f>
        <v>0</v>
      </c>
      <c r="L3719" s="42">
        <f>[2]Emissions!L3440</f>
        <v>0</v>
      </c>
      <c r="M3719" s="42">
        <f>[2]Emissions!M3440</f>
        <v>0</v>
      </c>
    </row>
    <row r="3720" spans="1:13">
      <c r="A3720" s="10">
        <f>[2]Emissions!A3441</f>
        <v>0</v>
      </c>
      <c r="B3720" s="10">
        <f>[2]Emissions!B3441</f>
        <v>0</v>
      </c>
      <c r="C3720" s="10">
        <f>[2]Emissions!C3441</f>
        <v>0</v>
      </c>
      <c r="D3720" s="10">
        <f>[2]Emissions!D3441</f>
        <v>0</v>
      </c>
      <c r="E3720" s="42">
        <f>[2]Emissions!E3441</f>
        <v>0</v>
      </c>
      <c r="F3720" s="42">
        <f>[2]Emissions!F3441</f>
        <v>0</v>
      </c>
      <c r="G3720" s="42">
        <f>[2]Emissions!G3441</f>
        <v>0</v>
      </c>
      <c r="H3720" s="42">
        <f>[2]Emissions!H3441</f>
        <v>0</v>
      </c>
      <c r="I3720" s="42">
        <f>[2]Emissions!I3441</f>
        <v>0</v>
      </c>
      <c r="J3720" s="42">
        <f>[2]Emissions!J3441</f>
        <v>0</v>
      </c>
      <c r="K3720" s="42">
        <f>[2]Emissions!K3441</f>
        <v>0</v>
      </c>
      <c r="L3720" s="42">
        <f>[2]Emissions!L3441</f>
        <v>0</v>
      </c>
      <c r="M3720" s="42">
        <f>[2]Emissions!M3441</f>
        <v>0</v>
      </c>
    </row>
    <row r="3721" spans="1:13">
      <c r="A3721" s="10">
        <f>[2]Emissions!A3442</f>
        <v>0</v>
      </c>
      <c r="B3721" s="10">
        <f>[2]Emissions!B3442</f>
        <v>0</v>
      </c>
      <c r="C3721" s="10">
        <f>[2]Emissions!C3442</f>
        <v>0</v>
      </c>
      <c r="D3721" s="10">
        <f>[2]Emissions!D3442</f>
        <v>0</v>
      </c>
      <c r="E3721" s="42">
        <f>[2]Emissions!E3442</f>
        <v>0</v>
      </c>
      <c r="F3721" s="42">
        <f>[2]Emissions!F3442</f>
        <v>0</v>
      </c>
      <c r="G3721" s="42">
        <f>[2]Emissions!G3442</f>
        <v>0</v>
      </c>
      <c r="H3721" s="42">
        <f>[2]Emissions!H3442</f>
        <v>0</v>
      </c>
      <c r="I3721" s="42">
        <f>[2]Emissions!I3442</f>
        <v>0</v>
      </c>
      <c r="J3721" s="42">
        <f>[2]Emissions!J3442</f>
        <v>0</v>
      </c>
      <c r="K3721" s="42">
        <f>[2]Emissions!K3442</f>
        <v>0</v>
      </c>
      <c r="L3721" s="42">
        <f>[2]Emissions!L3442</f>
        <v>0</v>
      </c>
      <c r="M3721" s="42">
        <f>[2]Emissions!M3442</f>
        <v>0</v>
      </c>
    </row>
    <row r="3722" spans="1:13">
      <c r="A3722" s="10">
        <f>[2]Emissions!A3443</f>
        <v>0</v>
      </c>
      <c r="B3722" s="10">
        <f>[2]Emissions!B3443</f>
        <v>0</v>
      </c>
      <c r="C3722" s="10">
        <f>[2]Emissions!C3443</f>
        <v>0</v>
      </c>
      <c r="D3722" s="10">
        <f>[2]Emissions!D3443</f>
        <v>0</v>
      </c>
      <c r="E3722" s="42">
        <f>[2]Emissions!E3443</f>
        <v>0</v>
      </c>
      <c r="F3722" s="42">
        <f>[2]Emissions!F3443</f>
        <v>0</v>
      </c>
      <c r="G3722" s="42">
        <f>[2]Emissions!G3443</f>
        <v>0</v>
      </c>
      <c r="H3722" s="42">
        <f>[2]Emissions!H3443</f>
        <v>0</v>
      </c>
      <c r="I3722" s="42">
        <f>[2]Emissions!I3443</f>
        <v>0</v>
      </c>
      <c r="J3722" s="42">
        <f>[2]Emissions!J3443</f>
        <v>0</v>
      </c>
      <c r="K3722" s="42">
        <f>[2]Emissions!K3443</f>
        <v>0</v>
      </c>
      <c r="L3722" s="42">
        <f>[2]Emissions!L3443</f>
        <v>0</v>
      </c>
      <c r="M3722" s="42">
        <f>[2]Emissions!M3443</f>
        <v>0</v>
      </c>
    </row>
    <row r="3723" spans="1:13">
      <c r="A3723" s="10">
        <f>[2]Emissions!A3444</f>
        <v>0</v>
      </c>
      <c r="B3723" s="10">
        <f>[2]Emissions!B3444</f>
        <v>0</v>
      </c>
      <c r="C3723" s="10">
        <f>[2]Emissions!C3444</f>
        <v>0</v>
      </c>
      <c r="D3723" s="10">
        <f>[2]Emissions!D3444</f>
        <v>0</v>
      </c>
      <c r="E3723" s="42">
        <f>[2]Emissions!E3444</f>
        <v>0</v>
      </c>
      <c r="F3723" s="42">
        <f>[2]Emissions!F3444</f>
        <v>0</v>
      </c>
      <c r="G3723" s="42">
        <f>[2]Emissions!G3444</f>
        <v>0</v>
      </c>
      <c r="H3723" s="42">
        <f>[2]Emissions!H3444</f>
        <v>0</v>
      </c>
      <c r="I3723" s="42">
        <f>[2]Emissions!I3444</f>
        <v>0</v>
      </c>
      <c r="J3723" s="42">
        <f>[2]Emissions!J3444</f>
        <v>0</v>
      </c>
      <c r="K3723" s="42">
        <f>[2]Emissions!K3444</f>
        <v>0</v>
      </c>
      <c r="L3723" s="42">
        <f>[2]Emissions!L3444</f>
        <v>0</v>
      </c>
      <c r="M3723" s="42">
        <f>[2]Emissions!M3444</f>
        <v>0</v>
      </c>
    </row>
    <row r="3724" spans="1:13">
      <c r="A3724" s="10">
        <f>[2]Emissions!A3434</f>
        <v>0</v>
      </c>
      <c r="B3724" s="10">
        <f>[2]Emissions!B3434</f>
        <v>0</v>
      </c>
      <c r="C3724" s="10">
        <f>[2]Emissions!C3434</f>
        <v>0</v>
      </c>
      <c r="D3724" s="10">
        <f>[2]Emissions!D3434</f>
        <v>0</v>
      </c>
      <c r="E3724" s="42">
        <f>[2]Emissions!E3434</f>
        <v>0</v>
      </c>
      <c r="F3724" s="42">
        <f>[2]Emissions!F3434</f>
        <v>0</v>
      </c>
      <c r="G3724" s="42">
        <f>[2]Emissions!G3434</f>
        <v>0</v>
      </c>
      <c r="H3724" s="42">
        <f>[2]Emissions!H3434</f>
        <v>0</v>
      </c>
      <c r="I3724" s="42">
        <f>[2]Emissions!I3434</f>
        <v>0</v>
      </c>
      <c r="J3724" s="42">
        <f>[2]Emissions!J3434</f>
        <v>0</v>
      </c>
      <c r="K3724" s="42">
        <f>[2]Emissions!K3434</f>
        <v>0</v>
      </c>
      <c r="L3724" s="42">
        <f>[2]Emissions!L3434</f>
        <v>0</v>
      </c>
      <c r="M3724" s="42">
        <f>[2]Emissions!M3434</f>
        <v>0</v>
      </c>
    </row>
    <row r="3725" spans="1:13">
      <c r="A3725" s="10">
        <f>[2]Emissions!A3435</f>
        <v>0</v>
      </c>
      <c r="B3725" s="10">
        <f>[2]Emissions!B3435</f>
        <v>0</v>
      </c>
      <c r="C3725" s="10">
        <f>[2]Emissions!C3435</f>
        <v>0</v>
      </c>
      <c r="D3725" s="10">
        <f>[2]Emissions!D3435</f>
        <v>0</v>
      </c>
      <c r="E3725" s="42">
        <f>[2]Emissions!E3435</f>
        <v>0</v>
      </c>
      <c r="F3725" s="42">
        <f>[2]Emissions!F3435</f>
        <v>0</v>
      </c>
      <c r="G3725" s="42">
        <f>[2]Emissions!G3435</f>
        <v>0</v>
      </c>
      <c r="H3725" s="42">
        <f>[2]Emissions!H3435</f>
        <v>0</v>
      </c>
      <c r="I3725" s="42">
        <f>[2]Emissions!I3435</f>
        <v>0</v>
      </c>
      <c r="J3725" s="42">
        <f>[2]Emissions!J3435</f>
        <v>0</v>
      </c>
      <c r="K3725" s="42">
        <f>[2]Emissions!K3435</f>
        <v>0</v>
      </c>
      <c r="L3725" s="42">
        <f>[2]Emissions!L3435</f>
        <v>0</v>
      </c>
      <c r="M3725" s="42">
        <f>[2]Emissions!M3435</f>
        <v>0</v>
      </c>
    </row>
    <row r="3726" spans="1:13">
      <c r="A3726" s="10">
        <f>[2]Emissions!A3436</f>
        <v>0</v>
      </c>
      <c r="B3726" s="10">
        <f>[2]Emissions!B3436</f>
        <v>0</v>
      </c>
      <c r="C3726" s="10">
        <f>[2]Emissions!C3436</f>
        <v>0</v>
      </c>
      <c r="D3726" s="10">
        <f>[2]Emissions!D3436</f>
        <v>0</v>
      </c>
      <c r="E3726" s="42">
        <f>[2]Emissions!E3436</f>
        <v>0</v>
      </c>
      <c r="F3726" s="42">
        <f>[2]Emissions!F3436</f>
        <v>0</v>
      </c>
      <c r="G3726" s="42">
        <f>[2]Emissions!G3436</f>
        <v>0</v>
      </c>
      <c r="H3726" s="42">
        <f>[2]Emissions!H3436</f>
        <v>0</v>
      </c>
      <c r="I3726" s="42">
        <f>[2]Emissions!I3436</f>
        <v>0</v>
      </c>
      <c r="J3726" s="42">
        <f>[2]Emissions!J3436</f>
        <v>0</v>
      </c>
      <c r="K3726" s="42">
        <f>[2]Emissions!K3436</f>
        <v>0</v>
      </c>
      <c r="L3726" s="42">
        <f>[2]Emissions!L3436</f>
        <v>0</v>
      </c>
      <c r="M3726" s="42">
        <f>[2]Emissions!M3436</f>
        <v>0</v>
      </c>
    </row>
    <row r="3727" spans="1:13">
      <c r="A3727" s="10">
        <f>[2]Emissions!A3437</f>
        <v>0</v>
      </c>
      <c r="B3727" s="10">
        <f>[2]Emissions!B3437</f>
        <v>0</v>
      </c>
      <c r="C3727" s="10">
        <f>[2]Emissions!C3437</f>
        <v>0</v>
      </c>
      <c r="D3727" s="10">
        <f>[2]Emissions!D3437</f>
        <v>0</v>
      </c>
      <c r="E3727" s="42">
        <f>[2]Emissions!E3437</f>
        <v>0</v>
      </c>
      <c r="F3727" s="42">
        <f>[2]Emissions!F3437</f>
        <v>0</v>
      </c>
      <c r="G3727" s="42">
        <f>[2]Emissions!G3437</f>
        <v>0</v>
      </c>
      <c r="H3727" s="42">
        <f>[2]Emissions!H3437</f>
        <v>0</v>
      </c>
      <c r="I3727" s="42">
        <f>[2]Emissions!I3437</f>
        <v>0</v>
      </c>
      <c r="J3727" s="42">
        <f>[2]Emissions!J3437</f>
        <v>0</v>
      </c>
      <c r="K3727" s="42">
        <f>[2]Emissions!K3437</f>
        <v>0</v>
      </c>
      <c r="L3727" s="42">
        <f>[2]Emissions!L3437</f>
        <v>0</v>
      </c>
      <c r="M3727" s="42">
        <f>[2]Emissions!M3437</f>
        <v>0</v>
      </c>
    </row>
    <row r="3728" spans="1:13">
      <c r="A3728" s="10">
        <f>[2]Emissions!A3728</f>
        <v>0</v>
      </c>
      <c r="B3728" s="10">
        <f>[2]Emissions!B3728</f>
        <v>0</v>
      </c>
      <c r="C3728" s="10">
        <f>[2]Emissions!C3728</f>
        <v>0</v>
      </c>
      <c r="D3728" s="10">
        <f>[2]Emissions!D3728</f>
        <v>0</v>
      </c>
      <c r="E3728" s="42">
        <f>[2]Emissions!E3728</f>
        <v>0</v>
      </c>
      <c r="F3728" s="42">
        <f>[2]Emissions!F3728</f>
        <v>0</v>
      </c>
      <c r="G3728" s="42">
        <f>[2]Emissions!G3728</f>
        <v>0</v>
      </c>
      <c r="H3728" s="42">
        <f>[2]Emissions!H3728</f>
        <v>0</v>
      </c>
      <c r="I3728" s="42">
        <f>[2]Emissions!I3728</f>
        <v>0</v>
      </c>
      <c r="J3728" s="42">
        <f>[2]Emissions!J3728</f>
        <v>0</v>
      </c>
      <c r="K3728" s="42">
        <f>[2]Emissions!K3728</f>
        <v>0</v>
      </c>
      <c r="L3728" s="42">
        <f>[2]Emissions!L3728</f>
        <v>0</v>
      </c>
      <c r="M3728" s="42">
        <f>[2]Emissions!M3728</f>
        <v>0</v>
      </c>
    </row>
    <row r="3729" spans="1:13">
      <c r="A3729" s="10">
        <f>[2]Emissions!A3729</f>
        <v>0</v>
      </c>
      <c r="B3729" s="10">
        <f>[2]Emissions!B3729</f>
        <v>0</v>
      </c>
      <c r="C3729" s="10">
        <f>[2]Emissions!C3729</f>
        <v>0</v>
      </c>
      <c r="D3729" s="10">
        <f>[2]Emissions!D3729</f>
        <v>0</v>
      </c>
      <c r="E3729" s="42">
        <f>[2]Emissions!E3729</f>
        <v>0</v>
      </c>
      <c r="F3729" s="42">
        <f>[2]Emissions!F3729</f>
        <v>0</v>
      </c>
      <c r="G3729" s="42">
        <f>[2]Emissions!G3729</f>
        <v>0</v>
      </c>
      <c r="H3729" s="42">
        <f>[2]Emissions!H3729</f>
        <v>0</v>
      </c>
      <c r="I3729" s="42">
        <f>[2]Emissions!I3729</f>
        <v>0</v>
      </c>
      <c r="J3729" s="42">
        <f>[2]Emissions!J3729</f>
        <v>0</v>
      </c>
      <c r="K3729" s="42">
        <f>[2]Emissions!K3729</f>
        <v>0</v>
      </c>
      <c r="L3729" s="42">
        <f>[2]Emissions!L3729</f>
        <v>0</v>
      </c>
      <c r="M3729" s="42">
        <f>[2]Emissions!M3729</f>
        <v>0</v>
      </c>
    </row>
    <row r="3730" spans="1:13">
      <c r="A3730" s="10">
        <f>[2]Emissions!A3730</f>
        <v>0</v>
      </c>
      <c r="B3730" s="10">
        <f>[2]Emissions!B3730</f>
        <v>0</v>
      </c>
      <c r="C3730" s="10">
        <f>[2]Emissions!C3730</f>
        <v>0</v>
      </c>
      <c r="D3730" s="10">
        <f>[2]Emissions!D3730</f>
        <v>0</v>
      </c>
      <c r="E3730" s="42">
        <f>[2]Emissions!E3730</f>
        <v>0</v>
      </c>
      <c r="F3730" s="42">
        <f>[2]Emissions!F3730</f>
        <v>0</v>
      </c>
      <c r="G3730" s="42">
        <f>[2]Emissions!G3730</f>
        <v>0</v>
      </c>
      <c r="H3730" s="42">
        <f>[2]Emissions!H3730</f>
        <v>0</v>
      </c>
      <c r="I3730" s="42">
        <f>[2]Emissions!I3730</f>
        <v>0</v>
      </c>
      <c r="J3730" s="42">
        <f>[2]Emissions!J3730</f>
        <v>0</v>
      </c>
      <c r="K3730" s="42">
        <f>[2]Emissions!K3730</f>
        <v>0</v>
      </c>
      <c r="L3730" s="42">
        <f>[2]Emissions!L3730</f>
        <v>0</v>
      </c>
      <c r="M3730" s="42">
        <f>[2]Emissions!M3730</f>
        <v>0</v>
      </c>
    </row>
    <row r="3731" spans="1:13">
      <c r="A3731" s="10">
        <f>[2]Emissions!A3731</f>
        <v>0</v>
      </c>
      <c r="B3731" s="10">
        <f>[2]Emissions!B3731</f>
        <v>0</v>
      </c>
      <c r="C3731" s="10">
        <f>[2]Emissions!C3731</f>
        <v>0</v>
      </c>
      <c r="D3731" s="10">
        <f>[2]Emissions!D3731</f>
        <v>0</v>
      </c>
      <c r="E3731" s="42">
        <f>[2]Emissions!E3731</f>
        <v>0</v>
      </c>
      <c r="F3731" s="42">
        <f>[2]Emissions!F3731</f>
        <v>0</v>
      </c>
      <c r="G3731" s="42">
        <f>[2]Emissions!G3731</f>
        <v>0</v>
      </c>
      <c r="H3731" s="42">
        <f>[2]Emissions!H3731</f>
        <v>0</v>
      </c>
      <c r="I3731" s="42">
        <f>[2]Emissions!I3731</f>
        <v>0</v>
      </c>
      <c r="J3731" s="42">
        <f>[2]Emissions!J3731</f>
        <v>0</v>
      </c>
      <c r="K3731" s="42">
        <f>[2]Emissions!K3731</f>
        <v>0</v>
      </c>
      <c r="L3731" s="42">
        <f>[2]Emissions!L3731</f>
        <v>0</v>
      </c>
      <c r="M3731" s="42">
        <f>[2]Emissions!M3731</f>
        <v>0</v>
      </c>
    </row>
    <row r="3732" spans="1:13">
      <c r="A3732" s="10">
        <f>[2]Emissions!A3732</f>
        <v>0</v>
      </c>
      <c r="B3732" s="10">
        <f>[2]Emissions!B3732</f>
        <v>0</v>
      </c>
      <c r="C3732" s="10">
        <f>[2]Emissions!C3732</f>
        <v>0</v>
      </c>
      <c r="D3732" s="10">
        <f>[2]Emissions!D3732</f>
        <v>0</v>
      </c>
      <c r="E3732" s="42">
        <f>[2]Emissions!E3732</f>
        <v>0</v>
      </c>
      <c r="F3732" s="42">
        <f>[2]Emissions!F3732</f>
        <v>0</v>
      </c>
      <c r="G3732" s="42">
        <f>[2]Emissions!G3732</f>
        <v>0</v>
      </c>
      <c r="H3732" s="42">
        <f>[2]Emissions!H3732</f>
        <v>0</v>
      </c>
      <c r="I3732" s="42">
        <f>[2]Emissions!I3732</f>
        <v>0</v>
      </c>
      <c r="J3732" s="42">
        <f>[2]Emissions!J3732</f>
        <v>0</v>
      </c>
      <c r="K3732" s="42">
        <f>[2]Emissions!K3732</f>
        <v>0</v>
      </c>
      <c r="L3732" s="42">
        <f>[2]Emissions!L3732</f>
        <v>0</v>
      </c>
      <c r="M3732" s="42">
        <f>[2]Emissions!M3732</f>
        <v>0</v>
      </c>
    </row>
    <row r="3733" spans="1:13">
      <c r="A3733" s="10">
        <f>[2]Emissions!A3733</f>
        <v>0</v>
      </c>
      <c r="B3733" s="10">
        <f>[2]Emissions!B3733</f>
        <v>0</v>
      </c>
      <c r="C3733" s="10">
        <f>[2]Emissions!C3733</f>
        <v>0</v>
      </c>
      <c r="D3733" s="10">
        <f>[2]Emissions!D3733</f>
        <v>0</v>
      </c>
      <c r="E3733" s="42">
        <f>[2]Emissions!E3733</f>
        <v>0</v>
      </c>
      <c r="F3733" s="42">
        <f>[2]Emissions!F3733</f>
        <v>0</v>
      </c>
      <c r="G3733" s="42">
        <f>[2]Emissions!G3733</f>
        <v>0</v>
      </c>
      <c r="H3733" s="42">
        <f>[2]Emissions!H3733</f>
        <v>0</v>
      </c>
      <c r="I3733" s="42">
        <f>[2]Emissions!I3733</f>
        <v>0</v>
      </c>
      <c r="J3733" s="42">
        <f>[2]Emissions!J3733</f>
        <v>0</v>
      </c>
      <c r="K3733" s="42">
        <f>[2]Emissions!K3733</f>
        <v>0</v>
      </c>
      <c r="L3733" s="42">
        <f>[2]Emissions!L3733</f>
        <v>0</v>
      </c>
      <c r="M3733" s="42">
        <f>[2]Emissions!M3733</f>
        <v>0</v>
      </c>
    </row>
    <row r="3734" spans="1:13">
      <c r="A3734" s="10">
        <f>[2]Emissions!A3734</f>
        <v>0</v>
      </c>
      <c r="B3734" s="10">
        <f>[2]Emissions!B3734</f>
        <v>0</v>
      </c>
      <c r="C3734" s="10">
        <f>[2]Emissions!C3734</f>
        <v>0</v>
      </c>
      <c r="D3734" s="10">
        <f>[2]Emissions!D3734</f>
        <v>0</v>
      </c>
      <c r="E3734" s="42">
        <f>[2]Emissions!E3734</f>
        <v>0</v>
      </c>
      <c r="F3734" s="42">
        <f>[2]Emissions!F3734</f>
        <v>0</v>
      </c>
      <c r="G3734" s="42">
        <f>[2]Emissions!G3734</f>
        <v>0</v>
      </c>
      <c r="H3734" s="42">
        <f>[2]Emissions!H3734</f>
        <v>0</v>
      </c>
      <c r="I3734" s="42">
        <f>[2]Emissions!I3734</f>
        <v>0</v>
      </c>
      <c r="J3734" s="42">
        <f>[2]Emissions!J3734</f>
        <v>0</v>
      </c>
      <c r="K3734" s="42">
        <f>[2]Emissions!K3734</f>
        <v>0</v>
      </c>
      <c r="L3734" s="42">
        <f>[2]Emissions!L3734</f>
        <v>0</v>
      </c>
      <c r="M3734" s="42">
        <f>[2]Emissions!M3734</f>
        <v>0</v>
      </c>
    </row>
    <row r="3735" spans="1:13">
      <c r="A3735" s="10">
        <f>[2]Emissions!A3735</f>
        <v>0</v>
      </c>
      <c r="B3735" s="10">
        <f>[2]Emissions!B3735</f>
        <v>0</v>
      </c>
      <c r="C3735" s="10">
        <f>[2]Emissions!C3735</f>
        <v>0</v>
      </c>
      <c r="D3735" s="10">
        <f>[2]Emissions!D3735</f>
        <v>0</v>
      </c>
      <c r="E3735" s="42">
        <f>[2]Emissions!E3735</f>
        <v>0</v>
      </c>
      <c r="F3735" s="42">
        <f>[2]Emissions!F3735</f>
        <v>0</v>
      </c>
      <c r="G3735" s="42">
        <f>[2]Emissions!G3735</f>
        <v>0</v>
      </c>
      <c r="H3735" s="42">
        <f>[2]Emissions!H3735</f>
        <v>0</v>
      </c>
      <c r="I3735" s="42">
        <f>[2]Emissions!I3735</f>
        <v>0</v>
      </c>
      <c r="J3735" s="42">
        <f>[2]Emissions!J3735</f>
        <v>0</v>
      </c>
      <c r="K3735" s="42">
        <f>[2]Emissions!K3735</f>
        <v>0</v>
      </c>
      <c r="L3735" s="42">
        <f>[2]Emissions!L3735</f>
        <v>0</v>
      </c>
      <c r="M3735" s="42">
        <f>[2]Emissions!M3735</f>
        <v>0</v>
      </c>
    </row>
    <row r="3736" spans="1:13">
      <c r="A3736" s="10">
        <f>[2]Emissions!A3736</f>
        <v>0</v>
      </c>
      <c r="B3736" s="10">
        <f>[2]Emissions!B3736</f>
        <v>0</v>
      </c>
      <c r="C3736" s="10">
        <f>[2]Emissions!C3736</f>
        <v>0</v>
      </c>
      <c r="D3736" s="10">
        <f>[2]Emissions!D3736</f>
        <v>0</v>
      </c>
      <c r="E3736" s="42">
        <f>[2]Emissions!E3736</f>
        <v>0</v>
      </c>
      <c r="F3736" s="42">
        <f>[2]Emissions!F3736</f>
        <v>0</v>
      </c>
      <c r="G3736" s="42">
        <f>[2]Emissions!G3736</f>
        <v>0</v>
      </c>
      <c r="H3736" s="42">
        <f>[2]Emissions!H3736</f>
        <v>0</v>
      </c>
      <c r="I3736" s="42">
        <f>[2]Emissions!I3736</f>
        <v>0</v>
      </c>
      <c r="J3736" s="42">
        <f>[2]Emissions!J3736</f>
        <v>0</v>
      </c>
      <c r="K3736" s="42">
        <f>[2]Emissions!K3736</f>
        <v>0</v>
      </c>
      <c r="L3736" s="42">
        <f>[2]Emissions!L3736</f>
        <v>0</v>
      </c>
      <c r="M3736" s="42">
        <f>[2]Emissions!M3736</f>
        <v>0</v>
      </c>
    </row>
    <row r="3737" spans="1:13">
      <c r="A3737" s="10">
        <f>[2]Emissions!A3737</f>
        <v>0</v>
      </c>
      <c r="B3737" s="10">
        <f>[2]Emissions!B3737</f>
        <v>0</v>
      </c>
      <c r="C3737" s="10">
        <f>[2]Emissions!C3737</f>
        <v>0</v>
      </c>
      <c r="D3737" s="10">
        <f>[2]Emissions!D3737</f>
        <v>0</v>
      </c>
      <c r="E3737" s="42">
        <f>[2]Emissions!E3737</f>
        <v>0</v>
      </c>
      <c r="F3737" s="42">
        <f>[2]Emissions!F3737</f>
        <v>0</v>
      </c>
      <c r="G3737" s="42">
        <f>[2]Emissions!G3737</f>
        <v>0</v>
      </c>
      <c r="H3737" s="42">
        <f>[2]Emissions!H3737</f>
        <v>0</v>
      </c>
      <c r="I3737" s="42">
        <f>[2]Emissions!I3737</f>
        <v>0</v>
      </c>
      <c r="J3737" s="42">
        <f>[2]Emissions!J3737</f>
        <v>0</v>
      </c>
      <c r="K3737" s="42">
        <f>[2]Emissions!K3737</f>
        <v>0</v>
      </c>
      <c r="L3737" s="42">
        <f>[2]Emissions!L3737</f>
        <v>0</v>
      </c>
      <c r="M3737" s="42">
        <f>[2]Emissions!M3737</f>
        <v>0</v>
      </c>
    </row>
    <row r="3738" spans="1:13">
      <c r="A3738" s="10">
        <f>[2]Emissions!A3738</f>
        <v>0</v>
      </c>
      <c r="B3738" s="10">
        <f>[2]Emissions!B3738</f>
        <v>0</v>
      </c>
      <c r="C3738" s="10">
        <f>[2]Emissions!C3738</f>
        <v>0</v>
      </c>
      <c r="D3738" s="10">
        <f>[2]Emissions!D3738</f>
        <v>0</v>
      </c>
      <c r="E3738" s="42">
        <f>[2]Emissions!E3738</f>
        <v>0</v>
      </c>
      <c r="F3738" s="42">
        <f>[2]Emissions!F3738</f>
        <v>0</v>
      </c>
      <c r="G3738" s="42">
        <f>[2]Emissions!G3738</f>
        <v>0</v>
      </c>
      <c r="H3738" s="42">
        <f>[2]Emissions!H3738</f>
        <v>0</v>
      </c>
      <c r="I3738" s="42">
        <f>[2]Emissions!I3738</f>
        <v>0</v>
      </c>
      <c r="J3738" s="42">
        <f>[2]Emissions!J3738</f>
        <v>0</v>
      </c>
      <c r="K3738" s="42">
        <f>[2]Emissions!K3738</f>
        <v>0</v>
      </c>
      <c r="L3738" s="42">
        <f>[2]Emissions!L3738</f>
        <v>0</v>
      </c>
      <c r="M3738" s="42">
        <f>[2]Emissions!M3738</f>
        <v>0</v>
      </c>
    </row>
    <row r="3739" spans="1:13">
      <c r="A3739" s="10">
        <f>[2]Emissions!A3739</f>
        <v>0</v>
      </c>
      <c r="B3739" s="10">
        <f>[2]Emissions!B3739</f>
        <v>0</v>
      </c>
      <c r="C3739" s="10">
        <f>[2]Emissions!C3739</f>
        <v>0</v>
      </c>
      <c r="D3739" s="10">
        <f>[2]Emissions!D3739</f>
        <v>0</v>
      </c>
      <c r="E3739" s="42">
        <f>[2]Emissions!E3739</f>
        <v>0</v>
      </c>
      <c r="F3739" s="42">
        <f>[2]Emissions!F3739</f>
        <v>0</v>
      </c>
      <c r="G3739" s="42">
        <f>[2]Emissions!G3739</f>
        <v>0</v>
      </c>
      <c r="H3739" s="42">
        <f>[2]Emissions!H3739</f>
        <v>0</v>
      </c>
      <c r="I3739" s="42">
        <f>[2]Emissions!I3739</f>
        <v>0</v>
      </c>
      <c r="J3739" s="42">
        <f>[2]Emissions!J3739</f>
        <v>0</v>
      </c>
      <c r="K3739" s="42">
        <f>[2]Emissions!K3739</f>
        <v>0</v>
      </c>
      <c r="L3739" s="42">
        <f>[2]Emissions!L3739</f>
        <v>0</v>
      </c>
      <c r="M3739" s="42">
        <f>[2]Emissions!M3739</f>
        <v>0</v>
      </c>
    </row>
    <row r="3740" spans="1:13">
      <c r="A3740" s="10">
        <f>[2]Emissions!A3740</f>
        <v>0</v>
      </c>
      <c r="B3740" s="10">
        <f>[2]Emissions!B3740</f>
        <v>0</v>
      </c>
      <c r="C3740" s="10">
        <f>[2]Emissions!C3740</f>
        <v>0</v>
      </c>
      <c r="D3740" s="10">
        <f>[2]Emissions!D3740</f>
        <v>0</v>
      </c>
      <c r="E3740" s="42">
        <f>[2]Emissions!E3740</f>
        <v>0</v>
      </c>
      <c r="F3740" s="42">
        <f>[2]Emissions!F3740</f>
        <v>0</v>
      </c>
      <c r="G3740" s="42">
        <f>[2]Emissions!G3740</f>
        <v>0</v>
      </c>
      <c r="H3740" s="42">
        <f>[2]Emissions!H3740</f>
        <v>0</v>
      </c>
      <c r="I3740" s="42">
        <f>[2]Emissions!I3740</f>
        <v>0</v>
      </c>
      <c r="J3740" s="42">
        <f>[2]Emissions!J3740</f>
        <v>0</v>
      </c>
      <c r="K3740" s="42">
        <f>[2]Emissions!K3740</f>
        <v>0</v>
      </c>
      <c r="L3740" s="42">
        <f>[2]Emissions!L3740</f>
        <v>0</v>
      </c>
      <c r="M3740" s="42">
        <f>[2]Emissions!M3740</f>
        <v>0</v>
      </c>
    </row>
    <row r="3741" spans="1:13">
      <c r="A3741" s="10">
        <f>[2]Emissions!A3741</f>
        <v>0</v>
      </c>
      <c r="B3741" s="10">
        <f>[2]Emissions!B3741</f>
        <v>0</v>
      </c>
      <c r="C3741" s="10">
        <f>[2]Emissions!C3741</f>
        <v>0</v>
      </c>
      <c r="D3741" s="10">
        <f>[2]Emissions!D3741</f>
        <v>0</v>
      </c>
      <c r="E3741" s="42">
        <f>[2]Emissions!E3741</f>
        <v>0</v>
      </c>
      <c r="F3741" s="42">
        <f>[2]Emissions!F3741</f>
        <v>0</v>
      </c>
      <c r="G3741" s="42">
        <f>[2]Emissions!G3741</f>
        <v>0</v>
      </c>
      <c r="H3741" s="42">
        <f>[2]Emissions!H3741</f>
        <v>0</v>
      </c>
      <c r="I3741" s="42">
        <f>[2]Emissions!I3741</f>
        <v>0</v>
      </c>
      <c r="J3741" s="42">
        <f>[2]Emissions!J3741</f>
        <v>0</v>
      </c>
      <c r="K3741" s="42">
        <f>[2]Emissions!K3741</f>
        <v>0</v>
      </c>
      <c r="L3741" s="42">
        <f>[2]Emissions!L3741</f>
        <v>0</v>
      </c>
      <c r="M3741" s="42">
        <f>[2]Emissions!M3741</f>
        <v>0</v>
      </c>
    </row>
    <row r="3742" spans="1:13">
      <c r="A3742" s="10">
        <f>[2]Emissions!A3742</f>
        <v>0</v>
      </c>
      <c r="B3742" s="10">
        <f>[2]Emissions!B3742</f>
        <v>0</v>
      </c>
      <c r="C3742" s="10">
        <f>[2]Emissions!C3742</f>
        <v>0</v>
      </c>
      <c r="D3742" s="10">
        <f>[2]Emissions!D3742</f>
        <v>0</v>
      </c>
      <c r="E3742" s="42">
        <f>[2]Emissions!E3742</f>
        <v>0</v>
      </c>
      <c r="F3742" s="42">
        <f>[2]Emissions!F3742</f>
        <v>0</v>
      </c>
      <c r="G3742" s="42">
        <f>[2]Emissions!G3742</f>
        <v>0</v>
      </c>
      <c r="H3742" s="42">
        <f>[2]Emissions!H3742</f>
        <v>0</v>
      </c>
      <c r="I3742" s="42">
        <f>[2]Emissions!I3742</f>
        <v>0</v>
      </c>
      <c r="J3742" s="42">
        <f>[2]Emissions!J3742</f>
        <v>0</v>
      </c>
      <c r="K3742" s="42">
        <f>[2]Emissions!K3742</f>
        <v>0</v>
      </c>
      <c r="L3742" s="42">
        <f>[2]Emissions!L3742</f>
        <v>0</v>
      </c>
      <c r="M3742" s="42">
        <f>[2]Emissions!M3742</f>
        <v>0</v>
      </c>
    </row>
    <row r="3743" spans="1:13">
      <c r="A3743" s="10">
        <f>[2]Emissions!A3743</f>
        <v>0</v>
      </c>
      <c r="B3743" s="10">
        <f>[2]Emissions!B3743</f>
        <v>0</v>
      </c>
      <c r="C3743" s="10">
        <f>[2]Emissions!C3743</f>
        <v>0</v>
      </c>
      <c r="D3743" s="10">
        <f>[2]Emissions!D3743</f>
        <v>0</v>
      </c>
      <c r="E3743" s="42">
        <f>[2]Emissions!E3743</f>
        <v>0</v>
      </c>
      <c r="F3743" s="42">
        <f>[2]Emissions!F3743</f>
        <v>0</v>
      </c>
      <c r="G3743" s="42">
        <f>[2]Emissions!G3743</f>
        <v>0</v>
      </c>
      <c r="H3743" s="42">
        <f>[2]Emissions!H3743</f>
        <v>0</v>
      </c>
      <c r="I3743" s="42">
        <f>[2]Emissions!I3743</f>
        <v>0</v>
      </c>
      <c r="J3743" s="42">
        <f>[2]Emissions!J3743</f>
        <v>0</v>
      </c>
      <c r="K3743" s="42">
        <f>[2]Emissions!K3743</f>
        <v>0</v>
      </c>
      <c r="L3743" s="42">
        <f>[2]Emissions!L3743</f>
        <v>0</v>
      </c>
      <c r="M3743" s="42">
        <f>[2]Emissions!M3743</f>
        <v>0</v>
      </c>
    </row>
    <row r="3744" spans="1:13">
      <c r="A3744" s="10">
        <f>[2]Emissions!A3744</f>
        <v>0</v>
      </c>
      <c r="B3744" s="10">
        <f>[2]Emissions!B3744</f>
        <v>0</v>
      </c>
      <c r="C3744" s="10">
        <f>[2]Emissions!C3744</f>
        <v>0</v>
      </c>
      <c r="D3744" s="10">
        <f>[2]Emissions!D3744</f>
        <v>0</v>
      </c>
      <c r="E3744" s="42">
        <f>[2]Emissions!E3744</f>
        <v>0</v>
      </c>
      <c r="F3744" s="42">
        <f>[2]Emissions!F3744</f>
        <v>0</v>
      </c>
      <c r="G3744" s="42">
        <f>[2]Emissions!G3744</f>
        <v>0</v>
      </c>
      <c r="H3744" s="42">
        <f>[2]Emissions!H3744</f>
        <v>0</v>
      </c>
      <c r="I3744" s="42">
        <f>[2]Emissions!I3744</f>
        <v>0</v>
      </c>
      <c r="J3744" s="42">
        <f>[2]Emissions!J3744</f>
        <v>0</v>
      </c>
      <c r="K3744" s="42">
        <f>[2]Emissions!K3744</f>
        <v>0</v>
      </c>
      <c r="L3744" s="42">
        <f>[2]Emissions!L3744</f>
        <v>0</v>
      </c>
      <c r="M3744" s="42">
        <f>[2]Emissions!M3744</f>
        <v>0</v>
      </c>
    </row>
    <row r="3745" spans="1:13">
      <c r="A3745" s="10">
        <f>[2]Emissions!A3745</f>
        <v>0</v>
      </c>
      <c r="B3745" s="10">
        <f>[2]Emissions!B3745</f>
        <v>0</v>
      </c>
      <c r="C3745" s="10">
        <f>[2]Emissions!C3745</f>
        <v>0</v>
      </c>
      <c r="D3745" s="10">
        <f>[2]Emissions!D3745</f>
        <v>0</v>
      </c>
      <c r="E3745" s="42">
        <f>[2]Emissions!E3745</f>
        <v>0</v>
      </c>
      <c r="F3745" s="42">
        <f>[2]Emissions!F3745</f>
        <v>0</v>
      </c>
      <c r="G3745" s="42">
        <f>[2]Emissions!G3745</f>
        <v>0</v>
      </c>
      <c r="H3745" s="42">
        <f>[2]Emissions!H3745</f>
        <v>0</v>
      </c>
      <c r="I3745" s="42">
        <f>[2]Emissions!I3745</f>
        <v>0</v>
      </c>
      <c r="J3745" s="42">
        <f>[2]Emissions!J3745</f>
        <v>0</v>
      </c>
      <c r="K3745" s="42">
        <f>[2]Emissions!K3745</f>
        <v>0</v>
      </c>
      <c r="L3745" s="42">
        <f>[2]Emissions!L3745</f>
        <v>0</v>
      </c>
      <c r="M3745" s="42">
        <f>[2]Emissions!M3745</f>
        <v>0</v>
      </c>
    </row>
    <row r="3746" spans="1:13">
      <c r="A3746" s="10">
        <f>[2]Emissions!A3746</f>
        <v>0</v>
      </c>
      <c r="B3746" s="10">
        <f>[2]Emissions!B3746</f>
        <v>0</v>
      </c>
      <c r="C3746" s="10">
        <f>[2]Emissions!C3746</f>
        <v>0</v>
      </c>
      <c r="D3746" s="10">
        <f>[2]Emissions!D3746</f>
        <v>0</v>
      </c>
      <c r="E3746" s="42">
        <f>[2]Emissions!E3746</f>
        <v>0</v>
      </c>
      <c r="F3746" s="42">
        <f>[2]Emissions!F3746</f>
        <v>0</v>
      </c>
      <c r="G3746" s="42">
        <f>[2]Emissions!G3746</f>
        <v>0</v>
      </c>
      <c r="H3746" s="42">
        <f>[2]Emissions!H3746</f>
        <v>0</v>
      </c>
      <c r="I3746" s="42">
        <f>[2]Emissions!I3746</f>
        <v>0</v>
      </c>
      <c r="J3746" s="42">
        <f>[2]Emissions!J3746</f>
        <v>0</v>
      </c>
      <c r="K3746" s="42">
        <f>[2]Emissions!K3746</f>
        <v>0</v>
      </c>
      <c r="L3746" s="42">
        <f>[2]Emissions!L3746</f>
        <v>0</v>
      </c>
      <c r="M3746" s="42">
        <f>[2]Emissions!M3746</f>
        <v>0</v>
      </c>
    </row>
    <row r="3747" spans="1:13">
      <c r="A3747" s="10">
        <f>[2]Emissions!A3747</f>
        <v>0</v>
      </c>
      <c r="B3747" s="10">
        <f>[2]Emissions!B3747</f>
        <v>0</v>
      </c>
      <c r="C3747" s="10">
        <f>[2]Emissions!C3747</f>
        <v>0</v>
      </c>
      <c r="D3747" s="10">
        <f>[2]Emissions!D3747</f>
        <v>0</v>
      </c>
      <c r="E3747" s="42">
        <f>[2]Emissions!E3747</f>
        <v>0</v>
      </c>
      <c r="F3747" s="42">
        <f>[2]Emissions!F3747</f>
        <v>0</v>
      </c>
      <c r="G3747" s="42">
        <f>[2]Emissions!G3747</f>
        <v>0</v>
      </c>
      <c r="H3747" s="42">
        <f>[2]Emissions!H3747</f>
        <v>0</v>
      </c>
      <c r="I3747" s="42">
        <f>[2]Emissions!I3747</f>
        <v>0</v>
      </c>
      <c r="J3747" s="42">
        <f>[2]Emissions!J3747</f>
        <v>0</v>
      </c>
      <c r="K3747" s="42">
        <f>[2]Emissions!K3747</f>
        <v>0</v>
      </c>
      <c r="L3747" s="42">
        <f>[2]Emissions!L3747</f>
        <v>0</v>
      </c>
      <c r="M3747" s="42">
        <f>[2]Emissions!M3747</f>
        <v>0</v>
      </c>
    </row>
    <row r="3748" spans="1:13">
      <c r="A3748" s="10">
        <f>[2]Emissions!A3748</f>
        <v>0</v>
      </c>
      <c r="B3748" s="10">
        <f>[2]Emissions!B3748</f>
        <v>0</v>
      </c>
      <c r="C3748" s="10">
        <f>[2]Emissions!C3748</f>
        <v>0</v>
      </c>
      <c r="D3748" s="10">
        <f>[2]Emissions!D3748</f>
        <v>0</v>
      </c>
      <c r="E3748" s="42">
        <f>[2]Emissions!E3748</f>
        <v>0</v>
      </c>
      <c r="F3748" s="42">
        <f>[2]Emissions!F3748</f>
        <v>0</v>
      </c>
      <c r="G3748" s="42">
        <f>[2]Emissions!G3748</f>
        <v>0</v>
      </c>
      <c r="H3748" s="42">
        <f>[2]Emissions!H3748</f>
        <v>0</v>
      </c>
      <c r="I3748" s="42">
        <f>[2]Emissions!I3748</f>
        <v>0</v>
      </c>
      <c r="J3748" s="42">
        <f>[2]Emissions!J3748</f>
        <v>0</v>
      </c>
      <c r="K3748" s="42">
        <f>[2]Emissions!K3748</f>
        <v>0</v>
      </c>
      <c r="L3748" s="42">
        <f>[2]Emissions!L3748</f>
        <v>0</v>
      </c>
      <c r="M3748" s="42">
        <f>[2]Emissions!M3748</f>
        <v>0</v>
      </c>
    </row>
    <row r="3749" spans="1:13">
      <c r="A3749" s="10">
        <f>[2]Emissions!A3749</f>
        <v>0</v>
      </c>
      <c r="B3749" s="10">
        <f>[2]Emissions!B3749</f>
        <v>0</v>
      </c>
      <c r="C3749" s="10">
        <f>[2]Emissions!C3749</f>
        <v>0</v>
      </c>
      <c r="D3749" s="10">
        <f>[2]Emissions!D3749</f>
        <v>0</v>
      </c>
      <c r="E3749" s="42">
        <f>[2]Emissions!E3749</f>
        <v>0</v>
      </c>
      <c r="F3749" s="42">
        <f>[2]Emissions!F3749</f>
        <v>0</v>
      </c>
      <c r="G3749" s="42">
        <f>[2]Emissions!G3749</f>
        <v>0</v>
      </c>
      <c r="H3749" s="42">
        <f>[2]Emissions!H3749</f>
        <v>0</v>
      </c>
      <c r="I3749" s="42">
        <f>[2]Emissions!I3749</f>
        <v>0</v>
      </c>
      <c r="J3749" s="42">
        <f>[2]Emissions!J3749</f>
        <v>0</v>
      </c>
      <c r="K3749" s="42">
        <f>[2]Emissions!K3749</f>
        <v>0</v>
      </c>
      <c r="L3749" s="42">
        <f>[2]Emissions!L3749</f>
        <v>0</v>
      </c>
      <c r="M3749" s="42">
        <f>[2]Emissions!M3749</f>
        <v>0</v>
      </c>
    </row>
    <row r="3750" spans="1:13">
      <c r="A3750" s="10">
        <f>[2]Emissions!A3750</f>
        <v>0</v>
      </c>
      <c r="B3750" s="10">
        <f>[2]Emissions!B3750</f>
        <v>0</v>
      </c>
      <c r="C3750" s="10">
        <f>[2]Emissions!C3750</f>
        <v>0</v>
      </c>
      <c r="D3750" s="10">
        <f>[2]Emissions!D3750</f>
        <v>0</v>
      </c>
      <c r="E3750" s="42">
        <f>[2]Emissions!E3750</f>
        <v>0</v>
      </c>
      <c r="F3750" s="42">
        <f>[2]Emissions!F3750</f>
        <v>0</v>
      </c>
      <c r="G3750" s="42">
        <f>[2]Emissions!G3750</f>
        <v>0</v>
      </c>
      <c r="H3750" s="42">
        <f>[2]Emissions!H3750</f>
        <v>0</v>
      </c>
      <c r="I3750" s="42">
        <f>[2]Emissions!I3750</f>
        <v>0</v>
      </c>
      <c r="J3750" s="42">
        <f>[2]Emissions!J3750</f>
        <v>0</v>
      </c>
      <c r="K3750" s="42">
        <f>[2]Emissions!K3750</f>
        <v>0</v>
      </c>
      <c r="L3750" s="42">
        <f>[2]Emissions!L3750</f>
        <v>0</v>
      </c>
      <c r="M3750" s="42">
        <f>[2]Emissions!M3750</f>
        <v>0</v>
      </c>
    </row>
    <row r="3751" spans="1:13">
      <c r="A3751" s="10">
        <f>[2]Emissions!A3751</f>
        <v>0</v>
      </c>
      <c r="B3751" s="10">
        <f>[2]Emissions!B3751</f>
        <v>0</v>
      </c>
      <c r="C3751" s="10">
        <f>[2]Emissions!C3751</f>
        <v>0</v>
      </c>
      <c r="D3751" s="10">
        <f>[2]Emissions!D3751</f>
        <v>0</v>
      </c>
      <c r="E3751" s="42">
        <f>[2]Emissions!E3751</f>
        <v>0</v>
      </c>
      <c r="F3751" s="42">
        <f>[2]Emissions!F3751</f>
        <v>0</v>
      </c>
      <c r="G3751" s="42">
        <f>[2]Emissions!G3751</f>
        <v>0</v>
      </c>
      <c r="H3751" s="42">
        <f>[2]Emissions!H3751</f>
        <v>0</v>
      </c>
      <c r="I3751" s="42">
        <f>[2]Emissions!I3751</f>
        <v>0</v>
      </c>
      <c r="J3751" s="42">
        <f>[2]Emissions!J3751</f>
        <v>0</v>
      </c>
      <c r="K3751" s="42">
        <f>[2]Emissions!K3751</f>
        <v>0</v>
      </c>
      <c r="L3751" s="42">
        <f>[2]Emissions!L3751</f>
        <v>0</v>
      </c>
      <c r="M3751" s="42">
        <f>[2]Emissions!M3751</f>
        <v>0</v>
      </c>
    </row>
    <row r="3752" spans="1:13">
      <c r="A3752" s="10">
        <f>[2]Emissions!A3752</f>
        <v>0</v>
      </c>
      <c r="B3752" s="10">
        <f>[2]Emissions!B3752</f>
        <v>0</v>
      </c>
      <c r="C3752" s="10">
        <f>[2]Emissions!C3752</f>
        <v>0</v>
      </c>
      <c r="D3752" s="10">
        <f>[2]Emissions!D3752</f>
        <v>0</v>
      </c>
      <c r="E3752" s="42">
        <f>[2]Emissions!E3752</f>
        <v>0</v>
      </c>
      <c r="F3752" s="42">
        <f>[2]Emissions!F3752</f>
        <v>0</v>
      </c>
      <c r="G3752" s="42">
        <f>[2]Emissions!G3752</f>
        <v>0</v>
      </c>
      <c r="H3752" s="42">
        <f>[2]Emissions!H3752</f>
        <v>0</v>
      </c>
      <c r="I3752" s="42">
        <f>[2]Emissions!I3752</f>
        <v>0</v>
      </c>
      <c r="J3752" s="42">
        <f>[2]Emissions!J3752</f>
        <v>0</v>
      </c>
      <c r="K3752" s="42">
        <f>[2]Emissions!K3752</f>
        <v>0</v>
      </c>
      <c r="L3752" s="42">
        <f>[2]Emissions!L3752</f>
        <v>0</v>
      </c>
      <c r="M3752" s="42">
        <f>[2]Emissions!M3752</f>
        <v>0</v>
      </c>
    </row>
    <row r="3753" spans="1:13">
      <c r="A3753" s="10">
        <f>[2]Emissions!A3753</f>
        <v>0</v>
      </c>
      <c r="B3753" s="10">
        <f>[2]Emissions!B3753</f>
        <v>0</v>
      </c>
      <c r="C3753" s="10">
        <f>[2]Emissions!C3753</f>
        <v>0</v>
      </c>
      <c r="D3753" s="10">
        <f>[2]Emissions!D3753</f>
        <v>0</v>
      </c>
      <c r="E3753" s="42">
        <f>[2]Emissions!E3753</f>
        <v>0</v>
      </c>
      <c r="F3753" s="42">
        <f>[2]Emissions!F3753</f>
        <v>0</v>
      </c>
      <c r="G3753" s="42">
        <f>[2]Emissions!G3753</f>
        <v>0</v>
      </c>
      <c r="H3753" s="42">
        <f>[2]Emissions!H3753</f>
        <v>0</v>
      </c>
      <c r="I3753" s="42">
        <f>[2]Emissions!I3753</f>
        <v>0</v>
      </c>
      <c r="J3753" s="42">
        <f>[2]Emissions!J3753</f>
        <v>0</v>
      </c>
      <c r="K3753" s="42">
        <f>[2]Emissions!K3753</f>
        <v>0</v>
      </c>
      <c r="L3753" s="42">
        <f>[2]Emissions!L3753</f>
        <v>0</v>
      </c>
      <c r="M3753" s="42">
        <f>[2]Emissions!M3753</f>
        <v>0</v>
      </c>
    </row>
    <row r="3754" spans="1:13">
      <c r="A3754" s="10">
        <f>[2]Emissions!A3754</f>
        <v>0</v>
      </c>
      <c r="B3754" s="10">
        <f>[2]Emissions!B3754</f>
        <v>0</v>
      </c>
      <c r="C3754" s="10">
        <f>[2]Emissions!C3754</f>
        <v>0</v>
      </c>
      <c r="D3754" s="10">
        <f>[2]Emissions!D3754</f>
        <v>0</v>
      </c>
      <c r="E3754" s="42">
        <f>[2]Emissions!E3754</f>
        <v>0</v>
      </c>
      <c r="F3754" s="42">
        <f>[2]Emissions!F3754</f>
        <v>0</v>
      </c>
      <c r="G3754" s="42">
        <f>[2]Emissions!G3754</f>
        <v>0</v>
      </c>
      <c r="H3754" s="42">
        <f>[2]Emissions!H3754</f>
        <v>0</v>
      </c>
      <c r="I3754" s="42">
        <f>[2]Emissions!I3754</f>
        <v>0</v>
      </c>
      <c r="J3754" s="42">
        <f>[2]Emissions!J3754</f>
        <v>0</v>
      </c>
      <c r="K3754" s="42">
        <f>[2]Emissions!K3754</f>
        <v>0</v>
      </c>
      <c r="L3754" s="42">
        <f>[2]Emissions!L3754</f>
        <v>0</v>
      </c>
      <c r="M3754" s="42">
        <f>[2]Emissions!M3754</f>
        <v>0</v>
      </c>
    </row>
    <row r="3755" spans="1:13">
      <c r="A3755" s="10">
        <f>[2]Emissions!A3755</f>
        <v>0</v>
      </c>
      <c r="B3755" s="10">
        <f>[2]Emissions!B3755</f>
        <v>0</v>
      </c>
      <c r="C3755" s="10">
        <f>[2]Emissions!C3755</f>
        <v>0</v>
      </c>
      <c r="D3755" s="10">
        <f>[2]Emissions!D3755</f>
        <v>0</v>
      </c>
      <c r="E3755" s="42">
        <f>[2]Emissions!E3755</f>
        <v>0</v>
      </c>
      <c r="F3755" s="42">
        <f>[2]Emissions!F3755</f>
        <v>0</v>
      </c>
      <c r="G3755" s="42">
        <f>[2]Emissions!G3755</f>
        <v>0</v>
      </c>
      <c r="H3755" s="42">
        <f>[2]Emissions!H3755</f>
        <v>0</v>
      </c>
      <c r="I3755" s="42">
        <f>[2]Emissions!I3755</f>
        <v>0</v>
      </c>
      <c r="J3755" s="42">
        <f>[2]Emissions!J3755</f>
        <v>0</v>
      </c>
      <c r="K3755" s="42">
        <f>[2]Emissions!K3755</f>
        <v>0</v>
      </c>
      <c r="L3755" s="42">
        <f>[2]Emissions!L3755</f>
        <v>0</v>
      </c>
      <c r="M3755" s="42">
        <f>[2]Emissions!M3755</f>
        <v>0</v>
      </c>
    </row>
    <row r="3756" spans="1:13">
      <c r="A3756" s="10">
        <f>[2]Emissions!A3756</f>
        <v>0</v>
      </c>
      <c r="B3756" s="10">
        <f>[2]Emissions!B3756</f>
        <v>0</v>
      </c>
      <c r="C3756" s="10">
        <f>[2]Emissions!C3756</f>
        <v>0</v>
      </c>
      <c r="D3756" s="10">
        <f>[2]Emissions!D3756</f>
        <v>0</v>
      </c>
      <c r="E3756" s="42">
        <f>[2]Emissions!E3756</f>
        <v>0</v>
      </c>
      <c r="F3756" s="42">
        <f>[2]Emissions!F3756</f>
        <v>0</v>
      </c>
      <c r="G3756" s="42">
        <f>[2]Emissions!G3756</f>
        <v>0</v>
      </c>
      <c r="H3756" s="42">
        <f>[2]Emissions!H3756</f>
        <v>0</v>
      </c>
      <c r="I3756" s="42">
        <f>[2]Emissions!I3756</f>
        <v>0</v>
      </c>
      <c r="J3756" s="42">
        <f>[2]Emissions!J3756</f>
        <v>0</v>
      </c>
      <c r="K3756" s="42">
        <f>[2]Emissions!K3756</f>
        <v>0</v>
      </c>
      <c r="L3756" s="42">
        <f>[2]Emissions!L3756</f>
        <v>0</v>
      </c>
      <c r="M3756" s="42">
        <f>[2]Emissions!M3756</f>
        <v>0</v>
      </c>
    </row>
    <row r="3757" spans="1:13">
      <c r="A3757" s="10">
        <f>[2]Emissions!A3757</f>
        <v>0</v>
      </c>
      <c r="B3757" s="10">
        <f>[2]Emissions!B3757</f>
        <v>0</v>
      </c>
      <c r="C3757" s="10">
        <f>[2]Emissions!C3757</f>
        <v>0</v>
      </c>
      <c r="D3757" s="10">
        <f>[2]Emissions!D3757</f>
        <v>0</v>
      </c>
      <c r="E3757" s="42">
        <f>[2]Emissions!E3757</f>
        <v>0</v>
      </c>
      <c r="F3757" s="42">
        <f>[2]Emissions!F3757</f>
        <v>0</v>
      </c>
      <c r="G3757" s="42">
        <f>[2]Emissions!G3757</f>
        <v>0</v>
      </c>
      <c r="H3757" s="42">
        <f>[2]Emissions!H3757</f>
        <v>0</v>
      </c>
      <c r="I3757" s="42">
        <f>[2]Emissions!I3757</f>
        <v>0</v>
      </c>
      <c r="J3757" s="42">
        <f>[2]Emissions!J3757</f>
        <v>0</v>
      </c>
      <c r="K3757" s="42">
        <f>[2]Emissions!K3757</f>
        <v>0</v>
      </c>
      <c r="L3757" s="42">
        <f>[2]Emissions!L3757</f>
        <v>0</v>
      </c>
      <c r="M3757" s="42">
        <f>[2]Emissions!M3757</f>
        <v>0</v>
      </c>
    </row>
    <row r="3758" spans="1:13">
      <c r="A3758" s="10">
        <f>[2]Emissions!A3758</f>
        <v>0</v>
      </c>
      <c r="B3758" s="10">
        <f>[2]Emissions!B3758</f>
        <v>0</v>
      </c>
      <c r="C3758" s="10">
        <f>[2]Emissions!C3758</f>
        <v>0</v>
      </c>
      <c r="D3758" s="10">
        <f>[2]Emissions!D3758</f>
        <v>0</v>
      </c>
      <c r="E3758" s="42">
        <f>[2]Emissions!E3758</f>
        <v>0</v>
      </c>
      <c r="F3758" s="42">
        <f>[2]Emissions!F3758</f>
        <v>0</v>
      </c>
      <c r="G3758" s="42">
        <f>[2]Emissions!G3758</f>
        <v>0</v>
      </c>
      <c r="H3758" s="42">
        <f>[2]Emissions!H3758</f>
        <v>0</v>
      </c>
      <c r="I3758" s="42">
        <f>[2]Emissions!I3758</f>
        <v>0</v>
      </c>
      <c r="J3758" s="42">
        <f>[2]Emissions!J3758</f>
        <v>0</v>
      </c>
      <c r="K3758" s="42">
        <f>[2]Emissions!K3758</f>
        <v>0</v>
      </c>
      <c r="L3758" s="42">
        <f>[2]Emissions!L3758</f>
        <v>0</v>
      </c>
      <c r="M3758" s="42">
        <f>[2]Emissions!M3758</f>
        <v>0</v>
      </c>
    </row>
    <row r="3759" spans="1:13">
      <c r="A3759" s="10">
        <f>[2]Emissions!A3759</f>
        <v>0</v>
      </c>
      <c r="B3759" s="10">
        <f>[2]Emissions!B3759</f>
        <v>0</v>
      </c>
      <c r="C3759" s="10">
        <f>[2]Emissions!C3759</f>
        <v>0</v>
      </c>
      <c r="D3759" s="10">
        <f>[2]Emissions!D3759</f>
        <v>0</v>
      </c>
      <c r="E3759" s="42">
        <f>[2]Emissions!E3759</f>
        <v>0</v>
      </c>
      <c r="F3759" s="42">
        <f>[2]Emissions!F3759</f>
        <v>0</v>
      </c>
      <c r="G3759" s="42">
        <f>[2]Emissions!G3759</f>
        <v>0</v>
      </c>
      <c r="H3759" s="42">
        <f>[2]Emissions!H3759</f>
        <v>0</v>
      </c>
      <c r="I3759" s="42">
        <f>[2]Emissions!I3759</f>
        <v>0</v>
      </c>
      <c r="J3759" s="42">
        <f>[2]Emissions!J3759</f>
        <v>0</v>
      </c>
      <c r="K3759" s="42">
        <f>[2]Emissions!K3759</f>
        <v>0</v>
      </c>
      <c r="L3759" s="42">
        <f>[2]Emissions!L3759</f>
        <v>0</v>
      </c>
      <c r="M3759" s="42">
        <f>[2]Emissions!M3759</f>
        <v>0</v>
      </c>
    </row>
    <row r="3760" spans="1:13">
      <c r="A3760" s="10">
        <f>[2]Emissions!A3760</f>
        <v>0</v>
      </c>
      <c r="B3760" s="10">
        <f>[2]Emissions!B3760</f>
        <v>0</v>
      </c>
      <c r="C3760" s="10">
        <f>[2]Emissions!C3760</f>
        <v>0</v>
      </c>
      <c r="D3760" s="10">
        <f>[2]Emissions!D3760</f>
        <v>0</v>
      </c>
      <c r="E3760" s="42">
        <f>[2]Emissions!E3760</f>
        <v>0</v>
      </c>
      <c r="F3760" s="42">
        <f>[2]Emissions!F3760</f>
        <v>0</v>
      </c>
      <c r="G3760" s="42">
        <f>[2]Emissions!G3760</f>
        <v>0</v>
      </c>
      <c r="H3760" s="42">
        <f>[2]Emissions!H3760</f>
        <v>0</v>
      </c>
      <c r="I3760" s="42">
        <f>[2]Emissions!I3760</f>
        <v>0</v>
      </c>
      <c r="J3760" s="42">
        <f>[2]Emissions!J3760</f>
        <v>0</v>
      </c>
      <c r="K3760" s="42">
        <f>[2]Emissions!K3760</f>
        <v>0</v>
      </c>
      <c r="L3760" s="42">
        <f>[2]Emissions!L3760</f>
        <v>0</v>
      </c>
      <c r="M3760" s="42">
        <f>[2]Emissions!M3760</f>
        <v>0</v>
      </c>
    </row>
    <row r="3761" spans="1:13">
      <c r="A3761" s="10">
        <f>[2]Emissions!A3761</f>
        <v>0</v>
      </c>
      <c r="B3761" s="10">
        <f>[2]Emissions!B3761</f>
        <v>0</v>
      </c>
      <c r="C3761" s="10">
        <f>[2]Emissions!C3761</f>
        <v>0</v>
      </c>
      <c r="D3761" s="10">
        <f>[2]Emissions!D3761</f>
        <v>0</v>
      </c>
      <c r="E3761" s="42">
        <f>[2]Emissions!E3761</f>
        <v>0</v>
      </c>
      <c r="F3761" s="42">
        <f>[2]Emissions!F3761</f>
        <v>0</v>
      </c>
      <c r="G3761" s="42">
        <f>[2]Emissions!G3761</f>
        <v>0</v>
      </c>
      <c r="H3761" s="42">
        <f>[2]Emissions!H3761</f>
        <v>0</v>
      </c>
      <c r="I3761" s="42">
        <f>[2]Emissions!I3761</f>
        <v>0</v>
      </c>
      <c r="J3761" s="42">
        <f>[2]Emissions!J3761</f>
        <v>0</v>
      </c>
      <c r="K3761" s="42">
        <f>[2]Emissions!K3761</f>
        <v>0</v>
      </c>
      <c r="L3761" s="42">
        <f>[2]Emissions!L3761</f>
        <v>0</v>
      </c>
      <c r="M3761" s="42">
        <f>[2]Emissions!M3761</f>
        <v>0</v>
      </c>
    </row>
    <row r="3762" spans="1:13">
      <c r="A3762" s="10">
        <f>[2]Emissions!A3762</f>
        <v>0</v>
      </c>
      <c r="B3762" s="10">
        <f>[2]Emissions!B3762</f>
        <v>0</v>
      </c>
      <c r="C3762" s="10">
        <f>[2]Emissions!C3762</f>
        <v>0</v>
      </c>
      <c r="D3762" s="10">
        <f>[2]Emissions!D3762</f>
        <v>0</v>
      </c>
      <c r="E3762" s="42">
        <f>[2]Emissions!E3762</f>
        <v>0</v>
      </c>
      <c r="F3762" s="42">
        <f>[2]Emissions!F3762</f>
        <v>0</v>
      </c>
      <c r="G3762" s="42">
        <f>[2]Emissions!G3762</f>
        <v>0</v>
      </c>
      <c r="H3762" s="42">
        <f>[2]Emissions!H3762</f>
        <v>0</v>
      </c>
      <c r="I3762" s="42">
        <f>[2]Emissions!I3762</f>
        <v>0</v>
      </c>
      <c r="J3762" s="42">
        <f>[2]Emissions!J3762</f>
        <v>0</v>
      </c>
      <c r="K3762" s="42">
        <f>[2]Emissions!K3762</f>
        <v>0</v>
      </c>
      <c r="L3762" s="42">
        <f>[2]Emissions!L3762</f>
        <v>0</v>
      </c>
      <c r="M3762" s="42">
        <f>[2]Emissions!M3762</f>
        <v>0</v>
      </c>
    </row>
    <row r="3763" spans="1:13">
      <c r="A3763" s="10">
        <f>[2]Emissions!A3763</f>
        <v>0</v>
      </c>
      <c r="B3763" s="10">
        <f>[2]Emissions!B3763</f>
        <v>0</v>
      </c>
      <c r="C3763" s="10">
        <f>[2]Emissions!C3763</f>
        <v>0</v>
      </c>
      <c r="D3763" s="10">
        <f>[2]Emissions!D3763</f>
        <v>0</v>
      </c>
      <c r="E3763" s="42">
        <f>[2]Emissions!E3763</f>
        <v>0</v>
      </c>
      <c r="F3763" s="42">
        <f>[2]Emissions!F3763</f>
        <v>0</v>
      </c>
      <c r="G3763" s="42">
        <f>[2]Emissions!G3763</f>
        <v>0</v>
      </c>
      <c r="H3763" s="42">
        <f>[2]Emissions!H3763</f>
        <v>0</v>
      </c>
      <c r="I3763" s="42">
        <f>[2]Emissions!I3763</f>
        <v>0</v>
      </c>
      <c r="J3763" s="42">
        <f>[2]Emissions!J3763</f>
        <v>0</v>
      </c>
      <c r="K3763" s="42">
        <f>[2]Emissions!K3763</f>
        <v>0</v>
      </c>
      <c r="L3763" s="42">
        <f>[2]Emissions!L3763</f>
        <v>0</v>
      </c>
      <c r="M3763" s="42">
        <f>[2]Emissions!M3763</f>
        <v>0</v>
      </c>
    </row>
    <row r="3764" spans="1:13">
      <c r="A3764" s="10">
        <f>[2]Emissions!A3764</f>
        <v>0</v>
      </c>
      <c r="B3764" s="10">
        <f>[2]Emissions!B3764</f>
        <v>0</v>
      </c>
      <c r="C3764" s="10">
        <f>[2]Emissions!C3764</f>
        <v>0</v>
      </c>
      <c r="D3764" s="10">
        <f>[2]Emissions!D3764</f>
        <v>0</v>
      </c>
      <c r="E3764" s="42">
        <f>[2]Emissions!E3764</f>
        <v>0</v>
      </c>
      <c r="F3764" s="42">
        <f>[2]Emissions!F3764</f>
        <v>0</v>
      </c>
      <c r="G3764" s="42">
        <f>[2]Emissions!G3764</f>
        <v>0</v>
      </c>
      <c r="H3764" s="42">
        <f>[2]Emissions!H3764</f>
        <v>0</v>
      </c>
      <c r="I3764" s="42">
        <f>[2]Emissions!I3764</f>
        <v>0</v>
      </c>
      <c r="J3764" s="42">
        <f>[2]Emissions!J3764</f>
        <v>0</v>
      </c>
      <c r="K3764" s="42">
        <f>[2]Emissions!K3764</f>
        <v>0</v>
      </c>
      <c r="L3764" s="42">
        <f>[2]Emissions!L3764</f>
        <v>0</v>
      </c>
      <c r="M3764" s="42">
        <f>[2]Emissions!M3764</f>
        <v>0</v>
      </c>
    </row>
    <row r="3765" spans="1:13">
      <c r="A3765" s="10">
        <f>[2]Emissions!A3765</f>
        <v>0</v>
      </c>
      <c r="B3765" s="10">
        <f>[2]Emissions!B3765</f>
        <v>0</v>
      </c>
      <c r="C3765" s="10">
        <f>[2]Emissions!C3765</f>
        <v>0</v>
      </c>
      <c r="D3765" s="10">
        <f>[2]Emissions!D3765</f>
        <v>0</v>
      </c>
      <c r="E3765" s="42">
        <f>[2]Emissions!E3765</f>
        <v>0</v>
      </c>
      <c r="F3765" s="42">
        <f>[2]Emissions!F3765</f>
        <v>0</v>
      </c>
      <c r="G3765" s="42">
        <f>[2]Emissions!G3765</f>
        <v>0</v>
      </c>
      <c r="H3765" s="42">
        <f>[2]Emissions!H3765</f>
        <v>0</v>
      </c>
      <c r="I3765" s="42">
        <f>[2]Emissions!I3765</f>
        <v>0</v>
      </c>
      <c r="J3765" s="42">
        <f>[2]Emissions!J3765</f>
        <v>0</v>
      </c>
      <c r="K3765" s="42">
        <f>[2]Emissions!K3765</f>
        <v>0</v>
      </c>
      <c r="L3765" s="42">
        <f>[2]Emissions!L3765</f>
        <v>0</v>
      </c>
      <c r="M3765" s="42">
        <f>[2]Emissions!M3765</f>
        <v>0</v>
      </c>
    </row>
    <row r="3766" spans="1:13">
      <c r="A3766" s="10">
        <f>[2]Emissions!A3766</f>
        <v>0</v>
      </c>
      <c r="B3766" s="10">
        <f>[2]Emissions!B3766</f>
        <v>0</v>
      </c>
      <c r="C3766" s="10">
        <f>[2]Emissions!C3766</f>
        <v>0</v>
      </c>
      <c r="D3766" s="10">
        <f>[2]Emissions!D3766</f>
        <v>0</v>
      </c>
      <c r="E3766" s="42">
        <f>[2]Emissions!E3766</f>
        <v>0</v>
      </c>
      <c r="F3766" s="42">
        <f>[2]Emissions!F3766</f>
        <v>0</v>
      </c>
      <c r="G3766" s="42">
        <f>[2]Emissions!G3766</f>
        <v>0</v>
      </c>
      <c r="H3766" s="42">
        <f>[2]Emissions!H3766</f>
        <v>0</v>
      </c>
      <c r="I3766" s="42">
        <f>[2]Emissions!I3766</f>
        <v>0</v>
      </c>
      <c r="J3766" s="42">
        <f>[2]Emissions!J3766</f>
        <v>0</v>
      </c>
      <c r="K3766" s="42">
        <f>[2]Emissions!K3766</f>
        <v>0</v>
      </c>
      <c r="L3766" s="42">
        <f>[2]Emissions!L3766</f>
        <v>0</v>
      </c>
      <c r="M3766" s="42">
        <f>[2]Emissions!M3766</f>
        <v>0</v>
      </c>
    </row>
    <row r="3767" spans="1:13">
      <c r="A3767" s="10">
        <f>[2]Emissions!A3767</f>
        <v>0</v>
      </c>
      <c r="B3767" s="10">
        <f>[2]Emissions!B3767</f>
        <v>0</v>
      </c>
      <c r="C3767" s="10">
        <f>[2]Emissions!C3767</f>
        <v>0</v>
      </c>
      <c r="D3767" s="10">
        <f>[2]Emissions!D3767</f>
        <v>0</v>
      </c>
      <c r="E3767" s="42">
        <f>[2]Emissions!E3767</f>
        <v>0</v>
      </c>
      <c r="F3767" s="42">
        <f>[2]Emissions!F3767</f>
        <v>0</v>
      </c>
      <c r="G3767" s="42">
        <f>[2]Emissions!G3767</f>
        <v>0</v>
      </c>
      <c r="H3767" s="42">
        <f>[2]Emissions!H3767</f>
        <v>0</v>
      </c>
      <c r="I3767" s="42">
        <f>[2]Emissions!I3767</f>
        <v>0</v>
      </c>
      <c r="J3767" s="42">
        <f>[2]Emissions!J3767</f>
        <v>0</v>
      </c>
      <c r="K3767" s="42">
        <f>[2]Emissions!K3767</f>
        <v>0</v>
      </c>
      <c r="L3767" s="42">
        <f>[2]Emissions!L3767</f>
        <v>0</v>
      </c>
      <c r="M3767" s="42">
        <f>[2]Emissions!M3767</f>
        <v>0</v>
      </c>
    </row>
    <row r="3768" spans="1:13">
      <c r="A3768" s="10">
        <f>[2]Emissions!A3768</f>
        <v>0</v>
      </c>
      <c r="B3768" s="10">
        <f>[2]Emissions!B3768</f>
        <v>0</v>
      </c>
      <c r="C3768" s="10">
        <f>[2]Emissions!C3768</f>
        <v>0</v>
      </c>
      <c r="D3768" s="10">
        <f>[2]Emissions!D3768</f>
        <v>0</v>
      </c>
      <c r="E3768" s="42">
        <f>[2]Emissions!E3768</f>
        <v>0</v>
      </c>
      <c r="F3768" s="42">
        <f>[2]Emissions!F3768</f>
        <v>0</v>
      </c>
      <c r="G3768" s="42">
        <f>[2]Emissions!G3768</f>
        <v>0</v>
      </c>
      <c r="H3768" s="42">
        <f>[2]Emissions!H3768</f>
        <v>0</v>
      </c>
      <c r="I3768" s="42">
        <f>[2]Emissions!I3768</f>
        <v>0</v>
      </c>
      <c r="J3768" s="42">
        <f>[2]Emissions!J3768</f>
        <v>0</v>
      </c>
      <c r="K3768" s="42">
        <f>[2]Emissions!K3768</f>
        <v>0</v>
      </c>
      <c r="L3768" s="42">
        <f>[2]Emissions!L3768</f>
        <v>0</v>
      </c>
      <c r="M3768" s="42">
        <f>[2]Emissions!M3768</f>
        <v>0</v>
      </c>
    </row>
    <row r="3769" spans="1:13">
      <c r="A3769" s="10">
        <f>[2]Emissions!A3769</f>
        <v>0</v>
      </c>
      <c r="B3769" s="10">
        <f>[2]Emissions!B3769</f>
        <v>0</v>
      </c>
      <c r="C3769" s="10">
        <f>[2]Emissions!C3769</f>
        <v>0</v>
      </c>
      <c r="D3769" s="10">
        <f>[2]Emissions!D3769</f>
        <v>0</v>
      </c>
      <c r="E3769" s="42">
        <f>[2]Emissions!E3769</f>
        <v>0</v>
      </c>
      <c r="F3769" s="42">
        <f>[2]Emissions!F3769</f>
        <v>0</v>
      </c>
      <c r="G3769" s="42">
        <f>[2]Emissions!G3769</f>
        <v>0</v>
      </c>
      <c r="H3769" s="42">
        <f>[2]Emissions!H3769</f>
        <v>0</v>
      </c>
      <c r="I3769" s="42">
        <f>[2]Emissions!I3769</f>
        <v>0</v>
      </c>
      <c r="J3769" s="42">
        <f>[2]Emissions!J3769</f>
        <v>0</v>
      </c>
      <c r="K3769" s="42">
        <f>[2]Emissions!K3769</f>
        <v>0</v>
      </c>
      <c r="L3769" s="42">
        <f>[2]Emissions!L3769</f>
        <v>0</v>
      </c>
      <c r="M3769" s="42">
        <f>[2]Emissions!M3769</f>
        <v>0</v>
      </c>
    </row>
    <row r="3770" spans="1:13">
      <c r="A3770" s="10">
        <f>[2]Emissions!A3770</f>
        <v>0</v>
      </c>
      <c r="B3770" s="10">
        <f>[2]Emissions!B3770</f>
        <v>0</v>
      </c>
      <c r="C3770" s="10">
        <f>[2]Emissions!C3770</f>
        <v>0</v>
      </c>
      <c r="D3770" s="10">
        <f>[2]Emissions!D3770</f>
        <v>0</v>
      </c>
      <c r="E3770" s="42">
        <f>[2]Emissions!E3770</f>
        <v>0</v>
      </c>
      <c r="F3770" s="42">
        <f>[2]Emissions!F3770</f>
        <v>0</v>
      </c>
      <c r="G3770" s="42">
        <f>[2]Emissions!G3770</f>
        <v>0</v>
      </c>
      <c r="H3770" s="42">
        <f>[2]Emissions!H3770</f>
        <v>0</v>
      </c>
      <c r="I3770" s="42">
        <f>[2]Emissions!I3770</f>
        <v>0</v>
      </c>
      <c r="J3770" s="42">
        <f>[2]Emissions!J3770</f>
        <v>0</v>
      </c>
      <c r="K3770" s="42">
        <f>[2]Emissions!K3770</f>
        <v>0</v>
      </c>
      <c r="L3770" s="42">
        <f>[2]Emissions!L3770</f>
        <v>0</v>
      </c>
      <c r="M3770" s="42">
        <f>[2]Emissions!M3770</f>
        <v>0</v>
      </c>
    </row>
    <row r="3771" spans="1:13">
      <c r="A3771" s="10">
        <f>[2]Emissions!A3771</f>
        <v>0</v>
      </c>
      <c r="B3771" s="10">
        <f>[2]Emissions!B3771</f>
        <v>0</v>
      </c>
      <c r="C3771" s="10">
        <f>[2]Emissions!C3771</f>
        <v>0</v>
      </c>
      <c r="D3771" s="10">
        <f>[2]Emissions!D3771</f>
        <v>0</v>
      </c>
      <c r="E3771" s="42">
        <f>[2]Emissions!E3771</f>
        <v>0</v>
      </c>
      <c r="F3771" s="42">
        <f>[2]Emissions!F3771</f>
        <v>0</v>
      </c>
      <c r="G3771" s="42">
        <f>[2]Emissions!G3771</f>
        <v>0</v>
      </c>
      <c r="H3771" s="42">
        <f>[2]Emissions!H3771</f>
        <v>0</v>
      </c>
      <c r="I3771" s="42">
        <f>[2]Emissions!I3771</f>
        <v>0</v>
      </c>
      <c r="J3771" s="42">
        <f>[2]Emissions!J3771</f>
        <v>0</v>
      </c>
      <c r="K3771" s="42">
        <f>[2]Emissions!K3771</f>
        <v>0</v>
      </c>
      <c r="L3771" s="42">
        <f>[2]Emissions!L3771</f>
        <v>0</v>
      </c>
      <c r="M3771" s="42">
        <f>[2]Emissions!M3771</f>
        <v>0</v>
      </c>
    </row>
    <row r="3772" spans="1:13">
      <c r="A3772" s="10">
        <f>[2]Emissions!A3772</f>
        <v>0</v>
      </c>
      <c r="B3772" s="10">
        <f>[2]Emissions!B3772</f>
        <v>0</v>
      </c>
      <c r="C3772" s="10">
        <f>[2]Emissions!C3772</f>
        <v>0</v>
      </c>
      <c r="D3772" s="10">
        <f>[2]Emissions!D3772</f>
        <v>0</v>
      </c>
      <c r="E3772" s="42">
        <f>[2]Emissions!E3772</f>
        <v>0</v>
      </c>
      <c r="F3772" s="42">
        <f>[2]Emissions!F3772</f>
        <v>0</v>
      </c>
      <c r="G3772" s="42">
        <f>[2]Emissions!G3772</f>
        <v>0</v>
      </c>
      <c r="H3772" s="42">
        <f>[2]Emissions!H3772</f>
        <v>0</v>
      </c>
      <c r="I3772" s="42">
        <f>[2]Emissions!I3772</f>
        <v>0</v>
      </c>
      <c r="J3772" s="42">
        <f>[2]Emissions!J3772</f>
        <v>0</v>
      </c>
      <c r="K3772" s="42">
        <f>[2]Emissions!K3772</f>
        <v>0</v>
      </c>
      <c r="L3772" s="42">
        <f>[2]Emissions!L3772</f>
        <v>0</v>
      </c>
      <c r="M3772" s="42">
        <f>[2]Emissions!M3772</f>
        <v>0</v>
      </c>
    </row>
    <row r="3773" spans="1:13">
      <c r="A3773" s="10">
        <f>[2]Emissions!A3773</f>
        <v>0</v>
      </c>
      <c r="B3773" s="10">
        <f>[2]Emissions!B3773</f>
        <v>0</v>
      </c>
      <c r="C3773" s="10">
        <f>[2]Emissions!C3773</f>
        <v>0</v>
      </c>
      <c r="D3773" s="10">
        <f>[2]Emissions!D3773</f>
        <v>0</v>
      </c>
      <c r="E3773" s="42">
        <f>[2]Emissions!E3773</f>
        <v>0</v>
      </c>
      <c r="F3773" s="42">
        <f>[2]Emissions!F3773</f>
        <v>0</v>
      </c>
      <c r="G3773" s="42">
        <f>[2]Emissions!G3773</f>
        <v>0</v>
      </c>
      <c r="H3773" s="42">
        <f>[2]Emissions!H3773</f>
        <v>0</v>
      </c>
      <c r="I3773" s="42">
        <f>[2]Emissions!I3773</f>
        <v>0</v>
      </c>
      <c r="J3773" s="42">
        <f>[2]Emissions!J3773</f>
        <v>0</v>
      </c>
      <c r="K3773" s="42">
        <f>[2]Emissions!K3773</f>
        <v>0</v>
      </c>
      <c r="L3773" s="42">
        <f>[2]Emissions!L3773</f>
        <v>0</v>
      </c>
      <c r="M3773" s="42">
        <f>[2]Emissions!M3773</f>
        <v>0</v>
      </c>
    </row>
    <row r="3774" spans="1:13">
      <c r="A3774" s="10">
        <f>[2]Emissions!A3774</f>
        <v>0</v>
      </c>
      <c r="B3774" s="10">
        <f>[2]Emissions!B3774</f>
        <v>0</v>
      </c>
      <c r="C3774" s="10">
        <f>[2]Emissions!C3774</f>
        <v>0</v>
      </c>
      <c r="D3774" s="10">
        <f>[2]Emissions!D3774</f>
        <v>0</v>
      </c>
      <c r="E3774" s="42">
        <f>[2]Emissions!E3774</f>
        <v>0</v>
      </c>
      <c r="F3774" s="42">
        <f>[2]Emissions!F3774</f>
        <v>0</v>
      </c>
      <c r="G3774" s="42">
        <f>[2]Emissions!G3774</f>
        <v>0</v>
      </c>
      <c r="H3774" s="42">
        <f>[2]Emissions!H3774</f>
        <v>0</v>
      </c>
      <c r="I3774" s="42">
        <f>[2]Emissions!I3774</f>
        <v>0</v>
      </c>
      <c r="J3774" s="42">
        <f>[2]Emissions!J3774</f>
        <v>0</v>
      </c>
      <c r="K3774" s="42">
        <f>[2]Emissions!K3774</f>
        <v>0</v>
      </c>
      <c r="L3774" s="42">
        <f>[2]Emissions!L3774</f>
        <v>0</v>
      </c>
      <c r="M3774" s="42">
        <f>[2]Emissions!M3774</f>
        <v>0</v>
      </c>
    </row>
    <row r="3775" spans="1:13">
      <c r="A3775" s="10">
        <f>[2]Emissions!A3775</f>
        <v>0</v>
      </c>
      <c r="B3775" s="10">
        <f>[2]Emissions!B3775</f>
        <v>0</v>
      </c>
      <c r="C3775" s="10">
        <f>[2]Emissions!C3775</f>
        <v>0</v>
      </c>
      <c r="D3775" s="10">
        <f>[2]Emissions!D3775</f>
        <v>0</v>
      </c>
      <c r="E3775" s="42">
        <f>[2]Emissions!E3775</f>
        <v>0</v>
      </c>
      <c r="F3775" s="42">
        <f>[2]Emissions!F3775</f>
        <v>0</v>
      </c>
      <c r="G3775" s="42">
        <f>[2]Emissions!G3775</f>
        <v>0</v>
      </c>
      <c r="H3775" s="42">
        <f>[2]Emissions!H3775</f>
        <v>0</v>
      </c>
      <c r="I3775" s="42">
        <f>[2]Emissions!I3775</f>
        <v>0</v>
      </c>
      <c r="J3775" s="42">
        <f>[2]Emissions!J3775</f>
        <v>0</v>
      </c>
      <c r="K3775" s="42">
        <f>[2]Emissions!K3775</f>
        <v>0</v>
      </c>
      <c r="L3775" s="42">
        <f>[2]Emissions!L3775</f>
        <v>0</v>
      </c>
      <c r="M3775" s="42">
        <f>[2]Emissions!M3775</f>
        <v>0</v>
      </c>
    </row>
    <row r="3776" spans="1:13">
      <c r="A3776" s="10">
        <f>[2]Emissions!A3776</f>
        <v>0</v>
      </c>
      <c r="B3776" s="10">
        <f>[2]Emissions!B3776</f>
        <v>0</v>
      </c>
      <c r="C3776" s="10">
        <f>[2]Emissions!C3776</f>
        <v>0</v>
      </c>
      <c r="D3776" s="10">
        <f>[2]Emissions!D3776</f>
        <v>0</v>
      </c>
      <c r="E3776" s="42">
        <f>[2]Emissions!E3776</f>
        <v>0</v>
      </c>
      <c r="F3776" s="42">
        <f>[2]Emissions!F3776</f>
        <v>0</v>
      </c>
      <c r="G3776" s="42">
        <f>[2]Emissions!G3776</f>
        <v>0</v>
      </c>
      <c r="H3776" s="42">
        <f>[2]Emissions!H3776</f>
        <v>0</v>
      </c>
      <c r="I3776" s="42">
        <f>[2]Emissions!I3776</f>
        <v>0</v>
      </c>
      <c r="J3776" s="42">
        <f>[2]Emissions!J3776</f>
        <v>0</v>
      </c>
      <c r="K3776" s="42">
        <f>[2]Emissions!K3776</f>
        <v>0</v>
      </c>
      <c r="L3776" s="42">
        <f>[2]Emissions!L3776</f>
        <v>0</v>
      </c>
      <c r="M3776" s="42">
        <f>[2]Emissions!M3776</f>
        <v>0</v>
      </c>
    </row>
    <row r="3777" spans="1:13">
      <c r="A3777" s="10">
        <f>[2]Emissions!A3777</f>
        <v>0</v>
      </c>
      <c r="B3777" s="10">
        <f>[2]Emissions!B3777</f>
        <v>0</v>
      </c>
      <c r="C3777" s="10">
        <f>[2]Emissions!C3777</f>
        <v>0</v>
      </c>
      <c r="D3777" s="10">
        <f>[2]Emissions!D3777</f>
        <v>0</v>
      </c>
      <c r="E3777" s="42">
        <f>[2]Emissions!E3777</f>
        <v>0</v>
      </c>
      <c r="F3777" s="42">
        <f>[2]Emissions!F3777</f>
        <v>0</v>
      </c>
      <c r="G3777" s="42">
        <f>[2]Emissions!G3777</f>
        <v>0</v>
      </c>
      <c r="H3777" s="42">
        <f>[2]Emissions!H3777</f>
        <v>0</v>
      </c>
      <c r="I3777" s="42">
        <f>[2]Emissions!I3777</f>
        <v>0</v>
      </c>
      <c r="J3777" s="42">
        <f>[2]Emissions!J3777</f>
        <v>0</v>
      </c>
      <c r="K3777" s="42">
        <f>[2]Emissions!K3777</f>
        <v>0</v>
      </c>
      <c r="L3777" s="42">
        <f>[2]Emissions!L3777</f>
        <v>0</v>
      </c>
      <c r="M3777" s="42">
        <f>[2]Emissions!M3777</f>
        <v>0</v>
      </c>
    </row>
    <row r="3778" spans="1:13">
      <c r="A3778" s="10">
        <f>[2]Emissions!A3778</f>
        <v>0</v>
      </c>
      <c r="B3778" s="10">
        <f>[2]Emissions!B3778</f>
        <v>0</v>
      </c>
      <c r="C3778" s="10">
        <f>[2]Emissions!C3778</f>
        <v>0</v>
      </c>
      <c r="D3778" s="10">
        <f>[2]Emissions!D3778</f>
        <v>0</v>
      </c>
      <c r="E3778" s="42">
        <f>[2]Emissions!E3778</f>
        <v>0</v>
      </c>
      <c r="F3778" s="42">
        <f>[2]Emissions!F3778</f>
        <v>0</v>
      </c>
      <c r="G3778" s="42">
        <f>[2]Emissions!G3778</f>
        <v>0</v>
      </c>
      <c r="H3778" s="42">
        <f>[2]Emissions!H3778</f>
        <v>0</v>
      </c>
      <c r="I3778" s="42">
        <f>[2]Emissions!I3778</f>
        <v>0</v>
      </c>
      <c r="J3778" s="42">
        <f>[2]Emissions!J3778</f>
        <v>0</v>
      </c>
      <c r="K3778" s="42">
        <f>[2]Emissions!K3778</f>
        <v>0</v>
      </c>
      <c r="L3778" s="42">
        <f>[2]Emissions!L3778</f>
        <v>0</v>
      </c>
      <c r="M3778" s="42">
        <f>[2]Emissions!M3778</f>
        <v>0</v>
      </c>
    </row>
    <row r="3779" spans="1:13">
      <c r="A3779" s="10">
        <f>[2]Emissions!A3779</f>
        <v>0</v>
      </c>
      <c r="B3779" s="10">
        <f>[2]Emissions!B3779</f>
        <v>0</v>
      </c>
      <c r="C3779" s="10">
        <f>[2]Emissions!C3779</f>
        <v>0</v>
      </c>
      <c r="D3779" s="10">
        <f>[2]Emissions!D3779</f>
        <v>0</v>
      </c>
      <c r="E3779" s="42">
        <f>[2]Emissions!E3779</f>
        <v>0</v>
      </c>
      <c r="F3779" s="42">
        <f>[2]Emissions!F3779</f>
        <v>0</v>
      </c>
      <c r="G3779" s="42">
        <f>[2]Emissions!G3779</f>
        <v>0</v>
      </c>
      <c r="H3779" s="42">
        <f>[2]Emissions!H3779</f>
        <v>0</v>
      </c>
      <c r="I3779" s="42">
        <f>[2]Emissions!I3779</f>
        <v>0</v>
      </c>
      <c r="J3779" s="42">
        <f>[2]Emissions!J3779</f>
        <v>0</v>
      </c>
      <c r="K3779" s="42">
        <f>[2]Emissions!K3779</f>
        <v>0</v>
      </c>
      <c r="L3779" s="42">
        <f>[2]Emissions!L3779</f>
        <v>0</v>
      </c>
      <c r="M3779" s="42">
        <f>[2]Emissions!M3779</f>
        <v>0</v>
      </c>
    </row>
    <row r="3780" spans="1:13">
      <c r="A3780" s="10">
        <f>[2]Emissions!A3780</f>
        <v>0</v>
      </c>
      <c r="B3780" s="10">
        <f>[2]Emissions!B3780</f>
        <v>0</v>
      </c>
      <c r="C3780" s="10">
        <f>[2]Emissions!C3780</f>
        <v>0</v>
      </c>
      <c r="D3780" s="10">
        <f>[2]Emissions!D3780</f>
        <v>0</v>
      </c>
      <c r="E3780" s="42">
        <f>[2]Emissions!E3780</f>
        <v>0</v>
      </c>
      <c r="F3780" s="42">
        <f>[2]Emissions!F3780</f>
        <v>0</v>
      </c>
      <c r="G3780" s="42">
        <f>[2]Emissions!G3780</f>
        <v>0</v>
      </c>
      <c r="H3780" s="42">
        <f>[2]Emissions!H3780</f>
        <v>0</v>
      </c>
      <c r="I3780" s="42">
        <f>[2]Emissions!I3780</f>
        <v>0</v>
      </c>
      <c r="J3780" s="42">
        <f>[2]Emissions!J3780</f>
        <v>0</v>
      </c>
      <c r="K3780" s="42">
        <f>[2]Emissions!K3780</f>
        <v>0</v>
      </c>
      <c r="L3780" s="42">
        <f>[2]Emissions!L3780</f>
        <v>0</v>
      </c>
      <c r="M3780" s="42">
        <f>[2]Emissions!M3780</f>
        <v>0</v>
      </c>
    </row>
    <row r="3781" spans="1:13">
      <c r="A3781" s="10">
        <f>[2]Emissions!A3781</f>
        <v>0</v>
      </c>
      <c r="B3781" s="10">
        <f>[2]Emissions!B3781</f>
        <v>0</v>
      </c>
      <c r="C3781" s="10">
        <f>[2]Emissions!C3781</f>
        <v>0</v>
      </c>
      <c r="D3781" s="10">
        <f>[2]Emissions!D3781</f>
        <v>0</v>
      </c>
      <c r="E3781" s="42">
        <f>[2]Emissions!E3781</f>
        <v>0</v>
      </c>
      <c r="F3781" s="42">
        <f>[2]Emissions!F3781</f>
        <v>0</v>
      </c>
      <c r="G3781" s="42">
        <f>[2]Emissions!G3781</f>
        <v>0</v>
      </c>
      <c r="H3781" s="42">
        <f>[2]Emissions!H3781</f>
        <v>0</v>
      </c>
      <c r="I3781" s="42">
        <f>[2]Emissions!I3781</f>
        <v>0</v>
      </c>
      <c r="J3781" s="42">
        <f>[2]Emissions!J3781</f>
        <v>0</v>
      </c>
      <c r="K3781" s="42">
        <f>[2]Emissions!K3781</f>
        <v>0</v>
      </c>
      <c r="L3781" s="42">
        <f>[2]Emissions!L3781</f>
        <v>0</v>
      </c>
      <c r="M3781" s="42">
        <f>[2]Emissions!M3781</f>
        <v>0</v>
      </c>
    </row>
    <row r="3782" spans="1:13">
      <c r="A3782" s="10">
        <f>[2]Emissions!A3782</f>
        <v>0</v>
      </c>
      <c r="B3782" s="10">
        <f>[2]Emissions!B3782</f>
        <v>0</v>
      </c>
      <c r="C3782" s="10">
        <f>[2]Emissions!C3782</f>
        <v>0</v>
      </c>
      <c r="D3782" s="10">
        <f>[2]Emissions!D3782</f>
        <v>0</v>
      </c>
      <c r="E3782" s="42">
        <f>[2]Emissions!E3782</f>
        <v>0</v>
      </c>
      <c r="F3782" s="42">
        <f>[2]Emissions!F3782</f>
        <v>0</v>
      </c>
      <c r="G3782" s="42">
        <f>[2]Emissions!G3782</f>
        <v>0</v>
      </c>
      <c r="H3782" s="42">
        <f>[2]Emissions!H3782</f>
        <v>0</v>
      </c>
      <c r="I3782" s="42">
        <f>[2]Emissions!I3782</f>
        <v>0</v>
      </c>
      <c r="J3782" s="42">
        <f>[2]Emissions!J3782</f>
        <v>0</v>
      </c>
      <c r="K3782" s="42">
        <f>[2]Emissions!K3782</f>
        <v>0</v>
      </c>
      <c r="L3782" s="42">
        <f>[2]Emissions!L3782</f>
        <v>0</v>
      </c>
      <c r="M3782" s="42">
        <f>[2]Emissions!M3782</f>
        <v>0</v>
      </c>
    </row>
    <row r="3783" spans="1:13">
      <c r="A3783" s="10">
        <f>[2]Emissions!A3783</f>
        <v>0</v>
      </c>
      <c r="B3783" s="10">
        <f>[2]Emissions!B3783</f>
        <v>0</v>
      </c>
      <c r="C3783" s="10">
        <f>[2]Emissions!C3783</f>
        <v>0</v>
      </c>
      <c r="D3783" s="10">
        <f>[2]Emissions!D3783</f>
        <v>0</v>
      </c>
      <c r="E3783" s="42">
        <f>[2]Emissions!E3783</f>
        <v>0</v>
      </c>
      <c r="F3783" s="42">
        <f>[2]Emissions!F3783</f>
        <v>0</v>
      </c>
      <c r="G3783" s="42">
        <f>[2]Emissions!G3783</f>
        <v>0</v>
      </c>
      <c r="H3783" s="42">
        <f>[2]Emissions!H3783</f>
        <v>0</v>
      </c>
      <c r="I3783" s="42">
        <f>[2]Emissions!I3783</f>
        <v>0</v>
      </c>
      <c r="J3783" s="42">
        <f>[2]Emissions!J3783</f>
        <v>0</v>
      </c>
      <c r="K3783" s="42">
        <f>[2]Emissions!K3783</f>
        <v>0</v>
      </c>
      <c r="L3783" s="42">
        <f>[2]Emissions!L3783</f>
        <v>0</v>
      </c>
      <c r="M3783" s="42">
        <f>[2]Emissions!M3783</f>
        <v>0</v>
      </c>
    </row>
    <row r="3784" spans="1:13">
      <c r="A3784" s="10">
        <f>[2]Emissions!A3784</f>
        <v>0</v>
      </c>
      <c r="B3784" s="10">
        <f>[2]Emissions!B3784</f>
        <v>0</v>
      </c>
      <c r="C3784" s="10">
        <f>[2]Emissions!C3784</f>
        <v>0</v>
      </c>
      <c r="D3784" s="10">
        <f>[2]Emissions!D3784</f>
        <v>0</v>
      </c>
      <c r="E3784" s="42">
        <f>[2]Emissions!E3784</f>
        <v>0</v>
      </c>
      <c r="F3784" s="42">
        <f>[2]Emissions!F3784</f>
        <v>0</v>
      </c>
      <c r="G3784" s="42">
        <f>[2]Emissions!G3784</f>
        <v>0</v>
      </c>
      <c r="H3784" s="42">
        <f>[2]Emissions!H3784</f>
        <v>0</v>
      </c>
      <c r="I3784" s="42">
        <f>[2]Emissions!I3784</f>
        <v>0</v>
      </c>
      <c r="J3784" s="42">
        <f>[2]Emissions!J3784</f>
        <v>0</v>
      </c>
      <c r="K3784" s="42">
        <f>[2]Emissions!K3784</f>
        <v>0</v>
      </c>
      <c r="L3784" s="42">
        <f>[2]Emissions!L3784</f>
        <v>0</v>
      </c>
      <c r="M3784" s="42">
        <f>[2]Emissions!M3784</f>
        <v>0</v>
      </c>
    </row>
    <row r="3785" spans="1:13">
      <c r="A3785" s="10">
        <f>[2]Emissions!A3785</f>
        <v>0</v>
      </c>
      <c r="B3785" s="10">
        <f>[2]Emissions!B3785</f>
        <v>0</v>
      </c>
      <c r="C3785" s="10">
        <f>[2]Emissions!C3785</f>
        <v>0</v>
      </c>
      <c r="D3785" s="10">
        <f>[2]Emissions!D3785</f>
        <v>0</v>
      </c>
      <c r="E3785" s="42">
        <f>[2]Emissions!E3785</f>
        <v>0</v>
      </c>
      <c r="F3785" s="42">
        <f>[2]Emissions!F3785</f>
        <v>0</v>
      </c>
      <c r="G3785" s="42">
        <f>[2]Emissions!G3785</f>
        <v>0</v>
      </c>
      <c r="H3785" s="42">
        <f>[2]Emissions!H3785</f>
        <v>0</v>
      </c>
      <c r="I3785" s="42">
        <f>[2]Emissions!I3785</f>
        <v>0</v>
      </c>
      <c r="J3785" s="42">
        <f>[2]Emissions!J3785</f>
        <v>0</v>
      </c>
      <c r="K3785" s="42">
        <f>[2]Emissions!K3785</f>
        <v>0</v>
      </c>
      <c r="L3785" s="42">
        <f>[2]Emissions!L3785</f>
        <v>0</v>
      </c>
      <c r="M3785" s="42">
        <f>[2]Emissions!M3785</f>
        <v>0</v>
      </c>
    </row>
    <row r="3786" spans="1:13">
      <c r="A3786" s="10">
        <f>[2]Emissions!A3786</f>
        <v>0</v>
      </c>
      <c r="B3786" s="10">
        <f>[2]Emissions!B3786</f>
        <v>0</v>
      </c>
      <c r="C3786" s="10">
        <f>[2]Emissions!C3786</f>
        <v>0</v>
      </c>
      <c r="D3786" s="10">
        <f>[2]Emissions!D3786</f>
        <v>0</v>
      </c>
      <c r="E3786" s="42">
        <f>[2]Emissions!E3786</f>
        <v>0</v>
      </c>
      <c r="F3786" s="42">
        <f>[2]Emissions!F3786</f>
        <v>0</v>
      </c>
      <c r="G3786" s="42">
        <f>[2]Emissions!G3786</f>
        <v>0</v>
      </c>
      <c r="H3786" s="42">
        <f>[2]Emissions!H3786</f>
        <v>0</v>
      </c>
      <c r="I3786" s="42">
        <f>[2]Emissions!I3786</f>
        <v>0</v>
      </c>
      <c r="J3786" s="42">
        <f>[2]Emissions!J3786</f>
        <v>0</v>
      </c>
      <c r="K3786" s="42">
        <f>[2]Emissions!K3786</f>
        <v>0</v>
      </c>
      <c r="L3786" s="42">
        <f>[2]Emissions!L3786</f>
        <v>0</v>
      </c>
      <c r="M3786" s="42">
        <f>[2]Emissions!M3786</f>
        <v>0</v>
      </c>
    </row>
    <row r="3787" spans="1:13">
      <c r="A3787" s="10">
        <f>[2]Emissions!A3787</f>
        <v>0</v>
      </c>
      <c r="B3787" s="10">
        <f>[2]Emissions!B3787</f>
        <v>0</v>
      </c>
      <c r="C3787" s="10">
        <f>[2]Emissions!C3787</f>
        <v>0</v>
      </c>
      <c r="D3787" s="10">
        <f>[2]Emissions!D3787</f>
        <v>0</v>
      </c>
      <c r="E3787" s="42">
        <f>[2]Emissions!E3787</f>
        <v>0</v>
      </c>
      <c r="F3787" s="42">
        <f>[2]Emissions!F3787</f>
        <v>0</v>
      </c>
      <c r="G3787" s="42">
        <f>[2]Emissions!G3787</f>
        <v>0</v>
      </c>
      <c r="H3787" s="42">
        <f>[2]Emissions!H3787</f>
        <v>0</v>
      </c>
      <c r="I3787" s="42">
        <f>[2]Emissions!I3787</f>
        <v>0</v>
      </c>
      <c r="J3787" s="42">
        <f>[2]Emissions!J3787</f>
        <v>0</v>
      </c>
      <c r="K3787" s="42">
        <f>[2]Emissions!K3787</f>
        <v>0</v>
      </c>
      <c r="L3787" s="42">
        <f>[2]Emissions!L3787</f>
        <v>0</v>
      </c>
      <c r="M3787" s="42">
        <f>[2]Emissions!M3787</f>
        <v>0</v>
      </c>
    </row>
    <row r="3788" spans="1:13">
      <c r="A3788" s="10">
        <f>[2]Emissions!A3788</f>
        <v>0</v>
      </c>
      <c r="B3788" s="10">
        <f>[2]Emissions!B3788</f>
        <v>0</v>
      </c>
      <c r="C3788" s="10">
        <f>[2]Emissions!C3788</f>
        <v>0</v>
      </c>
      <c r="D3788" s="10">
        <f>[2]Emissions!D3788</f>
        <v>0</v>
      </c>
      <c r="E3788" s="42">
        <f>[2]Emissions!E3788</f>
        <v>0</v>
      </c>
      <c r="F3788" s="42">
        <f>[2]Emissions!F3788</f>
        <v>0</v>
      </c>
      <c r="G3788" s="42">
        <f>[2]Emissions!G3788</f>
        <v>0</v>
      </c>
      <c r="H3788" s="42">
        <f>[2]Emissions!H3788</f>
        <v>0</v>
      </c>
      <c r="I3788" s="42">
        <f>[2]Emissions!I3788</f>
        <v>0</v>
      </c>
      <c r="J3788" s="42">
        <f>[2]Emissions!J3788</f>
        <v>0</v>
      </c>
      <c r="K3788" s="42">
        <f>[2]Emissions!K3788</f>
        <v>0</v>
      </c>
      <c r="L3788" s="42">
        <f>[2]Emissions!L3788</f>
        <v>0</v>
      </c>
      <c r="M3788" s="42">
        <f>[2]Emissions!M3788</f>
        <v>0</v>
      </c>
    </row>
    <row r="3789" spans="1:13">
      <c r="A3789" s="10">
        <f>[2]Emissions!A3789</f>
        <v>0</v>
      </c>
      <c r="B3789" s="10">
        <f>[2]Emissions!B3789</f>
        <v>0</v>
      </c>
      <c r="C3789" s="10">
        <f>[2]Emissions!C3789</f>
        <v>0</v>
      </c>
      <c r="D3789" s="10">
        <f>[2]Emissions!D3789</f>
        <v>0</v>
      </c>
      <c r="E3789" s="42">
        <f>[2]Emissions!E3789</f>
        <v>0</v>
      </c>
      <c r="F3789" s="42">
        <f>[2]Emissions!F3789</f>
        <v>0</v>
      </c>
      <c r="G3789" s="42">
        <f>[2]Emissions!G3789</f>
        <v>0</v>
      </c>
      <c r="H3789" s="42">
        <f>[2]Emissions!H3789</f>
        <v>0</v>
      </c>
      <c r="I3789" s="42">
        <f>[2]Emissions!I3789</f>
        <v>0</v>
      </c>
      <c r="J3789" s="42">
        <f>[2]Emissions!J3789</f>
        <v>0</v>
      </c>
      <c r="K3789" s="42">
        <f>[2]Emissions!K3789</f>
        <v>0</v>
      </c>
      <c r="L3789" s="42">
        <f>[2]Emissions!L3789</f>
        <v>0</v>
      </c>
      <c r="M3789" s="42">
        <f>[2]Emissions!M3789</f>
        <v>0</v>
      </c>
    </row>
    <row r="3790" spans="1:13">
      <c r="A3790" s="10">
        <f>[2]Emissions!A3790</f>
        <v>0</v>
      </c>
      <c r="B3790" s="10">
        <f>[2]Emissions!B3790</f>
        <v>0</v>
      </c>
      <c r="C3790" s="10">
        <f>[2]Emissions!C3790</f>
        <v>0</v>
      </c>
      <c r="D3790" s="10">
        <f>[2]Emissions!D3790</f>
        <v>0</v>
      </c>
      <c r="E3790" s="42">
        <f>[2]Emissions!E3790</f>
        <v>0</v>
      </c>
      <c r="F3790" s="42">
        <f>[2]Emissions!F3790</f>
        <v>0</v>
      </c>
      <c r="G3790" s="42">
        <f>[2]Emissions!G3790</f>
        <v>0</v>
      </c>
      <c r="H3790" s="42">
        <f>[2]Emissions!H3790</f>
        <v>0</v>
      </c>
      <c r="I3790" s="42">
        <f>[2]Emissions!I3790</f>
        <v>0</v>
      </c>
      <c r="J3790" s="42">
        <f>[2]Emissions!J3790</f>
        <v>0</v>
      </c>
      <c r="K3790" s="42">
        <f>[2]Emissions!K3790</f>
        <v>0</v>
      </c>
      <c r="L3790" s="42">
        <f>[2]Emissions!L3790</f>
        <v>0</v>
      </c>
      <c r="M3790" s="42">
        <f>[2]Emissions!M3790</f>
        <v>0</v>
      </c>
    </row>
    <row r="3791" spans="1:13">
      <c r="A3791" s="10">
        <f>[2]Emissions!A3791</f>
        <v>0</v>
      </c>
      <c r="B3791" s="10">
        <f>[2]Emissions!B3791</f>
        <v>0</v>
      </c>
      <c r="C3791" s="10">
        <f>[2]Emissions!C3791</f>
        <v>0</v>
      </c>
      <c r="D3791" s="10">
        <f>[2]Emissions!D3791</f>
        <v>0</v>
      </c>
      <c r="E3791" s="42">
        <f>[2]Emissions!E3791</f>
        <v>0</v>
      </c>
      <c r="F3791" s="42">
        <f>[2]Emissions!F3791</f>
        <v>0</v>
      </c>
      <c r="G3791" s="42">
        <f>[2]Emissions!G3791</f>
        <v>0</v>
      </c>
      <c r="H3791" s="42">
        <f>[2]Emissions!H3791</f>
        <v>0</v>
      </c>
      <c r="I3791" s="42">
        <f>[2]Emissions!I3791</f>
        <v>0</v>
      </c>
      <c r="J3791" s="42">
        <f>[2]Emissions!J3791</f>
        <v>0</v>
      </c>
      <c r="K3791" s="42">
        <f>[2]Emissions!K3791</f>
        <v>0</v>
      </c>
      <c r="L3791" s="42">
        <f>[2]Emissions!L3791</f>
        <v>0</v>
      </c>
      <c r="M3791" s="42">
        <f>[2]Emissions!M3791</f>
        <v>0</v>
      </c>
    </row>
    <row r="3792" spans="1:13">
      <c r="A3792" s="10">
        <f>[2]Emissions!A3792</f>
        <v>0</v>
      </c>
      <c r="B3792" s="10">
        <f>[2]Emissions!B3792</f>
        <v>0</v>
      </c>
      <c r="C3792" s="10">
        <f>[2]Emissions!C3792</f>
        <v>0</v>
      </c>
      <c r="D3792" s="10">
        <f>[2]Emissions!D3792</f>
        <v>0</v>
      </c>
      <c r="E3792" s="42">
        <f>[2]Emissions!E3792</f>
        <v>0</v>
      </c>
      <c r="F3792" s="42">
        <f>[2]Emissions!F3792</f>
        <v>0</v>
      </c>
      <c r="G3792" s="42">
        <f>[2]Emissions!G3792</f>
        <v>0</v>
      </c>
      <c r="H3792" s="42">
        <f>[2]Emissions!H3792</f>
        <v>0</v>
      </c>
      <c r="I3792" s="42">
        <f>[2]Emissions!I3792</f>
        <v>0</v>
      </c>
      <c r="J3792" s="42">
        <f>[2]Emissions!J3792</f>
        <v>0</v>
      </c>
      <c r="K3792" s="42">
        <f>[2]Emissions!K3792</f>
        <v>0</v>
      </c>
      <c r="L3792" s="42">
        <f>[2]Emissions!L3792</f>
        <v>0</v>
      </c>
      <c r="M3792" s="42">
        <f>[2]Emissions!M3792</f>
        <v>0</v>
      </c>
    </row>
    <row r="3793" spans="1:13">
      <c r="A3793" s="10">
        <f>[2]Emissions!A3793</f>
        <v>0</v>
      </c>
      <c r="B3793" s="10">
        <f>[2]Emissions!B3793</f>
        <v>0</v>
      </c>
      <c r="C3793" s="10">
        <f>[2]Emissions!C3793</f>
        <v>0</v>
      </c>
      <c r="D3793" s="10">
        <f>[2]Emissions!D3793</f>
        <v>0</v>
      </c>
      <c r="E3793" s="42">
        <f>[2]Emissions!E3793</f>
        <v>0</v>
      </c>
      <c r="F3793" s="42">
        <f>[2]Emissions!F3793</f>
        <v>0</v>
      </c>
      <c r="G3793" s="42">
        <f>[2]Emissions!G3793</f>
        <v>0</v>
      </c>
      <c r="H3793" s="42">
        <f>[2]Emissions!H3793</f>
        <v>0</v>
      </c>
      <c r="I3793" s="42">
        <f>[2]Emissions!I3793</f>
        <v>0</v>
      </c>
      <c r="J3793" s="42">
        <f>[2]Emissions!J3793</f>
        <v>0</v>
      </c>
      <c r="K3793" s="42">
        <f>[2]Emissions!K3793</f>
        <v>0</v>
      </c>
      <c r="L3793" s="42">
        <f>[2]Emissions!L3793</f>
        <v>0</v>
      </c>
      <c r="M3793" s="42">
        <f>[2]Emissions!M3793</f>
        <v>0</v>
      </c>
    </row>
    <row r="3794" spans="1:13">
      <c r="A3794" s="10">
        <f>[2]Emissions!A3794</f>
        <v>0</v>
      </c>
      <c r="B3794" s="10">
        <f>[2]Emissions!B3794</f>
        <v>0</v>
      </c>
      <c r="C3794" s="10">
        <f>[2]Emissions!C3794</f>
        <v>0</v>
      </c>
      <c r="D3794" s="10">
        <f>[2]Emissions!D3794</f>
        <v>0</v>
      </c>
      <c r="E3794" s="42">
        <f>[2]Emissions!E3794</f>
        <v>0</v>
      </c>
      <c r="F3794" s="42">
        <f>[2]Emissions!F3794</f>
        <v>0</v>
      </c>
      <c r="G3794" s="42">
        <f>[2]Emissions!G3794</f>
        <v>0</v>
      </c>
      <c r="H3794" s="42">
        <f>[2]Emissions!H3794</f>
        <v>0</v>
      </c>
      <c r="I3794" s="42">
        <f>[2]Emissions!I3794</f>
        <v>0</v>
      </c>
      <c r="J3794" s="42">
        <f>[2]Emissions!J3794</f>
        <v>0</v>
      </c>
      <c r="K3794" s="42">
        <f>[2]Emissions!K3794</f>
        <v>0</v>
      </c>
      <c r="L3794" s="42">
        <f>[2]Emissions!L3794</f>
        <v>0</v>
      </c>
      <c r="M3794" s="42">
        <f>[2]Emissions!M3794</f>
        <v>0</v>
      </c>
    </row>
    <row r="3795" spans="1:13">
      <c r="A3795" s="10">
        <f>[2]Emissions!A3795</f>
        <v>0</v>
      </c>
      <c r="B3795" s="10">
        <f>[2]Emissions!B3795</f>
        <v>0</v>
      </c>
      <c r="C3795" s="10">
        <f>[2]Emissions!C3795</f>
        <v>0</v>
      </c>
      <c r="D3795" s="10">
        <f>[2]Emissions!D3795</f>
        <v>0</v>
      </c>
      <c r="E3795" s="42">
        <f>[2]Emissions!E3795</f>
        <v>0</v>
      </c>
      <c r="F3795" s="42">
        <f>[2]Emissions!F3795</f>
        <v>0</v>
      </c>
      <c r="G3795" s="42">
        <f>[2]Emissions!G3795</f>
        <v>0</v>
      </c>
      <c r="H3795" s="42">
        <f>[2]Emissions!H3795</f>
        <v>0</v>
      </c>
      <c r="I3795" s="42">
        <f>[2]Emissions!I3795</f>
        <v>0</v>
      </c>
      <c r="J3795" s="42">
        <f>[2]Emissions!J3795</f>
        <v>0</v>
      </c>
      <c r="K3795" s="42">
        <f>[2]Emissions!K3795</f>
        <v>0</v>
      </c>
      <c r="L3795" s="42">
        <f>[2]Emissions!L3795</f>
        <v>0</v>
      </c>
      <c r="M3795" s="42">
        <f>[2]Emissions!M3795</f>
        <v>0</v>
      </c>
    </row>
    <row r="3796" spans="1:13">
      <c r="A3796" s="10">
        <f>[2]Emissions!A3796</f>
        <v>0</v>
      </c>
      <c r="B3796" s="10">
        <f>[2]Emissions!B3796</f>
        <v>0</v>
      </c>
      <c r="C3796" s="10">
        <f>[2]Emissions!C3796</f>
        <v>0</v>
      </c>
      <c r="D3796" s="10">
        <f>[2]Emissions!D3796</f>
        <v>0</v>
      </c>
      <c r="E3796" s="42">
        <f>[2]Emissions!E3796</f>
        <v>0</v>
      </c>
      <c r="F3796" s="42">
        <f>[2]Emissions!F3796</f>
        <v>0</v>
      </c>
      <c r="G3796" s="42">
        <f>[2]Emissions!G3796</f>
        <v>0</v>
      </c>
      <c r="H3796" s="42">
        <f>[2]Emissions!H3796</f>
        <v>0</v>
      </c>
      <c r="I3796" s="42">
        <f>[2]Emissions!I3796</f>
        <v>0</v>
      </c>
      <c r="J3796" s="42">
        <f>[2]Emissions!J3796</f>
        <v>0</v>
      </c>
      <c r="K3796" s="42">
        <f>[2]Emissions!K3796</f>
        <v>0</v>
      </c>
      <c r="L3796" s="42">
        <f>[2]Emissions!L3796</f>
        <v>0</v>
      </c>
      <c r="M3796" s="42">
        <f>[2]Emissions!M3796</f>
        <v>0</v>
      </c>
    </row>
    <row r="3797" spans="1:13">
      <c r="A3797" s="10">
        <f>[2]Emissions!A3797</f>
        <v>0</v>
      </c>
      <c r="B3797" s="10">
        <f>[2]Emissions!B3797</f>
        <v>0</v>
      </c>
      <c r="C3797" s="10">
        <f>[2]Emissions!C3797</f>
        <v>0</v>
      </c>
      <c r="D3797" s="10">
        <f>[2]Emissions!D3797</f>
        <v>0</v>
      </c>
      <c r="E3797" s="42">
        <f>[2]Emissions!E3797</f>
        <v>0</v>
      </c>
      <c r="F3797" s="42">
        <f>[2]Emissions!F3797</f>
        <v>0</v>
      </c>
      <c r="G3797" s="42">
        <f>[2]Emissions!G3797</f>
        <v>0</v>
      </c>
      <c r="H3797" s="42">
        <f>[2]Emissions!H3797</f>
        <v>0</v>
      </c>
      <c r="I3797" s="42">
        <f>[2]Emissions!I3797</f>
        <v>0</v>
      </c>
      <c r="J3797" s="42">
        <f>[2]Emissions!J3797</f>
        <v>0</v>
      </c>
      <c r="K3797" s="42">
        <f>[2]Emissions!K3797</f>
        <v>0</v>
      </c>
      <c r="L3797" s="42">
        <f>[2]Emissions!L3797</f>
        <v>0</v>
      </c>
      <c r="M3797" s="42">
        <f>[2]Emissions!M3797</f>
        <v>0</v>
      </c>
    </row>
    <row r="3798" spans="1:13">
      <c r="A3798" s="10">
        <f>[2]Emissions!A3798</f>
        <v>0</v>
      </c>
      <c r="B3798" s="10">
        <f>[2]Emissions!B3798</f>
        <v>0</v>
      </c>
      <c r="C3798" s="10">
        <f>[2]Emissions!C3798</f>
        <v>0</v>
      </c>
      <c r="D3798" s="10">
        <f>[2]Emissions!D3798</f>
        <v>0</v>
      </c>
      <c r="E3798" s="42">
        <f>[2]Emissions!E3798</f>
        <v>0</v>
      </c>
      <c r="F3798" s="42">
        <f>[2]Emissions!F3798</f>
        <v>0</v>
      </c>
      <c r="G3798" s="42">
        <f>[2]Emissions!G3798</f>
        <v>0</v>
      </c>
      <c r="H3798" s="42">
        <f>[2]Emissions!H3798</f>
        <v>0</v>
      </c>
      <c r="I3798" s="42">
        <f>[2]Emissions!I3798</f>
        <v>0</v>
      </c>
      <c r="J3798" s="42">
        <f>[2]Emissions!J3798</f>
        <v>0</v>
      </c>
      <c r="K3798" s="42">
        <f>[2]Emissions!K3798</f>
        <v>0</v>
      </c>
      <c r="L3798" s="42">
        <f>[2]Emissions!L3798</f>
        <v>0</v>
      </c>
      <c r="M3798" s="42">
        <f>[2]Emissions!M3798</f>
        <v>0</v>
      </c>
    </row>
    <row r="3799" spans="1:13">
      <c r="A3799" s="10">
        <f>[2]Emissions!A3799</f>
        <v>0</v>
      </c>
      <c r="B3799" s="10">
        <f>[2]Emissions!B3799</f>
        <v>0</v>
      </c>
      <c r="C3799" s="10">
        <f>[2]Emissions!C3799</f>
        <v>0</v>
      </c>
      <c r="D3799" s="10">
        <f>[2]Emissions!D3799</f>
        <v>0</v>
      </c>
      <c r="E3799" s="42">
        <f>[2]Emissions!E3799</f>
        <v>0</v>
      </c>
      <c r="F3799" s="42">
        <f>[2]Emissions!F3799</f>
        <v>0</v>
      </c>
      <c r="G3799" s="42">
        <f>[2]Emissions!G3799</f>
        <v>0</v>
      </c>
      <c r="H3799" s="42">
        <f>[2]Emissions!H3799</f>
        <v>0</v>
      </c>
      <c r="I3799" s="42">
        <f>[2]Emissions!I3799</f>
        <v>0</v>
      </c>
      <c r="J3799" s="42">
        <f>[2]Emissions!J3799</f>
        <v>0</v>
      </c>
      <c r="K3799" s="42">
        <f>[2]Emissions!K3799</f>
        <v>0</v>
      </c>
      <c r="L3799" s="42">
        <f>[2]Emissions!L3799</f>
        <v>0</v>
      </c>
      <c r="M3799" s="42">
        <f>[2]Emissions!M3799</f>
        <v>0</v>
      </c>
    </row>
    <row r="3800" spans="1:13">
      <c r="A3800" s="10">
        <f>[2]Emissions!A3800</f>
        <v>0</v>
      </c>
      <c r="B3800" s="10">
        <f>[2]Emissions!B3800</f>
        <v>0</v>
      </c>
      <c r="C3800" s="10">
        <f>[2]Emissions!C3800</f>
        <v>0</v>
      </c>
      <c r="D3800" s="10">
        <f>[2]Emissions!D3800</f>
        <v>0</v>
      </c>
      <c r="E3800" s="42">
        <f>[2]Emissions!E3800</f>
        <v>0</v>
      </c>
      <c r="F3800" s="42">
        <f>[2]Emissions!F3800</f>
        <v>0</v>
      </c>
      <c r="G3800" s="42">
        <f>[2]Emissions!G3800</f>
        <v>0</v>
      </c>
      <c r="H3800" s="42">
        <f>[2]Emissions!H3800</f>
        <v>0</v>
      </c>
      <c r="I3800" s="42">
        <f>[2]Emissions!I3800</f>
        <v>0</v>
      </c>
      <c r="J3800" s="42">
        <f>[2]Emissions!J3800</f>
        <v>0</v>
      </c>
      <c r="K3800" s="42">
        <f>[2]Emissions!K3800</f>
        <v>0</v>
      </c>
      <c r="L3800" s="42">
        <f>[2]Emissions!L3800</f>
        <v>0</v>
      </c>
      <c r="M3800" s="42">
        <f>[2]Emissions!M3800</f>
        <v>0</v>
      </c>
    </row>
    <row r="3801" spans="1:13">
      <c r="A3801" s="10">
        <f>[2]Emissions!A3801</f>
        <v>0</v>
      </c>
      <c r="B3801" s="10">
        <f>[2]Emissions!B3801</f>
        <v>0</v>
      </c>
      <c r="C3801" s="10">
        <f>[2]Emissions!C3801</f>
        <v>0</v>
      </c>
      <c r="D3801" s="10">
        <f>[2]Emissions!D3801</f>
        <v>0</v>
      </c>
      <c r="E3801" s="42">
        <f>[2]Emissions!E3801</f>
        <v>0</v>
      </c>
      <c r="F3801" s="42">
        <f>[2]Emissions!F3801</f>
        <v>0</v>
      </c>
      <c r="G3801" s="42">
        <f>[2]Emissions!G3801</f>
        <v>0</v>
      </c>
      <c r="H3801" s="42">
        <f>[2]Emissions!H3801</f>
        <v>0</v>
      </c>
      <c r="I3801" s="42">
        <f>[2]Emissions!I3801</f>
        <v>0</v>
      </c>
      <c r="J3801" s="42">
        <f>[2]Emissions!J3801</f>
        <v>0</v>
      </c>
      <c r="K3801" s="42">
        <f>[2]Emissions!K3801</f>
        <v>0</v>
      </c>
      <c r="L3801" s="42">
        <f>[2]Emissions!L3801</f>
        <v>0</v>
      </c>
      <c r="M3801" s="42">
        <f>[2]Emissions!M3801</f>
        <v>0</v>
      </c>
    </row>
    <row r="3802" spans="1:13">
      <c r="A3802" s="10">
        <f>[2]Emissions!A3802</f>
        <v>0</v>
      </c>
      <c r="B3802" s="10">
        <f>[2]Emissions!B3802</f>
        <v>0</v>
      </c>
      <c r="C3802" s="10">
        <f>[2]Emissions!C3802</f>
        <v>0</v>
      </c>
      <c r="D3802" s="10">
        <f>[2]Emissions!D3802</f>
        <v>0</v>
      </c>
      <c r="E3802" s="42">
        <f>[2]Emissions!E3802</f>
        <v>0</v>
      </c>
      <c r="F3802" s="42">
        <f>[2]Emissions!F3802</f>
        <v>0</v>
      </c>
      <c r="G3802" s="42">
        <f>[2]Emissions!G3802</f>
        <v>0</v>
      </c>
      <c r="H3802" s="42">
        <f>[2]Emissions!H3802</f>
        <v>0</v>
      </c>
      <c r="I3802" s="42">
        <f>[2]Emissions!I3802</f>
        <v>0</v>
      </c>
      <c r="J3802" s="42">
        <f>[2]Emissions!J3802</f>
        <v>0</v>
      </c>
      <c r="K3802" s="42">
        <f>[2]Emissions!K3802</f>
        <v>0</v>
      </c>
      <c r="L3802" s="42">
        <f>[2]Emissions!L3802</f>
        <v>0</v>
      </c>
      <c r="M3802" s="42">
        <f>[2]Emissions!M3802</f>
        <v>0</v>
      </c>
    </row>
    <row r="3803" spans="1:13">
      <c r="A3803" s="10">
        <f>[2]Emissions!A3803</f>
        <v>0</v>
      </c>
      <c r="B3803" s="10">
        <f>[2]Emissions!B3803</f>
        <v>0</v>
      </c>
      <c r="C3803" s="10">
        <f>[2]Emissions!C3803</f>
        <v>0</v>
      </c>
      <c r="D3803" s="10">
        <f>[2]Emissions!D3803</f>
        <v>0</v>
      </c>
      <c r="E3803" s="42">
        <f>[2]Emissions!E3803</f>
        <v>0</v>
      </c>
      <c r="F3803" s="42">
        <f>[2]Emissions!F3803</f>
        <v>0</v>
      </c>
      <c r="G3803" s="42">
        <f>[2]Emissions!G3803</f>
        <v>0</v>
      </c>
      <c r="H3803" s="42">
        <f>[2]Emissions!H3803</f>
        <v>0</v>
      </c>
      <c r="I3803" s="42">
        <f>[2]Emissions!I3803</f>
        <v>0</v>
      </c>
      <c r="J3803" s="42">
        <f>[2]Emissions!J3803</f>
        <v>0</v>
      </c>
      <c r="K3803" s="42">
        <f>[2]Emissions!K3803</f>
        <v>0</v>
      </c>
      <c r="L3803" s="42">
        <f>[2]Emissions!L3803</f>
        <v>0</v>
      </c>
      <c r="M3803" s="42">
        <f>[2]Emissions!M3803</f>
        <v>0</v>
      </c>
    </row>
    <row r="3804" spans="1:13">
      <c r="A3804" s="10">
        <f>[2]Emissions!A3804</f>
        <v>0</v>
      </c>
      <c r="B3804" s="10">
        <f>[2]Emissions!B3804</f>
        <v>0</v>
      </c>
      <c r="C3804" s="10">
        <f>[2]Emissions!C3804</f>
        <v>0</v>
      </c>
      <c r="D3804" s="10">
        <f>[2]Emissions!D3804</f>
        <v>0</v>
      </c>
      <c r="E3804" s="42">
        <f>[2]Emissions!E3804</f>
        <v>0</v>
      </c>
      <c r="F3804" s="42">
        <f>[2]Emissions!F3804</f>
        <v>0</v>
      </c>
      <c r="G3804" s="42">
        <f>[2]Emissions!G3804</f>
        <v>0</v>
      </c>
      <c r="H3804" s="42">
        <f>[2]Emissions!H3804</f>
        <v>0</v>
      </c>
      <c r="I3804" s="42">
        <f>[2]Emissions!I3804</f>
        <v>0</v>
      </c>
      <c r="J3804" s="42">
        <f>[2]Emissions!J3804</f>
        <v>0</v>
      </c>
      <c r="K3804" s="42">
        <f>[2]Emissions!K3804</f>
        <v>0</v>
      </c>
      <c r="L3804" s="42">
        <f>[2]Emissions!L3804</f>
        <v>0</v>
      </c>
      <c r="M3804" s="42">
        <f>[2]Emissions!M3804</f>
        <v>0</v>
      </c>
    </row>
    <row r="3805" spans="1:13">
      <c r="A3805" s="10">
        <f>[2]Emissions!A3805</f>
        <v>0</v>
      </c>
      <c r="B3805" s="10">
        <f>[2]Emissions!B3805</f>
        <v>0</v>
      </c>
      <c r="C3805" s="10">
        <f>[2]Emissions!C3805</f>
        <v>0</v>
      </c>
      <c r="D3805" s="10">
        <f>[2]Emissions!D3805</f>
        <v>0</v>
      </c>
      <c r="E3805" s="42">
        <f>[2]Emissions!E3805</f>
        <v>0</v>
      </c>
      <c r="F3805" s="42">
        <f>[2]Emissions!F3805</f>
        <v>0</v>
      </c>
      <c r="G3805" s="42">
        <f>[2]Emissions!G3805</f>
        <v>0</v>
      </c>
      <c r="H3805" s="42">
        <f>[2]Emissions!H3805</f>
        <v>0</v>
      </c>
      <c r="I3805" s="42">
        <f>[2]Emissions!I3805</f>
        <v>0</v>
      </c>
      <c r="J3805" s="42">
        <f>[2]Emissions!J3805</f>
        <v>0</v>
      </c>
      <c r="K3805" s="42">
        <f>[2]Emissions!K3805</f>
        <v>0</v>
      </c>
      <c r="L3805" s="42">
        <f>[2]Emissions!L3805</f>
        <v>0</v>
      </c>
      <c r="M3805" s="42">
        <f>[2]Emissions!M3805</f>
        <v>0</v>
      </c>
    </row>
    <row r="3806" spans="1:13">
      <c r="A3806" s="10">
        <f>[2]Emissions!A3806</f>
        <v>0</v>
      </c>
      <c r="B3806" s="10">
        <f>[2]Emissions!B3806</f>
        <v>0</v>
      </c>
      <c r="C3806" s="10">
        <f>[2]Emissions!C3806</f>
        <v>0</v>
      </c>
      <c r="D3806" s="10">
        <f>[2]Emissions!D3806</f>
        <v>0</v>
      </c>
      <c r="E3806" s="42">
        <f>[2]Emissions!E3806</f>
        <v>0</v>
      </c>
      <c r="F3806" s="42">
        <f>[2]Emissions!F3806</f>
        <v>0</v>
      </c>
      <c r="G3806" s="42">
        <f>[2]Emissions!G3806</f>
        <v>0</v>
      </c>
      <c r="H3806" s="42">
        <f>[2]Emissions!H3806</f>
        <v>0</v>
      </c>
      <c r="I3806" s="42">
        <f>[2]Emissions!I3806</f>
        <v>0</v>
      </c>
      <c r="J3806" s="42">
        <f>[2]Emissions!J3806</f>
        <v>0</v>
      </c>
      <c r="K3806" s="42">
        <f>[2]Emissions!K3806</f>
        <v>0</v>
      </c>
      <c r="L3806" s="42">
        <f>[2]Emissions!L3806</f>
        <v>0</v>
      </c>
      <c r="M3806" s="42">
        <f>[2]Emissions!M3806</f>
        <v>0</v>
      </c>
    </row>
    <row r="3807" spans="1:13">
      <c r="A3807" s="10">
        <f>[2]Emissions!A3807</f>
        <v>0</v>
      </c>
      <c r="B3807" s="10">
        <f>[2]Emissions!B3807</f>
        <v>0</v>
      </c>
      <c r="C3807" s="10">
        <f>[2]Emissions!C3807</f>
        <v>0</v>
      </c>
      <c r="D3807" s="10">
        <f>[2]Emissions!D3807</f>
        <v>0</v>
      </c>
      <c r="E3807" s="42">
        <f>[2]Emissions!E3807</f>
        <v>0</v>
      </c>
      <c r="F3807" s="42">
        <f>[2]Emissions!F3807</f>
        <v>0</v>
      </c>
      <c r="G3807" s="42">
        <f>[2]Emissions!G3807</f>
        <v>0</v>
      </c>
      <c r="H3807" s="42">
        <f>[2]Emissions!H3807</f>
        <v>0</v>
      </c>
      <c r="I3807" s="42">
        <f>[2]Emissions!I3807</f>
        <v>0</v>
      </c>
      <c r="J3807" s="42">
        <f>[2]Emissions!J3807</f>
        <v>0</v>
      </c>
      <c r="K3807" s="42">
        <f>[2]Emissions!K3807</f>
        <v>0</v>
      </c>
      <c r="L3807" s="42">
        <f>[2]Emissions!L3807</f>
        <v>0</v>
      </c>
      <c r="M3807" s="42">
        <f>[2]Emissions!M3807</f>
        <v>0</v>
      </c>
    </row>
    <row r="3808" spans="1:13">
      <c r="A3808" s="10">
        <f>[2]Emissions!A3808</f>
        <v>0</v>
      </c>
      <c r="B3808" s="10">
        <f>[2]Emissions!B3808</f>
        <v>0</v>
      </c>
      <c r="C3808" s="10">
        <f>[2]Emissions!C3808</f>
        <v>0</v>
      </c>
      <c r="D3808" s="10">
        <f>[2]Emissions!D3808</f>
        <v>0</v>
      </c>
      <c r="E3808" s="42">
        <f>[2]Emissions!E3808</f>
        <v>0</v>
      </c>
      <c r="F3808" s="42">
        <f>[2]Emissions!F3808</f>
        <v>0</v>
      </c>
      <c r="G3808" s="42">
        <f>[2]Emissions!G3808</f>
        <v>0</v>
      </c>
      <c r="H3808" s="42">
        <f>[2]Emissions!H3808</f>
        <v>0</v>
      </c>
      <c r="I3808" s="42">
        <f>[2]Emissions!I3808</f>
        <v>0</v>
      </c>
      <c r="J3808" s="42">
        <f>[2]Emissions!J3808</f>
        <v>0</v>
      </c>
      <c r="K3808" s="42">
        <f>[2]Emissions!K3808</f>
        <v>0</v>
      </c>
      <c r="L3808" s="42">
        <f>[2]Emissions!L3808</f>
        <v>0</v>
      </c>
      <c r="M3808" s="42">
        <f>[2]Emissions!M3808</f>
        <v>0</v>
      </c>
    </row>
    <row r="3809" spans="1:13">
      <c r="A3809" s="10">
        <f>[2]Emissions!A3809</f>
        <v>0</v>
      </c>
      <c r="B3809" s="10">
        <f>[2]Emissions!B3809</f>
        <v>0</v>
      </c>
      <c r="C3809" s="10">
        <f>[2]Emissions!C3809</f>
        <v>0</v>
      </c>
      <c r="D3809" s="10">
        <f>[2]Emissions!D3809</f>
        <v>0</v>
      </c>
      <c r="E3809" s="42">
        <f>[2]Emissions!E3809</f>
        <v>0</v>
      </c>
      <c r="F3809" s="42">
        <f>[2]Emissions!F3809</f>
        <v>0</v>
      </c>
      <c r="G3809" s="42">
        <f>[2]Emissions!G3809</f>
        <v>0</v>
      </c>
      <c r="H3809" s="42">
        <f>[2]Emissions!H3809</f>
        <v>0</v>
      </c>
      <c r="I3809" s="42">
        <f>[2]Emissions!I3809</f>
        <v>0</v>
      </c>
      <c r="J3809" s="42">
        <f>[2]Emissions!J3809</f>
        <v>0</v>
      </c>
      <c r="K3809" s="42">
        <f>[2]Emissions!K3809</f>
        <v>0</v>
      </c>
      <c r="L3809" s="42">
        <f>[2]Emissions!L3809</f>
        <v>0</v>
      </c>
      <c r="M3809" s="42">
        <f>[2]Emissions!M3809</f>
        <v>0</v>
      </c>
    </row>
    <row r="3810" spans="1:13">
      <c r="A3810" s="10">
        <f>[2]Emissions!A3810</f>
        <v>0</v>
      </c>
      <c r="B3810" s="10">
        <f>[2]Emissions!B3810</f>
        <v>0</v>
      </c>
      <c r="C3810" s="10">
        <f>[2]Emissions!C3810</f>
        <v>0</v>
      </c>
      <c r="D3810" s="10">
        <f>[2]Emissions!D3810</f>
        <v>0</v>
      </c>
      <c r="E3810" s="42">
        <f>[2]Emissions!E3810</f>
        <v>0</v>
      </c>
      <c r="F3810" s="42">
        <f>[2]Emissions!F3810</f>
        <v>0</v>
      </c>
      <c r="G3810" s="42">
        <f>[2]Emissions!G3810</f>
        <v>0</v>
      </c>
      <c r="H3810" s="42">
        <f>[2]Emissions!H3810</f>
        <v>0</v>
      </c>
      <c r="I3810" s="42">
        <f>[2]Emissions!I3810</f>
        <v>0</v>
      </c>
      <c r="J3810" s="42">
        <f>[2]Emissions!J3810</f>
        <v>0</v>
      </c>
      <c r="K3810" s="42">
        <f>[2]Emissions!K3810</f>
        <v>0</v>
      </c>
      <c r="L3810" s="42">
        <f>[2]Emissions!L3810</f>
        <v>0</v>
      </c>
      <c r="M3810" s="42">
        <f>[2]Emissions!M3810</f>
        <v>0</v>
      </c>
    </row>
    <row r="3811" spans="1:13">
      <c r="A3811" s="10">
        <f>[2]Emissions!A3811</f>
        <v>0</v>
      </c>
      <c r="B3811" s="10">
        <f>[2]Emissions!B3811</f>
        <v>0</v>
      </c>
      <c r="C3811" s="10">
        <f>[2]Emissions!C3811</f>
        <v>0</v>
      </c>
      <c r="D3811" s="10">
        <f>[2]Emissions!D3811</f>
        <v>0</v>
      </c>
      <c r="E3811" s="42">
        <f>[2]Emissions!E3811</f>
        <v>0</v>
      </c>
      <c r="F3811" s="42">
        <f>[2]Emissions!F3811</f>
        <v>0</v>
      </c>
      <c r="G3811" s="42">
        <f>[2]Emissions!G3811</f>
        <v>0</v>
      </c>
      <c r="H3811" s="42">
        <f>[2]Emissions!H3811</f>
        <v>0</v>
      </c>
      <c r="I3811" s="42">
        <f>[2]Emissions!I3811</f>
        <v>0</v>
      </c>
      <c r="J3811" s="42">
        <f>[2]Emissions!J3811</f>
        <v>0</v>
      </c>
      <c r="K3811" s="42">
        <f>[2]Emissions!K3811</f>
        <v>0</v>
      </c>
      <c r="L3811" s="42">
        <f>[2]Emissions!L3811</f>
        <v>0</v>
      </c>
      <c r="M3811" s="42">
        <f>[2]Emissions!M3811</f>
        <v>0</v>
      </c>
    </row>
    <row r="3812" spans="1:13">
      <c r="A3812" s="10">
        <f>[2]Emissions!A3812</f>
        <v>0</v>
      </c>
      <c r="B3812" s="10">
        <f>[2]Emissions!B3812</f>
        <v>0</v>
      </c>
      <c r="C3812" s="10">
        <f>[2]Emissions!C3812</f>
        <v>0</v>
      </c>
      <c r="D3812" s="10">
        <f>[2]Emissions!D3812</f>
        <v>0</v>
      </c>
      <c r="E3812" s="42">
        <f>[2]Emissions!E3812</f>
        <v>0</v>
      </c>
      <c r="F3812" s="42">
        <f>[2]Emissions!F3812</f>
        <v>0</v>
      </c>
      <c r="G3812" s="42">
        <f>[2]Emissions!G3812</f>
        <v>0</v>
      </c>
      <c r="H3812" s="42">
        <f>[2]Emissions!H3812</f>
        <v>0</v>
      </c>
      <c r="I3812" s="42">
        <f>[2]Emissions!I3812</f>
        <v>0</v>
      </c>
      <c r="J3812" s="42">
        <f>[2]Emissions!J3812</f>
        <v>0</v>
      </c>
      <c r="K3812" s="42">
        <f>[2]Emissions!K3812</f>
        <v>0</v>
      </c>
      <c r="L3812" s="42">
        <f>[2]Emissions!L3812</f>
        <v>0</v>
      </c>
      <c r="M3812" s="42">
        <f>[2]Emissions!M3812</f>
        <v>0</v>
      </c>
    </row>
    <row r="3813" spans="1:13">
      <c r="A3813" s="10">
        <f>[2]Emissions!A3813</f>
        <v>0</v>
      </c>
      <c r="B3813" s="10">
        <f>[2]Emissions!B3813</f>
        <v>0</v>
      </c>
      <c r="C3813" s="10">
        <f>[2]Emissions!C3813</f>
        <v>0</v>
      </c>
      <c r="D3813" s="10">
        <f>[2]Emissions!D3813</f>
        <v>0</v>
      </c>
      <c r="E3813" s="42">
        <f>[2]Emissions!E3813</f>
        <v>0</v>
      </c>
      <c r="F3813" s="42">
        <f>[2]Emissions!F3813</f>
        <v>0</v>
      </c>
      <c r="G3813" s="42">
        <f>[2]Emissions!G3813</f>
        <v>0</v>
      </c>
      <c r="H3813" s="42">
        <f>[2]Emissions!H3813</f>
        <v>0</v>
      </c>
      <c r="I3813" s="42">
        <f>[2]Emissions!I3813</f>
        <v>0</v>
      </c>
      <c r="J3813" s="42">
        <f>[2]Emissions!J3813</f>
        <v>0</v>
      </c>
      <c r="K3813" s="42">
        <f>[2]Emissions!K3813</f>
        <v>0</v>
      </c>
      <c r="L3813" s="42">
        <f>[2]Emissions!L3813</f>
        <v>0</v>
      </c>
      <c r="M3813" s="42">
        <f>[2]Emissions!M3813</f>
        <v>0</v>
      </c>
    </row>
    <row r="3814" spans="1:13">
      <c r="A3814" s="10">
        <f>[2]Emissions!A3814</f>
        <v>0</v>
      </c>
      <c r="B3814" s="10">
        <f>[2]Emissions!B3814</f>
        <v>0</v>
      </c>
      <c r="C3814" s="10">
        <f>[2]Emissions!C3814</f>
        <v>0</v>
      </c>
      <c r="D3814" s="10">
        <f>[2]Emissions!D3814</f>
        <v>0</v>
      </c>
      <c r="E3814" s="42">
        <f>[2]Emissions!E3814</f>
        <v>0</v>
      </c>
      <c r="F3814" s="42">
        <f>[2]Emissions!F3814</f>
        <v>0</v>
      </c>
      <c r="G3814" s="42">
        <f>[2]Emissions!G3814</f>
        <v>0</v>
      </c>
      <c r="H3814" s="42">
        <f>[2]Emissions!H3814</f>
        <v>0</v>
      </c>
      <c r="I3814" s="42">
        <f>[2]Emissions!I3814</f>
        <v>0</v>
      </c>
      <c r="J3814" s="42">
        <f>[2]Emissions!J3814</f>
        <v>0</v>
      </c>
      <c r="K3814" s="42">
        <f>[2]Emissions!K3814</f>
        <v>0</v>
      </c>
      <c r="L3814" s="42">
        <f>[2]Emissions!L3814</f>
        <v>0</v>
      </c>
      <c r="M3814" s="42">
        <f>[2]Emissions!M3814</f>
        <v>0</v>
      </c>
    </row>
    <row r="3815" spans="1:13">
      <c r="A3815" s="10">
        <f>[2]Emissions!A3815</f>
        <v>0</v>
      </c>
      <c r="B3815" s="10">
        <f>[2]Emissions!B3815</f>
        <v>0</v>
      </c>
      <c r="C3815" s="10">
        <f>[2]Emissions!C3815</f>
        <v>0</v>
      </c>
      <c r="D3815" s="10">
        <f>[2]Emissions!D3815</f>
        <v>0</v>
      </c>
      <c r="E3815" s="42">
        <f>[2]Emissions!E3815</f>
        <v>0</v>
      </c>
      <c r="F3815" s="42">
        <f>[2]Emissions!F3815</f>
        <v>0</v>
      </c>
      <c r="G3815" s="42">
        <f>[2]Emissions!G3815</f>
        <v>0</v>
      </c>
      <c r="H3815" s="42">
        <f>[2]Emissions!H3815</f>
        <v>0</v>
      </c>
      <c r="I3815" s="42">
        <f>[2]Emissions!I3815</f>
        <v>0</v>
      </c>
      <c r="J3815" s="42">
        <f>[2]Emissions!J3815</f>
        <v>0</v>
      </c>
      <c r="K3815" s="42">
        <f>[2]Emissions!K3815</f>
        <v>0</v>
      </c>
      <c r="L3815" s="42">
        <f>[2]Emissions!L3815</f>
        <v>0</v>
      </c>
      <c r="M3815" s="42">
        <f>[2]Emissions!M3815</f>
        <v>0</v>
      </c>
    </row>
    <row r="3816" spans="1:13">
      <c r="A3816" s="10">
        <f>[2]Emissions!A3816</f>
        <v>0</v>
      </c>
      <c r="B3816" s="10">
        <f>[2]Emissions!B3816</f>
        <v>0</v>
      </c>
      <c r="C3816" s="10">
        <f>[2]Emissions!C3816</f>
        <v>0</v>
      </c>
      <c r="D3816" s="10">
        <f>[2]Emissions!D3816</f>
        <v>0</v>
      </c>
      <c r="E3816" s="42">
        <f>[2]Emissions!E3816</f>
        <v>0</v>
      </c>
      <c r="F3816" s="42">
        <f>[2]Emissions!F3816</f>
        <v>0</v>
      </c>
      <c r="G3816" s="42">
        <f>[2]Emissions!G3816</f>
        <v>0</v>
      </c>
      <c r="H3816" s="42">
        <f>[2]Emissions!H3816</f>
        <v>0</v>
      </c>
      <c r="I3816" s="42">
        <f>[2]Emissions!I3816</f>
        <v>0</v>
      </c>
      <c r="J3816" s="42">
        <f>[2]Emissions!J3816</f>
        <v>0</v>
      </c>
      <c r="K3816" s="42">
        <f>[2]Emissions!K3816</f>
        <v>0</v>
      </c>
      <c r="L3816" s="42">
        <f>[2]Emissions!L3816</f>
        <v>0</v>
      </c>
      <c r="M3816" s="42">
        <f>[2]Emissions!M3816</f>
        <v>0</v>
      </c>
    </row>
    <row r="3817" spans="1:13">
      <c r="A3817" s="10">
        <f>[2]Emissions!A3817</f>
        <v>0</v>
      </c>
      <c r="B3817" s="10">
        <f>[2]Emissions!B3817</f>
        <v>0</v>
      </c>
      <c r="C3817" s="10">
        <f>[2]Emissions!C3817</f>
        <v>0</v>
      </c>
      <c r="D3817" s="10">
        <f>[2]Emissions!D3817</f>
        <v>0</v>
      </c>
      <c r="E3817" s="42">
        <f>[2]Emissions!E3817</f>
        <v>0</v>
      </c>
      <c r="F3817" s="42">
        <f>[2]Emissions!F3817</f>
        <v>0</v>
      </c>
      <c r="G3817" s="42">
        <f>[2]Emissions!G3817</f>
        <v>0</v>
      </c>
      <c r="H3817" s="42">
        <f>[2]Emissions!H3817</f>
        <v>0</v>
      </c>
      <c r="I3817" s="42">
        <f>[2]Emissions!I3817</f>
        <v>0</v>
      </c>
      <c r="J3817" s="42">
        <f>[2]Emissions!J3817</f>
        <v>0</v>
      </c>
      <c r="K3817" s="42">
        <f>[2]Emissions!K3817</f>
        <v>0</v>
      </c>
      <c r="L3817" s="42">
        <f>[2]Emissions!L3817</f>
        <v>0</v>
      </c>
      <c r="M3817" s="42">
        <f>[2]Emissions!M3817</f>
        <v>0</v>
      </c>
    </row>
    <row r="3818" spans="1:13">
      <c r="A3818" s="10">
        <f>[2]Emissions!A3818</f>
        <v>0</v>
      </c>
      <c r="B3818" s="10">
        <f>[2]Emissions!B3818</f>
        <v>0</v>
      </c>
      <c r="C3818" s="10">
        <f>[2]Emissions!C3818</f>
        <v>0</v>
      </c>
      <c r="D3818" s="10">
        <f>[2]Emissions!D3818</f>
        <v>0</v>
      </c>
      <c r="E3818" s="42">
        <f>[2]Emissions!E3818</f>
        <v>0</v>
      </c>
      <c r="F3818" s="42">
        <f>[2]Emissions!F3818</f>
        <v>0</v>
      </c>
      <c r="G3818" s="42">
        <f>[2]Emissions!G3818</f>
        <v>0</v>
      </c>
      <c r="H3818" s="42">
        <f>[2]Emissions!H3818</f>
        <v>0</v>
      </c>
      <c r="I3818" s="42">
        <f>[2]Emissions!I3818</f>
        <v>0</v>
      </c>
      <c r="J3818" s="42">
        <f>[2]Emissions!J3818</f>
        <v>0</v>
      </c>
      <c r="K3818" s="42">
        <f>[2]Emissions!K3818</f>
        <v>0</v>
      </c>
      <c r="L3818" s="42">
        <f>[2]Emissions!L3818</f>
        <v>0</v>
      </c>
      <c r="M3818" s="42">
        <f>[2]Emissions!M3818</f>
        <v>0</v>
      </c>
    </row>
    <row r="3819" spans="1:13">
      <c r="A3819" s="10">
        <f>[2]Emissions!A3819</f>
        <v>0</v>
      </c>
      <c r="B3819" s="10">
        <f>[2]Emissions!B3819</f>
        <v>0</v>
      </c>
      <c r="C3819" s="10">
        <f>[2]Emissions!C3819</f>
        <v>0</v>
      </c>
      <c r="D3819" s="10">
        <f>[2]Emissions!D3819</f>
        <v>0</v>
      </c>
      <c r="E3819" s="42">
        <f>[2]Emissions!E3819</f>
        <v>0</v>
      </c>
      <c r="F3819" s="42">
        <f>[2]Emissions!F3819</f>
        <v>0</v>
      </c>
      <c r="G3819" s="42">
        <f>[2]Emissions!G3819</f>
        <v>0</v>
      </c>
      <c r="H3819" s="42">
        <f>[2]Emissions!H3819</f>
        <v>0</v>
      </c>
      <c r="I3819" s="42">
        <f>[2]Emissions!I3819</f>
        <v>0</v>
      </c>
      <c r="J3819" s="42">
        <f>[2]Emissions!J3819</f>
        <v>0</v>
      </c>
      <c r="K3819" s="42">
        <f>[2]Emissions!K3819</f>
        <v>0</v>
      </c>
      <c r="L3819" s="42">
        <f>[2]Emissions!L3819</f>
        <v>0</v>
      </c>
      <c r="M3819" s="42">
        <f>[2]Emissions!M3819</f>
        <v>0</v>
      </c>
    </row>
    <row r="3820" spans="1:13">
      <c r="A3820" s="10">
        <f>[2]Emissions!A3820</f>
        <v>0</v>
      </c>
      <c r="B3820" s="10">
        <f>[2]Emissions!B3820</f>
        <v>0</v>
      </c>
      <c r="C3820" s="10">
        <f>[2]Emissions!C3820</f>
        <v>0</v>
      </c>
      <c r="D3820" s="10">
        <f>[2]Emissions!D3820</f>
        <v>0</v>
      </c>
      <c r="E3820" s="42">
        <f>[2]Emissions!E3820</f>
        <v>0</v>
      </c>
      <c r="F3820" s="42">
        <f>[2]Emissions!F3820</f>
        <v>0</v>
      </c>
      <c r="G3820" s="42">
        <f>[2]Emissions!G3820</f>
        <v>0</v>
      </c>
      <c r="H3820" s="42">
        <f>[2]Emissions!H3820</f>
        <v>0</v>
      </c>
      <c r="I3820" s="42">
        <f>[2]Emissions!I3820</f>
        <v>0</v>
      </c>
      <c r="J3820" s="42">
        <f>[2]Emissions!J3820</f>
        <v>0</v>
      </c>
      <c r="K3820" s="42">
        <f>[2]Emissions!K3820</f>
        <v>0</v>
      </c>
      <c r="L3820" s="42">
        <f>[2]Emissions!L3820</f>
        <v>0</v>
      </c>
      <c r="M3820" s="42">
        <f>[2]Emissions!M3820</f>
        <v>0</v>
      </c>
    </row>
    <row r="3821" spans="1:13">
      <c r="A3821" s="10">
        <f>[2]Emissions!A3821</f>
        <v>0</v>
      </c>
      <c r="B3821" s="10">
        <f>[2]Emissions!B3821</f>
        <v>0</v>
      </c>
      <c r="C3821" s="10">
        <f>[2]Emissions!C3821</f>
        <v>0</v>
      </c>
      <c r="D3821" s="10">
        <f>[2]Emissions!D3821</f>
        <v>0</v>
      </c>
      <c r="E3821" s="42">
        <f>[2]Emissions!E3821</f>
        <v>0</v>
      </c>
      <c r="F3821" s="42">
        <f>[2]Emissions!F3821</f>
        <v>0</v>
      </c>
      <c r="G3821" s="42">
        <f>[2]Emissions!G3821</f>
        <v>0</v>
      </c>
      <c r="H3821" s="42">
        <f>[2]Emissions!H3821</f>
        <v>0</v>
      </c>
      <c r="I3821" s="42">
        <f>[2]Emissions!I3821</f>
        <v>0</v>
      </c>
      <c r="J3821" s="42">
        <f>[2]Emissions!J3821</f>
        <v>0</v>
      </c>
      <c r="K3821" s="42">
        <f>[2]Emissions!K3821</f>
        <v>0</v>
      </c>
      <c r="L3821" s="42">
        <f>[2]Emissions!L3821</f>
        <v>0</v>
      </c>
      <c r="M3821" s="42">
        <f>[2]Emissions!M3821</f>
        <v>0</v>
      </c>
    </row>
    <row r="3822" spans="1:13">
      <c r="A3822" s="10">
        <f>[2]Emissions!A3822</f>
        <v>0</v>
      </c>
      <c r="B3822" s="10">
        <f>[2]Emissions!B3822</f>
        <v>0</v>
      </c>
      <c r="C3822" s="10">
        <f>[2]Emissions!C3822</f>
        <v>0</v>
      </c>
      <c r="D3822" s="10">
        <f>[2]Emissions!D3822</f>
        <v>0</v>
      </c>
      <c r="E3822" s="42">
        <f>[2]Emissions!E3822</f>
        <v>0</v>
      </c>
      <c r="F3822" s="42">
        <f>[2]Emissions!F3822</f>
        <v>0</v>
      </c>
      <c r="G3822" s="42">
        <f>[2]Emissions!G3822</f>
        <v>0</v>
      </c>
      <c r="H3822" s="42">
        <f>[2]Emissions!H3822</f>
        <v>0</v>
      </c>
      <c r="I3822" s="42">
        <f>[2]Emissions!I3822</f>
        <v>0</v>
      </c>
      <c r="J3822" s="42">
        <f>[2]Emissions!J3822</f>
        <v>0</v>
      </c>
      <c r="K3822" s="42">
        <f>[2]Emissions!K3822</f>
        <v>0</v>
      </c>
      <c r="L3822" s="42">
        <f>[2]Emissions!L3822</f>
        <v>0</v>
      </c>
      <c r="M3822" s="42">
        <f>[2]Emissions!M3822</f>
        <v>0</v>
      </c>
    </row>
    <row r="3823" spans="1:13">
      <c r="A3823" s="10">
        <f>[2]Emissions!A3823</f>
        <v>0</v>
      </c>
      <c r="B3823" s="10">
        <f>[2]Emissions!B3823</f>
        <v>0</v>
      </c>
      <c r="C3823" s="10">
        <f>[2]Emissions!C3823</f>
        <v>0</v>
      </c>
      <c r="D3823" s="10">
        <f>[2]Emissions!D3823</f>
        <v>0</v>
      </c>
      <c r="E3823" s="42">
        <f>[2]Emissions!E3823</f>
        <v>0</v>
      </c>
      <c r="F3823" s="42">
        <f>[2]Emissions!F3823</f>
        <v>0</v>
      </c>
      <c r="G3823" s="42">
        <f>[2]Emissions!G3823</f>
        <v>0</v>
      </c>
      <c r="H3823" s="42">
        <f>[2]Emissions!H3823</f>
        <v>0</v>
      </c>
      <c r="I3823" s="42">
        <f>[2]Emissions!I3823</f>
        <v>0</v>
      </c>
      <c r="J3823" s="42">
        <f>[2]Emissions!J3823</f>
        <v>0</v>
      </c>
      <c r="K3823" s="42">
        <f>[2]Emissions!K3823</f>
        <v>0</v>
      </c>
      <c r="L3823" s="42">
        <f>[2]Emissions!L3823</f>
        <v>0</v>
      </c>
      <c r="M3823" s="42">
        <f>[2]Emissions!M3823</f>
        <v>0</v>
      </c>
    </row>
    <row r="3824" spans="1:13">
      <c r="A3824" s="10">
        <f>[2]Emissions!A3824</f>
        <v>0</v>
      </c>
      <c r="B3824" s="10">
        <f>[2]Emissions!B3824</f>
        <v>0</v>
      </c>
      <c r="C3824" s="10">
        <f>[2]Emissions!C3824</f>
        <v>0</v>
      </c>
      <c r="D3824" s="10">
        <f>[2]Emissions!D3824</f>
        <v>0</v>
      </c>
      <c r="E3824" s="42">
        <f>[2]Emissions!E3824</f>
        <v>0</v>
      </c>
      <c r="F3824" s="42">
        <f>[2]Emissions!F3824</f>
        <v>0</v>
      </c>
      <c r="G3824" s="42">
        <f>[2]Emissions!G3824</f>
        <v>0</v>
      </c>
      <c r="H3824" s="42">
        <f>[2]Emissions!H3824</f>
        <v>0</v>
      </c>
      <c r="I3824" s="42">
        <f>[2]Emissions!I3824</f>
        <v>0</v>
      </c>
      <c r="J3824" s="42">
        <f>[2]Emissions!J3824</f>
        <v>0</v>
      </c>
      <c r="K3824" s="42">
        <f>[2]Emissions!K3824</f>
        <v>0</v>
      </c>
      <c r="L3824" s="42">
        <f>[2]Emissions!L3824</f>
        <v>0</v>
      </c>
      <c r="M3824" s="42">
        <f>[2]Emissions!M3824</f>
        <v>0</v>
      </c>
    </row>
    <row r="3825" spans="1:13">
      <c r="A3825" s="10">
        <f>[2]Emissions!A3825</f>
        <v>0</v>
      </c>
      <c r="B3825" s="10">
        <f>[2]Emissions!B3825</f>
        <v>0</v>
      </c>
      <c r="C3825" s="10">
        <f>[2]Emissions!C3825</f>
        <v>0</v>
      </c>
      <c r="D3825" s="10">
        <f>[2]Emissions!D3825</f>
        <v>0</v>
      </c>
      <c r="E3825" s="42">
        <f>[2]Emissions!E3825</f>
        <v>0</v>
      </c>
      <c r="F3825" s="42">
        <f>[2]Emissions!F3825</f>
        <v>0</v>
      </c>
      <c r="G3825" s="42">
        <f>[2]Emissions!G3825</f>
        <v>0</v>
      </c>
      <c r="H3825" s="42">
        <f>[2]Emissions!H3825</f>
        <v>0</v>
      </c>
      <c r="I3825" s="42">
        <f>[2]Emissions!I3825</f>
        <v>0</v>
      </c>
      <c r="J3825" s="42">
        <f>[2]Emissions!J3825</f>
        <v>0</v>
      </c>
      <c r="K3825" s="42">
        <f>[2]Emissions!K3825</f>
        <v>0</v>
      </c>
      <c r="L3825" s="42">
        <f>[2]Emissions!L3825</f>
        <v>0</v>
      </c>
      <c r="M3825" s="42">
        <f>[2]Emissions!M3825</f>
        <v>0</v>
      </c>
    </row>
    <row r="3826" spans="1:13">
      <c r="A3826" s="10">
        <f>[2]Emissions!A3826</f>
        <v>0</v>
      </c>
      <c r="B3826" s="10">
        <f>[2]Emissions!B3826</f>
        <v>0</v>
      </c>
      <c r="C3826" s="10">
        <f>[2]Emissions!C3826</f>
        <v>0</v>
      </c>
      <c r="D3826" s="10">
        <f>[2]Emissions!D3826</f>
        <v>0</v>
      </c>
      <c r="E3826" s="42">
        <f>[2]Emissions!E3826</f>
        <v>0</v>
      </c>
      <c r="F3826" s="42">
        <f>[2]Emissions!F3826</f>
        <v>0</v>
      </c>
      <c r="G3826" s="42">
        <f>[2]Emissions!G3826</f>
        <v>0</v>
      </c>
      <c r="H3826" s="42">
        <f>[2]Emissions!H3826</f>
        <v>0</v>
      </c>
      <c r="I3826" s="42">
        <f>[2]Emissions!I3826</f>
        <v>0</v>
      </c>
      <c r="J3826" s="42">
        <f>[2]Emissions!J3826</f>
        <v>0</v>
      </c>
      <c r="K3826" s="42">
        <f>[2]Emissions!K3826</f>
        <v>0</v>
      </c>
      <c r="L3826" s="42">
        <f>[2]Emissions!L3826</f>
        <v>0</v>
      </c>
      <c r="M3826" s="42">
        <f>[2]Emissions!M3826</f>
        <v>0</v>
      </c>
    </row>
    <row r="3827" spans="1:13">
      <c r="A3827" s="10">
        <f>[2]Emissions!A3827</f>
        <v>0</v>
      </c>
      <c r="B3827" s="10">
        <f>[2]Emissions!B3827</f>
        <v>0</v>
      </c>
      <c r="C3827" s="10">
        <f>[2]Emissions!C3827</f>
        <v>0</v>
      </c>
      <c r="D3827" s="10">
        <f>[2]Emissions!D3827</f>
        <v>0</v>
      </c>
      <c r="E3827" s="42">
        <f>[2]Emissions!E3827</f>
        <v>0</v>
      </c>
      <c r="F3827" s="42">
        <f>[2]Emissions!F3827</f>
        <v>0</v>
      </c>
      <c r="G3827" s="42">
        <f>[2]Emissions!G3827</f>
        <v>0</v>
      </c>
      <c r="H3827" s="42">
        <f>[2]Emissions!H3827</f>
        <v>0</v>
      </c>
      <c r="I3827" s="42">
        <f>[2]Emissions!I3827</f>
        <v>0</v>
      </c>
      <c r="J3827" s="42">
        <f>[2]Emissions!J3827</f>
        <v>0</v>
      </c>
      <c r="K3827" s="42">
        <f>[2]Emissions!K3827</f>
        <v>0</v>
      </c>
      <c r="L3827" s="42">
        <f>[2]Emissions!L3827</f>
        <v>0</v>
      </c>
      <c r="M3827" s="42">
        <f>[2]Emissions!M3827</f>
        <v>0</v>
      </c>
    </row>
    <row r="3828" spans="1:13">
      <c r="A3828" s="10">
        <f>[2]Emissions!A3828</f>
        <v>0</v>
      </c>
      <c r="B3828" s="10">
        <f>[2]Emissions!B3828</f>
        <v>0</v>
      </c>
      <c r="C3828" s="10">
        <f>[2]Emissions!C3828</f>
        <v>0</v>
      </c>
      <c r="D3828" s="10">
        <f>[2]Emissions!D3828</f>
        <v>0</v>
      </c>
      <c r="E3828" s="42">
        <f>[2]Emissions!E3828</f>
        <v>0</v>
      </c>
      <c r="F3828" s="42">
        <f>[2]Emissions!F3828</f>
        <v>0</v>
      </c>
      <c r="G3828" s="42">
        <f>[2]Emissions!G3828</f>
        <v>0</v>
      </c>
      <c r="H3828" s="42">
        <f>[2]Emissions!H3828</f>
        <v>0</v>
      </c>
      <c r="I3828" s="42">
        <f>[2]Emissions!I3828</f>
        <v>0</v>
      </c>
      <c r="J3828" s="42">
        <f>[2]Emissions!J3828</f>
        <v>0</v>
      </c>
      <c r="K3828" s="42">
        <f>[2]Emissions!K3828</f>
        <v>0</v>
      </c>
      <c r="L3828" s="42">
        <f>[2]Emissions!L3828</f>
        <v>0</v>
      </c>
      <c r="M3828" s="42">
        <f>[2]Emissions!M3828</f>
        <v>0</v>
      </c>
    </row>
    <row r="3829" spans="1:13">
      <c r="A3829" s="10">
        <f>[2]Emissions!A3829</f>
        <v>0</v>
      </c>
      <c r="B3829" s="10">
        <f>[2]Emissions!B3829</f>
        <v>0</v>
      </c>
      <c r="C3829" s="10">
        <f>[2]Emissions!C3829</f>
        <v>0</v>
      </c>
      <c r="D3829" s="10">
        <f>[2]Emissions!D3829</f>
        <v>0</v>
      </c>
      <c r="E3829" s="42">
        <f>[2]Emissions!E3829</f>
        <v>0</v>
      </c>
      <c r="F3829" s="42">
        <f>[2]Emissions!F3829</f>
        <v>0</v>
      </c>
      <c r="G3829" s="42">
        <f>[2]Emissions!G3829</f>
        <v>0</v>
      </c>
      <c r="H3829" s="42">
        <f>[2]Emissions!H3829</f>
        <v>0</v>
      </c>
      <c r="I3829" s="42">
        <f>[2]Emissions!I3829</f>
        <v>0</v>
      </c>
      <c r="J3829" s="42">
        <f>[2]Emissions!J3829</f>
        <v>0</v>
      </c>
      <c r="K3829" s="42">
        <f>[2]Emissions!K3829</f>
        <v>0</v>
      </c>
      <c r="L3829" s="42">
        <f>[2]Emissions!L3829</f>
        <v>0</v>
      </c>
      <c r="M3829" s="42">
        <f>[2]Emissions!M3829</f>
        <v>0</v>
      </c>
    </row>
    <row r="3830" spans="1:13">
      <c r="A3830" s="10">
        <f>[2]Emissions!A3830</f>
        <v>0</v>
      </c>
      <c r="B3830" s="10">
        <f>[2]Emissions!B3830</f>
        <v>0</v>
      </c>
      <c r="C3830" s="10">
        <f>[2]Emissions!C3830</f>
        <v>0</v>
      </c>
      <c r="D3830" s="10">
        <f>[2]Emissions!D3830</f>
        <v>0</v>
      </c>
      <c r="E3830" s="42">
        <f>[2]Emissions!E3830</f>
        <v>0</v>
      </c>
      <c r="F3830" s="42">
        <f>[2]Emissions!F3830</f>
        <v>0</v>
      </c>
      <c r="G3830" s="42">
        <f>[2]Emissions!G3830</f>
        <v>0</v>
      </c>
      <c r="H3830" s="42">
        <f>[2]Emissions!H3830</f>
        <v>0</v>
      </c>
      <c r="I3830" s="42">
        <f>[2]Emissions!I3830</f>
        <v>0</v>
      </c>
      <c r="J3830" s="42">
        <f>[2]Emissions!J3830</f>
        <v>0</v>
      </c>
      <c r="K3830" s="42">
        <f>[2]Emissions!K3830</f>
        <v>0</v>
      </c>
      <c r="L3830" s="42">
        <f>[2]Emissions!L3830</f>
        <v>0</v>
      </c>
      <c r="M3830" s="42">
        <f>[2]Emissions!M3830</f>
        <v>0</v>
      </c>
    </row>
    <row r="3831" spans="1:13">
      <c r="A3831" s="10">
        <f>[2]Emissions!A3831</f>
        <v>0</v>
      </c>
      <c r="B3831" s="10">
        <f>[2]Emissions!B3831</f>
        <v>0</v>
      </c>
      <c r="C3831" s="10">
        <f>[2]Emissions!C3831</f>
        <v>0</v>
      </c>
      <c r="D3831" s="10">
        <f>[2]Emissions!D3831</f>
        <v>0</v>
      </c>
      <c r="E3831" s="42">
        <f>[2]Emissions!E3831</f>
        <v>0</v>
      </c>
      <c r="F3831" s="42">
        <f>[2]Emissions!F3831</f>
        <v>0</v>
      </c>
      <c r="G3831" s="42">
        <f>[2]Emissions!G3831</f>
        <v>0</v>
      </c>
      <c r="H3831" s="42">
        <f>[2]Emissions!H3831</f>
        <v>0</v>
      </c>
      <c r="I3831" s="42">
        <f>[2]Emissions!I3831</f>
        <v>0</v>
      </c>
      <c r="J3831" s="42">
        <f>[2]Emissions!J3831</f>
        <v>0</v>
      </c>
      <c r="K3831" s="42">
        <f>[2]Emissions!K3831</f>
        <v>0</v>
      </c>
      <c r="L3831" s="42">
        <f>[2]Emissions!L3831</f>
        <v>0</v>
      </c>
      <c r="M3831" s="42">
        <f>[2]Emissions!M3831</f>
        <v>0</v>
      </c>
    </row>
    <row r="3832" spans="1:13">
      <c r="A3832" s="10">
        <f>[2]Emissions!A3832</f>
        <v>0</v>
      </c>
      <c r="B3832" s="10">
        <f>[2]Emissions!B3832</f>
        <v>0</v>
      </c>
      <c r="C3832" s="10">
        <f>[2]Emissions!C3832</f>
        <v>0</v>
      </c>
      <c r="D3832" s="10">
        <f>[2]Emissions!D3832</f>
        <v>0</v>
      </c>
      <c r="E3832" s="42">
        <f>[2]Emissions!E3832</f>
        <v>0</v>
      </c>
      <c r="F3832" s="42">
        <f>[2]Emissions!F3832</f>
        <v>0</v>
      </c>
      <c r="G3832" s="42">
        <f>[2]Emissions!G3832</f>
        <v>0</v>
      </c>
      <c r="H3832" s="42">
        <f>[2]Emissions!H3832</f>
        <v>0</v>
      </c>
      <c r="I3832" s="42">
        <f>[2]Emissions!I3832</f>
        <v>0</v>
      </c>
      <c r="J3832" s="42">
        <f>[2]Emissions!J3832</f>
        <v>0</v>
      </c>
      <c r="K3832" s="42">
        <f>[2]Emissions!K3832</f>
        <v>0</v>
      </c>
      <c r="L3832" s="42">
        <f>[2]Emissions!L3832</f>
        <v>0</v>
      </c>
      <c r="M3832" s="42">
        <f>[2]Emissions!M3832</f>
        <v>0</v>
      </c>
    </row>
    <row r="3833" spans="1:13">
      <c r="A3833" s="10">
        <f>[2]Emissions!A3833</f>
        <v>0</v>
      </c>
      <c r="B3833" s="10">
        <f>[2]Emissions!B3833</f>
        <v>0</v>
      </c>
      <c r="C3833" s="10">
        <f>[2]Emissions!C3833</f>
        <v>0</v>
      </c>
      <c r="D3833" s="10">
        <f>[2]Emissions!D3833</f>
        <v>0</v>
      </c>
      <c r="E3833" s="42">
        <f>[2]Emissions!E3833</f>
        <v>0</v>
      </c>
      <c r="F3833" s="42">
        <f>[2]Emissions!F3833</f>
        <v>0</v>
      </c>
      <c r="G3833" s="42">
        <f>[2]Emissions!G3833</f>
        <v>0</v>
      </c>
      <c r="H3833" s="42">
        <f>[2]Emissions!H3833</f>
        <v>0</v>
      </c>
      <c r="I3833" s="42">
        <f>[2]Emissions!I3833</f>
        <v>0</v>
      </c>
      <c r="J3833" s="42">
        <f>[2]Emissions!J3833</f>
        <v>0</v>
      </c>
      <c r="K3833" s="42">
        <f>[2]Emissions!K3833</f>
        <v>0</v>
      </c>
      <c r="L3833" s="42">
        <f>[2]Emissions!L3833</f>
        <v>0</v>
      </c>
      <c r="M3833" s="42">
        <f>[2]Emissions!M3833</f>
        <v>0</v>
      </c>
    </row>
    <row r="3834" spans="1:13">
      <c r="A3834" s="10">
        <f>[2]Emissions!A3834</f>
        <v>0</v>
      </c>
      <c r="B3834" s="10">
        <f>[2]Emissions!B3834</f>
        <v>0</v>
      </c>
      <c r="C3834" s="10">
        <f>[2]Emissions!C3834</f>
        <v>0</v>
      </c>
      <c r="D3834" s="10">
        <f>[2]Emissions!D3834</f>
        <v>0</v>
      </c>
      <c r="E3834" s="42">
        <f>[2]Emissions!E3834</f>
        <v>0</v>
      </c>
      <c r="F3834" s="42">
        <f>[2]Emissions!F3834</f>
        <v>0</v>
      </c>
      <c r="G3834" s="42">
        <f>[2]Emissions!G3834</f>
        <v>0</v>
      </c>
      <c r="H3834" s="42">
        <f>[2]Emissions!H3834</f>
        <v>0</v>
      </c>
      <c r="I3834" s="42">
        <f>[2]Emissions!I3834</f>
        <v>0</v>
      </c>
      <c r="J3834" s="42">
        <f>[2]Emissions!J3834</f>
        <v>0</v>
      </c>
      <c r="K3834" s="42">
        <f>[2]Emissions!K3834</f>
        <v>0</v>
      </c>
      <c r="L3834" s="42">
        <f>[2]Emissions!L3834</f>
        <v>0</v>
      </c>
      <c r="M3834" s="42">
        <f>[2]Emissions!M3834</f>
        <v>0</v>
      </c>
    </row>
    <row r="3835" spans="1:13">
      <c r="A3835" s="10">
        <f>[2]Emissions!A3835</f>
        <v>0</v>
      </c>
      <c r="B3835" s="10">
        <f>[2]Emissions!B3835</f>
        <v>0</v>
      </c>
      <c r="C3835" s="10">
        <f>[2]Emissions!C3835</f>
        <v>0</v>
      </c>
      <c r="D3835" s="10">
        <f>[2]Emissions!D3835</f>
        <v>0</v>
      </c>
      <c r="E3835" s="42">
        <f>[2]Emissions!E3835</f>
        <v>0</v>
      </c>
      <c r="F3835" s="42">
        <f>[2]Emissions!F3835</f>
        <v>0</v>
      </c>
      <c r="G3835" s="42">
        <f>[2]Emissions!G3835</f>
        <v>0</v>
      </c>
      <c r="H3835" s="42">
        <f>[2]Emissions!H3835</f>
        <v>0</v>
      </c>
      <c r="I3835" s="42">
        <f>[2]Emissions!I3835</f>
        <v>0</v>
      </c>
      <c r="J3835" s="42">
        <f>[2]Emissions!J3835</f>
        <v>0</v>
      </c>
      <c r="K3835" s="42">
        <f>[2]Emissions!K3835</f>
        <v>0</v>
      </c>
      <c r="L3835" s="42">
        <f>[2]Emissions!L3835</f>
        <v>0</v>
      </c>
      <c r="M3835" s="42">
        <f>[2]Emissions!M3835</f>
        <v>0</v>
      </c>
    </row>
    <row r="3836" spans="1:13">
      <c r="A3836" s="10">
        <f>[2]Emissions!A3836</f>
        <v>0</v>
      </c>
      <c r="B3836" s="10">
        <f>[2]Emissions!B3836</f>
        <v>0</v>
      </c>
      <c r="C3836" s="10">
        <f>[2]Emissions!C3836</f>
        <v>0</v>
      </c>
      <c r="D3836" s="10">
        <f>[2]Emissions!D3836</f>
        <v>0</v>
      </c>
      <c r="E3836" s="42">
        <f>[2]Emissions!E3836</f>
        <v>0</v>
      </c>
      <c r="F3836" s="42">
        <f>[2]Emissions!F3836</f>
        <v>0</v>
      </c>
      <c r="G3836" s="42">
        <f>[2]Emissions!G3836</f>
        <v>0</v>
      </c>
      <c r="H3836" s="42">
        <f>[2]Emissions!H3836</f>
        <v>0</v>
      </c>
      <c r="I3836" s="42">
        <f>[2]Emissions!I3836</f>
        <v>0</v>
      </c>
      <c r="J3836" s="42">
        <f>[2]Emissions!J3836</f>
        <v>0</v>
      </c>
      <c r="K3836" s="42">
        <f>[2]Emissions!K3836</f>
        <v>0</v>
      </c>
      <c r="L3836" s="42">
        <f>[2]Emissions!L3836</f>
        <v>0</v>
      </c>
      <c r="M3836" s="42">
        <f>[2]Emissions!M3836</f>
        <v>0</v>
      </c>
    </row>
    <row r="3837" spans="1:13">
      <c r="A3837" s="10">
        <f>[2]Emissions!A3837</f>
        <v>0</v>
      </c>
      <c r="B3837" s="10">
        <f>[2]Emissions!B3837</f>
        <v>0</v>
      </c>
      <c r="C3837" s="10">
        <f>[2]Emissions!C3837</f>
        <v>0</v>
      </c>
      <c r="D3837" s="10">
        <f>[2]Emissions!D3837</f>
        <v>0</v>
      </c>
      <c r="E3837" s="42">
        <f>[2]Emissions!E3837</f>
        <v>0</v>
      </c>
      <c r="F3837" s="42">
        <f>[2]Emissions!F3837</f>
        <v>0</v>
      </c>
      <c r="G3837" s="42">
        <f>[2]Emissions!G3837</f>
        <v>0</v>
      </c>
      <c r="H3837" s="42">
        <f>[2]Emissions!H3837</f>
        <v>0</v>
      </c>
      <c r="I3837" s="42">
        <f>[2]Emissions!I3837</f>
        <v>0</v>
      </c>
      <c r="J3837" s="42">
        <f>[2]Emissions!J3837</f>
        <v>0</v>
      </c>
      <c r="K3837" s="42">
        <f>[2]Emissions!K3837</f>
        <v>0</v>
      </c>
      <c r="L3837" s="42">
        <f>[2]Emissions!L3837</f>
        <v>0</v>
      </c>
      <c r="M3837" s="42">
        <f>[2]Emissions!M3837</f>
        <v>0</v>
      </c>
    </row>
    <row r="3838" spans="1:13">
      <c r="A3838" s="10">
        <f>[2]Emissions!A3838</f>
        <v>0</v>
      </c>
      <c r="B3838" s="10">
        <f>[2]Emissions!B3838</f>
        <v>0</v>
      </c>
      <c r="C3838" s="10">
        <f>[2]Emissions!C3838</f>
        <v>0</v>
      </c>
      <c r="D3838" s="10">
        <f>[2]Emissions!D3838</f>
        <v>0</v>
      </c>
      <c r="E3838" s="42">
        <f>[2]Emissions!E3838</f>
        <v>0</v>
      </c>
      <c r="F3838" s="42">
        <f>[2]Emissions!F3838</f>
        <v>0</v>
      </c>
      <c r="G3838" s="42">
        <f>[2]Emissions!G3838</f>
        <v>0</v>
      </c>
      <c r="H3838" s="42">
        <f>[2]Emissions!H3838</f>
        <v>0</v>
      </c>
      <c r="I3838" s="42">
        <f>[2]Emissions!I3838</f>
        <v>0</v>
      </c>
      <c r="J3838" s="42">
        <f>[2]Emissions!J3838</f>
        <v>0</v>
      </c>
      <c r="K3838" s="42">
        <f>[2]Emissions!K3838</f>
        <v>0</v>
      </c>
      <c r="L3838" s="42">
        <f>[2]Emissions!L3838</f>
        <v>0</v>
      </c>
      <c r="M3838" s="42">
        <f>[2]Emissions!M3838</f>
        <v>0</v>
      </c>
    </row>
    <row r="3839" spans="1:13">
      <c r="A3839" s="10">
        <f>[2]Emissions!A3839</f>
        <v>0</v>
      </c>
      <c r="B3839" s="10">
        <f>[2]Emissions!B3839</f>
        <v>0</v>
      </c>
      <c r="C3839" s="10">
        <f>[2]Emissions!C3839</f>
        <v>0</v>
      </c>
      <c r="D3839" s="10">
        <f>[2]Emissions!D3839</f>
        <v>0</v>
      </c>
      <c r="E3839" s="42">
        <f>[2]Emissions!E3839</f>
        <v>0</v>
      </c>
      <c r="F3839" s="42">
        <f>[2]Emissions!F3839</f>
        <v>0</v>
      </c>
      <c r="G3839" s="42">
        <f>[2]Emissions!G3839</f>
        <v>0</v>
      </c>
      <c r="H3839" s="42">
        <f>[2]Emissions!H3839</f>
        <v>0</v>
      </c>
      <c r="I3839" s="42">
        <f>[2]Emissions!I3839</f>
        <v>0</v>
      </c>
      <c r="J3839" s="42">
        <f>[2]Emissions!J3839</f>
        <v>0</v>
      </c>
      <c r="K3839" s="42">
        <f>[2]Emissions!K3839</f>
        <v>0</v>
      </c>
      <c r="L3839" s="42">
        <f>[2]Emissions!L3839</f>
        <v>0</v>
      </c>
      <c r="M3839" s="42">
        <f>[2]Emissions!M3839</f>
        <v>0</v>
      </c>
    </row>
    <row r="3840" spans="1:13">
      <c r="A3840" s="10">
        <f>[2]Emissions!A3840</f>
        <v>0</v>
      </c>
      <c r="B3840" s="10">
        <f>[2]Emissions!B3840</f>
        <v>0</v>
      </c>
      <c r="C3840" s="10">
        <f>[2]Emissions!C3840</f>
        <v>0</v>
      </c>
      <c r="D3840" s="10">
        <f>[2]Emissions!D3840</f>
        <v>0</v>
      </c>
      <c r="E3840" s="42">
        <f>[2]Emissions!E3840</f>
        <v>0</v>
      </c>
      <c r="F3840" s="42">
        <f>[2]Emissions!F3840</f>
        <v>0</v>
      </c>
      <c r="G3840" s="42">
        <f>[2]Emissions!G3840</f>
        <v>0</v>
      </c>
      <c r="H3840" s="42">
        <f>[2]Emissions!H3840</f>
        <v>0</v>
      </c>
      <c r="I3840" s="42">
        <f>[2]Emissions!I3840</f>
        <v>0</v>
      </c>
      <c r="J3840" s="42">
        <f>[2]Emissions!J3840</f>
        <v>0</v>
      </c>
      <c r="K3840" s="42">
        <f>[2]Emissions!K3840</f>
        <v>0</v>
      </c>
      <c r="L3840" s="42">
        <f>[2]Emissions!L3840</f>
        <v>0</v>
      </c>
      <c r="M3840" s="42">
        <f>[2]Emissions!M3840</f>
        <v>0</v>
      </c>
    </row>
    <row r="3841" spans="1:13">
      <c r="A3841" s="10">
        <f>[2]Emissions!A3841</f>
        <v>0</v>
      </c>
      <c r="B3841" s="10">
        <f>[2]Emissions!B3841</f>
        <v>0</v>
      </c>
      <c r="C3841" s="10">
        <f>[2]Emissions!C3841</f>
        <v>0</v>
      </c>
      <c r="D3841" s="10">
        <f>[2]Emissions!D3841</f>
        <v>0</v>
      </c>
      <c r="E3841" s="42">
        <f>[2]Emissions!E3841</f>
        <v>0</v>
      </c>
      <c r="F3841" s="42">
        <f>[2]Emissions!F3841</f>
        <v>0</v>
      </c>
      <c r="G3841" s="42">
        <f>[2]Emissions!G3841</f>
        <v>0</v>
      </c>
      <c r="H3841" s="42">
        <f>[2]Emissions!H3841</f>
        <v>0</v>
      </c>
      <c r="I3841" s="42">
        <f>[2]Emissions!I3841</f>
        <v>0</v>
      </c>
      <c r="J3841" s="42">
        <f>[2]Emissions!J3841</f>
        <v>0</v>
      </c>
      <c r="K3841" s="42">
        <f>[2]Emissions!K3841</f>
        <v>0</v>
      </c>
      <c r="L3841" s="42">
        <f>[2]Emissions!L3841</f>
        <v>0</v>
      </c>
      <c r="M3841" s="42">
        <f>[2]Emissions!M3841</f>
        <v>0</v>
      </c>
    </row>
    <row r="3842" spans="1:13">
      <c r="A3842" s="10">
        <f>[2]Emissions!A3842</f>
        <v>0</v>
      </c>
      <c r="B3842" s="10">
        <f>[2]Emissions!B3842</f>
        <v>0</v>
      </c>
      <c r="C3842" s="10">
        <f>[2]Emissions!C3842</f>
        <v>0</v>
      </c>
      <c r="D3842" s="10">
        <f>[2]Emissions!D3842</f>
        <v>0</v>
      </c>
      <c r="E3842" s="42">
        <f>[2]Emissions!E3842</f>
        <v>0</v>
      </c>
      <c r="F3842" s="42">
        <f>[2]Emissions!F3842</f>
        <v>0</v>
      </c>
      <c r="G3842" s="42">
        <f>[2]Emissions!G3842</f>
        <v>0</v>
      </c>
      <c r="H3842" s="42">
        <f>[2]Emissions!H3842</f>
        <v>0</v>
      </c>
      <c r="I3842" s="42">
        <f>[2]Emissions!I3842</f>
        <v>0</v>
      </c>
      <c r="J3842" s="42">
        <f>[2]Emissions!J3842</f>
        <v>0</v>
      </c>
      <c r="K3842" s="42">
        <f>[2]Emissions!K3842</f>
        <v>0</v>
      </c>
      <c r="L3842" s="42">
        <f>[2]Emissions!L3842</f>
        <v>0</v>
      </c>
      <c r="M3842" s="42">
        <f>[2]Emissions!M3842</f>
        <v>0</v>
      </c>
    </row>
    <row r="3843" spans="1:13">
      <c r="A3843" s="10">
        <f>[2]Emissions!A3843</f>
        <v>0</v>
      </c>
      <c r="B3843" s="10">
        <f>[2]Emissions!B3843</f>
        <v>0</v>
      </c>
      <c r="C3843" s="10">
        <f>[2]Emissions!C3843</f>
        <v>0</v>
      </c>
      <c r="D3843" s="10">
        <f>[2]Emissions!D3843</f>
        <v>0</v>
      </c>
      <c r="E3843" s="42">
        <f>[2]Emissions!E3843</f>
        <v>0</v>
      </c>
      <c r="F3843" s="42">
        <f>[2]Emissions!F3843</f>
        <v>0</v>
      </c>
      <c r="G3843" s="42">
        <f>[2]Emissions!G3843</f>
        <v>0</v>
      </c>
      <c r="H3843" s="42">
        <f>[2]Emissions!H3843</f>
        <v>0</v>
      </c>
      <c r="I3843" s="42">
        <f>[2]Emissions!I3843</f>
        <v>0</v>
      </c>
      <c r="J3843" s="42">
        <f>[2]Emissions!J3843</f>
        <v>0</v>
      </c>
      <c r="K3843" s="42">
        <f>[2]Emissions!K3843</f>
        <v>0</v>
      </c>
      <c r="L3843" s="42">
        <f>[2]Emissions!L3843</f>
        <v>0</v>
      </c>
      <c r="M3843" s="42">
        <f>[2]Emissions!M3843</f>
        <v>0</v>
      </c>
    </row>
    <row r="3844" spans="1:13">
      <c r="A3844" s="10">
        <f>[2]Emissions!A3844</f>
        <v>0</v>
      </c>
      <c r="B3844" s="10">
        <f>[2]Emissions!B3844</f>
        <v>0</v>
      </c>
      <c r="C3844" s="10">
        <f>[2]Emissions!C3844</f>
        <v>0</v>
      </c>
      <c r="D3844" s="10">
        <f>[2]Emissions!D3844</f>
        <v>0</v>
      </c>
      <c r="E3844" s="42">
        <f>[2]Emissions!E3844</f>
        <v>0</v>
      </c>
      <c r="F3844" s="42">
        <f>[2]Emissions!F3844</f>
        <v>0</v>
      </c>
      <c r="G3844" s="42">
        <f>[2]Emissions!G3844</f>
        <v>0</v>
      </c>
      <c r="H3844" s="42">
        <f>[2]Emissions!H3844</f>
        <v>0</v>
      </c>
      <c r="I3844" s="42">
        <f>[2]Emissions!I3844</f>
        <v>0</v>
      </c>
      <c r="J3844" s="42">
        <f>[2]Emissions!J3844</f>
        <v>0</v>
      </c>
      <c r="K3844" s="42">
        <f>[2]Emissions!K3844</f>
        <v>0</v>
      </c>
      <c r="L3844" s="42">
        <f>[2]Emissions!L3844</f>
        <v>0</v>
      </c>
      <c r="M3844" s="42">
        <f>[2]Emissions!M3844</f>
        <v>0</v>
      </c>
    </row>
    <row r="3845" spans="1:13">
      <c r="A3845" s="10">
        <f>[2]Emissions!A3845</f>
        <v>0</v>
      </c>
      <c r="B3845" s="10">
        <f>[2]Emissions!B3845</f>
        <v>0</v>
      </c>
      <c r="C3845" s="10">
        <f>[2]Emissions!C3845</f>
        <v>0</v>
      </c>
      <c r="D3845" s="10">
        <f>[2]Emissions!D3845</f>
        <v>0</v>
      </c>
      <c r="E3845" s="42">
        <f>[2]Emissions!E3845</f>
        <v>0</v>
      </c>
      <c r="F3845" s="42">
        <f>[2]Emissions!F3845</f>
        <v>0</v>
      </c>
      <c r="G3845" s="42">
        <f>[2]Emissions!G3845</f>
        <v>0</v>
      </c>
      <c r="H3845" s="42">
        <f>[2]Emissions!H3845</f>
        <v>0</v>
      </c>
      <c r="I3845" s="42">
        <f>[2]Emissions!I3845</f>
        <v>0</v>
      </c>
      <c r="J3845" s="42">
        <f>[2]Emissions!J3845</f>
        <v>0</v>
      </c>
      <c r="K3845" s="42">
        <f>[2]Emissions!K3845</f>
        <v>0</v>
      </c>
      <c r="L3845" s="42">
        <f>[2]Emissions!L3845</f>
        <v>0</v>
      </c>
      <c r="M3845" s="42">
        <f>[2]Emissions!M3845</f>
        <v>0</v>
      </c>
    </row>
    <row r="3846" spans="1:13">
      <c r="A3846" s="10">
        <f>[2]Emissions!A3846</f>
        <v>0</v>
      </c>
      <c r="B3846" s="10">
        <f>[2]Emissions!B3846</f>
        <v>0</v>
      </c>
      <c r="C3846" s="10">
        <f>[2]Emissions!C3846</f>
        <v>0</v>
      </c>
      <c r="D3846" s="10">
        <f>[2]Emissions!D3846</f>
        <v>0</v>
      </c>
      <c r="E3846" s="42">
        <f>[2]Emissions!E3846</f>
        <v>0</v>
      </c>
      <c r="F3846" s="42">
        <f>[2]Emissions!F3846</f>
        <v>0</v>
      </c>
      <c r="G3846" s="42">
        <f>[2]Emissions!G3846</f>
        <v>0</v>
      </c>
      <c r="H3846" s="42">
        <f>[2]Emissions!H3846</f>
        <v>0</v>
      </c>
      <c r="I3846" s="42">
        <f>[2]Emissions!I3846</f>
        <v>0</v>
      </c>
      <c r="J3846" s="42">
        <f>[2]Emissions!J3846</f>
        <v>0</v>
      </c>
      <c r="K3846" s="42">
        <f>[2]Emissions!K3846</f>
        <v>0</v>
      </c>
      <c r="L3846" s="42">
        <f>[2]Emissions!L3846</f>
        <v>0</v>
      </c>
      <c r="M3846" s="42">
        <f>[2]Emissions!M3846</f>
        <v>0</v>
      </c>
    </row>
    <row r="3847" spans="1:13">
      <c r="A3847" s="10">
        <f>[2]Emissions!A3847</f>
        <v>0</v>
      </c>
      <c r="B3847" s="10">
        <f>[2]Emissions!B3847</f>
        <v>0</v>
      </c>
      <c r="C3847" s="10">
        <f>[2]Emissions!C3847</f>
        <v>0</v>
      </c>
      <c r="D3847" s="10">
        <f>[2]Emissions!D3847</f>
        <v>0</v>
      </c>
      <c r="E3847" s="42">
        <f>[2]Emissions!E3847</f>
        <v>0</v>
      </c>
      <c r="F3847" s="42">
        <f>[2]Emissions!F3847</f>
        <v>0</v>
      </c>
      <c r="G3847" s="42">
        <f>[2]Emissions!G3847</f>
        <v>0</v>
      </c>
      <c r="H3847" s="42">
        <f>[2]Emissions!H3847</f>
        <v>0</v>
      </c>
      <c r="I3847" s="42">
        <f>[2]Emissions!I3847</f>
        <v>0</v>
      </c>
      <c r="J3847" s="42">
        <f>[2]Emissions!J3847</f>
        <v>0</v>
      </c>
      <c r="K3847" s="42">
        <f>[2]Emissions!K3847</f>
        <v>0</v>
      </c>
      <c r="L3847" s="42">
        <f>[2]Emissions!L3847</f>
        <v>0</v>
      </c>
      <c r="M3847" s="42">
        <f>[2]Emissions!M3847</f>
        <v>0</v>
      </c>
    </row>
    <row r="3848" spans="1:13">
      <c r="A3848" s="10">
        <f>[2]Emissions!A3848</f>
        <v>0</v>
      </c>
      <c r="B3848" s="10">
        <f>[2]Emissions!B3848</f>
        <v>0</v>
      </c>
      <c r="C3848" s="10">
        <f>[2]Emissions!C3848</f>
        <v>0</v>
      </c>
      <c r="D3848" s="10">
        <f>[2]Emissions!D3848</f>
        <v>0</v>
      </c>
      <c r="E3848" s="42">
        <f>[2]Emissions!E3848</f>
        <v>0</v>
      </c>
      <c r="F3848" s="42">
        <f>[2]Emissions!F3848</f>
        <v>0</v>
      </c>
      <c r="G3848" s="42">
        <f>[2]Emissions!G3848</f>
        <v>0</v>
      </c>
      <c r="H3848" s="42">
        <f>[2]Emissions!H3848</f>
        <v>0</v>
      </c>
      <c r="I3848" s="42">
        <f>[2]Emissions!I3848</f>
        <v>0</v>
      </c>
      <c r="J3848" s="42">
        <f>[2]Emissions!J3848</f>
        <v>0</v>
      </c>
      <c r="K3848" s="42">
        <f>[2]Emissions!K3848</f>
        <v>0</v>
      </c>
      <c r="L3848" s="42">
        <f>[2]Emissions!L3848</f>
        <v>0</v>
      </c>
      <c r="M3848" s="42">
        <f>[2]Emissions!M3848</f>
        <v>0</v>
      </c>
    </row>
    <row r="3849" spans="1:13">
      <c r="A3849" s="10">
        <f>[2]Emissions!A3849</f>
        <v>0</v>
      </c>
      <c r="B3849" s="10">
        <f>[2]Emissions!B3849</f>
        <v>0</v>
      </c>
      <c r="C3849" s="10">
        <f>[2]Emissions!C3849</f>
        <v>0</v>
      </c>
      <c r="D3849" s="10">
        <f>[2]Emissions!D3849</f>
        <v>0</v>
      </c>
      <c r="E3849" s="42">
        <f>[2]Emissions!E3849</f>
        <v>0</v>
      </c>
      <c r="F3849" s="42">
        <f>[2]Emissions!F3849</f>
        <v>0</v>
      </c>
      <c r="G3849" s="42">
        <f>[2]Emissions!G3849</f>
        <v>0</v>
      </c>
      <c r="H3849" s="42">
        <f>[2]Emissions!H3849</f>
        <v>0</v>
      </c>
      <c r="I3849" s="42">
        <f>[2]Emissions!I3849</f>
        <v>0</v>
      </c>
      <c r="J3849" s="42">
        <f>[2]Emissions!J3849</f>
        <v>0</v>
      </c>
      <c r="K3849" s="42">
        <f>[2]Emissions!K3849</f>
        <v>0</v>
      </c>
      <c r="L3849" s="42">
        <f>[2]Emissions!L3849</f>
        <v>0</v>
      </c>
      <c r="M3849" s="42">
        <f>[2]Emissions!M3849</f>
        <v>0</v>
      </c>
    </row>
    <row r="3850" spans="1:13">
      <c r="A3850" s="10">
        <f>[2]Emissions!A3850</f>
        <v>0</v>
      </c>
      <c r="B3850" s="10">
        <f>[2]Emissions!B3850</f>
        <v>0</v>
      </c>
      <c r="C3850" s="10">
        <f>[2]Emissions!C3850</f>
        <v>0</v>
      </c>
      <c r="D3850" s="10">
        <f>[2]Emissions!D3850</f>
        <v>0</v>
      </c>
      <c r="E3850" s="42">
        <f>[2]Emissions!E3850</f>
        <v>0</v>
      </c>
      <c r="F3850" s="42">
        <f>[2]Emissions!F3850</f>
        <v>0</v>
      </c>
      <c r="G3850" s="42">
        <f>[2]Emissions!G3850</f>
        <v>0</v>
      </c>
      <c r="H3850" s="42">
        <f>[2]Emissions!H3850</f>
        <v>0</v>
      </c>
      <c r="I3850" s="42">
        <f>[2]Emissions!I3850</f>
        <v>0</v>
      </c>
      <c r="J3850" s="42">
        <f>[2]Emissions!J3850</f>
        <v>0</v>
      </c>
      <c r="K3850" s="42">
        <f>[2]Emissions!K3850</f>
        <v>0</v>
      </c>
      <c r="L3850" s="42">
        <f>[2]Emissions!L3850</f>
        <v>0</v>
      </c>
      <c r="M3850" s="42">
        <f>[2]Emissions!M3850</f>
        <v>0</v>
      </c>
    </row>
    <row r="3851" spans="1:13">
      <c r="A3851" s="10">
        <f>[2]Emissions!A3851</f>
        <v>0</v>
      </c>
      <c r="B3851" s="10">
        <f>[2]Emissions!B3851</f>
        <v>0</v>
      </c>
      <c r="C3851" s="10">
        <f>[2]Emissions!C3851</f>
        <v>0</v>
      </c>
      <c r="D3851" s="10">
        <f>[2]Emissions!D3851</f>
        <v>0</v>
      </c>
      <c r="E3851" s="42">
        <f>[2]Emissions!E3851</f>
        <v>0</v>
      </c>
      <c r="F3851" s="42">
        <f>[2]Emissions!F3851</f>
        <v>0</v>
      </c>
      <c r="G3851" s="42">
        <f>[2]Emissions!G3851</f>
        <v>0</v>
      </c>
      <c r="H3851" s="42">
        <f>[2]Emissions!H3851</f>
        <v>0</v>
      </c>
      <c r="I3851" s="42">
        <f>[2]Emissions!I3851</f>
        <v>0</v>
      </c>
      <c r="J3851" s="42">
        <f>[2]Emissions!J3851</f>
        <v>0</v>
      </c>
      <c r="K3851" s="42">
        <f>[2]Emissions!K3851</f>
        <v>0</v>
      </c>
      <c r="L3851" s="42">
        <f>[2]Emissions!L3851</f>
        <v>0</v>
      </c>
      <c r="M3851" s="42">
        <f>[2]Emissions!M3851</f>
        <v>0</v>
      </c>
    </row>
    <row r="3852" spans="1:13">
      <c r="A3852" s="10">
        <f>[2]Emissions!A3852</f>
        <v>0</v>
      </c>
      <c r="B3852" s="10">
        <f>[2]Emissions!B3852</f>
        <v>0</v>
      </c>
      <c r="C3852" s="10">
        <f>[2]Emissions!C3852</f>
        <v>0</v>
      </c>
      <c r="D3852" s="10">
        <f>[2]Emissions!D3852</f>
        <v>0</v>
      </c>
      <c r="E3852" s="42">
        <f>[2]Emissions!E3852</f>
        <v>0</v>
      </c>
      <c r="F3852" s="42">
        <f>[2]Emissions!F3852</f>
        <v>0</v>
      </c>
      <c r="G3852" s="42">
        <f>[2]Emissions!G3852</f>
        <v>0</v>
      </c>
      <c r="H3852" s="42">
        <f>[2]Emissions!H3852</f>
        <v>0</v>
      </c>
      <c r="I3852" s="42">
        <f>[2]Emissions!I3852</f>
        <v>0</v>
      </c>
      <c r="J3852" s="42">
        <f>[2]Emissions!J3852</f>
        <v>0</v>
      </c>
      <c r="K3852" s="42">
        <f>[2]Emissions!K3852</f>
        <v>0</v>
      </c>
      <c r="L3852" s="42">
        <f>[2]Emissions!L3852</f>
        <v>0</v>
      </c>
      <c r="M3852" s="42">
        <f>[2]Emissions!M3852</f>
        <v>0</v>
      </c>
    </row>
    <row r="3853" spans="1:13">
      <c r="A3853" s="10">
        <f>[2]Emissions!A3853</f>
        <v>0</v>
      </c>
      <c r="B3853" s="10">
        <f>[2]Emissions!B3853</f>
        <v>0</v>
      </c>
      <c r="C3853" s="10">
        <f>[2]Emissions!C3853</f>
        <v>0</v>
      </c>
      <c r="D3853" s="10">
        <f>[2]Emissions!D3853</f>
        <v>0</v>
      </c>
      <c r="E3853" s="42">
        <f>[2]Emissions!E3853</f>
        <v>0</v>
      </c>
      <c r="F3853" s="42">
        <f>[2]Emissions!F3853</f>
        <v>0</v>
      </c>
      <c r="G3853" s="42">
        <f>[2]Emissions!G3853</f>
        <v>0</v>
      </c>
      <c r="H3853" s="42">
        <f>[2]Emissions!H3853</f>
        <v>0</v>
      </c>
      <c r="I3853" s="42">
        <f>[2]Emissions!I3853</f>
        <v>0</v>
      </c>
      <c r="J3853" s="42">
        <f>[2]Emissions!J3853</f>
        <v>0</v>
      </c>
      <c r="K3853" s="42">
        <f>[2]Emissions!K3853</f>
        <v>0</v>
      </c>
      <c r="L3853" s="42">
        <f>[2]Emissions!L3853</f>
        <v>0</v>
      </c>
      <c r="M3853" s="42">
        <f>[2]Emissions!M3853</f>
        <v>0</v>
      </c>
    </row>
    <row r="3854" spans="1:13">
      <c r="A3854" s="10">
        <f>[2]Emissions!A3854</f>
        <v>0</v>
      </c>
      <c r="B3854" s="10">
        <f>[2]Emissions!B3854</f>
        <v>0</v>
      </c>
      <c r="C3854" s="10">
        <f>[2]Emissions!C3854</f>
        <v>0</v>
      </c>
      <c r="D3854" s="10">
        <f>[2]Emissions!D3854</f>
        <v>0</v>
      </c>
      <c r="E3854" s="42">
        <f>[2]Emissions!E3854</f>
        <v>0</v>
      </c>
      <c r="F3854" s="42">
        <f>[2]Emissions!F3854</f>
        <v>0</v>
      </c>
      <c r="G3854" s="42">
        <f>[2]Emissions!G3854</f>
        <v>0</v>
      </c>
      <c r="H3854" s="42">
        <f>[2]Emissions!H3854</f>
        <v>0</v>
      </c>
      <c r="I3854" s="42">
        <f>[2]Emissions!I3854</f>
        <v>0</v>
      </c>
      <c r="J3854" s="42">
        <f>[2]Emissions!J3854</f>
        <v>0</v>
      </c>
      <c r="K3854" s="42">
        <f>[2]Emissions!K3854</f>
        <v>0</v>
      </c>
      <c r="L3854" s="42">
        <f>[2]Emissions!L3854</f>
        <v>0</v>
      </c>
      <c r="M3854" s="42">
        <f>[2]Emissions!M3854</f>
        <v>0</v>
      </c>
    </row>
    <row r="3855" spans="1:13">
      <c r="A3855" s="10">
        <f>[2]Emissions!A3855</f>
        <v>0</v>
      </c>
      <c r="B3855" s="10">
        <f>[2]Emissions!B3855</f>
        <v>0</v>
      </c>
      <c r="C3855" s="10">
        <f>[2]Emissions!C3855</f>
        <v>0</v>
      </c>
      <c r="D3855" s="10">
        <f>[2]Emissions!D3855</f>
        <v>0</v>
      </c>
      <c r="E3855" s="42">
        <f>[2]Emissions!E3855</f>
        <v>0</v>
      </c>
      <c r="F3855" s="42">
        <f>[2]Emissions!F3855</f>
        <v>0</v>
      </c>
      <c r="G3855" s="42">
        <f>[2]Emissions!G3855</f>
        <v>0</v>
      </c>
      <c r="H3855" s="42">
        <f>[2]Emissions!H3855</f>
        <v>0</v>
      </c>
      <c r="I3855" s="42">
        <f>[2]Emissions!I3855</f>
        <v>0</v>
      </c>
      <c r="J3855" s="42">
        <f>[2]Emissions!J3855</f>
        <v>0</v>
      </c>
      <c r="K3855" s="42">
        <f>[2]Emissions!K3855</f>
        <v>0</v>
      </c>
      <c r="L3855" s="42">
        <f>[2]Emissions!L3855</f>
        <v>0</v>
      </c>
      <c r="M3855" s="42">
        <f>[2]Emissions!M3855</f>
        <v>0</v>
      </c>
    </row>
    <row r="3856" spans="1:13">
      <c r="A3856" s="10">
        <f>[2]Emissions!A3856</f>
        <v>0</v>
      </c>
      <c r="B3856" s="10">
        <f>[2]Emissions!B3856</f>
        <v>0</v>
      </c>
      <c r="C3856" s="10">
        <f>[2]Emissions!C3856</f>
        <v>0</v>
      </c>
      <c r="D3856" s="10">
        <f>[2]Emissions!D3856</f>
        <v>0</v>
      </c>
      <c r="E3856" s="42">
        <f>[2]Emissions!E3856</f>
        <v>0</v>
      </c>
      <c r="F3856" s="42">
        <f>[2]Emissions!F3856</f>
        <v>0</v>
      </c>
      <c r="G3856" s="42">
        <f>[2]Emissions!G3856</f>
        <v>0</v>
      </c>
      <c r="H3856" s="42">
        <f>[2]Emissions!H3856</f>
        <v>0</v>
      </c>
      <c r="I3856" s="42">
        <f>[2]Emissions!I3856</f>
        <v>0</v>
      </c>
      <c r="J3856" s="42">
        <f>[2]Emissions!J3856</f>
        <v>0</v>
      </c>
      <c r="K3856" s="42">
        <f>[2]Emissions!K3856</f>
        <v>0</v>
      </c>
      <c r="L3856" s="42">
        <f>[2]Emissions!L3856</f>
        <v>0</v>
      </c>
      <c r="M3856" s="42">
        <f>[2]Emissions!M3856</f>
        <v>0</v>
      </c>
    </row>
    <row r="3857" spans="1:13">
      <c r="A3857" s="10">
        <f>[2]Emissions!A3857</f>
        <v>0</v>
      </c>
      <c r="B3857" s="10">
        <f>[2]Emissions!B3857</f>
        <v>0</v>
      </c>
      <c r="C3857" s="10">
        <f>[2]Emissions!C3857</f>
        <v>0</v>
      </c>
      <c r="D3857" s="10">
        <f>[2]Emissions!D3857</f>
        <v>0</v>
      </c>
      <c r="E3857" s="42">
        <f>[2]Emissions!E3857</f>
        <v>0</v>
      </c>
      <c r="F3857" s="42">
        <f>[2]Emissions!F3857</f>
        <v>0</v>
      </c>
      <c r="G3857" s="42">
        <f>[2]Emissions!G3857</f>
        <v>0</v>
      </c>
      <c r="H3857" s="42">
        <f>[2]Emissions!H3857</f>
        <v>0</v>
      </c>
      <c r="I3857" s="42">
        <f>[2]Emissions!I3857</f>
        <v>0</v>
      </c>
      <c r="J3857" s="42">
        <f>[2]Emissions!J3857</f>
        <v>0</v>
      </c>
      <c r="K3857" s="42">
        <f>[2]Emissions!K3857</f>
        <v>0</v>
      </c>
      <c r="L3857" s="42">
        <f>[2]Emissions!L3857</f>
        <v>0</v>
      </c>
      <c r="M3857" s="42">
        <f>[2]Emissions!M3857</f>
        <v>0</v>
      </c>
    </row>
    <row r="3858" spans="1:13">
      <c r="A3858" s="10">
        <f>[2]Emissions!A3858</f>
        <v>0</v>
      </c>
      <c r="B3858" s="10">
        <f>[2]Emissions!B3858</f>
        <v>0</v>
      </c>
      <c r="C3858" s="10">
        <f>[2]Emissions!C3858</f>
        <v>0</v>
      </c>
      <c r="D3858" s="10">
        <f>[2]Emissions!D3858</f>
        <v>0</v>
      </c>
      <c r="E3858" s="42">
        <f>[2]Emissions!E3858</f>
        <v>0</v>
      </c>
      <c r="F3858" s="42">
        <f>[2]Emissions!F3858</f>
        <v>0</v>
      </c>
      <c r="G3858" s="42">
        <f>[2]Emissions!G3858</f>
        <v>0</v>
      </c>
      <c r="H3858" s="42">
        <f>[2]Emissions!H3858</f>
        <v>0</v>
      </c>
      <c r="I3858" s="42">
        <f>[2]Emissions!I3858</f>
        <v>0</v>
      </c>
      <c r="J3858" s="42">
        <f>[2]Emissions!J3858</f>
        <v>0</v>
      </c>
      <c r="K3858" s="42">
        <f>[2]Emissions!K3858</f>
        <v>0</v>
      </c>
      <c r="L3858" s="42">
        <f>[2]Emissions!L3858</f>
        <v>0</v>
      </c>
      <c r="M3858" s="42">
        <f>[2]Emissions!M3858</f>
        <v>0</v>
      </c>
    </row>
    <row r="3859" spans="1:13">
      <c r="A3859" s="10">
        <f>[2]Emissions!A3859</f>
        <v>0</v>
      </c>
      <c r="B3859" s="10">
        <f>[2]Emissions!B3859</f>
        <v>0</v>
      </c>
      <c r="C3859" s="10">
        <f>[2]Emissions!C3859</f>
        <v>0</v>
      </c>
      <c r="D3859" s="10">
        <f>[2]Emissions!D3859</f>
        <v>0</v>
      </c>
      <c r="E3859" s="42">
        <f>[2]Emissions!E3859</f>
        <v>0</v>
      </c>
      <c r="F3859" s="42">
        <f>[2]Emissions!F3859</f>
        <v>0</v>
      </c>
      <c r="G3859" s="42">
        <f>[2]Emissions!G3859</f>
        <v>0</v>
      </c>
      <c r="H3859" s="42">
        <f>[2]Emissions!H3859</f>
        <v>0</v>
      </c>
      <c r="I3859" s="42">
        <f>[2]Emissions!I3859</f>
        <v>0</v>
      </c>
      <c r="J3859" s="42">
        <f>[2]Emissions!J3859</f>
        <v>0</v>
      </c>
      <c r="K3859" s="42">
        <f>[2]Emissions!K3859</f>
        <v>0</v>
      </c>
      <c r="L3859" s="42">
        <f>[2]Emissions!L3859</f>
        <v>0</v>
      </c>
      <c r="M3859" s="42">
        <f>[2]Emissions!M3859</f>
        <v>0</v>
      </c>
    </row>
    <row r="3860" spans="1:13">
      <c r="A3860" s="10">
        <f>[2]Emissions!A3860</f>
        <v>0</v>
      </c>
      <c r="B3860" s="10">
        <f>[2]Emissions!B3860</f>
        <v>0</v>
      </c>
      <c r="C3860" s="10">
        <f>[2]Emissions!C3860</f>
        <v>0</v>
      </c>
      <c r="D3860" s="10">
        <f>[2]Emissions!D3860</f>
        <v>0</v>
      </c>
      <c r="E3860" s="42">
        <f>[2]Emissions!E3860</f>
        <v>0</v>
      </c>
      <c r="F3860" s="42">
        <f>[2]Emissions!F3860</f>
        <v>0</v>
      </c>
      <c r="G3860" s="42">
        <f>[2]Emissions!G3860</f>
        <v>0</v>
      </c>
      <c r="H3860" s="42">
        <f>[2]Emissions!H3860</f>
        <v>0</v>
      </c>
      <c r="I3860" s="42">
        <f>[2]Emissions!I3860</f>
        <v>0</v>
      </c>
      <c r="J3860" s="42">
        <f>[2]Emissions!J3860</f>
        <v>0</v>
      </c>
      <c r="K3860" s="42">
        <f>[2]Emissions!K3860</f>
        <v>0</v>
      </c>
      <c r="L3860" s="42">
        <f>[2]Emissions!L3860</f>
        <v>0</v>
      </c>
      <c r="M3860" s="42">
        <f>[2]Emissions!M3860</f>
        <v>0</v>
      </c>
    </row>
    <row r="3861" spans="1:13">
      <c r="A3861" s="10">
        <f>[2]Emissions!A3861</f>
        <v>0</v>
      </c>
      <c r="B3861" s="10">
        <f>[2]Emissions!B3861</f>
        <v>0</v>
      </c>
      <c r="C3861" s="10">
        <f>[2]Emissions!C3861</f>
        <v>0</v>
      </c>
      <c r="D3861" s="10">
        <f>[2]Emissions!D3861</f>
        <v>0</v>
      </c>
      <c r="E3861" s="42">
        <f>[2]Emissions!E3861</f>
        <v>0</v>
      </c>
      <c r="F3861" s="42">
        <f>[2]Emissions!F3861</f>
        <v>0</v>
      </c>
      <c r="G3861" s="42">
        <f>[2]Emissions!G3861</f>
        <v>0</v>
      </c>
      <c r="H3861" s="42">
        <f>[2]Emissions!H3861</f>
        <v>0</v>
      </c>
      <c r="I3861" s="42">
        <f>[2]Emissions!I3861</f>
        <v>0</v>
      </c>
      <c r="J3861" s="42">
        <f>[2]Emissions!J3861</f>
        <v>0</v>
      </c>
      <c r="K3861" s="42">
        <f>[2]Emissions!K3861</f>
        <v>0</v>
      </c>
      <c r="L3861" s="42">
        <f>[2]Emissions!L3861</f>
        <v>0</v>
      </c>
      <c r="M3861" s="42">
        <f>[2]Emissions!M3861</f>
        <v>0</v>
      </c>
    </row>
    <row r="3862" spans="1:13">
      <c r="A3862" s="10">
        <f>[2]Emissions!A3862</f>
        <v>0</v>
      </c>
      <c r="B3862" s="10">
        <f>[2]Emissions!B3862</f>
        <v>0</v>
      </c>
      <c r="C3862" s="10">
        <f>[2]Emissions!C3862</f>
        <v>0</v>
      </c>
      <c r="D3862" s="10">
        <f>[2]Emissions!D3862</f>
        <v>0</v>
      </c>
      <c r="E3862" s="42">
        <f>[2]Emissions!E3862</f>
        <v>0</v>
      </c>
      <c r="F3862" s="42">
        <f>[2]Emissions!F3862</f>
        <v>0</v>
      </c>
      <c r="G3862" s="42">
        <f>[2]Emissions!G3862</f>
        <v>0</v>
      </c>
      <c r="H3862" s="42">
        <f>[2]Emissions!H3862</f>
        <v>0</v>
      </c>
      <c r="I3862" s="42">
        <f>[2]Emissions!I3862</f>
        <v>0</v>
      </c>
      <c r="J3862" s="42">
        <f>[2]Emissions!J3862</f>
        <v>0</v>
      </c>
      <c r="K3862" s="42">
        <f>[2]Emissions!K3862</f>
        <v>0</v>
      </c>
      <c r="L3862" s="42">
        <f>[2]Emissions!L3862</f>
        <v>0</v>
      </c>
      <c r="M3862" s="42">
        <f>[2]Emissions!M3862</f>
        <v>0</v>
      </c>
    </row>
    <row r="3863" spans="1:13">
      <c r="A3863" s="10">
        <f>[2]Emissions!A3863</f>
        <v>0</v>
      </c>
      <c r="B3863" s="10">
        <f>[2]Emissions!B3863</f>
        <v>0</v>
      </c>
      <c r="C3863" s="10">
        <f>[2]Emissions!C3863</f>
        <v>0</v>
      </c>
      <c r="D3863" s="10">
        <f>[2]Emissions!D3863</f>
        <v>0</v>
      </c>
      <c r="E3863" s="42">
        <f>[2]Emissions!E3863</f>
        <v>0</v>
      </c>
      <c r="F3863" s="42">
        <f>[2]Emissions!F3863</f>
        <v>0</v>
      </c>
      <c r="G3863" s="42">
        <f>[2]Emissions!G3863</f>
        <v>0</v>
      </c>
      <c r="H3863" s="42">
        <f>[2]Emissions!H3863</f>
        <v>0</v>
      </c>
      <c r="I3863" s="42">
        <f>[2]Emissions!I3863</f>
        <v>0</v>
      </c>
      <c r="J3863" s="42">
        <f>[2]Emissions!J3863</f>
        <v>0</v>
      </c>
      <c r="K3863" s="42">
        <f>[2]Emissions!K3863</f>
        <v>0</v>
      </c>
      <c r="L3863" s="42">
        <f>[2]Emissions!L3863</f>
        <v>0</v>
      </c>
      <c r="M3863" s="42">
        <f>[2]Emissions!M3863</f>
        <v>0</v>
      </c>
    </row>
    <row r="3864" spans="1:13">
      <c r="A3864" s="10">
        <f>[2]Emissions!A3864</f>
        <v>0</v>
      </c>
      <c r="B3864" s="10">
        <f>[2]Emissions!B3864</f>
        <v>0</v>
      </c>
      <c r="C3864" s="10">
        <f>[2]Emissions!C3864</f>
        <v>0</v>
      </c>
      <c r="D3864" s="10">
        <f>[2]Emissions!D3864</f>
        <v>0</v>
      </c>
      <c r="E3864" s="42">
        <f>[2]Emissions!E3864</f>
        <v>0</v>
      </c>
      <c r="F3864" s="42">
        <f>[2]Emissions!F3864</f>
        <v>0</v>
      </c>
      <c r="G3864" s="42">
        <f>[2]Emissions!G3864</f>
        <v>0</v>
      </c>
      <c r="H3864" s="42">
        <f>[2]Emissions!H3864</f>
        <v>0</v>
      </c>
      <c r="I3864" s="42">
        <f>[2]Emissions!I3864</f>
        <v>0</v>
      </c>
      <c r="J3864" s="42">
        <f>[2]Emissions!J3864</f>
        <v>0</v>
      </c>
      <c r="K3864" s="42">
        <f>[2]Emissions!K3864</f>
        <v>0</v>
      </c>
      <c r="L3864" s="42">
        <f>[2]Emissions!L3864</f>
        <v>0</v>
      </c>
      <c r="M3864" s="42">
        <f>[2]Emissions!M3864</f>
        <v>0</v>
      </c>
    </row>
    <row r="3865" spans="1:13">
      <c r="A3865" s="10">
        <f>[2]Emissions!A3865</f>
        <v>0</v>
      </c>
      <c r="B3865" s="10">
        <f>[2]Emissions!B3865</f>
        <v>0</v>
      </c>
      <c r="C3865" s="10">
        <f>[2]Emissions!C3865</f>
        <v>0</v>
      </c>
      <c r="D3865" s="10">
        <f>[2]Emissions!D3865</f>
        <v>0</v>
      </c>
      <c r="E3865" s="42">
        <f>[2]Emissions!E3865</f>
        <v>0</v>
      </c>
      <c r="F3865" s="42">
        <f>[2]Emissions!F3865</f>
        <v>0</v>
      </c>
      <c r="G3865" s="42">
        <f>[2]Emissions!G3865</f>
        <v>0</v>
      </c>
      <c r="H3865" s="42">
        <f>[2]Emissions!H3865</f>
        <v>0</v>
      </c>
      <c r="I3865" s="42">
        <f>[2]Emissions!I3865</f>
        <v>0</v>
      </c>
      <c r="J3865" s="42">
        <f>[2]Emissions!J3865</f>
        <v>0</v>
      </c>
      <c r="K3865" s="42">
        <f>[2]Emissions!K3865</f>
        <v>0</v>
      </c>
      <c r="L3865" s="42">
        <f>[2]Emissions!L3865</f>
        <v>0</v>
      </c>
      <c r="M3865" s="42">
        <f>[2]Emissions!M3865</f>
        <v>0</v>
      </c>
    </row>
    <row r="3866" spans="1:13">
      <c r="A3866" s="10">
        <f>[2]Emissions!A3866</f>
        <v>0</v>
      </c>
      <c r="B3866" s="10">
        <f>[2]Emissions!B3866</f>
        <v>0</v>
      </c>
      <c r="C3866" s="10">
        <f>[2]Emissions!C3866</f>
        <v>0</v>
      </c>
      <c r="D3866" s="10">
        <f>[2]Emissions!D3866</f>
        <v>0</v>
      </c>
      <c r="E3866" s="42">
        <f>[2]Emissions!E3866</f>
        <v>0</v>
      </c>
      <c r="F3866" s="42">
        <f>[2]Emissions!F3866</f>
        <v>0</v>
      </c>
      <c r="G3866" s="42">
        <f>[2]Emissions!G3866</f>
        <v>0</v>
      </c>
      <c r="H3866" s="42">
        <f>[2]Emissions!H3866</f>
        <v>0</v>
      </c>
      <c r="I3866" s="42">
        <f>[2]Emissions!I3866</f>
        <v>0</v>
      </c>
      <c r="J3866" s="42">
        <f>[2]Emissions!J3866</f>
        <v>0</v>
      </c>
      <c r="K3866" s="42">
        <f>[2]Emissions!K3866</f>
        <v>0</v>
      </c>
      <c r="L3866" s="42">
        <f>[2]Emissions!L3866</f>
        <v>0</v>
      </c>
      <c r="M3866" s="42">
        <f>[2]Emissions!M3866</f>
        <v>0</v>
      </c>
    </row>
    <row r="3867" spans="1:13">
      <c r="A3867" s="10">
        <f>[2]Emissions!A3867</f>
        <v>0</v>
      </c>
      <c r="B3867" s="10">
        <f>[2]Emissions!B3867</f>
        <v>0</v>
      </c>
      <c r="C3867" s="10">
        <f>[2]Emissions!C3867</f>
        <v>0</v>
      </c>
      <c r="D3867" s="10">
        <f>[2]Emissions!D3867</f>
        <v>0</v>
      </c>
      <c r="E3867" s="42">
        <f>[2]Emissions!E3867</f>
        <v>0</v>
      </c>
      <c r="F3867" s="42">
        <f>[2]Emissions!F3867</f>
        <v>0</v>
      </c>
      <c r="G3867" s="42">
        <f>[2]Emissions!G3867</f>
        <v>0</v>
      </c>
      <c r="H3867" s="42">
        <f>[2]Emissions!H3867</f>
        <v>0</v>
      </c>
      <c r="I3867" s="42">
        <f>[2]Emissions!I3867</f>
        <v>0</v>
      </c>
      <c r="J3867" s="42">
        <f>[2]Emissions!J3867</f>
        <v>0</v>
      </c>
      <c r="K3867" s="42">
        <f>[2]Emissions!K3867</f>
        <v>0</v>
      </c>
      <c r="L3867" s="42">
        <f>[2]Emissions!L3867</f>
        <v>0</v>
      </c>
      <c r="M3867" s="42">
        <f>[2]Emissions!M3867</f>
        <v>0</v>
      </c>
    </row>
    <row r="3868" spans="1:13">
      <c r="A3868" s="10">
        <f>[2]Emissions!A3868</f>
        <v>0</v>
      </c>
      <c r="B3868" s="10">
        <f>[2]Emissions!B3868</f>
        <v>0</v>
      </c>
      <c r="C3868" s="10">
        <f>[2]Emissions!C3868</f>
        <v>0</v>
      </c>
      <c r="D3868" s="10">
        <f>[2]Emissions!D3868</f>
        <v>0</v>
      </c>
      <c r="E3868" s="42">
        <f>[2]Emissions!E3868</f>
        <v>0</v>
      </c>
      <c r="F3868" s="42">
        <f>[2]Emissions!F3868</f>
        <v>0</v>
      </c>
      <c r="G3868" s="42">
        <f>[2]Emissions!G3868</f>
        <v>0</v>
      </c>
      <c r="H3868" s="42">
        <f>[2]Emissions!H3868</f>
        <v>0</v>
      </c>
      <c r="I3868" s="42">
        <f>[2]Emissions!I3868</f>
        <v>0</v>
      </c>
      <c r="J3868" s="42">
        <f>[2]Emissions!J3868</f>
        <v>0</v>
      </c>
      <c r="K3868" s="42">
        <f>[2]Emissions!K3868</f>
        <v>0</v>
      </c>
      <c r="L3868" s="42">
        <f>[2]Emissions!L3868</f>
        <v>0</v>
      </c>
      <c r="M3868" s="42">
        <f>[2]Emissions!M3868</f>
        <v>0</v>
      </c>
    </row>
    <row r="3869" spans="1:13">
      <c r="A3869" s="10">
        <f>[2]Emissions!A3869</f>
        <v>0</v>
      </c>
      <c r="B3869" s="10">
        <f>[2]Emissions!B3869</f>
        <v>0</v>
      </c>
      <c r="C3869" s="10">
        <f>[2]Emissions!C3869</f>
        <v>0</v>
      </c>
      <c r="D3869" s="10">
        <f>[2]Emissions!D3869</f>
        <v>0</v>
      </c>
      <c r="E3869" s="42">
        <f>[2]Emissions!E3869</f>
        <v>0</v>
      </c>
      <c r="F3869" s="42">
        <f>[2]Emissions!F3869</f>
        <v>0</v>
      </c>
      <c r="G3869" s="42">
        <f>[2]Emissions!G3869</f>
        <v>0</v>
      </c>
      <c r="H3869" s="42">
        <f>[2]Emissions!H3869</f>
        <v>0</v>
      </c>
      <c r="I3869" s="42">
        <f>[2]Emissions!I3869</f>
        <v>0</v>
      </c>
      <c r="J3869" s="42">
        <f>[2]Emissions!J3869</f>
        <v>0</v>
      </c>
      <c r="K3869" s="42">
        <f>[2]Emissions!K3869</f>
        <v>0</v>
      </c>
      <c r="L3869" s="42">
        <f>[2]Emissions!L3869</f>
        <v>0</v>
      </c>
      <c r="M3869" s="42">
        <f>[2]Emissions!M3869</f>
        <v>0</v>
      </c>
    </row>
    <row r="3870" spans="1:13">
      <c r="A3870" s="10">
        <f>[2]Emissions!A3870</f>
        <v>0</v>
      </c>
      <c r="B3870" s="10">
        <f>[2]Emissions!B3870</f>
        <v>0</v>
      </c>
      <c r="C3870" s="10">
        <f>[2]Emissions!C3870</f>
        <v>0</v>
      </c>
      <c r="D3870" s="10">
        <f>[2]Emissions!D3870</f>
        <v>0</v>
      </c>
      <c r="E3870" s="42">
        <f>[2]Emissions!E3870</f>
        <v>0</v>
      </c>
      <c r="F3870" s="42">
        <f>[2]Emissions!F3870</f>
        <v>0</v>
      </c>
      <c r="G3870" s="42">
        <f>[2]Emissions!G3870</f>
        <v>0</v>
      </c>
      <c r="H3870" s="42">
        <f>[2]Emissions!H3870</f>
        <v>0</v>
      </c>
      <c r="I3870" s="42">
        <f>[2]Emissions!I3870</f>
        <v>0</v>
      </c>
      <c r="J3870" s="42">
        <f>[2]Emissions!J3870</f>
        <v>0</v>
      </c>
      <c r="K3870" s="42">
        <f>[2]Emissions!K3870</f>
        <v>0</v>
      </c>
      <c r="L3870" s="42">
        <f>[2]Emissions!L3870</f>
        <v>0</v>
      </c>
      <c r="M3870" s="42">
        <f>[2]Emissions!M3870</f>
        <v>0</v>
      </c>
    </row>
    <row r="3871" spans="1:13">
      <c r="A3871" s="10">
        <f>[2]Emissions!A3871</f>
        <v>0</v>
      </c>
      <c r="B3871" s="10">
        <f>[2]Emissions!B3871</f>
        <v>0</v>
      </c>
      <c r="C3871" s="10">
        <f>[2]Emissions!C3871</f>
        <v>0</v>
      </c>
      <c r="D3871" s="10">
        <f>[2]Emissions!D3871</f>
        <v>0</v>
      </c>
      <c r="E3871" s="42">
        <f>[2]Emissions!E3871</f>
        <v>0</v>
      </c>
      <c r="F3871" s="42">
        <f>[2]Emissions!F3871</f>
        <v>0</v>
      </c>
      <c r="G3871" s="42">
        <f>[2]Emissions!G3871</f>
        <v>0</v>
      </c>
      <c r="H3871" s="42">
        <f>[2]Emissions!H3871</f>
        <v>0</v>
      </c>
      <c r="I3871" s="42">
        <f>[2]Emissions!I3871</f>
        <v>0</v>
      </c>
      <c r="J3871" s="42">
        <f>[2]Emissions!J3871</f>
        <v>0</v>
      </c>
      <c r="K3871" s="42">
        <f>[2]Emissions!K3871</f>
        <v>0</v>
      </c>
      <c r="L3871" s="42">
        <f>[2]Emissions!L3871</f>
        <v>0</v>
      </c>
      <c r="M3871" s="42">
        <f>[2]Emissions!M3871</f>
        <v>0</v>
      </c>
    </row>
    <row r="3872" spans="1:13">
      <c r="A3872" s="10">
        <f>[2]Emissions!A3872</f>
        <v>0</v>
      </c>
      <c r="B3872" s="10">
        <f>[2]Emissions!B3872</f>
        <v>0</v>
      </c>
      <c r="C3872" s="10">
        <f>[2]Emissions!C3872</f>
        <v>0</v>
      </c>
      <c r="D3872" s="10">
        <f>[2]Emissions!D3872</f>
        <v>0</v>
      </c>
      <c r="E3872" s="42">
        <f>[2]Emissions!E3872</f>
        <v>0</v>
      </c>
      <c r="F3872" s="42">
        <f>[2]Emissions!F3872</f>
        <v>0</v>
      </c>
      <c r="G3872" s="42">
        <f>[2]Emissions!G3872</f>
        <v>0</v>
      </c>
      <c r="H3872" s="42">
        <f>[2]Emissions!H3872</f>
        <v>0</v>
      </c>
      <c r="I3872" s="42">
        <f>[2]Emissions!I3872</f>
        <v>0</v>
      </c>
      <c r="J3872" s="42">
        <f>[2]Emissions!J3872</f>
        <v>0</v>
      </c>
      <c r="K3872" s="42">
        <f>[2]Emissions!K3872</f>
        <v>0</v>
      </c>
      <c r="L3872" s="42">
        <f>[2]Emissions!L3872</f>
        <v>0</v>
      </c>
      <c r="M3872" s="42">
        <f>[2]Emissions!M3872</f>
        <v>0</v>
      </c>
    </row>
    <row r="3873" spans="1:13">
      <c r="A3873" s="10">
        <f>[2]Emissions!A3873</f>
        <v>0</v>
      </c>
      <c r="B3873" s="10">
        <f>[2]Emissions!B3873</f>
        <v>0</v>
      </c>
      <c r="C3873" s="10">
        <f>[2]Emissions!C3873</f>
        <v>0</v>
      </c>
      <c r="D3873" s="10">
        <f>[2]Emissions!D3873</f>
        <v>0</v>
      </c>
      <c r="E3873" s="42">
        <f>[2]Emissions!E3873</f>
        <v>0</v>
      </c>
      <c r="F3873" s="42">
        <f>[2]Emissions!F3873</f>
        <v>0</v>
      </c>
      <c r="G3873" s="42">
        <f>[2]Emissions!G3873</f>
        <v>0</v>
      </c>
      <c r="H3873" s="42">
        <f>[2]Emissions!H3873</f>
        <v>0</v>
      </c>
      <c r="I3873" s="42">
        <f>[2]Emissions!I3873</f>
        <v>0</v>
      </c>
      <c r="J3873" s="42">
        <f>[2]Emissions!J3873</f>
        <v>0</v>
      </c>
      <c r="K3873" s="42">
        <f>[2]Emissions!K3873</f>
        <v>0</v>
      </c>
      <c r="L3873" s="42">
        <f>[2]Emissions!L3873</f>
        <v>0</v>
      </c>
      <c r="M3873" s="42">
        <f>[2]Emissions!M3873</f>
        <v>0</v>
      </c>
    </row>
    <row r="3874" spans="1:13">
      <c r="A3874" s="10">
        <f>[2]Emissions!A3874</f>
        <v>0</v>
      </c>
      <c r="B3874" s="10">
        <f>[2]Emissions!B3874</f>
        <v>0</v>
      </c>
      <c r="C3874" s="10">
        <f>[2]Emissions!C3874</f>
        <v>0</v>
      </c>
      <c r="D3874" s="10">
        <f>[2]Emissions!D3874</f>
        <v>0</v>
      </c>
      <c r="E3874" s="42">
        <f>[2]Emissions!E3874</f>
        <v>0</v>
      </c>
      <c r="F3874" s="42">
        <f>[2]Emissions!F3874</f>
        <v>0</v>
      </c>
      <c r="G3874" s="42">
        <f>[2]Emissions!G3874</f>
        <v>0</v>
      </c>
      <c r="H3874" s="42">
        <f>[2]Emissions!H3874</f>
        <v>0</v>
      </c>
      <c r="I3874" s="42">
        <f>[2]Emissions!I3874</f>
        <v>0</v>
      </c>
      <c r="J3874" s="42">
        <f>[2]Emissions!J3874</f>
        <v>0</v>
      </c>
      <c r="K3874" s="42">
        <f>[2]Emissions!K3874</f>
        <v>0</v>
      </c>
      <c r="L3874" s="42">
        <f>[2]Emissions!L3874</f>
        <v>0</v>
      </c>
      <c r="M3874" s="42">
        <f>[2]Emissions!M3874</f>
        <v>0</v>
      </c>
    </row>
    <row r="3875" spans="1:13">
      <c r="A3875" s="10">
        <f>[2]Emissions!A3875</f>
        <v>0</v>
      </c>
      <c r="B3875" s="10">
        <f>[2]Emissions!B3875</f>
        <v>0</v>
      </c>
      <c r="C3875" s="10">
        <f>[2]Emissions!C3875</f>
        <v>0</v>
      </c>
      <c r="D3875" s="10">
        <f>[2]Emissions!D3875</f>
        <v>0</v>
      </c>
      <c r="E3875" s="42">
        <f>[2]Emissions!E3875</f>
        <v>0</v>
      </c>
      <c r="F3875" s="42">
        <f>[2]Emissions!F3875</f>
        <v>0</v>
      </c>
      <c r="G3875" s="42">
        <f>[2]Emissions!G3875</f>
        <v>0</v>
      </c>
      <c r="H3875" s="42">
        <f>[2]Emissions!H3875</f>
        <v>0</v>
      </c>
      <c r="I3875" s="42">
        <f>[2]Emissions!I3875</f>
        <v>0</v>
      </c>
      <c r="J3875" s="42">
        <f>[2]Emissions!J3875</f>
        <v>0</v>
      </c>
      <c r="K3875" s="42">
        <f>[2]Emissions!K3875</f>
        <v>0</v>
      </c>
      <c r="L3875" s="42">
        <f>[2]Emissions!L3875</f>
        <v>0</v>
      </c>
      <c r="M3875" s="42">
        <f>[2]Emissions!M3875</f>
        <v>0</v>
      </c>
    </row>
    <row r="3876" spans="1:13">
      <c r="A3876" s="10">
        <f>[2]Emissions!A3876</f>
        <v>0</v>
      </c>
      <c r="B3876" s="10">
        <f>[2]Emissions!B3876</f>
        <v>0</v>
      </c>
      <c r="C3876" s="10">
        <f>[2]Emissions!C3876</f>
        <v>0</v>
      </c>
      <c r="D3876" s="10">
        <f>[2]Emissions!D3876</f>
        <v>0</v>
      </c>
      <c r="E3876" s="42">
        <f>[2]Emissions!E3876</f>
        <v>0</v>
      </c>
      <c r="F3876" s="42">
        <f>[2]Emissions!F3876</f>
        <v>0</v>
      </c>
      <c r="G3876" s="42">
        <f>[2]Emissions!G3876</f>
        <v>0</v>
      </c>
      <c r="H3876" s="42">
        <f>[2]Emissions!H3876</f>
        <v>0</v>
      </c>
      <c r="I3876" s="42">
        <f>[2]Emissions!I3876</f>
        <v>0</v>
      </c>
      <c r="J3876" s="42">
        <f>[2]Emissions!J3876</f>
        <v>0</v>
      </c>
      <c r="K3876" s="42">
        <f>[2]Emissions!K3876</f>
        <v>0</v>
      </c>
      <c r="L3876" s="42">
        <f>[2]Emissions!L3876</f>
        <v>0</v>
      </c>
      <c r="M3876" s="42">
        <f>[2]Emissions!M3876</f>
        <v>0</v>
      </c>
    </row>
    <row r="3877" spans="1:13">
      <c r="A3877" s="10">
        <f>[2]Emissions!A3877</f>
        <v>0</v>
      </c>
      <c r="B3877" s="10">
        <f>[2]Emissions!B3877</f>
        <v>0</v>
      </c>
      <c r="C3877" s="10">
        <f>[2]Emissions!C3877</f>
        <v>0</v>
      </c>
      <c r="D3877" s="10">
        <f>[2]Emissions!D3877</f>
        <v>0</v>
      </c>
      <c r="E3877" s="42">
        <f>[2]Emissions!E3877</f>
        <v>0</v>
      </c>
      <c r="F3877" s="42">
        <f>[2]Emissions!F3877</f>
        <v>0</v>
      </c>
      <c r="G3877" s="42">
        <f>[2]Emissions!G3877</f>
        <v>0</v>
      </c>
      <c r="H3877" s="42">
        <f>[2]Emissions!H3877</f>
        <v>0</v>
      </c>
      <c r="I3877" s="42">
        <f>[2]Emissions!I3877</f>
        <v>0</v>
      </c>
      <c r="J3877" s="42">
        <f>[2]Emissions!J3877</f>
        <v>0</v>
      </c>
      <c r="K3877" s="42">
        <f>[2]Emissions!K3877</f>
        <v>0</v>
      </c>
      <c r="L3877" s="42">
        <f>[2]Emissions!L3877</f>
        <v>0</v>
      </c>
      <c r="M3877" s="42">
        <f>[2]Emissions!M3877</f>
        <v>0</v>
      </c>
    </row>
    <row r="3878" spans="1:13">
      <c r="A3878" s="10">
        <f>[2]Emissions!A3878</f>
        <v>0</v>
      </c>
      <c r="B3878" s="10">
        <f>[2]Emissions!B3878</f>
        <v>0</v>
      </c>
      <c r="C3878" s="10">
        <f>[2]Emissions!C3878</f>
        <v>0</v>
      </c>
      <c r="D3878" s="10">
        <f>[2]Emissions!D3878</f>
        <v>0</v>
      </c>
      <c r="E3878" s="42">
        <f>[2]Emissions!E3878</f>
        <v>0</v>
      </c>
      <c r="F3878" s="42">
        <f>[2]Emissions!F3878</f>
        <v>0</v>
      </c>
      <c r="G3878" s="42">
        <f>[2]Emissions!G3878</f>
        <v>0</v>
      </c>
      <c r="H3878" s="42">
        <f>[2]Emissions!H3878</f>
        <v>0</v>
      </c>
      <c r="I3878" s="42">
        <f>[2]Emissions!I3878</f>
        <v>0</v>
      </c>
      <c r="J3878" s="42">
        <f>[2]Emissions!J3878</f>
        <v>0</v>
      </c>
      <c r="K3878" s="42">
        <f>[2]Emissions!K3878</f>
        <v>0</v>
      </c>
      <c r="L3878" s="42">
        <f>[2]Emissions!L3878</f>
        <v>0</v>
      </c>
      <c r="M3878" s="42">
        <f>[2]Emissions!M3878</f>
        <v>0</v>
      </c>
    </row>
    <row r="3879" spans="1:13">
      <c r="A3879" s="10">
        <f>[2]Emissions!A3879</f>
        <v>0</v>
      </c>
      <c r="B3879" s="10">
        <f>[2]Emissions!B3879</f>
        <v>0</v>
      </c>
      <c r="C3879" s="10">
        <f>[2]Emissions!C3879</f>
        <v>0</v>
      </c>
      <c r="D3879" s="10">
        <f>[2]Emissions!D3879</f>
        <v>0</v>
      </c>
      <c r="E3879" s="42">
        <f>[2]Emissions!E3879</f>
        <v>0</v>
      </c>
      <c r="F3879" s="42">
        <f>[2]Emissions!F3879</f>
        <v>0</v>
      </c>
      <c r="G3879" s="42">
        <f>[2]Emissions!G3879</f>
        <v>0</v>
      </c>
      <c r="H3879" s="42">
        <f>[2]Emissions!H3879</f>
        <v>0</v>
      </c>
      <c r="I3879" s="42">
        <f>[2]Emissions!I3879</f>
        <v>0</v>
      </c>
      <c r="J3879" s="42">
        <f>[2]Emissions!J3879</f>
        <v>0</v>
      </c>
      <c r="K3879" s="42">
        <f>[2]Emissions!K3879</f>
        <v>0</v>
      </c>
      <c r="L3879" s="42">
        <f>[2]Emissions!L3879</f>
        <v>0</v>
      </c>
      <c r="M3879" s="42">
        <f>[2]Emissions!M3879</f>
        <v>0</v>
      </c>
    </row>
    <row r="3880" spans="1:13">
      <c r="A3880" s="10">
        <f>[2]Emissions!A3880</f>
        <v>0</v>
      </c>
      <c r="B3880" s="10">
        <f>[2]Emissions!B3880</f>
        <v>0</v>
      </c>
      <c r="C3880" s="10">
        <f>[2]Emissions!C3880</f>
        <v>0</v>
      </c>
      <c r="D3880" s="10">
        <f>[2]Emissions!D3880</f>
        <v>0</v>
      </c>
      <c r="E3880" s="42">
        <f>[2]Emissions!E3880</f>
        <v>0</v>
      </c>
      <c r="F3880" s="42">
        <f>[2]Emissions!F3880</f>
        <v>0</v>
      </c>
      <c r="G3880" s="42">
        <f>[2]Emissions!G3880</f>
        <v>0</v>
      </c>
      <c r="H3880" s="42">
        <f>[2]Emissions!H3880</f>
        <v>0</v>
      </c>
      <c r="I3880" s="42">
        <f>[2]Emissions!I3880</f>
        <v>0</v>
      </c>
      <c r="J3880" s="42">
        <f>[2]Emissions!J3880</f>
        <v>0</v>
      </c>
      <c r="K3880" s="42">
        <f>[2]Emissions!K3880</f>
        <v>0</v>
      </c>
      <c r="L3880" s="42">
        <f>[2]Emissions!L3880</f>
        <v>0</v>
      </c>
      <c r="M3880" s="42">
        <f>[2]Emissions!M3880</f>
        <v>0</v>
      </c>
    </row>
    <row r="3881" spans="1:13">
      <c r="A3881" s="10">
        <f>[2]Emissions!A3881</f>
        <v>0</v>
      </c>
      <c r="B3881" s="10">
        <f>[2]Emissions!B3881</f>
        <v>0</v>
      </c>
      <c r="C3881" s="10">
        <f>[2]Emissions!C3881</f>
        <v>0</v>
      </c>
      <c r="D3881" s="10">
        <f>[2]Emissions!D3881</f>
        <v>0</v>
      </c>
      <c r="E3881" s="42">
        <f>[2]Emissions!E3881</f>
        <v>0</v>
      </c>
      <c r="F3881" s="42">
        <f>[2]Emissions!F3881</f>
        <v>0</v>
      </c>
      <c r="G3881" s="42">
        <f>[2]Emissions!G3881</f>
        <v>0</v>
      </c>
      <c r="H3881" s="42">
        <f>[2]Emissions!H3881</f>
        <v>0</v>
      </c>
      <c r="I3881" s="42">
        <f>[2]Emissions!I3881</f>
        <v>0</v>
      </c>
      <c r="J3881" s="42">
        <f>[2]Emissions!J3881</f>
        <v>0</v>
      </c>
      <c r="K3881" s="42">
        <f>[2]Emissions!K3881</f>
        <v>0</v>
      </c>
      <c r="L3881" s="42">
        <f>[2]Emissions!L3881</f>
        <v>0</v>
      </c>
      <c r="M3881" s="42">
        <f>[2]Emissions!M3881</f>
        <v>0</v>
      </c>
    </row>
    <row r="3882" spans="1:13">
      <c r="A3882" s="10">
        <f>[2]Emissions!A3882</f>
        <v>0</v>
      </c>
      <c r="B3882" s="10">
        <f>[2]Emissions!B3882</f>
        <v>0</v>
      </c>
      <c r="C3882" s="10">
        <f>[2]Emissions!C3882</f>
        <v>0</v>
      </c>
      <c r="D3882" s="10">
        <f>[2]Emissions!D3882</f>
        <v>0</v>
      </c>
      <c r="E3882" s="42">
        <f>[2]Emissions!E3882</f>
        <v>0</v>
      </c>
      <c r="F3882" s="42">
        <f>[2]Emissions!F3882</f>
        <v>0</v>
      </c>
      <c r="G3882" s="42">
        <f>[2]Emissions!G3882</f>
        <v>0</v>
      </c>
      <c r="H3882" s="42">
        <f>[2]Emissions!H3882</f>
        <v>0</v>
      </c>
      <c r="I3882" s="42">
        <f>[2]Emissions!I3882</f>
        <v>0</v>
      </c>
      <c r="J3882" s="42">
        <f>[2]Emissions!J3882</f>
        <v>0</v>
      </c>
      <c r="K3882" s="42">
        <f>[2]Emissions!K3882</f>
        <v>0</v>
      </c>
      <c r="L3882" s="42">
        <f>[2]Emissions!L3882</f>
        <v>0</v>
      </c>
      <c r="M3882" s="42">
        <f>[2]Emissions!M3882</f>
        <v>0</v>
      </c>
    </row>
    <row r="3883" spans="1:13">
      <c r="A3883" s="10">
        <f>[2]Emissions!A3883</f>
        <v>0</v>
      </c>
      <c r="B3883" s="10">
        <f>[2]Emissions!B3883</f>
        <v>0</v>
      </c>
      <c r="C3883" s="10">
        <f>[2]Emissions!C3883</f>
        <v>0</v>
      </c>
      <c r="D3883" s="10">
        <f>[2]Emissions!D3883</f>
        <v>0</v>
      </c>
      <c r="E3883" s="42">
        <f>[2]Emissions!E3883</f>
        <v>0</v>
      </c>
      <c r="F3883" s="42">
        <f>[2]Emissions!F3883</f>
        <v>0</v>
      </c>
      <c r="G3883" s="42">
        <f>[2]Emissions!G3883</f>
        <v>0</v>
      </c>
      <c r="H3883" s="42">
        <f>[2]Emissions!H3883</f>
        <v>0</v>
      </c>
      <c r="I3883" s="42">
        <f>[2]Emissions!I3883</f>
        <v>0</v>
      </c>
      <c r="J3883" s="42">
        <f>[2]Emissions!J3883</f>
        <v>0</v>
      </c>
      <c r="K3883" s="42">
        <f>[2]Emissions!K3883</f>
        <v>0</v>
      </c>
      <c r="L3883" s="42">
        <f>[2]Emissions!L3883</f>
        <v>0</v>
      </c>
      <c r="M3883" s="42">
        <f>[2]Emissions!M3883</f>
        <v>0</v>
      </c>
    </row>
    <row r="3884" spans="1:13">
      <c r="A3884" s="10">
        <f>[2]Emissions!A3884</f>
        <v>0</v>
      </c>
      <c r="B3884" s="10">
        <f>[2]Emissions!B3884</f>
        <v>0</v>
      </c>
      <c r="C3884" s="10">
        <f>[2]Emissions!C3884</f>
        <v>0</v>
      </c>
      <c r="D3884" s="10">
        <f>[2]Emissions!D3884</f>
        <v>0</v>
      </c>
      <c r="E3884" s="42">
        <f>[2]Emissions!E3884</f>
        <v>0</v>
      </c>
      <c r="F3884" s="42">
        <f>[2]Emissions!F3884</f>
        <v>0</v>
      </c>
      <c r="G3884" s="42">
        <f>[2]Emissions!G3884</f>
        <v>0</v>
      </c>
      <c r="H3884" s="42">
        <f>[2]Emissions!H3884</f>
        <v>0</v>
      </c>
      <c r="I3884" s="42">
        <f>[2]Emissions!I3884</f>
        <v>0</v>
      </c>
      <c r="J3884" s="42">
        <f>[2]Emissions!J3884</f>
        <v>0</v>
      </c>
      <c r="K3884" s="42">
        <f>[2]Emissions!K3884</f>
        <v>0</v>
      </c>
      <c r="L3884" s="42">
        <f>[2]Emissions!L3884</f>
        <v>0</v>
      </c>
      <c r="M3884" s="42">
        <f>[2]Emissions!M3884</f>
        <v>0</v>
      </c>
    </row>
    <row r="3885" spans="1:13">
      <c r="A3885" s="10">
        <f>[2]Emissions!A3885</f>
        <v>0</v>
      </c>
      <c r="B3885" s="10">
        <f>[2]Emissions!B3885</f>
        <v>0</v>
      </c>
      <c r="C3885" s="10">
        <f>[2]Emissions!C3885</f>
        <v>0</v>
      </c>
      <c r="D3885" s="10">
        <f>[2]Emissions!D3885</f>
        <v>0</v>
      </c>
      <c r="E3885" s="42">
        <f>[2]Emissions!E3885</f>
        <v>0</v>
      </c>
      <c r="F3885" s="42">
        <f>[2]Emissions!F3885</f>
        <v>0</v>
      </c>
      <c r="G3885" s="42">
        <f>[2]Emissions!G3885</f>
        <v>0</v>
      </c>
      <c r="H3885" s="42">
        <f>[2]Emissions!H3885</f>
        <v>0</v>
      </c>
      <c r="I3885" s="42">
        <f>[2]Emissions!I3885</f>
        <v>0</v>
      </c>
      <c r="J3885" s="42">
        <f>[2]Emissions!J3885</f>
        <v>0</v>
      </c>
      <c r="K3885" s="42">
        <f>[2]Emissions!K3885</f>
        <v>0</v>
      </c>
      <c r="L3885" s="42">
        <f>[2]Emissions!L3885</f>
        <v>0</v>
      </c>
      <c r="M3885" s="42">
        <f>[2]Emissions!M3885</f>
        <v>0</v>
      </c>
    </row>
    <row r="3886" spans="1:13">
      <c r="A3886" s="10">
        <f>[2]Emissions!A3886</f>
        <v>0</v>
      </c>
      <c r="B3886" s="10">
        <f>[2]Emissions!B3886</f>
        <v>0</v>
      </c>
      <c r="C3886" s="10">
        <f>[2]Emissions!C3886</f>
        <v>0</v>
      </c>
      <c r="D3886" s="10">
        <f>[2]Emissions!D3886</f>
        <v>0</v>
      </c>
      <c r="E3886" s="42">
        <f>[2]Emissions!E3886</f>
        <v>0</v>
      </c>
      <c r="F3886" s="42">
        <f>[2]Emissions!F3886</f>
        <v>0</v>
      </c>
      <c r="G3886" s="42">
        <f>[2]Emissions!G3886</f>
        <v>0</v>
      </c>
      <c r="H3886" s="42">
        <f>[2]Emissions!H3886</f>
        <v>0</v>
      </c>
      <c r="I3886" s="42">
        <f>[2]Emissions!I3886</f>
        <v>0</v>
      </c>
      <c r="J3886" s="42">
        <f>[2]Emissions!J3886</f>
        <v>0</v>
      </c>
      <c r="K3886" s="42">
        <f>[2]Emissions!K3886</f>
        <v>0</v>
      </c>
      <c r="L3886" s="42">
        <f>[2]Emissions!L3886</f>
        <v>0</v>
      </c>
      <c r="M3886" s="42">
        <f>[2]Emissions!M3886</f>
        <v>0</v>
      </c>
    </row>
    <row r="3887" spans="1:13">
      <c r="A3887" s="10">
        <f>[2]Emissions!A3887</f>
        <v>0</v>
      </c>
      <c r="B3887" s="10">
        <f>[2]Emissions!B3887</f>
        <v>0</v>
      </c>
      <c r="C3887" s="10">
        <f>[2]Emissions!C3887</f>
        <v>0</v>
      </c>
      <c r="D3887" s="10">
        <f>[2]Emissions!D3887</f>
        <v>0</v>
      </c>
      <c r="E3887" s="42">
        <f>[2]Emissions!E3887</f>
        <v>0</v>
      </c>
      <c r="F3887" s="42">
        <f>[2]Emissions!F3887</f>
        <v>0</v>
      </c>
      <c r="G3887" s="42">
        <f>[2]Emissions!G3887</f>
        <v>0</v>
      </c>
      <c r="H3887" s="42">
        <f>[2]Emissions!H3887</f>
        <v>0</v>
      </c>
      <c r="I3887" s="42">
        <f>[2]Emissions!I3887</f>
        <v>0</v>
      </c>
      <c r="J3887" s="42">
        <f>[2]Emissions!J3887</f>
        <v>0</v>
      </c>
      <c r="K3887" s="42">
        <f>[2]Emissions!K3887</f>
        <v>0</v>
      </c>
      <c r="L3887" s="42">
        <f>[2]Emissions!L3887</f>
        <v>0</v>
      </c>
      <c r="M3887" s="42">
        <f>[2]Emissions!M3887</f>
        <v>0</v>
      </c>
    </row>
    <row r="3888" spans="1:13">
      <c r="A3888" s="10">
        <f>[2]Emissions!A3888</f>
        <v>0</v>
      </c>
      <c r="B3888" s="10">
        <f>[2]Emissions!B3888</f>
        <v>0</v>
      </c>
      <c r="C3888" s="10">
        <f>[2]Emissions!C3888</f>
        <v>0</v>
      </c>
      <c r="D3888" s="10">
        <f>[2]Emissions!D3888</f>
        <v>0</v>
      </c>
      <c r="E3888" s="42">
        <f>[2]Emissions!E3888</f>
        <v>0</v>
      </c>
      <c r="F3888" s="42">
        <f>[2]Emissions!F3888</f>
        <v>0</v>
      </c>
      <c r="G3888" s="42">
        <f>[2]Emissions!G3888</f>
        <v>0</v>
      </c>
      <c r="H3888" s="42">
        <f>[2]Emissions!H3888</f>
        <v>0</v>
      </c>
      <c r="I3888" s="42">
        <f>[2]Emissions!I3888</f>
        <v>0</v>
      </c>
      <c r="J3888" s="42">
        <f>[2]Emissions!J3888</f>
        <v>0</v>
      </c>
      <c r="K3888" s="42">
        <f>[2]Emissions!K3888</f>
        <v>0</v>
      </c>
      <c r="L3888" s="42">
        <f>[2]Emissions!L3888</f>
        <v>0</v>
      </c>
      <c r="M3888" s="42">
        <f>[2]Emissions!M3888</f>
        <v>0</v>
      </c>
    </row>
    <row r="3889" spans="1:13">
      <c r="A3889" s="10">
        <f>[2]Emissions!A3889</f>
        <v>0</v>
      </c>
      <c r="B3889" s="10">
        <f>[2]Emissions!B3889</f>
        <v>0</v>
      </c>
      <c r="C3889" s="10">
        <f>[2]Emissions!C3889</f>
        <v>0</v>
      </c>
      <c r="D3889" s="10">
        <f>[2]Emissions!D3889</f>
        <v>0</v>
      </c>
      <c r="E3889" s="42">
        <f>[2]Emissions!E3889</f>
        <v>0</v>
      </c>
      <c r="F3889" s="42">
        <f>[2]Emissions!F3889</f>
        <v>0</v>
      </c>
      <c r="G3889" s="42">
        <f>[2]Emissions!G3889</f>
        <v>0</v>
      </c>
      <c r="H3889" s="42">
        <f>[2]Emissions!H3889</f>
        <v>0</v>
      </c>
      <c r="I3889" s="42">
        <f>[2]Emissions!I3889</f>
        <v>0</v>
      </c>
      <c r="J3889" s="42">
        <f>[2]Emissions!J3889</f>
        <v>0</v>
      </c>
      <c r="K3889" s="42">
        <f>[2]Emissions!K3889</f>
        <v>0</v>
      </c>
      <c r="L3889" s="42">
        <f>[2]Emissions!L3889</f>
        <v>0</v>
      </c>
      <c r="M3889" s="42">
        <f>[2]Emissions!M3889</f>
        <v>0</v>
      </c>
    </row>
    <row r="3890" spans="1:13">
      <c r="A3890" s="10">
        <f>[2]Emissions!A3890</f>
        <v>0</v>
      </c>
      <c r="B3890" s="10">
        <f>[2]Emissions!B3890</f>
        <v>0</v>
      </c>
      <c r="C3890" s="10">
        <f>[2]Emissions!C3890</f>
        <v>0</v>
      </c>
      <c r="D3890" s="10">
        <f>[2]Emissions!D3890</f>
        <v>0</v>
      </c>
      <c r="E3890" s="42">
        <f>[2]Emissions!E3890</f>
        <v>0</v>
      </c>
      <c r="F3890" s="42">
        <f>[2]Emissions!F3890</f>
        <v>0</v>
      </c>
      <c r="G3890" s="42">
        <f>[2]Emissions!G3890</f>
        <v>0</v>
      </c>
      <c r="H3890" s="42">
        <f>[2]Emissions!H3890</f>
        <v>0</v>
      </c>
      <c r="I3890" s="42">
        <f>[2]Emissions!I3890</f>
        <v>0</v>
      </c>
      <c r="J3890" s="42">
        <f>[2]Emissions!J3890</f>
        <v>0</v>
      </c>
      <c r="K3890" s="42">
        <f>[2]Emissions!K3890</f>
        <v>0</v>
      </c>
      <c r="L3890" s="42">
        <f>[2]Emissions!L3890</f>
        <v>0</v>
      </c>
      <c r="M3890" s="42">
        <f>[2]Emissions!M3890</f>
        <v>0</v>
      </c>
    </row>
    <row r="3891" spans="1:13">
      <c r="A3891" s="10">
        <f>[2]Emissions!A3891</f>
        <v>0</v>
      </c>
      <c r="B3891" s="10">
        <f>[2]Emissions!B3891</f>
        <v>0</v>
      </c>
      <c r="C3891" s="10">
        <f>[2]Emissions!C3891</f>
        <v>0</v>
      </c>
      <c r="D3891" s="10">
        <f>[2]Emissions!D3891</f>
        <v>0</v>
      </c>
      <c r="E3891" s="42">
        <f>[2]Emissions!E3891</f>
        <v>0</v>
      </c>
      <c r="F3891" s="42">
        <f>[2]Emissions!F3891</f>
        <v>0</v>
      </c>
      <c r="G3891" s="42">
        <f>[2]Emissions!G3891</f>
        <v>0</v>
      </c>
      <c r="H3891" s="42">
        <f>[2]Emissions!H3891</f>
        <v>0</v>
      </c>
      <c r="I3891" s="42">
        <f>[2]Emissions!I3891</f>
        <v>0</v>
      </c>
      <c r="J3891" s="42">
        <f>[2]Emissions!J3891</f>
        <v>0</v>
      </c>
      <c r="K3891" s="42">
        <f>[2]Emissions!K3891</f>
        <v>0</v>
      </c>
      <c r="L3891" s="42">
        <f>[2]Emissions!L3891</f>
        <v>0</v>
      </c>
      <c r="M3891" s="42">
        <f>[2]Emissions!M3891</f>
        <v>0</v>
      </c>
    </row>
    <row r="3892" spans="1:13">
      <c r="A3892" s="10">
        <f>[2]Emissions!A3892</f>
        <v>0</v>
      </c>
      <c r="B3892" s="10">
        <f>[2]Emissions!B3892</f>
        <v>0</v>
      </c>
      <c r="C3892" s="10">
        <f>[2]Emissions!C3892</f>
        <v>0</v>
      </c>
      <c r="D3892" s="10">
        <f>[2]Emissions!D3892</f>
        <v>0</v>
      </c>
      <c r="E3892" s="42">
        <f>[2]Emissions!E3892</f>
        <v>0</v>
      </c>
      <c r="F3892" s="42">
        <f>[2]Emissions!F3892</f>
        <v>0</v>
      </c>
      <c r="G3892" s="42">
        <f>[2]Emissions!G3892</f>
        <v>0</v>
      </c>
      <c r="H3892" s="42">
        <f>[2]Emissions!H3892</f>
        <v>0</v>
      </c>
      <c r="I3892" s="42">
        <f>[2]Emissions!I3892</f>
        <v>0</v>
      </c>
      <c r="J3892" s="42">
        <f>[2]Emissions!J3892</f>
        <v>0</v>
      </c>
      <c r="K3892" s="42">
        <f>[2]Emissions!K3892</f>
        <v>0</v>
      </c>
      <c r="L3892" s="42">
        <f>[2]Emissions!L3892</f>
        <v>0</v>
      </c>
      <c r="M3892" s="42">
        <f>[2]Emissions!M3892</f>
        <v>0</v>
      </c>
    </row>
    <row r="3893" spans="1:13">
      <c r="A3893" s="10">
        <f>[2]Emissions!A3893</f>
        <v>0</v>
      </c>
      <c r="B3893" s="10">
        <f>[2]Emissions!B3893</f>
        <v>0</v>
      </c>
      <c r="C3893" s="10">
        <f>[2]Emissions!C3893</f>
        <v>0</v>
      </c>
      <c r="D3893" s="10">
        <f>[2]Emissions!D3893</f>
        <v>0</v>
      </c>
      <c r="E3893" s="42">
        <f>[2]Emissions!E3893</f>
        <v>0</v>
      </c>
      <c r="F3893" s="42">
        <f>[2]Emissions!F3893</f>
        <v>0</v>
      </c>
      <c r="G3893" s="42">
        <f>[2]Emissions!G3893</f>
        <v>0</v>
      </c>
      <c r="H3893" s="42">
        <f>[2]Emissions!H3893</f>
        <v>0</v>
      </c>
      <c r="I3893" s="42">
        <f>[2]Emissions!I3893</f>
        <v>0</v>
      </c>
      <c r="J3893" s="42">
        <f>[2]Emissions!J3893</f>
        <v>0</v>
      </c>
      <c r="K3893" s="42">
        <f>[2]Emissions!K3893</f>
        <v>0</v>
      </c>
      <c r="L3893" s="42">
        <f>[2]Emissions!L3893</f>
        <v>0</v>
      </c>
      <c r="M3893" s="42">
        <f>[2]Emissions!M3893</f>
        <v>0</v>
      </c>
    </row>
    <row r="3894" spans="1:13">
      <c r="A3894" s="10">
        <f>[2]Emissions!A3894</f>
        <v>0</v>
      </c>
      <c r="B3894" s="10">
        <f>[2]Emissions!B3894</f>
        <v>0</v>
      </c>
      <c r="C3894" s="10">
        <f>[2]Emissions!C3894</f>
        <v>0</v>
      </c>
      <c r="D3894" s="10">
        <f>[2]Emissions!D3894</f>
        <v>0</v>
      </c>
      <c r="E3894" s="42">
        <f>[2]Emissions!E3894</f>
        <v>0</v>
      </c>
      <c r="F3894" s="42">
        <f>[2]Emissions!F3894</f>
        <v>0</v>
      </c>
      <c r="G3894" s="42">
        <f>[2]Emissions!G3894</f>
        <v>0</v>
      </c>
      <c r="H3894" s="42">
        <f>[2]Emissions!H3894</f>
        <v>0</v>
      </c>
      <c r="I3894" s="42">
        <f>[2]Emissions!I3894</f>
        <v>0</v>
      </c>
      <c r="J3894" s="42">
        <f>[2]Emissions!J3894</f>
        <v>0</v>
      </c>
      <c r="K3894" s="42">
        <f>[2]Emissions!K3894</f>
        <v>0</v>
      </c>
      <c r="L3894" s="42">
        <f>[2]Emissions!L3894</f>
        <v>0</v>
      </c>
      <c r="M3894" s="42">
        <f>[2]Emissions!M3894</f>
        <v>0</v>
      </c>
    </row>
    <row r="3895" spans="1:13">
      <c r="A3895" s="10">
        <f>[2]Emissions!A3895</f>
        <v>0</v>
      </c>
      <c r="B3895" s="10">
        <f>[2]Emissions!B3895</f>
        <v>0</v>
      </c>
      <c r="C3895" s="10">
        <f>[2]Emissions!C3895</f>
        <v>0</v>
      </c>
      <c r="D3895" s="10">
        <f>[2]Emissions!D3895</f>
        <v>0</v>
      </c>
      <c r="E3895" s="42">
        <f>[2]Emissions!E3895</f>
        <v>0</v>
      </c>
      <c r="F3895" s="42">
        <f>[2]Emissions!F3895</f>
        <v>0</v>
      </c>
      <c r="G3895" s="42">
        <f>[2]Emissions!G3895</f>
        <v>0</v>
      </c>
      <c r="H3895" s="42">
        <f>[2]Emissions!H3895</f>
        <v>0</v>
      </c>
      <c r="I3895" s="42">
        <f>[2]Emissions!I3895</f>
        <v>0</v>
      </c>
      <c r="J3895" s="42">
        <f>[2]Emissions!J3895</f>
        <v>0</v>
      </c>
      <c r="K3895" s="42">
        <f>[2]Emissions!K3895</f>
        <v>0</v>
      </c>
      <c r="L3895" s="42">
        <f>[2]Emissions!L3895</f>
        <v>0</v>
      </c>
      <c r="M3895" s="42">
        <f>[2]Emissions!M3895</f>
        <v>0</v>
      </c>
    </row>
    <row r="3896" spans="1:13">
      <c r="A3896" s="10">
        <f>[2]Emissions!A3896</f>
        <v>0</v>
      </c>
      <c r="B3896" s="10">
        <f>[2]Emissions!B3896</f>
        <v>0</v>
      </c>
      <c r="C3896" s="10">
        <f>[2]Emissions!C3896</f>
        <v>0</v>
      </c>
      <c r="D3896" s="10">
        <f>[2]Emissions!D3896</f>
        <v>0</v>
      </c>
      <c r="E3896" s="42">
        <f>[2]Emissions!E3896</f>
        <v>0</v>
      </c>
      <c r="F3896" s="42">
        <f>[2]Emissions!F3896</f>
        <v>0</v>
      </c>
      <c r="G3896" s="42">
        <f>[2]Emissions!G3896</f>
        <v>0</v>
      </c>
      <c r="H3896" s="42">
        <f>[2]Emissions!H3896</f>
        <v>0</v>
      </c>
      <c r="I3896" s="42">
        <f>[2]Emissions!I3896</f>
        <v>0</v>
      </c>
      <c r="J3896" s="42">
        <f>[2]Emissions!J3896</f>
        <v>0</v>
      </c>
      <c r="K3896" s="42">
        <f>[2]Emissions!K3896</f>
        <v>0</v>
      </c>
      <c r="L3896" s="42">
        <f>[2]Emissions!L3896</f>
        <v>0</v>
      </c>
      <c r="M3896" s="42">
        <f>[2]Emissions!M3896</f>
        <v>0</v>
      </c>
    </row>
    <row r="3897" spans="1:13">
      <c r="A3897" s="10">
        <f>[2]Emissions!A3897</f>
        <v>0</v>
      </c>
      <c r="B3897" s="10">
        <f>[2]Emissions!B3897</f>
        <v>0</v>
      </c>
      <c r="C3897" s="10">
        <f>[2]Emissions!C3897</f>
        <v>0</v>
      </c>
      <c r="D3897" s="10">
        <f>[2]Emissions!D3897</f>
        <v>0</v>
      </c>
      <c r="E3897" s="42">
        <f>[2]Emissions!E3897</f>
        <v>0</v>
      </c>
      <c r="F3897" s="42">
        <f>[2]Emissions!F3897</f>
        <v>0</v>
      </c>
      <c r="G3897" s="42">
        <f>[2]Emissions!G3897</f>
        <v>0</v>
      </c>
      <c r="H3897" s="42">
        <f>[2]Emissions!H3897</f>
        <v>0</v>
      </c>
      <c r="I3897" s="42">
        <f>[2]Emissions!I3897</f>
        <v>0</v>
      </c>
      <c r="J3897" s="42">
        <f>[2]Emissions!J3897</f>
        <v>0</v>
      </c>
      <c r="K3897" s="42">
        <f>[2]Emissions!K3897</f>
        <v>0</v>
      </c>
      <c r="L3897" s="42">
        <f>[2]Emissions!L3897</f>
        <v>0</v>
      </c>
      <c r="M3897" s="42">
        <f>[2]Emissions!M3897</f>
        <v>0</v>
      </c>
    </row>
    <row r="3898" spans="1:13">
      <c r="A3898" s="10">
        <f>[2]Emissions!A3898</f>
        <v>0</v>
      </c>
      <c r="B3898" s="10">
        <f>[2]Emissions!B3898</f>
        <v>0</v>
      </c>
      <c r="C3898" s="10">
        <f>[2]Emissions!C3898</f>
        <v>0</v>
      </c>
      <c r="D3898" s="10">
        <f>[2]Emissions!D3898</f>
        <v>0</v>
      </c>
      <c r="E3898" s="42">
        <f>[2]Emissions!E3898</f>
        <v>0</v>
      </c>
      <c r="F3898" s="42">
        <f>[2]Emissions!F3898</f>
        <v>0</v>
      </c>
      <c r="G3898" s="42">
        <f>[2]Emissions!G3898</f>
        <v>0</v>
      </c>
      <c r="H3898" s="42">
        <f>[2]Emissions!H3898</f>
        <v>0</v>
      </c>
      <c r="I3898" s="42">
        <f>[2]Emissions!I3898</f>
        <v>0</v>
      </c>
      <c r="J3898" s="42">
        <f>[2]Emissions!J3898</f>
        <v>0</v>
      </c>
      <c r="K3898" s="42">
        <f>[2]Emissions!K3898</f>
        <v>0</v>
      </c>
      <c r="L3898" s="42">
        <f>[2]Emissions!L3898</f>
        <v>0</v>
      </c>
      <c r="M3898" s="42">
        <f>[2]Emissions!M3898</f>
        <v>0</v>
      </c>
    </row>
    <row r="3899" spans="1:13">
      <c r="A3899" s="10">
        <f>[2]Emissions!A3899</f>
        <v>0</v>
      </c>
      <c r="B3899" s="10">
        <f>[2]Emissions!B3899</f>
        <v>0</v>
      </c>
      <c r="C3899" s="10">
        <f>[2]Emissions!C3899</f>
        <v>0</v>
      </c>
      <c r="D3899" s="10">
        <f>[2]Emissions!D3899</f>
        <v>0</v>
      </c>
      <c r="E3899" s="42">
        <f>[2]Emissions!E3899</f>
        <v>0</v>
      </c>
      <c r="F3899" s="42">
        <f>[2]Emissions!F3899</f>
        <v>0</v>
      </c>
      <c r="G3899" s="42">
        <f>[2]Emissions!G3899</f>
        <v>0</v>
      </c>
      <c r="H3899" s="42">
        <f>[2]Emissions!H3899</f>
        <v>0</v>
      </c>
      <c r="I3899" s="42">
        <f>[2]Emissions!I3899</f>
        <v>0</v>
      </c>
      <c r="J3899" s="42">
        <f>[2]Emissions!J3899</f>
        <v>0</v>
      </c>
      <c r="K3899" s="42">
        <f>[2]Emissions!K3899</f>
        <v>0</v>
      </c>
      <c r="L3899" s="42">
        <f>[2]Emissions!L3899</f>
        <v>0</v>
      </c>
      <c r="M3899" s="42">
        <f>[2]Emissions!M3899</f>
        <v>0</v>
      </c>
    </row>
    <row r="3900" spans="1:13">
      <c r="A3900" s="10">
        <f>[2]Emissions!A3900</f>
        <v>0</v>
      </c>
      <c r="B3900" s="10">
        <f>[2]Emissions!B3900</f>
        <v>0</v>
      </c>
      <c r="C3900" s="10">
        <f>[2]Emissions!C3900</f>
        <v>0</v>
      </c>
      <c r="D3900" s="10">
        <f>[2]Emissions!D3900</f>
        <v>0</v>
      </c>
      <c r="E3900" s="42">
        <f>[2]Emissions!E3900</f>
        <v>0</v>
      </c>
      <c r="F3900" s="42">
        <f>[2]Emissions!F3900</f>
        <v>0</v>
      </c>
      <c r="G3900" s="42">
        <f>[2]Emissions!G3900</f>
        <v>0</v>
      </c>
      <c r="H3900" s="42">
        <f>[2]Emissions!H3900</f>
        <v>0</v>
      </c>
      <c r="I3900" s="42">
        <f>[2]Emissions!I3900</f>
        <v>0</v>
      </c>
      <c r="J3900" s="42">
        <f>[2]Emissions!J3900</f>
        <v>0</v>
      </c>
      <c r="K3900" s="42">
        <f>[2]Emissions!K3900</f>
        <v>0</v>
      </c>
      <c r="L3900" s="42">
        <f>[2]Emissions!L3900</f>
        <v>0</v>
      </c>
      <c r="M3900" s="42">
        <f>[2]Emissions!M3900</f>
        <v>0</v>
      </c>
    </row>
    <row r="3901" spans="1:13">
      <c r="A3901" s="10">
        <f>[2]Emissions!A3901</f>
        <v>0</v>
      </c>
      <c r="B3901" s="10">
        <f>[2]Emissions!B3901</f>
        <v>0</v>
      </c>
      <c r="C3901" s="10">
        <f>[2]Emissions!C3901</f>
        <v>0</v>
      </c>
      <c r="D3901" s="10">
        <f>[2]Emissions!D3901</f>
        <v>0</v>
      </c>
      <c r="E3901" s="42">
        <f>[2]Emissions!E3901</f>
        <v>0</v>
      </c>
      <c r="F3901" s="42">
        <f>[2]Emissions!F3901</f>
        <v>0</v>
      </c>
      <c r="G3901" s="42">
        <f>[2]Emissions!G3901</f>
        <v>0</v>
      </c>
      <c r="H3901" s="42">
        <f>[2]Emissions!H3901</f>
        <v>0</v>
      </c>
      <c r="I3901" s="42">
        <f>[2]Emissions!I3901</f>
        <v>0</v>
      </c>
      <c r="J3901" s="42">
        <f>[2]Emissions!J3901</f>
        <v>0</v>
      </c>
      <c r="K3901" s="42">
        <f>[2]Emissions!K3901</f>
        <v>0</v>
      </c>
      <c r="L3901" s="42">
        <f>[2]Emissions!L3901</f>
        <v>0</v>
      </c>
      <c r="M3901" s="42">
        <f>[2]Emissions!M3901</f>
        <v>0</v>
      </c>
    </row>
    <row r="3902" spans="1:13">
      <c r="A3902" s="10">
        <f>[2]Emissions!A3902</f>
        <v>0</v>
      </c>
      <c r="B3902" s="10">
        <f>[2]Emissions!B3902</f>
        <v>0</v>
      </c>
      <c r="C3902" s="10">
        <f>[2]Emissions!C3902</f>
        <v>0</v>
      </c>
      <c r="D3902" s="10">
        <f>[2]Emissions!D3902</f>
        <v>0</v>
      </c>
      <c r="E3902" s="42">
        <f>[2]Emissions!E3902</f>
        <v>0</v>
      </c>
      <c r="F3902" s="42">
        <f>[2]Emissions!F3902</f>
        <v>0</v>
      </c>
      <c r="G3902" s="42">
        <f>[2]Emissions!G3902</f>
        <v>0</v>
      </c>
      <c r="H3902" s="42">
        <f>[2]Emissions!H3902</f>
        <v>0</v>
      </c>
      <c r="I3902" s="42">
        <f>[2]Emissions!I3902</f>
        <v>0</v>
      </c>
      <c r="J3902" s="42">
        <f>[2]Emissions!J3902</f>
        <v>0</v>
      </c>
      <c r="K3902" s="42">
        <f>[2]Emissions!K3902</f>
        <v>0</v>
      </c>
      <c r="L3902" s="42">
        <f>[2]Emissions!L3902</f>
        <v>0</v>
      </c>
      <c r="M3902" s="42">
        <f>[2]Emissions!M3902</f>
        <v>0</v>
      </c>
    </row>
    <row r="3903" spans="1:13">
      <c r="A3903" s="10">
        <f>[2]Emissions!A3903</f>
        <v>0</v>
      </c>
      <c r="B3903" s="10">
        <f>[2]Emissions!B3903</f>
        <v>0</v>
      </c>
      <c r="C3903" s="10">
        <f>[2]Emissions!C3903</f>
        <v>0</v>
      </c>
      <c r="D3903" s="10">
        <f>[2]Emissions!D3903</f>
        <v>0</v>
      </c>
      <c r="E3903" s="42">
        <f>[2]Emissions!E3903</f>
        <v>0</v>
      </c>
      <c r="F3903" s="42">
        <f>[2]Emissions!F3903</f>
        <v>0</v>
      </c>
      <c r="G3903" s="42">
        <f>[2]Emissions!G3903</f>
        <v>0</v>
      </c>
      <c r="H3903" s="42">
        <f>[2]Emissions!H3903</f>
        <v>0</v>
      </c>
      <c r="I3903" s="42">
        <f>[2]Emissions!I3903</f>
        <v>0</v>
      </c>
      <c r="J3903" s="42">
        <f>[2]Emissions!J3903</f>
        <v>0</v>
      </c>
      <c r="K3903" s="42">
        <f>[2]Emissions!K3903</f>
        <v>0</v>
      </c>
      <c r="L3903" s="42">
        <f>[2]Emissions!L3903</f>
        <v>0</v>
      </c>
      <c r="M3903" s="42">
        <f>[2]Emissions!M3903</f>
        <v>0</v>
      </c>
    </row>
    <row r="3904" spans="1:13">
      <c r="A3904" s="10">
        <f>[2]Emissions!A3904</f>
        <v>0</v>
      </c>
      <c r="B3904" s="10">
        <f>[2]Emissions!B3904</f>
        <v>0</v>
      </c>
      <c r="C3904" s="10">
        <f>[2]Emissions!C3904</f>
        <v>0</v>
      </c>
      <c r="D3904" s="10">
        <f>[2]Emissions!D3904</f>
        <v>0</v>
      </c>
      <c r="E3904" s="42">
        <f>[2]Emissions!E3904</f>
        <v>0</v>
      </c>
      <c r="F3904" s="42">
        <f>[2]Emissions!F3904</f>
        <v>0</v>
      </c>
      <c r="G3904" s="42">
        <f>[2]Emissions!G3904</f>
        <v>0</v>
      </c>
      <c r="H3904" s="42">
        <f>[2]Emissions!H3904</f>
        <v>0</v>
      </c>
      <c r="I3904" s="42">
        <f>[2]Emissions!I3904</f>
        <v>0</v>
      </c>
      <c r="J3904" s="42">
        <f>[2]Emissions!J3904</f>
        <v>0</v>
      </c>
      <c r="K3904" s="42">
        <f>[2]Emissions!K3904</f>
        <v>0</v>
      </c>
      <c r="L3904" s="42">
        <f>[2]Emissions!L3904</f>
        <v>0</v>
      </c>
      <c r="M3904" s="42">
        <f>[2]Emissions!M3904</f>
        <v>0</v>
      </c>
    </row>
    <row r="3905" spans="1:13">
      <c r="A3905" s="10">
        <f>[2]Emissions!A3905</f>
        <v>0</v>
      </c>
      <c r="B3905" s="10">
        <f>[2]Emissions!B3905</f>
        <v>0</v>
      </c>
      <c r="C3905" s="10">
        <f>[2]Emissions!C3905</f>
        <v>0</v>
      </c>
      <c r="D3905" s="10">
        <f>[2]Emissions!D3905</f>
        <v>0</v>
      </c>
      <c r="E3905" s="42">
        <f>[2]Emissions!E3905</f>
        <v>0</v>
      </c>
      <c r="F3905" s="42">
        <f>[2]Emissions!F3905</f>
        <v>0</v>
      </c>
      <c r="G3905" s="42">
        <f>[2]Emissions!G3905</f>
        <v>0</v>
      </c>
      <c r="H3905" s="42">
        <f>[2]Emissions!H3905</f>
        <v>0</v>
      </c>
      <c r="I3905" s="42">
        <f>[2]Emissions!I3905</f>
        <v>0</v>
      </c>
      <c r="J3905" s="42">
        <f>[2]Emissions!J3905</f>
        <v>0</v>
      </c>
      <c r="K3905" s="42">
        <f>[2]Emissions!K3905</f>
        <v>0</v>
      </c>
      <c r="L3905" s="42">
        <f>[2]Emissions!L3905</f>
        <v>0</v>
      </c>
      <c r="M3905" s="42">
        <f>[2]Emissions!M3905</f>
        <v>0</v>
      </c>
    </row>
    <row r="3906" spans="1:13">
      <c r="A3906" s="10">
        <f>[2]Emissions!A3906</f>
        <v>0</v>
      </c>
      <c r="B3906" s="10">
        <f>[2]Emissions!B3906</f>
        <v>0</v>
      </c>
      <c r="C3906" s="10">
        <f>[2]Emissions!C3906</f>
        <v>0</v>
      </c>
      <c r="D3906" s="10">
        <f>[2]Emissions!D3906</f>
        <v>0</v>
      </c>
      <c r="E3906" s="42">
        <f>[2]Emissions!E3906</f>
        <v>0</v>
      </c>
      <c r="F3906" s="42">
        <f>[2]Emissions!F3906</f>
        <v>0</v>
      </c>
      <c r="G3906" s="42">
        <f>[2]Emissions!G3906</f>
        <v>0</v>
      </c>
      <c r="H3906" s="42">
        <f>[2]Emissions!H3906</f>
        <v>0</v>
      </c>
      <c r="I3906" s="42">
        <f>[2]Emissions!I3906</f>
        <v>0</v>
      </c>
      <c r="J3906" s="42">
        <f>[2]Emissions!J3906</f>
        <v>0</v>
      </c>
      <c r="K3906" s="42">
        <f>[2]Emissions!K3906</f>
        <v>0</v>
      </c>
      <c r="L3906" s="42">
        <f>[2]Emissions!L3906</f>
        <v>0</v>
      </c>
      <c r="M3906" s="42">
        <f>[2]Emissions!M3906</f>
        <v>0</v>
      </c>
    </row>
    <row r="3907" spans="1:13">
      <c r="A3907" s="10">
        <f>[2]Emissions!A3907</f>
        <v>0</v>
      </c>
      <c r="B3907" s="10">
        <f>[2]Emissions!B3907</f>
        <v>0</v>
      </c>
      <c r="C3907" s="10">
        <f>[2]Emissions!C3907</f>
        <v>0</v>
      </c>
      <c r="D3907" s="10">
        <f>[2]Emissions!D3907</f>
        <v>0</v>
      </c>
      <c r="E3907" s="42">
        <f>[2]Emissions!E3907</f>
        <v>0</v>
      </c>
      <c r="F3907" s="42">
        <f>[2]Emissions!F3907</f>
        <v>0</v>
      </c>
      <c r="G3907" s="42">
        <f>[2]Emissions!G3907</f>
        <v>0</v>
      </c>
      <c r="H3907" s="42">
        <f>[2]Emissions!H3907</f>
        <v>0</v>
      </c>
      <c r="I3907" s="42">
        <f>[2]Emissions!I3907</f>
        <v>0</v>
      </c>
      <c r="J3907" s="42">
        <f>[2]Emissions!J3907</f>
        <v>0</v>
      </c>
      <c r="K3907" s="42">
        <f>[2]Emissions!K3907</f>
        <v>0</v>
      </c>
      <c r="L3907" s="42">
        <f>[2]Emissions!L3907</f>
        <v>0</v>
      </c>
      <c r="M3907" s="42">
        <f>[2]Emissions!M3907</f>
        <v>0</v>
      </c>
    </row>
    <row r="3908" spans="1:13">
      <c r="A3908" s="10">
        <f>[2]Emissions!A3908</f>
        <v>0</v>
      </c>
      <c r="B3908" s="10">
        <f>[2]Emissions!B3908</f>
        <v>0</v>
      </c>
      <c r="C3908" s="10">
        <f>[2]Emissions!C3908</f>
        <v>0</v>
      </c>
      <c r="D3908" s="10">
        <f>[2]Emissions!D3908</f>
        <v>0</v>
      </c>
      <c r="E3908" s="42">
        <f>[2]Emissions!E3908</f>
        <v>0</v>
      </c>
      <c r="F3908" s="42">
        <f>[2]Emissions!F3908</f>
        <v>0</v>
      </c>
      <c r="G3908" s="42">
        <f>[2]Emissions!G3908</f>
        <v>0</v>
      </c>
      <c r="H3908" s="42">
        <f>[2]Emissions!H3908</f>
        <v>0</v>
      </c>
      <c r="I3908" s="42">
        <f>[2]Emissions!I3908</f>
        <v>0</v>
      </c>
      <c r="J3908" s="42">
        <f>[2]Emissions!J3908</f>
        <v>0</v>
      </c>
      <c r="K3908" s="42">
        <f>[2]Emissions!K3908</f>
        <v>0</v>
      </c>
      <c r="L3908" s="42">
        <f>[2]Emissions!L3908</f>
        <v>0</v>
      </c>
      <c r="M3908" s="42">
        <f>[2]Emissions!M3908</f>
        <v>0</v>
      </c>
    </row>
    <row r="3909" spans="1:13">
      <c r="A3909" s="10">
        <f>[2]Emissions!A3909</f>
        <v>0</v>
      </c>
      <c r="B3909" s="10">
        <f>[2]Emissions!B3909</f>
        <v>0</v>
      </c>
      <c r="C3909" s="10">
        <f>[2]Emissions!C3909</f>
        <v>0</v>
      </c>
      <c r="D3909" s="10">
        <f>[2]Emissions!D3909</f>
        <v>0</v>
      </c>
      <c r="E3909" s="42">
        <f>[2]Emissions!E3909</f>
        <v>0</v>
      </c>
      <c r="F3909" s="42">
        <f>[2]Emissions!F3909</f>
        <v>0</v>
      </c>
      <c r="G3909" s="42">
        <f>[2]Emissions!G3909</f>
        <v>0</v>
      </c>
      <c r="H3909" s="42">
        <f>[2]Emissions!H3909</f>
        <v>0</v>
      </c>
      <c r="I3909" s="42">
        <f>[2]Emissions!I3909</f>
        <v>0</v>
      </c>
      <c r="J3909" s="42">
        <f>[2]Emissions!J3909</f>
        <v>0</v>
      </c>
      <c r="K3909" s="42">
        <f>[2]Emissions!K3909</f>
        <v>0</v>
      </c>
      <c r="L3909" s="42">
        <f>[2]Emissions!L3909</f>
        <v>0</v>
      </c>
      <c r="M3909" s="42">
        <f>[2]Emissions!M3909</f>
        <v>0</v>
      </c>
    </row>
    <row r="3910" spans="1:13">
      <c r="A3910" s="10">
        <f>[2]Emissions!A3910</f>
        <v>0</v>
      </c>
      <c r="B3910" s="10">
        <f>[2]Emissions!B3910</f>
        <v>0</v>
      </c>
      <c r="C3910" s="10">
        <f>[2]Emissions!C3910</f>
        <v>0</v>
      </c>
      <c r="D3910" s="10">
        <f>[2]Emissions!D3910</f>
        <v>0</v>
      </c>
      <c r="E3910" s="42">
        <f>[2]Emissions!E3910</f>
        <v>0</v>
      </c>
      <c r="F3910" s="42">
        <f>[2]Emissions!F3910</f>
        <v>0</v>
      </c>
      <c r="G3910" s="42">
        <f>[2]Emissions!G3910</f>
        <v>0</v>
      </c>
      <c r="H3910" s="42">
        <f>[2]Emissions!H3910</f>
        <v>0</v>
      </c>
      <c r="I3910" s="42">
        <f>[2]Emissions!I3910</f>
        <v>0</v>
      </c>
      <c r="J3910" s="42">
        <f>[2]Emissions!J3910</f>
        <v>0</v>
      </c>
      <c r="K3910" s="42">
        <f>[2]Emissions!K3910</f>
        <v>0</v>
      </c>
      <c r="L3910" s="42">
        <f>[2]Emissions!L3910</f>
        <v>0</v>
      </c>
      <c r="M3910" s="42">
        <f>[2]Emissions!M3910</f>
        <v>0</v>
      </c>
    </row>
    <row r="3911" spans="1:13">
      <c r="A3911" s="10">
        <f>[2]Emissions!A3911</f>
        <v>0</v>
      </c>
      <c r="B3911" s="10">
        <f>[2]Emissions!B3911</f>
        <v>0</v>
      </c>
      <c r="C3911" s="10">
        <f>[2]Emissions!C3911</f>
        <v>0</v>
      </c>
      <c r="D3911" s="10">
        <f>[2]Emissions!D3911</f>
        <v>0</v>
      </c>
      <c r="E3911" s="42">
        <f>[2]Emissions!E3911</f>
        <v>0</v>
      </c>
      <c r="F3911" s="42">
        <f>[2]Emissions!F3911</f>
        <v>0</v>
      </c>
      <c r="G3911" s="42">
        <f>[2]Emissions!G3911</f>
        <v>0</v>
      </c>
      <c r="H3911" s="42">
        <f>[2]Emissions!H3911</f>
        <v>0</v>
      </c>
      <c r="I3911" s="42">
        <f>[2]Emissions!I3911</f>
        <v>0</v>
      </c>
      <c r="J3911" s="42">
        <f>[2]Emissions!J3911</f>
        <v>0</v>
      </c>
      <c r="K3911" s="42">
        <f>[2]Emissions!K3911</f>
        <v>0</v>
      </c>
      <c r="L3911" s="42">
        <f>[2]Emissions!L3911</f>
        <v>0</v>
      </c>
      <c r="M3911" s="42">
        <f>[2]Emissions!M3911</f>
        <v>0</v>
      </c>
    </row>
    <row r="3912" spans="1:13">
      <c r="A3912" s="10">
        <f>[2]Emissions!A3912</f>
        <v>0</v>
      </c>
      <c r="B3912" s="10">
        <f>[2]Emissions!B3912</f>
        <v>0</v>
      </c>
      <c r="C3912" s="10">
        <f>[2]Emissions!C3912</f>
        <v>0</v>
      </c>
      <c r="D3912" s="10">
        <f>[2]Emissions!D3912</f>
        <v>0</v>
      </c>
      <c r="E3912" s="42">
        <f>[2]Emissions!E3912</f>
        <v>0</v>
      </c>
      <c r="F3912" s="42">
        <f>[2]Emissions!F3912</f>
        <v>0</v>
      </c>
      <c r="G3912" s="42">
        <f>[2]Emissions!G3912</f>
        <v>0</v>
      </c>
      <c r="H3912" s="42">
        <f>[2]Emissions!H3912</f>
        <v>0</v>
      </c>
      <c r="I3912" s="42">
        <f>[2]Emissions!I3912</f>
        <v>0</v>
      </c>
      <c r="J3912" s="42">
        <f>[2]Emissions!J3912</f>
        <v>0</v>
      </c>
      <c r="K3912" s="42">
        <f>[2]Emissions!K3912</f>
        <v>0</v>
      </c>
      <c r="L3912" s="42">
        <f>[2]Emissions!L3912</f>
        <v>0</v>
      </c>
      <c r="M3912" s="42">
        <f>[2]Emissions!M3912</f>
        <v>0</v>
      </c>
    </row>
    <row r="3913" spans="1:13">
      <c r="A3913" s="10">
        <f>[2]Emissions!A3913</f>
        <v>0</v>
      </c>
      <c r="B3913" s="10">
        <f>[2]Emissions!B3913</f>
        <v>0</v>
      </c>
      <c r="C3913" s="10">
        <f>[2]Emissions!C3913</f>
        <v>0</v>
      </c>
      <c r="D3913" s="10">
        <f>[2]Emissions!D3913</f>
        <v>0</v>
      </c>
      <c r="E3913" s="42">
        <f>[2]Emissions!E3913</f>
        <v>0</v>
      </c>
      <c r="F3913" s="42">
        <f>[2]Emissions!F3913</f>
        <v>0</v>
      </c>
      <c r="G3913" s="42">
        <f>[2]Emissions!G3913</f>
        <v>0</v>
      </c>
      <c r="H3913" s="42">
        <f>[2]Emissions!H3913</f>
        <v>0</v>
      </c>
      <c r="I3913" s="42">
        <f>[2]Emissions!I3913</f>
        <v>0</v>
      </c>
      <c r="J3913" s="42">
        <f>[2]Emissions!J3913</f>
        <v>0</v>
      </c>
      <c r="K3913" s="42">
        <f>[2]Emissions!K3913</f>
        <v>0</v>
      </c>
      <c r="L3913" s="42">
        <f>[2]Emissions!L3913</f>
        <v>0</v>
      </c>
      <c r="M3913" s="42">
        <f>[2]Emissions!M3913</f>
        <v>0</v>
      </c>
    </row>
    <row r="3914" spans="1:13">
      <c r="A3914" s="10">
        <f>[2]Emissions!A3914</f>
        <v>0</v>
      </c>
      <c r="B3914" s="10">
        <f>[2]Emissions!B3914</f>
        <v>0</v>
      </c>
      <c r="C3914" s="10">
        <f>[2]Emissions!C3914</f>
        <v>0</v>
      </c>
      <c r="D3914" s="10">
        <f>[2]Emissions!D3914</f>
        <v>0</v>
      </c>
      <c r="E3914" s="42">
        <f>[2]Emissions!E3914</f>
        <v>0</v>
      </c>
      <c r="F3914" s="42">
        <f>[2]Emissions!F3914</f>
        <v>0</v>
      </c>
      <c r="G3914" s="42">
        <f>[2]Emissions!G3914</f>
        <v>0</v>
      </c>
      <c r="H3914" s="42">
        <f>[2]Emissions!H3914</f>
        <v>0</v>
      </c>
      <c r="I3914" s="42">
        <f>[2]Emissions!I3914</f>
        <v>0</v>
      </c>
      <c r="J3914" s="42">
        <f>[2]Emissions!J3914</f>
        <v>0</v>
      </c>
      <c r="K3914" s="42">
        <f>[2]Emissions!K3914</f>
        <v>0</v>
      </c>
      <c r="L3914" s="42">
        <f>[2]Emissions!L3914</f>
        <v>0</v>
      </c>
      <c r="M3914" s="42">
        <f>[2]Emissions!M3914</f>
        <v>0</v>
      </c>
    </row>
    <row r="3915" spans="1:13">
      <c r="A3915" s="10">
        <f>[2]Emissions!A3915</f>
        <v>0</v>
      </c>
      <c r="B3915" s="10">
        <f>[2]Emissions!B3915</f>
        <v>0</v>
      </c>
      <c r="C3915" s="10">
        <f>[2]Emissions!C3915</f>
        <v>0</v>
      </c>
      <c r="D3915" s="10">
        <f>[2]Emissions!D3915</f>
        <v>0</v>
      </c>
      <c r="E3915" s="42">
        <f>[2]Emissions!E3915</f>
        <v>0</v>
      </c>
      <c r="F3915" s="42">
        <f>[2]Emissions!F3915</f>
        <v>0</v>
      </c>
      <c r="G3915" s="42">
        <f>[2]Emissions!G3915</f>
        <v>0</v>
      </c>
      <c r="H3915" s="42">
        <f>[2]Emissions!H3915</f>
        <v>0</v>
      </c>
      <c r="I3915" s="42">
        <f>[2]Emissions!I3915</f>
        <v>0</v>
      </c>
      <c r="J3915" s="42">
        <f>[2]Emissions!J3915</f>
        <v>0</v>
      </c>
      <c r="K3915" s="42">
        <f>[2]Emissions!K3915</f>
        <v>0</v>
      </c>
      <c r="L3915" s="42">
        <f>[2]Emissions!L3915</f>
        <v>0</v>
      </c>
      <c r="M3915" s="42">
        <f>[2]Emissions!M3915</f>
        <v>0</v>
      </c>
    </row>
    <row r="3916" spans="1:13">
      <c r="A3916" s="10">
        <f>[2]Emissions!A3916</f>
        <v>0</v>
      </c>
      <c r="B3916" s="10">
        <f>[2]Emissions!B3916</f>
        <v>0</v>
      </c>
      <c r="C3916" s="10">
        <f>[2]Emissions!C3916</f>
        <v>0</v>
      </c>
      <c r="D3916" s="10">
        <f>[2]Emissions!D3916</f>
        <v>0</v>
      </c>
      <c r="E3916" s="42">
        <f>[2]Emissions!E3916</f>
        <v>0</v>
      </c>
      <c r="F3916" s="42">
        <f>[2]Emissions!F3916</f>
        <v>0</v>
      </c>
      <c r="G3916" s="42">
        <f>[2]Emissions!G3916</f>
        <v>0</v>
      </c>
      <c r="H3916" s="42">
        <f>[2]Emissions!H3916</f>
        <v>0</v>
      </c>
      <c r="I3916" s="42">
        <f>[2]Emissions!I3916</f>
        <v>0</v>
      </c>
      <c r="J3916" s="42">
        <f>[2]Emissions!J3916</f>
        <v>0</v>
      </c>
      <c r="K3916" s="42">
        <f>[2]Emissions!K3916</f>
        <v>0</v>
      </c>
      <c r="L3916" s="42">
        <f>[2]Emissions!L3916</f>
        <v>0</v>
      </c>
      <c r="M3916" s="42">
        <f>[2]Emissions!M3916</f>
        <v>0</v>
      </c>
    </row>
    <row r="3917" spans="1:13">
      <c r="A3917" s="10">
        <f>[2]Emissions!A3917</f>
        <v>0</v>
      </c>
      <c r="B3917" s="10">
        <f>[2]Emissions!B3917</f>
        <v>0</v>
      </c>
      <c r="C3917" s="10">
        <f>[2]Emissions!C3917</f>
        <v>0</v>
      </c>
      <c r="D3917" s="10">
        <f>[2]Emissions!D3917</f>
        <v>0</v>
      </c>
      <c r="E3917" s="42">
        <f>[2]Emissions!E3917</f>
        <v>0</v>
      </c>
      <c r="F3917" s="42">
        <f>[2]Emissions!F3917</f>
        <v>0</v>
      </c>
      <c r="G3917" s="42">
        <f>[2]Emissions!G3917</f>
        <v>0</v>
      </c>
      <c r="H3917" s="42">
        <f>[2]Emissions!H3917</f>
        <v>0</v>
      </c>
      <c r="I3917" s="42">
        <f>[2]Emissions!I3917</f>
        <v>0</v>
      </c>
      <c r="J3917" s="42">
        <f>[2]Emissions!J3917</f>
        <v>0</v>
      </c>
      <c r="K3917" s="42">
        <f>[2]Emissions!K3917</f>
        <v>0</v>
      </c>
      <c r="L3917" s="42">
        <f>[2]Emissions!L3917</f>
        <v>0</v>
      </c>
      <c r="M3917" s="42">
        <f>[2]Emissions!M3917</f>
        <v>0</v>
      </c>
    </row>
    <row r="3918" spans="1:13">
      <c r="A3918" s="10">
        <f>[2]Emissions!A3918</f>
        <v>0</v>
      </c>
      <c r="B3918" s="10">
        <f>[2]Emissions!B3918</f>
        <v>0</v>
      </c>
      <c r="C3918" s="10">
        <f>[2]Emissions!C3918</f>
        <v>0</v>
      </c>
      <c r="D3918" s="10">
        <f>[2]Emissions!D3918</f>
        <v>0</v>
      </c>
      <c r="E3918" s="42">
        <f>[2]Emissions!E3918</f>
        <v>0</v>
      </c>
      <c r="F3918" s="42">
        <f>[2]Emissions!F3918</f>
        <v>0</v>
      </c>
      <c r="G3918" s="42">
        <f>[2]Emissions!G3918</f>
        <v>0</v>
      </c>
      <c r="H3918" s="42">
        <f>[2]Emissions!H3918</f>
        <v>0</v>
      </c>
      <c r="I3918" s="42">
        <f>[2]Emissions!I3918</f>
        <v>0</v>
      </c>
      <c r="J3918" s="42">
        <f>[2]Emissions!J3918</f>
        <v>0</v>
      </c>
      <c r="K3918" s="42">
        <f>[2]Emissions!K3918</f>
        <v>0</v>
      </c>
      <c r="L3918" s="42">
        <f>[2]Emissions!L3918</f>
        <v>0</v>
      </c>
      <c r="M3918" s="42">
        <f>[2]Emissions!M3918</f>
        <v>0</v>
      </c>
    </row>
    <row r="3919" spans="1:13">
      <c r="A3919" s="10">
        <f>[2]Emissions!A3919</f>
        <v>0</v>
      </c>
      <c r="B3919" s="10">
        <f>[2]Emissions!B3919</f>
        <v>0</v>
      </c>
      <c r="C3919" s="10">
        <f>[2]Emissions!C3919</f>
        <v>0</v>
      </c>
      <c r="D3919" s="10">
        <f>[2]Emissions!D3919</f>
        <v>0</v>
      </c>
      <c r="E3919" s="42">
        <f>[2]Emissions!E3919</f>
        <v>0</v>
      </c>
      <c r="F3919" s="42">
        <f>[2]Emissions!F3919</f>
        <v>0</v>
      </c>
      <c r="G3919" s="42">
        <f>[2]Emissions!G3919</f>
        <v>0</v>
      </c>
      <c r="H3919" s="42">
        <f>[2]Emissions!H3919</f>
        <v>0</v>
      </c>
      <c r="I3919" s="42">
        <f>[2]Emissions!I3919</f>
        <v>0</v>
      </c>
      <c r="J3919" s="42">
        <f>[2]Emissions!J3919</f>
        <v>0</v>
      </c>
      <c r="K3919" s="42">
        <f>[2]Emissions!K3919</f>
        <v>0</v>
      </c>
      <c r="L3919" s="42">
        <f>[2]Emissions!L3919</f>
        <v>0</v>
      </c>
      <c r="M3919" s="42">
        <f>[2]Emissions!M3919</f>
        <v>0</v>
      </c>
    </row>
    <row r="3920" spans="1:13">
      <c r="A3920" s="10">
        <f>[2]Emissions!A3920</f>
        <v>0</v>
      </c>
      <c r="B3920" s="10">
        <f>[2]Emissions!B3920</f>
        <v>0</v>
      </c>
      <c r="C3920" s="10">
        <f>[2]Emissions!C3920</f>
        <v>0</v>
      </c>
      <c r="D3920" s="10">
        <f>[2]Emissions!D3920</f>
        <v>0</v>
      </c>
      <c r="E3920" s="42">
        <f>[2]Emissions!E3920</f>
        <v>0</v>
      </c>
      <c r="F3920" s="42">
        <f>[2]Emissions!F3920</f>
        <v>0</v>
      </c>
      <c r="G3920" s="42">
        <f>[2]Emissions!G3920</f>
        <v>0</v>
      </c>
      <c r="H3920" s="42">
        <f>[2]Emissions!H3920</f>
        <v>0</v>
      </c>
      <c r="I3920" s="42">
        <f>[2]Emissions!I3920</f>
        <v>0</v>
      </c>
      <c r="J3920" s="42">
        <f>[2]Emissions!J3920</f>
        <v>0</v>
      </c>
      <c r="K3920" s="42">
        <f>[2]Emissions!K3920</f>
        <v>0</v>
      </c>
      <c r="L3920" s="42">
        <f>[2]Emissions!L3920</f>
        <v>0</v>
      </c>
      <c r="M3920" s="42">
        <f>[2]Emissions!M3920</f>
        <v>0</v>
      </c>
    </row>
    <row r="3921" spans="1:13">
      <c r="A3921" s="10">
        <f>[2]Emissions!A3921</f>
        <v>0</v>
      </c>
      <c r="B3921" s="10">
        <f>[2]Emissions!B3921</f>
        <v>0</v>
      </c>
      <c r="C3921" s="10">
        <f>[2]Emissions!C3921</f>
        <v>0</v>
      </c>
      <c r="D3921" s="10">
        <f>[2]Emissions!D3921</f>
        <v>0</v>
      </c>
      <c r="E3921" s="42">
        <f>[2]Emissions!E3921</f>
        <v>0</v>
      </c>
      <c r="F3921" s="42">
        <f>[2]Emissions!F3921</f>
        <v>0</v>
      </c>
      <c r="G3921" s="42">
        <f>[2]Emissions!G3921</f>
        <v>0</v>
      </c>
      <c r="H3921" s="42">
        <f>[2]Emissions!H3921</f>
        <v>0</v>
      </c>
      <c r="I3921" s="42">
        <f>[2]Emissions!I3921</f>
        <v>0</v>
      </c>
      <c r="J3921" s="42">
        <f>[2]Emissions!J3921</f>
        <v>0</v>
      </c>
      <c r="K3921" s="42">
        <f>[2]Emissions!K3921</f>
        <v>0</v>
      </c>
      <c r="L3921" s="42">
        <f>[2]Emissions!L3921</f>
        <v>0</v>
      </c>
      <c r="M3921" s="42">
        <f>[2]Emissions!M3921</f>
        <v>0</v>
      </c>
    </row>
    <row r="3922" spans="1:13">
      <c r="A3922" s="10">
        <f>[2]Emissions!A3922</f>
        <v>0</v>
      </c>
      <c r="B3922" s="10">
        <f>[2]Emissions!B3922</f>
        <v>0</v>
      </c>
      <c r="C3922" s="10">
        <f>[2]Emissions!C3922</f>
        <v>0</v>
      </c>
      <c r="D3922" s="10">
        <f>[2]Emissions!D3922</f>
        <v>0</v>
      </c>
      <c r="E3922" s="42">
        <f>[2]Emissions!E3922</f>
        <v>0</v>
      </c>
      <c r="F3922" s="42">
        <f>[2]Emissions!F3922</f>
        <v>0</v>
      </c>
      <c r="G3922" s="42">
        <f>[2]Emissions!G3922</f>
        <v>0</v>
      </c>
      <c r="H3922" s="42">
        <f>[2]Emissions!H3922</f>
        <v>0</v>
      </c>
      <c r="I3922" s="42">
        <f>[2]Emissions!I3922</f>
        <v>0</v>
      </c>
      <c r="J3922" s="42">
        <f>[2]Emissions!J3922</f>
        <v>0</v>
      </c>
      <c r="K3922" s="42">
        <f>[2]Emissions!K3922</f>
        <v>0</v>
      </c>
      <c r="L3922" s="42">
        <f>[2]Emissions!L3922</f>
        <v>0</v>
      </c>
      <c r="M3922" s="42">
        <f>[2]Emissions!M3922</f>
        <v>0</v>
      </c>
    </row>
    <row r="3923" spans="1:13">
      <c r="A3923" s="10">
        <f>[2]Emissions!A3923</f>
        <v>0</v>
      </c>
      <c r="B3923" s="10">
        <f>[2]Emissions!B3923</f>
        <v>0</v>
      </c>
      <c r="C3923" s="10">
        <f>[2]Emissions!C3923</f>
        <v>0</v>
      </c>
      <c r="D3923" s="10">
        <f>[2]Emissions!D3923</f>
        <v>0</v>
      </c>
      <c r="E3923" s="42">
        <f>[2]Emissions!E3923</f>
        <v>0</v>
      </c>
      <c r="F3923" s="42">
        <f>[2]Emissions!F3923</f>
        <v>0</v>
      </c>
      <c r="G3923" s="42">
        <f>[2]Emissions!G3923</f>
        <v>0</v>
      </c>
      <c r="H3923" s="42">
        <f>[2]Emissions!H3923</f>
        <v>0</v>
      </c>
      <c r="I3923" s="42">
        <f>[2]Emissions!I3923</f>
        <v>0</v>
      </c>
      <c r="J3923" s="42">
        <f>[2]Emissions!J3923</f>
        <v>0</v>
      </c>
      <c r="K3923" s="42">
        <f>[2]Emissions!K3923</f>
        <v>0</v>
      </c>
      <c r="L3923" s="42">
        <f>[2]Emissions!L3923</f>
        <v>0</v>
      </c>
      <c r="M3923" s="42">
        <f>[2]Emissions!M3923</f>
        <v>0</v>
      </c>
    </row>
    <row r="3924" spans="1:13">
      <c r="A3924" s="10">
        <f>[2]Emissions!A3924</f>
        <v>0</v>
      </c>
      <c r="B3924" s="10">
        <f>[2]Emissions!B3924</f>
        <v>0</v>
      </c>
      <c r="C3924" s="10">
        <f>[2]Emissions!C3924</f>
        <v>0</v>
      </c>
      <c r="D3924" s="10">
        <f>[2]Emissions!D3924</f>
        <v>0</v>
      </c>
      <c r="E3924" s="42">
        <f>[2]Emissions!E3924</f>
        <v>0</v>
      </c>
      <c r="F3924" s="42">
        <f>[2]Emissions!F3924</f>
        <v>0</v>
      </c>
      <c r="G3924" s="42">
        <f>[2]Emissions!G3924</f>
        <v>0</v>
      </c>
      <c r="H3924" s="42">
        <f>[2]Emissions!H3924</f>
        <v>0</v>
      </c>
      <c r="I3924" s="42">
        <f>[2]Emissions!I3924</f>
        <v>0</v>
      </c>
      <c r="J3924" s="42">
        <f>[2]Emissions!J3924</f>
        <v>0</v>
      </c>
      <c r="K3924" s="42">
        <f>[2]Emissions!K3924</f>
        <v>0</v>
      </c>
      <c r="L3924" s="42">
        <f>[2]Emissions!L3924</f>
        <v>0</v>
      </c>
      <c r="M3924" s="42">
        <f>[2]Emissions!M3924</f>
        <v>0</v>
      </c>
    </row>
    <row r="3925" spans="1:13">
      <c r="A3925" s="10">
        <f>[2]Emissions!A3925</f>
        <v>0</v>
      </c>
      <c r="B3925" s="10">
        <f>[2]Emissions!B3925</f>
        <v>0</v>
      </c>
      <c r="C3925" s="10">
        <f>[2]Emissions!C3925</f>
        <v>0</v>
      </c>
      <c r="D3925" s="10">
        <f>[2]Emissions!D3925</f>
        <v>0</v>
      </c>
      <c r="E3925" s="42">
        <f>[2]Emissions!E3925</f>
        <v>0</v>
      </c>
      <c r="F3925" s="42">
        <f>[2]Emissions!F3925</f>
        <v>0</v>
      </c>
      <c r="G3925" s="42">
        <f>[2]Emissions!G3925</f>
        <v>0</v>
      </c>
      <c r="H3925" s="42">
        <f>[2]Emissions!H3925</f>
        <v>0</v>
      </c>
      <c r="I3925" s="42">
        <f>[2]Emissions!I3925</f>
        <v>0</v>
      </c>
      <c r="J3925" s="42">
        <f>[2]Emissions!J3925</f>
        <v>0</v>
      </c>
      <c r="K3925" s="42">
        <f>[2]Emissions!K3925</f>
        <v>0</v>
      </c>
      <c r="L3925" s="42">
        <f>[2]Emissions!L3925</f>
        <v>0</v>
      </c>
      <c r="M3925" s="42">
        <f>[2]Emissions!M3925</f>
        <v>0</v>
      </c>
    </row>
    <row r="3926" spans="1:13">
      <c r="A3926" s="10">
        <f>[2]Emissions!A3926</f>
        <v>0</v>
      </c>
      <c r="B3926" s="10">
        <f>[2]Emissions!B3926</f>
        <v>0</v>
      </c>
      <c r="C3926" s="10">
        <f>[2]Emissions!C3926</f>
        <v>0</v>
      </c>
      <c r="D3926" s="10">
        <f>[2]Emissions!D3926</f>
        <v>0</v>
      </c>
      <c r="E3926" s="42">
        <f>[2]Emissions!E3926</f>
        <v>0</v>
      </c>
      <c r="F3926" s="42">
        <f>[2]Emissions!F3926</f>
        <v>0</v>
      </c>
      <c r="G3926" s="42">
        <f>[2]Emissions!G3926</f>
        <v>0</v>
      </c>
      <c r="H3926" s="42">
        <f>[2]Emissions!H3926</f>
        <v>0</v>
      </c>
      <c r="I3926" s="42">
        <f>[2]Emissions!I3926</f>
        <v>0</v>
      </c>
      <c r="J3926" s="42">
        <f>[2]Emissions!J3926</f>
        <v>0</v>
      </c>
      <c r="K3926" s="42">
        <f>[2]Emissions!K3926</f>
        <v>0</v>
      </c>
      <c r="L3926" s="42">
        <f>[2]Emissions!L3926</f>
        <v>0</v>
      </c>
      <c r="M3926" s="42">
        <f>[2]Emissions!M3926</f>
        <v>0</v>
      </c>
    </row>
    <row r="3927" spans="1:13">
      <c r="A3927" s="10">
        <f>[2]Emissions!A3927</f>
        <v>0</v>
      </c>
      <c r="B3927" s="10">
        <f>[2]Emissions!B3927</f>
        <v>0</v>
      </c>
      <c r="C3927" s="10">
        <f>[2]Emissions!C3927</f>
        <v>0</v>
      </c>
      <c r="D3927" s="10">
        <f>[2]Emissions!D3927</f>
        <v>0</v>
      </c>
      <c r="E3927" s="42">
        <f>[2]Emissions!E3927</f>
        <v>0</v>
      </c>
      <c r="F3927" s="42">
        <f>[2]Emissions!F3927</f>
        <v>0</v>
      </c>
      <c r="G3927" s="42">
        <f>[2]Emissions!G3927</f>
        <v>0</v>
      </c>
      <c r="H3927" s="42">
        <f>[2]Emissions!H3927</f>
        <v>0</v>
      </c>
      <c r="I3927" s="42">
        <f>[2]Emissions!I3927</f>
        <v>0</v>
      </c>
      <c r="J3927" s="42">
        <f>[2]Emissions!J3927</f>
        <v>0</v>
      </c>
      <c r="K3927" s="42">
        <f>[2]Emissions!K3927</f>
        <v>0</v>
      </c>
      <c r="L3927" s="42">
        <f>[2]Emissions!L3927</f>
        <v>0</v>
      </c>
      <c r="M3927" s="42">
        <f>[2]Emissions!M3927</f>
        <v>0</v>
      </c>
    </row>
    <row r="3928" spans="1:13">
      <c r="A3928" s="10">
        <f>[2]Emissions!A3928</f>
        <v>0</v>
      </c>
      <c r="B3928" s="10">
        <f>[2]Emissions!B3928</f>
        <v>0</v>
      </c>
      <c r="C3928" s="10">
        <f>[2]Emissions!C3928</f>
        <v>0</v>
      </c>
      <c r="D3928" s="10">
        <f>[2]Emissions!D3928</f>
        <v>0</v>
      </c>
      <c r="E3928" s="42">
        <f>[2]Emissions!E3928</f>
        <v>0</v>
      </c>
      <c r="F3928" s="42">
        <f>[2]Emissions!F3928</f>
        <v>0</v>
      </c>
      <c r="G3928" s="42">
        <f>[2]Emissions!G3928</f>
        <v>0</v>
      </c>
      <c r="H3928" s="42">
        <f>[2]Emissions!H3928</f>
        <v>0</v>
      </c>
      <c r="I3928" s="42">
        <f>[2]Emissions!I3928</f>
        <v>0</v>
      </c>
      <c r="J3928" s="42">
        <f>[2]Emissions!J3928</f>
        <v>0</v>
      </c>
      <c r="K3928" s="42">
        <f>[2]Emissions!K3928</f>
        <v>0</v>
      </c>
      <c r="L3928" s="42">
        <f>[2]Emissions!L3928</f>
        <v>0</v>
      </c>
      <c r="M3928" s="42">
        <f>[2]Emissions!M3928</f>
        <v>0</v>
      </c>
    </row>
    <row r="3929" spans="1:13">
      <c r="A3929" s="10">
        <f>[2]Emissions!A3929</f>
        <v>0</v>
      </c>
      <c r="B3929" s="10">
        <f>[2]Emissions!B3929</f>
        <v>0</v>
      </c>
      <c r="C3929" s="10">
        <f>[2]Emissions!C3929</f>
        <v>0</v>
      </c>
      <c r="D3929" s="10">
        <f>[2]Emissions!D3929</f>
        <v>0</v>
      </c>
      <c r="E3929" s="42">
        <f>[2]Emissions!E3929</f>
        <v>0</v>
      </c>
      <c r="F3929" s="42">
        <f>[2]Emissions!F3929</f>
        <v>0</v>
      </c>
      <c r="G3929" s="42">
        <f>[2]Emissions!G3929</f>
        <v>0</v>
      </c>
      <c r="H3929" s="42">
        <f>[2]Emissions!H3929</f>
        <v>0</v>
      </c>
      <c r="I3929" s="42">
        <f>[2]Emissions!I3929</f>
        <v>0</v>
      </c>
      <c r="J3929" s="42">
        <f>[2]Emissions!J3929</f>
        <v>0</v>
      </c>
      <c r="K3929" s="42">
        <f>[2]Emissions!K3929</f>
        <v>0</v>
      </c>
      <c r="L3929" s="42">
        <f>[2]Emissions!L3929</f>
        <v>0</v>
      </c>
      <c r="M3929" s="42">
        <f>[2]Emissions!M3929</f>
        <v>0</v>
      </c>
    </row>
    <row r="3930" spans="1:13">
      <c r="A3930" s="10">
        <f>[2]Emissions!A3930</f>
        <v>0</v>
      </c>
      <c r="B3930" s="10">
        <f>[2]Emissions!B3930</f>
        <v>0</v>
      </c>
      <c r="C3930" s="10">
        <f>[2]Emissions!C3930</f>
        <v>0</v>
      </c>
      <c r="D3930" s="10">
        <f>[2]Emissions!D3930</f>
        <v>0</v>
      </c>
      <c r="E3930" s="42">
        <f>[2]Emissions!E3930</f>
        <v>0</v>
      </c>
      <c r="F3930" s="42">
        <f>[2]Emissions!F3930</f>
        <v>0</v>
      </c>
      <c r="G3930" s="42">
        <f>[2]Emissions!G3930</f>
        <v>0</v>
      </c>
      <c r="H3930" s="42">
        <f>[2]Emissions!H3930</f>
        <v>0</v>
      </c>
      <c r="I3930" s="42">
        <f>[2]Emissions!I3930</f>
        <v>0</v>
      </c>
      <c r="J3930" s="42">
        <f>[2]Emissions!J3930</f>
        <v>0</v>
      </c>
      <c r="K3930" s="42">
        <f>[2]Emissions!K3930</f>
        <v>0</v>
      </c>
      <c r="L3930" s="42">
        <f>[2]Emissions!L3930</f>
        <v>0</v>
      </c>
      <c r="M3930" s="42">
        <f>[2]Emissions!M3930</f>
        <v>0</v>
      </c>
    </row>
    <row r="3931" spans="1:13">
      <c r="A3931" s="10">
        <f>[2]Emissions!A3931</f>
        <v>0</v>
      </c>
      <c r="B3931" s="10">
        <f>[2]Emissions!B3931</f>
        <v>0</v>
      </c>
      <c r="C3931" s="10">
        <f>[2]Emissions!C3931</f>
        <v>0</v>
      </c>
      <c r="D3931" s="10">
        <f>[2]Emissions!D3931</f>
        <v>0</v>
      </c>
      <c r="E3931" s="42">
        <f>[2]Emissions!E3931</f>
        <v>0</v>
      </c>
      <c r="F3931" s="42">
        <f>[2]Emissions!F3931</f>
        <v>0</v>
      </c>
      <c r="G3931" s="42">
        <f>[2]Emissions!G3931</f>
        <v>0</v>
      </c>
      <c r="H3931" s="42">
        <f>[2]Emissions!H3931</f>
        <v>0</v>
      </c>
      <c r="I3931" s="42">
        <f>[2]Emissions!I3931</f>
        <v>0</v>
      </c>
      <c r="J3931" s="42">
        <f>[2]Emissions!J3931</f>
        <v>0</v>
      </c>
      <c r="K3931" s="42">
        <f>[2]Emissions!K3931</f>
        <v>0</v>
      </c>
      <c r="L3931" s="42">
        <f>[2]Emissions!L3931</f>
        <v>0</v>
      </c>
      <c r="M3931" s="42">
        <f>[2]Emissions!M3931</f>
        <v>0</v>
      </c>
    </row>
    <row r="3932" spans="1:13">
      <c r="A3932" s="10">
        <f>[2]Emissions!A3932</f>
        <v>0</v>
      </c>
      <c r="B3932" s="10">
        <f>[2]Emissions!B3932</f>
        <v>0</v>
      </c>
      <c r="C3932" s="10">
        <f>[2]Emissions!C3932</f>
        <v>0</v>
      </c>
      <c r="D3932" s="10">
        <f>[2]Emissions!D3932</f>
        <v>0</v>
      </c>
      <c r="E3932" s="42">
        <f>[2]Emissions!E3932</f>
        <v>0</v>
      </c>
      <c r="F3932" s="42">
        <f>[2]Emissions!F3932</f>
        <v>0</v>
      </c>
      <c r="G3932" s="42">
        <f>[2]Emissions!G3932</f>
        <v>0</v>
      </c>
      <c r="H3932" s="42">
        <f>[2]Emissions!H3932</f>
        <v>0</v>
      </c>
      <c r="I3932" s="42">
        <f>[2]Emissions!I3932</f>
        <v>0</v>
      </c>
      <c r="J3932" s="42">
        <f>[2]Emissions!J3932</f>
        <v>0</v>
      </c>
      <c r="K3932" s="42">
        <f>[2]Emissions!K3932</f>
        <v>0</v>
      </c>
      <c r="L3932" s="42">
        <f>[2]Emissions!L3932</f>
        <v>0</v>
      </c>
      <c r="M3932" s="42">
        <f>[2]Emissions!M3932</f>
        <v>0</v>
      </c>
    </row>
    <row r="3933" spans="1:13">
      <c r="A3933" s="10">
        <f>[2]Emissions!A3933</f>
        <v>0</v>
      </c>
      <c r="B3933" s="10">
        <f>[2]Emissions!B3933</f>
        <v>0</v>
      </c>
      <c r="C3933" s="10">
        <f>[2]Emissions!C3933</f>
        <v>0</v>
      </c>
      <c r="D3933" s="10">
        <f>[2]Emissions!D3933</f>
        <v>0</v>
      </c>
      <c r="E3933" s="42">
        <f>[2]Emissions!E3933</f>
        <v>0</v>
      </c>
      <c r="F3933" s="42">
        <f>[2]Emissions!F3933</f>
        <v>0</v>
      </c>
      <c r="G3933" s="42">
        <f>[2]Emissions!G3933</f>
        <v>0</v>
      </c>
      <c r="H3933" s="42">
        <f>[2]Emissions!H3933</f>
        <v>0</v>
      </c>
      <c r="I3933" s="42">
        <f>[2]Emissions!I3933</f>
        <v>0</v>
      </c>
      <c r="J3933" s="42">
        <f>[2]Emissions!J3933</f>
        <v>0</v>
      </c>
      <c r="K3933" s="42">
        <f>[2]Emissions!K3933</f>
        <v>0</v>
      </c>
      <c r="L3933" s="42">
        <f>[2]Emissions!L3933</f>
        <v>0</v>
      </c>
      <c r="M3933" s="42">
        <f>[2]Emissions!M3933</f>
        <v>0</v>
      </c>
    </row>
    <row r="3934" spans="1:13">
      <c r="A3934" s="10">
        <f>[2]Emissions!A3934</f>
        <v>0</v>
      </c>
      <c r="B3934" s="10">
        <f>[2]Emissions!B3934</f>
        <v>0</v>
      </c>
      <c r="C3934" s="10">
        <f>[2]Emissions!C3934</f>
        <v>0</v>
      </c>
      <c r="D3934" s="10">
        <f>[2]Emissions!D3934</f>
        <v>0</v>
      </c>
      <c r="E3934" s="42">
        <f>[2]Emissions!E3934</f>
        <v>0</v>
      </c>
      <c r="F3934" s="42">
        <f>[2]Emissions!F3934</f>
        <v>0</v>
      </c>
      <c r="G3934" s="42">
        <f>[2]Emissions!G3934</f>
        <v>0</v>
      </c>
      <c r="H3934" s="42">
        <f>[2]Emissions!H3934</f>
        <v>0</v>
      </c>
      <c r="I3934" s="42">
        <f>[2]Emissions!I3934</f>
        <v>0</v>
      </c>
      <c r="J3934" s="42">
        <f>[2]Emissions!J3934</f>
        <v>0</v>
      </c>
      <c r="K3934" s="42">
        <f>[2]Emissions!K3934</f>
        <v>0</v>
      </c>
      <c r="L3934" s="42">
        <f>[2]Emissions!L3934</f>
        <v>0</v>
      </c>
      <c r="M3934" s="42">
        <f>[2]Emissions!M3934</f>
        <v>0</v>
      </c>
    </row>
    <row r="3935" spans="1:13">
      <c r="A3935" s="10">
        <f>[2]Emissions!A3935</f>
        <v>0</v>
      </c>
      <c r="B3935" s="10">
        <f>[2]Emissions!B3935</f>
        <v>0</v>
      </c>
      <c r="C3935" s="10">
        <f>[2]Emissions!C3935</f>
        <v>0</v>
      </c>
      <c r="D3935" s="10">
        <f>[2]Emissions!D3935</f>
        <v>0</v>
      </c>
      <c r="E3935" s="42">
        <f>[2]Emissions!E3935</f>
        <v>0</v>
      </c>
      <c r="F3935" s="42">
        <f>[2]Emissions!F3935</f>
        <v>0</v>
      </c>
      <c r="G3935" s="42">
        <f>[2]Emissions!G3935</f>
        <v>0</v>
      </c>
      <c r="H3935" s="42">
        <f>[2]Emissions!H3935</f>
        <v>0</v>
      </c>
      <c r="I3935" s="42">
        <f>[2]Emissions!I3935</f>
        <v>0</v>
      </c>
      <c r="J3935" s="42">
        <f>[2]Emissions!J3935</f>
        <v>0</v>
      </c>
      <c r="K3935" s="42">
        <f>[2]Emissions!K3935</f>
        <v>0</v>
      </c>
      <c r="L3935" s="42">
        <f>[2]Emissions!L3935</f>
        <v>0</v>
      </c>
      <c r="M3935" s="42">
        <f>[2]Emissions!M3935</f>
        <v>0</v>
      </c>
    </row>
    <row r="3936" spans="1:13">
      <c r="A3936" s="10">
        <f>[2]Emissions!A3936</f>
        <v>0</v>
      </c>
      <c r="B3936" s="10">
        <f>[2]Emissions!B3936</f>
        <v>0</v>
      </c>
      <c r="C3936" s="10">
        <f>[2]Emissions!C3936</f>
        <v>0</v>
      </c>
      <c r="D3936" s="10">
        <f>[2]Emissions!D3936</f>
        <v>0</v>
      </c>
      <c r="E3936" s="42">
        <f>[2]Emissions!E3936</f>
        <v>0</v>
      </c>
      <c r="F3936" s="42">
        <f>[2]Emissions!F3936</f>
        <v>0</v>
      </c>
      <c r="G3936" s="42">
        <f>[2]Emissions!G3936</f>
        <v>0</v>
      </c>
      <c r="H3936" s="42">
        <f>[2]Emissions!H3936</f>
        <v>0</v>
      </c>
      <c r="I3936" s="42">
        <f>[2]Emissions!I3936</f>
        <v>0</v>
      </c>
      <c r="J3936" s="42">
        <f>[2]Emissions!J3936</f>
        <v>0</v>
      </c>
      <c r="K3936" s="42">
        <f>[2]Emissions!K3936</f>
        <v>0</v>
      </c>
      <c r="L3936" s="42">
        <f>[2]Emissions!L3936</f>
        <v>0</v>
      </c>
      <c r="M3936" s="42">
        <f>[2]Emissions!M3936</f>
        <v>0</v>
      </c>
    </row>
    <row r="3937" spans="1:13">
      <c r="A3937" s="10">
        <f>[2]Emissions!A3937</f>
        <v>0</v>
      </c>
      <c r="B3937" s="10">
        <f>[2]Emissions!B3937</f>
        <v>0</v>
      </c>
      <c r="C3937" s="10">
        <f>[2]Emissions!C3937</f>
        <v>0</v>
      </c>
      <c r="D3937" s="10">
        <f>[2]Emissions!D3937</f>
        <v>0</v>
      </c>
      <c r="E3937" s="42">
        <f>[2]Emissions!E3937</f>
        <v>0</v>
      </c>
      <c r="F3937" s="42">
        <f>[2]Emissions!F3937</f>
        <v>0</v>
      </c>
      <c r="G3937" s="42">
        <f>[2]Emissions!G3937</f>
        <v>0</v>
      </c>
      <c r="H3937" s="42">
        <f>[2]Emissions!H3937</f>
        <v>0</v>
      </c>
      <c r="I3937" s="42">
        <f>[2]Emissions!I3937</f>
        <v>0</v>
      </c>
      <c r="J3937" s="42">
        <f>[2]Emissions!J3937</f>
        <v>0</v>
      </c>
      <c r="K3937" s="42">
        <f>[2]Emissions!K3937</f>
        <v>0</v>
      </c>
      <c r="L3937" s="42">
        <f>[2]Emissions!L3937</f>
        <v>0</v>
      </c>
      <c r="M3937" s="42">
        <f>[2]Emissions!M3937</f>
        <v>0</v>
      </c>
    </row>
    <row r="3938" spans="1:13">
      <c r="A3938" s="10">
        <f>[2]Emissions!A3938</f>
        <v>0</v>
      </c>
      <c r="B3938" s="10">
        <f>[2]Emissions!B3938</f>
        <v>0</v>
      </c>
      <c r="C3938" s="10">
        <f>[2]Emissions!C3938</f>
        <v>0</v>
      </c>
      <c r="D3938" s="10">
        <f>[2]Emissions!D3938</f>
        <v>0</v>
      </c>
      <c r="E3938" s="42">
        <f>[2]Emissions!E3938</f>
        <v>0</v>
      </c>
      <c r="F3938" s="42">
        <f>[2]Emissions!F3938</f>
        <v>0</v>
      </c>
      <c r="G3938" s="42">
        <f>[2]Emissions!G3938</f>
        <v>0</v>
      </c>
      <c r="H3938" s="42">
        <f>[2]Emissions!H3938</f>
        <v>0</v>
      </c>
      <c r="I3938" s="42">
        <f>[2]Emissions!I3938</f>
        <v>0</v>
      </c>
      <c r="J3938" s="42">
        <f>[2]Emissions!J3938</f>
        <v>0</v>
      </c>
      <c r="K3938" s="42">
        <f>[2]Emissions!K3938</f>
        <v>0</v>
      </c>
      <c r="L3938" s="42">
        <f>[2]Emissions!L3938</f>
        <v>0</v>
      </c>
      <c r="M3938" s="42">
        <f>[2]Emissions!M3938</f>
        <v>0</v>
      </c>
    </row>
    <row r="3939" spans="1:13">
      <c r="A3939" s="10">
        <f>[2]Emissions!A3939</f>
        <v>0</v>
      </c>
      <c r="B3939" s="10">
        <f>[2]Emissions!B3939</f>
        <v>0</v>
      </c>
      <c r="C3939" s="10">
        <f>[2]Emissions!C3939</f>
        <v>0</v>
      </c>
      <c r="D3939" s="10">
        <f>[2]Emissions!D3939</f>
        <v>0</v>
      </c>
      <c r="E3939" s="42">
        <f>[2]Emissions!E3939</f>
        <v>0</v>
      </c>
      <c r="F3939" s="42">
        <f>[2]Emissions!F3939</f>
        <v>0</v>
      </c>
      <c r="G3939" s="42">
        <f>[2]Emissions!G3939</f>
        <v>0</v>
      </c>
      <c r="H3939" s="42">
        <f>[2]Emissions!H3939</f>
        <v>0</v>
      </c>
      <c r="I3939" s="42">
        <f>[2]Emissions!I3939</f>
        <v>0</v>
      </c>
      <c r="J3939" s="42">
        <f>[2]Emissions!J3939</f>
        <v>0</v>
      </c>
      <c r="K3939" s="42">
        <f>[2]Emissions!K3939</f>
        <v>0</v>
      </c>
      <c r="L3939" s="42">
        <f>[2]Emissions!L3939</f>
        <v>0</v>
      </c>
      <c r="M3939" s="42">
        <f>[2]Emissions!M3939</f>
        <v>0</v>
      </c>
    </row>
    <row r="3940" spans="1:13">
      <c r="A3940" s="10">
        <f>[2]Emissions!A3940</f>
        <v>0</v>
      </c>
      <c r="B3940" s="10">
        <f>[2]Emissions!B3940</f>
        <v>0</v>
      </c>
      <c r="C3940" s="10">
        <f>[2]Emissions!C3940</f>
        <v>0</v>
      </c>
      <c r="D3940" s="10">
        <f>[2]Emissions!D3940</f>
        <v>0</v>
      </c>
      <c r="E3940" s="42">
        <f>[2]Emissions!E3940</f>
        <v>0</v>
      </c>
      <c r="F3940" s="42">
        <f>[2]Emissions!F3940</f>
        <v>0</v>
      </c>
      <c r="G3940" s="42">
        <f>[2]Emissions!G3940</f>
        <v>0</v>
      </c>
      <c r="H3940" s="42">
        <f>[2]Emissions!H3940</f>
        <v>0</v>
      </c>
      <c r="I3940" s="42">
        <f>[2]Emissions!I3940</f>
        <v>0</v>
      </c>
      <c r="J3940" s="42">
        <f>[2]Emissions!J3940</f>
        <v>0</v>
      </c>
      <c r="K3940" s="42">
        <f>[2]Emissions!K3940</f>
        <v>0</v>
      </c>
      <c r="L3940" s="42">
        <f>[2]Emissions!L3940</f>
        <v>0</v>
      </c>
      <c r="M3940" s="42">
        <f>[2]Emissions!M3940</f>
        <v>0</v>
      </c>
    </row>
    <row r="3941" spans="1:13">
      <c r="A3941" s="10">
        <f>[2]Emissions!A3941</f>
        <v>0</v>
      </c>
      <c r="B3941" s="10">
        <f>[2]Emissions!B3941</f>
        <v>0</v>
      </c>
      <c r="C3941" s="10">
        <f>[2]Emissions!C3941</f>
        <v>0</v>
      </c>
      <c r="D3941" s="10">
        <f>[2]Emissions!D3941</f>
        <v>0</v>
      </c>
      <c r="E3941" s="42">
        <f>[2]Emissions!E3941</f>
        <v>0</v>
      </c>
      <c r="F3941" s="42">
        <f>[2]Emissions!F3941</f>
        <v>0</v>
      </c>
      <c r="G3941" s="42">
        <f>[2]Emissions!G3941</f>
        <v>0</v>
      </c>
      <c r="H3941" s="42">
        <f>[2]Emissions!H3941</f>
        <v>0</v>
      </c>
      <c r="I3941" s="42">
        <f>[2]Emissions!I3941</f>
        <v>0</v>
      </c>
      <c r="J3941" s="42">
        <f>[2]Emissions!J3941</f>
        <v>0</v>
      </c>
      <c r="K3941" s="42">
        <f>[2]Emissions!K3941</f>
        <v>0</v>
      </c>
      <c r="L3941" s="42">
        <f>[2]Emissions!L3941</f>
        <v>0</v>
      </c>
      <c r="M3941" s="42">
        <f>[2]Emissions!M3941</f>
        <v>0</v>
      </c>
    </row>
    <row r="3942" spans="1:13">
      <c r="A3942" s="10">
        <f>[2]Emissions!A3942</f>
        <v>0</v>
      </c>
      <c r="B3942" s="10">
        <f>[2]Emissions!B3942</f>
        <v>0</v>
      </c>
      <c r="C3942" s="10">
        <f>[2]Emissions!C3942</f>
        <v>0</v>
      </c>
      <c r="D3942" s="10">
        <f>[2]Emissions!D3942</f>
        <v>0</v>
      </c>
      <c r="E3942" s="42">
        <f>[2]Emissions!E3942</f>
        <v>0</v>
      </c>
      <c r="F3942" s="42">
        <f>[2]Emissions!F3942</f>
        <v>0</v>
      </c>
      <c r="G3942" s="42">
        <f>[2]Emissions!G3942</f>
        <v>0</v>
      </c>
      <c r="H3942" s="42">
        <f>[2]Emissions!H3942</f>
        <v>0</v>
      </c>
      <c r="I3942" s="42">
        <f>[2]Emissions!I3942</f>
        <v>0</v>
      </c>
      <c r="J3942" s="42">
        <f>[2]Emissions!J3942</f>
        <v>0</v>
      </c>
      <c r="K3942" s="42">
        <f>[2]Emissions!K3942</f>
        <v>0</v>
      </c>
      <c r="L3942" s="42">
        <f>[2]Emissions!L3942</f>
        <v>0</v>
      </c>
      <c r="M3942" s="42">
        <f>[2]Emissions!M3942</f>
        <v>0</v>
      </c>
    </row>
    <row r="3943" spans="1:13">
      <c r="A3943" s="10">
        <f>[2]Emissions!A3943</f>
        <v>0</v>
      </c>
      <c r="B3943" s="10">
        <f>[2]Emissions!B3943</f>
        <v>0</v>
      </c>
      <c r="C3943" s="10">
        <f>[2]Emissions!C3943</f>
        <v>0</v>
      </c>
      <c r="D3943" s="10">
        <f>[2]Emissions!D3943</f>
        <v>0</v>
      </c>
      <c r="E3943" s="42">
        <f>[2]Emissions!E3943</f>
        <v>0</v>
      </c>
      <c r="F3943" s="42">
        <f>[2]Emissions!F3943</f>
        <v>0</v>
      </c>
      <c r="G3943" s="42">
        <f>[2]Emissions!G3943</f>
        <v>0</v>
      </c>
      <c r="H3943" s="42">
        <f>[2]Emissions!H3943</f>
        <v>0</v>
      </c>
      <c r="I3943" s="42">
        <f>[2]Emissions!I3943</f>
        <v>0</v>
      </c>
      <c r="J3943" s="42">
        <f>[2]Emissions!J3943</f>
        <v>0</v>
      </c>
      <c r="K3943" s="42">
        <f>[2]Emissions!K3943</f>
        <v>0</v>
      </c>
      <c r="L3943" s="42">
        <f>[2]Emissions!L3943</f>
        <v>0</v>
      </c>
      <c r="M3943" s="42">
        <f>[2]Emissions!M3943</f>
        <v>0</v>
      </c>
    </row>
    <row r="3944" spans="1:13">
      <c r="A3944" s="10">
        <f>[2]Emissions!A3944</f>
        <v>0</v>
      </c>
      <c r="B3944" s="10">
        <f>[2]Emissions!B3944</f>
        <v>0</v>
      </c>
      <c r="C3944" s="10">
        <f>[2]Emissions!C3944</f>
        <v>0</v>
      </c>
      <c r="D3944" s="10">
        <f>[2]Emissions!D3944</f>
        <v>0</v>
      </c>
      <c r="E3944" s="42">
        <f>[2]Emissions!E3944</f>
        <v>0</v>
      </c>
      <c r="F3944" s="42">
        <f>[2]Emissions!F3944</f>
        <v>0</v>
      </c>
      <c r="G3944" s="42">
        <f>[2]Emissions!G3944</f>
        <v>0</v>
      </c>
      <c r="H3944" s="42">
        <f>[2]Emissions!H3944</f>
        <v>0</v>
      </c>
      <c r="I3944" s="42">
        <f>[2]Emissions!I3944</f>
        <v>0</v>
      </c>
      <c r="J3944" s="42">
        <f>[2]Emissions!J3944</f>
        <v>0</v>
      </c>
      <c r="K3944" s="42">
        <f>[2]Emissions!K3944</f>
        <v>0</v>
      </c>
      <c r="L3944" s="42">
        <f>[2]Emissions!L3944</f>
        <v>0</v>
      </c>
      <c r="M3944" s="42">
        <f>[2]Emissions!M3944</f>
        <v>0</v>
      </c>
    </row>
    <row r="3945" spans="1:13">
      <c r="A3945" s="10">
        <f>[2]Emissions!A3945</f>
        <v>0</v>
      </c>
      <c r="B3945" s="10">
        <f>[2]Emissions!B3945</f>
        <v>0</v>
      </c>
      <c r="C3945" s="10">
        <f>[2]Emissions!C3945</f>
        <v>0</v>
      </c>
      <c r="D3945" s="10">
        <f>[2]Emissions!D3945</f>
        <v>0</v>
      </c>
      <c r="E3945" s="42">
        <f>[2]Emissions!E3945</f>
        <v>0</v>
      </c>
      <c r="F3945" s="42">
        <f>[2]Emissions!F3945</f>
        <v>0</v>
      </c>
      <c r="G3945" s="42">
        <f>[2]Emissions!G3945</f>
        <v>0</v>
      </c>
      <c r="H3945" s="42">
        <f>[2]Emissions!H3945</f>
        <v>0</v>
      </c>
      <c r="I3945" s="42">
        <f>[2]Emissions!I3945</f>
        <v>0</v>
      </c>
      <c r="J3945" s="42">
        <f>[2]Emissions!J3945</f>
        <v>0</v>
      </c>
      <c r="K3945" s="42">
        <f>[2]Emissions!K3945</f>
        <v>0</v>
      </c>
      <c r="L3945" s="42">
        <f>[2]Emissions!L3945</f>
        <v>0</v>
      </c>
      <c r="M3945" s="42">
        <f>[2]Emissions!M3945</f>
        <v>0</v>
      </c>
    </row>
    <row r="3946" spans="1:13">
      <c r="A3946" s="10">
        <f>[2]Emissions!A3946</f>
        <v>0</v>
      </c>
      <c r="B3946" s="10">
        <f>[2]Emissions!B3946</f>
        <v>0</v>
      </c>
      <c r="C3946" s="10">
        <f>[2]Emissions!C3946</f>
        <v>0</v>
      </c>
      <c r="D3946" s="10">
        <f>[2]Emissions!D3946</f>
        <v>0</v>
      </c>
      <c r="E3946" s="42">
        <f>[2]Emissions!E3946</f>
        <v>0</v>
      </c>
      <c r="F3946" s="42">
        <f>[2]Emissions!F3946</f>
        <v>0</v>
      </c>
      <c r="G3946" s="42">
        <f>[2]Emissions!G3946</f>
        <v>0</v>
      </c>
      <c r="H3946" s="42">
        <f>[2]Emissions!H3946</f>
        <v>0</v>
      </c>
      <c r="I3946" s="42">
        <f>[2]Emissions!I3946</f>
        <v>0</v>
      </c>
      <c r="J3946" s="42">
        <f>[2]Emissions!J3946</f>
        <v>0</v>
      </c>
      <c r="K3946" s="42">
        <f>[2]Emissions!K3946</f>
        <v>0</v>
      </c>
      <c r="L3946" s="42">
        <f>[2]Emissions!L3946</f>
        <v>0</v>
      </c>
      <c r="M3946" s="42">
        <f>[2]Emissions!M3946</f>
        <v>0</v>
      </c>
    </row>
    <row r="3947" spans="1:13">
      <c r="A3947" s="10">
        <f>[2]Emissions!A3947</f>
        <v>0</v>
      </c>
      <c r="B3947" s="10">
        <f>[2]Emissions!B3947</f>
        <v>0</v>
      </c>
      <c r="C3947" s="10">
        <f>[2]Emissions!C3947</f>
        <v>0</v>
      </c>
      <c r="D3947" s="10">
        <f>[2]Emissions!D3947</f>
        <v>0</v>
      </c>
      <c r="E3947" s="42">
        <f>[2]Emissions!E3947</f>
        <v>0</v>
      </c>
      <c r="F3947" s="42">
        <f>[2]Emissions!F3947</f>
        <v>0</v>
      </c>
      <c r="G3947" s="42">
        <f>[2]Emissions!G3947</f>
        <v>0</v>
      </c>
      <c r="H3947" s="42">
        <f>[2]Emissions!H3947</f>
        <v>0</v>
      </c>
      <c r="I3947" s="42">
        <f>[2]Emissions!I3947</f>
        <v>0</v>
      </c>
      <c r="J3947" s="42">
        <f>[2]Emissions!J3947</f>
        <v>0</v>
      </c>
      <c r="K3947" s="42">
        <f>[2]Emissions!K3947</f>
        <v>0</v>
      </c>
      <c r="L3947" s="42">
        <f>[2]Emissions!L3947</f>
        <v>0</v>
      </c>
      <c r="M3947" s="42">
        <f>[2]Emissions!M3947</f>
        <v>0</v>
      </c>
    </row>
    <row r="3948" spans="1:13">
      <c r="A3948" s="10">
        <f>[2]Emissions!A3948</f>
        <v>0</v>
      </c>
      <c r="B3948" s="10">
        <f>[2]Emissions!B3948</f>
        <v>0</v>
      </c>
      <c r="C3948" s="10">
        <f>[2]Emissions!C3948</f>
        <v>0</v>
      </c>
      <c r="D3948" s="10">
        <f>[2]Emissions!D3948</f>
        <v>0</v>
      </c>
      <c r="E3948" s="42">
        <f>[2]Emissions!E3948</f>
        <v>0</v>
      </c>
      <c r="F3948" s="42">
        <f>[2]Emissions!F3948</f>
        <v>0</v>
      </c>
      <c r="G3948" s="42">
        <f>[2]Emissions!G3948</f>
        <v>0</v>
      </c>
      <c r="H3948" s="42">
        <f>[2]Emissions!H3948</f>
        <v>0</v>
      </c>
      <c r="I3948" s="42">
        <f>[2]Emissions!I3948</f>
        <v>0</v>
      </c>
      <c r="J3948" s="42">
        <f>[2]Emissions!J3948</f>
        <v>0</v>
      </c>
      <c r="K3948" s="42">
        <f>[2]Emissions!K3948</f>
        <v>0</v>
      </c>
      <c r="L3948" s="42">
        <f>[2]Emissions!L3948</f>
        <v>0</v>
      </c>
      <c r="M3948" s="42">
        <f>[2]Emissions!M3948</f>
        <v>0</v>
      </c>
    </row>
    <row r="3949" spans="1:13">
      <c r="A3949" s="10">
        <f>[2]Emissions!A3949</f>
        <v>0</v>
      </c>
      <c r="B3949" s="10">
        <f>[2]Emissions!B3949</f>
        <v>0</v>
      </c>
      <c r="C3949" s="10">
        <f>[2]Emissions!C3949</f>
        <v>0</v>
      </c>
      <c r="D3949" s="10">
        <f>[2]Emissions!D3949</f>
        <v>0</v>
      </c>
      <c r="E3949" s="42">
        <f>[2]Emissions!E3949</f>
        <v>0</v>
      </c>
      <c r="F3949" s="42">
        <f>[2]Emissions!F3949</f>
        <v>0</v>
      </c>
      <c r="G3949" s="42">
        <f>[2]Emissions!G3949</f>
        <v>0</v>
      </c>
      <c r="H3949" s="42">
        <f>[2]Emissions!H3949</f>
        <v>0</v>
      </c>
      <c r="I3949" s="42">
        <f>[2]Emissions!I3949</f>
        <v>0</v>
      </c>
      <c r="J3949" s="42">
        <f>[2]Emissions!J3949</f>
        <v>0</v>
      </c>
      <c r="K3949" s="42">
        <f>[2]Emissions!K3949</f>
        <v>0</v>
      </c>
      <c r="L3949" s="42">
        <f>[2]Emissions!L3949</f>
        <v>0</v>
      </c>
      <c r="M3949" s="42">
        <f>[2]Emissions!M3949</f>
        <v>0</v>
      </c>
    </row>
    <row r="3950" spans="1:13">
      <c r="A3950" s="10">
        <f>[2]Emissions!A3950</f>
        <v>0</v>
      </c>
      <c r="B3950" s="10">
        <f>[2]Emissions!B3950</f>
        <v>0</v>
      </c>
      <c r="C3950" s="10">
        <f>[2]Emissions!C3950</f>
        <v>0</v>
      </c>
      <c r="D3950" s="10">
        <f>[2]Emissions!D3950</f>
        <v>0</v>
      </c>
      <c r="E3950" s="42">
        <f>[2]Emissions!E3950</f>
        <v>0</v>
      </c>
      <c r="F3950" s="42">
        <f>[2]Emissions!F3950</f>
        <v>0</v>
      </c>
      <c r="G3950" s="42">
        <f>[2]Emissions!G3950</f>
        <v>0</v>
      </c>
      <c r="H3950" s="42">
        <f>[2]Emissions!H3950</f>
        <v>0</v>
      </c>
      <c r="I3950" s="42">
        <f>[2]Emissions!I3950</f>
        <v>0</v>
      </c>
      <c r="J3950" s="42">
        <f>[2]Emissions!J3950</f>
        <v>0</v>
      </c>
      <c r="K3950" s="42">
        <f>[2]Emissions!K3950</f>
        <v>0</v>
      </c>
      <c r="L3950" s="42">
        <f>[2]Emissions!L3950</f>
        <v>0</v>
      </c>
      <c r="M3950" s="42">
        <f>[2]Emissions!M3950</f>
        <v>0</v>
      </c>
    </row>
    <row r="3951" spans="1:13">
      <c r="A3951" s="10">
        <f>[2]Emissions!A3951</f>
        <v>0</v>
      </c>
      <c r="B3951" s="10">
        <f>[2]Emissions!B3951</f>
        <v>0</v>
      </c>
      <c r="C3951" s="10">
        <f>[2]Emissions!C3951</f>
        <v>0</v>
      </c>
      <c r="D3951" s="10">
        <f>[2]Emissions!D3951</f>
        <v>0</v>
      </c>
      <c r="E3951" s="42">
        <f>[2]Emissions!E3951</f>
        <v>0</v>
      </c>
      <c r="F3951" s="42">
        <f>[2]Emissions!F3951</f>
        <v>0</v>
      </c>
      <c r="G3951" s="42">
        <f>[2]Emissions!G3951</f>
        <v>0</v>
      </c>
      <c r="H3951" s="42">
        <f>[2]Emissions!H3951</f>
        <v>0</v>
      </c>
      <c r="I3951" s="42">
        <f>[2]Emissions!I3951</f>
        <v>0</v>
      </c>
      <c r="J3951" s="42">
        <f>[2]Emissions!J3951</f>
        <v>0</v>
      </c>
      <c r="K3951" s="42">
        <f>[2]Emissions!K3951</f>
        <v>0</v>
      </c>
      <c r="L3951" s="42">
        <f>[2]Emissions!L3951</f>
        <v>0</v>
      </c>
      <c r="M3951" s="42">
        <f>[2]Emissions!M3951</f>
        <v>0</v>
      </c>
    </row>
    <row r="3952" spans="1:13">
      <c r="A3952" s="10">
        <f>[2]Emissions!A3952</f>
        <v>0</v>
      </c>
      <c r="B3952" s="10">
        <f>[2]Emissions!B3952</f>
        <v>0</v>
      </c>
      <c r="C3952" s="10">
        <f>[2]Emissions!C3952</f>
        <v>0</v>
      </c>
      <c r="D3952" s="10">
        <f>[2]Emissions!D3952</f>
        <v>0</v>
      </c>
      <c r="E3952" s="42">
        <f>[2]Emissions!E3952</f>
        <v>0</v>
      </c>
      <c r="F3952" s="42">
        <f>[2]Emissions!F3952</f>
        <v>0</v>
      </c>
      <c r="G3952" s="42">
        <f>[2]Emissions!G3952</f>
        <v>0</v>
      </c>
      <c r="H3952" s="42">
        <f>[2]Emissions!H3952</f>
        <v>0</v>
      </c>
      <c r="I3952" s="42">
        <f>[2]Emissions!I3952</f>
        <v>0</v>
      </c>
      <c r="J3952" s="42">
        <f>[2]Emissions!J3952</f>
        <v>0</v>
      </c>
      <c r="K3952" s="42">
        <f>[2]Emissions!K3952</f>
        <v>0</v>
      </c>
      <c r="L3952" s="42">
        <f>[2]Emissions!L3952</f>
        <v>0</v>
      </c>
      <c r="M3952" s="42">
        <f>[2]Emissions!M3952</f>
        <v>0</v>
      </c>
    </row>
    <row r="3953" spans="1:13">
      <c r="A3953" s="10">
        <f>[2]Emissions!A3953</f>
        <v>0</v>
      </c>
      <c r="B3953" s="10">
        <f>[2]Emissions!B3953</f>
        <v>0</v>
      </c>
      <c r="C3953" s="10">
        <f>[2]Emissions!C3953</f>
        <v>0</v>
      </c>
      <c r="D3953" s="10">
        <f>[2]Emissions!D3953</f>
        <v>0</v>
      </c>
      <c r="E3953" s="42">
        <f>[2]Emissions!E3953</f>
        <v>0</v>
      </c>
      <c r="F3953" s="42">
        <f>[2]Emissions!F3953</f>
        <v>0</v>
      </c>
      <c r="G3953" s="42">
        <f>[2]Emissions!G3953</f>
        <v>0</v>
      </c>
      <c r="H3953" s="42">
        <f>[2]Emissions!H3953</f>
        <v>0</v>
      </c>
      <c r="I3953" s="42">
        <f>[2]Emissions!I3953</f>
        <v>0</v>
      </c>
      <c r="J3953" s="42">
        <f>[2]Emissions!J3953</f>
        <v>0</v>
      </c>
      <c r="K3953" s="42">
        <f>[2]Emissions!K3953</f>
        <v>0</v>
      </c>
      <c r="L3953" s="42">
        <f>[2]Emissions!L3953</f>
        <v>0</v>
      </c>
      <c r="M3953" s="42">
        <f>[2]Emissions!M3953</f>
        <v>0</v>
      </c>
    </row>
    <row r="3954" spans="1:13">
      <c r="A3954" s="10">
        <f>[2]Emissions!A3954</f>
        <v>0</v>
      </c>
      <c r="B3954" s="10">
        <f>[2]Emissions!B3954</f>
        <v>0</v>
      </c>
      <c r="C3954" s="10">
        <f>[2]Emissions!C3954</f>
        <v>0</v>
      </c>
      <c r="D3954" s="10">
        <f>[2]Emissions!D3954</f>
        <v>0</v>
      </c>
      <c r="E3954" s="42">
        <f>[2]Emissions!E3954</f>
        <v>0</v>
      </c>
      <c r="F3954" s="42">
        <f>[2]Emissions!F3954</f>
        <v>0</v>
      </c>
      <c r="G3954" s="42">
        <f>[2]Emissions!G3954</f>
        <v>0</v>
      </c>
      <c r="H3954" s="42">
        <f>[2]Emissions!H3954</f>
        <v>0</v>
      </c>
      <c r="I3954" s="42">
        <f>[2]Emissions!I3954</f>
        <v>0</v>
      </c>
      <c r="J3954" s="42">
        <f>[2]Emissions!J3954</f>
        <v>0</v>
      </c>
      <c r="K3954" s="42">
        <f>[2]Emissions!K3954</f>
        <v>0</v>
      </c>
      <c r="L3954" s="42">
        <f>[2]Emissions!L3954</f>
        <v>0</v>
      </c>
      <c r="M3954" s="42">
        <f>[2]Emissions!M3954</f>
        <v>0</v>
      </c>
    </row>
    <row r="3955" spans="1:13">
      <c r="A3955" s="10">
        <f>[2]Emissions!A3955</f>
        <v>0</v>
      </c>
      <c r="B3955" s="10">
        <f>[2]Emissions!B3955</f>
        <v>0</v>
      </c>
      <c r="C3955" s="10">
        <f>[2]Emissions!C3955</f>
        <v>0</v>
      </c>
      <c r="D3955" s="10">
        <f>[2]Emissions!D3955</f>
        <v>0</v>
      </c>
      <c r="E3955" s="42">
        <f>[2]Emissions!E3955</f>
        <v>0</v>
      </c>
      <c r="F3955" s="42">
        <f>[2]Emissions!F3955</f>
        <v>0</v>
      </c>
      <c r="G3955" s="42">
        <f>[2]Emissions!G3955</f>
        <v>0</v>
      </c>
      <c r="H3955" s="42">
        <f>[2]Emissions!H3955</f>
        <v>0</v>
      </c>
      <c r="I3955" s="42">
        <f>[2]Emissions!I3955</f>
        <v>0</v>
      </c>
      <c r="J3955" s="42">
        <f>[2]Emissions!J3955</f>
        <v>0</v>
      </c>
      <c r="K3955" s="42">
        <f>[2]Emissions!K3955</f>
        <v>0</v>
      </c>
      <c r="L3955" s="42">
        <f>[2]Emissions!L3955</f>
        <v>0</v>
      </c>
      <c r="M3955" s="42">
        <f>[2]Emissions!M3955</f>
        <v>0</v>
      </c>
    </row>
    <row r="3956" spans="1:13">
      <c r="A3956" s="10">
        <f>[2]Emissions!A3956</f>
        <v>0</v>
      </c>
      <c r="B3956" s="10">
        <f>[2]Emissions!B3956</f>
        <v>0</v>
      </c>
      <c r="C3956" s="10">
        <f>[2]Emissions!C3956</f>
        <v>0</v>
      </c>
      <c r="D3956" s="10">
        <f>[2]Emissions!D3956</f>
        <v>0</v>
      </c>
      <c r="E3956" s="42">
        <f>[2]Emissions!E3956</f>
        <v>0</v>
      </c>
      <c r="F3956" s="42">
        <f>[2]Emissions!F3956</f>
        <v>0</v>
      </c>
      <c r="G3956" s="42">
        <f>[2]Emissions!G3956</f>
        <v>0</v>
      </c>
      <c r="H3956" s="42">
        <f>[2]Emissions!H3956</f>
        <v>0</v>
      </c>
      <c r="I3956" s="42">
        <f>[2]Emissions!I3956</f>
        <v>0</v>
      </c>
      <c r="J3956" s="42">
        <f>[2]Emissions!J3956</f>
        <v>0</v>
      </c>
      <c r="K3956" s="42">
        <f>[2]Emissions!K3956</f>
        <v>0</v>
      </c>
      <c r="L3956" s="42">
        <f>[2]Emissions!L3956</f>
        <v>0</v>
      </c>
      <c r="M3956" s="42">
        <f>[2]Emissions!M3956</f>
        <v>0</v>
      </c>
    </row>
    <row r="3957" spans="1:13">
      <c r="A3957" s="10">
        <f>[2]Emissions!A3957</f>
        <v>0</v>
      </c>
      <c r="B3957" s="10">
        <f>[2]Emissions!B3957</f>
        <v>0</v>
      </c>
      <c r="C3957" s="10">
        <f>[2]Emissions!C3957</f>
        <v>0</v>
      </c>
      <c r="D3957" s="10">
        <f>[2]Emissions!D3957</f>
        <v>0</v>
      </c>
      <c r="E3957" s="42">
        <f>[2]Emissions!E3957</f>
        <v>0</v>
      </c>
      <c r="F3957" s="42">
        <f>[2]Emissions!F3957</f>
        <v>0</v>
      </c>
      <c r="G3957" s="42">
        <f>[2]Emissions!G3957</f>
        <v>0</v>
      </c>
      <c r="H3957" s="42">
        <f>[2]Emissions!H3957</f>
        <v>0</v>
      </c>
      <c r="I3957" s="42">
        <f>[2]Emissions!I3957</f>
        <v>0</v>
      </c>
      <c r="J3957" s="42">
        <f>[2]Emissions!J3957</f>
        <v>0</v>
      </c>
      <c r="K3957" s="42">
        <f>[2]Emissions!K3957</f>
        <v>0</v>
      </c>
      <c r="L3957" s="42">
        <f>[2]Emissions!L3957</f>
        <v>0</v>
      </c>
      <c r="M3957" s="42">
        <f>[2]Emissions!M3957</f>
        <v>0</v>
      </c>
    </row>
    <row r="3958" spans="1:13">
      <c r="A3958" s="10">
        <f>[2]Emissions!A3958</f>
        <v>0</v>
      </c>
      <c r="B3958" s="10">
        <f>[2]Emissions!B3958</f>
        <v>0</v>
      </c>
      <c r="C3958" s="10">
        <f>[2]Emissions!C3958</f>
        <v>0</v>
      </c>
      <c r="D3958" s="10">
        <f>[2]Emissions!D3958</f>
        <v>0</v>
      </c>
      <c r="E3958" s="42">
        <f>[2]Emissions!E3958</f>
        <v>0</v>
      </c>
      <c r="F3958" s="42">
        <f>[2]Emissions!F3958</f>
        <v>0</v>
      </c>
      <c r="G3958" s="42">
        <f>[2]Emissions!G3958</f>
        <v>0</v>
      </c>
      <c r="H3958" s="42">
        <f>[2]Emissions!H3958</f>
        <v>0</v>
      </c>
      <c r="I3958" s="42">
        <f>[2]Emissions!I3958</f>
        <v>0</v>
      </c>
      <c r="J3958" s="42">
        <f>[2]Emissions!J3958</f>
        <v>0</v>
      </c>
      <c r="K3958" s="42">
        <f>[2]Emissions!K3958</f>
        <v>0</v>
      </c>
      <c r="L3958" s="42">
        <f>[2]Emissions!L3958</f>
        <v>0</v>
      </c>
      <c r="M3958" s="42">
        <f>[2]Emissions!M3958</f>
        <v>0</v>
      </c>
    </row>
    <row r="3959" spans="1:13">
      <c r="A3959" s="10">
        <f>[2]Emissions!A3959</f>
        <v>0</v>
      </c>
      <c r="B3959" s="10">
        <f>[2]Emissions!B3959</f>
        <v>0</v>
      </c>
      <c r="C3959" s="10">
        <f>[2]Emissions!C3959</f>
        <v>0</v>
      </c>
      <c r="D3959" s="10">
        <f>[2]Emissions!D3959</f>
        <v>0</v>
      </c>
      <c r="E3959" s="42">
        <f>[2]Emissions!E3959</f>
        <v>0</v>
      </c>
      <c r="F3959" s="42">
        <f>[2]Emissions!F3959</f>
        <v>0</v>
      </c>
      <c r="G3959" s="42">
        <f>[2]Emissions!G3959</f>
        <v>0</v>
      </c>
      <c r="H3959" s="42">
        <f>[2]Emissions!H3959</f>
        <v>0</v>
      </c>
      <c r="I3959" s="42">
        <f>[2]Emissions!I3959</f>
        <v>0</v>
      </c>
      <c r="J3959" s="42">
        <f>[2]Emissions!J3959</f>
        <v>0</v>
      </c>
      <c r="K3959" s="42">
        <f>[2]Emissions!K3959</f>
        <v>0</v>
      </c>
      <c r="L3959" s="42">
        <f>[2]Emissions!L3959</f>
        <v>0</v>
      </c>
      <c r="M3959" s="42">
        <f>[2]Emissions!M3959</f>
        <v>0</v>
      </c>
    </row>
    <row r="3960" spans="1:13">
      <c r="A3960" s="10">
        <f>[2]Emissions!A3960</f>
        <v>0</v>
      </c>
      <c r="B3960" s="10">
        <f>[2]Emissions!B3960</f>
        <v>0</v>
      </c>
      <c r="C3960" s="10">
        <f>[2]Emissions!C3960</f>
        <v>0</v>
      </c>
      <c r="D3960" s="10">
        <f>[2]Emissions!D3960</f>
        <v>0</v>
      </c>
      <c r="E3960" s="42">
        <f>[2]Emissions!E3960</f>
        <v>0</v>
      </c>
      <c r="F3960" s="42">
        <f>[2]Emissions!F3960</f>
        <v>0</v>
      </c>
      <c r="G3960" s="42">
        <f>[2]Emissions!G3960</f>
        <v>0</v>
      </c>
      <c r="H3960" s="42">
        <f>[2]Emissions!H3960</f>
        <v>0</v>
      </c>
      <c r="I3960" s="42">
        <f>[2]Emissions!I3960</f>
        <v>0</v>
      </c>
      <c r="J3960" s="42">
        <f>[2]Emissions!J3960</f>
        <v>0</v>
      </c>
      <c r="K3960" s="42">
        <f>[2]Emissions!K3960</f>
        <v>0</v>
      </c>
      <c r="L3960" s="42">
        <f>[2]Emissions!L3960</f>
        <v>0</v>
      </c>
      <c r="M3960" s="42">
        <f>[2]Emissions!M3960</f>
        <v>0</v>
      </c>
    </row>
    <row r="3961" spans="1:13">
      <c r="A3961" s="10">
        <f>[2]Emissions!A3961</f>
        <v>0</v>
      </c>
      <c r="B3961" s="10">
        <f>[2]Emissions!B3961</f>
        <v>0</v>
      </c>
      <c r="C3961" s="10">
        <f>[2]Emissions!C3961</f>
        <v>0</v>
      </c>
      <c r="D3961" s="10">
        <f>[2]Emissions!D3961</f>
        <v>0</v>
      </c>
      <c r="E3961" s="42">
        <f>[2]Emissions!E3961</f>
        <v>0</v>
      </c>
      <c r="F3961" s="42">
        <f>[2]Emissions!F3961</f>
        <v>0</v>
      </c>
      <c r="G3961" s="42">
        <f>[2]Emissions!G3961</f>
        <v>0</v>
      </c>
      <c r="H3961" s="42">
        <f>[2]Emissions!H3961</f>
        <v>0</v>
      </c>
      <c r="I3961" s="42">
        <f>[2]Emissions!I3961</f>
        <v>0</v>
      </c>
      <c r="J3961" s="42">
        <f>[2]Emissions!J3961</f>
        <v>0</v>
      </c>
      <c r="K3961" s="42">
        <f>[2]Emissions!K3961</f>
        <v>0</v>
      </c>
      <c r="L3961" s="42">
        <f>[2]Emissions!L3961</f>
        <v>0</v>
      </c>
      <c r="M3961" s="42">
        <f>[2]Emissions!M3961</f>
        <v>0</v>
      </c>
    </row>
    <row r="3962" spans="1:13">
      <c r="A3962" s="10">
        <f>[2]Emissions!A3962</f>
        <v>0</v>
      </c>
      <c r="B3962" s="10">
        <f>[2]Emissions!B3962</f>
        <v>0</v>
      </c>
      <c r="C3962" s="10">
        <f>[2]Emissions!C3962</f>
        <v>0</v>
      </c>
      <c r="D3962" s="10">
        <f>[2]Emissions!D3962</f>
        <v>0</v>
      </c>
      <c r="E3962" s="42">
        <f>[2]Emissions!E3962</f>
        <v>0</v>
      </c>
      <c r="F3962" s="42">
        <f>[2]Emissions!F3962</f>
        <v>0</v>
      </c>
      <c r="G3962" s="42">
        <f>[2]Emissions!G3962</f>
        <v>0</v>
      </c>
      <c r="H3962" s="42">
        <f>[2]Emissions!H3962</f>
        <v>0</v>
      </c>
      <c r="I3962" s="42">
        <f>[2]Emissions!I3962</f>
        <v>0</v>
      </c>
      <c r="J3962" s="42">
        <f>[2]Emissions!J3962</f>
        <v>0</v>
      </c>
      <c r="K3962" s="42">
        <f>[2]Emissions!K3962</f>
        <v>0</v>
      </c>
      <c r="L3962" s="42">
        <f>[2]Emissions!L3962</f>
        <v>0</v>
      </c>
      <c r="M3962" s="42">
        <f>[2]Emissions!M3962</f>
        <v>0</v>
      </c>
    </row>
    <row r="3963" spans="1:13">
      <c r="A3963" s="10">
        <f>[2]Emissions!A3963</f>
        <v>0</v>
      </c>
      <c r="B3963" s="10">
        <f>[2]Emissions!B3963</f>
        <v>0</v>
      </c>
      <c r="C3963" s="10">
        <f>[2]Emissions!C3963</f>
        <v>0</v>
      </c>
      <c r="D3963" s="10">
        <f>[2]Emissions!D3963</f>
        <v>0</v>
      </c>
      <c r="E3963" s="42">
        <f>[2]Emissions!E3963</f>
        <v>0</v>
      </c>
      <c r="F3963" s="42">
        <f>[2]Emissions!F3963</f>
        <v>0</v>
      </c>
      <c r="G3963" s="42">
        <f>[2]Emissions!G3963</f>
        <v>0</v>
      </c>
      <c r="H3963" s="42">
        <f>[2]Emissions!H3963</f>
        <v>0</v>
      </c>
      <c r="I3963" s="42">
        <f>[2]Emissions!I3963</f>
        <v>0</v>
      </c>
      <c r="J3963" s="42">
        <f>[2]Emissions!J3963</f>
        <v>0</v>
      </c>
      <c r="K3963" s="42">
        <f>[2]Emissions!K3963</f>
        <v>0</v>
      </c>
      <c r="L3963" s="42">
        <f>[2]Emissions!L3963</f>
        <v>0</v>
      </c>
      <c r="M3963" s="42">
        <f>[2]Emissions!M3963</f>
        <v>0</v>
      </c>
    </row>
    <row r="3964" spans="1:13">
      <c r="A3964" s="10">
        <f>[2]Emissions!A3964</f>
        <v>0</v>
      </c>
      <c r="B3964" s="10">
        <f>[2]Emissions!B3964</f>
        <v>0</v>
      </c>
      <c r="C3964" s="10">
        <f>[2]Emissions!C3964</f>
        <v>0</v>
      </c>
      <c r="D3964" s="10">
        <f>[2]Emissions!D3964</f>
        <v>0</v>
      </c>
      <c r="E3964" s="42">
        <f>[2]Emissions!E3964</f>
        <v>0</v>
      </c>
      <c r="F3964" s="42">
        <f>[2]Emissions!F3964</f>
        <v>0</v>
      </c>
      <c r="G3964" s="42">
        <f>[2]Emissions!G3964</f>
        <v>0</v>
      </c>
      <c r="H3964" s="42">
        <f>[2]Emissions!H3964</f>
        <v>0</v>
      </c>
      <c r="I3964" s="42">
        <f>[2]Emissions!I3964</f>
        <v>0</v>
      </c>
      <c r="J3964" s="42">
        <f>[2]Emissions!J3964</f>
        <v>0</v>
      </c>
      <c r="K3964" s="42">
        <f>[2]Emissions!K3964</f>
        <v>0</v>
      </c>
      <c r="L3964" s="42">
        <f>[2]Emissions!L3964</f>
        <v>0</v>
      </c>
      <c r="M3964" s="42">
        <f>[2]Emissions!M3964</f>
        <v>0</v>
      </c>
    </row>
    <row r="3965" spans="1:13">
      <c r="A3965" s="10">
        <f>[2]Emissions!A3965</f>
        <v>0</v>
      </c>
      <c r="B3965" s="10">
        <f>[2]Emissions!B3965</f>
        <v>0</v>
      </c>
      <c r="C3965" s="10">
        <f>[2]Emissions!C3965</f>
        <v>0</v>
      </c>
      <c r="D3965" s="10">
        <f>[2]Emissions!D3965</f>
        <v>0</v>
      </c>
      <c r="E3965" s="42">
        <f>[2]Emissions!E3965</f>
        <v>0</v>
      </c>
      <c r="F3965" s="42">
        <f>[2]Emissions!F3965</f>
        <v>0</v>
      </c>
      <c r="G3965" s="42">
        <f>[2]Emissions!G3965</f>
        <v>0</v>
      </c>
      <c r="H3965" s="42">
        <f>[2]Emissions!H3965</f>
        <v>0</v>
      </c>
      <c r="I3965" s="42">
        <f>[2]Emissions!I3965</f>
        <v>0</v>
      </c>
      <c r="J3965" s="42">
        <f>[2]Emissions!J3965</f>
        <v>0</v>
      </c>
      <c r="K3965" s="42">
        <f>[2]Emissions!K3965</f>
        <v>0</v>
      </c>
      <c r="L3965" s="42">
        <f>[2]Emissions!L3965</f>
        <v>0</v>
      </c>
      <c r="M3965" s="42">
        <f>[2]Emissions!M3965</f>
        <v>0</v>
      </c>
    </row>
    <row r="3966" spans="1:13">
      <c r="A3966" s="10">
        <f>[2]Emissions!A3966</f>
        <v>0</v>
      </c>
      <c r="B3966" s="10">
        <f>[2]Emissions!B3966</f>
        <v>0</v>
      </c>
      <c r="C3966" s="10">
        <f>[2]Emissions!C3966</f>
        <v>0</v>
      </c>
      <c r="D3966" s="10">
        <f>[2]Emissions!D3966</f>
        <v>0</v>
      </c>
      <c r="E3966" s="42">
        <f>[2]Emissions!E3966</f>
        <v>0</v>
      </c>
      <c r="F3966" s="42">
        <f>[2]Emissions!F3966</f>
        <v>0</v>
      </c>
      <c r="G3966" s="42">
        <f>[2]Emissions!G3966</f>
        <v>0</v>
      </c>
      <c r="H3966" s="42">
        <f>[2]Emissions!H3966</f>
        <v>0</v>
      </c>
      <c r="I3966" s="42">
        <f>[2]Emissions!I3966</f>
        <v>0</v>
      </c>
      <c r="J3966" s="42">
        <f>[2]Emissions!J3966</f>
        <v>0</v>
      </c>
      <c r="K3966" s="42">
        <f>[2]Emissions!K3966</f>
        <v>0</v>
      </c>
      <c r="L3966" s="42">
        <f>[2]Emissions!L3966</f>
        <v>0</v>
      </c>
      <c r="M3966" s="42">
        <f>[2]Emissions!M3966</f>
        <v>0</v>
      </c>
    </row>
    <row r="3967" spans="1:13">
      <c r="A3967" s="10">
        <f>[2]Emissions!A3967</f>
        <v>0</v>
      </c>
      <c r="B3967" s="10">
        <f>[2]Emissions!B3967</f>
        <v>0</v>
      </c>
      <c r="C3967" s="10">
        <f>[2]Emissions!C3967</f>
        <v>0</v>
      </c>
      <c r="D3967" s="10">
        <f>[2]Emissions!D3967</f>
        <v>0</v>
      </c>
      <c r="E3967" s="42">
        <f>[2]Emissions!E3967</f>
        <v>0</v>
      </c>
      <c r="F3967" s="42">
        <f>[2]Emissions!F3967</f>
        <v>0</v>
      </c>
      <c r="G3967" s="42">
        <f>[2]Emissions!G3967</f>
        <v>0</v>
      </c>
      <c r="H3967" s="42">
        <f>[2]Emissions!H3967</f>
        <v>0</v>
      </c>
      <c r="I3967" s="42">
        <f>[2]Emissions!I3967</f>
        <v>0</v>
      </c>
      <c r="J3967" s="42">
        <f>[2]Emissions!J3967</f>
        <v>0</v>
      </c>
      <c r="K3967" s="42">
        <f>[2]Emissions!K3967</f>
        <v>0</v>
      </c>
      <c r="L3967" s="42">
        <f>[2]Emissions!L3967</f>
        <v>0</v>
      </c>
      <c r="M3967" s="42">
        <f>[2]Emissions!M3967</f>
        <v>0</v>
      </c>
    </row>
    <row r="3968" spans="1:13">
      <c r="A3968" s="10">
        <f>[2]Emissions!A3968</f>
        <v>0</v>
      </c>
      <c r="B3968" s="10">
        <f>[2]Emissions!B3968</f>
        <v>0</v>
      </c>
      <c r="C3968" s="10">
        <f>[2]Emissions!C3968</f>
        <v>0</v>
      </c>
      <c r="D3968" s="10">
        <f>[2]Emissions!D3968</f>
        <v>0</v>
      </c>
      <c r="E3968" s="42">
        <f>[2]Emissions!E3968</f>
        <v>0</v>
      </c>
      <c r="F3968" s="42">
        <f>[2]Emissions!F3968</f>
        <v>0</v>
      </c>
      <c r="G3968" s="42">
        <f>[2]Emissions!G3968</f>
        <v>0</v>
      </c>
      <c r="H3968" s="42">
        <f>[2]Emissions!H3968</f>
        <v>0</v>
      </c>
      <c r="I3968" s="42">
        <f>[2]Emissions!I3968</f>
        <v>0</v>
      </c>
      <c r="J3968" s="42">
        <f>[2]Emissions!J3968</f>
        <v>0</v>
      </c>
      <c r="K3968" s="42">
        <f>[2]Emissions!K3968</f>
        <v>0</v>
      </c>
      <c r="L3968" s="42">
        <f>[2]Emissions!L3968</f>
        <v>0</v>
      </c>
      <c r="M3968" s="42">
        <f>[2]Emissions!M3968</f>
        <v>0</v>
      </c>
    </row>
    <row r="3969" spans="1:13">
      <c r="A3969" s="10">
        <f>[2]Emissions!A3969</f>
        <v>0</v>
      </c>
      <c r="B3969" s="10">
        <f>[2]Emissions!B3969</f>
        <v>0</v>
      </c>
      <c r="C3969" s="10">
        <f>[2]Emissions!C3969</f>
        <v>0</v>
      </c>
      <c r="D3969" s="10">
        <f>[2]Emissions!D3969</f>
        <v>0</v>
      </c>
      <c r="E3969" s="42">
        <f>[2]Emissions!E3969</f>
        <v>0</v>
      </c>
      <c r="F3969" s="42">
        <f>[2]Emissions!F3969</f>
        <v>0</v>
      </c>
      <c r="G3969" s="42">
        <f>[2]Emissions!G3969</f>
        <v>0</v>
      </c>
      <c r="H3969" s="42">
        <f>[2]Emissions!H3969</f>
        <v>0</v>
      </c>
      <c r="I3969" s="42">
        <f>[2]Emissions!I3969</f>
        <v>0</v>
      </c>
      <c r="J3969" s="42">
        <f>[2]Emissions!J3969</f>
        <v>0</v>
      </c>
      <c r="K3969" s="42">
        <f>[2]Emissions!K3969</f>
        <v>0</v>
      </c>
      <c r="L3969" s="42">
        <f>[2]Emissions!L3969</f>
        <v>0</v>
      </c>
      <c r="M3969" s="42">
        <f>[2]Emissions!M3969</f>
        <v>0</v>
      </c>
    </row>
    <row r="3970" spans="1:13">
      <c r="A3970" s="10">
        <f>[2]Emissions!A3970</f>
        <v>0</v>
      </c>
      <c r="B3970" s="10">
        <f>[2]Emissions!B3970</f>
        <v>0</v>
      </c>
      <c r="C3970" s="10">
        <f>[2]Emissions!C3970</f>
        <v>0</v>
      </c>
      <c r="D3970" s="10">
        <f>[2]Emissions!D3970</f>
        <v>0</v>
      </c>
      <c r="E3970" s="42">
        <f>[2]Emissions!E3970</f>
        <v>0</v>
      </c>
      <c r="F3970" s="42">
        <f>[2]Emissions!F3970</f>
        <v>0</v>
      </c>
      <c r="G3970" s="42">
        <f>[2]Emissions!G3970</f>
        <v>0</v>
      </c>
      <c r="H3970" s="42">
        <f>[2]Emissions!H3970</f>
        <v>0</v>
      </c>
      <c r="I3970" s="42">
        <f>[2]Emissions!I3970</f>
        <v>0</v>
      </c>
      <c r="J3970" s="42">
        <f>[2]Emissions!J3970</f>
        <v>0</v>
      </c>
      <c r="K3970" s="42">
        <f>[2]Emissions!K3970</f>
        <v>0</v>
      </c>
      <c r="L3970" s="42">
        <f>[2]Emissions!L3970</f>
        <v>0</v>
      </c>
      <c r="M3970" s="42">
        <f>[2]Emissions!M3970</f>
        <v>0</v>
      </c>
    </row>
    <row r="3971" spans="1:13">
      <c r="A3971" s="10">
        <f>[2]Emissions!A3971</f>
        <v>0</v>
      </c>
      <c r="B3971" s="10">
        <f>[2]Emissions!B3971</f>
        <v>0</v>
      </c>
      <c r="C3971" s="10">
        <f>[2]Emissions!C3971</f>
        <v>0</v>
      </c>
      <c r="D3971" s="10">
        <f>[2]Emissions!D3971</f>
        <v>0</v>
      </c>
      <c r="E3971" s="42">
        <f>[2]Emissions!E3971</f>
        <v>0</v>
      </c>
      <c r="F3971" s="42">
        <f>[2]Emissions!F3971</f>
        <v>0</v>
      </c>
      <c r="G3971" s="42">
        <f>[2]Emissions!G3971</f>
        <v>0</v>
      </c>
      <c r="H3971" s="42">
        <f>[2]Emissions!H3971</f>
        <v>0</v>
      </c>
      <c r="I3971" s="42">
        <f>[2]Emissions!I3971</f>
        <v>0</v>
      </c>
      <c r="J3971" s="42">
        <f>[2]Emissions!J3971</f>
        <v>0</v>
      </c>
      <c r="K3971" s="42">
        <f>[2]Emissions!K3971</f>
        <v>0</v>
      </c>
      <c r="L3971" s="42">
        <f>[2]Emissions!L3971</f>
        <v>0</v>
      </c>
      <c r="M3971" s="42">
        <f>[2]Emissions!M3971</f>
        <v>0</v>
      </c>
    </row>
    <row r="3972" spans="1:13">
      <c r="A3972" s="10">
        <f>[2]Emissions!A3972</f>
        <v>0</v>
      </c>
      <c r="B3972" s="10">
        <f>[2]Emissions!B3972</f>
        <v>0</v>
      </c>
      <c r="C3972" s="10">
        <f>[2]Emissions!C3972</f>
        <v>0</v>
      </c>
      <c r="D3972" s="10">
        <f>[2]Emissions!D3972</f>
        <v>0</v>
      </c>
      <c r="E3972" s="42">
        <f>[2]Emissions!E3972</f>
        <v>0</v>
      </c>
      <c r="F3972" s="42">
        <f>[2]Emissions!F3972</f>
        <v>0</v>
      </c>
      <c r="G3972" s="42">
        <f>[2]Emissions!G3972</f>
        <v>0</v>
      </c>
      <c r="H3972" s="42">
        <f>[2]Emissions!H3972</f>
        <v>0</v>
      </c>
      <c r="I3972" s="42">
        <f>[2]Emissions!I3972</f>
        <v>0</v>
      </c>
      <c r="J3972" s="42">
        <f>[2]Emissions!J3972</f>
        <v>0</v>
      </c>
      <c r="K3972" s="42">
        <f>[2]Emissions!K3972</f>
        <v>0</v>
      </c>
      <c r="L3972" s="42">
        <f>[2]Emissions!L3972</f>
        <v>0</v>
      </c>
      <c r="M3972" s="42">
        <f>[2]Emissions!M3972</f>
        <v>0</v>
      </c>
    </row>
    <row r="3973" spans="1:13">
      <c r="A3973" s="10">
        <f>[2]Emissions!A3973</f>
        <v>0</v>
      </c>
      <c r="B3973" s="10">
        <f>[2]Emissions!B3973</f>
        <v>0</v>
      </c>
      <c r="C3973" s="10">
        <f>[2]Emissions!C3973</f>
        <v>0</v>
      </c>
      <c r="D3973" s="10">
        <f>[2]Emissions!D3973</f>
        <v>0</v>
      </c>
      <c r="E3973" s="42">
        <f>[2]Emissions!E3973</f>
        <v>0</v>
      </c>
      <c r="F3973" s="42">
        <f>[2]Emissions!F3973</f>
        <v>0</v>
      </c>
      <c r="G3973" s="42">
        <f>[2]Emissions!G3973</f>
        <v>0</v>
      </c>
      <c r="H3973" s="42">
        <f>[2]Emissions!H3973</f>
        <v>0</v>
      </c>
      <c r="I3973" s="42">
        <f>[2]Emissions!I3973</f>
        <v>0</v>
      </c>
      <c r="J3973" s="42">
        <f>[2]Emissions!J3973</f>
        <v>0</v>
      </c>
      <c r="K3973" s="42">
        <f>[2]Emissions!K3973</f>
        <v>0</v>
      </c>
      <c r="L3973" s="42">
        <f>[2]Emissions!L3973</f>
        <v>0</v>
      </c>
      <c r="M3973" s="42">
        <f>[2]Emissions!M3973</f>
        <v>0</v>
      </c>
    </row>
    <row r="3974" spans="1:13">
      <c r="A3974" s="10">
        <f>[2]Emissions!A3974</f>
        <v>0</v>
      </c>
      <c r="B3974" s="10">
        <f>[2]Emissions!B3974</f>
        <v>0</v>
      </c>
      <c r="C3974" s="10">
        <f>[2]Emissions!C3974</f>
        <v>0</v>
      </c>
      <c r="D3974" s="10">
        <f>[2]Emissions!D3974</f>
        <v>0</v>
      </c>
      <c r="E3974" s="42">
        <f>[2]Emissions!E3974</f>
        <v>0</v>
      </c>
      <c r="F3974" s="42">
        <f>[2]Emissions!F3974</f>
        <v>0</v>
      </c>
      <c r="G3974" s="42">
        <f>[2]Emissions!G3974</f>
        <v>0</v>
      </c>
      <c r="H3974" s="42">
        <f>[2]Emissions!H3974</f>
        <v>0</v>
      </c>
      <c r="I3974" s="42">
        <f>[2]Emissions!I3974</f>
        <v>0</v>
      </c>
      <c r="J3974" s="42">
        <f>[2]Emissions!J3974</f>
        <v>0</v>
      </c>
      <c r="K3974" s="42">
        <f>[2]Emissions!K3974</f>
        <v>0</v>
      </c>
      <c r="L3974" s="42">
        <f>[2]Emissions!L3974</f>
        <v>0</v>
      </c>
      <c r="M3974" s="42">
        <f>[2]Emissions!M3974</f>
        <v>0</v>
      </c>
    </row>
    <row r="3975" spans="1:13">
      <c r="A3975" s="10">
        <f>[2]Emissions!A3975</f>
        <v>0</v>
      </c>
      <c r="B3975" s="10">
        <f>[2]Emissions!B3975</f>
        <v>0</v>
      </c>
      <c r="C3975" s="10">
        <f>[2]Emissions!C3975</f>
        <v>0</v>
      </c>
      <c r="D3975" s="10">
        <f>[2]Emissions!D3975</f>
        <v>0</v>
      </c>
      <c r="E3975" s="42">
        <f>[2]Emissions!E3975</f>
        <v>0</v>
      </c>
      <c r="F3975" s="42">
        <f>[2]Emissions!F3975</f>
        <v>0</v>
      </c>
      <c r="G3975" s="42">
        <f>[2]Emissions!G3975</f>
        <v>0</v>
      </c>
      <c r="H3975" s="42">
        <f>[2]Emissions!H3975</f>
        <v>0</v>
      </c>
      <c r="I3975" s="42">
        <f>[2]Emissions!I3975</f>
        <v>0</v>
      </c>
      <c r="J3975" s="42">
        <f>[2]Emissions!J3975</f>
        <v>0</v>
      </c>
      <c r="K3975" s="42">
        <f>[2]Emissions!K3975</f>
        <v>0</v>
      </c>
      <c r="L3975" s="42">
        <f>[2]Emissions!L3975</f>
        <v>0</v>
      </c>
      <c r="M3975" s="42">
        <f>[2]Emissions!M3975</f>
        <v>0</v>
      </c>
    </row>
    <row r="3976" spans="1:13">
      <c r="A3976" s="10">
        <f>[2]Emissions!A3976</f>
        <v>0</v>
      </c>
      <c r="B3976" s="10">
        <f>[2]Emissions!B3976</f>
        <v>0</v>
      </c>
      <c r="C3976" s="10">
        <f>[2]Emissions!C3976</f>
        <v>0</v>
      </c>
      <c r="D3976" s="10">
        <f>[2]Emissions!D3976</f>
        <v>0</v>
      </c>
      <c r="E3976" s="42">
        <f>[2]Emissions!E3976</f>
        <v>0</v>
      </c>
      <c r="F3976" s="42">
        <f>[2]Emissions!F3976</f>
        <v>0</v>
      </c>
      <c r="G3976" s="42">
        <f>[2]Emissions!G3976</f>
        <v>0</v>
      </c>
      <c r="H3976" s="42">
        <f>[2]Emissions!H3976</f>
        <v>0</v>
      </c>
      <c r="I3976" s="42">
        <f>[2]Emissions!I3976</f>
        <v>0</v>
      </c>
      <c r="J3976" s="42">
        <f>[2]Emissions!J3976</f>
        <v>0</v>
      </c>
      <c r="K3976" s="42">
        <f>[2]Emissions!K3976</f>
        <v>0</v>
      </c>
      <c r="L3976" s="42">
        <f>[2]Emissions!L3976</f>
        <v>0</v>
      </c>
      <c r="M3976" s="42">
        <f>[2]Emissions!M3976</f>
        <v>0</v>
      </c>
    </row>
    <row r="3977" spans="1:13">
      <c r="A3977" s="10">
        <f>[2]Emissions!A3977</f>
        <v>0</v>
      </c>
      <c r="B3977" s="10">
        <f>[2]Emissions!B3977</f>
        <v>0</v>
      </c>
      <c r="C3977" s="10">
        <f>[2]Emissions!C3977</f>
        <v>0</v>
      </c>
      <c r="D3977" s="10">
        <f>[2]Emissions!D3977</f>
        <v>0</v>
      </c>
      <c r="E3977" s="42">
        <f>[2]Emissions!E3977</f>
        <v>0</v>
      </c>
      <c r="F3977" s="42">
        <f>[2]Emissions!F3977</f>
        <v>0</v>
      </c>
      <c r="G3977" s="42">
        <f>[2]Emissions!G3977</f>
        <v>0</v>
      </c>
      <c r="H3977" s="42">
        <f>[2]Emissions!H3977</f>
        <v>0</v>
      </c>
      <c r="I3977" s="42">
        <f>[2]Emissions!I3977</f>
        <v>0</v>
      </c>
      <c r="J3977" s="42">
        <f>[2]Emissions!J3977</f>
        <v>0</v>
      </c>
      <c r="K3977" s="42">
        <f>[2]Emissions!K3977</f>
        <v>0</v>
      </c>
      <c r="L3977" s="42">
        <f>[2]Emissions!L3977</f>
        <v>0</v>
      </c>
      <c r="M3977" s="42">
        <f>[2]Emissions!M3977</f>
        <v>0</v>
      </c>
    </row>
    <row r="3978" spans="1:13">
      <c r="A3978" s="10">
        <f>[2]Emissions!A3978</f>
        <v>0</v>
      </c>
      <c r="B3978" s="10">
        <f>[2]Emissions!B3978</f>
        <v>0</v>
      </c>
      <c r="C3978" s="10">
        <f>[2]Emissions!C3978</f>
        <v>0</v>
      </c>
      <c r="D3978" s="10">
        <f>[2]Emissions!D3978</f>
        <v>0</v>
      </c>
      <c r="E3978" s="42">
        <f>[2]Emissions!E3978</f>
        <v>0</v>
      </c>
      <c r="F3978" s="42">
        <f>[2]Emissions!F3978</f>
        <v>0</v>
      </c>
      <c r="G3978" s="42">
        <f>[2]Emissions!G3978</f>
        <v>0</v>
      </c>
      <c r="H3978" s="42">
        <f>[2]Emissions!H3978</f>
        <v>0</v>
      </c>
      <c r="I3978" s="42">
        <f>[2]Emissions!I3978</f>
        <v>0</v>
      </c>
      <c r="J3978" s="42">
        <f>[2]Emissions!J3978</f>
        <v>0</v>
      </c>
      <c r="K3978" s="42">
        <f>[2]Emissions!K3978</f>
        <v>0</v>
      </c>
      <c r="L3978" s="42">
        <f>[2]Emissions!L3978</f>
        <v>0</v>
      </c>
      <c r="M3978" s="42">
        <f>[2]Emissions!M3978</f>
        <v>0</v>
      </c>
    </row>
    <row r="3979" spans="1:13">
      <c r="A3979" s="10">
        <f>[2]Emissions!A3979</f>
        <v>0</v>
      </c>
      <c r="B3979" s="10">
        <f>[2]Emissions!B3979</f>
        <v>0</v>
      </c>
      <c r="C3979" s="10">
        <f>[2]Emissions!C3979</f>
        <v>0</v>
      </c>
      <c r="D3979" s="10">
        <f>[2]Emissions!D3979</f>
        <v>0</v>
      </c>
      <c r="E3979" s="42">
        <f>[2]Emissions!E3979</f>
        <v>0</v>
      </c>
      <c r="F3979" s="42">
        <f>[2]Emissions!F3979</f>
        <v>0</v>
      </c>
      <c r="G3979" s="42">
        <f>[2]Emissions!G3979</f>
        <v>0</v>
      </c>
      <c r="H3979" s="42">
        <f>[2]Emissions!H3979</f>
        <v>0</v>
      </c>
      <c r="I3979" s="42">
        <f>[2]Emissions!I3979</f>
        <v>0</v>
      </c>
      <c r="J3979" s="42">
        <f>[2]Emissions!J3979</f>
        <v>0</v>
      </c>
      <c r="K3979" s="42">
        <f>[2]Emissions!K3979</f>
        <v>0</v>
      </c>
      <c r="L3979" s="42">
        <f>[2]Emissions!L3979</f>
        <v>0</v>
      </c>
      <c r="M3979" s="42">
        <f>[2]Emissions!M3979</f>
        <v>0</v>
      </c>
    </row>
    <row r="3980" spans="1:13">
      <c r="A3980" s="10">
        <f>[2]Emissions!A3980</f>
        <v>0</v>
      </c>
      <c r="B3980" s="10">
        <f>[2]Emissions!B3980</f>
        <v>0</v>
      </c>
      <c r="C3980" s="10">
        <f>[2]Emissions!C3980</f>
        <v>0</v>
      </c>
      <c r="D3980" s="10">
        <f>[2]Emissions!D3980</f>
        <v>0</v>
      </c>
      <c r="E3980" s="42">
        <f>[2]Emissions!E3980</f>
        <v>0</v>
      </c>
      <c r="F3980" s="42">
        <f>[2]Emissions!F3980</f>
        <v>0</v>
      </c>
      <c r="G3980" s="42">
        <f>[2]Emissions!G3980</f>
        <v>0</v>
      </c>
      <c r="H3980" s="42">
        <f>[2]Emissions!H3980</f>
        <v>0</v>
      </c>
      <c r="I3980" s="42">
        <f>[2]Emissions!I3980</f>
        <v>0</v>
      </c>
      <c r="J3980" s="42">
        <f>[2]Emissions!J3980</f>
        <v>0</v>
      </c>
      <c r="K3980" s="42">
        <f>[2]Emissions!K3980</f>
        <v>0</v>
      </c>
      <c r="L3980" s="42">
        <f>[2]Emissions!L3980</f>
        <v>0</v>
      </c>
      <c r="M3980" s="42">
        <f>[2]Emissions!M3980</f>
        <v>0</v>
      </c>
    </row>
    <row r="3981" spans="1:13">
      <c r="A3981" s="10">
        <f>[2]Emissions!A3981</f>
        <v>0</v>
      </c>
      <c r="B3981" s="10">
        <f>[2]Emissions!B3981</f>
        <v>0</v>
      </c>
      <c r="C3981" s="10">
        <f>[2]Emissions!C3981</f>
        <v>0</v>
      </c>
      <c r="D3981" s="10">
        <f>[2]Emissions!D3981</f>
        <v>0</v>
      </c>
      <c r="E3981" s="42">
        <f>[2]Emissions!E3981</f>
        <v>0</v>
      </c>
      <c r="F3981" s="42">
        <f>[2]Emissions!F3981</f>
        <v>0</v>
      </c>
      <c r="G3981" s="42">
        <f>[2]Emissions!G3981</f>
        <v>0</v>
      </c>
      <c r="H3981" s="42">
        <f>[2]Emissions!H3981</f>
        <v>0</v>
      </c>
      <c r="I3981" s="42">
        <f>[2]Emissions!I3981</f>
        <v>0</v>
      </c>
      <c r="J3981" s="42">
        <f>[2]Emissions!J3981</f>
        <v>0</v>
      </c>
      <c r="K3981" s="42">
        <f>[2]Emissions!K3981</f>
        <v>0</v>
      </c>
      <c r="L3981" s="42">
        <f>[2]Emissions!L3981</f>
        <v>0</v>
      </c>
      <c r="M3981" s="42">
        <f>[2]Emissions!M3981</f>
        <v>0</v>
      </c>
    </row>
    <row r="3982" spans="1:13">
      <c r="A3982" s="10">
        <f>[2]Emissions!A3982</f>
        <v>0</v>
      </c>
      <c r="B3982" s="10">
        <f>[2]Emissions!B3982</f>
        <v>0</v>
      </c>
      <c r="C3982" s="10">
        <f>[2]Emissions!C3982</f>
        <v>0</v>
      </c>
      <c r="D3982" s="10">
        <f>[2]Emissions!D3982</f>
        <v>0</v>
      </c>
      <c r="E3982" s="42">
        <f>[2]Emissions!E3982</f>
        <v>0</v>
      </c>
      <c r="F3982" s="42">
        <f>[2]Emissions!F3982</f>
        <v>0</v>
      </c>
      <c r="G3982" s="42">
        <f>[2]Emissions!G3982</f>
        <v>0</v>
      </c>
      <c r="H3982" s="42">
        <f>[2]Emissions!H3982</f>
        <v>0</v>
      </c>
      <c r="I3982" s="42">
        <f>[2]Emissions!I3982</f>
        <v>0</v>
      </c>
      <c r="J3982" s="42">
        <f>[2]Emissions!J3982</f>
        <v>0</v>
      </c>
      <c r="K3982" s="42">
        <f>[2]Emissions!K3982</f>
        <v>0</v>
      </c>
      <c r="L3982" s="42">
        <f>[2]Emissions!L3982</f>
        <v>0</v>
      </c>
      <c r="M3982" s="42">
        <f>[2]Emissions!M3982</f>
        <v>0</v>
      </c>
    </row>
    <row r="3983" spans="1:13">
      <c r="A3983" s="10">
        <f>[2]Emissions!A3983</f>
        <v>0</v>
      </c>
      <c r="B3983" s="10">
        <f>[2]Emissions!B3983</f>
        <v>0</v>
      </c>
      <c r="C3983" s="10">
        <f>[2]Emissions!C3983</f>
        <v>0</v>
      </c>
      <c r="D3983" s="10">
        <f>[2]Emissions!D3983</f>
        <v>0</v>
      </c>
      <c r="E3983" s="42">
        <f>[2]Emissions!E3983</f>
        <v>0</v>
      </c>
      <c r="F3983" s="42">
        <f>[2]Emissions!F3983</f>
        <v>0</v>
      </c>
      <c r="G3983" s="42">
        <f>[2]Emissions!G3983</f>
        <v>0</v>
      </c>
      <c r="H3983" s="42">
        <f>[2]Emissions!H3983</f>
        <v>0</v>
      </c>
      <c r="I3983" s="42">
        <f>[2]Emissions!I3983</f>
        <v>0</v>
      </c>
      <c r="J3983" s="42">
        <f>[2]Emissions!J3983</f>
        <v>0</v>
      </c>
      <c r="K3983" s="42">
        <f>[2]Emissions!K3983</f>
        <v>0</v>
      </c>
      <c r="L3983" s="42">
        <f>[2]Emissions!L3983</f>
        <v>0</v>
      </c>
      <c r="M3983" s="42">
        <f>[2]Emissions!M3983</f>
        <v>0</v>
      </c>
    </row>
    <row r="3984" spans="1:13">
      <c r="A3984" s="10">
        <f>[2]Emissions!A3984</f>
        <v>0</v>
      </c>
      <c r="B3984" s="10">
        <f>[2]Emissions!B3984</f>
        <v>0</v>
      </c>
      <c r="C3984" s="10">
        <f>[2]Emissions!C3984</f>
        <v>0</v>
      </c>
      <c r="D3984" s="10">
        <f>[2]Emissions!D3984</f>
        <v>0</v>
      </c>
      <c r="E3984" s="42">
        <f>[2]Emissions!E3984</f>
        <v>0</v>
      </c>
      <c r="F3984" s="42">
        <f>[2]Emissions!F3984</f>
        <v>0</v>
      </c>
      <c r="G3984" s="42">
        <f>[2]Emissions!G3984</f>
        <v>0</v>
      </c>
      <c r="H3984" s="42">
        <f>[2]Emissions!H3984</f>
        <v>0</v>
      </c>
      <c r="I3984" s="42">
        <f>[2]Emissions!I3984</f>
        <v>0</v>
      </c>
      <c r="J3984" s="42">
        <f>[2]Emissions!J3984</f>
        <v>0</v>
      </c>
      <c r="K3984" s="42">
        <f>[2]Emissions!K3984</f>
        <v>0</v>
      </c>
      <c r="L3984" s="42">
        <f>[2]Emissions!L3984</f>
        <v>0</v>
      </c>
      <c r="M3984" s="42">
        <f>[2]Emissions!M3984</f>
        <v>0</v>
      </c>
    </row>
    <row r="3985" spans="1:13">
      <c r="A3985" s="10">
        <f>[2]Emissions!A3985</f>
        <v>0</v>
      </c>
      <c r="B3985" s="10">
        <f>[2]Emissions!B3985</f>
        <v>0</v>
      </c>
      <c r="C3985" s="10">
        <f>[2]Emissions!C3985</f>
        <v>0</v>
      </c>
      <c r="D3985" s="10">
        <f>[2]Emissions!D3985</f>
        <v>0</v>
      </c>
      <c r="E3985" s="42">
        <f>[2]Emissions!E3985</f>
        <v>0</v>
      </c>
      <c r="F3985" s="42">
        <f>[2]Emissions!F3985</f>
        <v>0</v>
      </c>
      <c r="G3985" s="42">
        <f>[2]Emissions!G3985</f>
        <v>0</v>
      </c>
      <c r="H3985" s="42">
        <f>[2]Emissions!H3985</f>
        <v>0</v>
      </c>
      <c r="I3985" s="42">
        <f>[2]Emissions!I3985</f>
        <v>0</v>
      </c>
      <c r="J3985" s="42">
        <f>[2]Emissions!J3985</f>
        <v>0</v>
      </c>
      <c r="K3985" s="42">
        <f>[2]Emissions!K3985</f>
        <v>0</v>
      </c>
      <c r="L3985" s="42">
        <f>[2]Emissions!L3985</f>
        <v>0</v>
      </c>
      <c r="M3985" s="42">
        <f>[2]Emissions!M3985</f>
        <v>0</v>
      </c>
    </row>
    <row r="3986" spans="1:13">
      <c r="A3986" s="10">
        <f>[2]Emissions!A3986</f>
        <v>0</v>
      </c>
      <c r="B3986" s="10">
        <f>[2]Emissions!B3986</f>
        <v>0</v>
      </c>
      <c r="C3986" s="10">
        <f>[2]Emissions!C3986</f>
        <v>0</v>
      </c>
      <c r="D3986" s="10">
        <f>[2]Emissions!D3986</f>
        <v>0</v>
      </c>
      <c r="E3986" s="42">
        <f>[2]Emissions!E3986</f>
        <v>0</v>
      </c>
      <c r="F3986" s="42">
        <f>[2]Emissions!F3986</f>
        <v>0</v>
      </c>
      <c r="G3986" s="42">
        <f>[2]Emissions!G3986</f>
        <v>0</v>
      </c>
      <c r="H3986" s="42">
        <f>[2]Emissions!H3986</f>
        <v>0</v>
      </c>
      <c r="I3986" s="42">
        <f>[2]Emissions!I3986</f>
        <v>0</v>
      </c>
      <c r="J3986" s="42">
        <f>[2]Emissions!J3986</f>
        <v>0</v>
      </c>
      <c r="K3986" s="42">
        <f>[2]Emissions!K3986</f>
        <v>0</v>
      </c>
      <c r="L3986" s="42">
        <f>[2]Emissions!L3986</f>
        <v>0</v>
      </c>
      <c r="M3986" s="42">
        <f>[2]Emissions!M3986</f>
        <v>0</v>
      </c>
    </row>
    <row r="3987" spans="1:13">
      <c r="A3987" s="10">
        <f>[2]Emissions!A3987</f>
        <v>0</v>
      </c>
      <c r="B3987" s="10">
        <f>[2]Emissions!B3987</f>
        <v>0</v>
      </c>
      <c r="C3987" s="10">
        <f>[2]Emissions!C3987</f>
        <v>0</v>
      </c>
      <c r="D3987" s="10">
        <f>[2]Emissions!D3987</f>
        <v>0</v>
      </c>
      <c r="E3987" s="42">
        <f>[2]Emissions!E3987</f>
        <v>0</v>
      </c>
      <c r="F3987" s="42">
        <f>[2]Emissions!F3987</f>
        <v>0</v>
      </c>
      <c r="G3987" s="42">
        <f>[2]Emissions!G3987</f>
        <v>0</v>
      </c>
      <c r="H3987" s="42">
        <f>[2]Emissions!H3987</f>
        <v>0</v>
      </c>
      <c r="I3987" s="42">
        <f>[2]Emissions!I3987</f>
        <v>0</v>
      </c>
      <c r="J3987" s="42">
        <f>[2]Emissions!J3987</f>
        <v>0</v>
      </c>
      <c r="K3987" s="42">
        <f>[2]Emissions!K3987</f>
        <v>0</v>
      </c>
      <c r="L3987" s="42">
        <f>[2]Emissions!L3987</f>
        <v>0</v>
      </c>
      <c r="M3987" s="42">
        <f>[2]Emissions!M3987</f>
        <v>0</v>
      </c>
    </row>
    <row r="3988" spans="1:13">
      <c r="A3988" s="10">
        <f>[2]Emissions!A3988</f>
        <v>0</v>
      </c>
      <c r="B3988" s="10">
        <f>[2]Emissions!B3988</f>
        <v>0</v>
      </c>
      <c r="C3988" s="10">
        <f>[2]Emissions!C3988</f>
        <v>0</v>
      </c>
      <c r="D3988" s="10">
        <f>[2]Emissions!D3988</f>
        <v>0</v>
      </c>
      <c r="E3988" s="42">
        <f>[2]Emissions!E3988</f>
        <v>0</v>
      </c>
      <c r="F3988" s="42">
        <f>[2]Emissions!F3988</f>
        <v>0</v>
      </c>
      <c r="G3988" s="42">
        <f>[2]Emissions!G3988</f>
        <v>0</v>
      </c>
      <c r="H3988" s="42">
        <f>[2]Emissions!H3988</f>
        <v>0</v>
      </c>
      <c r="I3988" s="42">
        <f>[2]Emissions!I3988</f>
        <v>0</v>
      </c>
      <c r="J3988" s="42">
        <f>[2]Emissions!J3988</f>
        <v>0</v>
      </c>
      <c r="K3988" s="42">
        <f>[2]Emissions!K3988</f>
        <v>0</v>
      </c>
      <c r="L3988" s="42">
        <f>[2]Emissions!L3988</f>
        <v>0</v>
      </c>
      <c r="M3988" s="42">
        <f>[2]Emissions!M3988</f>
        <v>0</v>
      </c>
    </row>
    <row r="3989" spans="1:13">
      <c r="A3989" s="10">
        <f>[2]Emissions!A3989</f>
        <v>0</v>
      </c>
      <c r="B3989" s="10">
        <f>[2]Emissions!B3989</f>
        <v>0</v>
      </c>
      <c r="C3989" s="10">
        <f>[2]Emissions!C3989</f>
        <v>0</v>
      </c>
      <c r="D3989" s="10">
        <f>[2]Emissions!D3989</f>
        <v>0</v>
      </c>
      <c r="E3989" s="42">
        <f>[2]Emissions!E3989</f>
        <v>0</v>
      </c>
      <c r="F3989" s="42">
        <f>[2]Emissions!F3989</f>
        <v>0</v>
      </c>
      <c r="G3989" s="42">
        <f>[2]Emissions!G3989</f>
        <v>0</v>
      </c>
      <c r="H3989" s="42">
        <f>[2]Emissions!H3989</f>
        <v>0</v>
      </c>
      <c r="I3989" s="42">
        <f>[2]Emissions!I3989</f>
        <v>0</v>
      </c>
      <c r="J3989" s="42">
        <f>[2]Emissions!J3989</f>
        <v>0</v>
      </c>
      <c r="K3989" s="42">
        <f>[2]Emissions!K3989</f>
        <v>0</v>
      </c>
      <c r="L3989" s="42">
        <f>[2]Emissions!L3989</f>
        <v>0</v>
      </c>
      <c r="M3989" s="42">
        <f>[2]Emissions!M3989</f>
        <v>0</v>
      </c>
    </row>
    <row r="3990" spans="1:13">
      <c r="A3990" s="10">
        <f>[2]Emissions!A3990</f>
        <v>0</v>
      </c>
      <c r="B3990" s="10">
        <f>[2]Emissions!B3990</f>
        <v>0</v>
      </c>
      <c r="C3990" s="10">
        <f>[2]Emissions!C3990</f>
        <v>0</v>
      </c>
      <c r="D3990" s="10">
        <f>[2]Emissions!D3990</f>
        <v>0</v>
      </c>
      <c r="E3990" s="42">
        <f>[2]Emissions!E3990</f>
        <v>0</v>
      </c>
      <c r="F3990" s="42">
        <f>[2]Emissions!F3990</f>
        <v>0</v>
      </c>
      <c r="G3990" s="42">
        <f>[2]Emissions!G3990</f>
        <v>0</v>
      </c>
      <c r="H3990" s="42">
        <f>[2]Emissions!H3990</f>
        <v>0</v>
      </c>
      <c r="I3990" s="42">
        <f>[2]Emissions!I3990</f>
        <v>0</v>
      </c>
      <c r="J3990" s="42">
        <f>[2]Emissions!J3990</f>
        <v>0</v>
      </c>
      <c r="K3990" s="42">
        <f>[2]Emissions!K3990</f>
        <v>0</v>
      </c>
      <c r="L3990" s="42">
        <f>[2]Emissions!L3990</f>
        <v>0</v>
      </c>
      <c r="M3990" s="42">
        <f>[2]Emissions!M3990</f>
        <v>0</v>
      </c>
    </row>
    <row r="3991" spans="1:13">
      <c r="A3991" s="10">
        <f>[2]Emissions!A3991</f>
        <v>0</v>
      </c>
      <c r="B3991" s="10">
        <f>[2]Emissions!B3991</f>
        <v>0</v>
      </c>
      <c r="C3991" s="10">
        <f>[2]Emissions!C3991</f>
        <v>0</v>
      </c>
      <c r="D3991" s="10">
        <f>[2]Emissions!D3991</f>
        <v>0</v>
      </c>
      <c r="E3991" s="42">
        <f>[2]Emissions!E3991</f>
        <v>0</v>
      </c>
      <c r="F3991" s="42">
        <f>[2]Emissions!F3991</f>
        <v>0</v>
      </c>
      <c r="G3991" s="42">
        <f>[2]Emissions!G3991</f>
        <v>0</v>
      </c>
      <c r="H3991" s="42">
        <f>[2]Emissions!H3991</f>
        <v>0</v>
      </c>
      <c r="I3991" s="42">
        <f>[2]Emissions!I3991</f>
        <v>0</v>
      </c>
      <c r="J3991" s="42">
        <f>[2]Emissions!J3991</f>
        <v>0</v>
      </c>
      <c r="K3991" s="42">
        <f>[2]Emissions!K3991</f>
        <v>0</v>
      </c>
      <c r="L3991" s="42">
        <f>[2]Emissions!L3991</f>
        <v>0</v>
      </c>
      <c r="M3991" s="42">
        <f>[2]Emissions!M3991</f>
        <v>0</v>
      </c>
    </row>
    <row r="3992" spans="1:13">
      <c r="A3992" s="10">
        <f>[2]Emissions!A3992</f>
        <v>0</v>
      </c>
      <c r="B3992" s="10">
        <f>[2]Emissions!B3992</f>
        <v>0</v>
      </c>
      <c r="C3992" s="10">
        <f>[2]Emissions!C3992</f>
        <v>0</v>
      </c>
      <c r="D3992" s="10">
        <f>[2]Emissions!D3992</f>
        <v>0</v>
      </c>
      <c r="E3992" s="42">
        <f>[2]Emissions!E3992</f>
        <v>0</v>
      </c>
      <c r="F3992" s="42">
        <f>[2]Emissions!F3992</f>
        <v>0</v>
      </c>
      <c r="G3992" s="42">
        <f>[2]Emissions!G3992</f>
        <v>0</v>
      </c>
      <c r="H3992" s="42">
        <f>[2]Emissions!H3992</f>
        <v>0</v>
      </c>
      <c r="I3992" s="42">
        <f>[2]Emissions!I3992</f>
        <v>0</v>
      </c>
      <c r="J3992" s="42">
        <f>[2]Emissions!J3992</f>
        <v>0</v>
      </c>
      <c r="K3992" s="42">
        <f>[2]Emissions!K3992</f>
        <v>0</v>
      </c>
      <c r="L3992" s="42">
        <f>[2]Emissions!L3992</f>
        <v>0</v>
      </c>
      <c r="M3992" s="42">
        <f>[2]Emissions!M3992</f>
        <v>0</v>
      </c>
    </row>
    <row r="3993" spans="1:13">
      <c r="A3993" s="10">
        <f>[2]Emissions!A3993</f>
        <v>0</v>
      </c>
      <c r="B3993" s="10">
        <f>[2]Emissions!B3993</f>
        <v>0</v>
      </c>
      <c r="C3993" s="10">
        <f>[2]Emissions!C3993</f>
        <v>0</v>
      </c>
      <c r="D3993" s="10">
        <f>[2]Emissions!D3993</f>
        <v>0</v>
      </c>
      <c r="E3993" s="42">
        <f>[2]Emissions!E3993</f>
        <v>0</v>
      </c>
      <c r="F3993" s="42">
        <f>[2]Emissions!F3993</f>
        <v>0</v>
      </c>
      <c r="G3993" s="42">
        <f>[2]Emissions!G3993</f>
        <v>0</v>
      </c>
      <c r="H3993" s="42">
        <f>[2]Emissions!H3993</f>
        <v>0</v>
      </c>
      <c r="I3993" s="42">
        <f>[2]Emissions!I3993</f>
        <v>0</v>
      </c>
      <c r="J3993" s="42">
        <f>[2]Emissions!J3993</f>
        <v>0</v>
      </c>
      <c r="K3993" s="42">
        <f>[2]Emissions!K3993</f>
        <v>0</v>
      </c>
      <c r="L3993" s="42">
        <f>[2]Emissions!L3993</f>
        <v>0</v>
      </c>
      <c r="M3993" s="42">
        <f>[2]Emissions!M3993</f>
        <v>0</v>
      </c>
    </row>
    <row r="3994" spans="1:13">
      <c r="A3994" s="10">
        <f>[2]Emissions!A3994</f>
        <v>0</v>
      </c>
      <c r="B3994" s="10">
        <f>[2]Emissions!B3994</f>
        <v>0</v>
      </c>
      <c r="C3994" s="10">
        <f>[2]Emissions!C3994</f>
        <v>0</v>
      </c>
      <c r="D3994" s="10">
        <f>[2]Emissions!D3994</f>
        <v>0</v>
      </c>
      <c r="E3994" s="42">
        <f>[2]Emissions!E3994</f>
        <v>0</v>
      </c>
      <c r="F3994" s="42">
        <f>[2]Emissions!F3994</f>
        <v>0</v>
      </c>
      <c r="G3994" s="42">
        <f>[2]Emissions!G3994</f>
        <v>0</v>
      </c>
      <c r="H3994" s="42">
        <f>[2]Emissions!H3994</f>
        <v>0</v>
      </c>
      <c r="I3994" s="42">
        <f>[2]Emissions!I3994</f>
        <v>0</v>
      </c>
      <c r="J3994" s="42">
        <f>[2]Emissions!J3994</f>
        <v>0</v>
      </c>
      <c r="K3994" s="42">
        <f>[2]Emissions!K3994</f>
        <v>0</v>
      </c>
      <c r="L3994" s="42">
        <f>[2]Emissions!L3994</f>
        <v>0</v>
      </c>
      <c r="M3994" s="42">
        <f>[2]Emissions!M3994</f>
        <v>0</v>
      </c>
    </row>
    <row r="3995" spans="1:13">
      <c r="A3995" s="10">
        <f>[2]Emissions!A3995</f>
        <v>0</v>
      </c>
      <c r="B3995" s="10">
        <f>[2]Emissions!B3995</f>
        <v>0</v>
      </c>
      <c r="C3995" s="10">
        <f>[2]Emissions!C3995</f>
        <v>0</v>
      </c>
      <c r="D3995" s="10">
        <f>[2]Emissions!D3995</f>
        <v>0</v>
      </c>
      <c r="E3995" s="42">
        <f>[2]Emissions!E3995</f>
        <v>0</v>
      </c>
      <c r="F3995" s="42">
        <f>[2]Emissions!F3995</f>
        <v>0</v>
      </c>
      <c r="G3995" s="42">
        <f>[2]Emissions!G3995</f>
        <v>0</v>
      </c>
      <c r="H3995" s="42">
        <f>[2]Emissions!H3995</f>
        <v>0</v>
      </c>
      <c r="I3995" s="42">
        <f>[2]Emissions!I3995</f>
        <v>0</v>
      </c>
      <c r="J3995" s="42">
        <f>[2]Emissions!J3995</f>
        <v>0</v>
      </c>
      <c r="K3995" s="42">
        <f>[2]Emissions!K3995</f>
        <v>0</v>
      </c>
      <c r="L3995" s="42">
        <f>[2]Emissions!L3995</f>
        <v>0</v>
      </c>
      <c r="M3995" s="42">
        <f>[2]Emissions!M3995</f>
        <v>0</v>
      </c>
    </row>
    <row r="3996" spans="1:13">
      <c r="A3996" s="10">
        <f>[2]Emissions!A3996</f>
        <v>0</v>
      </c>
      <c r="B3996" s="10">
        <f>[2]Emissions!B3996</f>
        <v>0</v>
      </c>
      <c r="C3996" s="10">
        <f>[2]Emissions!C3996</f>
        <v>0</v>
      </c>
      <c r="D3996" s="10">
        <f>[2]Emissions!D3996</f>
        <v>0</v>
      </c>
      <c r="E3996" s="42">
        <f>[2]Emissions!E3996</f>
        <v>0</v>
      </c>
      <c r="F3996" s="42">
        <f>[2]Emissions!F3996</f>
        <v>0</v>
      </c>
      <c r="G3996" s="42">
        <f>[2]Emissions!G3996</f>
        <v>0</v>
      </c>
      <c r="H3996" s="42">
        <f>[2]Emissions!H3996</f>
        <v>0</v>
      </c>
      <c r="I3996" s="42">
        <f>[2]Emissions!I3996</f>
        <v>0</v>
      </c>
      <c r="J3996" s="42">
        <f>[2]Emissions!J3996</f>
        <v>0</v>
      </c>
      <c r="K3996" s="42">
        <f>[2]Emissions!K3996</f>
        <v>0</v>
      </c>
      <c r="L3996" s="42">
        <f>[2]Emissions!L3996</f>
        <v>0</v>
      </c>
      <c r="M3996" s="42">
        <f>[2]Emissions!M3996</f>
        <v>0</v>
      </c>
    </row>
    <row r="3997" spans="1:13">
      <c r="A3997" s="10">
        <f>[2]Emissions!A3997</f>
        <v>0</v>
      </c>
      <c r="B3997" s="10">
        <f>[2]Emissions!B3997</f>
        <v>0</v>
      </c>
      <c r="C3997" s="10">
        <f>[2]Emissions!C3997</f>
        <v>0</v>
      </c>
      <c r="D3997" s="10">
        <f>[2]Emissions!D3997</f>
        <v>0</v>
      </c>
      <c r="E3997" s="42">
        <f>[2]Emissions!E3997</f>
        <v>0</v>
      </c>
      <c r="F3997" s="42">
        <f>[2]Emissions!F3997</f>
        <v>0</v>
      </c>
      <c r="G3997" s="42">
        <f>[2]Emissions!G3997</f>
        <v>0</v>
      </c>
      <c r="H3997" s="42">
        <f>[2]Emissions!H3997</f>
        <v>0</v>
      </c>
      <c r="I3997" s="42">
        <f>[2]Emissions!I3997</f>
        <v>0</v>
      </c>
      <c r="J3997" s="42">
        <f>[2]Emissions!J3997</f>
        <v>0</v>
      </c>
      <c r="K3997" s="42">
        <f>[2]Emissions!K3997</f>
        <v>0</v>
      </c>
      <c r="L3997" s="42">
        <f>[2]Emissions!L3997</f>
        <v>0</v>
      </c>
      <c r="M3997" s="42">
        <f>[2]Emissions!M3997</f>
        <v>0</v>
      </c>
    </row>
    <row r="3998" spans="1:13">
      <c r="A3998" s="10">
        <f>[2]Emissions!A3998</f>
        <v>0</v>
      </c>
      <c r="B3998" s="10">
        <f>[2]Emissions!B3998</f>
        <v>0</v>
      </c>
      <c r="C3998" s="10">
        <f>[2]Emissions!C3998</f>
        <v>0</v>
      </c>
      <c r="D3998" s="10">
        <f>[2]Emissions!D3998</f>
        <v>0</v>
      </c>
      <c r="E3998" s="42">
        <f>[2]Emissions!E3998</f>
        <v>0</v>
      </c>
      <c r="F3998" s="42">
        <f>[2]Emissions!F3998</f>
        <v>0</v>
      </c>
      <c r="G3998" s="42">
        <f>[2]Emissions!G3998</f>
        <v>0</v>
      </c>
      <c r="H3998" s="42">
        <f>[2]Emissions!H3998</f>
        <v>0</v>
      </c>
      <c r="I3998" s="42">
        <f>[2]Emissions!I3998</f>
        <v>0</v>
      </c>
      <c r="J3998" s="42">
        <f>[2]Emissions!J3998</f>
        <v>0</v>
      </c>
      <c r="K3998" s="42">
        <f>[2]Emissions!K3998</f>
        <v>0</v>
      </c>
      <c r="L3998" s="42">
        <f>[2]Emissions!L3998</f>
        <v>0</v>
      </c>
      <c r="M3998" s="42">
        <f>[2]Emissions!M3998</f>
        <v>0</v>
      </c>
    </row>
    <row r="3999" spans="1:13">
      <c r="A3999" s="10">
        <f>[2]Emissions!A3999</f>
        <v>0</v>
      </c>
      <c r="B3999" s="10">
        <f>[2]Emissions!B3999</f>
        <v>0</v>
      </c>
      <c r="C3999" s="10">
        <f>[2]Emissions!C3999</f>
        <v>0</v>
      </c>
      <c r="D3999" s="10">
        <f>[2]Emissions!D3999</f>
        <v>0</v>
      </c>
      <c r="E3999" s="42">
        <f>[2]Emissions!E3999</f>
        <v>0</v>
      </c>
      <c r="F3999" s="42">
        <f>[2]Emissions!F3999</f>
        <v>0</v>
      </c>
      <c r="G3999" s="42">
        <f>[2]Emissions!G3999</f>
        <v>0</v>
      </c>
      <c r="H3999" s="42">
        <f>[2]Emissions!H3999</f>
        <v>0</v>
      </c>
      <c r="I3999" s="42">
        <f>[2]Emissions!I3999</f>
        <v>0</v>
      </c>
      <c r="J3999" s="42">
        <f>[2]Emissions!J3999</f>
        <v>0</v>
      </c>
      <c r="K3999" s="42">
        <f>[2]Emissions!K3999</f>
        <v>0</v>
      </c>
      <c r="L3999" s="42">
        <f>[2]Emissions!L3999</f>
        <v>0</v>
      </c>
      <c r="M3999" s="42">
        <f>[2]Emissions!M3999</f>
        <v>0</v>
      </c>
    </row>
    <row r="4000" spans="1:13">
      <c r="A4000" s="10">
        <f>[2]Emissions!A4000</f>
        <v>0</v>
      </c>
      <c r="B4000" s="10">
        <f>[2]Emissions!B4000</f>
        <v>0</v>
      </c>
      <c r="C4000" s="10">
        <f>[2]Emissions!C4000</f>
        <v>0</v>
      </c>
      <c r="D4000" s="10">
        <f>[2]Emissions!D4000</f>
        <v>0</v>
      </c>
      <c r="E4000" s="42">
        <f>[2]Emissions!E4000</f>
        <v>0</v>
      </c>
      <c r="F4000" s="42">
        <f>[2]Emissions!F4000</f>
        <v>0</v>
      </c>
      <c r="G4000" s="42">
        <f>[2]Emissions!G4000</f>
        <v>0</v>
      </c>
      <c r="H4000" s="42">
        <f>[2]Emissions!H4000</f>
        <v>0</v>
      </c>
      <c r="I4000" s="42">
        <f>[2]Emissions!I4000</f>
        <v>0</v>
      </c>
      <c r="J4000" s="42">
        <f>[2]Emissions!J4000</f>
        <v>0</v>
      </c>
      <c r="K4000" s="42">
        <f>[2]Emissions!K4000</f>
        <v>0</v>
      </c>
      <c r="L4000" s="42">
        <f>[2]Emissions!L4000</f>
        <v>0</v>
      </c>
      <c r="M4000" s="42">
        <f>[2]Emissions!M4000</f>
        <v>0</v>
      </c>
    </row>
  </sheetData>
  <sortState xmlns:xlrd2="http://schemas.microsoft.com/office/spreadsheetml/2017/richdata2" ref="A2:M4000">
    <sortCondition descending="1" ref="C2:C4000"/>
  </sortState>
  <conditionalFormatting sqref="C1:C1048576">
    <cfRule type="containsText" dxfId="0" priority="1" operator="containsText" text="hh2_co2">
      <formula>NOT(ISERROR(SEARCH("hh2_co2",C1)))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48CA-C242-4EE6-9C42-CEDA1C65C78E}">
  <dimension ref="A1:AP83"/>
  <sheetViews>
    <sheetView topLeftCell="K1" zoomScale="70" zoomScaleNormal="70" workbookViewId="0">
      <selection activeCell="N4" sqref="N4:W4"/>
    </sheetView>
  </sheetViews>
  <sheetFormatPr defaultRowHeight="14.5"/>
  <cols>
    <col min="1" max="1" width="8.7265625" style="2"/>
    <col min="2" max="2" width="36.54296875" style="2" bestFit="1" customWidth="1"/>
    <col min="3" max="3" width="19.54296875" style="2" customWidth="1"/>
    <col min="13" max="13" width="9" bestFit="1" customWidth="1"/>
    <col min="14" max="14" width="20" bestFit="1" customWidth="1"/>
    <col min="15" max="15" width="10.54296875" bestFit="1" customWidth="1"/>
    <col min="16" max="16" width="12.7265625" bestFit="1" customWidth="1"/>
    <col min="17" max="20" width="10.54296875" bestFit="1" customWidth="1"/>
    <col min="21" max="23" width="11.453125" bestFit="1" customWidth="1"/>
    <col min="25" max="25" width="28.453125" bestFit="1" customWidth="1"/>
    <col min="30" max="30" width="10.453125" bestFit="1" customWidth="1"/>
    <col min="31" max="32" width="10.81640625" bestFit="1" customWidth="1"/>
    <col min="36" max="36" width="11.453125" bestFit="1" customWidth="1"/>
    <col min="38" max="38" width="9.26953125" bestFit="1" customWidth="1"/>
    <col min="40" max="40" width="9.453125" bestFit="1" customWidth="1"/>
  </cols>
  <sheetData>
    <row r="1" spans="1:42">
      <c r="A1" s="2">
        <f>[6]Output!A1</f>
        <v>0</v>
      </c>
      <c r="B1" s="2" t="str">
        <f>[6]Output!B1</f>
        <v>tech</v>
      </c>
      <c r="C1" s="2" t="str">
        <f>[6]Output!C1</f>
        <v>output_comm</v>
      </c>
      <c r="D1" s="2" t="str">
        <f>[6]Output!D1</f>
        <v>2010</v>
      </c>
      <c r="E1" s="2" t="str">
        <f>[6]Output!E1</f>
        <v>2015</v>
      </c>
      <c r="F1" s="2" t="str">
        <f>[6]Output!F1</f>
        <v>2020</v>
      </c>
      <c r="G1" s="2" t="str">
        <f>[6]Output!G1</f>
        <v>2025</v>
      </c>
      <c r="H1" s="2" t="str">
        <f>[6]Output!H1</f>
        <v>2030</v>
      </c>
      <c r="I1" s="2" t="str">
        <f>[6]Output!I1</f>
        <v>2035</v>
      </c>
      <c r="J1" s="2" t="str">
        <f>[6]Output!J1</f>
        <v>2040</v>
      </c>
      <c r="K1" s="2" t="str">
        <f>[6]Output!K1</f>
        <v>2045</v>
      </c>
      <c r="L1" s="2" t="str">
        <f>[6]Output!L1</f>
        <v>2050</v>
      </c>
      <c r="N1" s="2" t="s">
        <v>111</v>
      </c>
      <c r="O1" s="8" t="str">
        <f>D1</f>
        <v>2010</v>
      </c>
      <c r="P1" s="8" t="str">
        <f t="shared" ref="P1:W1" si="0">E1</f>
        <v>2015</v>
      </c>
      <c r="Q1" s="8" t="str">
        <f t="shared" si="0"/>
        <v>2020</v>
      </c>
      <c r="R1" s="8" t="str">
        <f t="shared" si="0"/>
        <v>2025</v>
      </c>
      <c r="S1" s="8" t="str">
        <f t="shared" si="0"/>
        <v>2030</v>
      </c>
      <c r="T1" s="8" t="str">
        <f t="shared" si="0"/>
        <v>2035</v>
      </c>
      <c r="U1" s="8" t="str">
        <f t="shared" si="0"/>
        <v>2040</v>
      </c>
      <c r="V1" s="8" t="str">
        <f t="shared" si="0"/>
        <v>2045</v>
      </c>
      <c r="W1" s="8" t="str">
        <f t="shared" si="0"/>
        <v>2050</v>
      </c>
      <c r="Y1" s="2" t="s">
        <v>112</v>
      </c>
      <c r="Z1" s="8" t="str">
        <f>O1</f>
        <v>2010</v>
      </c>
      <c r="AA1" s="8" t="str">
        <f t="shared" ref="AA1" si="1">P1</f>
        <v>2015</v>
      </c>
      <c r="AB1" s="8" t="str">
        <f t="shared" ref="AB1" si="2">Q1</f>
        <v>2020</v>
      </c>
    </row>
    <row r="2" spans="1:42">
      <c r="A2" s="2">
        <f>[6]Output!A2</f>
        <v>0</v>
      </c>
      <c r="B2" s="2" t="str">
        <f>[6]Output!B2</f>
        <v>ELC_COA_EXS</v>
      </c>
      <c r="C2" s="2" t="str">
        <f>[6]Output!C2</f>
        <v>ELC_CEN</v>
      </c>
      <c r="D2">
        <f>[6]Output!D2</f>
        <v>1811.1569391374819</v>
      </c>
      <c r="E2">
        <f>[6]Output!E2</f>
        <v>1512.0742941642891</v>
      </c>
      <c r="F2">
        <f>[6]Output!F2</f>
        <v>764.83945439999979</v>
      </c>
      <c r="G2">
        <f>[6]Output!G2</f>
        <v>509.89296960000007</v>
      </c>
      <c r="H2">
        <f>[6]Output!H2</f>
        <v>254.94648480000001</v>
      </c>
      <c r="I2">
        <f>[6]Output!I2</f>
        <v>0</v>
      </c>
      <c r="J2">
        <f>[6]Output!J2</f>
        <v>0</v>
      </c>
      <c r="K2">
        <f>[6]Output!K2</f>
        <v>0</v>
      </c>
      <c r="L2">
        <f>[6]Output!L2</f>
        <v>0</v>
      </c>
      <c r="N2" s="2" t="s">
        <v>39</v>
      </c>
      <c r="O2" s="3">
        <f>((SUMIF($B:$B,"*COA*",D:D)-SUMIF($B:$B,"*COA*CCS*",D:D)+SUMIF($B:$B,"*PTC*",D:D)+SUMIF($B:$B,"*COG*",D:D)+SUMIF($B:$B,"*BFG*",D:D)))/3.6</f>
        <v>873.04166666666663</v>
      </c>
      <c r="P2" s="3">
        <f t="shared" ref="P2:W2" si="3">((SUMIF($B:$B,"*COA*",E:E)-SUMIF($B:$B,"*COA*CCS*",E:E)+SUMIF($B:$B,"*PTC*",E:E)+SUMIF($B:$B,"*COG*",E:E)+SUMIF($B:$B,"*BFG*",E:E)))/3.6</f>
        <v>861.23888888888916</v>
      </c>
      <c r="Q2" s="3">
        <f t="shared" si="3"/>
        <v>471.13055555555553</v>
      </c>
      <c r="R2" s="3">
        <f t="shared" si="3"/>
        <v>186.07133028205354</v>
      </c>
      <c r="S2" s="3">
        <f t="shared" si="3"/>
        <v>83.581498744800015</v>
      </c>
      <c r="T2" s="3">
        <f t="shared" si="3"/>
        <v>0</v>
      </c>
      <c r="U2" s="3">
        <f t="shared" si="3"/>
        <v>0</v>
      </c>
      <c r="V2" s="3">
        <f t="shared" si="3"/>
        <v>0</v>
      </c>
      <c r="W2" s="3">
        <f t="shared" si="3"/>
        <v>0</v>
      </c>
      <c r="Y2" s="2" t="s">
        <v>39</v>
      </c>
      <c r="Z2" s="6">
        <v>873.04300000000001</v>
      </c>
      <c r="AA2" s="6">
        <v>861.23900000000003</v>
      </c>
      <c r="AB2" s="6">
        <v>471.13</v>
      </c>
      <c r="AD2" s="6"/>
      <c r="AE2" s="6"/>
      <c r="AF2" s="6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>
      <c r="A3" s="2">
        <f>[6]Output!A3</f>
        <v>1</v>
      </c>
      <c r="B3" s="2" t="str">
        <f>[6]Output!B3</f>
        <v>ELC_CHP_COA_EXS</v>
      </c>
      <c r="C3" s="2" t="str">
        <f>[6]Output!C3</f>
        <v>ELC_CEN</v>
      </c>
      <c r="D3">
        <f>[6]Output!D3</f>
        <v>229.7345534064001</v>
      </c>
      <c r="E3">
        <f>[6]Output!E3</f>
        <v>183.78764272512001</v>
      </c>
      <c r="F3">
        <f>[6]Output!F3</f>
        <v>137.84073204384001</v>
      </c>
      <c r="G3">
        <f>[6]Output!G3</f>
        <v>91.893821362560018</v>
      </c>
      <c r="H3">
        <f>[6]Output!H3</f>
        <v>45.946910681280023</v>
      </c>
      <c r="I3">
        <f>[6]Output!I3</f>
        <v>0</v>
      </c>
      <c r="J3">
        <f>[6]Output!J3</f>
        <v>0</v>
      </c>
      <c r="K3">
        <f>[6]Output!K3</f>
        <v>0</v>
      </c>
      <c r="L3">
        <f>[6]Output!L3</f>
        <v>0</v>
      </c>
      <c r="N3" s="2" t="s">
        <v>11</v>
      </c>
      <c r="O3" s="3">
        <f>(SUMIF($B:$B,"*NGA*",D:D)-SUMIF($B:$B,"*NGA*CCS*",D:D))/3.6</f>
        <v>856.63611111111118</v>
      </c>
      <c r="P3" s="3">
        <f t="shared" ref="P3:W3" si="4">(SUMIF($B:$B,"*NGA*",E:E)-SUMIF($B:$B,"*NGA*CCS*",E:E))/3.6</f>
        <v>585.84722222222229</v>
      </c>
      <c r="Q3" s="3">
        <f t="shared" si="4"/>
        <v>727.60277777777753</v>
      </c>
      <c r="R3" s="3">
        <f t="shared" si="4"/>
        <v>264.93131070712906</v>
      </c>
      <c r="S3" s="3">
        <f t="shared" si="4"/>
        <v>110.98301170824003</v>
      </c>
      <c r="T3" s="3">
        <f t="shared" si="4"/>
        <v>10.404358538013865</v>
      </c>
      <c r="U3" s="3">
        <f t="shared" si="4"/>
        <v>0</v>
      </c>
      <c r="V3" s="3">
        <f t="shared" si="4"/>
        <v>0</v>
      </c>
      <c r="W3" s="3">
        <f t="shared" si="4"/>
        <v>0</v>
      </c>
      <c r="Y3" s="2" t="s">
        <v>11</v>
      </c>
      <c r="Z3" s="6">
        <v>856.63599999999997</v>
      </c>
      <c r="AA3" s="6">
        <v>585.84699999999998</v>
      </c>
      <c r="AB3" s="6">
        <v>727.60299999999995</v>
      </c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18"/>
    </row>
    <row r="4" spans="1:42">
      <c r="A4" s="2">
        <f>[6]Output!A4</f>
        <v>2</v>
      </c>
      <c r="B4" s="2" t="str">
        <f>[6]Output!B4</f>
        <v>ELC_COA_CCO_NEW</v>
      </c>
      <c r="C4" s="2" t="str">
        <f>[6]Output!C4</f>
        <v>ELC_CEN</v>
      </c>
      <c r="D4">
        <f>[6]Output!D4</f>
        <v>1102.0585074561179</v>
      </c>
      <c r="E4">
        <f>[6]Output!E4</f>
        <v>1404.598063110592</v>
      </c>
      <c r="F4">
        <f>[6]Output!F4</f>
        <v>793.38981355616011</v>
      </c>
      <c r="G4">
        <f>[6]Output!G4</f>
        <v>68.069998052832759</v>
      </c>
      <c r="H4">
        <f>[6]Output!H4</f>
        <v>0</v>
      </c>
      <c r="I4">
        <f>[6]Output!I4</f>
        <v>0</v>
      </c>
      <c r="J4">
        <f>[6]Output!J4</f>
        <v>0</v>
      </c>
      <c r="K4">
        <f>[6]Output!K4</f>
        <v>0</v>
      </c>
      <c r="L4">
        <f>[6]Output!L4</f>
        <v>0</v>
      </c>
      <c r="N4" s="2" t="s">
        <v>46</v>
      </c>
      <c r="O4" s="3">
        <f>(SUMIF($B:$B,"*OIL*",D:D)+SUMIF($B:$B,"*LPG*",D:D)+SUMIF($B:$B,"*HFO*",D:D)+SUMIF($B:$B,"*ETH*",D:D))/3.6</f>
        <v>80.90000000000002</v>
      </c>
      <c r="P4" s="3">
        <f t="shared" ref="P4:W4" si="5">(SUMIF($B:$B,"*OIL*",E:E)+SUMIF($B:$B,"*LPG*",E:E)+SUMIF($B:$B,"*HFO*",E:E)+SUMIF($B:$B,"*ETH*",E:E))/3.6</f>
        <v>61.899999999999977</v>
      </c>
      <c r="Q4" s="3">
        <f t="shared" si="5"/>
        <v>44.594444444444441</v>
      </c>
      <c r="R4" s="3">
        <f t="shared" si="5"/>
        <v>27.223165232640003</v>
      </c>
      <c r="S4" s="3">
        <f t="shared" si="5"/>
        <v>17.837625616319997</v>
      </c>
      <c r="T4" s="3">
        <f t="shared" si="5"/>
        <v>8.4520860000000031</v>
      </c>
      <c r="U4" s="3">
        <f t="shared" si="5"/>
        <v>0</v>
      </c>
      <c r="V4" s="3">
        <f t="shared" si="5"/>
        <v>0</v>
      </c>
      <c r="W4" s="3">
        <f t="shared" si="5"/>
        <v>0</v>
      </c>
      <c r="Y4" s="2" t="s">
        <v>46</v>
      </c>
      <c r="Z4" s="6">
        <v>80.900000000000006</v>
      </c>
      <c r="AA4" s="6">
        <v>61.899000000000001</v>
      </c>
      <c r="AB4" s="6">
        <v>44.594000000000001</v>
      </c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18"/>
    </row>
    <row r="5" spans="1:42">
      <c r="A5" s="2">
        <f>[6]Output!A5</f>
        <v>3</v>
      </c>
      <c r="B5" s="2" t="str">
        <f>[6]Output!B5</f>
        <v>ELC_NGA_EXS</v>
      </c>
      <c r="C5" s="2" t="str">
        <f>[6]Output!C5</f>
        <v>ELC_CEN</v>
      </c>
      <c r="D5">
        <f>[6]Output!D5</f>
        <v>1839.1412037600001</v>
      </c>
      <c r="E5">
        <f>[6]Output!E5</f>
        <v>1471.312963008</v>
      </c>
      <c r="F5">
        <f>[6]Output!F5</f>
        <v>1103.4847222559999</v>
      </c>
      <c r="G5">
        <f>[6]Output!G5</f>
        <v>735.65648150399988</v>
      </c>
      <c r="H5">
        <f>[6]Output!H5</f>
        <v>367.82824075200011</v>
      </c>
      <c r="I5">
        <f>[6]Output!I5</f>
        <v>0</v>
      </c>
      <c r="J5">
        <f>[6]Output!J5</f>
        <v>0</v>
      </c>
      <c r="K5">
        <f>[6]Output!K5</f>
        <v>0</v>
      </c>
      <c r="L5">
        <f>[6]Output!L5</f>
        <v>0</v>
      </c>
      <c r="N5" s="2" t="s">
        <v>100</v>
      </c>
      <c r="O5" s="3">
        <f>SUM(O2:O4)</f>
        <v>1810.577777777778</v>
      </c>
      <c r="P5" s="3">
        <f t="shared" ref="P5:W5" si="6">SUM(P2:P4)</f>
        <v>1508.9861111111113</v>
      </c>
      <c r="Q5" s="3">
        <f t="shared" si="6"/>
        <v>1243.3277777777776</v>
      </c>
      <c r="R5" s="3">
        <f t="shared" si="6"/>
        <v>478.22580622182261</v>
      </c>
      <c r="S5" s="3">
        <f t="shared" si="6"/>
        <v>212.40213606936004</v>
      </c>
      <c r="T5" s="3">
        <f t="shared" si="6"/>
        <v>18.856444538013868</v>
      </c>
      <c r="U5" s="3">
        <f t="shared" si="6"/>
        <v>0</v>
      </c>
      <c r="V5" s="3">
        <f t="shared" si="6"/>
        <v>0</v>
      </c>
      <c r="W5" s="3">
        <f t="shared" si="6"/>
        <v>0</v>
      </c>
      <c r="Y5" s="2" t="s">
        <v>100</v>
      </c>
      <c r="Z5" s="6">
        <f>SUM(Z2:Z4)</f>
        <v>1810.5790000000002</v>
      </c>
      <c r="AA5" s="6">
        <f t="shared" ref="AA5:AB5" si="7">SUM(AA2:AA4)</f>
        <v>1508.9850000000001</v>
      </c>
      <c r="AB5" s="6">
        <f t="shared" si="7"/>
        <v>1243.327</v>
      </c>
      <c r="AD5" s="6"/>
      <c r="AE5" s="6"/>
      <c r="AF5" s="6"/>
      <c r="AG5" s="6"/>
      <c r="AH5" s="6"/>
      <c r="AI5" s="6"/>
      <c r="AJ5" s="6"/>
      <c r="AL5" s="6"/>
      <c r="AM5" s="6"/>
      <c r="AN5" s="6"/>
      <c r="AO5" s="6"/>
      <c r="AP5" s="18"/>
    </row>
    <row r="6" spans="1:42">
      <c r="A6" s="2">
        <f>[6]Output!A6</f>
        <v>4</v>
      </c>
      <c r="B6" s="2" t="str">
        <f>[6]Output!B6</f>
        <v>ELC_CHP_NGA_EXS</v>
      </c>
      <c r="C6" s="2" t="str">
        <f>[6]Output!C6</f>
        <v>ELC_CEN</v>
      </c>
      <c r="D6">
        <f>[6]Output!D6</f>
        <v>158.55300698831991</v>
      </c>
      <c r="E6">
        <f>[6]Output!E6</f>
        <v>126.842405590656</v>
      </c>
      <c r="F6">
        <f>[6]Output!F6</f>
        <v>95.131804192991979</v>
      </c>
      <c r="G6">
        <f>[6]Output!G6</f>
        <v>63.421202795327993</v>
      </c>
      <c r="H6">
        <f>[6]Output!H6</f>
        <v>31.710601397663989</v>
      </c>
      <c r="I6">
        <f>[6]Output!I6</f>
        <v>0</v>
      </c>
      <c r="J6">
        <f>[6]Output!J6</f>
        <v>0</v>
      </c>
      <c r="K6">
        <f>[6]Output!K6</f>
        <v>0</v>
      </c>
      <c r="L6">
        <f>[6]Output!L6</f>
        <v>0</v>
      </c>
      <c r="N6" s="2" t="s">
        <v>101</v>
      </c>
      <c r="O6" s="3">
        <f>(SUMIF($B:$B,"*NGA*CCS*",D:D)+SUMIF($B:$B,"*COA*CCS*",D:D))/3.6</f>
        <v>0</v>
      </c>
      <c r="P6" s="3">
        <f t="shared" ref="P6:W6" si="8">(SUMIF($B:$B,"*NGA*CCS*",E:E)+SUMIF($B:$B,"*COA*CCS*",E:E))/3.6</f>
        <v>0</v>
      </c>
      <c r="Q6" s="3">
        <f t="shared" si="8"/>
        <v>0</v>
      </c>
      <c r="R6" s="3">
        <f t="shared" si="8"/>
        <v>0</v>
      </c>
      <c r="S6" s="3">
        <f t="shared" si="8"/>
        <v>0</v>
      </c>
      <c r="T6" s="3">
        <f t="shared" si="8"/>
        <v>0</v>
      </c>
      <c r="U6" s="3">
        <f t="shared" si="8"/>
        <v>8.3249433600000025</v>
      </c>
      <c r="V6" s="3">
        <f t="shared" si="8"/>
        <v>51.863054399999996</v>
      </c>
      <c r="W6" s="3">
        <f t="shared" si="8"/>
        <v>47.70058272</v>
      </c>
      <c r="Y6" s="2" t="s">
        <v>113</v>
      </c>
      <c r="Z6" s="6">
        <v>0</v>
      </c>
      <c r="AA6" s="6">
        <v>0</v>
      </c>
      <c r="AB6" s="6">
        <v>0</v>
      </c>
      <c r="AD6" s="18"/>
      <c r="AE6" s="18"/>
      <c r="AF6" s="18"/>
    </row>
    <row r="7" spans="1:42">
      <c r="A7" s="2">
        <f>[6]Output!A7</f>
        <v>5</v>
      </c>
      <c r="B7" s="2" t="str">
        <f>[6]Output!B7</f>
        <v>ELC_NGA_CCY_ADV_NEW</v>
      </c>
      <c r="C7" s="2" t="str">
        <f>[6]Output!C7</f>
        <v>ELC_CEN</v>
      </c>
      <c r="D7">
        <f>[6]Output!D7</f>
        <v>1086.19578925168</v>
      </c>
      <c r="E7">
        <f>[6]Output!E7</f>
        <v>510.89463140134433</v>
      </c>
      <c r="F7">
        <f>[6]Output!F7</f>
        <v>1420.7534735510069</v>
      </c>
      <c r="G7">
        <f>[6]Output!G7</f>
        <v>154.67503424633671</v>
      </c>
      <c r="H7">
        <f>[6]Output!H7</f>
        <v>0</v>
      </c>
      <c r="I7">
        <f>[6]Output!I7</f>
        <v>37.455690736849917</v>
      </c>
      <c r="J7">
        <f>[6]Output!J7</f>
        <v>0</v>
      </c>
      <c r="K7">
        <f>[6]Output!K7</f>
        <v>0</v>
      </c>
      <c r="L7">
        <f>[6]Output!L7</f>
        <v>0</v>
      </c>
      <c r="N7" s="2" t="s">
        <v>102</v>
      </c>
      <c r="O7" s="3">
        <f>SUMIF($B:$B,"*HYD*",D:D)/3.6</f>
        <v>592.21666666666692</v>
      </c>
      <c r="P7" s="3">
        <f t="shared" ref="P7:W7" si="9">SUMIF($B:$B,"*HYD*",E:E)/3.6</f>
        <v>601.82500000000027</v>
      </c>
      <c r="Q7" s="3">
        <f t="shared" si="9"/>
        <v>631.72499999999991</v>
      </c>
      <c r="R7" s="3">
        <f t="shared" si="9"/>
        <v>685.50965409344838</v>
      </c>
      <c r="S7" s="3">
        <f t="shared" si="9"/>
        <v>666.03797704017063</v>
      </c>
      <c r="T7" s="3">
        <f t="shared" si="9"/>
        <v>658.32126367072442</v>
      </c>
      <c r="U7" s="3">
        <f t="shared" si="9"/>
        <v>665.94802840241505</v>
      </c>
      <c r="V7" s="3">
        <f t="shared" si="9"/>
        <v>661.46197936463977</v>
      </c>
      <c r="W7" s="3">
        <f t="shared" si="9"/>
        <v>691.38940425649355</v>
      </c>
      <c r="Y7" s="2" t="s">
        <v>102</v>
      </c>
      <c r="Z7" s="6">
        <v>592.21699999999998</v>
      </c>
      <c r="AA7" s="6">
        <v>601.82600000000002</v>
      </c>
      <c r="AB7" s="6">
        <v>631.72500000000002</v>
      </c>
      <c r="AD7" s="6"/>
      <c r="AE7" s="6"/>
      <c r="AF7" s="6"/>
    </row>
    <row r="8" spans="1:42">
      <c r="A8" s="2">
        <f>[6]Output!A8</f>
        <v>6</v>
      </c>
      <c r="B8" s="2" t="str">
        <f>[6]Output!B8</f>
        <v>ELC_OIL_EXS</v>
      </c>
      <c r="C8" s="2" t="str">
        <f>[6]Output!C8</f>
        <v>ELC_CEN</v>
      </c>
      <c r="D8">
        <f>[6]Output!D8</f>
        <v>252.9376316406663</v>
      </c>
      <c r="E8">
        <f>[6]Output!E8</f>
        <v>152.13754800000001</v>
      </c>
      <c r="F8">
        <f>[6]Output!F8</f>
        <v>121.7100384</v>
      </c>
      <c r="G8">
        <f>[6]Output!G8</f>
        <v>91.282528800000023</v>
      </c>
      <c r="H8">
        <f>[6]Output!H8</f>
        <v>60.855019199999987</v>
      </c>
      <c r="I8">
        <f>[6]Output!I8</f>
        <v>30.427509600000011</v>
      </c>
      <c r="J8">
        <f>[6]Output!J8</f>
        <v>0</v>
      </c>
      <c r="K8">
        <f>[6]Output!K8</f>
        <v>0</v>
      </c>
      <c r="L8">
        <f>[6]Output!L8</f>
        <v>0</v>
      </c>
      <c r="N8" s="2" t="s">
        <v>103</v>
      </c>
      <c r="O8" s="3">
        <f>SUMIF($B:$B,"*FIS*",D:D)/3.6</f>
        <v>916.07777777778108</v>
      </c>
      <c r="P8" s="3">
        <f t="shared" ref="P8:W8" si="10">SUMIF($B:$B,"*FIS*",E:E)/3.6</f>
        <v>853.08611111111168</v>
      </c>
      <c r="Q8" s="3">
        <f t="shared" si="10"/>
        <v>729.71944444444762</v>
      </c>
      <c r="R8" s="3">
        <f t="shared" si="10"/>
        <v>786.01727999999412</v>
      </c>
      <c r="S8" s="3">
        <f t="shared" si="10"/>
        <v>750.80719000000033</v>
      </c>
      <c r="T8" s="3">
        <f t="shared" si="10"/>
        <v>715.59710000000018</v>
      </c>
      <c r="U8" s="3">
        <f t="shared" si="10"/>
        <v>694.44024000000013</v>
      </c>
      <c r="V8" s="3">
        <f t="shared" si="10"/>
        <v>655.33560000000011</v>
      </c>
      <c r="W8" s="3">
        <f t="shared" si="10"/>
        <v>616.23096000000021</v>
      </c>
      <c r="Y8" s="2" t="s">
        <v>103</v>
      </c>
      <c r="Z8" s="6">
        <v>916.077</v>
      </c>
      <c r="AA8" s="6">
        <v>853.08699999999999</v>
      </c>
      <c r="AB8" s="6">
        <v>729.72</v>
      </c>
      <c r="AD8" s="6"/>
      <c r="AE8" s="6"/>
      <c r="AF8" s="6"/>
      <c r="AI8" s="6"/>
      <c r="AJ8" s="6"/>
      <c r="AL8" s="2"/>
      <c r="AM8" s="6"/>
      <c r="AN8" s="6"/>
    </row>
    <row r="9" spans="1:42">
      <c r="A9" s="2">
        <f>[6]Output!A9</f>
        <v>7</v>
      </c>
      <c r="B9" s="2" t="str">
        <f>[6]Output!B9</f>
        <v>ELC_CHP_OIL_EXS</v>
      </c>
      <c r="C9" s="2" t="str">
        <f>[6]Output!C9</f>
        <v>ELC_CEN</v>
      </c>
      <c r="D9">
        <f>[6]Output!D9</f>
        <v>17.735618710080001</v>
      </c>
      <c r="E9">
        <f>[6]Output!E9</f>
        <v>14.188494968063999</v>
      </c>
      <c r="F9">
        <f>[6]Output!F9</f>
        <v>10.081299056256</v>
      </c>
      <c r="G9">
        <f>[6]Output!G9</f>
        <v>6.7208660375040008</v>
      </c>
      <c r="H9">
        <f>[6]Output!H9</f>
        <v>3.3604330187520008</v>
      </c>
      <c r="I9">
        <f>[6]Output!I9</f>
        <v>0</v>
      </c>
      <c r="J9">
        <f>[6]Output!J9</f>
        <v>0</v>
      </c>
      <c r="K9">
        <f>[6]Output!K9</f>
        <v>0</v>
      </c>
      <c r="L9">
        <f>[6]Output!L9</f>
        <v>0</v>
      </c>
      <c r="N9" s="2" t="s">
        <v>48</v>
      </c>
      <c r="O9" s="3">
        <f>(SUMIF($B:$B,"*BIO*",D:D)-SUMIF($B:$B,"*BIO*CCS*",D:D))/3.6</f>
        <v>145.69444444444443</v>
      </c>
      <c r="P9" s="3">
        <f t="shared" ref="P9:W9" si="11">(SUMIF($B:$B,"*BIO*",E:E)-SUMIF($B:$B,"*BIO*CCS*",E:E))/3.6</f>
        <v>205.72499999999994</v>
      </c>
      <c r="Q9" s="3">
        <f t="shared" si="11"/>
        <v>233.37777777777779</v>
      </c>
      <c r="R9" s="3">
        <f t="shared" si="11"/>
        <v>113.32382168539731</v>
      </c>
      <c r="S9" s="3">
        <f t="shared" si="11"/>
        <v>132.47288439583261</v>
      </c>
      <c r="T9" s="3">
        <f t="shared" si="11"/>
        <v>126.37466706798131</v>
      </c>
      <c r="U9" s="3">
        <f t="shared" si="11"/>
        <v>134.48041542787877</v>
      </c>
      <c r="V9" s="3">
        <f t="shared" si="11"/>
        <v>88.52149355720428</v>
      </c>
      <c r="W9" s="3">
        <f t="shared" si="11"/>
        <v>0</v>
      </c>
      <c r="Y9" s="2" t="s">
        <v>48</v>
      </c>
      <c r="Z9" s="6">
        <f>107.547+38.148</f>
        <v>145.69499999999999</v>
      </c>
      <c r="AA9" s="6">
        <f>159.386+46.339</f>
        <v>205.72499999999999</v>
      </c>
      <c r="AB9">
        <f>180.711+52.668</f>
        <v>233.37900000000002</v>
      </c>
      <c r="AD9" s="6"/>
      <c r="AE9" s="6"/>
      <c r="AF9" s="6"/>
      <c r="AI9" s="6"/>
      <c r="AJ9" s="6"/>
      <c r="AL9" s="2"/>
      <c r="AM9" s="6"/>
      <c r="AN9" s="6"/>
    </row>
    <row r="10" spans="1:42">
      <c r="A10" s="2">
        <f>[6]Output!A10</f>
        <v>8</v>
      </c>
      <c r="B10" s="2" t="str">
        <f>[6]Output!B10</f>
        <v>ELC_OIL_MIX_TUR_NEW</v>
      </c>
      <c r="C10" s="2" t="str">
        <f>[6]Output!C10</f>
        <v>ELC_CEN</v>
      </c>
      <c r="D10">
        <f>[6]Output!D10</f>
        <v>9.2995120077763307</v>
      </c>
      <c r="E10">
        <f>[6]Output!E10</f>
        <v>8.0170103207202121</v>
      </c>
      <c r="F10">
        <f>[6]Output!F10</f>
        <v>0</v>
      </c>
      <c r="G10">
        <f>[6]Output!G10</f>
        <v>0</v>
      </c>
      <c r="H10">
        <f>[6]Output!H10</f>
        <v>0</v>
      </c>
      <c r="I10">
        <f>[6]Output!I10</f>
        <v>0</v>
      </c>
      <c r="J10">
        <f>[6]Output!J10</f>
        <v>0</v>
      </c>
      <c r="K10">
        <f>[6]Output!K10</f>
        <v>0</v>
      </c>
      <c r="L10">
        <f>[6]Output!L10</f>
        <v>0</v>
      </c>
      <c r="N10" s="2" t="s">
        <v>168</v>
      </c>
      <c r="O10">
        <f t="shared" ref="O10:W10" si="12">SUMIF($B:$B,"*BIO*CCS*",D:D)/3.6</f>
        <v>0</v>
      </c>
      <c r="P10">
        <f t="shared" si="12"/>
        <v>0</v>
      </c>
      <c r="Q10">
        <f t="shared" si="12"/>
        <v>0</v>
      </c>
      <c r="R10">
        <f t="shared" si="12"/>
        <v>0</v>
      </c>
      <c r="S10">
        <f t="shared" si="12"/>
        <v>0</v>
      </c>
      <c r="T10">
        <f t="shared" si="12"/>
        <v>1.752</v>
      </c>
      <c r="U10">
        <f t="shared" si="12"/>
        <v>10.862400000000001</v>
      </c>
      <c r="V10">
        <f t="shared" si="12"/>
        <v>67.670999999999964</v>
      </c>
      <c r="W10">
        <f t="shared" si="12"/>
        <v>398.7552</v>
      </c>
      <c r="Y10" s="2" t="s">
        <v>50</v>
      </c>
      <c r="Z10" s="6">
        <v>10.734999999999999</v>
      </c>
      <c r="AA10" s="6">
        <v>15.042</v>
      </c>
      <c r="AB10" s="6">
        <v>22.611999999999998</v>
      </c>
      <c r="AD10" s="6"/>
      <c r="AE10" s="6"/>
      <c r="AF10" s="6"/>
      <c r="AI10" s="6"/>
      <c r="AJ10" s="6"/>
      <c r="AL10" s="2"/>
      <c r="AM10" s="6"/>
      <c r="AN10" s="6"/>
    </row>
    <row r="11" spans="1:42">
      <c r="A11" s="2">
        <f>[6]Output!A11</f>
        <v>9</v>
      </c>
      <c r="B11" s="2" t="str">
        <f>[6]Output!B11</f>
        <v>ELC_OIL_MIX_CCY_NEW</v>
      </c>
      <c r="C11" s="2" t="str">
        <f>[6]Output!C11</f>
        <v>ELC_CEN</v>
      </c>
      <c r="D11">
        <f>[6]Output!D11</f>
        <v>11.267237641477429</v>
      </c>
      <c r="E11">
        <f>[6]Output!E11</f>
        <v>48.496946711215728</v>
      </c>
      <c r="F11">
        <f>[6]Output!F11</f>
        <v>28.748662543743979</v>
      </c>
      <c r="G11">
        <f>[6]Output!G11</f>
        <v>0</v>
      </c>
      <c r="H11">
        <f>[6]Output!H11</f>
        <v>0</v>
      </c>
      <c r="I11">
        <f>[6]Output!I11</f>
        <v>0</v>
      </c>
      <c r="J11">
        <f>[6]Output!J11</f>
        <v>0</v>
      </c>
      <c r="K11">
        <f>[6]Output!K11</f>
        <v>0</v>
      </c>
      <c r="L11">
        <f>[6]Output!L11</f>
        <v>0</v>
      </c>
      <c r="N11" s="2" t="s">
        <v>50</v>
      </c>
      <c r="O11" s="14">
        <f>SUMIF($B:$B,"*GEO*",D:D)/3.6</f>
        <v>10.736111111111111</v>
      </c>
      <c r="P11" s="14">
        <f t="shared" ref="P11:W11" si="13">SUMIF($B:$B,"*GEO*",E:E)/3.6</f>
        <v>15.041666666666668</v>
      </c>
      <c r="Q11" s="14">
        <f t="shared" si="13"/>
        <v>22.611111111111125</v>
      </c>
      <c r="R11" s="14">
        <f t="shared" si="13"/>
        <v>27.938997091015686</v>
      </c>
      <c r="S11" s="14">
        <f t="shared" si="13"/>
        <v>32.77015275753984</v>
      </c>
      <c r="T11" s="14">
        <f t="shared" si="13"/>
        <v>38.029876868730817</v>
      </c>
      <c r="U11" s="14">
        <f t="shared" si="13"/>
        <v>43.315279890462307</v>
      </c>
      <c r="V11" s="14">
        <f t="shared" si="13"/>
        <v>49.476480000000002</v>
      </c>
      <c r="W11" s="14">
        <f t="shared" si="13"/>
        <v>54.522240000000004</v>
      </c>
      <c r="X11" s="3"/>
      <c r="Y11" s="2" t="s">
        <v>107</v>
      </c>
      <c r="Z11" s="6">
        <f>152.801-Z12</f>
        <v>152.80099999999999</v>
      </c>
      <c r="AA11" s="6">
        <f>308.234-AA12</f>
        <v>273.06099999999998</v>
      </c>
      <c r="AB11" s="6">
        <f>497.294-AB12</f>
        <v>425.19200000000001</v>
      </c>
      <c r="AD11" s="6"/>
      <c r="AE11" s="6"/>
      <c r="AF11" s="6"/>
      <c r="AL11" s="2"/>
      <c r="AM11" s="6"/>
      <c r="AN11" s="6"/>
    </row>
    <row r="12" spans="1:42">
      <c r="A12" s="2">
        <f>[6]Output!A12</f>
        <v>10</v>
      </c>
      <c r="B12" s="2" t="str">
        <f>[6]Output!B12</f>
        <v>ELC_HYD_CONV_EXS</v>
      </c>
      <c r="C12" s="2" t="str">
        <f>[6]Output!C12</f>
        <v>ELC_CEN</v>
      </c>
      <c r="D12">
        <f>[6]Output!D12</f>
        <v>1719.110615040001</v>
      </c>
      <c r="E12">
        <f>[6]Output!E12</f>
        <v>1473.5233843200001</v>
      </c>
      <c r="F12">
        <f>[6]Output!F12</f>
        <v>1296.1548287999999</v>
      </c>
      <c r="G12">
        <f>[6]Output!G12</f>
        <v>1015.6192867145</v>
      </c>
      <c r="H12">
        <f>[6]Output!H12</f>
        <v>749.08361527549414</v>
      </c>
      <c r="I12">
        <f>[6]Output!I12</f>
        <v>509.29964372235008</v>
      </c>
      <c r="J12">
        <f>[6]Output!J12</f>
        <v>254.89409686565389</v>
      </c>
      <c r="K12">
        <f>[6]Output!K12</f>
        <v>0</v>
      </c>
      <c r="L12">
        <f>[6]Output!L12</f>
        <v>0</v>
      </c>
      <c r="N12" s="2" t="s">
        <v>52</v>
      </c>
      <c r="O12" s="3">
        <f>SUMIF($B:$B,"*WIN*",D:D)/3.6</f>
        <v>152.79999999999998</v>
      </c>
      <c r="P12" s="3">
        <f t="shared" ref="P12:W12" si="14">SUMIF($B:$B,"*WIN*",E:E)/3.6</f>
        <v>308.23333333333329</v>
      </c>
      <c r="Q12" s="3">
        <f t="shared" si="14"/>
        <v>497.29444444444442</v>
      </c>
      <c r="R12" s="3">
        <f t="shared" si="14"/>
        <v>899.36773273681877</v>
      </c>
      <c r="S12" s="3">
        <f t="shared" si="14"/>
        <v>1240.4563937381095</v>
      </c>
      <c r="T12" s="3">
        <f t="shared" si="14"/>
        <v>1456.4296532399669</v>
      </c>
      <c r="U12" s="3">
        <f t="shared" si="14"/>
        <v>1581.5448861764762</v>
      </c>
      <c r="V12" s="3">
        <f t="shared" si="14"/>
        <v>1628.4834059765967</v>
      </c>
      <c r="W12" s="3">
        <f t="shared" si="14"/>
        <v>1670.1978338055274</v>
      </c>
      <c r="Y12" s="2" t="s">
        <v>108</v>
      </c>
      <c r="Z12" s="6">
        <v>0</v>
      </c>
      <c r="AA12" s="6">
        <v>35.173000000000002</v>
      </c>
      <c r="AB12" s="6">
        <v>72.102000000000004</v>
      </c>
      <c r="AD12" s="6"/>
      <c r="AE12" s="6"/>
      <c r="AF12" s="6"/>
      <c r="AL12" s="2"/>
      <c r="AM12" s="6"/>
      <c r="AN12" s="6"/>
    </row>
    <row r="13" spans="1:42">
      <c r="A13" s="2">
        <f>[6]Output!A13</f>
        <v>11</v>
      </c>
      <c r="B13" s="2" t="str">
        <f>[6]Output!B13</f>
        <v>ELC_HYD_PUM_EXS</v>
      </c>
      <c r="C13" s="2" t="str">
        <f>[6]Output!C13</f>
        <v>ELC_CEN</v>
      </c>
      <c r="D13">
        <f>[6]Output!D13</f>
        <v>42.511638705577568</v>
      </c>
      <c r="E13">
        <f>[6]Output!E13</f>
        <v>38.291132600502998</v>
      </c>
      <c r="F13">
        <f>[6]Output!F13</f>
        <v>39.239378191279883</v>
      </c>
      <c r="G13">
        <f>[6]Output!G13</f>
        <v>34.836330267666661</v>
      </c>
      <c r="H13">
        <f>[6]Output!H13</f>
        <v>39.931601787666658</v>
      </c>
      <c r="I13">
        <f>[6]Output!I13</f>
        <v>32.845557943916639</v>
      </c>
      <c r="J13">
        <f>[6]Output!J13</f>
        <v>24.955081870988881</v>
      </c>
      <c r="K13">
        <f>[6]Output!K13</f>
        <v>5.5212297027999959</v>
      </c>
      <c r="L13">
        <f>[6]Output!L13</f>
        <v>5.6869840575999984</v>
      </c>
      <c r="N13" s="2" t="s">
        <v>51</v>
      </c>
      <c r="O13" s="3">
        <f>SUMIF($B:$B,"*SOL*",D:D)/3.6</f>
        <v>46.38055555555556</v>
      </c>
      <c r="P13" s="3">
        <f t="shared" ref="P13:W13" si="15">SUMIF($B:$B,"*SOL*",E:E)/3.6</f>
        <v>106.05833333333335</v>
      </c>
      <c r="Q13" s="3">
        <f t="shared" si="15"/>
        <v>167.81666666666669</v>
      </c>
      <c r="R13" s="3">
        <f t="shared" si="15"/>
        <v>358.88988815554063</v>
      </c>
      <c r="S13" s="3">
        <f t="shared" si="15"/>
        <v>564.26285512970969</v>
      </c>
      <c r="T13" s="3">
        <f t="shared" si="15"/>
        <v>810.20466582115978</v>
      </c>
      <c r="U13" s="3">
        <f t="shared" si="15"/>
        <v>1063.3212762339617</v>
      </c>
      <c r="V13" s="3">
        <f t="shared" si="15"/>
        <v>1262.6214152099369</v>
      </c>
      <c r="W13" s="3">
        <f t="shared" si="15"/>
        <v>1312.2202329899371</v>
      </c>
      <c r="Y13" s="2" t="s">
        <v>109</v>
      </c>
      <c r="Z13" s="6">
        <v>45.62</v>
      </c>
      <c r="AA13" s="6">
        <v>100.46599999999999</v>
      </c>
      <c r="AB13" s="6">
        <v>162.13200000000001</v>
      </c>
      <c r="AD13" s="6"/>
      <c r="AE13" s="6"/>
      <c r="AF13" s="6"/>
      <c r="AL13" s="2"/>
      <c r="AM13" s="6"/>
      <c r="AN13" s="6"/>
    </row>
    <row r="14" spans="1:42">
      <c r="A14" s="2">
        <f>[6]Output!A14</f>
        <v>12</v>
      </c>
      <c r="B14" s="2" t="str">
        <f>[6]Output!B14</f>
        <v>ELC_HYD_DAM_HIG_NEW</v>
      </c>
      <c r="C14" s="2" t="str">
        <f>[6]Output!C14</f>
        <v>ELC_CEN</v>
      </c>
      <c r="D14">
        <f>[6]Output!D14</f>
        <v>278.03984222446871</v>
      </c>
      <c r="E14">
        <f>[6]Output!E14</f>
        <v>562.43757904954418</v>
      </c>
      <c r="F14">
        <f>[6]Output!F14</f>
        <v>846.49788897876613</v>
      </c>
      <c r="G14">
        <f>[6]Output!G14</f>
        <v>1094.10159731616</v>
      </c>
      <c r="H14">
        <f>[6]Output!H14</f>
        <v>1369.3633481491199</v>
      </c>
      <c r="I14">
        <f>[6]Output!I14</f>
        <v>1646.7916694860801</v>
      </c>
      <c r="J14">
        <f>[6]Output!J14</f>
        <v>1926.2833913030399</v>
      </c>
      <c r="K14">
        <f>[6]Output!K14</f>
        <v>2092.6185430032001</v>
      </c>
      <c r="L14">
        <f>[6]Output!L14</f>
        <v>2157.42995208</v>
      </c>
      <c r="N14" s="2" t="s">
        <v>104</v>
      </c>
      <c r="O14" s="3">
        <f>SUMIF($B:$B,"*MAR*",D:D)/3.6</f>
        <v>0.47777777777777775</v>
      </c>
      <c r="P14" s="3">
        <f t="shared" ref="P14:W14" si="16">SUMIF($B:$B,"*MAR*",E:E)/3.6</f>
        <v>0.48888888888888887</v>
      </c>
      <c r="Q14" s="3">
        <f t="shared" si="16"/>
        <v>0.51388888888888895</v>
      </c>
      <c r="R14" s="3">
        <f t="shared" si="16"/>
        <v>0.39719300000000002</v>
      </c>
      <c r="S14" s="3">
        <f t="shared" si="16"/>
        <v>0.392594</v>
      </c>
      <c r="T14" s="3">
        <f t="shared" si="16"/>
        <v>0.21162700000000009</v>
      </c>
      <c r="U14" s="3">
        <f t="shared" si="16"/>
        <v>0.74976108533333341</v>
      </c>
      <c r="V14" s="3">
        <f t="shared" si="16"/>
        <v>0.83219999999999994</v>
      </c>
      <c r="W14" s="3">
        <f t="shared" si="16"/>
        <v>0.83219999999999994</v>
      </c>
      <c r="Y14" s="2" t="s">
        <v>104</v>
      </c>
      <c r="Z14" s="18">
        <v>0.47799999999999998</v>
      </c>
      <c r="AA14" s="18">
        <v>0.48899999999999999</v>
      </c>
      <c r="AB14" s="18">
        <v>0.51300000000000001</v>
      </c>
      <c r="AD14" s="6"/>
      <c r="AE14" s="6"/>
      <c r="AF14" s="6"/>
      <c r="AL14" s="2"/>
      <c r="AM14" s="6"/>
      <c r="AN14" s="6"/>
    </row>
    <row r="15" spans="1:42">
      <c r="A15" s="2">
        <f>[6]Output!A15</f>
        <v>13</v>
      </c>
      <c r="B15" s="2" t="str">
        <f>[6]Output!B15</f>
        <v>ELC_HYD_RUN_NEW</v>
      </c>
      <c r="C15" s="2" t="str">
        <f>[6]Output!C15</f>
        <v>ELC_CEN</v>
      </c>
      <c r="D15">
        <f>[6]Output!D15</f>
        <v>0</v>
      </c>
      <c r="E15">
        <f>[6]Output!E15</f>
        <v>0</v>
      </c>
      <c r="F15">
        <f>[6]Output!F15</f>
        <v>0</v>
      </c>
      <c r="G15">
        <f>[6]Output!G15</f>
        <v>0</v>
      </c>
      <c r="H15">
        <f>[6]Output!H15</f>
        <v>0</v>
      </c>
      <c r="I15">
        <f>[6]Output!I15</f>
        <v>0</v>
      </c>
      <c r="J15">
        <f>[6]Output!J15</f>
        <v>0</v>
      </c>
      <c r="K15">
        <f>[6]Output!K15</f>
        <v>232.51317144479981</v>
      </c>
      <c r="L15">
        <f>[6]Output!L15</f>
        <v>239.71443911999989</v>
      </c>
      <c r="N15" s="2" t="s">
        <v>27</v>
      </c>
      <c r="O15">
        <f t="shared" ref="O15:W15" si="17">SUMIF($B:$B,"*HH2*",D:D)/3.6</f>
        <v>0</v>
      </c>
      <c r="P15">
        <f t="shared" si="17"/>
        <v>0</v>
      </c>
      <c r="Q15">
        <f t="shared" si="17"/>
        <v>0</v>
      </c>
      <c r="R15" s="3">
        <f t="shared" si="17"/>
        <v>0</v>
      </c>
      <c r="S15" s="3">
        <f t="shared" si="17"/>
        <v>0</v>
      </c>
      <c r="T15" s="3">
        <f t="shared" si="17"/>
        <v>2.95835274</v>
      </c>
      <c r="U15" s="3">
        <f t="shared" si="17"/>
        <v>116.61634368</v>
      </c>
      <c r="V15" s="6">
        <f t="shared" si="17"/>
        <v>333.74428516720246</v>
      </c>
      <c r="W15" s="6">
        <f t="shared" si="17"/>
        <v>439.65783200411113</v>
      </c>
      <c r="Y15" s="2" t="s">
        <v>114</v>
      </c>
      <c r="Z15" s="6">
        <f>SUM(Z5:Z14)</f>
        <v>3674.2020000000007</v>
      </c>
      <c r="AA15" s="6">
        <f t="shared" ref="AA15" si="18">SUM(AA5:AA14)</f>
        <v>3593.8540000000003</v>
      </c>
      <c r="AB15" s="6">
        <f>SUM(AB5:AB14)</f>
        <v>3520.7019999999998</v>
      </c>
      <c r="AJ15" s="14"/>
      <c r="AL15" s="2"/>
      <c r="AM15" s="6"/>
      <c r="AN15" s="6"/>
    </row>
    <row r="16" spans="1:42">
      <c r="A16" s="2">
        <f>[6]Output!A16</f>
        <v>14</v>
      </c>
      <c r="B16" s="2" t="str">
        <f>[6]Output!B16</f>
        <v>ELC_HYD_PUM_NEW</v>
      </c>
      <c r="C16" s="2" t="str">
        <f>[6]Output!C16</f>
        <v>ELC_CEN</v>
      </c>
      <c r="D16">
        <f>[6]Output!D16</f>
        <v>92.317904029953695</v>
      </c>
      <c r="E16">
        <f>[6]Output!E16</f>
        <v>92.317904029953681</v>
      </c>
      <c r="F16">
        <f>[6]Output!F16</f>
        <v>92.317904029953695</v>
      </c>
      <c r="G16">
        <f>[6]Output!G16</f>
        <v>323.27754043808778</v>
      </c>
      <c r="H16">
        <f>[6]Output!H16</f>
        <v>239.3581521323334</v>
      </c>
      <c r="I16">
        <f>[6]Output!I16</f>
        <v>181.01967806226139</v>
      </c>
      <c r="J16">
        <f>[6]Output!J16</f>
        <v>191.28033220901111</v>
      </c>
      <c r="K16">
        <f>[6]Output!K16</f>
        <v>50.610181561902927</v>
      </c>
      <c r="L16">
        <f>[6]Output!L16</f>
        <v>86.170480065776729</v>
      </c>
      <c r="N16" s="2" t="s">
        <v>57</v>
      </c>
      <c r="O16" s="3">
        <f>SUMIF($B:$B,"*IMP*",D:D)/3.6</f>
        <v>98.668055555555526</v>
      </c>
      <c r="P16" s="3">
        <f t="shared" ref="P16:W16" si="19">SUMIF($B:$B,"*IMP*",E:E)/3.6</f>
        <v>108.70902777777776</v>
      </c>
      <c r="Q16" s="3">
        <f t="shared" si="19"/>
        <v>118.75</v>
      </c>
      <c r="R16" s="3">
        <f t="shared" si="19"/>
        <v>81.428352239999995</v>
      </c>
      <c r="S16" s="3">
        <f t="shared" si="19"/>
        <v>118.128596496</v>
      </c>
      <c r="T16" s="3">
        <f t="shared" si="19"/>
        <v>154.82884075199999</v>
      </c>
      <c r="U16" s="3">
        <f t="shared" si="19"/>
        <v>191.52908500800001</v>
      </c>
      <c r="V16" s="3">
        <f t="shared" si="19"/>
        <v>238.23520799999994</v>
      </c>
      <c r="W16" s="3">
        <f t="shared" si="19"/>
        <v>273.32165352000004</v>
      </c>
      <c r="Z16">
        <f>Z15*3.6</f>
        <v>13227.127200000003</v>
      </c>
      <c r="AA16">
        <f t="shared" ref="AA16:AB16" si="20">AA15*3.6</f>
        <v>12937.874400000001</v>
      </c>
      <c r="AB16">
        <f t="shared" si="20"/>
        <v>12674.527199999999</v>
      </c>
      <c r="AJ16" s="14"/>
      <c r="AL16" s="2"/>
      <c r="AM16" s="6"/>
      <c r="AN16" s="6"/>
    </row>
    <row r="17" spans="1:40">
      <c r="A17" s="2">
        <f>[6]Output!A17</f>
        <v>15</v>
      </c>
      <c r="B17" s="2" t="str">
        <f>[6]Output!B17</f>
        <v>ELC_NUC_FIS_EXS</v>
      </c>
      <c r="C17" s="2" t="str">
        <f>[6]Output!C17</f>
        <v>ELC_CEN</v>
      </c>
      <c r="D17">
        <f>[6]Output!D17</f>
        <v>3087.0092800000002</v>
      </c>
      <c r="E17">
        <f>[6]Output!E17</f>
        <v>2860.2392800000011</v>
      </c>
      <c r="F17">
        <f>[6]Output!F17</f>
        <v>2226.2909560000012</v>
      </c>
      <c r="G17">
        <f>[6]Output!G17</f>
        <v>2190.6167039999782</v>
      </c>
      <c r="H17">
        <f>[6]Output!H17</f>
        <v>1825.5139200000001</v>
      </c>
      <c r="I17">
        <f>[6]Output!I17</f>
        <v>1460.4111359999999</v>
      </c>
      <c r="J17">
        <f>[6]Output!J17</f>
        <v>281.55340799999988</v>
      </c>
      <c r="K17">
        <f>[6]Output!K17</f>
        <v>140.776704</v>
      </c>
      <c r="L17">
        <f>[6]Output!L17</f>
        <v>0</v>
      </c>
      <c r="N17" s="2"/>
      <c r="AJ17" s="14"/>
      <c r="AL17" s="19"/>
      <c r="AM17" s="6"/>
      <c r="AN17" s="6"/>
    </row>
    <row r="18" spans="1:40">
      <c r="A18" s="2">
        <f>[6]Output!A18</f>
        <v>16</v>
      </c>
      <c r="B18" s="2" t="str">
        <f>[6]Output!B18</f>
        <v>ELC_NUC_FIS_LWR_NEW</v>
      </c>
      <c r="C18" s="2" t="str">
        <f>[6]Output!C18</f>
        <v>ELC_CEN</v>
      </c>
      <c r="D18">
        <f>[6]Output!D18</f>
        <v>210.87072000001169</v>
      </c>
      <c r="E18">
        <f>[6]Output!E18</f>
        <v>210.8707200000006</v>
      </c>
      <c r="F18">
        <f>[6]Output!F18</f>
        <v>400.69904400001019</v>
      </c>
      <c r="G18">
        <f>[6]Output!G18</f>
        <v>400.69904400000058</v>
      </c>
      <c r="H18">
        <f>[6]Output!H18</f>
        <v>400.69904400000098</v>
      </c>
      <c r="I18">
        <f>[6]Output!I18</f>
        <v>400.69904400000053</v>
      </c>
      <c r="J18">
        <f>[6]Output!J18</f>
        <v>400.69904400000053</v>
      </c>
      <c r="K18">
        <f>[6]Output!K18</f>
        <v>400.69904400000053</v>
      </c>
      <c r="L18">
        <f>[6]Output!L18</f>
        <v>400.69904400000053</v>
      </c>
      <c r="N18" s="2" t="s">
        <v>61</v>
      </c>
      <c r="O18" s="6">
        <f t="shared" ref="O18:W18" si="21">SUM(O5:O17)</f>
        <v>3773.6291666666702</v>
      </c>
      <c r="P18" s="6">
        <f t="shared" si="21"/>
        <v>3708.1534722222232</v>
      </c>
      <c r="Q18" s="6">
        <f t="shared" si="21"/>
        <v>3645.1361111111137</v>
      </c>
      <c r="R18" s="6">
        <f t="shared" si="21"/>
        <v>3431.098725224037</v>
      </c>
      <c r="S18" s="6">
        <f t="shared" si="21"/>
        <v>3717.7307796267223</v>
      </c>
      <c r="T18" s="6">
        <f t="shared" si="21"/>
        <v>3983.5644916985771</v>
      </c>
      <c r="U18" s="6">
        <f t="shared" si="21"/>
        <v>4511.1326592645273</v>
      </c>
      <c r="V18" s="6">
        <f t="shared" si="21"/>
        <v>5038.2461216755801</v>
      </c>
      <c r="W18" s="6">
        <f t="shared" si="21"/>
        <v>5504.8281392960689</v>
      </c>
      <c r="AJ18" s="14"/>
      <c r="AL18" s="19"/>
      <c r="AM18" s="6"/>
      <c r="AN18" s="6"/>
    </row>
    <row r="19" spans="1:40">
      <c r="A19" s="2">
        <f>[6]Output!A19</f>
        <v>17</v>
      </c>
      <c r="B19" s="2" t="str">
        <f>[6]Output!B19</f>
        <v>ELC_NUC_FIS_EPR_NEW</v>
      </c>
      <c r="C19" s="2" t="str">
        <f>[6]Output!C19</f>
        <v>ELC_CEN</v>
      </c>
      <c r="D19">
        <f>[6]Output!D19</f>
        <v>0</v>
      </c>
      <c r="E19">
        <f>[6]Output!E19</f>
        <v>0</v>
      </c>
      <c r="F19">
        <f>[6]Output!F19</f>
        <v>0</v>
      </c>
      <c r="G19">
        <f>[6]Output!G19</f>
        <v>238.34646000000001</v>
      </c>
      <c r="H19">
        <f>[6]Output!H19</f>
        <v>476.69292000000002</v>
      </c>
      <c r="I19">
        <f>[6]Output!I19</f>
        <v>715.03937999999994</v>
      </c>
      <c r="J19">
        <f>[6]Output!J19</f>
        <v>1817.7324120000001</v>
      </c>
      <c r="K19">
        <f>[6]Output!K19</f>
        <v>1817.7324120000001</v>
      </c>
      <c r="L19">
        <f>[6]Output!L19</f>
        <v>1817.7324120000001</v>
      </c>
      <c r="AJ19" s="14"/>
      <c r="AL19" s="19"/>
      <c r="AM19" s="6"/>
      <c r="AN19" s="6"/>
    </row>
    <row r="20" spans="1:40">
      <c r="A20" s="2">
        <f>[6]Output!A20</f>
        <v>18</v>
      </c>
      <c r="B20" s="2" t="str">
        <f>[6]Output!B20</f>
        <v>ELC_CHP_BIO_EXS</v>
      </c>
      <c r="C20" s="2" t="str">
        <f>[6]Output!C20</f>
        <v>ELC_CEN</v>
      </c>
      <c r="D20">
        <f>[6]Output!D20</f>
        <v>30.268225994400002</v>
      </c>
      <c r="E20">
        <f>[6]Output!E20</f>
        <v>24.21458079552</v>
      </c>
      <c r="F20">
        <f>[6]Output!F20</f>
        <v>18.160935596640009</v>
      </c>
      <c r="G20">
        <f>[6]Output!G20</f>
        <v>12.10729039776</v>
      </c>
      <c r="H20">
        <f>[6]Output!H20</f>
        <v>6.0536451988799991</v>
      </c>
      <c r="I20">
        <f>[6]Output!I20</f>
        <v>0</v>
      </c>
      <c r="J20">
        <f>[6]Output!J20</f>
        <v>0</v>
      </c>
      <c r="K20">
        <f>[6]Output!K20</f>
        <v>0</v>
      </c>
      <c r="L20">
        <f>[6]Output!L20</f>
        <v>0</v>
      </c>
      <c r="N20" s="2" t="s">
        <v>115</v>
      </c>
      <c r="O20" s="13">
        <f>SUMIF($C:$C,"*ELC_DIS*",D:D)/(SUMIF($C:$C,"*ELC*",D:D)-SUMIF($C:$C,"*IMP_ELC*",D:D))</f>
        <v>4.1527760148516316E-3</v>
      </c>
      <c r="P20" s="13">
        <f t="shared" ref="P20:W20" si="22">SUMIF($C:$C,"*ELC_DIS*",E:E)/(SUMIF($C:$C,"*ELC*",E:E)-SUMIF($C:$C,"*IMP_ELC*",E:E))</f>
        <v>2.0994066887945344E-2</v>
      </c>
      <c r="Q20" s="13">
        <f t="shared" si="22"/>
        <v>2.151029174722523E-2</v>
      </c>
      <c r="R20" s="13">
        <f t="shared" si="22"/>
        <v>0.10770098437330798</v>
      </c>
      <c r="S20" s="13">
        <f t="shared" si="22"/>
        <v>0.16472377744284247</v>
      </c>
      <c r="T20" s="13">
        <f t="shared" si="22"/>
        <v>0.23013470871751801</v>
      </c>
      <c r="U20" s="13">
        <f t="shared" si="22"/>
        <v>0.24046553698241091</v>
      </c>
      <c r="V20" s="13">
        <f t="shared" si="22"/>
        <v>0.26568535723380771</v>
      </c>
      <c r="W20" s="13">
        <f t="shared" si="22"/>
        <v>0.29575110065457022</v>
      </c>
      <c r="AJ20" s="14"/>
      <c r="AL20" s="19"/>
      <c r="AM20" s="6"/>
      <c r="AN20" s="6"/>
    </row>
    <row r="21" spans="1:40">
      <c r="A21" s="2">
        <f>[6]Output!A21</f>
        <v>19</v>
      </c>
      <c r="B21" s="2" t="str">
        <f>[6]Output!B21</f>
        <v>ELC_BIO_EXS</v>
      </c>
      <c r="C21" s="2" t="str">
        <f>[6]Output!C21</f>
        <v>ELC_CEN</v>
      </c>
      <c r="D21">
        <f>[6]Output!D21</f>
        <v>208.81562400000001</v>
      </c>
      <c r="E21">
        <f>[6]Output!E21</f>
        <v>158.26026239999999</v>
      </c>
      <c r="F21">
        <f>[6]Output!F21</f>
        <v>118.69519680000001</v>
      </c>
      <c r="G21">
        <f>[6]Output!G21</f>
        <v>79.130131199999994</v>
      </c>
      <c r="H21">
        <f>[6]Output!H21</f>
        <v>39.565065599999997</v>
      </c>
      <c r="I21">
        <f>[6]Output!I21</f>
        <v>0</v>
      </c>
      <c r="J21">
        <f>[6]Output!J21</f>
        <v>0</v>
      </c>
      <c r="K21">
        <f>[6]Output!K21</f>
        <v>0</v>
      </c>
      <c r="L21">
        <f>[6]Output!L21</f>
        <v>0</v>
      </c>
      <c r="N21" s="2" t="s">
        <v>116</v>
      </c>
      <c r="O21" s="13">
        <f>SUMIF($C:$C,"*IMP*",D:D)/SUMIF($C:$C,"*ELC*",D:D)</f>
        <v>2.6146728042891192E-2</v>
      </c>
      <c r="P21" s="13">
        <f t="shared" ref="P21:W21" si="23">SUMIF($C:$C,"*IMP*",E:E)/SUMIF($C:$C,"*ELC*",E:E)</f>
        <v>2.9316215898860992E-2</v>
      </c>
      <c r="Q21" s="13">
        <f t="shared" si="23"/>
        <v>3.257765866081816E-2</v>
      </c>
      <c r="R21" s="13">
        <f t="shared" si="23"/>
        <v>2.3723643926683555E-2</v>
      </c>
      <c r="S21" s="13">
        <f t="shared" si="23"/>
        <v>3.1707006031985278E-2</v>
      </c>
      <c r="T21" s="13">
        <f t="shared" si="23"/>
        <v>3.8574294432383388E-2</v>
      </c>
      <c r="U21" s="13">
        <f t="shared" si="23"/>
        <v>4.0844874026451448E-2</v>
      </c>
      <c r="V21" s="13">
        <f t="shared" si="23"/>
        <v>4.497877245051142E-2</v>
      </c>
      <c r="W21" s="13">
        <f t="shared" si="23"/>
        <v>4.7074312809157741E-2</v>
      </c>
      <c r="AJ21" s="14"/>
      <c r="AL21" s="19"/>
      <c r="AM21" s="6"/>
      <c r="AN21" s="6"/>
    </row>
    <row r="22" spans="1:40">
      <c r="A22" s="2">
        <f>[6]Output!A22</f>
        <v>20</v>
      </c>
      <c r="B22" s="2" t="str">
        <f>[6]Output!B22</f>
        <v>ELC_BIO_GSF_CEN_NEW</v>
      </c>
      <c r="C22" s="2" t="str">
        <f>[6]Output!C22</f>
        <v>ELC_CEN</v>
      </c>
      <c r="D22">
        <f>[6]Output!D22</f>
        <v>235.9663280745209</v>
      </c>
      <c r="E22">
        <f>[6]Output!E22</f>
        <v>365.26154518253298</v>
      </c>
      <c r="F22">
        <f>[6]Output!F22</f>
        <v>457.95147474532553</v>
      </c>
      <c r="G22">
        <f>[6]Output!G22</f>
        <v>52.206468120967124</v>
      </c>
      <c r="H22">
        <f>[6]Output!H22</f>
        <v>15.061332768780289</v>
      </c>
      <c r="I22">
        <f>[6]Output!I22</f>
        <v>28.42962635596971</v>
      </c>
      <c r="J22">
        <f>[6]Output!J22</f>
        <v>86.836739337682687</v>
      </c>
      <c r="K22">
        <f>[6]Output!K22</f>
        <v>130.8304102298855</v>
      </c>
      <c r="L22">
        <f>[6]Output!L22</f>
        <v>0</v>
      </c>
      <c r="AJ22" s="14"/>
      <c r="AL22" s="19"/>
      <c r="AN22" s="6"/>
    </row>
    <row r="23" spans="1:40">
      <c r="A23" s="2">
        <f>[6]Output!A23</f>
        <v>21</v>
      </c>
      <c r="B23" s="2" t="str">
        <f>[6]Output!B23</f>
        <v>ELC_BIO_CRP_GSF_NEW</v>
      </c>
      <c r="C23" s="2" t="str">
        <f>[6]Output!C23</f>
        <v>ELC_CEN</v>
      </c>
      <c r="D23">
        <f>[6]Output!D23</f>
        <v>49.449821931079057</v>
      </c>
      <c r="E23">
        <f>[6]Output!E23</f>
        <v>192.87361162194679</v>
      </c>
      <c r="F23">
        <f>[6]Output!F23</f>
        <v>245.35239285803459</v>
      </c>
      <c r="G23">
        <f>[6]Output!G23</f>
        <v>264.52186834870321</v>
      </c>
      <c r="H23">
        <f>[6]Output!H23</f>
        <v>416.22234025733712</v>
      </c>
      <c r="I23">
        <f>[6]Output!I23</f>
        <v>426.51917508876301</v>
      </c>
      <c r="J23">
        <f>[6]Output!J23</f>
        <v>397.29275620268089</v>
      </c>
      <c r="K23">
        <f>[6]Output!K23</f>
        <v>187.84696657604991</v>
      </c>
      <c r="L23">
        <f>[6]Output!L23</f>
        <v>0</v>
      </c>
      <c r="AJ23" s="14"/>
      <c r="AL23" s="2"/>
      <c r="AM23" s="6"/>
      <c r="AN23" s="6"/>
    </row>
    <row r="24" spans="1:40">
      <c r="A24" s="2">
        <f>[6]Output!A24</f>
        <v>22</v>
      </c>
      <c r="B24" s="2" t="str">
        <f>[6]Output!B24</f>
        <v>ELC_CHP_GEO_EXS</v>
      </c>
      <c r="C24" s="2" t="str">
        <f>[6]Output!C24</f>
        <v>ELC_CEN</v>
      </c>
      <c r="D24">
        <f>[6]Output!D24</f>
        <v>1.47806456832</v>
      </c>
      <c r="E24">
        <f>[6]Output!E24</f>
        <v>1.3302581114880001</v>
      </c>
      <c r="F24">
        <f>[6]Output!F24</f>
        <v>1.1003369564159999</v>
      </c>
      <c r="G24">
        <f>[6]Output!G24</f>
        <v>0.87041580134400021</v>
      </c>
      <c r="H24">
        <f>[6]Output!H24</f>
        <v>0.64049464627200003</v>
      </c>
      <c r="I24">
        <f>[6]Output!I24</f>
        <v>0</v>
      </c>
      <c r="J24">
        <f>[6]Output!J24</f>
        <v>0</v>
      </c>
      <c r="K24">
        <f>[6]Output!K24</f>
        <v>0</v>
      </c>
      <c r="L24">
        <f>[6]Output!L24</f>
        <v>0</v>
      </c>
      <c r="O24" s="14"/>
      <c r="P24" s="14"/>
      <c r="Q24" s="14"/>
      <c r="R24" s="14"/>
      <c r="S24" s="14"/>
      <c r="T24" s="14"/>
      <c r="U24" s="14"/>
      <c r="V24" s="14"/>
      <c r="W24" s="14"/>
      <c r="AJ24" s="14"/>
      <c r="AL24" s="2"/>
      <c r="AM24" s="6"/>
      <c r="AN24" s="6"/>
    </row>
    <row r="25" spans="1:40">
      <c r="A25" s="2">
        <f>[6]Output!A25</f>
        <v>23</v>
      </c>
      <c r="B25" s="2" t="str">
        <f>[6]Output!B25</f>
        <v>ELC_GEO_EXS</v>
      </c>
      <c r="C25" s="2" t="str">
        <f>[6]Output!C25</f>
        <v>ELC_CEN</v>
      </c>
      <c r="D25">
        <f>[6]Output!D25</f>
        <v>20.435328000000009</v>
      </c>
      <c r="E25">
        <f>[6]Output!E25</f>
        <v>17.515995428571429</v>
      </c>
      <c r="F25">
        <f>[6]Output!F25</f>
        <v>14.59666285714286</v>
      </c>
      <c r="G25">
        <f>[6]Output!G25</f>
        <v>11.80837588114286</v>
      </c>
      <c r="H25">
        <f>[6]Output!H25</f>
        <v>8.8562819108571418</v>
      </c>
      <c r="I25">
        <f>[6]Output!I25</f>
        <v>5.9041879405714282</v>
      </c>
      <c r="J25">
        <f>[6]Output!J25</f>
        <v>3.0383764662857158</v>
      </c>
      <c r="K25">
        <f>[6]Output!K25</f>
        <v>0</v>
      </c>
      <c r="L25">
        <f>[6]Output!L25</f>
        <v>0</v>
      </c>
      <c r="N25" s="2" t="s">
        <v>117</v>
      </c>
      <c r="O25" s="8" t="str">
        <f t="shared" ref="O25:W25" si="24">D1</f>
        <v>2010</v>
      </c>
      <c r="P25" s="8" t="str">
        <f t="shared" si="24"/>
        <v>2015</v>
      </c>
      <c r="Q25" s="8" t="str">
        <f t="shared" si="24"/>
        <v>2020</v>
      </c>
      <c r="R25" s="8" t="str">
        <f t="shared" si="24"/>
        <v>2025</v>
      </c>
      <c r="S25" s="8" t="str">
        <f t="shared" si="24"/>
        <v>2030</v>
      </c>
      <c r="T25" s="8" t="str">
        <f t="shared" si="24"/>
        <v>2035</v>
      </c>
      <c r="U25" s="8" t="str">
        <f t="shared" si="24"/>
        <v>2040</v>
      </c>
      <c r="V25" s="8" t="str">
        <f t="shared" si="24"/>
        <v>2045</v>
      </c>
      <c r="W25" s="8" t="str">
        <f t="shared" si="24"/>
        <v>2050</v>
      </c>
      <c r="AJ25" s="14"/>
      <c r="AL25" s="2"/>
      <c r="AM25" s="6"/>
      <c r="AN25" s="6"/>
    </row>
    <row r="26" spans="1:40">
      <c r="A26" s="2">
        <f>[6]Output!A26</f>
        <v>24</v>
      </c>
      <c r="B26" s="2" t="str">
        <f>[6]Output!B26</f>
        <v>ELC_GEO_FLS_NEW</v>
      </c>
      <c r="C26" s="2" t="str">
        <f>[6]Output!C26</f>
        <v>ELC_CEN</v>
      </c>
      <c r="D26">
        <f>[6]Output!D26</f>
        <v>16.736607431679989</v>
      </c>
      <c r="E26">
        <f>[6]Output!E26</f>
        <v>35.303746459940577</v>
      </c>
      <c r="F26">
        <f>[6]Output!F26</f>
        <v>65.703000186441187</v>
      </c>
      <c r="G26">
        <f>[6]Output!G26</f>
        <v>87.901597845169618</v>
      </c>
      <c r="H26">
        <f>[6]Output!H26</f>
        <v>108.47577337001429</v>
      </c>
      <c r="I26">
        <f>[6]Output!I26</f>
        <v>131.00336878685951</v>
      </c>
      <c r="J26">
        <f>[6]Output!J26</f>
        <v>152.8966311393786</v>
      </c>
      <c r="K26">
        <f>[6]Output!K26</f>
        <v>178.11532800000001</v>
      </c>
      <c r="L26">
        <f>[6]Output!L26</f>
        <v>196.28006400000001</v>
      </c>
      <c r="N26" s="2" t="s">
        <v>100</v>
      </c>
      <c r="O26" s="13">
        <f t="shared" ref="O26:W26" si="25">O2/SUM(O$2:O$17)</f>
        <v>0.15634120929834594</v>
      </c>
      <c r="P26" s="13">
        <f t="shared" si="25"/>
        <v>0.16507875151360743</v>
      </c>
      <c r="Q26" s="13">
        <f t="shared" si="25"/>
        <v>9.6375991776557798E-2</v>
      </c>
      <c r="R26" s="13">
        <f t="shared" si="25"/>
        <v>4.7596798062000553E-2</v>
      </c>
      <c r="S26" s="13">
        <f t="shared" si="25"/>
        <v>2.1266837671314872E-2</v>
      </c>
      <c r="T26" s="13">
        <f t="shared" si="25"/>
        <v>0</v>
      </c>
      <c r="U26" s="13">
        <f t="shared" si="25"/>
        <v>0</v>
      </c>
      <c r="V26" s="13">
        <f t="shared" si="25"/>
        <v>0</v>
      </c>
      <c r="W26" s="13">
        <f t="shared" si="25"/>
        <v>0</v>
      </c>
      <c r="AJ26" s="14"/>
      <c r="AL26" s="2"/>
      <c r="AM26" s="6"/>
      <c r="AN26" s="6"/>
    </row>
    <row r="27" spans="1:40">
      <c r="A27" s="2">
        <f>[6]Output!A27</f>
        <v>25</v>
      </c>
      <c r="B27" s="2" t="str">
        <f>[6]Output!B27</f>
        <v>ELC_WIN_ON_EXS</v>
      </c>
      <c r="C27" s="2" t="str">
        <f>[6]Output!C27</f>
        <v>ELC_CEN</v>
      </c>
      <c r="D27">
        <f>[6]Output!D27</f>
        <v>237.539128732758</v>
      </c>
      <c r="E27">
        <f>[6]Output!E27</f>
        <v>204.65139984454061</v>
      </c>
      <c r="F27">
        <f>[6]Output!F27</f>
        <v>0</v>
      </c>
      <c r="G27">
        <f>[6]Output!G27</f>
        <v>0</v>
      </c>
      <c r="H27">
        <f>[6]Output!H27</f>
        <v>0</v>
      </c>
      <c r="I27">
        <f>[6]Output!I27</f>
        <v>0</v>
      </c>
      <c r="J27">
        <f>[6]Output!J27</f>
        <v>0</v>
      </c>
      <c r="K27">
        <f>[6]Output!K27</f>
        <v>0</v>
      </c>
      <c r="L27">
        <f>[6]Output!L27</f>
        <v>0</v>
      </c>
      <c r="N27" s="2" t="s">
        <v>101</v>
      </c>
      <c r="O27" s="13">
        <f t="shared" ref="O27:W27" si="26">O6/SUM(O$2:O$17)</f>
        <v>0</v>
      </c>
      <c r="P27" s="13">
        <f t="shared" si="26"/>
        <v>0</v>
      </c>
      <c r="Q27" s="13">
        <f t="shared" si="26"/>
        <v>0</v>
      </c>
      <c r="R27" s="13">
        <f t="shared" si="26"/>
        <v>0</v>
      </c>
      <c r="S27" s="13">
        <f t="shared" si="26"/>
        <v>0</v>
      </c>
      <c r="T27" s="13">
        <f t="shared" si="26"/>
        <v>0</v>
      </c>
      <c r="U27" s="13">
        <f t="shared" si="26"/>
        <v>1.8454219790905594E-3</v>
      </c>
      <c r="V27" s="13">
        <f t="shared" si="26"/>
        <v>1.029387075333108E-2</v>
      </c>
      <c r="W27" s="13">
        <f t="shared" si="26"/>
        <v>8.6652265089786663E-3</v>
      </c>
      <c r="X27" s="13"/>
      <c r="AL27" s="2"/>
      <c r="AM27" s="6"/>
      <c r="AN27" s="6"/>
    </row>
    <row r="28" spans="1:40">
      <c r="A28" s="2">
        <f>[6]Output!A28</f>
        <v>26</v>
      </c>
      <c r="B28" s="2" t="str">
        <f>[6]Output!B28</f>
        <v>ELC_WIN_ON_CEN_1_NEW</v>
      </c>
      <c r="C28" s="2" t="str">
        <f>[6]Output!C28</f>
        <v>ELC_CEN</v>
      </c>
      <c r="D28">
        <f>[6]Output!D28</f>
        <v>312.54087126724198</v>
      </c>
      <c r="E28">
        <f>[6]Output!E28</f>
        <v>321.70910592311799</v>
      </c>
      <c r="F28">
        <f>[6]Output!F28</f>
        <v>349.61199022282301</v>
      </c>
      <c r="G28">
        <f>[6]Output!G28</f>
        <v>386.30093269432592</v>
      </c>
      <c r="H28">
        <f>[6]Output!H28</f>
        <v>0</v>
      </c>
      <c r="I28">
        <f>[6]Output!I28</f>
        <v>0</v>
      </c>
      <c r="J28">
        <f>[6]Output!J28</f>
        <v>0</v>
      </c>
      <c r="K28">
        <f>[6]Output!K28</f>
        <v>0</v>
      </c>
      <c r="L28">
        <f>[6]Output!L28</f>
        <v>0</v>
      </c>
      <c r="N28" s="2" t="s">
        <v>102</v>
      </c>
      <c r="O28" s="13">
        <f t="shared" ref="O28:W28" si="27">O7/SUM(O$2:O$17)</f>
        <v>0.10605206299810298</v>
      </c>
      <c r="P28" s="13">
        <f t="shared" si="27"/>
        <v>0.11535535716211029</v>
      </c>
      <c r="Q28" s="13">
        <f t="shared" si="27"/>
        <v>0.12922771127262761</v>
      </c>
      <c r="R28" s="13">
        <f t="shared" si="27"/>
        <v>0.17535245502882649</v>
      </c>
      <c r="S28" s="13">
        <f t="shared" si="27"/>
        <v>0.16946958062923573</v>
      </c>
      <c r="T28" s="13">
        <f t="shared" si="27"/>
        <v>0.16448076655568686</v>
      </c>
      <c r="U28" s="13">
        <f t="shared" si="27"/>
        <v>0.1476232420331855</v>
      </c>
      <c r="V28" s="13">
        <f t="shared" si="27"/>
        <v>0.13128814341143302</v>
      </c>
      <c r="W28" s="13">
        <f t="shared" si="27"/>
        <v>0.1255969099781751</v>
      </c>
      <c r="AI28" s="15"/>
      <c r="AL28" s="2"/>
      <c r="AM28" s="6"/>
      <c r="AN28" s="6"/>
    </row>
    <row r="29" spans="1:40">
      <c r="A29" s="2">
        <f>[6]Output!A29</f>
        <v>27</v>
      </c>
      <c r="B29" s="2" t="str">
        <f>[6]Output!B29</f>
        <v>ELC_WIN_ON_CEN_2_NEW</v>
      </c>
      <c r="C29" s="2" t="str">
        <f>[6]Output!C29</f>
        <v>ELC_CEN</v>
      </c>
      <c r="D29">
        <f>[6]Output!D29</f>
        <v>0</v>
      </c>
      <c r="E29">
        <f>[6]Output!E29</f>
        <v>173.96622872885411</v>
      </c>
      <c r="F29">
        <f>[6]Output!F29</f>
        <v>189.62428568469829</v>
      </c>
      <c r="G29">
        <f>[6]Output!G29</f>
        <v>208.24648496952</v>
      </c>
      <c r="H29">
        <f>[6]Output!H29</f>
        <v>215.8065690474063</v>
      </c>
      <c r="I29">
        <f>[6]Output!I29</f>
        <v>0</v>
      </c>
      <c r="J29">
        <f>[6]Output!J29</f>
        <v>0</v>
      </c>
      <c r="K29">
        <f>[6]Output!K29</f>
        <v>0</v>
      </c>
      <c r="L29">
        <f>[6]Output!L29</f>
        <v>0</v>
      </c>
      <c r="N29" s="2" t="s">
        <v>103</v>
      </c>
      <c r="O29" s="13">
        <f t="shared" ref="O29:W29" si="28">O8/SUM(O$2:O$17)</f>
        <v>0.16404796363952051</v>
      </c>
      <c r="P29" s="13">
        <f t="shared" si="28"/>
        <v>0.16351606037844546</v>
      </c>
      <c r="Q29" s="13">
        <f t="shared" si="28"/>
        <v>0.14927377209496109</v>
      </c>
      <c r="R29" s="13">
        <f t="shared" si="28"/>
        <v>0.20106217165585033</v>
      </c>
      <c r="S29" s="13">
        <f t="shared" si="28"/>
        <v>0.19103862543718109</v>
      </c>
      <c r="T29" s="13">
        <f t="shared" si="28"/>
        <v>0.17879106455825808</v>
      </c>
      <c r="U29" s="13">
        <f t="shared" si="28"/>
        <v>0.15393921936075766</v>
      </c>
      <c r="V29" s="13">
        <f t="shared" si="28"/>
        <v>0.13007216880108544</v>
      </c>
      <c r="W29" s="13">
        <f t="shared" si="28"/>
        <v>0.11194372365615775</v>
      </c>
      <c r="AI29" s="15"/>
      <c r="AJ29" s="14"/>
      <c r="AL29" s="14"/>
      <c r="AM29" s="5"/>
      <c r="AN29" s="6"/>
    </row>
    <row r="30" spans="1:40">
      <c r="A30" s="2">
        <f>[6]Output!A30</f>
        <v>28</v>
      </c>
      <c r="B30" s="2" t="str">
        <f>[6]Output!B30</f>
        <v>ELC_WIN_ON_CEN_3_NEW</v>
      </c>
      <c r="C30" s="2" t="str">
        <f>[6]Output!C30</f>
        <v>ELC_CEN</v>
      </c>
      <c r="D30">
        <f>[6]Output!D30</f>
        <v>0</v>
      </c>
      <c r="E30">
        <f>[6]Output!E30</f>
        <v>282.69326550348711</v>
      </c>
      <c r="F30">
        <f>[6]Output!F30</f>
        <v>991.45372409247864</v>
      </c>
      <c r="G30">
        <f>[6]Output!G30</f>
        <v>1108.8572300814219</v>
      </c>
      <c r="H30">
        <f>[6]Output!H30</f>
        <v>1401.0512116962759</v>
      </c>
      <c r="I30">
        <f>[6]Output!I30</f>
        <v>1263.957576404561</v>
      </c>
      <c r="J30">
        <f>[6]Output!J30</f>
        <v>1274.881670061475</v>
      </c>
      <c r="K30">
        <f>[6]Output!K30</f>
        <v>1862.166961536554</v>
      </c>
      <c r="L30">
        <f>[6]Output!L30</f>
        <v>1524.569004752959</v>
      </c>
      <c r="N30" s="2" t="s">
        <v>48</v>
      </c>
      <c r="O30" s="13">
        <f t="shared" ref="O30:W30" si="29">O9/SUM(O$2:O$17)</f>
        <v>2.6090445052254236E-2</v>
      </c>
      <c r="P30" s="13">
        <f t="shared" si="29"/>
        <v>3.9432527482532502E-2</v>
      </c>
      <c r="Q30" s="13">
        <f t="shared" si="29"/>
        <v>4.7740513806029707E-2</v>
      </c>
      <c r="R30" s="13">
        <f t="shared" si="29"/>
        <v>2.8988082410104896E-2</v>
      </c>
      <c r="S30" s="13">
        <f t="shared" si="29"/>
        <v>3.370697308143579E-2</v>
      </c>
      <c r="T30" s="13">
        <f t="shared" si="29"/>
        <v>3.1574556769835727E-2</v>
      </c>
      <c r="U30" s="13">
        <f t="shared" si="29"/>
        <v>2.9810787131629993E-2</v>
      </c>
      <c r="V30" s="13">
        <f t="shared" si="29"/>
        <v>1.756990258502189E-2</v>
      </c>
      <c r="W30" s="13">
        <f t="shared" si="29"/>
        <v>0</v>
      </c>
      <c r="AI30" s="15"/>
      <c r="AJ30" s="14"/>
      <c r="AL30" s="14"/>
      <c r="AM30" s="5"/>
      <c r="AN30" s="6"/>
    </row>
    <row r="31" spans="1:40">
      <c r="A31" s="2">
        <f>[6]Output!A31</f>
        <v>29</v>
      </c>
      <c r="B31" s="2" t="str">
        <f>[6]Output!B31</f>
        <v>ELC_WIN_ON_DEC_3_NEW</v>
      </c>
      <c r="C31" s="2" t="str">
        <f>[6]Output!C31</f>
        <v>ELC_DIS</v>
      </c>
      <c r="D31">
        <f>[6]Output!D31</f>
        <v>0</v>
      </c>
      <c r="E31">
        <f>[6]Output!E31</f>
        <v>0</v>
      </c>
      <c r="F31">
        <f>[6]Output!F31</f>
        <v>0</v>
      </c>
      <c r="G31">
        <f>[6]Output!G31</f>
        <v>717.92579928167993</v>
      </c>
      <c r="H31">
        <f>[6]Output!H31</f>
        <v>1470.1687190655121</v>
      </c>
      <c r="I31">
        <f>[6]Output!I31</f>
        <v>2008.8355781121199</v>
      </c>
      <c r="J31">
        <f>[6]Output!J31</f>
        <v>2081.5579315482391</v>
      </c>
      <c r="K31">
        <f>[6]Output!K31</f>
        <v>1599.9150873327931</v>
      </c>
      <c r="L31">
        <f>[6]Output!L31</f>
        <v>2087.6849843005389</v>
      </c>
      <c r="N31" s="2" t="s">
        <v>168</v>
      </c>
      <c r="O31" s="13">
        <f t="shared" ref="O31:O37" si="30">O10/SUM(O$2:O$17)</f>
        <v>0</v>
      </c>
      <c r="P31" s="13">
        <f t="shared" ref="P31:W31" si="31">P10/SUM(P$2:P$17)</f>
        <v>0</v>
      </c>
      <c r="Q31" s="13">
        <f t="shared" si="31"/>
        <v>0</v>
      </c>
      <c r="R31" s="13">
        <f t="shared" si="31"/>
        <v>0</v>
      </c>
      <c r="S31" s="13">
        <f t="shared" si="31"/>
        <v>0</v>
      </c>
      <c r="T31" s="13">
        <f t="shared" si="31"/>
        <v>4.3773506782806708E-4</v>
      </c>
      <c r="U31" s="13">
        <f t="shared" si="31"/>
        <v>2.4079096804417526E-3</v>
      </c>
      <c r="V31" s="13">
        <f t="shared" si="31"/>
        <v>1.3431459751214868E-2</v>
      </c>
      <c r="W31" s="13">
        <f t="shared" si="31"/>
        <v>7.243735679112244E-2</v>
      </c>
      <c r="AI31" s="15"/>
      <c r="AL31" s="14"/>
      <c r="AM31" s="5"/>
      <c r="AN31" s="6"/>
    </row>
    <row r="32" spans="1:40">
      <c r="A32" s="2">
        <f>[6]Output!A32</f>
        <v>30</v>
      </c>
      <c r="B32" s="2" t="str">
        <f>[6]Output!B32</f>
        <v>ELC_WIN_OFF_NEW</v>
      </c>
      <c r="C32" s="2" t="str">
        <f>[6]Output!C32</f>
        <v>ELC_CEN</v>
      </c>
      <c r="D32">
        <f>[6]Output!D32</f>
        <v>0</v>
      </c>
      <c r="E32">
        <f>[6]Output!E32</f>
        <v>126.62</v>
      </c>
      <c r="F32">
        <f>[6]Output!F32</f>
        <v>259.57</v>
      </c>
      <c r="G32">
        <f>[6]Output!G32</f>
        <v>816.39339082559991</v>
      </c>
      <c r="H32">
        <f>[6]Output!H32</f>
        <v>1378.6165176479999</v>
      </c>
      <c r="I32">
        <f>[6]Output!I32</f>
        <v>1970.3535971471999</v>
      </c>
      <c r="J32">
        <f>[6]Output!J32</f>
        <v>2337.1219886256008</v>
      </c>
      <c r="K32">
        <f>[6]Output!K32</f>
        <v>2400.4582126464011</v>
      </c>
      <c r="L32">
        <f>[6]Output!L32</f>
        <v>2400.4582126464002</v>
      </c>
      <c r="N32" s="2" t="s">
        <v>50</v>
      </c>
      <c r="O32" s="13">
        <f t="shared" si="30"/>
        <v>1.9225847497990967E-3</v>
      </c>
      <c r="P32" s="13">
        <f t="shared" ref="P32:W37" si="32">P11/SUM(P$2:P$17)</f>
        <v>2.8831252118917319E-3</v>
      </c>
      <c r="Q32" s="13">
        <f t="shared" si="32"/>
        <v>4.6254020946139077E-3</v>
      </c>
      <c r="R32" s="13">
        <f t="shared" si="32"/>
        <v>7.1467581845098124E-3</v>
      </c>
      <c r="S32" s="13">
        <f t="shared" si="32"/>
        <v>8.3381792576691458E-3</v>
      </c>
      <c r="T32" s="13">
        <f t="shared" si="32"/>
        <v>9.5017184535541796E-3</v>
      </c>
      <c r="U32" s="13">
        <f t="shared" si="32"/>
        <v>9.6018634702541017E-3</v>
      </c>
      <c r="V32" s="13">
        <f t="shared" si="32"/>
        <v>9.8201792459367797E-3</v>
      </c>
      <c r="W32" s="13">
        <f t="shared" si="32"/>
        <v>9.9044399970989912E-3</v>
      </c>
      <c r="AI32" s="15"/>
      <c r="AL32" s="14"/>
      <c r="AM32" s="5"/>
      <c r="AN32" s="6"/>
    </row>
    <row r="33" spans="1:40">
      <c r="A33" s="2">
        <f>[6]Output!A33</f>
        <v>31</v>
      </c>
      <c r="B33" s="2" t="str">
        <f>[6]Output!B33</f>
        <v>ELC_SOL_PV_EXS</v>
      </c>
      <c r="C33" s="2" t="str">
        <f>[6]Output!C33</f>
        <v>ELC_CEN</v>
      </c>
      <c r="D33">
        <f>[6]Output!D33</f>
        <v>10.1822356408176</v>
      </c>
      <c r="E33">
        <f>[6]Output!E33</f>
        <v>5.6693607290783987</v>
      </c>
      <c r="F33">
        <f>[6]Output!F33</f>
        <v>0</v>
      </c>
      <c r="G33">
        <f>[6]Output!G33</f>
        <v>0</v>
      </c>
      <c r="H33">
        <f>[6]Output!H33</f>
        <v>0</v>
      </c>
      <c r="I33">
        <f>[6]Output!I33</f>
        <v>0</v>
      </c>
      <c r="J33">
        <f>[6]Output!J33</f>
        <v>0</v>
      </c>
      <c r="K33">
        <f>[6]Output!K33</f>
        <v>0</v>
      </c>
      <c r="L33">
        <f>[6]Output!L33</f>
        <v>0</v>
      </c>
      <c r="N33" s="2" t="s">
        <v>52</v>
      </c>
      <c r="O33" s="13">
        <f t="shared" si="30"/>
        <v>2.7362882772819848E-2</v>
      </c>
      <c r="P33" s="13">
        <f t="shared" si="32"/>
        <v>5.9080906004128179E-2</v>
      </c>
      <c r="Q33" s="13">
        <f t="shared" si="32"/>
        <v>0.10172816159586595</v>
      </c>
      <c r="R33" s="13">
        <f t="shared" si="32"/>
        <v>0.23005706625338379</v>
      </c>
      <c r="S33" s="13">
        <f t="shared" si="32"/>
        <v>0.31562708446424309</v>
      </c>
      <c r="T33" s="13">
        <f t="shared" si="32"/>
        <v>0.36388717639714901</v>
      </c>
      <c r="U33" s="13">
        <f t="shared" si="32"/>
        <v>0.35058709322778447</v>
      </c>
      <c r="V33" s="13">
        <f t="shared" si="32"/>
        <v>0.32322426627205114</v>
      </c>
      <c r="W33" s="13">
        <f t="shared" si="32"/>
        <v>0.30340599044007655</v>
      </c>
      <c r="X33" s="13"/>
      <c r="AI33" s="15"/>
      <c r="AL33" s="14"/>
      <c r="AM33" s="5"/>
      <c r="AN33" s="6"/>
    </row>
    <row r="34" spans="1:40">
      <c r="A34" s="2">
        <f>[6]Output!A34</f>
        <v>32</v>
      </c>
      <c r="B34" s="2" t="str">
        <f>[6]Output!B34</f>
        <v>ELC_SOL_PV_CEN_NEW</v>
      </c>
      <c r="C34" s="2" t="str">
        <f>[6]Output!C34</f>
        <v>ELC_CEN</v>
      </c>
      <c r="D34">
        <f>[6]Output!D34</f>
        <v>99.107119071337351</v>
      </c>
      <c r="E34">
        <f>[6]Output!E34</f>
        <v>83.969520536925742</v>
      </c>
      <c r="F34">
        <f>[6]Output!F34</f>
        <v>310.60706137189311</v>
      </c>
      <c r="G34">
        <f>[6]Output!G34</f>
        <v>691.29184084992164</v>
      </c>
      <c r="H34">
        <f>[6]Output!H34</f>
        <v>1346.318075367926</v>
      </c>
      <c r="I34">
        <f>[6]Output!I34</f>
        <v>1801.3282470514191</v>
      </c>
      <c r="J34">
        <f>[6]Output!J34</f>
        <v>2672.5496838022368</v>
      </c>
      <c r="K34">
        <f>[6]Output!K34</f>
        <v>2649.702591508239</v>
      </c>
      <c r="L34">
        <f>[6]Output!L34</f>
        <v>2694.1265578111211</v>
      </c>
      <c r="N34" s="2" t="s">
        <v>51</v>
      </c>
      <c r="O34" s="13">
        <f t="shared" si="30"/>
        <v>8.3056656060531749E-3</v>
      </c>
      <c r="P34" s="13">
        <f t="shared" si="32"/>
        <v>2.0328828017587855E-2</v>
      </c>
      <c r="Q34" s="13">
        <f t="shared" si="32"/>
        <v>3.4329120656511607E-2</v>
      </c>
      <c r="R34" s="13">
        <f t="shared" si="32"/>
        <v>9.1803554621443906E-2</v>
      </c>
      <c r="S34" s="13">
        <f t="shared" si="32"/>
        <v>0.14357347887043934</v>
      </c>
      <c r="T34" s="13">
        <f t="shared" si="32"/>
        <v>0.20242864974191882</v>
      </c>
      <c r="U34" s="13">
        <f t="shared" si="32"/>
        <v>0.23571048704369521</v>
      </c>
      <c r="V34" s="13">
        <f t="shared" si="32"/>
        <v>0.25060733134450847</v>
      </c>
      <c r="W34" s="13">
        <f t="shared" si="32"/>
        <v>0.23837623987253806</v>
      </c>
      <c r="AI34" s="15"/>
      <c r="AL34" s="14"/>
      <c r="AM34" s="5"/>
      <c r="AN34" s="6"/>
    </row>
    <row r="35" spans="1:40">
      <c r="A35" s="2">
        <f>[6]Output!A35</f>
        <v>33</v>
      </c>
      <c r="B35" s="2" t="str">
        <f>[6]Output!B35</f>
        <v>ELC_SOL_PV_DEC_2_NEW</v>
      </c>
      <c r="C35" s="2" t="str">
        <f>[6]Output!C35</f>
        <v>ELC_DIS</v>
      </c>
      <c r="D35">
        <f>[6]Output!D35</f>
        <v>54.940645287845058</v>
      </c>
      <c r="E35">
        <f>[6]Output!E35</f>
        <v>272.04111873399592</v>
      </c>
      <c r="F35">
        <f>[6]Output!F35</f>
        <v>273.07293862810701</v>
      </c>
      <c r="G35">
        <f>[6]Output!G35</f>
        <v>581.31363763007835</v>
      </c>
      <c r="H35">
        <f>[6]Output!H35</f>
        <v>665.37996589588261</v>
      </c>
      <c r="I35">
        <f>[6]Output!I35</f>
        <v>1088.317633625051</v>
      </c>
      <c r="J35">
        <f>[6]Output!J35</f>
        <v>1098.9356404302209</v>
      </c>
      <c r="K35">
        <f>[6]Output!K35</f>
        <v>1836.7065789723331</v>
      </c>
      <c r="L35">
        <f>[6]Output!L35</f>
        <v>1970.5882383542521</v>
      </c>
      <c r="N35" s="2" t="s">
        <v>104</v>
      </c>
      <c r="O35" s="13">
        <f t="shared" si="30"/>
        <v>8.555875212560016E-5</v>
      </c>
      <c r="P35" s="13">
        <f t="shared" si="32"/>
        <v>9.3708224800174479E-5</v>
      </c>
      <c r="Q35" s="13">
        <f t="shared" si="32"/>
        <v>1.0512277487758876E-4</v>
      </c>
      <c r="R35" s="13">
        <f t="shared" si="32"/>
        <v>1.0160143953387737E-4</v>
      </c>
      <c r="S35" s="13">
        <f t="shared" si="32"/>
        <v>9.9893313641395245E-5</v>
      </c>
      <c r="T35" s="13">
        <f t="shared" si="32"/>
        <v>5.2874748401398622E-5</v>
      </c>
      <c r="U35" s="13">
        <f t="shared" si="32"/>
        <v>1.6620240235975918E-4</v>
      </c>
      <c r="V35" s="13">
        <f t="shared" si="32"/>
        <v>1.6517652768484312E-4</v>
      </c>
      <c r="W35" s="13">
        <f t="shared" si="32"/>
        <v>1.5117638170379242E-4</v>
      </c>
      <c r="AI35" s="15"/>
      <c r="AL35" s="14"/>
      <c r="AM35" s="5"/>
      <c r="AN35" s="6"/>
    </row>
    <row r="36" spans="1:40">
      <c r="A36" s="2">
        <f>[6]Output!A36</f>
        <v>34</v>
      </c>
      <c r="B36" s="2" t="str">
        <f>[6]Output!B36</f>
        <v>ELC_SOL_CSP_2_NEW</v>
      </c>
      <c r="C36" s="2" t="str">
        <f>[6]Output!C36</f>
        <v>ELC_CEN</v>
      </c>
      <c r="D36">
        <f>[6]Output!D36</f>
        <v>2.7400000000000011</v>
      </c>
      <c r="E36">
        <f>[6]Output!E36</f>
        <v>12.942459800196509</v>
      </c>
      <c r="F36">
        <f>[6]Output!F36</f>
        <v>12.79619081148998</v>
      </c>
      <c r="G36">
        <f>[6]Output!G36</f>
        <v>11.71034203374311</v>
      </c>
      <c r="H36">
        <f>[6]Output!H36</f>
        <v>11.71034203374311</v>
      </c>
      <c r="I36">
        <f>[6]Output!I36</f>
        <v>9.2381164657168284</v>
      </c>
      <c r="J36">
        <f>[6]Output!J36</f>
        <v>0</v>
      </c>
      <c r="K36">
        <f>[6]Output!K36</f>
        <v>0</v>
      </c>
      <c r="L36">
        <f>[6]Output!L36</f>
        <v>0</v>
      </c>
      <c r="N36" s="2" t="s">
        <v>27</v>
      </c>
      <c r="O36" s="13">
        <f t="shared" si="30"/>
        <v>0</v>
      </c>
      <c r="P36" s="13">
        <f t="shared" si="32"/>
        <v>0</v>
      </c>
      <c r="Q36" s="13">
        <f t="shared" si="32"/>
        <v>0</v>
      </c>
      <c r="R36" s="13">
        <f t="shared" si="32"/>
        <v>0</v>
      </c>
      <c r="S36" s="13">
        <f t="shared" si="32"/>
        <v>0</v>
      </c>
      <c r="T36" s="13">
        <f t="shared" si="32"/>
        <v>7.391408317940914E-4</v>
      </c>
      <c r="U36" s="13">
        <f t="shared" si="32"/>
        <v>2.5850790142583072E-2</v>
      </c>
      <c r="V36" s="13">
        <f t="shared" si="32"/>
        <v>6.6242155922348708E-2</v>
      </c>
      <c r="W36" s="13">
        <f t="shared" si="32"/>
        <v>7.9867676315928088E-2</v>
      </c>
      <c r="AI36" s="15"/>
      <c r="AL36" s="2"/>
      <c r="AM36" s="18"/>
      <c r="AN36" s="6"/>
    </row>
    <row r="37" spans="1:40">
      <c r="A37" s="2">
        <f>[6]Output!A37</f>
        <v>35</v>
      </c>
      <c r="B37" s="2" t="str">
        <f>[6]Output!B37</f>
        <v>ELC_SOL_CSP_4_NEW</v>
      </c>
      <c r="C37" s="2" t="str">
        <f>[6]Output!C37</f>
        <v>ELC_CEN</v>
      </c>
      <c r="D37">
        <f>[6]Output!D37</f>
        <v>0</v>
      </c>
      <c r="E37">
        <f>[6]Output!E37</f>
        <v>7.1875401998034896</v>
      </c>
      <c r="F37">
        <f>[6]Output!F37</f>
        <v>7.6638091885100224</v>
      </c>
      <c r="G37">
        <f>[6]Output!G37</f>
        <v>7.6877768462034899</v>
      </c>
      <c r="H37">
        <f>[6]Output!H37</f>
        <v>7.9378951694034852</v>
      </c>
      <c r="I37">
        <f>[6]Output!I37</f>
        <v>17.852799813987851</v>
      </c>
      <c r="J37">
        <f>[6]Output!J37</f>
        <v>56.471270209804537</v>
      </c>
      <c r="K37">
        <f>[6]Output!K37</f>
        <v>59.027924275199993</v>
      </c>
      <c r="L37">
        <f>[6]Output!L37</f>
        <v>59.278042598399999</v>
      </c>
      <c r="N37" s="2" t="s">
        <v>57</v>
      </c>
      <c r="O37" s="13">
        <f t="shared" si="30"/>
        <v>1.7669125900449882E-2</v>
      </c>
      <c r="P37" s="13">
        <f t="shared" si="32"/>
        <v>2.0836902298926294E-2</v>
      </c>
      <c r="Q37" s="13">
        <f t="shared" si="32"/>
        <v>2.4291884464956316E-2</v>
      </c>
      <c r="R37" s="13">
        <f t="shared" si="32"/>
        <v>2.0829263875384578E-2</v>
      </c>
      <c r="S37" s="13">
        <f t="shared" si="32"/>
        <v>3.00571504908194E-2</v>
      </c>
      <c r="T37" s="13">
        <f t="shared" si="32"/>
        <v>3.86837974362544E-2</v>
      </c>
      <c r="U37" s="13">
        <f t="shared" si="32"/>
        <v>4.2456983528217938E-2</v>
      </c>
      <c r="V37" s="13">
        <f t="shared" si="32"/>
        <v>4.7285345385383745E-2</v>
      </c>
      <c r="W37" s="13">
        <f t="shared" si="32"/>
        <v>4.9651260058220653E-2</v>
      </c>
      <c r="AL37" s="2"/>
      <c r="AM37" s="18"/>
      <c r="AN37" s="6"/>
    </row>
    <row r="38" spans="1:40">
      <c r="A38" s="2">
        <f>[6]Output!A38</f>
        <v>36</v>
      </c>
      <c r="B38" s="2" t="str">
        <f>[6]Output!B38</f>
        <v>ELC_MAR_EXS</v>
      </c>
      <c r="C38" s="2" t="str">
        <f>[6]Output!C38</f>
        <v>ELC_CEN</v>
      </c>
      <c r="D38">
        <f>[6]Output!D38</f>
        <v>1.7034435999999999</v>
      </c>
      <c r="E38">
        <f>[6]Output!E38</f>
        <v>1.094197514</v>
      </c>
      <c r="F38">
        <f>[6]Output!F38</f>
        <v>0.60417720000000008</v>
      </c>
      <c r="G38">
        <f>[6]Output!G38</f>
        <v>0</v>
      </c>
      <c r="H38">
        <f>[6]Output!H38</f>
        <v>0</v>
      </c>
      <c r="I38">
        <f>[6]Output!I38</f>
        <v>0</v>
      </c>
      <c r="J38">
        <f>[6]Output!J38</f>
        <v>0</v>
      </c>
      <c r="K38">
        <f>[6]Output!K38</f>
        <v>0</v>
      </c>
      <c r="L38">
        <f>[6]Output!L38</f>
        <v>0</v>
      </c>
      <c r="N38" s="2"/>
      <c r="O38" s="3"/>
      <c r="P38" s="3"/>
      <c r="Q38" s="3"/>
      <c r="R38" s="3"/>
      <c r="S38" s="3"/>
      <c r="T38" s="3"/>
      <c r="U38" s="3"/>
      <c r="V38" s="3"/>
      <c r="W38" s="3"/>
    </row>
    <row r="39" spans="1:40">
      <c r="A39" s="2">
        <f>[6]Output!A39</f>
        <v>37</v>
      </c>
      <c r="B39" s="2" t="str">
        <f>[6]Output!B39</f>
        <v>ELC_MAR_TDL_NEW</v>
      </c>
      <c r="C39" s="2" t="str">
        <f>[6]Output!C39</f>
        <v>ELC_CEN</v>
      </c>
      <c r="D39">
        <f>[6]Output!D39</f>
        <v>1.655639999999993E-2</v>
      </c>
      <c r="E39">
        <f>[6]Output!E39</f>
        <v>0.66580248600000003</v>
      </c>
      <c r="F39">
        <f>[6]Output!F39</f>
        <v>1.2458228</v>
      </c>
      <c r="G39">
        <f>[6]Output!G39</f>
        <v>1.4298948</v>
      </c>
      <c r="H39">
        <f>[6]Output!H39</f>
        <v>1.4133384</v>
      </c>
      <c r="I39">
        <f>[6]Output!I39</f>
        <v>0.76185720000000035</v>
      </c>
      <c r="J39">
        <f>[6]Output!J39</f>
        <v>2.6991399072000002</v>
      </c>
      <c r="K39">
        <f>[6]Output!K39</f>
        <v>2.9959199999999999</v>
      </c>
      <c r="L39">
        <f>[6]Output!L39</f>
        <v>2.9959199999999999</v>
      </c>
      <c r="N39" s="2"/>
      <c r="O39" s="3"/>
      <c r="P39" s="3"/>
      <c r="Q39" s="3"/>
      <c r="R39" s="3"/>
      <c r="S39" s="3"/>
      <c r="T39" s="3"/>
      <c r="U39" s="3"/>
      <c r="V39" s="3"/>
      <c r="W39" s="3"/>
    </row>
    <row r="40" spans="1:40">
      <c r="A40" s="2">
        <f>[6]Output!A40</f>
        <v>38</v>
      </c>
      <c r="B40" s="2" t="str">
        <f>[6]Output!B40</f>
        <v>ELC_NGA_SOFC_CCS_NEW</v>
      </c>
      <c r="C40" s="2" t="str">
        <f>[6]Output!C40</f>
        <v>ELC_CEN</v>
      </c>
      <c r="D40">
        <f>[6]Output!D40</f>
        <v>0</v>
      </c>
      <c r="E40">
        <f>[6]Output!E40</f>
        <v>0</v>
      </c>
      <c r="F40">
        <f>[6]Output!F40</f>
        <v>0</v>
      </c>
      <c r="G40">
        <f>[6]Output!G40</f>
        <v>0</v>
      </c>
      <c r="H40">
        <f>[6]Output!H40</f>
        <v>0</v>
      </c>
      <c r="I40">
        <f>[6]Output!I40</f>
        <v>0</v>
      </c>
      <c r="J40">
        <f>[6]Output!J40</f>
        <v>29.96979609600001</v>
      </c>
      <c r="K40">
        <f>[6]Output!K40</f>
        <v>186.70699583999999</v>
      </c>
      <c r="L40">
        <f>[6]Output!L40</f>
        <v>171.722097792</v>
      </c>
    </row>
    <row r="41" spans="1:40">
      <c r="A41" s="2">
        <f>[6]Output!A41</f>
        <v>39</v>
      </c>
      <c r="B41" s="2" t="str">
        <f>[6]Output!B41</f>
        <v>ELC_BIO_CRP_COM_CCS_NEW</v>
      </c>
      <c r="C41" s="2" t="str">
        <f>[6]Output!C41</f>
        <v>ELC_CEN</v>
      </c>
      <c r="D41">
        <f>[6]Output!D41</f>
        <v>0</v>
      </c>
      <c r="E41">
        <f>[6]Output!E41</f>
        <v>0</v>
      </c>
      <c r="F41">
        <f>[6]Output!F41</f>
        <v>0</v>
      </c>
      <c r="G41">
        <f>[6]Output!G41</f>
        <v>0</v>
      </c>
      <c r="H41">
        <f>[6]Output!H41</f>
        <v>0</v>
      </c>
      <c r="I41">
        <f>[6]Output!I41</f>
        <v>6.3071999999999999</v>
      </c>
      <c r="J41">
        <f>[6]Output!J41</f>
        <v>39.104640000000003</v>
      </c>
      <c r="K41">
        <f>[6]Output!K41</f>
        <v>243.61559999999989</v>
      </c>
      <c r="L41">
        <f>[6]Output!L41</f>
        <v>966.81280000000027</v>
      </c>
      <c r="N41" s="2"/>
      <c r="O41" s="3"/>
      <c r="P41" s="3"/>
      <c r="Q41" s="3"/>
      <c r="R41" s="3"/>
      <c r="S41" s="3"/>
      <c r="T41" s="3"/>
      <c r="U41" s="3"/>
      <c r="V41" s="3"/>
      <c r="W41" s="3"/>
    </row>
    <row r="42" spans="1:40">
      <c r="A42" s="2">
        <f>[6]Output!A42</f>
        <v>40</v>
      </c>
      <c r="B42" s="2" t="str">
        <f>[6]Output!B42</f>
        <v>ELC_BIO_COM_CCS_NEW</v>
      </c>
      <c r="C42" s="2" t="str">
        <f>[6]Output!C42</f>
        <v>ELC_CEN</v>
      </c>
      <c r="D42">
        <f>[6]Output!D42</f>
        <v>0</v>
      </c>
      <c r="E42">
        <f>[6]Output!E42</f>
        <v>0</v>
      </c>
      <c r="F42">
        <f>[6]Output!F42</f>
        <v>0</v>
      </c>
      <c r="G42">
        <f>[6]Output!G42</f>
        <v>0</v>
      </c>
      <c r="H42">
        <f>[6]Output!H42</f>
        <v>0</v>
      </c>
      <c r="I42">
        <f>[6]Output!I42</f>
        <v>0</v>
      </c>
      <c r="J42">
        <f>[6]Output!J42</f>
        <v>0</v>
      </c>
      <c r="K42">
        <f>[6]Output!K42</f>
        <v>0</v>
      </c>
      <c r="L42">
        <f>[6]Output!L42</f>
        <v>468.70591999999988</v>
      </c>
    </row>
    <row r="43" spans="1:40">
      <c r="A43" s="2">
        <f>[6]Output!A43</f>
        <v>41</v>
      </c>
      <c r="B43" s="2" t="str">
        <f>[6]Output!B43</f>
        <v>ELC_STG_CEN_BTT_NEW</v>
      </c>
      <c r="C43" s="2" t="str">
        <f>[6]Output!C43</f>
        <v>ELC_CEN</v>
      </c>
      <c r="D43">
        <f>[6]Output!D43</f>
        <v>0</v>
      </c>
      <c r="E43">
        <f>[6]Output!E43</f>
        <v>0</v>
      </c>
      <c r="F43">
        <f>[6]Output!F43</f>
        <v>0</v>
      </c>
      <c r="G43">
        <f>[6]Output!G43</f>
        <v>4.5809193600000011</v>
      </c>
      <c r="H43">
        <f>[6]Output!H43</f>
        <v>24.719587758352969</v>
      </c>
      <c r="I43">
        <f>[6]Output!I43</f>
        <v>19.503997057912109</v>
      </c>
      <c r="J43">
        <f>[6]Output!J43</f>
        <v>347.78262406984021</v>
      </c>
      <c r="K43">
        <f>[6]Output!K43</f>
        <v>730.05233317630677</v>
      </c>
      <c r="L43">
        <f>[6]Output!L43</f>
        <v>835.03683028651892</v>
      </c>
    </row>
    <row r="44" spans="1:40">
      <c r="A44" s="2">
        <f>[6]Output!A44</f>
        <v>42</v>
      </c>
      <c r="B44" s="2" t="str">
        <f>[6]Output!B44</f>
        <v>ELC_STG_DIS_BTT_NEW</v>
      </c>
      <c r="C44" s="2" t="str">
        <f>[6]Output!C44</f>
        <v>ELC_DIS</v>
      </c>
      <c r="D44">
        <f>[6]Output!D44</f>
        <v>0</v>
      </c>
      <c r="E44">
        <f>[6]Output!E44</f>
        <v>0</v>
      </c>
      <c r="F44">
        <f>[6]Output!F44</f>
        <v>0</v>
      </c>
      <c r="G44">
        <f>[6]Output!G44</f>
        <v>0</v>
      </c>
      <c r="H44">
        <f>[6]Output!H44</f>
        <v>3.7202866016470368</v>
      </c>
      <c r="I44">
        <f>[6]Output!I44</f>
        <v>89.282028287257148</v>
      </c>
      <c r="J44">
        <f>[6]Output!J44</f>
        <v>293.1982576063092</v>
      </c>
      <c r="K44">
        <f>[6]Output!K44</f>
        <v>200.07300011434751</v>
      </c>
      <c r="L44">
        <f>[6]Output!L44</f>
        <v>249.80845328623229</v>
      </c>
    </row>
    <row r="45" spans="1:40">
      <c r="A45" s="2">
        <f>[6]Output!A45</f>
        <v>43</v>
      </c>
      <c r="B45" s="2" t="str">
        <f>[6]Output!B45</f>
        <v>ELC_HH2_PEMFC_NEW</v>
      </c>
      <c r="C45" s="2" t="str">
        <f>[6]Output!C45</f>
        <v>ELC_DIS</v>
      </c>
      <c r="D45">
        <f>[6]Output!D45</f>
        <v>0</v>
      </c>
      <c r="E45">
        <f>[6]Output!E45</f>
        <v>0</v>
      </c>
      <c r="F45">
        <f>[6]Output!F45</f>
        <v>0</v>
      </c>
      <c r="G45">
        <f>[6]Output!G45</f>
        <v>0</v>
      </c>
      <c r="H45">
        <f>[6]Output!H45</f>
        <v>0</v>
      </c>
      <c r="I45">
        <f>[6]Output!I45</f>
        <v>10.650069864000001</v>
      </c>
      <c r="J45">
        <f>[6]Output!J45</f>
        <v>419.81883724800002</v>
      </c>
      <c r="K45">
        <f>[6]Output!K45</f>
        <v>1201.4794266019289</v>
      </c>
      <c r="L45">
        <f>[6]Output!L45</f>
        <v>1582.7681952148</v>
      </c>
    </row>
    <row r="46" spans="1:40">
      <c r="A46" s="2">
        <f>[6]Output!A46</f>
        <v>44</v>
      </c>
      <c r="B46" s="2" t="str">
        <f>[6]Output!B46</f>
        <v>IMP_ELC_AFR</v>
      </c>
      <c r="C46" s="2" t="str">
        <f>[6]Output!C46</f>
        <v>IMP_ELC_CEN</v>
      </c>
      <c r="D46">
        <f>[6]Output!D46</f>
        <v>25.08</v>
      </c>
      <c r="E46">
        <f>[6]Output!E46</f>
        <v>27.17</v>
      </c>
      <c r="F46">
        <f>[6]Output!F46</f>
        <v>29.259999999999991</v>
      </c>
      <c r="G46">
        <f>[6]Output!G46</f>
        <v>41.057412192000001</v>
      </c>
      <c r="H46">
        <f>[6]Output!H46</f>
        <v>74.29004899200001</v>
      </c>
      <c r="I46">
        <f>[6]Output!I46</f>
        <v>107.522685792</v>
      </c>
      <c r="J46">
        <f>[6]Output!J46</f>
        <v>140.755322592</v>
      </c>
      <c r="K46">
        <f>[6]Output!K46</f>
        <v>181.6158239999998</v>
      </c>
      <c r="L46">
        <f>[6]Output!L46</f>
        <v>207.22059619199999</v>
      </c>
      <c r="N46" s="2"/>
      <c r="O46" s="8"/>
      <c r="P46" s="8"/>
      <c r="Q46" s="8"/>
      <c r="R46" s="8"/>
      <c r="S46" s="8"/>
      <c r="T46" s="8"/>
      <c r="U46" s="8"/>
      <c r="V46" s="8"/>
      <c r="W46" s="8"/>
    </row>
    <row r="47" spans="1:40">
      <c r="A47" s="2">
        <f>[6]Output!A47</f>
        <v>45</v>
      </c>
      <c r="B47" s="2" t="str">
        <f>[6]Output!B47</f>
        <v>IMP_ELC_OEE</v>
      </c>
      <c r="C47" s="2" t="str">
        <f>[6]Output!C47</f>
        <v>IMP_ELC_CEN</v>
      </c>
      <c r="D47">
        <f>[6]Output!D47</f>
        <v>175.75</v>
      </c>
      <c r="E47">
        <f>[6]Output!E47</f>
        <v>190.47499999999999</v>
      </c>
      <c r="F47">
        <f>[6]Output!F47</f>
        <v>205.2</v>
      </c>
      <c r="G47">
        <f>[6]Output!G47</f>
        <v>119.607280992</v>
      </c>
      <c r="H47">
        <f>[6]Output!H47</f>
        <v>212.45322591359999</v>
      </c>
      <c r="I47">
        <f>[6]Output!I47</f>
        <v>305.29917083520002</v>
      </c>
      <c r="J47">
        <f>[6]Output!J47</f>
        <v>398.14511575680001</v>
      </c>
      <c r="K47">
        <f>[6]Output!K47</f>
        <v>512.51676480000003</v>
      </c>
      <c r="L47">
        <f>[6]Output!L47</f>
        <v>583.83700560000011</v>
      </c>
      <c r="N47" s="2"/>
      <c r="O47" s="3"/>
      <c r="P47" s="3"/>
      <c r="Q47" s="3"/>
      <c r="R47" s="3"/>
      <c r="S47" s="3"/>
      <c r="T47" s="3"/>
      <c r="U47" s="3"/>
      <c r="V47" s="3"/>
      <c r="W47" s="3"/>
    </row>
    <row r="48" spans="1:40">
      <c r="A48" s="2">
        <f>[6]Output!A48</f>
        <v>46</v>
      </c>
      <c r="B48" s="2" t="str">
        <f>[6]Output!B48</f>
        <v>IMP_ELC_RUS</v>
      </c>
      <c r="C48" s="2" t="str">
        <f>[6]Output!C48</f>
        <v>IMP_ELC_CEN</v>
      </c>
      <c r="D48">
        <f>[6]Output!D48</f>
        <v>116.85</v>
      </c>
      <c r="E48">
        <f>[6]Output!E48</f>
        <v>126.825</v>
      </c>
      <c r="F48">
        <f>[6]Output!F48</f>
        <v>136.80000000000001</v>
      </c>
      <c r="G48">
        <f>[6]Output!G48</f>
        <v>0</v>
      </c>
      <c r="H48">
        <f>[6]Output!H48</f>
        <v>0</v>
      </c>
      <c r="I48">
        <f>[6]Output!I48</f>
        <v>0</v>
      </c>
      <c r="J48">
        <f>[6]Output!J48</f>
        <v>0</v>
      </c>
      <c r="K48">
        <f>[6]Output!K48</f>
        <v>0</v>
      </c>
      <c r="L48">
        <f>[6]Output!L48</f>
        <v>0</v>
      </c>
      <c r="N48" s="2"/>
      <c r="O48" s="3"/>
      <c r="P48" s="3"/>
      <c r="Q48" s="3"/>
      <c r="R48" s="3"/>
      <c r="S48" s="3"/>
      <c r="T48" s="3"/>
      <c r="U48" s="3"/>
      <c r="V48" s="3"/>
      <c r="W48" s="3"/>
    </row>
    <row r="49" spans="1:23">
      <c r="A49" s="2">
        <f>[6]Output!A49</f>
        <v>47</v>
      </c>
      <c r="B49" s="2" t="str">
        <f>[6]Output!B49</f>
        <v>IMP_ELC_MEA</v>
      </c>
      <c r="C49" s="2" t="str">
        <f>[6]Output!C49</f>
        <v>IMP_ELC_CEN</v>
      </c>
      <c r="D49">
        <f>[6]Output!D49</f>
        <v>37.524999999999999</v>
      </c>
      <c r="E49">
        <f>[6]Output!E49</f>
        <v>46.8825</v>
      </c>
      <c r="F49">
        <f>[6]Output!F49</f>
        <v>56.24</v>
      </c>
      <c r="G49">
        <f>[6]Output!G49</f>
        <v>132.47737488000001</v>
      </c>
      <c r="H49">
        <f>[6]Output!H49</f>
        <v>138.51967248</v>
      </c>
      <c r="I49">
        <f>[6]Output!I49</f>
        <v>144.56197008000001</v>
      </c>
      <c r="J49">
        <f>[6]Output!J49</f>
        <v>150.60426767999999</v>
      </c>
      <c r="K49">
        <f>[6]Output!K49</f>
        <v>163.51416</v>
      </c>
      <c r="L49">
        <f>[6]Output!L49</f>
        <v>162.68886287999999</v>
      </c>
      <c r="N49" s="2"/>
      <c r="O49" s="3"/>
      <c r="P49" s="3"/>
      <c r="Q49" s="3"/>
      <c r="R49" s="3"/>
      <c r="S49" s="3"/>
      <c r="T49" s="3"/>
      <c r="U49" s="3"/>
      <c r="V49" s="3"/>
      <c r="W49" s="3"/>
    </row>
    <row r="50" spans="1:23">
      <c r="A50" s="2">
        <f>[6]Output!A50</f>
        <v>48</v>
      </c>
      <c r="B50" s="2" t="str">
        <f>[6]Output!B50</f>
        <v>IMP_ELC_CAC</v>
      </c>
      <c r="C50" s="2" t="str">
        <f>[6]Output!C50</f>
        <v>IMP_ELC_CEN</v>
      </c>
      <c r="D50">
        <f>[6]Output!D50</f>
        <v>0</v>
      </c>
      <c r="E50">
        <f>[6]Output!E50</f>
        <v>0</v>
      </c>
      <c r="F50">
        <f>[6]Output!F50</f>
        <v>0</v>
      </c>
      <c r="G50">
        <f>[6]Output!G50</f>
        <v>0</v>
      </c>
      <c r="H50">
        <f>[6]Output!H50</f>
        <v>0</v>
      </c>
      <c r="I50">
        <f>[6]Output!I50</f>
        <v>0</v>
      </c>
      <c r="J50">
        <f>[6]Output!J50</f>
        <v>0</v>
      </c>
      <c r="K50">
        <f>[6]Output!K50</f>
        <v>0</v>
      </c>
      <c r="L50">
        <f>[6]Output!L50</f>
        <v>30.211487999999999</v>
      </c>
    </row>
    <row r="51" spans="1:23">
      <c r="A51" s="2">
        <f>[6]Output!A51</f>
        <v>0</v>
      </c>
      <c r="B51" s="2">
        <f>[6]Output!B51</f>
        <v>0</v>
      </c>
      <c r="C51" s="2">
        <f>[6]Output!C51</f>
        <v>0</v>
      </c>
      <c r="D51">
        <f>[6]Output!D51</f>
        <v>0</v>
      </c>
      <c r="E51">
        <f>[6]Output!E51</f>
        <v>0</v>
      </c>
      <c r="F51">
        <f>[6]Output!F51</f>
        <v>0</v>
      </c>
      <c r="G51">
        <f>[6]Output!G51</f>
        <v>0</v>
      </c>
      <c r="H51">
        <f>[6]Output!H51</f>
        <v>0</v>
      </c>
      <c r="I51">
        <f>[6]Output!I51</f>
        <v>0</v>
      </c>
      <c r="J51">
        <f>[6]Output!J51</f>
        <v>0</v>
      </c>
      <c r="K51">
        <f>[6]Output!K51</f>
        <v>0</v>
      </c>
      <c r="L51">
        <f>[6]Output!L51</f>
        <v>0</v>
      </c>
      <c r="N51" s="2"/>
      <c r="O51" s="13"/>
      <c r="P51" s="13"/>
      <c r="Q51" s="13"/>
    </row>
    <row r="52" spans="1:23">
      <c r="A52" s="2">
        <f>[6]Output!A52</f>
        <v>0</v>
      </c>
      <c r="B52" s="2">
        <f>[6]Output!B52</f>
        <v>0</v>
      </c>
      <c r="C52" s="2">
        <f>[6]Output!C52</f>
        <v>0</v>
      </c>
      <c r="D52">
        <f>[6]Output!D52</f>
        <v>0</v>
      </c>
      <c r="E52">
        <f>[6]Output!E52</f>
        <v>0</v>
      </c>
      <c r="F52">
        <f>[6]Output!F52</f>
        <v>0</v>
      </c>
      <c r="G52">
        <f>[6]Output!G52</f>
        <v>0</v>
      </c>
      <c r="H52">
        <f>[6]Output!H52</f>
        <v>0</v>
      </c>
      <c r="I52">
        <f>[6]Output!I52</f>
        <v>0</v>
      </c>
      <c r="J52">
        <f>[6]Output!J52</f>
        <v>0</v>
      </c>
      <c r="K52">
        <f>[6]Output!K52</f>
        <v>0</v>
      </c>
      <c r="L52">
        <f>[6]Output!L52</f>
        <v>0</v>
      </c>
      <c r="N52" s="2"/>
      <c r="O52" s="13"/>
      <c r="P52" s="13"/>
      <c r="Q52" s="13"/>
    </row>
    <row r="53" spans="1:23">
      <c r="A53" s="2">
        <f>[6]Output!A53</f>
        <v>0</v>
      </c>
      <c r="B53" s="2">
        <f>[6]Output!B53</f>
        <v>0</v>
      </c>
      <c r="C53" s="2">
        <f>[6]Output!C53</f>
        <v>0</v>
      </c>
      <c r="D53">
        <f>[6]Output!D53</f>
        <v>0</v>
      </c>
      <c r="E53">
        <f>[6]Output!E53</f>
        <v>0</v>
      </c>
      <c r="F53">
        <f>[6]Output!F53</f>
        <v>0</v>
      </c>
      <c r="G53">
        <f>[6]Output!G53</f>
        <v>0</v>
      </c>
      <c r="H53">
        <f>[6]Output!H53</f>
        <v>0</v>
      </c>
      <c r="I53">
        <f>[6]Output!I53</f>
        <v>0</v>
      </c>
      <c r="J53">
        <f>[6]Output!J53</f>
        <v>0</v>
      </c>
      <c r="K53">
        <f>[6]Output!K53</f>
        <v>0</v>
      </c>
      <c r="L53">
        <f>[6]Output!L53</f>
        <v>0</v>
      </c>
      <c r="N53" s="2"/>
      <c r="O53" s="13"/>
      <c r="P53" s="13"/>
      <c r="Q53" s="13"/>
    </row>
    <row r="54" spans="1:23">
      <c r="A54" s="2">
        <f>[6]Output!A54</f>
        <v>0</v>
      </c>
      <c r="B54" s="2">
        <f>[6]Output!B54</f>
        <v>0</v>
      </c>
      <c r="C54" s="2">
        <f>[6]Output!C54</f>
        <v>0</v>
      </c>
      <c r="D54">
        <f>[6]Output!D54</f>
        <v>0</v>
      </c>
      <c r="E54">
        <f>[6]Output!E54</f>
        <v>0</v>
      </c>
      <c r="F54">
        <f>[6]Output!F54</f>
        <v>0</v>
      </c>
      <c r="G54">
        <f>[6]Output!G54</f>
        <v>0</v>
      </c>
      <c r="H54">
        <f>[6]Output!H54</f>
        <v>0</v>
      </c>
      <c r="I54">
        <f>[6]Output!I54</f>
        <v>0</v>
      </c>
      <c r="J54">
        <f>[6]Output!J54</f>
        <v>0</v>
      </c>
      <c r="K54">
        <f>[6]Output!K54</f>
        <v>0</v>
      </c>
      <c r="L54">
        <f>[6]Output!L54</f>
        <v>0</v>
      </c>
    </row>
    <row r="55" spans="1:23">
      <c r="A55" s="2">
        <f>[6]Output!A55</f>
        <v>0</v>
      </c>
      <c r="B55" s="2">
        <f>[6]Output!B55</f>
        <v>0</v>
      </c>
      <c r="C55" s="2">
        <f>[6]Output!C55</f>
        <v>0</v>
      </c>
      <c r="D55">
        <f>[6]Output!D55</f>
        <v>0</v>
      </c>
      <c r="E55">
        <f>[6]Output!E55</f>
        <v>0</v>
      </c>
      <c r="F55">
        <f>[6]Output!F55</f>
        <v>0</v>
      </c>
      <c r="G55">
        <f>[6]Output!G55</f>
        <v>0</v>
      </c>
      <c r="H55">
        <f>[6]Output!H55</f>
        <v>0</v>
      </c>
      <c r="I55">
        <f>[6]Output!I55</f>
        <v>0</v>
      </c>
      <c r="J55">
        <f>[6]Output!J55</f>
        <v>0</v>
      </c>
      <c r="K55">
        <f>[6]Output!K55</f>
        <v>0</v>
      </c>
      <c r="L55">
        <f>[6]Output!L55</f>
        <v>0</v>
      </c>
    </row>
    <row r="56" spans="1:23">
      <c r="A56" s="2">
        <f>[6]Output!A56</f>
        <v>0</v>
      </c>
      <c r="B56" s="2">
        <f>[6]Output!B56</f>
        <v>0</v>
      </c>
      <c r="C56" s="2">
        <f>[6]Output!C56</f>
        <v>0</v>
      </c>
      <c r="D56">
        <f>[6]Output!D56</f>
        <v>0</v>
      </c>
      <c r="E56">
        <f>[6]Output!E56</f>
        <v>0</v>
      </c>
      <c r="F56">
        <f>[6]Output!F56</f>
        <v>0</v>
      </c>
      <c r="G56">
        <f>[6]Output!G56</f>
        <v>0</v>
      </c>
      <c r="H56">
        <f>[6]Output!H56</f>
        <v>0</v>
      </c>
      <c r="I56">
        <f>[6]Output!I56</f>
        <v>0</v>
      </c>
      <c r="J56">
        <f>[6]Output!J56</f>
        <v>0</v>
      </c>
      <c r="K56">
        <f>[6]Output!K56</f>
        <v>0</v>
      </c>
      <c r="L56">
        <f>[6]Output!L56</f>
        <v>0</v>
      </c>
    </row>
    <row r="57" spans="1:23">
      <c r="A57" s="2">
        <f>[6]Output!A57</f>
        <v>0</v>
      </c>
      <c r="B57" s="2">
        <f>[6]Output!B57</f>
        <v>0</v>
      </c>
      <c r="C57" s="2">
        <f>[6]Output!C57</f>
        <v>0</v>
      </c>
      <c r="D57">
        <f>[6]Output!D57</f>
        <v>0</v>
      </c>
      <c r="E57">
        <f>[6]Output!E57</f>
        <v>0</v>
      </c>
      <c r="F57">
        <f>[6]Output!F57</f>
        <v>0</v>
      </c>
      <c r="G57">
        <f>[6]Output!G57</f>
        <v>0</v>
      </c>
      <c r="H57">
        <f>[6]Output!H57</f>
        <v>0</v>
      </c>
      <c r="I57">
        <f>[6]Output!I57</f>
        <v>0</v>
      </c>
      <c r="J57">
        <f>[6]Output!J57</f>
        <v>0</v>
      </c>
      <c r="K57">
        <f>[6]Output!K57</f>
        <v>0</v>
      </c>
      <c r="L57">
        <f>[6]Output!L57</f>
        <v>0</v>
      </c>
    </row>
    <row r="58" spans="1:23">
      <c r="A58" s="2">
        <f>[6]Output!A58</f>
        <v>0</v>
      </c>
      <c r="B58" s="2">
        <f>[6]Output!B58</f>
        <v>0</v>
      </c>
      <c r="C58" s="2">
        <f>[6]Output!C58</f>
        <v>0</v>
      </c>
      <c r="D58">
        <f>[6]Output!D58</f>
        <v>0</v>
      </c>
      <c r="E58">
        <f>[6]Output!E58</f>
        <v>0</v>
      </c>
      <c r="F58">
        <f>[6]Output!F58</f>
        <v>0</v>
      </c>
      <c r="G58">
        <f>[6]Output!G58</f>
        <v>0</v>
      </c>
      <c r="H58">
        <f>[6]Output!H58</f>
        <v>0</v>
      </c>
      <c r="I58">
        <f>[6]Output!I58</f>
        <v>0</v>
      </c>
      <c r="J58">
        <f>[6]Output!J58</f>
        <v>0</v>
      </c>
      <c r="K58">
        <f>[6]Output!K58</f>
        <v>0</v>
      </c>
      <c r="L58">
        <f>[6]Output!L58</f>
        <v>0</v>
      </c>
    </row>
    <row r="59" spans="1:23">
      <c r="A59" s="2">
        <f>[6]Output!A59</f>
        <v>0</v>
      </c>
      <c r="B59" s="2">
        <f>[6]Output!B59</f>
        <v>0</v>
      </c>
      <c r="C59" s="2">
        <f>[6]Output!C59</f>
        <v>0</v>
      </c>
      <c r="D59">
        <f>[6]Output!D59</f>
        <v>0</v>
      </c>
      <c r="E59">
        <f>[6]Output!E59</f>
        <v>0</v>
      </c>
      <c r="F59">
        <f>[6]Output!F59</f>
        <v>0</v>
      </c>
      <c r="G59">
        <f>[6]Output!G59</f>
        <v>0</v>
      </c>
      <c r="H59">
        <f>[6]Output!H59</f>
        <v>0</v>
      </c>
      <c r="I59">
        <f>[6]Output!I59</f>
        <v>0</v>
      </c>
      <c r="J59">
        <f>[6]Output!J59</f>
        <v>0</v>
      </c>
      <c r="K59">
        <f>[6]Output!K59</f>
        <v>0</v>
      </c>
      <c r="L59">
        <f>[6]Output!L59</f>
        <v>0</v>
      </c>
    </row>
    <row r="60" spans="1:23">
      <c r="A60" s="2">
        <f>[6]Output!A60</f>
        <v>0</v>
      </c>
      <c r="B60" s="2">
        <f>[6]Output!B60</f>
        <v>0</v>
      </c>
      <c r="C60" s="2">
        <f>[6]Output!C60</f>
        <v>0</v>
      </c>
      <c r="D60">
        <f>[6]Output!D60</f>
        <v>0</v>
      </c>
      <c r="E60">
        <f>[6]Output!E60</f>
        <v>0</v>
      </c>
      <c r="F60">
        <f>[6]Output!F60</f>
        <v>0</v>
      </c>
      <c r="G60">
        <f>[6]Output!G60</f>
        <v>0</v>
      </c>
      <c r="H60">
        <f>[6]Output!H60</f>
        <v>0</v>
      </c>
      <c r="I60">
        <f>[6]Output!I60</f>
        <v>0</v>
      </c>
      <c r="J60">
        <f>[6]Output!J60</f>
        <v>0</v>
      </c>
      <c r="K60">
        <f>[6]Output!K60</f>
        <v>0</v>
      </c>
      <c r="L60">
        <f>[6]Output!L60</f>
        <v>0</v>
      </c>
    </row>
    <row r="61" spans="1:23">
      <c r="A61" s="2">
        <f>[6]Output!A61</f>
        <v>0</v>
      </c>
      <c r="B61" s="2">
        <f>[6]Output!B61</f>
        <v>0</v>
      </c>
      <c r="C61" s="2">
        <f>[6]Output!C61</f>
        <v>0</v>
      </c>
      <c r="D61">
        <f>[6]Output!D61</f>
        <v>0</v>
      </c>
      <c r="E61">
        <f>[6]Output!E61</f>
        <v>0</v>
      </c>
      <c r="F61">
        <f>[6]Output!F61</f>
        <v>0</v>
      </c>
      <c r="G61">
        <f>[6]Output!G61</f>
        <v>0</v>
      </c>
      <c r="H61">
        <f>[6]Output!H61</f>
        <v>0</v>
      </c>
      <c r="I61">
        <f>[6]Output!I61</f>
        <v>0</v>
      </c>
      <c r="J61">
        <f>[6]Output!J61</f>
        <v>0</v>
      </c>
      <c r="K61">
        <f>[6]Output!K61</f>
        <v>0</v>
      </c>
      <c r="L61">
        <f>[6]Output!L61</f>
        <v>0</v>
      </c>
    </row>
    <row r="62" spans="1:23">
      <c r="A62" s="2">
        <f>[6]Output!A62</f>
        <v>0</v>
      </c>
      <c r="B62" s="2">
        <f>[6]Output!B62</f>
        <v>0</v>
      </c>
      <c r="C62" s="2">
        <f>[6]Output!C62</f>
        <v>0</v>
      </c>
      <c r="D62">
        <f>[6]Output!D62</f>
        <v>0</v>
      </c>
      <c r="E62">
        <f>[6]Output!E62</f>
        <v>0</v>
      </c>
      <c r="F62">
        <f>[6]Output!F62</f>
        <v>0</v>
      </c>
      <c r="G62">
        <f>[6]Output!G62</f>
        <v>0</v>
      </c>
      <c r="H62">
        <f>[6]Output!H62</f>
        <v>0</v>
      </c>
      <c r="I62">
        <f>[6]Output!I62</f>
        <v>0</v>
      </c>
      <c r="J62">
        <f>[6]Output!J62</f>
        <v>0</v>
      </c>
      <c r="K62">
        <f>[6]Output!K62</f>
        <v>0</v>
      </c>
      <c r="L62">
        <f>[6]Output!L62</f>
        <v>0</v>
      </c>
    </row>
    <row r="63" spans="1:23">
      <c r="A63" s="2">
        <f>[6]Output!A63</f>
        <v>0</v>
      </c>
      <c r="B63" s="2">
        <f>[6]Output!B63</f>
        <v>0</v>
      </c>
      <c r="C63" s="2">
        <f>[6]Output!C63</f>
        <v>0</v>
      </c>
      <c r="D63">
        <f>[6]Output!D63</f>
        <v>0</v>
      </c>
      <c r="E63">
        <f>[6]Output!E63</f>
        <v>0</v>
      </c>
      <c r="F63">
        <f>[6]Output!F63</f>
        <v>0</v>
      </c>
      <c r="G63">
        <f>[6]Output!G63</f>
        <v>0</v>
      </c>
      <c r="H63">
        <f>[6]Output!H63</f>
        <v>0</v>
      </c>
      <c r="I63">
        <f>[6]Output!I63</f>
        <v>0</v>
      </c>
      <c r="J63">
        <f>[6]Output!J63</f>
        <v>0</v>
      </c>
      <c r="K63">
        <f>[6]Output!K63</f>
        <v>0</v>
      </c>
      <c r="L63">
        <f>[6]Output!L63</f>
        <v>0</v>
      </c>
    </row>
    <row r="64" spans="1:23">
      <c r="A64" s="2">
        <f>[6]Output!A64</f>
        <v>0</v>
      </c>
      <c r="B64" s="2">
        <f>[6]Output!B64</f>
        <v>0</v>
      </c>
      <c r="C64" s="2">
        <f>[6]Output!C64</f>
        <v>0</v>
      </c>
      <c r="D64">
        <f>[6]Output!D64</f>
        <v>0</v>
      </c>
      <c r="E64">
        <f>[6]Output!E64</f>
        <v>0</v>
      </c>
      <c r="F64">
        <f>[6]Output!F64</f>
        <v>0</v>
      </c>
      <c r="G64">
        <f>[6]Output!G64</f>
        <v>0</v>
      </c>
      <c r="H64">
        <f>[6]Output!H64</f>
        <v>0</v>
      </c>
      <c r="I64">
        <f>[6]Output!I64</f>
        <v>0</v>
      </c>
      <c r="J64">
        <f>[6]Output!J64</f>
        <v>0</v>
      </c>
      <c r="K64">
        <f>[6]Output!K64</f>
        <v>0</v>
      </c>
      <c r="L64">
        <f>[6]Output!L64</f>
        <v>0</v>
      </c>
    </row>
    <row r="65" spans="1:12">
      <c r="A65" s="2">
        <f>[6]Output!A65</f>
        <v>0</v>
      </c>
      <c r="B65" s="2">
        <f>[6]Output!B65</f>
        <v>0</v>
      </c>
      <c r="C65" s="2">
        <f>[6]Output!C65</f>
        <v>0</v>
      </c>
      <c r="D65">
        <f>[6]Output!D65</f>
        <v>0</v>
      </c>
      <c r="E65">
        <f>[6]Output!E65</f>
        <v>0</v>
      </c>
      <c r="F65">
        <f>[6]Output!F65</f>
        <v>0</v>
      </c>
      <c r="G65">
        <f>[6]Output!G65</f>
        <v>0</v>
      </c>
      <c r="H65">
        <f>[6]Output!H65</f>
        <v>0</v>
      </c>
      <c r="I65">
        <f>[6]Output!I65</f>
        <v>0</v>
      </c>
      <c r="J65">
        <f>[6]Output!J65</f>
        <v>0</v>
      </c>
      <c r="K65">
        <f>[6]Output!K65</f>
        <v>0</v>
      </c>
      <c r="L65">
        <f>[6]Output!L65</f>
        <v>0</v>
      </c>
    </row>
    <row r="66" spans="1:12">
      <c r="A66" s="2">
        <f>[6]Output!A66</f>
        <v>0</v>
      </c>
      <c r="B66" s="2">
        <f>[6]Output!B66</f>
        <v>0</v>
      </c>
      <c r="C66" s="2">
        <f>[6]Output!C66</f>
        <v>0</v>
      </c>
      <c r="D66">
        <f>[6]Output!D66</f>
        <v>0</v>
      </c>
      <c r="E66">
        <f>[6]Output!E66</f>
        <v>0</v>
      </c>
      <c r="F66">
        <f>[6]Output!F66</f>
        <v>0</v>
      </c>
      <c r="G66">
        <f>[6]Output!G66</f>
        <v>0</v>
      </c>
      <c r="H66">
        <f>[6]Output!H66</f>
        <v>0</v>
      </c>
      <c r="I66">
        <f>[6]Output!I66</f>
        <v>0</v>
      </c>
      <c r="J66">
        <f>[6]Output!J66</f>
        <v>0</v>
      </c>
      <c r="K66">
        <f>[6]Output!K66</f>
        <v>0</v>
      </c>
      <c r="L66">
        <f>[6]Output!L66</f>
        <v>0</v>
      </c>
    </row>
    <row r="67" spans="1:12">
      <c r="A67" s="2">
        <f>[6]Output!A67</f>
        <v>0</v>
      </c>
      <c r="B67" s="2">
        <f>[6]Output!B67</f>
        <v>0</v>
      </c>
      <c r="C67" s="2">
        <f>[6]Output!C67</f>
        <v>0</v>
      </c>
      <c r="D67">
        <f>[6]Output!D67</f>
        <v>0</v>
      </c>
      <c r="E67">
        <f>[6]Output!E67</f>
        <v>0</v>
      </c>
      <c r="F67">
        <f>[6]Output!F67</f>
        <v>0</v>
      </c>
      <c r="G67">
        <f>[6]Output!G67</f>
        <v>0</v>
      </c>
      <c r="H67">
        <f>[6]Output!H67</f>
        <v>0</v>
      </c>
      <c r="I67">
        <f>[6]Output!I67</f>
        <v>0</v>
      </c>
      <c r="J67">
        <f>[6]Output!J67</f>
        <v>0</v>
      </c>
      <c r="K67">
        <f>[6]Output!K67</f>
        <v>0</v>
      </c>
      <c r="L67">
        <f>[6]Output!L67</f>
        <v>0</v>
      </c>
    </row>
    <row r="68" spans="1:12">
      <c r="A68" s="2">
        <f>[6]Output!A68</f>
        <v>0</v>
      </c>
      <c r="B68" s="2">
        <f>[6]Output!B68</f>
        <v>0</v>
      </c>
      <c r="C68" s="2">
        <f>[6]Output!C68</f>
        <v>0</v>
      </c>
      <c r="D68">
        <f>[6]Output!D68</f>
        <v>0</v>
      </c>
      <c r="E68">
        <f>[6]Output!E68</f>
        <v>0</v>
      </c>
      <c r="F68">
        <f>[6]Output!F68</f>
        <v>0</v>
      </c>
      <c r="G68">
        <f>[6]Output!G68</f>
        <v>0</v>
      </c>
      <c r="H68">
        <f>[6]Output!H68</f>
        <v>0</v>
      </c>
      <c r="I68">
        <f>[6]Output!I68</f>
        <v>0</v>
      </c>
      <c r="J68">
        <f>[6]Output!J68</f>
        <v>0</v>
      </c>
      <c r="K68">
        <f>[6]Output!K68</f>
        <v>0</v>
      </c>
      <c r="L68">
        <f>[6]Output!L68</f>
        <v>0</v>
      </c>
    </row>
    <row r="69" spans="1:12">
      <c r="A69" s="2">
        <f>[6]Output!A69</f>
        <v>0</v>
      </c>
      <c r="B69" s="2">
        <f>[6]Output!B69</f>
        <v>0</v>
      </c>
      <c r="C69" s="2">
        <f>[6]Output!C69</f>
        <v>0</v>
      </c>
      <c r="D69">
        <f>[6]Output!D69</f>
        <v>0</v>
      </c>
      <c r="E69">
        <f>[6]Output!E69</f>
        <v>0</v>
      </c>
      <c r="F69">
        <f>[6]Output!F69</f>
        <v>0</v>
      </c>
      <c r="G69">
        <f>[6]Output!G69</f>
        <v>0</v>
      </c>
      <c r="H69">
        <f>[6]Output!H69</f>
        <v>0</v>
      </c>
      <c r="I69">
        <f>[6]Output!I69</f>
        <v>0</v>
      </c>
      <c r="J69">
        <f>[6]Output!J69</f>
        <v>0</v>
      </c>
      <c r="K69">
        <f>[6]Output!K69</f>
        <v>0</v>
      </c>
      <c r="L69">
        <f>[6]Output!L69</f>
        <v>0</v>
      </c>
    </row>
    <row r="70" spans="1:12">
      <c r="A70" s="2">
        <f>[6]Output!A70</f>
        <v>0</v>
      </c>
      <c r="B70" s="2">
        <f>[6]Output!B70</f>
        <v>0</v>
      </c>
      <c r="C70" s="2">
        <f>[6]Output!C70</f>
        <v>0</v>
      </c>
      <c r="D70">
        <f>[6]Output!D70</f>
        <v>0</v>
      </c>
      <c r="E70">
        <f>[6]Output!E70</f>
        <v>0</v>
      </c>
      <c r="F70">
        <f>[6]Output!F70</f>
        <v>0</v>
      </c>
      <c r="G70">
        <f>[6]Output!G70</f>
        <v>0</v>
      </c>
      <c r="H70">
        <f>[6]Output!H70</f>
        <v>0</v>
      </c>
      <c r="I70">
        <f>[6]Output!I70</f>
        <v>0</v>
      </c>
      <c r="J70">
        <f>[6]Output!J70</f>
        <v>0</v>
      </c>
      <c r="K70">
        <f>[6]Output!K70</f>
        <v>0</v>
      </c>
      <c r="L70">
        <f>[6]Output!L70</f>
        <v>0</v>
      </c>
    </row>
    <row r="71" spans="1:12">
      <c r="A71" s="2">
        <f>[6]Output!A71</f>
        <v>0</v>
      </c>
      <c r="B71" s="2">
        <f>[6]Output!B71</f>
        <v>0</v>
      </c>
      <c r="C71" s="2">
        <f>[6]Output!C71</f>
        <v>0</v>
      </c>
      <c r="D71">
        <f>[6]Output!D71</f>
        <v>0</v>
      </c>
      <c r="E71">
        <f>[6]Output!E71</f>
        <v>0</v>
      </c>
      <c r="F71">
        <f>[6]Output!F71</f>
        <v>0</v>
      </c>
      <c r="G71">
        <f>[6]Output!G71</f>
        <v>0</v>
      </c>
      <c r="H71">
        <f>[6]Output!H71</f>
        <v>0</v>
      </c>
      <c r="I71">
        <f>[6]Output!I71</f>
        <v>0</v>
      </c>
      <c r="J71">
        <f>[6]Output!J71</f>
        <v>0</v>
      </c>
      <c r="K71">
        <f>[6]Output!K71</f>
        <v>0</v>
      </c>
      <c r="L71">
        <f>[6]Output!L71</f>
        <v>0</v>
      </c>
    </row>
    <row r="72" spans="1:12">
      <c r="A72" s="2">
        <f>[6]Output!A72</f>
        <v>0</v>
      </c>
      <c r="B72" s="2">
        <f>[6]Output!B72</f>
        <v>0</v>
      </c>
      <c r="C72" s="2">
        <f>[6]Output!C72</f>
        <v>0</v>
      </c>
      <c r="D72">
        <f>[6]Output!D72</f>
        <v>0</v>
      </c>
      <c r="E72">
        <f>[6]Output!E72</f>
        <v>0</v>
      </c>
      <c r="F72">
        <f>[6]Output!F72</f>
        <v>0</v>
      </c>
      <c r="G72">
        <f>[6]Output!G72</f>
        <v>0</v>
      </c>
      <c r="H72">
        <f>[6]Output!H72</f>
        <v>0</v>
      </c>
      <c r="I72">
        <f>[6]Output!I72</f>
        <v>0</v>
      </c>
      <c r="J72">
        <f>[6]Output!J72</f>
        <v>0</v>
      </c>
      <c r="K72">
        <f>[6]Output!K72</f>
        <v>0</v>
      </c>
      <c r="L72">
        <f>[6]Output!L72</f>
        <v>0</v>
      </c>
    </row>
    <row r="73" spans="1:12">
      <c r="A73" s="2">
        <f>[6]Output!A73</f>
        <v>0</v>
      </c>
      <c r="B73" s="2">
        <f>[6]Output!B73</f>
        <v>0</v>
      </c>
      <c r="C73" s="2">
        <f>[6]Output!C73</f>
        <v>0</v>
      </c>
      <c r="D73">
        <f>[6]Output!D73</f>
        <v>0</v>
      </c>
      <c r="E73">
        <f>[6]Output!E73</f>
        <v>0</v>
      </c>
      <c r="F73">
        <f>[6]Output!F73</f>
        <v>0</v>
      </c>
      <c r="G73">
        <f>[6]Output!G73</f>
        <v>0</v>
      </c>
      <c r="H73">
        <f>[6]Output!H73</f>
        <v>0</v>
      </c>
      <c r="I73">
        <f>[6]Output!I73</f>
        <v>0</v>
      </c>
      <c r="J73">
        <f>[6]Output!J73</f>
        <v>0</v>
      </c>
      <c r="K73">
        <f>[6]Output!K73</f>
        <v>0</v>
      </c>
      <c r="L73">
        <f>[6]Output!L73</f>
        <v>0</v>
      </c>
    </row>
    <row r="74" spans="1:12">
      <c r="A74" s="2">
        <f>[6]Output!A74</f>
        <v>0</v>
      </c>
      <c r="B74" s="2">
        <f>[6]Output!B74</f>
        <v>0</v>
      </c>
      <c r="C74" s="2">
        <f>[6]Output!C74</f>
        <v>0</v>
      </c>
      <c r="D74">
        <f>[6]Output!D74</f>
        <v>0</v>
      </c>
      <c r="E74">
        <f>[6]Output!E74</f>
        <v>0</v>
      </c>
      <c r="F74">
        <f>[6]Output!F74</f>
        <v>0</v>
      </c>
      <c r="G74">
        <f>[6]Output!G74</f>
        <v>0</v>
      </c>
      <c r="H74">
        <f>[6]Output!H74</f>
        <v>0</v>
      </c>
      <c r="I74">
        <f>[6]Output!I74</f>
        <v>0</v>
      </c>
      <c r="J74">
        <f>[6]Output!J74</f>
        <v>0</v>
      </c>
      <c r="K74">
        <f>[6]Output!K74</f>
        <v>0</v>
      </c>
      <c r="L74">
        <f>[6]Output!L74</f>
        <v>0</v>
      </c>
    </row>
    <row r="75" spans="1:12">
      <c r="A75" s="2">
        <f>[6]Output!A75</f>
        <v>0</v>
      </c>
      <c r="B75" s="2">
        <f>[6]Output!B75</f>
        <v>0</v>
      </c>
      <c r="C75" s="2">
        <f>[6]Output!C75</f>
        <v>0</v>
      </c>
      <c r="D75">
        <f>[6]Output!D75</f>
        <v>0</v>
      </c>
      <c r="E75">
        <f>[6]Output!E75</f>
        <v>0</v>
      </c>
      <c r="F75">
        <f>[6]Output!F75</f>
        <v>0</v>
      </c>
      <c r="G75">
        <f>[6]Output!G75</f>
        <v>0</v>
      </c>
      <c r="H75">
        <f>[6]Output!H75</f>
        <v>0</v>
      </c>
      <c r="I75">
        <f>[6]Output!I75</f>
        <v>0</v>
      </c>
      <c r="J75">
        <f>[6]Output!J75</f>
        <v>0</v>
      </c>
      <c r="K75">
        <f>[6]Output!K75</f>
        <v>0</v>
      </c>
      <c r="L75">
        <f>[6]Output!L75</f>
        <v>0</v>
      </c>
    </row>
    <row r="76" spans="1:12">
      <c r="A76" s="2">
        <f>[6]Output!A76</f>
        <v>0</v>
      </c>
      <c r="B76" s="2">
        <f>[6]Output!B76</f>
        <v>0</v>
      </c>
      <c r="C76" s="2">
        <f>[6]Output!C76</f>
        <v>0</v>
      </c>
      <c r="D76">
        <f>[6]Output!D76</f>
        <v>0</v>
      </c>
      <c r="E76">
        <f>[6]Output!E76</f>
        <v>0</v>
      </c>
      <c r="F76">
        <f>[6]Output!F76</f>
        <v>0</v>
      </c>
      <c r="G76">
        <f>[6]Output!G76</f>
        <v>0</v>
      </c>
      <c r="H76">
        <f>[6]Output!H76</f>
        <v>0</v>
      </c>
      <c r="I76">
        <f>[6]Output!I76</f>
        <v>0</v>
      </c>
      <c r="J76">
        <f>[6]Output!J76</f>
        <v>0</v>
      </c>
      <c r="K76">
        <f>[6]Output!K76</f>
        <v>0</v>
      </c>
      <c r="L76">
        <f>[6]Output!L76</f>
        <v>0</v>
      </c>
    </row>
    <row r="77" spans="1:12">
      <c r="A77" s="2">
        <f>[6]Output!A77</f>
        <v>0</v>
      </c>
      <c r="B77" s="2">
        <f>[6]Output!B77</f>
        <v>0</v>
      </c>
      <c r="C77" s="2">
        <f>[6]Output!C77</f>
        <v>0</v>
      </c>
      <c r="D77">
        <f>[6]Output!D77</f>
        <v>0</v>
      </c>
      <c r="E77">
        <f>[6]Output!E77</f>
        <v>0</v>
      </c>
      <c r="F77">
        <f>[6]Output!F77</f>
        <v>0</v>
      </c>
      <c r="G77">
        <f>[6]Output!G77</f>
        <v>0</v>
      </c>
      <c r="H77">
        <f>[6]Output!H77</f>
        <v>0</v>
      </c>
      <c r="I77">
        <f>[6]Output!I77</f>
        <v>0</v>
      </c>
      <c r="J77">
        <f>[6]Output!J77</f>
        <v>0</v>
      </c>
      <c r="K77">
        <f>[6]Output!K77</f>
        <v>0</v>
      </c>
      <c r="L77">
        <f>[6]Output!L77</f>
        <v>0</v>
      </c>
    </row>
    <row r="78" spans="1:12">
      <c r="A78" s="2">
        <f>[6]Output!A78</f>
        <v>0</v>
      </c>
      <c r="B78" s="2">
        <f>[6]Output!B78</f>
        <v>0</v>
      </c>
      <c r="C78" s="2">
        <f>[6]Output!C78</f>
        <v>0</v>
      </c>
      <c r="D78">
        <f>[6]Output!D78</f>
        <v>0</v>
      </c>
      <c r="E78">
        <f>[6]Output!E78</f>
        <v>0</v>
      </c>
      <c r="F78">
        <f>[6]Output!F78</f>
        <v>0</v>
      </c>
      <c r="G78">
        <f>[6]Output!G78</f>
        <v>0</v>
      </c>
      <c r="H78">
        <f>[6]Output!H78</f>
        <v>0</v>
      </c>
      <c r="I78">
        <f>[6]Output!I78</f>
        <v>0</v>
      </c>
      <c r="J78">
        <f>[6]Output!J78</f>
        <v>0</v>
      </c>
      <c r="K78">
        <f>[6]Output!K78</f>
        <v>0</v>
      </c>
      <c r="L78">
        <f>[6]Output!L78</f>
        <v>0</v>
      </c>
    </row>
    <row r="79" spans="1:12">
      <c r="A79" s="2">
        <f>[6]Output!A79</f>
        <v>0</v>
      </c>
      <c r="B79" s="2">
        <f>[6]Output!B79</f>
        <v>0</v>
      </c>
      <c r="C79" s="2">
        <f>[6]Output!C79</f>
        <v>0</v>
      </c>
      <c r="D79">
        <f>[6]Output!D79</f>
        <v>0</v>
      </c>
      <c r="E79">
        <f>[6]Output!E79</f>
        <v>0</v>
      </c>
      <c r="F79">
        <f>[6]Output!F79</f>
        <v>0</v>
      </c>
      <c r="G79">
        <f>[6]Output!G79</f>
        <v>0</v>
      </c>
      <c r="H79">
        <f>[6]Output!H79</f>
        <v>0</v>
      </c>
      <c r="I79">
        <f>[6]Output!I79</f>
        <v>0</v>
      </c>
      <c r="J79">
        <f>[6]Output!J79</f>
        <v>0</v>
      </c>
      <c r="K79">
        <f>[6]Output!K79</f>
        <v>0</v>
      </c>
      <c r="L79">
        <f>[6]Output!L79</f>
        <v>0</v>
      </c>
    </row>
    <row r="80" spans="1:12">
      <c r="A80" s="2">
        <f>[6]Output!A80</f>
        <v>0</v>
      </c>
      <c r="B80" s="2">
        <f>[6]Output!B80</f>
        <v>0</v>
      </c>
      <c r="C80" s="2">
        <f>[6]Output!C80</f>
        <v>0</v>
      </c>
      <c r="D80">
        <f>[6]Output!D80</f>
        <v>0</v>
      </c>
      <c r="E80">
        <f>[6]Output!E80</f>
        <v>0</v>
      </c>
      <c r="F80">
        <f>[6]Output!F80</f>
        <v>0</v>
      </c>
      <c r="G80">
        <f>[6]Output!G80</f>
        <v>0</v>
      </c>
      <c r="H80">
        <f>[6]Output!H80</f>
        <v>0</v>
      </c>
      <c r="I80">
        <f>[6]Output!I80</f>
        <v>0</v>
      </c>
      <c r="J80">
        <f>[6]Output!J80</f>
        <v>0</v>
      </c>
      <c r="K80">
        <f>[6]Output!K80</f>
        <v>0</v>
      </c>
      <c r="L80">
        <f>[6]Output!L80</f>
        <v>0</v>
      </c>
    </row>
    <row r="81" spans="1:12">
      <c r="A81" s="2">
        <f>[6]Output!A81</f>
        <v>0</v>
      </c>
      <c r="B81" s="2">
        <f>[6]Output!B81</f>
        <v>0</v>
      </c>
      <c r="C81" s="2">
        <f>[6]Output!C81</f>
        <v>0</v>
      </c>
      <c r="D81">
        <f>[6]Output!D81</f>
        <v>0</v>
      </c>
      <c r="E81">
        <f>[6]Output!E81</f>
        <v>0</v>
      </c>
      <c r="F81">
        <f>[6]Output!F81</f>
        <v>0</v>
      </c>
      <c r="G81">
        <f>[6]Output!G81</f>
        <v>0</v>
      </c>
      <c r="H81">
        <f>[6]Output!H81</f>
        <v>0</v>
      </c>
      <c r="I81">
        <f>[6]Output!I81</f>
        <v>0</v>
      </c>
      <c r="J81">
        <f>[6]Output!J81</f>
        <v>0</v>
      </c>
      <c r="K81">
        <f>[6]Output!K81</f>
        <v>0</v>
      </c>
      <c r="L81">
        <f>[6]Output!L81</f>
        <v>0</v>
      </c>
    </row>
    <row r="82" spans="1:12">
      <c r="A82" s="2">
        <f>[6]Output!A82</f>
        <v>0</v>
      </c>
      <c r="B82" s="2">
        <f>[6]Output!B82</f>
        <v>0</v>
      </c>
      <c r="C82" s="2">
        <f>[6]Output!C82</f>
        <v>0</v>
      </c>
      <c r="D82">
        <f>[6]Output!D82</f>
        <v>0</v>
      </c>
      <c r="E82">
        <f>[6]Output!E82</f>
        <v>0</v>
      </c>
      <c r="F82">
        <f>[6]Output!F82</f>
        <v>0</v>
      </c>
      <c r="G82">
        <f>[6]Output!G82</f>
        <v>0</v>
      </c>
      <c r="H82">
        <f>[6]Output!H82</f>
        <v>0</v>
      </c>
      <c r="I82">
        <f>[6]Output!I82</f>
        <v>0</v>
      </c>
      <c r="J82">
        <f>[6]Output!J82</f>
        <v>0</v>
      </c>
      <c r="K82">
        <f>[6]Output!K82</f>
        <v>0</v>
      </c>
      <c r="L82">
        <f>[6]Output!L82</f>
        <v>0</v>
      </c>
    </row>
    <row r="83" spans="1:12">
      <c r="A83" s="2">
        <f>[6]Output!A83</f>
        <v>0</v>
      </c>
      <c r="B83" s="2">
        <f>[6]Output!B83</f>
        <v>0</v>
      </c>
      <c r="C83" s="2">
        <f>[6]Output!C83</f>
        <v>0</v>
      </c>
      <c r="D83">
        <f>[6]Output!D83</f>
        <v>0</v>
      </c>
      <c r="E83">
        <f>[6]Output!E83</f>
        <v>0</v>
      </c>
      <c r="F83">
        <f>[6]Output!F83</f>
        <v>0</v>
      </c>
      <c r="G83">
        <f>[6]Output!G83</f>
        <v>0</v>
      </c>
      <c r="H83">
        <f>[6]Output!H83</f>
        <v>0</v>
      </c>
      <c r="I83">
        <f>[6]Output!I83</f>
        <v>0</v>
      </c>
      <c r="J83">
        <f>[6]Output!J83</f>
        <v>0</v>
      </c>
      <c r="K83">
        <f>[6]Output!K83</f>
        <v>0</v>
      </c>
      <c r="L83">
        <f>[6]Output!L83</f>
        <v>0</v>
      </c>
    </row>
  </sheetData>
  <sortState xmlns:xlrd2="http://schemas.microsoft.com/office/spreadsheetml/2017/richdata2" ref="A2:L55">
    <sortCondition descending="1" ref="B2:B55"/>
  </sortState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8A887-3ED8-4A7B-AFFC-4F22B31E20E7}">
  <dimension ref="A1:M90"/>
  <sheetViews>
    <sheetView topLeftCell="A22" zoomScale="55" zoomScaleNormal="55" workbookViewId="0">
      <selection activeCell="L35" sqref="A35:L37"/>
    </sheetView>
  </sheetViews>
  <sheetFormatPr defaultRowHeight="14.5"/>
  <cols>
    <col min="1" max="1" width="15.54296875" bestFit="1" customWidth="1"/>
    <col min="3" max="11" width="14.6328125" bestFit="1" customWidth="1"/>
    <col min="12" max="12" width="15.1796875" customWidth="1"/>
  </cols>
  <sheetData>
    <row r="1" spans="1:13">
      <c r="C1">
        <v>2010</v>
      </c>
      <c r="D1">
        <v>2015</v>
      </c>
      <c r="E1">
        <v>2020</v>
      </c>
      <c r="F1">
        <v>2025</v>
      </c>
      <c r="G1">
        <v>2030</v>
      </c>
      <c r="H1">
        <v>2035</v>
      </c>
      <c r="I1">
        <v>2040</v>
      </c>
      <c r="J1">
        <v>2045</v>
      </c>
      <c r="K1">
        <v>2050</v>
      </c>
    </row>
    <row r="2" spans="1:13">
      <c r="A2" s="11" t="s">
        <v>118</v>
      </c>
      <c r="B2" s="22" t="s">
        <v>119</v>
      </c>
      <c r="C2" s="31"/>
      <c r="D2" s="31">
        <v>343.82212373543899</v>
      </c>
      <c r="E2" s="31">
        <v>349.36357920956402</v>
      </c>
      <c r="F2" s="31">
        <v>382.10465431681502</v>
      </c>
      <c r="G2" s="31">
        <v>396.461348969558</v>
      </c>
      <c r="H2" s="31">
        <v>409.08947633647301</v>
      </c>
      <c r="I2" s="31">
        <v>419.68805848280903</v>
      </c>
      <c r="J2" s="31">
        <v>429.46083502149401</v>
      </c>
      <c r="K2" s="31">
        <v>437.85305634525002</v>
      </c>
      <c r="L2" s="13">
        <f>F2/D2-1</f>
        <v>0.11134400010522105</v>
      </c>
      <c r="M2" s="13"/>
    </row>
    <row r="3" spans="1:13">
      <c r="A3" s="11" t="s">
        <v>120</v>
      </c>
      <c r="B3" s="22" t="s">
        <v>119</v>
      </c>
      <c r="C3" s="31">
        <v>387.99360000000001</v>
      </c>
      <c r="D3" s="31">
        <v>412.20011087857898</v>
      </c>
      <c r="E3" s="31">
        <v>418.84362914914902</v>
      </c>
      <c r="F3" s="31">
        <v>458.096120067615</v>
      </c>
      <c r="G3" s="31">
        <v>475.30801749706598</v>
      </c>
      <c r="H3" s="31">
        <v>490.44757700033</v>
      </c>
      <c r="I3" s="31">
        <v>503.15396333874003</v>
      </c>
      <c r="J3" s="31">
        <v>514.87031110912903</v>
      </c>
      <c r="K3" s="31">
        <v>524.93154429152696</v>
      </c>
      <c r="L3" s="13">
        <f t="shared" ref="L3:L45" si="0">F3/D3-1</f>
        <v>0.1113440001052195</v>
      </c>
      <c r="M3" s="13"/>
    </row>
    <row r="4" spans="1:13">
      <c r="A4" s="11" t="s">
        <v>121</v>
      </c>
      <c r="B4" s="22" t="s">
        <v>119</v>
      </c>
      <c r="C4" s="31">
        <v>515.50400000000002</v>
      </c>
      <c r="D4" s="31">
        <v>543.30078431372499</v>
      </c>
      <c r="E4" s="31">
        <v>556.52270605587398</v>
      </c>
      <c r="F4" s="31">
        <v>597.94490240534901</v>
      </c>
      <c r="G4" s="31">
        <v>622.14413527677198</v>
      </c>
      <c r="H4" s="31">
        <v>642.99640796617996</v>
      </c>
      <c r="I4" s="31">
        <v>660.51391358572596</v>
      </c>
      <c r="J4" s="31">
        <v>676.58158519821097</v>
      </c>
      <c r="K4" s="31">
        <v>690.42918050246203</v>
      </c>
      <c r="L4" s="13">
        <f t="shared" si="0"/>
        <v>0.10057802173182617</v>
      </c>
      <c r="M4" s="13"/>
    </row>
    <row r="5" spans="1:13">
      <c r="A5" s="11" t="s">
        <v>122</v>
      </c>
      <c r="B5" s="22" t="s">
        <v>119</v>
      </c>
      <c r="C5" s="31">
        <v>4011.114</v>
      </c>
      <c r="D5" s="31">
        <v>4227.3995588235302</v>
      </c>
      <c r="E5" s="31">
        <v>4330.2787516267599</v>
      </c>
      <c r="F5" s="31">
        <v>4652.5830435199896</v>
      </c>
      <c r="G5" s="31">
        <v>4840.8762124572304</v>
      </c>
      <c r="H5" s="31">
        <v>5003.1268311067497</v>
      </c>
      <c r="I5" s="31">
        <v>5139.4297735391001</v>
      </c>
      <c r="J5" s="31">
        <v>5264.4516211915698</v>
      </c>
      <c r="K5" s="31">
        <v>5372.1991525224903</v>
      </c>
      <c r="L5" s="13">
        <f t="shared" si="0"/>
        <v>0.10057802173182484</v>
      </c>
      <c r="M5" s="13"/>
    </row>
    <row r="6" spans="1:13">
      <c r="A6" s="11" t="s">
        <v>123</v>
      </c>
      <c r="B6" s="22" t="s">
        <v>119</v>
      </c>
      <c r="C6" s="31">
        <v>323.27679999999998</v>
      </c>
      <c r="D6" s="31">
        <v>365.11262117646999</v>
      </c>
      <c r="E6" s="31">
        <v>386.43778312129098</v>
      </c>
      <c r="F6" s="31">
        <v>455.46828939227402</v>
      </c>
      <c r="G6" s="31">
        <v>499.707749541385</v>
      </c>
      <c r="H6" s="31">
        <v>539.92386077636502</v>
      </c>
      <c r="I6" s="31">
        <v>575.16628146687299</v>
      </c>
      <c r="J6" s="31">
        <v>608.71217612458895</v>
      </c>
      <c r="K6" s="31">
        <v>638.64803223421995</v>
      </c>
      <c r="L6" s="13">
        <f t="shared" si="0"/>
        <v>0.24747341772152098</v>
      </c>
      <c r="M6" s="13"/>
    </row>
    <row r="7" spans="1:13">
      <c r="A7" s="11" t="s">
        <v>124</v>
      </c>
      <c r="B7" s="22" t="s">
        <v>119</v>
      </c>
      <c r="C7" s="31">
        <v>281.79000000000002</v>
      </c>
      <c r="D7" s="31">
        <v>296.98455882352903</v>
      </c>
      <c r="E7" s="31">
        <v>304.212059148881</v>
      </c>
      <c r="F7" s="31">
        <v>326.85467823489898</v>
      </c>
      <c r="G7" s="31">
        <v>340.08270717519503</v>
      </c>
      <c r="H7" s="31">
        <v>351.48118695643501</v>
      </c>
      <c r="I7" s="31">
        <v>361.05678270066198</v>
      </c>
      <c r="J7" s="31">
        <v>369.83985554525998</v>
      </c>
      <c r="K7" s="31">
        <v>377.40936786870498</v>
      </c>
      <c r="L7" s="13">
        <f t="shared" si="0"/>
        <v>0.10057802173182706</v>
      </c>
      <c r="M7" s="13"/>
    </row>
    <row r="8" spans="1:13">
      <c r="A8" s="11" t="s">
        <v>125</v>
      </c>
      <c r="B8" s="22" t="s">
        <v>119</v>
      </c>
      <c r="C8" s="31">
        <v>252.82560000000001</v>
      </c>
      <c r="D8" s="31">
        <v>285.54420705882302</v>
      </c>
      <c r="E8" s="31">
        <v>302.22201030296702</v>
      </c>
      <c r="F8" s="31">
        <v>356.20880789025199</v>
      </c>
      <c r="G8" s="31">
        <v>390.80723269486202</v>
      </c>
      <c r="H8" s="31">
        <v>422.25911062934603</v>
      </c>
      <c r="I8" s="31">
        <v>449.821206506718</v>
      </c>
      <c r="J8" s="31">
        <v>476.056497577323</v>
      </c>
      <c r="K8" s="31">
        <v>499.46848007167898</v>
      </c>
      <c r="L8" s="13">
        <f t="shared" si="0"/>
        <v>0.24747341772152232</v>
      </c>
      <c r="M8" s="13"/>
    </row>
    <row r="9" spans="1:13">
      <c r="A9" s="11" t="s">
        <v>126</v>
      </c>
      <c r="B9" s="22" t="s">
        <v>119</v>
      </c>
      <c r="C9" s="31">
        <v>791.14239999999995</v>
      </c>
      <c r="D9" s="31">
        <v>893.525534117647</v>
      </c>
      <c r="E9" s="31">
        <v>945.71375115460705</v>
      </c>
      <c r="F9" s="31">
        <v>1114.64935186719</v>
      </c>
      <c r="G9" s="31">
        <v>1222.91481563406</v>
      </c>
      <c r="H9" s="31">
        <v>1321.3340983079499</v>
      </c>
      <c r="I9" s="31">
        <v>1407.58146677639</v>
      </c>
      <c r="J9" s="31">
        <v>1489.6769948490901</v>
      </c>
      <c r="K9" s="31">
        <v>1562.9378197787701</v>
      </c>
      <c r="L9" s="13">
        <f t="shared" si="0"/>
        <v>0.24747341772152254</v>
      </c>
      <c r="M9" s="13"/>
    </row>
    <row r="10" spans="1:13">
      <c r="A10" s="11" t="s">
        <v>127</v>
      </c>
      <c r="B10" s="22" t="s">
        <v>119</v>
      </c>
      <c r="C10" s="31">
        <v>2387.9047999999998</v>
      </c>
      <c r="D10" s="31">
        <v>2593.9201160784301</v>
      </c>
      <c r="E10" s="31">
        <v>2694.9223152885702</v>
      </c>
      <c r="F10" s="31">
        <v>3015.8568613928001</v>
      </c>
      <c r="G10" s="31">
        <v>3211.1428744074201</v>
      </c>
      <c r="H10" s="31">
        <v>3383.5341049026001</v>
      </c>
      <c r="I10" s="31">
        <v>3530.76959618613</v>
      </c>
      <c r="J10" s="31">
        <v>3668.0549097274002</v>
      </c>
      <c r="K10" s="31">
        <v>3788.3157579977301</v>
      </c>
      <c r="L10" s="13">
        <f t="shared" si="0"/>
        <v>0.16266373921810184</v>
      </c>
      <c r="M10" s="13"/>
    </row>
    <row r="11" spans="1:13">
      <c r="A11" s="11" t="s">
        <v>128</v>
      </c>
      <c r="B11" s="22" t="s">
        <v>119</v>
      </c>
      <c r="C11" s="31">
        <v>727.50300000000004</v>
      </c>
      <c r="D11" s="31">
        <v>766.731102941176</v>
      </c>
      <c r="E11" s="31">
        <v>785.39048818974504</v>
      </c>
      <c r="F11" s="31">
        <v>843.84740047525997</v>
      </c>
      <c r="G11" s="31">
        <v>877.99847304047501</v>
      </c>
      <c r="H11" s="31">
        <v>907.42616116387001</v>
      </c>
      <c r="I11" s="31">
        <v>932.14767232719203</v>
      </c>
      <c r="J11" s="31">
        <v>954.82311092921498</v>
      </c>
      <c r="K11" s="31">
        <v>974.36547554060303</v>
      </c>
      <c r="L11" s="13">
        <f t="shared" si="0"/>
        <v>0.10057802173182528</v>
      </c>
      <c r="M11" s="13"/>
    </row>
    <row r="12" spans="1:13">
      <c r="A12" s="11" t="s">
        <v>129</v>
      </c>
      <c r="B12" s="22" t="s">
        <v>130</v>
      </c>
      <c r="C12" s="31">
        <v>215.31384</v>
      </c>
      <c r="D12" s="31">
        <v>221.65542175522401</v>
      </c>
      <c r="E12" s="31">
        <v>218.08170670197299</v>
      </c>
      <c r="F12" s="31">
        <v>236.07504947628601</v>
      </c>
      <c r="G12" s="31">
        <v>239.973399502436</v>
      </c>
      <c r="H12" s="31">
        <v>244.052330395778</v>
      </c>
      <c r="I12" s="31">
        <v>247.18545108624599</v>
      </c>
      <c r="J12" s="31">
        <v>250.60804963793601</v>
      </c>
      <c r="K12" s="31">
        <v>253.45585057103901</v>
      </c>
      <c r="L12" s="13">
        <f t="shared" si="0"/>
        <v>6.505425225729744E-2</v>
      </c>
      <c r="M12" s="13"/>
    </row>
    <row r="13" spans="1:13">
      <c r="A13" s="11" t="s">
        <v>131</v>
      </c>
      <c r="B13" s="22" t="s">
        <v>130</v>
      </c>
      <c r="C13" s="31">
        <v>2.674728</v>
      </c>
      <c r="D13" s="31">
        <v>2.6509766312815302</v>
      </c>
      <c r="E13" s="31">
        <v>2.5059844400196001</v>
      </c>
      <c r="F13" s="31">
        <v>2.6561788196010601</v>
      </c>
      <c r="G13" s="31">
        <v>2.6126701271060799</v>
      </c>
      <c r="H13" s="31">
        <v>2.5992300532883199</v>
      </c>
      <c r="I13" s="31">
        <v>2.58394494755087</v>
      </c>
      <c r="J13" s="31">
        <v>2.57958265661079</v>
      </c>
      <c r="K13" s="31">
        <v>2.5740114173907598</v>
      </c>
      <c r="L13" s="13">
        <f t="shared" si="0"/>
        <v>1.9623667210582063E-3</v>
      </c>
      <c r="M13" s="13"/>
    </row>
    <row r="14" spans="1:13">
      <c r="A14" s="11" t="s">
        <v>132</v>
      </c>
      <c r="B14" s="22" t="s">
        <v>130</v>
      </c>
      <c r="C14" s="31">
        <v>196.14671999999999</v>
      </c>
      <c r="D14" s="31">
        <v>194.404952960646</v>
      </c>
      <c r="E14" s="31">
        <v>183.77219226810399</v>
      </c>
      <c r="F14" s="31">
        <v>194.78644677074499</v>
      </c>
      <c r="G14" s="31">
        <v>191.59580932111299</v>
      </c>
      <c r="H14" s="31">
        <v>190.61020390780999</v>
      </c>
      <c r="I14" s="31">
        <v>189.489296153731</v>
      </c>
      <c r="J14" s="31">
        <v>189.169394818124</v>
      </c>
      <c r="K14" s="31">
        <v>188.76083727532199</v>
      </c>
      <c r="L14" s="13">
        <f t="shared" si="0"/>
        <v>1.9623667210588724E-3</v>
      </c>
      <c r="M14" s="13"/>
    </row>
    <row r="15" spans="1:13">
      <c r="A15" s="11" t="s">
        <v>133</v>
      </c>
      <c r="B15" s="22" t="s">
        <v>119</v>
      </c>
      <c r="C15" s="31">
        <v>1275.051952</v>
      </c>
      <c r="D15" s="31">
        <v>1340.5410016747101</v>
      </c>
      <c r="E15" s="31">
        <v>1362.8833517026201</v>
      </c>
      <c r="F15" s="31">
        <v>1475.16973072258</v>
      </c>
      <c r="G15" s="31">
        <v>1522.3506131389299</v>
      </c>
      <c r="H15" s="31">
        <v>1563.40329865833</v>
      </c>
      <c r="I15" s="31">
        <v>1597.40341449983</v>
      </c>
      <c r="J15" s="31">
        <v>1627.56567796885</v>
      </c>
      <c r="K15" s="31">
        <v>1653.9063161269901</v>
      </c>
      <c r="L15" s="13">
        <f t="shared" si="0"/>
        <v>0.10042865446090876</v>
      </c>
      <c r="M15" s="13"/>
    </row>
    <row r="16" spans="1:13">
      <c r="A16" s="11" t="s">
        <v>134</v>
      </c>
      <c r="B16" s="22" t="s">
        <v>130</v>
      </c>
      <c r="C16" s="31">
        <v>15.35492</v>
      </c>
      <c r="D16" s="31">
        <v>15.2185695499495</v>
      </c>
      <c r="E16" s="31">
        <v>14.386206970482901</v>
      </c>
      <c r="F16" s="31">
        <v>15.248433964376501</v>
      </c>
      <c r="G16" s="31">
        <v>14.998661840794201</v>
      </c>
      <c r="H16" s="31">
        <v>14.921505861469999</v>
      </c>
      <c r="I16" s="31">
        <v>14.833758032236499</v>
      </c>
      <c r="J16" s="31">
        <v>14.808715250913799</v>
      </c>
      <c r="K16" s="31">
        <v>14.7767322109469</v>
      </c>
      <c r="L16" s="13">
        <f t="shared" si="0"/>
        <v>1.9623667210628692E-3</v>
      </c>
      <c r="M16" s="13"/>
    </row>
    <row r="17" spans="1:13">
      <c r="A17" s="11" t="s">
        <v>135</v>
      </c>
      <c r="B17" s="22" t="s">
        <v>130</v>
      </c>
      <c r="C17" s="31">
        <v>516.81686400000001</v>
      </c>
      <c r="D17" s="31">
        <v>531.08794111242605</v>
      </c>
      <c r="E17" s="31">
        <v>521.36736106537296</v>
      </c>
      <c r="F17" s="31">
        <v>556.89155276957399</v>
      </c>
      <c r="G17" s="31">
        <v>564.93223294325196</v>
      </c>
      <c r="H17" s="31">
        <v>573.88791105276096</v>
      </c>
      <c r="I17" s="31">
        <v>580.48859472124298</v>
      </c>
      <c r="J17" s="31">
        <v>587.94131925992201</v>
      </c>
      <c r="K17" s="31">
        <v>594.15144944460496</v>
      </c>
      <c r="L17" s="13">
        <f t="shared" si="0"/>
        <v>4.858632565277099E-2</v>
      </c>
      <c r="M17" s="13"/>
    </row>
    <row r="18" spans="1:13">
      <c r="A18" s="11" t="s">
        <v>136</v>
      </c>
      <c r="B18" s="22" t="s">
        <v>119</v>
      </c>
      <c r="C18" s="31">
        <v>393.61276800000002</v>
      </c>
      <c r="D18" s="31">
        <v>413.829454916732</v>
      </c>
      <c r="E18" s="31">
        <v>420.72661249867701</v>
      </c>
      <c r="F18" s="31">
        <v>455.38979025031199</v>
      </c>
      <c r="G18" s="31">
        <v>469.95468519082903</v>
      </c>
      <c r="H18" s="31">
        <v>482.627785416883</v>
      </c>
      <c r="I18" s="31">
        <v>493.12373398408101</v>
      </c>
      <c r="J18" s="31">
        <v>502.43492479051298</v>
      </c>
      <c r="K18" s="31">
        <v>510.56636718393702</v>
      </c>
      <c r="L18" s="13">
        <f t="shared" si="0"/>
        <v>0.10042865446091187</v>
      </c>
      <c r="M18" s="13"/>
    </row>
    <row r="19" spans="1:13">
      <c r="A19" s="11" t="s">
        <v>137</v>
      </c>
      <c r="B19" s="22" t="s">
        <v>119</v>
      </c>
      <c r="C19" s="31">
        <v>4470.7896000000001</v>
      </c>
      <c r="D19" s="31">
        <v>4702.4190802285702</v>
      </c>
      <c r="E19" s="31">
        <v>5260.9890747315703</v>
      </c>
      <c r="F19" s="31">
        <v>5685.8016504855996</v>
      </c>
      <c r="G19" s="31">
        <v>6088.2990715250198</v>
      </c>
      <c r="H19" s="31">
        <v>6467.3917793062301</v>
      </c>
      <c r="I19" s="31">
        <v>6797.0196611674501</v>
      </c>
      <c r="J19" s="31">
        <v>7004.5808242220301</v>
      </c>
      <c r="K19" s="31">
        <v>7184.5369909554902</v>
      </c>
      <c r="L19" s="13">
        <f t="shared" si="0"/>
        <v>0.20912269907879621</v>
      </c>
      <c r="M19" s="13"/>
    </row>
    <row r="20" spans="1:13">
      <c r="A20" s="11" t="s">
        <v>138</v>
      </c>
      <c r="B20" s="22" t="s">
        <v>130</v>
      </c>
      <c r="C20" s="31">
        <v>103.180752</v>
      </c>
      <c r="D20" s="31">
        <v>106.02992463905299</v>
      </c>
      <c r="E20" s="31">
        <v>104.08924346358199</v>
      </c>
      <c r="F20" s="31">
        <v>111.18152908650499</v>
      </c>
      <c r="G20" s="31">
        <v>112.78682389149699</v>
      </c>
      <c r="H20" s="31">
        <v>114.57479496283</v>
      </c>
      <c r="I20" s="31">
        <v>115.892599299471</v>
      </c>
      <c r="J20" s="31">
        <v>117.642203701798</v>
      </c>
      <c r="K20" s="31">
        <v>118.88479947839799</v>
      </c>
      <c r="L20" s="13">
        <f t="shared" si="0"/>
        <v>4.8586325652772988E-2</v>
      </c>
      <c r="M20" s="13"/>
    </row>
    <row r="21" spans="1:13">
      <c r="A21" s="11" t="s">
        <v>185</v>
      </c>
      <c r="B21" s="22" t="s">
        <v>119</v>
      </c>
      <c r="C21" s="31">
        <v>1000000000</v>
      </c>
      <c r="D21" s="31">
        <v>1000000000</v>
      </c>
      <c r="E21" s="31">
        <v>1000000000</v>
      </c>
      <c r="F21" s="31">
        <v>1000000000</v>
      </c>
      <c r="G21" s="31">
        <v>1000000000</v>
      </c>
      <c r="H21" s="31">
        <v>1000000000</v>
      </c>
      <c r="I21" s="31">
        <v>1000000000</v>
      </c>
      <c r="J21" s="31">
        <v>1000000000</v>
      </c>
      <c r="K21" s="31">
        <v>1000000000</v>
      </c>
      <c r="L21" s="13">
        <f t="shared" si="0"/>
        <v>0</v>
      </c>
      <c r="M21" s="13"/>
    </row>
    <row r="22" spans="1:13">
      <c r="A22" s="11" t="s">
        <v>139</v>
      </c>
      <c r="B22" s="22" t="s">
        <v>119</v>
      </c>
      <c r="C22" s="31">
        <v>69.664640000000006</v>
      </c>
      <c r="D22" s="31">
        <v>76.820852046692593</v>
      </c>
      <c r="E22" s="31">
        <v>79.253512361504605</v>
      </c>
      <c r="F22" s="31">
        <v>91.659761833612805</v>
      </c>
      <c r="G22" s="31">
        <v>97.227364356306396</v>
      </c>
      <c r="H22" s="31">
        <v>103.139886110212</v>
      </c>
      <c r="I22" s="31">
        <v>109.010230644923</v>
      </c>
      <c r="J22" s="31">
        <v>115.44397291012299</v>
      </c>
      <c r="K22" s="31">
        <v>122.23330447093301</v>
      </c>
      <c r="L22" s="13">
        <f t="shared" si="0"/>
        <v>0.19316252542865509</v>
      </c>
      <c r="M22" s="13"/>
    </row>
    <row r="23" spans="1:13">
      <c r="A23" s="11" t="s">
        <v>140</v>
      </c>
      <c r="B23" s="22" t="s">
        <v>119</v>
      </c>
      <c r="C23" s="31">
        <v>1058.6343999999999</v>
      </c>
      <c r="D23" s="31">
        <v>1087.4688000000001</v>
      </c>
      <c r="E23" s="31">
        <v>1113.2138</v>
      </c>
      <c r="F23" s="31">
        <v>1124.33564</v>
      </c>
      <c r="G23" s="31">
        <v>1133.5010842382401</v>
      </c>
      <c r="H23" s="31">
        <v>1140.9858875934001</v>
      </c>
      <c r="I23" s="31">
        <v>1146.7984572094499</v>
      </c>
      <c r="J23" s="31">
        <v>1148.4572192636199</v>
      </c>
      <c r="K23" s="31">
        <v>1150.11541952673</v>
      </c>
      <c r="L23" s="13">
        <f t="shared" si="0"/>
        <v>3.390151515151496E-2</v>
      </c>
      <c r="M23" s="13"/>
    </row>
    <row r="24" spans="1:13">
      <c r="A24" s="11" t="s">
        <v>141</v>
      </c>
      <c r="B24" s="22" t="s">
        <v>119</v>
      </c>
      <c r="C24" s="31">
        <v>121.44799999999999</v>
      </c>
      <c r="D24" s="31">
        <v>133.923592217899</v>
      </c>
      <c r="E24" s="31">
        <v>138.16450597146601</v>
      </c>
      <c r="F24" s="31">
        <v>159.79261150518599</v>
      </c>
      <c r="G24" s="31">
        <v>169.49874349949599</v>
      </c>
      <c r="H24" s="31">
        <v>179.80618127522101</v>
      </c>
      <c r="I24" s="31">
        <v>190.04009051600099</v>
      </c>
      <c r="J24" s="31">
        <v>201.25618422758899</v>
      </c>
      <c r="K24" s="31">
        <v>213.09218509398599</v>
      </c>
      <c r="L24" s="13">
        <f t="shared" si="0"/>
        <v>0.19316252542865686</v>
      </c>
      <c r="M24" s="13"/>
    </row>
    <row r="25" spans="1:13">
      <c r="A25" s="11" t="s">
        <v>142</v>
      </c>
      <c r="B25" s="22" t="s">
        <v>119</v>
      </c>
      <c r="C25" s="31">
        <v>58.398400000000002</v>
      </c>
      <c r="D25" s="31">
        <v>64.397301789883301</v>
      </c>
      <c r="E25" s="31">
        <v>66.436549679896203</v>
      </c>
      <c r="F25" s="31">
        <v>76.836447234408297</v>
      </c>
      <c r="G25" s="31">
        <v>81.503651129544593</v>
      </c>
      <c r="H25" s="31">
        <v>86.459993549361698</v>
      </c>
      <c r="I25" s="31">
        <v>91.3809796949282</v>
      </c>
      <c r="J25" s="31">
        <v>96.774250288159706</v>
      </c>
      <c r="K25" s="31">
        <v>102.46560389625699</v>
      </c>
      <c r="L25" s="13">
        <f t="shared" si="0"/>
        <v>0.19316252542865331</v>
      </c>
      <c r="M25" s="13"/>
    </row>
    <row r="26" spans="1:13">
      <c r="A26" s="11" t="s">
        <v>143</v>
      </c>
      <c r="B26" s="22" t="s">
        <v>119</v>
      </c>
      <c r="C26" s="31">
        <v>408.3</v>
      </c>
      <c r="D26" s="31">
        <v>428.94691440000003</v>
      </c>
      <c r="E26" s="31">
        <v>430.68748024110198</v>
      </c>
      <c r="F26" s="31">
        <v>477.06696067694298</v>
      </c>
      <c r="G26" s="31">
        <v>495.41490074109299</v>
      </c>
      <c r="H26" s="31">
        <v>515.08473593023496</v>
      </c>
      <c r="I26" s="31">
        <v>534.95883563755001</v>
      </c>
      <c r="J26" s="31">
        <v>557.11980594250701</v>
      </c>
      <c r="K26" s="31">
        <v>581.20480770557299</v>
      </c>
      <c r="L26" s="13">
        <f t="shared" si="0"/>
        <v>0.11218182171621871</v>
      </c>
      <c r="M26" s="13"/>
    </row>
    <row r="27" spans="1:13">
      <c r="A27" s="11" t="s">
        <v>144</v>
      </c>
      <c r="B27" s="22" t="s">
        <v>119</v>
      </c>
      <c r="C27" s="31">
        <v>956.89386000000002</v>
      </c>
      <c r="D27" s="31">
        <v>1030.86138304576</v>
      </c>
      <c r="E27" s="31">
        <v>1055.4016109699301</v>
      </c>
      <c r="F27" s="31">
        <v>1179.7126464032699</v>
      </c>
      <c r="G27" s="31">
        <v>1233.5921397198599</v>
      </c>
      <c r="H27" s="31">
        <v>1269.6380486100099</v>
      </c>
      <c r="I27" s="31">
        <v>1314.90065782901</v>
      </c>
      <c r="J27" s="31">
        <v>1339.54342295333</v>
      </c>
      <c r="K27" s="31">
        <v>1370.52599543325</v>
      </c>
      <c r="L27" s="13">
        <f t="shared" si="0"/>
        <v>0.14439503293616185</v>
      </c>
      <c r="M27" s="13"/>
    </row>
    <row r="28" spans="1:13">
      <c r="A28" s="11" t="s">
        <v>145</v>
      </c>
      <c r="B28" s="22" t="s">
        <v>119</v>
      </c>
      <c r="C28" s="31">
        <v>467.1232</v>
      </c>
      <c r="D28" s="31">
        <v>507.11040000000003</v>
      </c>
      <c r="E28" s="31">
        <v>521.19680000000005</v>
      </c>
      <c r="F28" s="31">
        <v>592.76480000000004</v>
      </c>
      <c r="G28" s="31">
        <v>624.36248188804905</v>
      </c>
      <c r="H28" s="31">
        <v>658.12021264963403</v>
      </c>
      <c r="I28" s="31">
        <v>690.76469474179203</v>
      </c>
      <c r="J28" s="31">
        <v>727.01895363282097</v>
      </c>
      <c r="K28" s="31">
        <v>764.54085219553394</v>
      </c>
      <c r="L28" s="13">
        <f t="shared" si="0"/>
        <v>0.1689068100358424</v>
      </c>
      <c r="M28" s="13"/>
    </row>
    <row r="29" spans="1:13">
      <c r="A29" s="11" t="s">
        <v>146</v>
      </c>
      <c r="B29" s="22" t="s">
        <v>119</v>
      </c>
      <c r="C29" s="31">
        <v>427.60032000000001</v>
      </c>
      <c r="D29" s="31">
        <v>471.52502213229599</v>
      </c>
      <c r="E29" s="31">
        <v>486.45664783315198</v>
      </c>
      <c r="F29" s="31">
        <v>562.60598621017198</v>
      </c>
      <c r="G29" s="31">
        <v>596.77983136801095</v>
      </c>
      <c r="H29" s="31">
        <v>633.07078462603397</v>
      </c>
      <c r="I29" s="31">
        <v>669.10285486357202</v>
      </c>
      <c r="J29" s="31">
        <v>708.59305034003</v>
      </c>
      <c r="K29" s="31">
        <v>750.26584658197396</v>
      </c>
      <c r="L29" s="13">
        <f t="shared" si="0"/>
        <v>0.19316252542865331</v>
      </c>
      <c r="M29" s="13"/>
    </row>
    <row r="30" spans="1:13">
      <c r="A30" s="11" t="s">
        <v>147</v>
      </c>
      <c r="B30" s="22" t="s">
        <v>119</v>
      </c>
      <c r="C30" s="31">
        <v>6895.3976000000002</v>
      </c>
      <c r="D30" s="31">
        <v>7013.91224625</v>
      </c>
      <c r="E30" s="31">
        <v>7115.8352540348897</v>
      </c>
      <c r="F30" s="31">
        <v>7207.2386589881298</v>
      </c>
      <c r="G30" s="31">
        <v>7284.7896107579099</v>
      </c>
      <c r="H30" s="31">
        <v>7366.1782946849999</v>
      </c>
      <c r="I30" s="31">
        <v>7447.0814054469602</v>
      </c>
      <c r="J30" s="31">
        <v>7531.7429624773004</v>
      </c>
      <c r="K30" s="31">
        <v>7599.0611616453798</v>
      </c>
      <c r="L30" s="13">
        <f t="shared" si="0"/>
        <v>2.7563277946839548E-2</v>
      </c>
      <c r="M30" s="13"/>
    </row>
    <row r="31" spans="1:13">
      <c r="A31" s="11" t="s">
        <v>148</v>
      </c>
      <c r="B31" s="22" t="s">
        <v>150</v>
      </c>
      <c r="C31" s="31">
        <v>1631.91336</v>
      </c>
      <c r="D31" s="31">
        <v>1671.91746182101</v>
      </c>
      <c r="E31" s="31">
        <v>1707.5407031950399</v>
      </c>
      <c r="F31" s="31">
        <v>1722.8943531812199</v>
      </c>
      <c r="G31" s="31">
        <v>1735.53469153269</v>
      </c>
      <c r="H31" s="31">
        <v>1745.8488610174199</v>
      </c>
      <c r="I31" s="31">
        <v>1753.85341334246</v>
      </c>
      <c r="J31" s="31">
        <v>1756.1365546608999</v>
      </c>
      <c r="K31" s="31">
        <v>1758.41859307151</v>
      </c>
      <c r="L31" s="13">
        <f t="shared" si="0"/>
        <v>3.0490076528471244E-2</v>
      </c>
      <c r="M31" s="13"/>
    </row>
    <row r="32" spans="1:13">
      <c r="A32" s="11" t="s">
        <v>186</v>
      </c>
      <c r="B32" s="22" t="s">
        <v>150</v>
      </c>
      <c r="C32" s="31">
        <v>1000000000</v>
      </c>
      <c r="D32" s="31">
        <v>1000000000</v>
      </c>
      <c r="E32" s="31">
        <v>1000000000</v>
      </c>
      <c r="F32" s="31">
        <v>1000000000</v>
      </c>
      <c r="G32" s="31">
        <v>1000000000</v>
      </c>
      <c r="H32" s="31">
        <v>1000000000</v>
      </c>
      <c r="I32" s="31">
        <v>1000000000</v>
      </c>
      <c r="J32" s="31">
        <v>1000000000</v>
      </c>
      <c r="K32" s="31">
        <v>1000000000</v>
      </c>
      <c r="L32" s="13">
        <f t="shared" si="0"/>
        <v>0</v>
      </c>
      <c r="M32" s="13"/>
    </row>
    <row r="33" spans="1:13">
      <c r="A33" s="11" t="s">
        <v>149</v>
      </c>
      <c r="B33" s="22" t="s">
        <v>150</v>
      </c>
      <c r="C33" s="31">
        <v>1.6537599999999999</v>
      </c>
      <c r="D33" s="31">
        <v>1.82364040466926</v>
      </c>
      <c r="E33" s="31">
        <v>1.0637902360570699</v>
      </c>
      <c r="F33" s="31">
        <v>1.9402346764005201</v>
      </c>
      <c r="G33" s="31">
        <v>2.06434511904434</v>
      </c>
      <c r="H33" s="31">
        <v>2.1756820347905599</v>
      </c>
      <c r="I33" s="31">
        <v>2.2703133321412099</v>
      </c>
      <c r="J33" s="31">
        <v>2.3561935598627399</v>
      </c>
      <c r="K33" s="31">
        <v>2.4323090374815299</v>
      </c>
      <c r="L33" s="13">
        <f t="shared" si="0"/>
        <v>6.3934902644584568E-2</v>
      </c>
      <c r="M33" s="13"/>
    </row>
    <row r="34" spans="1:13">
      <c r="A34" s="11" t="s">
        <v>151</v>
      </c>
      <c r="B34" s="22" t="s">
        <v>150</v>
      </c>
      <c r="C34" s="31">
        <v>0.32510719999999999</v>
      </c>
      <c r="D34" s="31">
        <v>0.34019116207315198</v>
      </c>
      <c r="E34" s="31">
        <v>0.31590529300293002</v>
      </c>
      <c r="F34" s="31">
        <v>0.33822109628589597</v>
      </c>
      <c r="G34" s="31">
        <v>0.34750273255832898</v>
      </c>
      <c r="H34" s="31">
        <v>0.35553500295858398</v>
      </c>
      <c r="I34" s="31">
        <v>0.36216557680123501</v>
      </c>
      <c r="J34" s="31">
        <v>0.36804020236821899</v>
      </c>
      <c r="K34" s="31">
        <v>0.37315237848890198</v>
      </c>
      <c r="L34" s="13">
        <f t="shared" si="0"/>
        <v>-5.7910551680715461E-3</v>
      </c>
      <c r="M34" s="13"/>
    </row>
    <row r="35" spans="1:13">
      <c r="A35" s="11" t="s">
        <v>152</v>
      </c>
      <c r="B35" s="22" t="s">
        <v>119</v>
      </c>
      <c r="C35" s="31">
        <v>0.38606479999999999</v>
      </c>
      <c r="D35" s="31">
        <v>0.403977004961868</v>
      </c>
      <c r="E35" s="31">
        <v>0.375137535440979</v>
      </c>
      <c r="F35" s="31">
        <v>0.40163755183950101</v>
      </c>
      <c r="G35" s="31">
        <v>0.41265949491301501</v>
      </c>
      <c r="H35" s="31">
        <v>0.42219781601331802</v>
      </c>
      <c r="I35" s="31">
        <v>0.43007162245146702</v>
      </c>
      <c r="J35" s="31">
        <v>0.43704774031226001</v>
      </c>
      <c r="K35" s="31">
        <v>0.443118449455571</v>
      </c>
      <c r="L35" s="13">
        <f t="shared" si="0"/>
        <v>-5.7910551680727673E-3</v>
      </c>
      <c r="M35" s="13"/>
    </row>
    <row r="36" spans="1:13">
      <c r="A36" s="11" t="s">
        <v>153</v>
      </c>
      <c r="B36" s="22" t="s">
        <v>155</v>
      </c>
      <c r="C36" s="31">
        <v>121.24232000000001</v>
      </c>
      <c r="D36" s="31">
        <v>131.62103999999999</v>
      </c>
      <c r="E36" s="31">
        <v>135.27717999999999</v>
      </c>
      <c r="F36" s="31">
        <v>153.85273000000001</v>
      </c>
      <c r="G36" s="31">
        <v>162.05394171187601</v>
      </c>
      <c r="H36" s="31">
        <v>169.34441386037301</v>
      </c>
      <c r="I36" s="31">
        <v>175.48244373117501</v>
      </c>
      <c r="J36" s="31">
        <v>181.00859945763301</v>
      </c>
      <c r="K36" s="31">
        <v>185.88718167451901</v>
      </c>
      <c r="L36" s="13">
        <f t="shared" si="0"/>
        <v>0.1689068100358424</v>
      </c>
      <c r="M36" s="13"/>
    </row>
    <row r="37" spans="1:13">
      <c r="A37" s="11" t="s">
        <v>154</v>
      </c>
      <c r="B37" s="22" t="s">
        <v>157</v>
      </c>
      <c r="C37" s="31">
        <v>0.78433739999999996</v>
      </c>
      <c r="D37" s="31">
        <v>0.82677096890894997</v>
      </c>
      <c r="E37" s="31">
        <v>0.75787338816653704</v>
      </c>
      <c r="F37" s="31">
        <v>0.82031369782803498</v>
      </c>
      <c r="G37" s="31">
        <v>0.84655008494722195</v>
      </c>
      <c r="H37" s="31">
        <v>0.86937869887742403</v>
      </c>
      <c r="I37" s="31">
        <v>0.88828551357926</v>
      </c>
      <c r="J37" s="31">
        <v>0.90511445600371399</v>
      </c>
      <c r="K37" s="31">
        <v>0.91976289243857801</v>
      </c>
      <c r="L37" s="13">
        <f t="shared" si="0"/>
        <v>-7.8102295844232339E-3</v>
      </c>
      <c r="M37" s="13"/>
    </row>
    <row r="38" spans="1:13">
      <c r="A38" s="11" t="s">
        <v>156</v>
      </c>
      <c r="B38" s="22" t="s">
        <v>150</v>
      </c>
      <c r="C38" s="31">
        <v>4.1100000000000003</v>
      </c>
      <c r="D38" s="31">
        <v>4.2347467200000004</v>
      </c>
      <c r="E38" s="31">
        <v>4.1832159478863602</v>
      </c>
      <c r="F38" s="31">
        <v>4.4533862491238398</v>
      </c>
      <c r="G38" s="31">
        <v>4.5563003586476398</v>
      </c>
      <c r="H38" s="31">
        <v>4.66499811665516</v>
      </c>
      <c r="I38" s="31">
        <v>4.7731506860386901</v>
      </c>
      <c r="J38" s="31">
        <v>4.8919599037821202</v>
      </c>
      <c r="K38" s="31">
        <v>5.0190341544835499</v>
      </c>
      <c r="L38" s="13">
        <f t="shared" si="0"/>
        <v>5.1629895146087845E-2</v>
      </c>
      <c r="M38" s="13"/>
    </row>
    <row r="39" spans="1:13">
      <c r="A39" s="11" t="s">
        <v>158</v>
      </c>
      <c r="B39" s="22" t="s">
        <v>150</v>
      </c>
      <c r="C39" s="31">
        <v>22.3</v>
      </c>
      <c r="D39" s="31">
        <v>22.976849600000001</v>
      </c>
      <c r="E39" s="31">
        <v>23.032768637378801</v>
      </c>
      <c r="F39" s="31">
        <v>24.520325129469001</v>
      </c>
      <c r="G39" s="31">
        <v>25.086969764532899</v>
      </c>
      <c r="H39" s="31">
        <v>25.685459142747799</v>
      </c>
      <c r="I39" s="31">
        <v>26.280946714793298</v>
      </c>
      <c r="J39" s="31">
        <v>26.935109745906999</v>
      </c>
      <c r="K39" s="31">
        <v>27.634780012189299</v>
      </c>
      <c r="L39" s="13">
        <f t="shared" si="0"/>
        <v>6.7175246229970398E-2</v>
      </c>
      <c r="M39" s="13"/>
    </row>
    <row r="40" spans="1:13">
      <c r="A40" s="11" t="s">
        <v>159</v>
      </c>
      <c r="B40" s="22" t="s">
        <v>150</v>
      </c>
      <c r="C40" s="31">
        <v>9.1</v>
      </c>
      <c r="D40" s="31">
        <v>9.4220672000000008</v>
      </c>
      <c r="E40" s="31">
        <v>9.4488344363636401</v>
      </c>
      <c r="F40" s="31">
        <v>10.1605694487615</v>
      </c>
      <c r="G40" s="31">
        <v>10.4342240909374</v>
      </c>
      <c r="H40" s="31">
        <v>10.724338042581801</v>
      </c>
      <c r="I40" s="31">
        <v>11.014109815489199</v>
      </c>
      <c r="J40" s="31">
        <v>11.3336272849259</v>
      </c>
      <c r="K40" s="31">
        <v>11.6767455280568</v>
      </c>
      <c r="L40" s="13">
        <f t="shared" si="0"/>
        <v>7.8380065975489854E-2</v>
      </c>
      <c r="M40" s="13"/>
    </row>
    <row r="41" spans="1:13">
      <c r="A41" s="11" t="s">
        <v>160</v>
      </c>
      <c r="B41" s="22" t="s">
        <v>150</v>
      </c>
      <c r="C41" s="31">
        <v>40.4</v>
      </c>
      <c r="D41" s="31">
        <v>41.626220799999999</v>
      </c>
      <c r="E41" s="31">
        <v>41.727527038121202</v>
      </c>
      <c r="F41" s="31">
        <v>44.422472431863198</v>
      </c>
      <c r="G41" s="31">
        <v>45.449039394041698</v>
      </c>
      <c r="H41" s="31">
        <v>46.533298177892803</v>
      </c>
      <c r="I41" s="31">
        <v>47.6121187120022</v>
      </c>
      <c r="J41" s="31">
        <v>48.797239180925601</v>
      </c>
      <c r="K41" s="31">
        <v>50.064803250782397</v>
      </c>
      <c r="L41" s="13">
        <f t="shared" si="0"/>
        <v>6.7175246229972396E-2</v>
      </c>
      <c r="M41" s="13"/>
    </row>
    <row r="42" spans="1:13">
      <c r="A42" s="11" t="s">
        <v>161</v>
      </c>
      <c r="B42" s="22" t="s">
        <v>150</v>
      </c>
      <c r="C42" s="31">
        <v>1359.2</v>
      </c>
      <c r="D42" s="31">
        <v>1400.4544384000001</v>
      </c>
      <c r="E42" s="31">
        <v>1403.8627413419399</v>
      </c>
      <c r="F42" s="31">
        <v>1494.53031013338</v>
      </c>
      <c r="G42" s="31">
        <v>1529.0676817916201</v>
      </c>
      <c r="H42" s="31">
        <v>1560.0348973346099</v>
      </c>
      <c r="I42" s="31">
        <v>1586.14148577592</v>
      </c>
      <c r="J42" s="31">
        <v>1610.37915342374</v>
      </c>
      <c r="K42" s="31">
        <v>1632.2478675469699</v>
      </c>
      <c r="L42" s="13">
        <f t="shared" si="0"/>
        <v>6.7175246229973951E-2</v>
      </c>
      <c r="M42" s="13"/>
    </row>
    <row r="43" spans="1:13">
      <c r="A43" s="11" t="s">
        <v>162</v>
      </c>
      <c r="B43" s="22" t="s">
        <v>150</v>
      </c>
      <c r="C43" s="31">
        <v>198.73276200000001</v>
      </c>
      <c r="D43" s="31">
        <v>209.48443640796901</v>
      </c>
      <c r="E43" s="31">
        <v>212.97584368143501</v>
      </c>
      <c r="F43" s="31">
        <v>230.52267648692401</v>
      </c>
      <c r="G43" s="31">
        <v>237.89556590237001</v>
      </c>
      <c r="H43" s="31">
        <v>244.31081070153701</v>
      </c>
      <c r="I43" s="31">
        <v>249.62396046418201</v>
      </c>
      <c r="J43" s="31">
        <v>254.353191318673</v>
      </c>
      <c r="K43" s="31">
        <v>258.46966137428001</v>
      </c>
      <c r="L43" s="13">
        <f t="shared" si="0"/>
        <v>0.10042865446091298</v>
      </c>
      <c r="M43" s="13"/>
    </row>
    <row r="44" spans="1:13">
      <c r="A44" s="11" t="s">
        <v>163</v>
      </c>
      <c r="B44" s="22" t="s">
        <v>150</v>
      </c>
      <c r="C44" s="31">
        <v>161.85871800000001</v>
      </c>
      <c r="D44" s="31">
        <v>170.61546358393801</v>
      </c>
      <c r="E44" s="31">
        <v>173.45905464366999</v>
      </c>
      <c r="F44" s="31">
        <v>187.750145021897</v>
      </c>
      <c r="G44" s="31">
        <v>193.75502522750699</v>
      </c>
      <c r="H44" s="31">
        <v>198.97994782406101</v>
      </c>
      <c r="I44" s="31">
        <v>203.30726457077699</v>
      </c>
      <c r="J44" s="31">
        <v>207.15900615344501</v>
      </c>
      <c r="K44" s="31">
        <v>210.51168217515701</v>
      </c>
      <c r="L44" s="13">
        <f t="shared" si="0"/>
        <v>0.10042865446090832</v>
      </c>
      <c r="M44" s="13"/>
    </row>
    <row r="45" spans="1:13">
      <c r="A45" s="11" t="s">
        <v>164</v>
      </c>
      <c r="B45" s="22" t="s">
        <v>150</v>
      </c>
      <c r="C45" s="31">
        <v>155.84886</v>
      </c>
      <c r="D45" s="31">
        <v>164.28046525073901</v>
      </c>
      <c r="E45" s="31">
        <v>167.01847300491801</v>
      </c>
      <c r="F45" s="31">
        <v>180.77893133008399</v>
      </c>
      <c r="G45" s="31">
        <v>186.56084870867599</v>
      </c>
      <c r="H45" s="31">
        <v>191.591768515301</v>
      </c>
      <c r="I45" s="31">
        <v>195.758410820194</v>
      </c>
      <c r="J45" s="31">
        <v>199.46713619557599</v>
      </c>
      <c r="K45" s="31">
        <v>202.69532644933301</v>
      </c>
      <c r="L45" s="13">
        <f t="shared" si="0"/>
        <v>0.10042865446091587</v>
      </c>
      <c r="M45" s="13"/>
    </row>
    <row r="47" spans="1:13">
      <c r="J47" s="22"/>
    </row>
    <row r="48" spans="1:13">
      <c r="C48" s="17"/>
      <c r="J48" s="22"/>
    </row>
    <row r="49" spans="3:11">
      <c r="C49" s="17"/>
      <c r="J49" s="22"/>
    </row>
    <row r="50" spans="3:11">
      <c r="C50" s="17"/>
      <c r="J50" s="22"/>
      <c r="K50" s="6"/>
    </row>
    <row r="51" spans="3:11">
      <c r="C51" s="17"/>
      <c r="J51" s="22"/>
      <c r="K51" s="6"/>
    </row>
    <row r="52" spans="3:11">
      <c r="C52" s="17"/>
      <c r="J52" s="22"/>
      <c r="K52" s="6"/>
    </row>
    <row r="53" spans="3:11">
      <c r="C53" s="17"/>
      <c r="J53" s="22"/>
      <c r="K53" s="6"/>
    </row>
    <row r="54" spans="3:11">
      <c r="C54" s="17"/>
      <c r="J54" s="22"/>
      <c r="K54" s="6"/>
    </row>
    <row r="55" spans="3:11">
      <c r="C55" s="17"/>
      <c r="J55" s="22"/>
      <c r="K55" s="6"/>
    </row>
    <row r="56" spans="3:11">
      <c r="C56" s="17"/>
      <c r="J56" s="22"/>
      <c r="K56" s="6"/>
    </row>
    <row r="57" spans="3:11">
      <c r="J57" s="22"/>
      <c r="K57" s="6"/>
    </row>
    <row r="58" spans="3:11">
      <c r="J58" s="22"/>
      <c r="K58" s="6"/>
    </row>
    <row r="59" spans="3:11">
      <c r="J59" s="22"/>
      <c r="K59" s="6"/>
    </row>
    <row r="60" spans="3:11">
      <c r="J60" s="22"/>
      <c r="K60" s="6"/>
    </row>
    <row r="61" spans="3:11">
      <c r="J61" s="22"/>
      <c r="K61" s="6"/>
    </row>
    <row r="62" spans="3:11">
      <c r="J62" s="22"/>
      <c r="K62" s="6"/>
    </row>
    <row r="63" spans="3:11">
      <c r="J63" s="22"/>
      <c r="K63" s="6"/>
    </row>
    <row r="64" spans="3:11">
      <c r="J64" s="22"/>
      <c r="K64" s="6"/>
    </row>
    <row r="65" spans="10:11">
      <c r="J65" s="22"/>
      <c r="K65" s="6"/>
    </row>
    <row r="66" spans="10:11">
      <c r="J66" s="22"/>
      <c r="K66" s="6"/>
    </row>
    <row r="67" spans="10:11">
      <c r="J67" s="22"/>
      <c r="K67" s="6"/>
    </row>
    <row r="68" spans="10:11">
      <c r="J68" s="22"/>
      <c r="K68" s="6"/>
    </row>
    <row r="69" spans="10:11">
      <c r="J69" s="22"/>
      <c r="K69" s="6"/>
    </row>
    <row r="70" spans="10:11">
      <c r="J70" s="22"/>
      <c r="K70" s="6"/>
    </row>
    <row r="71" spans="10:11">
      <c r="J71" s="22"/>
      <c r="K71" s="6"/>
    </row>
    <row r="72" spans="10:11">
      <c r="J72" s="22"/>
      <c r="K72" s="6"/>
    </row>
    <row r="73" spans="10:11">
      <c r="J73" s="22"/>
      <c r="K73" s="6"/>
    </row>
    <row r="74" spans="10:11">
      <c r="J74" s="22"/>
      <c r="K74" s="6"/>
    </row>
    <row r="75" spans="10:11">
      <c r="J75" s="22"/>
      <c r="K75" s="6"/>
    </row>
    <row r="76" spans="10:11">
      <c r="J76" s="22"/>
      <c r="K76" s="6"/>
    </row>
    <row r="77" spans="10:11">
      <c r="J77" s="22"/>
      <c r="K77" s="6"/>
    </row>
    <row r="78" spans="10:11">
      <c r="J78" s="22"/>
      <c r="K78" s="6"/>
    </row>
    <row r="79" spans="10:11">
      <c r="J79" s="22"/>
      <c r="K79" s="6"/>
    </row>
    <row r="80" spans="10:11">
      <c r="J80" s="22"/>
      <c r="K80" s="6"/>
    </row>
    <row r="81" spans="10:11">
      <c r="J81" s="22"/>
      <c r="K81" s="6"/>
    </row>
    <row r="82" spans="10:11">
      <c r="J82" s="22"/>
      <c r="K82" s="6"/>
    </row>
    <row r="83" spans="10:11">
      <c r="J83" s="22"/>
      <c r="K83" s="6"/>
    </row>
    <row r="84" spans="10:11">
      <c r="J84" s="22"/>
      <c r="K84" s="6"/>
    </row>
    <row r="85" spans="10:11">
      <c r="J85" s="22"/>
      <c r="K85" s="6"/>
    </row>
    <row r="86" spans="10:11">
      <c r="J86" s="22"/>
      <c r="K86" s="6"/>
    </row>
    <row r="87" spans="10:11">
      <c r="J87" s="22"/>
      <c r="K87" s="6"/>
    </row>
    <row r="88" spans="10:11">
      <c r="J88" s="22"/>
      <c r="K88" s="6"/>
    </row>
    <row r="89" spans="10:11">
      <c r="J89" s="22"/>
      <c r="K89" s="6"/>
    </row>
    <row r="90" spans="10:11">
      <c r="J90" s="22"/>
      <c r="K90" s="6"/>
    </row>
  </sheetData>
  <sortState xmlns:xlrd2="http://schemas.microsoft.com/office/spreadsheetml/2017/richdata2" ref="A2:D45">
    <sortCondition ref="A2:A4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86B0C-D11E-4B2F-8474-F41B718400FD}">
  <dimension ref="A1:AE90"/>
  <sheetViews>
    <sheetView topLeftCell="C1" zoomScale="70" zoomScaleNormal="70" workbookViewId="0">
      <selection activeCell="T11" sqref="T11"/>
    </sheetView>
  </sheetViews>
  <sheetFormatPr defaultRowHeight="14.5"/>
  <cols>
    <col min="1" max="1" width="8.7265625" style="2"/>
    <col min="2" max="2" width="30.7265625" bestFit="1" customWidth="1"/>
    <col min="22" max="22" width="10.54296875" bestFit="1" customWidth="1"/>
    <col min="23" max="31" width="5.1796875" bestFit="1" customWidth="1"/>
  </cols>
  <sheetData>
    <row r="1" spans="1:31">
      <c r="A1" s="2" t="str">
        <f>[2]Capacity_HH2!A1</f>
        <v>Region</v>
      </c>
      <c r="B1" t="str">
        <f>[2]Capacity_HH2!B1</f>
        <v>Technology</v>
      </c>
      <c r="C1" s="2">
        <f>[2]Capacity_HH2!C1</f>
        <v>2020</v>
      </c>
      <c r="D1" s="2">
        <f>[2]Capacity_HH2!D1</f>
        <v>2025</v>
      </c>
      <c r="E1" s="2">
        <f>[2]Capacity_HH2!E1</f>
        <v>2030</v>
      </c>
      <c r="F1" s="2">
        <f>[2]Capacity_HH2!F1</f>
        <v>2035</v>
      </c>
      <c r="G1" s="2">
        <f>[2]Capacity_HH2!G1</f>
        <v>2040</v>
      </c>
      <c r="H1" s="2">
        <f>[2]Capacity_HH2!H1</f>
        <v>2045</v>
      </c>
      <c r="I1" s="2">
        <f>[2]Capacity_HH2!I1</f>
        <v>2050</v>
      </c>
      <c r="J1" s="2">
        <f>[2]Capacity_HH2!J1</f>
        <v>0</v>
      </c>
      <c r="L1" s="2" t="s">
        <v>7</v>
      </c>
      <c r="M1" s="10">
        <f>C1</f>
        <v>2020</v>
      </c>
      <c r="N1" s="10">
        <f t="shared" ref="N1:T1" si="0">D1</f>
        <v>2025</v>
      </c>
      <c r="O1" s="10">
        <f t="shared" si="0"/>
        <v>2030</v>
      </c>
      <c r="P1" s="10">
        <f t="shared" si="0"/>
        <v>2035</v>
      </c>
      <c r="Q1" s="10">
        <f t="shared" si="0"/>
        <v>2040</v>
      </c>
      <c r="R1" s="10">
        <f t="shared" si="0"/>
        <v>2045</v>
      </c>
      <c r="S1" s="10">
        <f t="shared" si="0"/>
        <v>2050</v>
      </c>
      <c r="T1" s="10">
        <f t="shared" si="0"/>
        <v>0</v>
      </c>
      <c r="V1" s="10" t="s">
        <v>8</v>
      </c>
      <c r="W1" s="10" t="str">
        <f>'Hydrogen generation'!AC1</f>
        <v>2010</v>
      </c>
      <c r="X1" s="10" t="str">
        <f>'Hydrogen generation'!AD1</f>
        <v>2015</v>
      </c>
      <c r="Y1" s="10" t="str">
        <f>'Hydrogen generation'!AE1</f>
        <v>2020</v>
      </c>
      <c r="Z1" s="10" t="str">
        <f>'Hydrogen generation'!AF1</f>
        <v>2025</v>
      </c>
      <c r="AA1" s="10" t="str">
        <f>'Hydrogen generation'!AG1</f>
        <v>2030</v>
      </c>
      <c r="AB1" s="10" t="str">
        <f>'Hydrogen generation'!AH1</f>
        <v>2035</v>
      </c>
      <c r="AC1" s="10" t="str">
        <f>'Hydrogen generation'!AI1</f>
        <v>2040</v>
      </c>
      <c r="AD1" s="10" t="str">
        <f>'Hydrogen generation'!AJ1</f>
        <v>2045</v>
      </c>
      <c r="AE1" s="10" t="str">
        <f>'Hydrogen generation'!AK1</f>
        <v>2050</v>
      </c>
    </row>
    <row r="2" spans="1:31">
      <c r="A2" s="2" t="str">
        <f>[2]Capacity_HH2!A2</f>
        <v>EUR</v>
      </c>
      <c r="B2" t="str">
        <f>[2]Capacity_HH2!B2</f>
        <v>HH2_FT_NGA</v>
      </c>
      <c r="C2">
        <f>[2]Capacity_HH2!C2</f>
        <v>0</v>
      </c>
      <c r="D2">
        <f>[2]Capacity_HH2!D2</f>
        <v>0</v>
      </c>
      <c r="E2">
        <f>[2]Capacity_HH2!E2</f>
        <v>0</v>
      </c>
      <c r="F2">
        <f>[2]Capacity_HH2!F2</f>
        <v>0</v>
      </c>
      <c r="G2">
        <f>[2]Capacity_HH2!G2</f>
        <v>79.620215881703729</v>
      </c>
      <c r="H2">
        <f>[2]Capacity_HH2!H2</f>
        <v>1667.5082500417541</v>
      </c>
      <c r="I2">
        <f>[2]Capacity_HH2!I2</f>
        <v>2737.6905848823881</v>
      </c>
      <c r="J2">
        <f>[2]Capacity_HH2!J2</f>
        <v>0</v>
      </c>
      <c r="L2" s="2" t="s">
        <v>2</v>
      </c>
      <c r="M2">
        <f>(SUMIF($B:$B,"HH2_NGA_CL_NEW",C:C)+SUMIF($B:$B,"HH2_NGA_CS_NEW",C:C)+SUMIF($B:$B,"HH2_NGA_DM_NEW",C:C)+SUMIF($B:$B,"HH2_NGA_DS_NEW",C:C)+SUMIF($B:$B,"HH2_COA_CL_NEW",C:C)+SUMIF($B:$B,"HH2_COA_CM_NEW",C:C)+SUMIF($B:$B,"HH2_OIL_CT_NEW",C:C))</f>
        <v>0</v>
      </c>
      <c r="N2">
        <f t="shared" ref="N2:T2" si="1">(SUMIF($B:$B,"HH2_NGA_CL_NEW",D:D)+SUMIF($B:$B,"HH2_NGA_CS_NEW",D:D)+SUMIF($B:$B,"HH2_NGA_DM_NEW",D:D)+SUMIF($B:$B,"HH2_NGA_DS_NEW",D:D)+SUMIF($B:$B,"HH2_COA_CL_NEW",D:D)+SUMIF($B:$B,"HH2_COA_CM_NEW",D:D)+SUMIF($B:$B,"HH2_OIL_CT_NEW",D:D))</f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si="1"/>
        <v>0</v>
      </c>
      <c r="V2" s="10" t="str">
        <f>'Hydrogen generation'!AB2</f>
        <v>Grey</v>
      </c>
      <c r="W2" s="11">
        <f>'Hydrogen generation'!AC2*1000</f>
        <v>0</v>
      </c>
      <c r="X2" s="11">
        <f>'Hydrogen generation'!AD2*1000</f>
        <v>0</v>
      </c>
      <c r="Y2" s="11">
        <f>'Hydrogen generation'!AE2*1000</f>
        <v>0</v>
      </c>
      <c r="Z2" s="11">
        <f>'Hydrogen generation'!AF2*1000</f>
        <v>0</v>
      </c>
      <c r="AA2" s="11">
        <f>'Hydrogen generation'!AG2*1000</f>
        <v>0</v>
      </c>
      <c r="AB2" s="11">
        <f>'Hydrogen generation'!AH2*1000</f>
        <v>0</v>
      </c>
      <c r="AC2" s="11">
        <f>'Hydrogen generation'!AI2*1000</f>
        <v>0</v>
      </c>
      <c r="AD2" s="11">
        <f>'Hydrogen generation'!AJ2*1000</f>
        <v>0</v>
      </c>
      <c r="AE2" s="11">
        <f>'Hydrogen generation'!AK2*1000</f>
        <v>0</v>
      </c>
    </row>
    <row r="3" spans="1:31">
      <c r="A3" s="2" t="str">
        <f>[2]Capacity_HH2!A3</f>
        <v>EUR</v>
      </c>
      <c r="B3" t="str">
        <f>[2]Capacity_HH2!B3</f>
        <v>HH2_FT_COA</v>
      </c>
      <c r="C3">
        <f>[2]Capacity_HH2!C3</f>
        <v>0</v>
      </c>
      <c r="D3">
        <f>[2]Capacity_HH2!D3</f>
        <v>0</v>
      </c>
      <c r="E3">
        <f>[2]Capacity_HH2!E3</f>
        <v>0</v>
      </c>
      <c r="F3">
        <f>[2]Capacity_HH2!F3</f>
        <v>64.020451127819555</v>
      </c>
      <c r="G3">
        <f>[2]Capacity_HH2!G3</f>
        <v>301.78109877066851</v>
      </c>
      <c r="H3">
        <f>[2]Capacity_HH2!H3</f>
        <v>302.530770018775</v>
      </c>
      <c r="I3">
        <f>[2]Capacity_HH2!I3</f>
        <v>1488.7291174610009</v>
      </c>
      <c r="J3">
        <f>[2]Capacity_HH2!J3</f>
        <v>0</v>
      </c>
      <c r="L3" s="2" t="s">
        <v>3</v>
      </c>
      <c r="M3">
        <f>(SUMIF($B:$B,"HH2_NGA_CL_CCS_NEW",C:C)+SUMIF($B:$B,"HH2_NGA_CS_CCS_NEW",C:C)+SUMIF($B:$B,"HH2_COA_CL_CCS_NEW",C:C)+SUMIF($B:$B,"HH2_COA_CM_CCS_NEW",C:C))</f>
        <v>0</v>
      </c>
      <c r="N3">
        <f t="shared" ref="N3:S3" si="2">(SUMIF($B:$B,"HH2_NGA_CL_CCS_NEW",D:D)+SUMIF($B:$B,"HH2_NGA_CS_CCS_NEW",D:D)+SUMIF($B:$B,"HH2_COA_CL_CCS_NEW",D:D)+SUMIF($B:$B,"HH2_COA_CM_CCS_NEW",D:D))</f>
        <v>0</v>
      </c>
      <c r="O3">
        <f t="shared" si="2"/>
        <v>0</v>
      </c>
      <c r="P3">
        <f t="shared" si="2"/>
        <v>1.2</v>
      </c>
      <c r="Q3">
        <f t="shared" si="2"/>
        <v>7.46</v>
      </c>
      <c r="R3">
        <f t="shared" si="2"/>
        <v>46.34</v>
      </c>
      <c r="S3">
        <f t="shared" si="2"/>
        <v>105.71793645232829</v>
      </c>
      <c r="T3">
        <f>(SUMIF($B:$B,"HH2_NGA_CL_CCS_NEW",J:J)+SUMIF($B:$B,"HH2_NGA_CS_CCS_NEW",J:J)+SUMIF($B:$B,"HH2_COA_CL_CCS_NEW",J:J)+SUMIF($B:$B,"HH2_COA_CM_CCS_NEW",J:J))</f>
        <v>0</v>
      </c>
      <c r="V3" s="10" t="str">
        <f>'Hydrogen generation'!AB3</f>
        <v>Blue</v>
      </c>
      <c r="W3" s="11">
        <f>'Hydrogen generation'!AC3*1000</f>
        <v>0</v>
      </c>
      <c r="X3" s="11">
        <f>'Hydrogen generation'!AD3*1000</f>
        <v>0</v>
      </c>
      <c r="Y3" s="11">
        <f>'Hydrogen generation'!AE3*1000</f>
        <v>0</v>
      </c>
      <c r="Z3" s="11">
        <f>'Hydrogen generation'!AF3*1000</f>
        <v>0</v>
      </c>
      <c r="AA3" s="29">
        <f>'Hydrogen generation'!AG3*1000</f>
        <v>0</v>
      </c>
      <c r="AB3" s="29">
        <f>'Hydrogen generation'!AH3*1000</f>
        <v>1.0217663999999995</v>
      </c>
      <c r="AC3" s="29">
        <f>'Hydrogen generation'!AI3*1000</f>
        <v>6.3519811199999987</v>
      </c>
      <c r="AD3" s="11">
        <f>'Hydrogen generation'!AJ3*1000</f>
        <v>39.457212479999988</v>
      </c>
      <c r="AE3" s="11">
        <f>'Hydrogen generation'!AK3*1000</f>
        <v>85.093688469757851</v>
      </c>
    </row>
    <row r="4" spans="1:31">
      <c r="A4" s="2" t="str">
        <f>[2]Capacity_HH2!A4</f>
        <v>EUR</v>
      </c>
      <c r="B4" t="str">
        <f>[2]Capacity_HH2!B4</f>
        <v>HH2_FT_BIO_ETH</v>
      </c>
      <c r="C4">
        <f>[2]Capacity_HH2!C4</f>
        <v>0</v>
      </c>
      <c r="D4">
        <f>[2]Capacity_HH2!D4</f>
        <v>0</v>
      </c>
      <c r="E4">
        <f>[2]Capacity_HH2!E4</f>
        <v>0</v>
      </c>
      <c r="F4">
        <f>[2]Capacity_HH2!F4</f>
        <v>0</v>
      </c>
      <c r="G4">
        <f>[2]Capacity_HH2!G4</f>
        <v>0</v>
      </c>
      <c r="H4">
        <f>[2]Capacity_HH2!H4</f>
        <v>0</v>
      </c>
      <c r="I4">
        <f>[2]Capacity_HH2!I4</f>
        <v>0</v>
      </c>
      <c r="J4">
        <f>[2]Capacity_HH2!J4</f>
        <v>0</v>
      </c>
      <c r="L4" s="2" t="s">
        <v>4</v>
      </c>
      <c r="M4">
        <f>(SUMIF($B:$B,"*HH2_BIO*",C:C))</f>
        <v>1.2</v>
      </c>
      <c r="N4">
        <f t="shared" ref="N4:T4" si="3">(SUMIF($B:$B,"*HH2_BIO*",D:D))</f>
        <v>1.2</v>
      </c>
      <c r="O4">
        <f t="shared" si="3"/>
        <v>1.2</v>
      </c>
      <c r="P4">
        <f t="shared" si="3"/>
        <v>1.2</v>
      </c>
      <c r="Q4">
        <f t="shared" si="3"/>
        <v>0</v>
      </c>
      <c r="R4">
        <f t="shared" si="3"/>
        <v>8.9685964986949287</v>
      </c>
      <c r="S4">
        <f t="shared" si="3"/>
        <v>8.9685964986949287</v>
      </c>
      <c r="T4">
        <f t="shared" si="3"/>
        <v>0</v>
      </c>
      <c r="V4" s="10" t="str">
        <f>'Hydrogen generation'!AB4</f>
        <v>RES-based</v>
      </c>
      <c r="W4" s="11">
        <f>'Hydrogen generation'!AC4*1000</f>
        <v>0</v>
      </c>
      <c r="X4" s="11">
        <f>'Hydrogen generation'!AD4*1000</f>
        <v>0</v>
      </c>
      <c r="Y4" s="11">
        <f>'Hydrogen generation'!AE4*1000</f>
        <v>1.0217663999999995</v>
      </c>
      <c r="Z4" s="11">
        <f>'Hydrogen generation'!AF4*1000</f>
        <v>0</v>
      </c>
      <c r="AA4" s="11">
        <f>'Hydrogen generation'!AG4*1000</f>
        <v>4.2914188799999996E-2</v>
      </c>
      <c r="AB4" s="11">
        <f>'Hydrogen generation'!AH4*1000</f>
        <v>0</v>
      </c>
      <c r="AC4" s="11">
        <f>'Hydrogen generation'!AI4*1000</f>
        <v>0</v>
      </c>
      <c r="AD4" s="11">
        <f>'Hydrogen generation'!AJ4*1000</f>
        <v>7.8447283160239767</v>
      </c>
      <c r="AE4" s="11">
        <f>'Hydrogen generation'!AK4*1000</f>
        <v>0</v>
      </c>
    </row>
    <row r="5" spans="1:31">
      <c r="A5" s="2" t="str">
        <f>[2]Capacity_HH2!A5</f>
        <v>EUR</v>
      </c>
      <c r="B5" t="str">
        <f>[2]Capacity_HH2!B5</f>
        <v>HH2_FT_BIO</v>
      </c>
      <c r="C5">
        <f>[2]Capacity_HH2!C5</f>
        <v>46.352604943820232</v>
      </c>
      <c r="D5">
        <f>[2]Capacity_HH2!D5</f>
        <v>46.352604943820232</v>
      </c>
      <c r="E5">
        <f>[2]Capacity_HH2!E5</f>
        <v>46.352604943820232</v>
      </c>
      <c r="F5">
        <f>[2]Capacity_HH2!F5</f>
        <v>46.352604943820232</v>
      </c>
      <c r="G5">
        <f>[2]Capacity_HH2!G5</f>
        <v>46.352604943820232</v>
      </c>
      <c r="H5">
        <f>[2]Capacity_HH2!H5</f>
        <v>346.43150867044608</v>
      </c>
      <c r="I5">
        <f>[2]Capacity_HH2!I5</f>
        <v>346.43150867044608</v>
      </c>
      <c r="J5">
        <f>[2]Capacity_HH2!J5</f>
        <v>0</v>
      </c>
      <c r="L5" s="2" t="s">
        <v>5</v>
      </c>
      <c r="M5">
        <f>(SUMIF($B:$B,"HH2_WE_ALK*",C:C)+SUMIF($B:$B,"HH2_WE_PEM*",C:C)+SUMIF($B:$B,"HH2_WE_SOEC*",C:C)+SUMIF($B:$B,"HH2_WE_AEM*",C:C))</f>
        <v>0</v>
      </c>
      <c r="N5">
        <f t="shared" ref="N5:T5" si="4">(SUMIF($B:$B,"HH2_WE_ALK*",D:D)+SUMIF($B:$B,"HH2_WE_PEM*",D:D)+SUMIF($B:$B,"HH2_WE_SOEC*",D:D)+SUMIF($B:$B,"HH2_WE_AEM*",D:D))</f>
        <v>0</v>
      </c>
      <c r="O5">
        <f t="shared" si="4"/>
        <v>0</v>
      </c>
      <c r="P5">
        <f t="shared" si="4"/>
        <v>0</v>
      </c>
      <c r="Q5">
        <f t="shared" si="4"/>
        <v>0</v>
      </c>
      <c r="R5">
        <f t="shared" si="4"/>
        <v>0</v>
      </c>
      <c r="S5">
        <f t="shared" si="4"/>
        <v>0</v>
      </c>
      <c r="T5">
        <f t="shared" si="4"/>
        <v>0</v>
      </c>
      <c r="V5" s="10" t="str">
        <f>'Hydrogen generation'!AB5</f>
        <v>Electrolysis</v>
      </c>
      <c r="W5" s="11">
        <f>'Hydrogen generation'!AC5*1000</f>
        <v>0</v>
      </c>
      <c r="X5" s="11">
        <f>'Hydrogen generation'!AD5*1000</f>
        <v>0</v>
      </c>
      <c r="Y5" s="11">
        <f>'Hydrogen generation'!AE5*1000</f>
        <v>0</v>
      </c>
      <c r="Z5" s="11">
        <f>'Hydrogen generation'!AF5*1000</f>
        <v>0</v>
      </c>
      <c r="AA5" s="11">
        <f>'Hydrogen generation'!AG5*1000</f>
        <v>0</v>
      </c>
      <c r="AB5" s="11">
        <f>'Hydrogen generation'!AH5*1000</f>
        <v>0</v>
      </c>
      <c r="AC5" s="11">
        <f>'Hydrogen generation'!AI5*1000</f>
        <v>0</v>
      </c>
      <c r="AD5" s="11">
        <f>'Hydrogen generation'!AJ5*1000</f>
        <v>0</v>
      </c>
      <c r="AE5" s="11">
        <f>'Hydrogen generation'!AK5*1000</f>
        <v>0</v>
      </c>
    </row>
    <row r="6" spans="1:31">
      <c r="A6" s="2" t="str">
        <f>[2]Capacity_HH2!A6</f>
        <v>EUR</v>
      </c>
      <c r="B6" t="str">
        <f>[2]Capacity_HH2!B6</f>
        <v>HH2_FT_ELC</v>
      </c>
      <c r="C6">
        <f>[2]Capacity_HH2!C6</f>
        <v>4.4924871942303399</v>
      </c>
      <c r="D6">
        <f>[2]Capacity_HH2!D6</f>
        <v>4.4924871942303399</v>
      </c>
      <c r="E6">
        <f>[2]Capacity_HH2!E6</f>
        <v>4.4924871942303399</v>
      </c>
      <c r="F6">
        <f>[2]Capacity_HH2!F6</f>
        <v>4.7657637622996774</v>
      </c>
      <c r="G6">
        <f>[2]Capacity_HH2!G6</f>
        <v>69.96365722672337</v>
      </c>
      <c r="H6">
        <f>[2]Capacity_HH2!H6</f>
        <v>105.87574943782001</v>
      </c>
      <c r="I6">
        <f>[2]Capacity_HH2!I6</f>
        <v>148.70678730426661</v>
      </c>
      <c r="J6">
        <f>[2]Capacity_HH2!J6</f>
        <v>0</v>
      </c>
    </row>
    <row r="7" spans="1:31">
      <c r="A7" s="2" t="str">
        <f>[2]Capacity_HH2!A7</f>
        <v>EUR</v>
      </c>
      <c r="B7" t="str">
        <f>[2]Capacity_HH2!B7</f>
        <v>HH2_BIO_SR_C_NEW</v>
      </c>
      <c r="C7">
        <f>[2]Capacity_HH2!C7</f>
        <v>1.2</v>
      </c>
      <c r="D7">
        <f>[2]Capacity_HH2!D7</f>
        <v>1.2</v>
      </c>
      <c r="E7">
        <f>[2]Capacity_HH2!E7</f>
        <v>1.2</v>
      </c>
      <c r="F7">
        <f>[2]Capacity_HH2!F7</f>
        <v>1.2</v>
      </c>
      <c r="G7">
        <f>[2]Capacity_HH2!G7</f>
        <v>0</v>
      </c>
      <c r="H7">
        <f>[2]Capacity_HH2!H7</f>
        <v>8.9685964986949287</v>
      </c>
      <c r="I7">
        <f>[2]Capacity_HH2!I7</f>
        <v>8.9685964986949287</v>
      </c>
      <c r="J7">
        <f>[2]Capacity_HH2!J7</f>
        <v>0</v>
      </c>
      <c r="V7" s="2"/>
      <c r="X7" s="6"/>
      <c r="Y7" s="6"/>
      <c r="Z7" s="6"/>
      <c r="AA7" s="6"/>
      <c r="AB7" s="6"/>
      <c r="AC7" s="6"/>
      <c r="AD7" s="6"/>
      <c r="AE7" s="6"/>
    </row>
    <row r="8" spans="1:31">
      <c r="A8" s="2" t="str">
        <f>[2]Capacity_HH2!A8</f>
        <v>EUR</v>
      </c>
      <c r="B8" t="str">
        <f>[2]Capacity_HH2!B8</f>
        <v>HH2_BIO_DS_NEW</v>
      </c>
      <c r="C8">
        <f>[2]Capacity_HH2!C8</f>
        <v>0</v>
      </c>
      <c r="D8">
        <f>[2]Capacity_HH2!D8</f>
        <v>0</v>
      </c>
      <c r="E8">
        <f>[2]Capacity_HH2!E8</f>
        <v>0</v>
      </c>
      <c r="F8">
        <f>[2]Capacity_HH2!F8</f>
        <v>0</v>
      </c>
      <c r="G8">
        <f>[2]Capacity_HH2!G8</f>
        <v>0</v>
      </c>
      <c r="H8">
        <f>[2]Capacity_HH2!H8</f>
        <v>0</v>
      </c>
      <c r="I8">
        <f>[2]Capacity_HH2!I8</f>
        <v>0</v>
      </c>
      <c r="J8">
        <f>[2]Capacity_HH2!J8</f>
        <v>0</v>
      </c>
      <c r="V8" s="2"/>
      <c r="X8" s="6"/>
      <c r="Y8" s="6"/>
      <c r="Z8" s="6"/>
      <c r="AA8" s="6"/>
      <c r="AB8" s="6"/>
      <c r="AC8" s="6"/>
      <c r="AD8" s="6"/>
      <c r="AE8" s="6"/>
    </row>
    <row r="9" spans="1:31">
      <c r="A9" s="2" t="str">
        <f>[2]Capacity_HH2!A9</f>
        <v>EUR</v>
      </c>
      <c r="B9" t="str">
        <f>[2]Capacity_HH2!B9</f>
        <v>HH2_BIO_CM_NEW</v>
      </c>
      <c r="C9">
        <f>[2]Capacity_HH2!C9</f>
        <v>0</v>
      </c>
      <c r="D9">
        <f>[2]Capacity_HH2!D9</f>
        <v>0</v>
      </c>
      <c r="E9">
        <f>[2]Capacity_HH2!E9</f>
        <v>0</v>
      </c>
      <c r="F9">
        <f>[2]Capacity_HH2!F9</f>
        <v>0</v>
      </c>
      <c r="G9">
        <f>[2]Capacity_HH2!G9</f>
        <v>0</v>
      </c>
      <c r="H9">
        <f>[2]Capacity_HH2!H9</f>
        <v>0</v>
      </c>
      <c r="I9">
        <f>[2]Capacity_HH2!I9</f>
        <v>0</v>
      </c>
      <c r="J9">
        <f>[2]Capacity_HH2!J9</f>
        <v>0</v>
      </c>
      <c r="X9" s="6"/>
      <c r="Y9" s="6"/>
      <c r="Z9" s="6"/>
      <c r="AA9" s="6"/>
      <c r="AB9" s="6"/>
      <c r="AC9" s="6"/>
      <c r="AD9" s="6"/>
      <c r="AE9" s="6"/>
    </row>
    <row r="10" spans="1:31">
      <c r="A10" s="2" t="str">
        <f>[2]Capacity_HH2!A10</f>
        <v>EUR</v>
      </c>
      <c r="B10" t="str">
        <f>[2]Capacity_HH2!B10</f>
        <v>HH2_BIO_ETH_D_NEW</v>
      </c>
      <c r="C10">
        <f>[2]Capacity_HH2!C10</f>
        <v>0</v>
      </c>
      <c r="D10">
        <f>[2]Capacity_HH2!D10</f>
        <v>0</v>
      </c>
      <c r="E10">
        <f>[2]Capacity_HH2!E10</f>
        <v>0</v>
      </c>
      <c r="F10">
        <f>[2]Capacity_HH2!F10</f>
        <v>0</v>
      </c>
      <c r="G10">
        <f>[2]Capacity_HH2!G10</f>
        <v>0</v>
      </c>
      <c r="H10">
        <f>[2]Capacity_HH2!H10</f>
        <v>0</v>
      </c>
      <c r="I10">
        <f>[2]Capacity_HH2!I10</f>
        <v>0</v>
      </c>
      <c r="J10">
        <f>[2]Capacity_HH2!J10</f>
        <v>0</v>
      </c>
      <c r="X10" s="6"/>
      <c r="Y10" s="6"/>
      <c r="Z10" s="6"/>
      <c r="AA10" s="6"/>
      <c r="AB10" s="6"/>
      <c r="AC10" s="6"/>
      <c r="AD10" s="6"/>
      <c r="AE10" s="6"/>
    </row>
    <row r="11" spans="1:31">
      <c r="A11" s="2" t="str">
        <f>[2]Capacity_HH2!A11</f>
        <v>EUR</v>
      </c>
      <c r="B11" t="str">
        <f>[2]Capacity_HH2!B11</f>
        <v>HH2_WE_ALK_DS_NEW</v>
      </c>
      <c r="C11">
        <f>[2]Capacity_HH2!C11</f>
        <v>0</v>
      </c>
      <c r="D11">
        <f>[2]Capacity_HH2!D11</f>
        <v>0</v>
      </c>
      <c r="E11">
        <f>[2]Capacity_HH2!E11</f>
        <v>0</v>
      </c>
      <c r="F11">
        <f>[2]Capacity_HH2!F11</f>
        <v>0</v>
      </c>
      <c r="G11">
        <f>[2]Capacity_HH2!G11</f>
        <v>0</v>
      </c>
      <c r="H11">
        <f>[2]Capacity_HH2!H11</f>
        <v>0</v>
      </c>
      <c r="I11">
        <f>[2]Capacity_HH2!I11</f>
        <v>0</v>
      </c>
      <c r="J11">
        <f>[2]Capacity_HH2!J11</f>
        <v>0</v>
      </c>
      <c r="X11" s="6"/>
      <c r="Y11" s="6"/>
      <c r="Z11" s="6"/>
      <c r="AA11" s="6"/>
      <c r="AB11" s="6"/>
      <c r="AC11" s="6"/>
      <c r="AD11" s="6"/>
      <c r="AE11" s="6"/>
    </row>
    <row r="12" spans="1:31">
      <c r="A12" s="2" t="str">
        <f>[2]Capacity_HH2!A12</f>
        <v>EUR</v>
      </c>
      <c r="B12" t="str">
        <f>[2]Capacity_HH2!B12</f>
        <v>HH2_WE_ALK_CL_NEW</v>
      </c>
      <c r="C12">
        <f>[2]Capacity_HH2!C12</f>
        <v>0</v>
      </c>
      <c r="D12">
        <f>[2]Capacity_HH2!D12</f>
        <v>0</v>
      </c>
      <c r="E12">
        <f>[2]Capacity_HH2!E12</f>
        <v>0</v>
      </c>
      <c r="F12">
        <f>[2]Capacity_HH2!F12</f>
        <v>0</v>
      </c>
      <c r="G12">
        <f>[2]Capacity_HH2!G12</f>
        <v>0</v>
      </c>
      <c r="H12">
        <f>[2]Capacity_HH2!H12</f>
        <v>0</v>
      </c>
      <c r="I12">
        <f>[2]Capacity_HH2!I12</f>
        <v>0</v>
      </c>
      <c r="J12">
        <f>[2]Capacity_HH2!J12</f>
        <v>0</v>
      </c>
      <c r="V12" s="2"/>
      <c r="X12" s="6"/>
      <c r="Y12" s="6"/>
      <c r="Z12" s="6"/>
      <c r="AA12" s="6"/>
      <c r="AB12" s="6"/>
      <c r="AC12" s="6"/>
      <c r="AD12" s="6"/>
      <c r="AE12" s="6"/>
    </row>
    <row r="13" spans="1:31">
      <c r="A13" s="2" t="str">
        <f>[2]Capacity_HH2!A13</f>
        <v>EUR</v>
      </c>
      <c r="B13" t="str">
        <f>[2]Capacity_HH2!B13</f>
        <v>HH2_WE_PEM_DS_NEW</v>
      </c>
      <c r="C13">
        <f>[2]Capacity_HH2!C13</f>
        <v>0</v>
      </c>
      <c r="D13">
        <f>[2]Capacity_HH2!D13</f>
        <v>0</v>
      </c>
      <c r="E13">
        <f>[2]Capacity_HH2!E13</f>
        <v>0</v>
      </c>
      <c r="F13">
        <f>[2]Capacity_HH2!F13</f>
        <v>0</v>
      </c>
      <c r="G13">
        <f>[2]Capacity_HH2!G13</f>
        <v>0</v>
      </c>
      <c r="H13">
        <f>[2]Capacity_HH2!H13</f>
        <v>0</v>
      </c>
      <c r="I13">
        <f>[2]Capacity_HH2!I13</f>
        <v>0</v>
      </c>
      <c r="J13">
        <f>[2]Capacity_HH2!J13</f>
        <v>0</v>
      </c>
      <c r="X13" s="6"/>
      <c r="Y13" s="6"/>
      <c r="Z13" s="6"/>
      <c r="AA13" s="6"/>
      <c r="AB13" s="6"/>
      <c r="AC13" s="6"/>
      <c r="AD13" s="6"/>
      <c r="AE13" s="6"/>
    </row>
    <row r="14" spans="1:31">
      <c r="A14" s="2" t="str">
        <f>[2]Capacity_HH2!A14</f>
        <v>EUR</v>
      </c>
      <c r="B14" t="str">
        <f>[2]Capacity_HH2!B14</f>
        <v>HH2_WE_PEM_CL_NEW</v>
      </c>
      <c r="C14">
        <f>[2]Capacity_HH2!C14</f>
        <v>0</v>
      </c>
      <c r="D14">
        <f>[2]Capacity_HH2!D14</f>
        <v>0</v>
      </c>
      <c r="E14">
        <f>[2]Capacity_HH2!E14</f>
        <v>0</v>
      </c>
      <c r="F14">
        <f>[2]Capacity_HH2!F14</f>
        <v>0</v>
      </c>
      <c r="G14">
        <f>[2]Capacity_HH2!G14</f>
        <v>0</v>
      </c>
      <c r="H14">
        <f>[2]Capacity_HH2!H14</f>
        <v>0</v>
      </c>
      <c r="I14">
        <f>[2]Capacity_HH2!I14</f>
        <v>0</v>
      </c>
      <c r="J14">
        <f>[2]Capacity_HH2!J14</f>
        <v>0</v>
      </c>
    </row>
    <row r="15" spans="1:31">
      <c r="A15" s="2" t="str">
        <f>[2]Capacity_HH2!A15</f>
        <v>EUR</v>
      </c>
      <c r="B15" t="str">
        <f>[2]Capacity_HH2!B15</f>
        <v>HH2_WE_SOEC_DS_NEW</v>
      </c>
      <c r="C15">
        <f>[2]Capacity_HH2!C15</f>
        <v>0</v>
      </c>
      <c r="D15">
        <f>[2]Capacity_HH2!D15</f>
        <v>0</v>
      </c>
      <c r="E15">
        <f>[2]Capacity_HH2!E15</f>
        <v>0</v>
      </c>
      <c r="F15">
        <f>[2]Capacity_HH2!F15</f>
        <v>0</v>
      </c>
      <c r="G15">
        <f>[2]Capacity_HH2!G15</f>
        <v>0</v>
      </c>
      <c r="H15">
        <f>[2]Capacity_HH2!H15</f>
        <v>0</v>
      </c>
      <c r="I15">
        <f>[2]Capacity_HH2!I15</f>
        <v>0</v>
      </c>
      <c r="J15">
        <f>[2]Capacity_HH2!J15</f>
        <v>0</v>
      </c>
    </row>
    <row r="16" spans="1:31">
      <c r="A16" s="2" t="str">
        <f>[2]Capacity_HH2!A16</f>
        <v>EUR</v>
      </c>
      <c r="B16" t="str">
        <f>[2]Capacity_HH2!B16</f>
        <v>HH2_WE_SOEC_CL_NEW</v>
      </c>
      <c r="C16">
        <f>[2]Capacity_HH2!C16</f>
        <v>0</v>
      </c>
      <c r="D16">
        <f>[2]Capacity_HH2!D16</f>
        <v>0</v>
      </c>
      <c r="E16">
        <f>[2]Capacity_HH2!E16</f>
        <v>0</v>
      </c>
      <c r="F16">
        <f>[2]Capacity_HH2!F16</f>
        <v>0</v>
      </c>
      <c r="G16">
        <f>[2]Capacity_HH2!G16</f>
        <v>0</v>
      </c>
      <c r="H16">
        <f>[2]Capacity_HH2!H16</f>
        <v>0</v>
      </c>
      <c r="I16">
        <f>[2]Capacity_HH2!I16</f>
        <v>0</v>
      </c>
      <c r="J16">
        <f>[2]Capacity_HH2!J16</f>
        <v>0</v>
      </c>
    </row>
    <row r="17" spans="1:25">
      <c r="A17" s="2" t="str">
        <f>[2]Capacity_HH2!A17</f>
        <v>EUR</v>
      </c>
      <c r="B17" t="str">
        <f>[2]Capacity_HH2!B17</f>
        <v>HH2_WE_AEM_DS_NEW</v>
      </c>
      <c r="C17">
        <f>[2]Capacity_HH2!C17</f>
        <v>0</v>
      </c>
      <c r="D17">
        <f>[2]Capacity_HH2!D17</f>
        <v>0</v>
      </c>
      <c r="E17">
        <f>[2]Capacity_HH2!E17</f>
        <v>0</v>
      </c>
      <c r="F17">
        <f>[2]Capacity_HH2!F17</f>
        <v>0</v>
      </c>
      <c r="G17">
        <f>[2]Capacity_HH2!G17</f>
        <v>0</v>
      </c>
      <c r="H17">
        <f>[2]Capacity_HH2!H17</f>
        <v>0</v>
      </c>
      <c r="I17">
        <f>[2]Capacity_HH2!I17</f>
        <v>0</v>
      </c>
      <c r="J17">
        <f>[2]Capacity_HH2!J17</f>
        <v>0</v>
      </c>
      <c r="Y17" s="24"/>
    </row>
    <row r="18" spans="1:25">
      <c r="A18" s="2" t="str">
        <f>[2]Capacity_HH2!A18</f>
        <v>EUR</v>
      </c>
      <c r="B18" t="str">
        <f>[2]Capacity_HH2!B18</f>
        <v>HH2_NGA_CL_CCS_NEW</v>
      </c>
      <c r="C18">
        <f>[2]Capacity_HH2!C18</f>
        <v>0</v>
      </c>
      <c r="D18">
        <f>[2]Capacity_HH2!D18</f>
        <v>0</v>
      </c>
      <c r="E18">
        <f>[2]Capacity_HH2!E18</f>
        <v>0</v>
      </c>
      <c r="F18">
        <f>[2]Capacity_HH2!F18</f>
        <v>0</v>
      </c>
      <c r="G18">
        <f>[2]Capacity_HH2!G18</f>
        <v>1.7893601087297659</v>
      </c>
      <c r="H18">
        <f>[2]Capacity_HH2!H18</f>
        <v>40.669360108729769</v>
      </c>
      <c r="I18">
        <f>[2]Capacity_HH2!I18</f>
        <v>68.827205974240059</v>
      </c>
      <c r="J18">
        <f>[2]Capacity_HH2!J18</f>
        <v>0</v>
      </c>
    </row>
    <row r="19" spans="1:25">
      <c r="A19" s="2" t="str">
        <f>[2]Capacity_HH2!A19</f>
        <v>EUR</v>
      </c>
      <c r="B19" t="str">
        <f>[2]Capacity_HH2!B19</f>
        <v>HH2_NGA_CS_CCS_NEW</v>
      </c>
      <c r="C19">
        <f>[2]Capacity_HH2!C19</f>
        <v>0</v>
      </c>
      <c r="D19">
        <f>[2]Capacity_HH2!D19</f>
        <v>0</v>
      </c>
      <c r="E19">
        <f>[2]Capacity_HH2!E19</f>
        <v>0</v>
      </c>
      <c r="F19">
        <f>[2]Capacity_HH2!F19</f>
        <v>0</v>
      </c>
      <c r="G19">
        <f>[2]Capacity_HH2!G19</f>
        <v>0</v>
      </c>
      <c r="H19">
        <f>[2]Capacity_HH2!H19</f>
        <v>0</v>
      </c>
      <c r="I19">
        <f>[2]Capacity_HH2!I19</f>
        <v>0</v>
      </c>
      <c r="J19">
        <f>[2]Capacity_HH2!J19</f>
        <v>0</v>
      </c>
    </row>
    <row r="20" spans="1:25">
      <c r="A20" s="2" t="str">
        <f>[2]Capacity_HH2!A20</f>
        <v>EUR</v>
      </c>
      <c r="B20" t="str">
        <f>[2]Capacity_HH2!B20</f>
        <v>HH2_COA_CL_CCS_NEW</v>
      </c>
      <c r="C20">
        <f>[2]Capacity_HH2!C20</f>
        <v>0</v>
      </c>
      <c r="D20">
        <f>[2]Capacity_HH2!D20</f>
        <v>0</v>
      </c>
      <c r="E20">
        <f>[2]Capacity_HH2!E20</f>
        <v>0</v>
      </c>
      <c r="F20">
        <f>[2]Capacity_HH2!F20</f>
        <v>1.2</v>
      </c>
      <c r="G20">
        <f>[2]Capacity_HH2!G20</f>
        <v>5.670639891270234</v>
      </c>
      <c r="H20">
        <f>[2]Capacity_HH2!H20</f>
        <v>5.670639891270234</v>
      </c>
      <c r="I20">
        <f>[2]Capacity_HH2!I20</f>
        <v>36.89073047808823</v>
      </c>
      <c r="J20">
        <f>[2]Capacity_HH2!J20</f>
        <v>0</v>
      </c>
    </row>
    <row r="21" spans="1:25">
      <c r="A21" s="2" t="str">
        <f>[2]Capacity_HH2!A21</f>
        <v>EUR</v>
      </c>
      <c r="B21" t="str">
        <f>[2]Capacity_HH2!B21</f>
        <v>HH2_COA_CM_CCS_NEW</v>
      </c>
      <c r="C21">
        <f>[2]Capacity_HH2!C21</f>
        <v>0</v>
      </c>
      <c r="D21">
        <f>[2]Capacity_HH2!D21</f>
        <v>0</v>
      </c>
      <c r="E21">
        <f>[2]Capacity_HH2!E21</f>
        <v>0</v>
      </c>
      <c r="F21">
        <f>[2]Capacity_HH2!F21</f>
        <v>0</v>
      </c>
      <c r="G21">
        <f>[2]Capacity_HH2!G21</f>
        <v>0</v>
      </c>
      <c r="H21">
        <f>[2]Capacity_HH2!H21</f>
        <v>0</v>
      </c>
      <c r="I21">
        <f>[2]Capacity_HH2!I21</f>
        <v>0</v>
      </c>
      <c r="J21">
        <f>[2]Capacity_HH2!J21</f>
        <v>0</v>
      </c>
    </row>
    <row r="22" spans="1:25">
      <c r="A22" s="2" t="str">
        <f>[2]Capacity_HH2!A22</f>
        <v>EUR</v>
      </c>
      <c r="B22" t="str">
        <f>[2]Capacity_HH2!B22</f>
        <v>HH2_BIO_CM_CCS_NEW</v>
      </c>
      <c r="C22">
        <f>[2]Capacity_HH2!C22</f>
        <v>0</v>
      </c>
      <c r="D22">
        <f>[2]Capacity_HH2!D22</f>
        <v>0</v>
      </c>
      <c r="E22">
        <f>[2]Capacity_HH2!E22</f>
        <v>0</v>
      </c>
      <c r="F22">
        <f>[2]Capacity_HH2!F22</f>
        <v>0</v>
      </c>
      <c r="G22">
        <f>[2]Capacity_HH2!G22</f>
        <v>0</v>
      </c>
      <c r="H22">
        <f>[2]Capacity_HH2!H22</f>
        <v>0</v>
      </c>
      <c r="I22">
        <f>[2]Capacity_HH2!I22</f>
        <v>0</v>
      </c>
      <c r="J22">
        <f>[2]Capacity_HH2!J22</f>
        <v>0</v>
      </c>
    </row>
    <row r="23" spans="1:25">
      <c r="A23" s="2" t="str">
        <f>[2]Capacity_HH2!A23</f>
        <v>EUR</v>
      </c>
      <c r="B23" t="str">
        <f>[2]Capacity_HH2!B23</f>
        <v>HH2_WE_DMY_CU_NEW</v>
      </c>
      <c r="C23">
        <f>[2]Capacity_HH2!C23</f>
        <v>3.396210742122352</v>
      </c>
      <c r="D23">
        <f>[2]Capacity_HH2!D23</f>
        <v>274.21789937236792</v>
      </c>
      <c r="E23">
        <f>[2]Capacity_HH2!E23</f>
        <v>567.52763050796375</v>
      </c>
      <c r="F23">
        <f>[2]Capacity_HH2!F23</f>
        <v>567.52763050796375</v>
      </c>
      <c r="G23">
        <f>[2]Capacity_HH2!G23</f>
        <v>567.52763050796375</v>
      </c>
      <c r="H23">
        <f>[2]Capacity_HH2!H23</f>
        <v>567.52763050796375</v>
      </c>
      <c r="I23">
        <f>[2]Capacity_HH2!I23</f>
        <v>567.52763050796375</v>
      </c>
      <c r="J23">
        <f>[2]Capacity_HH2!J23</f>
        <v>0</v>
      </c>
    </row>
    <row r="24" spans="1:25">
      <c r="A24" s="2" t="str">
        <f>[2]Capacity_HH2!A24</f>
        <v>EUR</v>
      </c>
      <c r="B24" t="str">
        <f>[2]Capacity_HH2!B24</f>
        <v>HH2_WE_DMY_DT_NEW</v>
      </c>
      <c r="C24">
        <f>[2]Capacity_HH2!C24</f>
        <v>0</v>
      </c>
      <c r="D24">
        <f>[2]Capacity_HH2!D24</f>
        <v>0</v>
      </c>
      <c r="E24">
        <f>[2]Capacity_HH2!E24</f>
        <v>0</v>
      </c>
      <c r="F24">
        <f>[2]Capacity_HH2!F24</f>
        <v>0</v>
      </c>
      <c r="G24">
        <f>[2]Capacity_HH2!G24</f>
        <v>0</v>
      </c>
      <c r="H24">
        <f>[2]Capacity_HH2!H24</f>
        <v>0</v>
      </c>
      <c r="I24">
        <f>[2]Capacity_HH2!I24</f>
        <v>0</v>
      </c>
      <c r="J24">
        <f>[2]Capacity_HH2!J24</f>
        <v>0</v>
      </c>
    </row>
    <row r="25" spans="1:25">
      <c r="A25" s="2" t="str">
        <f>[2]Capacity_HH2!A25</f>
        <v>EUR</v>
      </c>
      <c r="B25" t="str">
        <f>[2]Capacity_HH2!B25</f>
        <v>HH2_STG_CT_NEW</v>
      </c>
      <c r="C25">
        <f>[2]Capacity_HH2!C25</f>
        <v>0</v>
      </c>
      <c r="D25">
        <f>[2]Capacity_HH2!D25</f>
        <v>0</v>
      </c>
      <c r="E25">
        <f>[2]Capacity_HH2!E25</f>
        <v>0</v>
      </c>
      <c r="F25">
        <f>[2]Capacity_HH2!F25</f>
        <v>0</v>
      </c>
      <c r="G25">
        <f>[2]Capacity_HH2!G25</f>
        <v>0</v>
      </c>
      <c r="H25">
        <f>[2]Capacity_HH2!H25</f>
        <v>0</v>
      </c>
      <c r="I25">
        <f>[2]Capacity_HH2!I25</f>
        <v>0</v>
      </c>
      <c r="J25">
        <f>[2]Capacity_HH2!J25</f>
        <v>0</v>
      </c>
    </row>
    <row r="26" spans="1:25">
      <c r="A26" s="2" t="str">
        <f>[2]Capacity_HH2!A26</f>
        <v>EUR</v>
      </c>
      <c r="B26" t="str">
        <f>[2]Capacity_HH2!B26</f>
        <v>HH2_STG_DT_NEW</v>
      </c>
      <c r="C26">
        <f>[2]Capacity_HH2!C26</f>
        <v>0</v>
      </c>
      <c r="D26">
        <f>[2]Capacity_HH2!D26</f>
        <v>0</v>
      </c>
      <c r="E26">
        <f>[2]Capacity_HH2!E26</f>
        <v>0</v>
      </c>
      <c r="F26">
        <f>[2]Capacity_HH2!F26</f>
        <v>0</v>
      </c>
      <c r="G26">
        <f>[2]Capacity_HH2!G26</f>
        <v>0</v>
      </c>
      <c r="H26">
        <f>[2]Capacity_HH2!H26</f>
        <v>0</v>
      </c>
      <c r="I26">
        <f>[2]Capacity_HH2!I26</f>
        <v>0</v>
      </c>
      <c r="J26">
        <f>[2]Capacity_HH2!J26</f>
        <v>0</v>
      </c>
    </row>
    <row r="27" spans="1:25">
      <c r="A27" s="2" t="str">
        <f>[2]Capacity_HH2!A27</f>
        <v>EUR</v>
      </c>
      <c r="B27" t="str">
        <f>[2]Capacity_HH2!B27</f>
        <v>HH2_STG_U_NEW</v>
      </c>
      <c r="C27">
        <f>[2]Capacity_HH2!C27</f>
        <v>0</v>
      </c>
      <c r="D27">
        <f>[2]Capacity_HH2!D27</f>
        <v>0</v>
      </c>
      <c r="E27">
        <f>[2]Capacity_HH2!E27</f>
        <v>0</v>
      </c>
      <c r="F27">
        <f>[2]Capacity_HH2!F27</f>
        <v>0</v>
      </c>
      <c r="G27">
        <f>[2]Capacity_HH2!G27</f>
        <v>0</v>
      </c>
      <c r="H27">
        <f>[2]Capacity_HH2!H27</f>
        <v>0</v>
      </c>
      <c r="I27">
        <f>[2]Capacity_HH2!I27</f>
        <v>1150.2536308398751</v>
      </c>
      <c r="J27">
        <f>[2]Capacity_HH2!J27</f>
        <v>0</v>
      </c>
    </row>
    <row r="28" spans="1:25">
      <c r="A28" s="2" t="str">
        <f>[2]Capacity_HH2!A28</f>
        <v>EUR</v>
      </c>
      <c r="B28" t="str">
        <f>[2]Capacity_HH2!B28</f>
        <v>HH2_DEL_TRA_LH2_C_1_NEW</v>
      </c>
      <c r="C28">
        <f>[2]Capacity_HH2!C28</f>
        <v>0</v>
      </c>
      <c r="D28">
        <f>[2]Capacity_HH2!D28</f>
        <v>0</v>
      </c>
      <c r="E28">
        <f>[2]Capacity_HH2!E28</f>
        <v>1.1606819006166121E-2</v>
      </c>
      <c r="F28">
        <f>[2]Capacity_HH2!F28</f>
        <v>1.2621749872099279</v>
      </c>
      <c r="G28">
        <f>[2]Capacity_HH2!G28</f>
        <v>7.8632362984923514</v>
      </c>
      <c r="H28">
        <f>[2]Capacity_HH2!H28</f>
        <v>48.965285436700441</v>
      </c>
      <c r="I28">
        <f>[2]Capacity_HH2!I28</f>
        <v>288.13777698871411</v>
      </c>
      <c r="J28">
        <f>[2]Capacity_HH2!J28</f>
        <v>0</v>
      </c>
    </row>
    <row r="29" spans="1:25">
      <c r="A29" s="2" t="str">
        <f>[2]Capacity_HH2!A29</f>
        <v>EUR</v>
      </c>
      <c r="B29" t="str">
        <f>[2]Capacity_HH2!B29</f>
        <v>HH2_DEL_TRA_GH2_C_1_NEW</v>
      </c>
      <c r="C29">
        <f>[2]Capacity_HH2!C29</f>
        <v>0</v>
      </c>
      <c r="D29">
        <f>[2]Capacity_HH2!D29</f>
        <v>0</v>
      </c>
      <c r="E29">
        <f>[2]Capacity_HH2!E29</f>
        <v>0</v>
      </c>
      <c r="F29">
        <f>[2]Capacity_HH2!F29</f>
        <v>0</v>
      </c>
      <c r="G29">
        <f>[2]Capacity_HH2!G29</f>
        <v>0</v>
      </c>
      <c r="H29">
        <f>[2]Capacity_HH2!H29</f>
        <v>0</v>
      </c>
      <c r="I29">
        <f>[2]Capacity_HH2!I29</f>
        <v>0</v>
      </c>
      <c r="J29">
        <f>[2]Capacity_HH2!J29</f>
        <v>0</v>
      </c>
    </row>
    <row r="30" spans="1:25">
      <c r="A30" s="2" t="str">
        <f>[2]Capacity_HH2!A30</f>
        <v>EUR</v>
      </c>
      <c r="B30" t="str">
        <f>[2]Capacity_HH2!B30</f>
        <v>HH2_DEL_TRA_LH2_C_2_NEW</v>
      </c>
      <c r="C30">
        <f>[2]Capacity_HH2!C30</f>
        <v>0</v>
      </c>
      <c r="D30">
        <f>[2]Capacity_HH2!D30</f>
        <v>0</v>
      </c>
      <c r="E30">
        <f>[2]Capacity_HH2!E30</f>
        <v>0</v>
      </c>
      <c r="F30">
        <f>[2]Capacity_HH2!F30</f>
        <v>0</v>
      </c>
      <c r="G30">
        <f>[2]Capacity_HH2!G30</f>
        <v>0</v>
      </c>
      <c r="H30">
        <f>[2]Capacity_HH2!H30</f>
        <v>0</v>
      </c>
      <c r="I30">
        <f>[2]Capacity_HH2!I30</f>
        <v>0</v>
      </c>
      <c r="J30">
        <f>[2]Capacity_HH2!J30</f>
        <v>0</v>
      </c>
    </row>
    <row r="31" spans="1:25">
      <c r="A31" s="2" t="str">
        <f>[2]Capacity_HH2!A31</f>
        <v>EUR</v>
      </c>
      <c r="B31" t="str">
        <f>[2]Capacity_HH2!B31</f>
        <v>HH2_DEL_TRA_GH2_C_2_NEW</v>
      </c>
      <c r="C31">
        <f>[2]Capacity_HH2!C31</f>
        <v>15.42778332619965</v>
      </c>
      <c r="D31">
        <f>[2]Capacity_HH2!D31</f>
        <v>15.42778332619965</v>
      </c>
      <c r="E31">
        <f>[2]Capacity_HH2!E31</f>
        <v>15.42778332619965</v>
      </c>
      <c r="F31">
        <f>[2]Capacity_HH2!F31</f>
        <v>15.42778332619965</v>
      </c>
      <c r="G31">
        <f>[2]Capacity_HH2!G31</f>
        <v>0</v>
      </c>
      <c r="H31">
        <f>[2]Capacity_HH2!H31</f>
        <v>0</v>
      </c>
      <c r="I31">
        <f>[2]Capacity_HH2!I31</f>
        <v>0</v>
      </c>
      <c r="J31">
        <f>[2]Capacity_HH2!J31</f>
        <v>0</v>
      </c>
    </row>
    <row r="32" spans="1:25">
      <c r="A32" s="2" t="str">
        <f>[2]Capacity_HH2!A32</f>
        <v>EUR</v>
      </c>
      <c r="B32" t="str">
        <f>[2]Capacity_HH2!B32</f>
        <v>HH2_DEL_IND_C_1_NEW</v>
      </c>
      <c r="C32">
        <f>[2]Capacity_HH2!C32</f>
        <v>0</v>
      </c>
      <c r="D32">
        <f>[2]Capacity_HH2!D32</f>
        <v>0</v>
      </c>
      <c r="E32">
        <f>[2]Capacity_HH2!E32</f>
        <v>0</v>
      </c>
      <c r="F32">
        <f>[2]Capacity_HH2!F32</f>
        <v>0</v>
      </c>
      <c r="G32">
        <f>[2]Capacity_HH2!G32</f>
        <v>0</v>
      </c>
      <c r="H32">
        <f>[2]Capacity_HH2!H32</f>
        <v>0</v>
      </c>
      <c r="I32">
        <f>[2]Capacity_HH2!I32</f>
        <v>0</v>
      </c>
      <c r="J32">
        <f>[2]Capacity_HH2!J32</f>
        <v>0</v>
      </c>
    </row>
    <row r="33" spans="1:10">
      <c r="A33" s="2" t="str">
        <f>[2]Capacity_HH2!A33</f>
        <v>EUR</v>
      </c>
      <c r="B33" t="str">
        <f>[2]Capacity_HH2!B33</f>
        <v>HH2_DEL_TRA_GH2_C_3_NEW</v>
      </c>
      <c r="C33">
        <f>[2]Capacity_HH2!C33</f>
        <v>0</v>
      </c>
      <c r="D33">
        <f>[2]Capacity_HH2!D33</f>
        <v>0</v>
      </c>
      <c r="E33">
        <f>[2]Capacity_HH2!E33</f>
        <v>0</v>
      </c>
      <c r="F33">
        <f>[2]Capacity_HH2!F33</f>
        <v>0</v>
      </c>
      <c r="G33">
        <f>[2]Capacity_HH2!G33</f>
        <v>0</v>
      </c>
      <c r="H33">
        <f>[2]Capacity_HH2!H33</f>
        <v>0</v>
      </c>
      <c r="I33">
        <f>[2]Capacity_HH2!I33</f>
        <v>0</v>
      </c>
      <c r="J33">
        <f>[2]Capacity_HH2!J33</f>
        <v>0</v>
      </c>
    </row>
    <row r="34" spans="1:10">
      <c r="A34" s="2" t="str">
        <f>[2]Capacity_HH2!A34</f>
        <v>EUR</v>
      </c>
      <c r="B34" t="str">
        <f>[2]Capacity_HH2!B34</f>
        <v>HH2_DEL_TRA_GH2_C_4_NEW</v>
      </c>
      <c r="C34">
        <f>[2]Capacity_HH2!C34</f>
        <v>0</v>
      </c>
      <c r="D34">
        <f>[2]Capacity_HH2!D34</f>
        <v>0</v>
      </c>
      <c r="E34">
        <f>[2]Capacity_HH2!E34</f>
        <v>4.2343820348346588</v>
      </c>
      <c r="F34">
        <f>[2]Capacity_HH2!F34</f>
        <v>77.419023154781357</v>
      </c>
      <c r="G34">
        <f>[2]Capacity_HH2!G34</f>
        <v>822.41975705841924</v>
      </c>
      <c r="H34">
        <f>[2]Capacity_HH2!H34</f>
        <v>1470.220063436765</v>
      </c>
      <c r="I34">
        <f>[2]Capacity_HH2!I34</f>
        <v>1665.900077139954</v>
      </c>
      <c r="J34">
        <f>[2]Capacity_HH2!J34</f>
        <v>0</v>
      </c>
    </row>
    <row r="35" spans="1:10">
      <c r="A35" s="2" t="str">
        <f>[2]Capacity_HH2!A35</f>
        <v>EUR</v>
      </c>
      <c r="B35" t="str">
        <f>[2]Capacity_HH2!B35</f>
        <v>HH2_DEL_TRA_GH2_C_5_NEW</v>
      </c>
      <c r="C35">
        <f>[2]Capacity_HH2!C35</f>
        <v>0</v>
      </c>
      <c r="D35">
        <f>[2]Capacity_HH2!D35</f>
        <v>0</v>
      </c>
      <c r="E35">
        <f>[2]Capacity_HH2!E35</f>
        <v>0</v>
      </c>
      <c r="F35">
        <f>[2]Capacity_HH2!F35</f>
        <v>0</v>
      </c>
      <c r="G35">
        <f>[2]Capacity_HH2!G35</f>
        <v>0</v>
      </c>
      <c r="H35">
        <f>[2]Capacity_HH2!H35</f>
        <v>0</v>
      </c>
      <c r="I35">
        <f>[2]Capacity_HH2!I35</f>
        <v>0</v>
      </c>
      <c r="J35">
        <f>[2]Capacity_HH2!J35</f>
        <v>0</v>
      </c>
    </row>
    <row r="36" spans="1:10">
      <c r="A36" s="2" t="str">
        <f>[2]Capacity_HH2!A36</f>
        <v>EUR</v>
      </c>
      <c r="B36" t="str">
        <f>[2]Capacity_HH2!B36</f>
        <v>HH2_DEL_TRA_LH2_D_1_NEW</v>
      </c>
      <c r="C36">
        <f>[2]Capacity_HH2!C36</f>
        <v>0</v>
      </c>
      <c r="D36">
        <f>[2]Capacity_HH2!D36</f>
        <v>0</v>
      </c>
      <c r="E36">
        <f>[2]Capacity_HH2!E36</f>
        <v>0</v>
      </c>
      <c r="F36">
        <f>[2]Capacity_HH2!F36</f>
        <v>0</v>
      </c>
      <c r="G36">
        <f>[2]Capacity_HH2!G36</f>
        <v>0</v>
      </c>
      <c r="H36">
        <f>[2]Capacity_HH2!H36</f>
        <v>0</v>
      </c>
      <c r="I36">
        <f>[2]Capacity_HH2!I36</f>
        <v>0</v>
      </c>
      <c r="J36">
        <f>[2]Capacity_HH2!J36</f>
        <v>0</v>
      </c>
    </row>
    <row r="37" spans="1:10">
      <c r="A37" s="2" t="str">
        <f>[2]Capacity_HH2!A37</f>
        <v>EUR</v>
      </c>
      <c r="B37" t="str">
        <f>[2]Capacity_HH2!B37</f>
        <v>HH2_DEL_TRA_GH2_D_1_NEW</v>
      </c>
      <c r="C37">
        <f>[2]Capacity_HH2!C37</f>
        <v>0</v>
      </c>
      <c r="D37">
        <f>[2]Capacity_HH2!D37</f>
        <v>0</v>
      </c>
      <c r="E37">
        <f>[2]Capacity_HH2!E37</f>
        <v>0</v>
      </c>
      <c r="F37">
        <f>[2]Capacity_HH2!F37</f>
        <v>0</v>
      </c>
      <c r="G37">
        <f>[2]Capacity_HH2!G37</f>
        <v>0</v>
      </c>
      <c r="H37">
        <f>[2]Capacity_HH2!H37</f>
        <v>0</v>
      </c>
      <c r="I37">
        <f>[2]Capacity_HH2!I37</f>
        <v>0</v>
      </c>
      <c r="J37">
        <f>[2]Capacity_HH2!J37</f>
        <v>0</v>
      </c>
    </row>
    <row r="38" spans="1:10">
      <c r="A38" s="2" t="str">
        <f>[2]Capacity_HH2!A38</f>
        <v>EUR</v>
      </c>
      <c r="B38" t="str">
        <f>[2]Capacity_HH2!B38</f>
        <v>HH2_WE_DEL_IND_C_1_NEW</v>
      </c>
      <c r="C38">
        <f>[2]Capacity_HH2!C38</f>
        <v>0</v>
      </c>
      <c r="D38">
        <f>[2]Capacity_HH2!D38</f>
        <v>0</v>
      </c>
      <c r="E38">
        <f>[2]Capacity_HH2!E38</f>
        <v>0</v>
      </c>
      <c r="F38">
        <f>[2]Capacity_HH2!F38</f>
        <v>0</v>
      </c>
      <c r="G38">
        <f>[2]Capacity_HH2!G38</f>
        <v>0</v>
      </c>
      <c r="H38">
        <f>[2]Capacity_HH2!H38</f>
        <v>0</v>
      </c>
      <c r="I38">
        <f>[2]Capacity_HH2!I38</f>
        <v>0</v>
      </c>
      <c r="J38">
        <f>[2]Capacity_HH2!J38</f>
        <v>0</v>
      </c>
    </row>
    <row r="39" spans="1:10">
      <c r="A39" s="2" t="str">
        <f>[2]Capacity_HH2!A39</f>
        <v>EUR</v>
      </c>
      <c r="B39" t="str">
        <f>[2]Capacity_HH2!B39</f>
        <v>HH2_WE_DEL_IND_D_1_NEW</v>
      </c>
      <c r="C39">
        <f>[2]Capacity_HH2!C39</f>
        <v>0</v>
      </c>
      <c r="D39">
        <f>[2]Capacity_HH2!D39</f>
        <v>113.9308193320108</v>
      </c>
      <c r="E39">
        <f>[2]Capacity_HH2!E39</f>
        <v>115.8121795753212</v>
      </c>
      <c r="F39">
        <f>[2]Capacity_HH2!F39</f>
        <v>117.78068891041779</v>
      </c>
      <c r="G39">
        <f>[2]Capacity_HH2!G39</f>
        <v>119.292746233386</v>
      </c>
      <c r="H39">
        <f>[2]Capacity_HH2!H39</f>
        <v>120.9445067989508</v>
      </c>
      <c r="I39">
        <f>[2]Capacity_HH2!I39</f>
        <v>122.3188675978687</v>
      </c>
      <c r="J39">
        <f>[2]Capacity_HH2!J39</f>
        <v>0</v>
      </c>
    </row>
    <row r="40" spans="1:10">
      <c r="A40" s="2" t="str">
        <f>[2]Capacity_HH2!A40</f>
        <v>EUR</v>
      </c>
      <c r="B40" t="str">
        <f>[2]Capacity_HH2!B40</f>
        <v>HH2_BLD_NEW</v>
      </c>
      <c r="C40">
        <f>[2]Capacity_HH2!C40</f>
        <v>32.125775007643227</v>
      </c>
      <c r="D40">
        <f>[2]Capacity_HH2!D40</f>
        <v>341.38985748337387</v>
      </c>
      <c r="E40">
        <f>[2]Capacity_HH2!E40</f>
        <v>414.16217199067643</v>
      </c>
      <c r="F40">
        <f>[2]Capacity_HH2!F40</f>
        <v>572.08290745193131</v>
      </c>
      <c r="G40">
        <f>[2]Capacity_HH2!G40</f>
        <v>569.22068197751059</v>
      </c>
      <c r="H40">
        <f>[2]Capacity_HH2!H40</f>
        <v>380.55012705826209</v>
      </c>
      <c r="I40">
        <f>[2]Capacity_HH2!I40</f>
        <v>256.65666335009371</v>
      </c>
      <c r="J40">
        <f>[2]Capacity_HH2!J40</f>
        <v>0</v>
      </c>
    </row>
    <row r="41" spans="1:10">
      <c r="A41" s="2" t="str">
        <f>[2]Capacity_HH2!A41</f>
        <v>EUR</v>
      </c>
      <c r="B41" t="str">
        <f>[2]Capacity_HH2!B41</f>
        <v>HH2_NGA_CS_CCS_LNK</v>
      </c>
      <c r="C41">
        <f>[2]Capacity_HH2!C41</f>
        <v>0</v>
      </c>
      <c r="D41">
        <f>[2]Capacity_HH2!D41</f>
        <v>0</v>
      </c>
      <c r="E41">
        <f>[2]Capacity_HH2!E41</f>
        <v>0</v>
      </c>
      <c r="F41">
        <f>[2]Capacity_HH2!F41</f>
        <v>0</v>
      </c>
      <c r="G41">
        <f>[2]Capacity_HH2!G41</f>
        <v>0</v>
      </c>
      <c r="H41">
        <f>[2]Capacity_HH2!H41</f>
        <v>0</v>
      </c>
      <c r="I41">
        <f>[2]Capacity_HH2!I41</f>
        <v>0</v>
      </c>
      <c r="J41">
        <f>[2]Capacity_HH2!J41</f>
        <v>0</v>
      </c>
    </row>
    <row r="42" spans="1:10">
      <c r="A42" s="2" t="str">
        <f>[2]Capacity_HH2!A42</f>
        <v>EUR</v>
      </c>
      <c r="B42" t="str">
        <f>[2]Capacity_HH2!B42</f>
        <v>HH2_NGA_CL_CCS_LNK</v>
      </c>
      <c r="C42">
        <f>[2]Capacity_HH2!C42</f>
        <v>0</v>
      </c>
      <c r="D42">
        <f>[2]Capacity_HH2!D42</f>
        <v>0</v>
      </c>
      <c r="E42">
        <f>[2]Capacity_HH2!E42</f>
        <v>0</v>
      </c>
      <c r="F42">
        <f>[2]Capacity_HH2!F42</f>
        <v>0</v>
      </c>
      <c r="G42">
        <f>[2]Capacity_HH2!G42</f>
        <v>3891.738272600734</v>
      </c>
      <c r="H42">
        <f>[2]Capacity_HH2!H42</f>
        <v>74730.114022896771</v>
      </c>
      <c r="I42">
        <f>[2]Capacity_HH2!I42</f>
        <v>126032.996372175</v>
      </c>
      <c r="J42">
        <f>[2]Capacity_HH2!J42</f>
        <v>0</v>
      </c>
    </row>
    <row r="43" spans="1:10">
      <c r="A43" s="2" t="str">
        <f>[2]Capacity_HH2!A43</f>
        <v>EUR</v>
      </c>
      <c r="B43" t="str">
        <f>[2]Capacity_HH2!B43</f>
        <v>HH2_COA_CL_CCS_LNK</v>
      </c>
      <c r="C43">
        <f>[2]Capacity_HH2!C43</f>
        <v>0</v>
      </c>
      <c r="D43">
        <f>[2]Capacity_HH2!D43</f>
        <v>0</v>
      </c>
      <c r="E43">
        <f>[2]Capacity_HH2!E43</f>
        <v>0</v>
      </c>
      <c r="F43">
        <f>[2]Capacity_HH2!F43</f>
        <v>5335.927349681233</v>
      </c>
      <c r="G43">
        <f>[2]Capacity_HH2!G43</f>
        <v>26108.41429705987</v>
      </c>
      <c r="H43">
        <f>[2]Capacity_HH2!H43</f>
        <v>26108.41429705987</v>
      </c>
      <c r="I43">
        <f>[2]Capacity_HH2!I43</f>
        <v>141487.84176319011</v>
      </c>
      <c r="J43">
        <f>[2]Capacity_HH2!J43</f>
        <v>0</v>
      </c>
    </row>
    <row r="44" spans="1:10">
      <c r="A44" s="2" t="str">
        <f>[2]Capacity_HH2!A44</f>
        <v>EUR</v>
      </c>
      <c r="B44" t="str">
        <f>[2]Capacity_HH2!B44</f>
        <v>HH2_COA_CM_CCS_LNK</v>
      </c>
      <c r="C44">
        <f>[2]Capacity_HH2!C44</f>
        <v>0</v>
      </c>
      <c r="D44">
        <f>[2]Capacity_HH2!D44</f>
        <v>0</v>
      </c>
      <c r="E44">
        <f>[2]Capacity_HH2!E44</f>
        <v>0</v>
      </c>
      <c r="F44">
        <f>[2]Capacity_HH2!F44</f>
        <v>0</v>
      </c>
      <c r="G44">
        <f>[2]Capacity_HH2!G44</f>
        <v>0</v>
      </c>
      <c r="H44">
        <f>[2]Capacity_HH2!H44</f>
        <v>0</v>
      </c>
      <c r="I44">
        <f>[2]Capacity_HH2!I44</f>
        <v>0</v>
      </c>
      <c r="J44">
        <f>[2]Capacity_HH2!J44</f>
        <v>0</v>
      </c>
    </row>
    <row r="45" spans="1:10">
      <c r="A45" s="2" t="str">
        <f>[2]Capacity_HH2!A45</f>
        <v>EUR</v>
      </c>
      <c r="B45" t="str">
        <f>[2]Capacity_HH2!B45</f>
        <v>HH2_BIO_CM_CCS_LNK</v>
      </c>
      <c r="C45">
        <f>[2]Capacity_HH2!C45</f>
        <v>0</v>
      </c>
      <c r="D45">
        <f>[2]Capacity_HH2!D45</f>
        <v>0</v>
      </c>
      <c r="E45">
        <f>[2]Capacity_HH2!E45</f>
        <v>0</v>
      </c>
      <c r="F45">
        <f>[2]Capacity_HH2!F45</f>
        <v>0</v>
      </c>
      <c r="G45">
        <f>[2]Capacity_HH2!G45</f>
        <v>0</v>
      </c>
      <c r="H45">
        <f>[2]Capacity_HH2!H45</f>
        <v>0</v>
      </c>
      <c r="I45">
        <f>[2]Capacity_HH2!I45</f>
        <v>0</v>
      </c>
      <c r="J45">
        <f>[2]Capacity_HH2!J45</f>
        <v>0</v>
      </c>
    </row>
    <row r="46" spans="1:10">
      <c r="A46" s="2">
        <f>[2]Capacity_HH2!A46</f>
        <v>0</v>
      </c>
      <c r="B46">
        <f>[2]Capacity_HH2!B46</f>
        <v>0</v>
      </c>
      <c r="C46">
        <f>[2]Capacity_HH2!C46</f>
        <v>0</v>
      </c>
      <c r="D46">
        <f>[2]Capacity_HH2!D46</f>
        <v>0</v>
      </c>
      <c r="E46">
        <f>[2]Capacity_HH2!E46</f>
        <v>0</v>
      </c>
      <c r="F46">
        <f>[2]Capacity_HH2!F46</f>
        <v>0</v>
      </c>
      <c r="G46">
        <f>[2]Capacity_HH2!G46</f>
        <v>0</v>
      </c>
      <c r="H46">
        <f>[2]Capacity_HH2!H46</f>
        <v>0</v>
      </c>
      <c r="I46">
        <f>[2]Capacity_HH2!I46</f>
        <v>0</v>
      </c>
      <c r="J46">
        <f>[2]Capacity_HH2!J46</f>
        <v>0</v>
      </c>
    </row>
    <row r="47" spans="1:10">
      <c r="A47" s="2">
        <f>[2]Capacity_HH2!A47</f>
        <v>0</v>
      </c>
      <c r="B47">
        <f>[2]Capacity_HH2!B47</f>
        <v>0</v>
      </c>
      <c r="C47">
        <f>[2]Capacity_HH2!C47</f>
        <v>0</v>
      </c>
      <c r="D47">
        <f>[2]Capacity_HH2!D47</f>
        <v>0</v>
      </c>
      <c r="E47">
        <f>[2]Capacity_HH2!E47</f>
        <v>0</v>
      </c>
      <c r="F47">
        <f>[2]Capacity_HH2!F47</f>
        <v>0</v>
      </c>
      <c r="G47">
        <f>[2]Capacity_HH2!G47</f>
        <v>0</v>
      </c>
      <c r="H47">
        <f>[2]Capacity_HH2!H47</f>
        <v>0</v>
      </c>
      <c r="I47">
        <f>[2]Capacity_HH2!I47</f>
        <v>0</v>
      </c>
      <c r="J47">
        <f>[2]Capacity_HH2!J47</f>
        <v>0</v>
      </c>
    </row>
    <row r="48" spans="1:10">
      <c r="A48" s="2">
        <f>[2]Capacity_HH2!A48</f>
        <v>0</v>
      </c>
      <c r="B48">
        <f>[2]Capacity_HH2!B48</f>
        <v>0</v>
      </c>
      <c r="C48">
        <f>[2]Capacity_HH2!C48</f>
        <v>0</v>
      </c>
      <c r="D48">
        <f>[2]Capacity_HH2!D48</f>
        <v>0</v>
      </c>
      <c r="E48">
        <f>[2]Capacity_HH2!E48</f>
        <v>0</v>
      </c>
      <c r="F48">
        <f>[2]Capacity_HH2!F48</f>
        <v>0</v>
      </c>
      <c r="G48">
        <f>[2]Capacity_HH2!G48</f>
        <v>0</v>
      </c>
      <c r="H48">
        <f>[2]Capacity_HH2!H48</f>
        <v>0</v>
      </c>
      <c r="I48">
        <f>[2]Capacity_HH2!I48</f>
        <v>0</v>
      </c>
      <c r="J48">
        <f>[2]Capacity_HH2!J48</f>
        <v>0</v>
      </c>
    </row>
    <row r="49" spans="1:10">
      <c r="A49" s="2">
        <f>[2]Capacity_HH2!A49</f>
        <v>0</v>
      </c>
      <c r="B49">
        <f>[2]Capacity_HH2!B49</f>
        <v>0</v>
      </c>
      <c r="C49">
        <f>[2]Capacity_HH2!C49</f>
        <v>0</v>
      </c>
      <c r="D49">
        <f>[2]Capacity_HH2!D49</f>
        <v>0</v>
      </c>
      <c r="E49">
        <f>[2]Capacity_HH2!E49</f>
        <v>0</v>
      </c>
      <c r="F49">
        <f>[2]Capacity_HH2!F49</f>
        <v>0</v>
      </c>
      <c r="G49">
        <f>[2]Capacity_HH2!G49</f>
        <v>0</v>
      </c>
      <c r="H49">
        <f>[2]Capacity_HH2!H49</f>
        <v>0</v>
      </c>
      <c r="I49">
        <f>[2]Capacity_HH2!I49</f>
        <v>0</v>
      </c>
      <c r="J49">
        <f>[2]Capacity_HH2!J49</f>
        <v>0</v>
      </c>
    </row>
    <row r="50" spans="1:10">
      <c r="A50" s="2">
        <f>[2]Capacity_HH2!A50</f>
        <v>0</v>
      </c>
      <c r="B50">
        <f>[2]Capacity_HH2!B50</f>
        <v>0</v>
      </c>
      <c r="C50">
        <f>[2]Capacity_HH2!C50</f>
        <v>0</v>
      </c>
      <c r="D50">
        <f>[2]Capacity_HH2!D50</f>
        <v>0</v>
      </c>
      <c r="E50">
        <f>[2]Capacity_HH2!E50</f>
        <v>0</v>
      </c>
      <c r="F50">
        <f>[2]Capacity_HH2!F50</f>
        <v>0</v>
      </c>
      <c r="G50">
        <f>[2]Capacity_HH2!G50</f>
        <v>0</v>
      </c>
      <c r="H50">
        <f>[2]Capacity_HH2!H50</f>
        <v>0</v>
      </c>
      <c r="I50">
        <f>[2]Capacity_HH2!I50</f>
        <v>0</v>
      </c>
      <c r="J50">
        <f>[2]Capacity_HH2!J50</f>
        <v>0</v>
      </c>
    </row>
    <row r="51" spans="1:10">
      <c r="A51" s="2">
        <f>[2]Capacity_HH2!A51</f>
        <v>0</v>
      </c>
      <c r="B51">
        <f>[2]Capacity_HH2!B51</f>
        <v>0</v>
      </c>
      <c r="C51">
        <f>[2]Capacity_HH2!C51</f>
        <v>0</v>
      </c>
      <c r="D51">
        <f>[2]Capacity_HH2!D51</f>
        <v>0</v>
      </c>
      <c r="E51">
        <f>[2]Capacity_HH2!E51</f>
        <v>0</v>
      </c>
      <c r="F51">
        <f>[2]Capacity_HH2!F51</f>
        <v>0</v>
      </c>
      <c r="G51">
        <f>[2]Capacity_HH2!G51</f>
        <v>0</v>
      </c>
      <c r="H51">
        <f>[2]Capacity_HH2!H51</f>
        <v>0</v>
      </c>
      <c r="I51">
        <f>[2]Capacity_HH2!I51</f>
        <v>0</v>
      </c>
      <c r="J51">
        <f>[2]Capacity_HH2!J51</f>
        <v>0</v>
      </c>
    </row>
    <row r="52" spans="1:10">
      <c r="A52" s="2">
        <f>[2]Capacity_HH2!A52</f>
        <v>0</v>
      </c>
      <c r="B52">
        <f>[2]Capacity_HH2!B52</f>
        <v>0</v>
      </c>
      <c r="C52">
        <f>[2]Capacity_HH2!C52</f>
        <v>0</v>
      </c>
      <c r="D52">
        <f>[2]Capacity_HH2!D52</f>
        <v>0</v>
      </c>
      <c r="E52">
        <f>[2]Capacity_HH2!E52</f>
        <v>0</v>
      </c>
      <c r="F52">
        <f>[2]Capacity_HH2!F52</f>
        <v>0</v>
      </c>
      <c r="G52">
        <f>[2]Capacity_HH2!G52</f>
        <v>0</v>
      </c>
      <c r="H52">
        <f>[2]Capacity_HH2!H52</f>
        <v>0</v>
      </c>
      <c r="I52">
        <f>[2]Capacity_HH2!I52</f>
        <v>0</v>
      </c>
      <c r="J52">
        <f>[2]Capacity_HH2!J52</f>
        <v>0</v>
      </c>
    </row>
    <row r="53" spans="1:10">
      <c r="A53" s="2">
        <f>[2]Capacity_HH2!A53</f>
        <v>0</v>
      </c>
      <c r="B53">
        <f>[2]Capacity_HH2!B53</f>
        <v>0</v>
      </c>
      <c r="C53">
        <f>[2]Capacity_HH2!C53</f>
        <v>0</v>
      </c>
      <c r="D53">
        <f>[2]Capacity_HH2!D53</f>
        <v>0</v>
      </c>
      <c r="E53">
        <f>[2]Capacity_HH2!E53</f>
        <v>0</v>
      </c>
      <c r="F53">
        <f>[2]Capacity_HH2!F53</f>
        <v>0</v>
      </c>
      <c r="G53">
        <f>[2]Capacity_HH2!G53</f>
        <v>0</v>
      </c>
      <c r="H53">
        <f>[2]Capacity_HH2!H53</f>
        <v>0</v>
      </c>
      <c r="I53">
        <f>[2]Capacity_HH2!I53</f>
        <v>0</v>
      </c>
      <c r="J53">
        <f>[2]Capacity_HH2!J53</f>
        <v>0</v>
      </c>
    </row>
    <row r="54" spans="1:10">
      <c r="A54" s="2">
        <f>[2]Capacity_HH2!A54</f>
        <v>0</v>
      </c>
      <c r="B54">
        <f>[2]Capacity_HH2!B54</f>
        <v>0</v>
      </c>
      <c r="C54">
        <f>[2]Capacity_HH2!C54</f>
        <v>0</v>
      </c>
      <c r="D54">
        <f>[2]Capacity_HH2!D54</f>
        <v>0</v>
      </c>
      <c r="E54">
        <f>[2]Capacity_HH2!E54</f>
        <v>0</v>
      </c>
      <c r="F54">
        <f>[2]Capacity_HH2!F54</f>
        <v>0</v>
      </c>
      <c r="G54">
        <f>[2]Capacity_HH2!G54</f>
        <v>0</v>
      </c>
      <c r="H54">
        <f>[2]Capacity_HH2!H54</f>
        <v>0</v>
      </c>
      <c r="I54">
        <f>[2]Capacity_HH2!I54</f>
        <v>0</v>
      </c>
      <c r="J54">
        <f>[2]Capacity_HH2!J54</f>
        <v>0</v>
      </c>
    </row>
    <row r="55" spans="1:10">
      <c r="A55" s="2">
        <f>[2]Capacity_HH2!A55</f>
        <v>0</v>
      </c>
      <c r="B55">
        <f>[2]Capacity_HH2!B55</f>
        <v>0</v>
      </c>
      <c r="C55">
        <f>[2]Capacity_HH2!C55</f>
        <v>0</v>
      </c>
      <c r="D55">
        <f>[2]Capacity_HH2!D55</f>
        <v>0</v>
      </c>
      <c r="E55">
        <f>[2]Capacity_HH2!E55</f>
        <v>0</v>
      </c>
      <c r="F55">
        <f>[2]Capacity_HH2!F55</f>
        <v>0</v>
      </c>
      <c r="G55">
        <f>[2]Capacity_HH2!G55</f>
        <v>0</v>
      </c>
      <c r="H55">
        <f>[2]Capacity_HH2!H55</f>
        <v>0</v>
      </c>
      <c r="I55">
        <f>[2]Capacity_HH2!I55</f>
        <v>0</v>
      </c>
      <c r="J55">
        <f>[2]Capacity_HH2!J55</f>
        <v>0</v>
      </c>
    </row>
    <row r="56" spans="1:10">
      <c r="A56" s="2">
        <f>[2]Capacity_HH2!A56</f>
        <v>0</v>
      </c>
      <c r="B56">
        <f>[2]Capacity_HH2!B56</f>
        <v>0</v>
      </c>
      <c r="C56">
        <f>[2]Capacity_HH2!C56</f>
        <v>0</v>
      </c>
      <c r="D56">
        <f>[2]Capacity_HH2!D56</f>
        <v>0</v>
      </c>
      <c r="E56">
        <f>[2]Capacity_HH2!E56</f>
        <v>0</v>
      </c>
      <c r="F56">
        <f>[2]Capacity_HH2!F56</f>
        <v>0</v>
      </c>
      <c r="G56">
        <f>[2]Capacity_HH2!G56</f>
        <v>0</v>
      </c>
      <c r="H56">
        <f>[2]Capacity_HH2!H56</f>
        <v>0</v>
      </c>
      <c r="I56">
        <f>[2]Capacity_HH2!I56</f>
        <v>0</v>
      </c>
      <c r="J56">
        <f>[2]Capacity_HH2!J56</f>
        <v>0</v>
      </c>
    </row>
    <row r="57" spans="1:10">
      <c r="A57" s="2">
        <f>[2]Capacity_HH2!A57</f>
        <v>0</v>
      </c>
      <c r="B57">
        <f>[2]Capacity_HH2!B57</f>
        <v>0</v>
      </c>
      <c r="C57">
        <f>[2]Capacity_HH2!C57</f>
        <v>0</v>
      </c>
      <c r="D57">
        <f>[2]Capacity_HH2!D57</f>
        <v>0</v>
      </c>
      <c r="E57">
        <f>[2]Capacity_HH2!E57</f>
        <v>0</v>
      </c>
      <c r="F57">
        <f>[2]Capacity_HH2!F57</f>
        <v>0</v>
      </c>
      <c r="G57">
        <f>[2]Capacity_HH2!G57</f>
        <v>0</v>
      </c>
      <c r="H57">
        <f>[2]Capacity_HH2!H57</f>
        <v>0</v>
      </c>
      <c r="I57">
        <f>[2]Capacity_HH2!I57</f>
        <v>0</v>
      </c>
      <c r="J57">
        <f>[2]Capacity_HH2!J57</f>
        <v>0</v>
      </c>
    </row>
    <row r="58" spans="1:10">
      <c r="A58" s="2">
        <f>[2]Capacity_HH2!A58</f>
        <v>0</v>
      </c>
      <c r="B58">
        <f>[2]Capacity_HH2!B58</f>
        <v>0</v>
      </c>
      <c r="C58">
        <f>[2]Capacity_HH2!C58</f>
        <v>0</v>
      </c>
      <c r="D58">
        <f>[2]Capacity_HH2!D58</f>
        <v>0</v>
      </c>
      <c r="E58">
        <f>[2]Capacity_HH2!E58</f>
        <v>0</v>
      </c>
      <c r="F58">
        <f>[2]Capacity_HH2!F58</f>
        <v>0</v>
      </c>
      <c r="G58">
        <f>[2]Capacity_HH2!G58</f>
        <v>0</v>
      </c>
      <c r="H58">
        <f>[2]Capacity_HH2!H58</f>
        <v>0</v>
      </c>
      <c r="I58">
        <f>[2]Capacity_HH2!I58</f>
        <v>0</v>
      </c>
      <c r="J58">
        <f>[2]Capacity_HH2!J58</f>
        <v>0</v>
      </c>
    </row>
    <row r="59" spans="1:10">
      <c r="A59" s="2">
        <f>[2]Capacity_HH2!A59</f>
        <v>0</v>
      </c>
      <c r="B59">
        <f>[2]Capacity_HH2!B59</f>
        <v>0</v>
      </c>
      <c r="C59">
        <f>[2]Capacity_HH2!C59</f>
        <v>0</v>
      </c>
      <c r="D59">
        <f>[2]Capacity_HH2!D59</f>
        <v>0</v>
      </c>
      <c r="E59">
        <f>[2]Capacity_HH2!E59</f>
        <v>0</v>
      </c>
      <c r="F59">
        <f>[2]Capacity_HH2!F59</f>
        <v>0</v>
      </c>
      <c r="G59">
        <f>[2]Capacity_HH2!G59</f>
        <v>0</v>
      </c>
      <c r="H59">
        <f>[2]Capacity_HH2!H59</f>
        <v>0</v>
      </c>
      <c r="I59">
        <f>[2]Capacity_HH2!I59</f>
        <v>0</v>
      </c>
      <c r="J59">
        <f>[2]Capacity_HH2!J59</f>
        <v>0</v>
      </c>
    </row>
    <row r="60" spans="1:10">
      <c r="A60" s="2">
        <f>[2]Capacity_HH2!A60</f>
        <v>0</v>
      </c>
      <c r="B60">
        <f>[2]Capacity_HH2!B60</f>
        <v>0</v>
      </c>
      <c r="C60">
        <f>[2]Capacity_HH2!C60</f>
        <v>0</v>
      </c>
      <c r="D60">
        <f>[2]Capacity_HH2!D60</f>
        <v>0</v>
      </c>
      <c r="E60">
        <f>[2]Capacity_HH2!E60</f>
        <v>0</v>
      </c>
      <c r="F60">
        <f>[2]Capacity_HH2!F60</f>
        <v>0</v>
      </c>
      <c r="G60">
        <f>[2]Capacity_HH2!G60</f>
        <v>0</v>
      </c>
      <c r="H60">
        <f>[2]Capacity_HH2!H60</f>
        <v>0</v>
      </c>
      <c r="I60">
        <f>[2]Capacity_HH2!I60</f>
        <v>0</v>
      </c>
      <c r="J60">
        <f>[2]Capacity_HH2!J60</f>
        <v>0</v>
      </c>
    </row>
    <row r="61" spans="1:10">
      <c r="A61" s="2">
        <f>[2]Capacity_HH2!A61</f>
        <v>0</v>
      </c>
      <c r="B61">
        <f>[2]Capacity_HH2!B61</f>
        <v>0</v>
      </c>
      <c r="C61">
        <f>[2]Capacity_HH2!C61</f>
        <v>0</v>
      </c>
      <c r="D61">
        <f>[2]Capacity_HH2!D61</f>
        <v>0</v>
      </c>
      <c r="E61">
        <f>[2]Capacity_HH2!E61</f>
        <v>0</v>
      </c>
      <c r="F61">
        <f>[2]Capacity_HH2!F61</f>
        <v>0</v>
      </c>
      <c r="G61">
        <f>[2]Capacity_HH2!G61</f>
        <v>0</v>
      </c>
      <c r="H61">
        <f>[2]Capacity_HH2!H61</f>
        <v>0</v>
      </c>
      <c r="I61">
        <f>[2]Capacity_HH2!I61</f>
        <v>0</v>
      </c>
      <c r="J61">
        <f>[2]Capacity_HH2!J61</f>
        <v>0</v>
      </c>
    </row>
    <row r="62" spans="1:10">
      <c r="A62" s="2">
        <f>[2]Capacity_HH2!A62</f>
        <v>0</v>
      </c>
      <c r="B62">
        <f>[2]Capacity_HH2!B62</f>
        <v>0</v>
      </c>
      <c r="C62">
        <f>[2]Capacity_HH2!C62</f>
        <v>0</v>
      </c>
      <c r="D62">
        <f>[2]Capacity_HH2!D62</f>
        <v>0</v>
      </c>
      <c r="E62">
        <f>[2]Capacity_HH2!E62</f>
        <v>0</v>
      </c>
      <c r="F62">
        <f>[2]Capacity_HH2!F62</f>
        <v>0</v>
      </c>
      <c r="G62">
        <f>[2]Capacity_HH2!G62</f>
        <v>0</v>
      </c>
      <c r="H62">
        <f>[2]Capacity_HH2!H62</f>
        <v>0</v>
      </c>
      <c r="I62">
        <f>[2]Capacity_HH2!I62</f>
        <v>0</v>
      </c>
      <c r="J62">
        <f>[2]Capacity_HH2!J62</f>
        <v>0</v>
      </c>
    </row>
    <row r="63" spans="1:10">
      <c r="A63" s="2">
        <f>[2]Capacity_HH2!A63</f>
        <v>0</v>
      </c>
      <c r="B63">
        <f>[2]Capacity_HH2!B63</f>
        <v>0</v>
      </c>
      <c r="C63">
        <f>[2]Capacity_HH2!C63</f>
        <v>0</v>
      </c>
      <c r="D63">
        <f>[2]Capacity_HH2!D63</f>
        <v>0</v>
      </c>
      <c r="E63">
        <f>[2]Capacity_HH2!E63</f>
        <v>0</v>
      </c>
      <c r="F63">
        <f>[2]Capacity_HH2!F63</f>
        <v>0</v>
      </c>
      <c r="G63">
        <f>[2]Capacity_HH2!G63</f>
        <v>0</v>
      </c>
      <c r="H63">
        <f>[2]Capacity_HH2!H63</f>
        <v>0</v>
      </c>
      <c r="I63">
        <f>[2]Capacity_HH2!I63</f>
        <v>0</v>
      </c>
      <c r="J63">
        <f>[2]Capacity_HH2!J63</f>
        <v>0</v>
      </c>
    </row>
    <row r="64" spans="1:10">
      <c r="A64" s="2">
        <f>[2]Capacity_HH2!A64</f>
        <v>0</v>
      </c>
      <c r="B64">
        <f>[2]Capacity_HH2!B64</f>
        <v>0</v>
      </c>
      <c r="C64">
        <f>[2]Capacity_HH2!C64</f>
        <v>0</v>
      </c>
      <c r="D64">
        <f>[2]Capacity_HH2!D64</f>
        <v>0</v>
      </c>
      <c r="E64">
        <f>[2]Capacity_HH2!E64</f>
        <v>0</v>
      </c>
      <c r="F64">
        <f>[2]Capacity_HH2!F64</f>
        <v>0</v>
      </c>
      <c r="G64">
        <f>[2]Capacity_HH2!G64</f>
        <v>0</v>
      </c>
      <c r="H64">
        <f>[2]Capacity_HH2!H64</f>
        <v>0</v>
      </c>
      <c r="I64">
        <f>[2]Capacity_HH2!I64</f>
        <v>0</v>
      </c>
      <c r="J64">
        <f>[2]Capacity_HH2!J64</f>
        <v>0</v>
      </c>
    </row>
    <row r="65" spans="1:10">
      <c r="A65" s="2">
        <f>[2]Capacity_HH2!A65</f>
        <v>0</v>
      </c>
      <c r="B65">
        <f>[2]Capacity_HH2!B65</f>
        <v>0</v>
      </c>
      <c r="C65">
        <f>[2]Capacity_HH2!C65</f>
        <v>0</v>
      </c>
      <c r="D65">
        <f>[2]Capacity_HH2!D65</f>
        <v>0</v>
      </c>
      <c r="E65">
        <f>[2]Capacity_HH2!E65</f>
        <v>0</v>
      </c>
      <c r="F65">
        <f>[2]Capacity_HH2!F65</f>
        <v>0</v>
      </c>
      <c r="G65">
        <f>[2]Capacity_HH2!G65</f>
        <v>0</v>
      </c>
      <c r="H65">
        <f>[2]Capacity_HH2!H65</f>
        <v>0</v>
      </c>
      <c r="I65">
        <f>[2]Capacity_HH2!I65</f>
        <v>0</v>
      </c>
      <c r="J65">
        <f>[2]Capacity_HH2!J65</f>
        <v>0</v>
      </c>
    </row>
    <row r="66" spans="1:10">
      <c r="A66" s="2">
        <f>[2]Capacity_HH2!A66</f>
        <v>0</v>
      </c>
      <c r="B66">
        <f>[2]Capacity_HH2!B66</f>
        <v>0</v>
      </c>
      <c r="C66">
        <f>[2]Capacity_HH2!C66</f>
        <v>0</v>
      </c>
      <c r="D66">
        <f>[2]Capacity_HH2!D66</f>
        <v>0</v>
      </c>
      <c r="E66">
        <f>[2]Capacity_HH2!E66</f>
        <v>0</v>
      </c>
      <c r="F66">
        <f>[2]Capacity_HH2!F66</f>
        <v>0</v>
      </c>
      <c r="G66">
        <f>[2]Capacity_HH2!G66</f>
        <v>0</v>
      </c>
      <c r="H66">
        <f>[2]Capacity_HH2!H66</f>
        <v>0</v>
      </c>
      <c r="I66">
        <f>[2]Capacity_HH2!I66</f>
        <v>0</v>
      </c>
      <c r="J66">
        <f>[2]Capacity_HH2!J66</f>
        <v>0</v>
      </c>
    </row>
    <row r="67" spans="1:10">
      <c r="A67" s="2">
        <f>[2]Capacity_HH2!A67</f>
        <v>0</v>
      </c>
      <c r="B67">
        <f>[2]Capacity_HH2!B67</f>
        <v>0</v>
      </c>
      <c r="C67">
        <f>[2]Capacity_HH2!C67</f>
        <v>0</v>
      </c>
      <c r="D67">
        <f>[2]Capacity_HH2!D67</f>
        <v>0</v>
      </c>
      <c r="E67">
        <f>[2]Capacity_HH2!E67</f>
        <v>0</v>
      </c>
      <c r="F67">
        <f>[2]Capacity_HH2!F67</f>
        <v>0</v>
      </c>
      <c r="G67">
        <f>[2]Capacity_HH2!G67</f>
        <v>0</v>
      </c>
      <c r="H67">
        <f>[2]Capacity_HH2!H67</f>
        <v>0</v>
      </c>
      <c r="I67">
        <f>[2]Capacity_HH2!I67</f>
        <v>0</v>
      </c>
      <c r="J67">
        <f>[2]Capacity_HH2!J67</f>
        <v>0</v>
      </c>
    </row>
    <row r="68" spans="1:10">
      <c r="A68" s="2">
        <f>[2]Capacity_HH2!A68</f>
        <v>0</v>
      </c>
      <c r="B68">
        <f>[2]Capacity_HH2!B68</f>
        <v>0</v>
      </c>
      <c r="C68">
        <f>[2]Capacity_HH2!C68</f>
        <v>0</v>
      </c>
      <c r="D68">
        <f>[2]Capacity_HH2!D68</f>
        <v>0</v>
      </c>
      <c r="E68">
        <f>[2]Capacity_HH2!E68</f>
        <v>0</v>
      </c>
      <c r="F68">
        <f>[2]Capacity_HH2!F68</f>
        <v>0</v>
      </c>
      <c r="G68">
        <f>[2]Capacity_HH2!G68</f>
        <v>0</v>
      </c>
      <c r="H68">
        <f>[2]Capacity_HH2!H68</f>
        <v>0</v>
      </c>
      <c r="I68">
        <f>[2]Capacity_HH2!I68</f>
        <v>0</v>
      </c>
      <c r="J68">
        <f>[2]Capacity_HH2!J68</f>
        <v>0</v>
      </c>
    </row>
    <row r="69" spans="1:10">
      <c r="A69" s="2">
        <f>[2]Capacity_HH2!A69</f>
        <v>0</v>
      </c>
      <c r="B69">
        <f>[2]Capacity_HH2!B69</f>
        <v>0</v>
      </c>
      <c r="C69">
        <f>[2]Capacity_HH2!C69</f>
        <v>0</v>
      </c>
      <c r="D69">
        <f>[2]Capacity_HH2!D69</f>
        <v>0</v>
      </c>
      <c r="E69">
        <f>[2]Capacity_HH2!E69</f>
        <v>0</v>
      </c>
      <c r="F69">
        <f>[2]Capacity_HH2!F69</f>
        <v>0</v>
      </c>
      <c r="G69">
        <f>[2]Capacity_HH2!G69</f>
        <v>0</v>
      </c>
      <c r="H69">
        <f>[2]Capacity_HH2!H69</f>
        <v>0</v>
      </c>
      <c r="I69">
        <f>[2]Capacity_HH2!I69</f>
        <v>0</v>
      </c>
      <c r="J69">
        <f>[2]Capacity_HH2!J69</f>
        <v>0</v>
      </c>
    </row>
    <row r="70" spans="1:10">
      <c r="A70" s="2">
        <f>[2]Capacity_HH2!A70</f>
        <v>0</v>
      </c>
      <c r="B70">
        <f>[2]Capacity_HH2!B70</f>
        <v>0</v>
      </c>
      <c r="C70">
        <f>[2]Capacity_HH2!C70</f>
        <v>0</v>
      </c>
      <c r="D70">
        <f>[2]Capacity_HH2!D70</f>
        <v>0</v>
      </c>
      <c r="E70">
        <f>[2]Capacity_HH2!E70</f>
        <v>0</v>
      </c>
      <c r="F70">
        <f>[2]Capacity_HH2!F70</f>
        <v>0</v>
      </c>
      <c r="G70">
        <f>[2]Capacity_HH2!G70</f>
        <v>0</v>
      </c>
      <c r="H70">
        <f>[2]Capacity_HH2!H70</f>
        <v>0</v>
      </c>
      <c r="I70">
        <f>[2]Capacity_HH2!I70</f>
        <v>0</v>
      </c>
      <c r="J70">
        <f>[2]Capacity_HH2!J70</f>
        <v>0</v>
      </c>
    </row>
    <row r="71" spans="1:10">
      <c r="A71" s="2">
        <f>[2]Capacity_HH2!A71</f>
        <v>0</v>
      </c>
      <c r="B71">
        <f>[2]Capacity_HH2!B71</f>
        <v>0</v>
      </c>
      <c r="C71">
        <f>[2]Capacity_HH2!C71</f>
        <v>0</v>
      </c>
      <c r="D71">
        <f>[2]Capacity_HH2!D71</f>
        <v>0</v>
      </c>
      <c r="E71">
        <f>[2]Capacity_HH2!E71</f>
        <v>0</v>
      </c>
      <c r="F71">
        <f>[2]Capacity_HH2!F71</f>
        <v>0</v>
      </c>
      <c r="G71">
        <f>[2]Capacity_HH2!G71</f>
        <v>0</v>
      </c>
      <c r="H71">
        <f>[2]Capacity_HH2!H71</f>
        <v>0</v>
      </c>
      <c r="I71">
        <f>[2]Capacity_HH2!I71</f>
        <v>0</v>
      </c>
      <c r="J71">
        <f>[2]Capacity_HH2!J71</f>
        <v>0</v>
      </c>
    </row>
    <row r="72" spans="1:10">
      <c r="A72" s="2">
        <f>[2]Capacity_HH2!A72</f>
        <v>0</v>
      </c>
      <c r="B72">
        <f>[2]Capacity_HH2!B72</f>
        <v>0</v>
      </c>
      <c r="C72">
        <f>[2]Capacity_HH2!C72</f>
        <v>0</v>
      </c>
      <c r="D72">
        <f>[2]Capacity_HH2!D72</f>
        <v>0</v>
      </c>
      <c r="E72">
        <f>[2]Capacity_HH2!E72</f>
        <v>0</v>
      </c>
      <c r="F72">
        <f>[2]Capacity_HH2!F72</f>
        <v>0</v>
      </c>
      <c r="G72">
        <f>[2]Capacity_HH2!G72</f>
        <v>0</v>
      </c>
      <c r="H72">
        <f>[2]Capacity_HH2!H72</f>
        <v>0</v>
      </c>
      <c r="I72">
        <f>[2]Capacity_HH2!I72</f>
        <v>0</v>
      </c>
      <c r="J72">
        <f>[2]Capacity_HH2!J72</f>
        <v>0</v>
      </c>
    </row>
    <row r="73" spans="1:10">
      <c r="A73" s="2">
        <f>[2]Capacity_HH2!A73</f>
        <v>0</v>
      </c>
      <c r="B73">
        <f>[2]Capacity_HH2!B73</f>
        <v>0</v>
      </c>
      <c r="C73">
        <f>[2]Capacity_HH2!C73</f>
        <v>0</v>
      </c>
      <c r="D73">
        <f>[2]Capacity_HH2!D73</f>
        <v>0</v>
      </c>
      <c r="E73">
        <f>[2]Capacity_HH2!E73</f>
        <v>0</v>
      </c>
      <c r="F73">
        <f>[2]Capacity_HH2!F73</f>
        <v>0</v>
      </c>
      <c r="G73">
        <f>[2]Capacity_HH2!G73</f>
        <v>0</v>
      </c>
      <c r="H73">
        <f>[2]Capacity_HH2!H73</f>
        <v>0</v>
      </c>
      <c r="I73">
        <f>[2]Capacity_HH2!I73</f>
        <v>0</v>
      </c>
      <c r="J73">
        <f>[2]Capacity_HH2!J73</f>
        <v>0</v>
      </c>
    </row>
    <row r="74" spans="1:10">
      <c r="A74" s="2">
        <f>[2]Capacity_HH2!A74</f>
        <v>0</v>
      </c>
      <c r="B74">
        <f>[2]Capacity_HH2!B74</f>
        <v>0</v>
      </c>
      <c r="C74">
        <f>[2]Capacity_HH2!C74</f>
        <v>0</v>
      </c>
      <c r="D74">
        <f>[2]Capacity_HH2!D74</f>
        <v>0</v>
      </c>
      <c r="E74">
        <f>[2]Capacity_HH2!E74</f>
        <v>0</v>
      </c>
      <c r="F74">
        <f>[2]Capacity_HH2!F74</f>
        <v>0</v>
      </c>
      <c r="G74">
        <f>[2]Capacity_HH2!G74</f>
        <v>0</v>
      </c>
      <c r="H74">
        <f>[2]Capacity_HH2!H74</f>
        <v>0</v>
      </c>
      <c r="I74">
        <f>[2]Capacity_HH2!I74</f>
        <v>0</v>
      </c>
      <c r="J74">
        <f>[2]Capacity_HH2!J74</f>
        <v>0</v>
      </c>
    </row>
    <row r="75" spans="1:10">
      <c r="A75" s="2">
        <f>[2]Capacity_HH2!A75</f>
        <v>0</v>
      </c>
      <c r="B75">
        <f>[2]Capacity_HH2!B75</f>
        <v>0</v>
      </c>
      <c r="C75">
        <f>[2]Capacity_HH2!C75</f>
        <v>0</v>
      </c>
      <c r="D75">
        <f>[2]Capacity_HH2!D75</f>
        <v>0</v>
      </c>
      <c r="E75">
        <f>[2]Capacity_HH2!E75</f>
        <v>0</v>
      </c>
      <c r="F75">
        <f>[2]Capacity_HH2!F75</f>
        <v>0</v>
      </c>
      <c r="G75">
        <f>[2]Capacity_HH2!G75</f>
        <v>0</v>
      </c>
      <c r="H75">
        <f>[2]Capacity_HH2!H75</f>
        <v>0</v>
      </c>
      <c r="I75">
        <f>[2]Capacity_HH2!I75</f>
        <v>0</v>
      </c>
      <c r="J75">
        <f>[2]Capacity_HH2!J75</f>
        <v>0</v>
      </c>
    </row>
    <row r="76" spans="1:10">
      <c r="A76" s="2">
        <f>[2]Capacity_HH2!A76</f>
        <v>0</v>
      </c>
      <c r="B76">
        <f>[2]Capacity_HH2!B76</f>
        <v>0</v>
      </c>
      <c r="C76">
        <f>[2]Capacity_HH2!C76</f>
        <v>0</v>
      </c>
      <c r="D76">
        <f>[2]Capacity_HH2!D76</f>
        <v>0</v>
      </c>
      <c r="E76">
        <f>[2]Capacity_HH2!E76</f>
        <v>0</v>
      </c>
      <c r="F76">
        <f>[2]Capacity_HH2!F76</f>
        <v>0</v>
      </c>
      <c r="G76">
        <f>[2]Capacity_HH2!G76</f>
        <v>0</v>
      </c>
      <c r="H76">
        <f>[2]Capacity_HH2!H76</f>
        <v>0</v>
      </c>
      <c r="I76">
        <f>[2]Capacity_HH2!I76</f>
        <v>0</v>
      </c>
      <c r="J76">
        <f>[2]Capacity_HH2!J76</f>
        <v>0</v>
      </c>
    </row>
    <row r="77" spans="1:10">
      <c r="A77" s="2">
        <f>[2]Capacity_HH2!A77</f>
        <v>0</v>
      </c>
      <c r="B77">
        <f>[2]Capacity_HH2!B77</f>
        <v>0</v>
      </c>
      <c r="C77">
        <f>[2]Capacity_HH2!C77</f>
        <v>0</v>
      </c>
      <c r="D77">
        <f>[2]Capacity_HH2!D77</f>
        <v>0</v>
      </c>
      <c r="E77">
        <f>[2]Capacity_HH2!E77</f>
        <v>0</v>
      </c>
      <c r="F77">
        <f>[2]Capacity_HH2!F77</f>
        <v>0</v>
      </c>
      <c r="G77">
        <f>[2]Capacity_HH2!G77</f>
        <v>0</v>
      </c>
      <c r="H77">
        <f>[2]Capacity_HH2!H77</f>
        <v>0</v>
      </c>
      <c r="I77">
        <f>[2]Capacity_HH2!I77</f>
        <v>0</v>
      </c>
      <c r="J77">
        <f>[2]Capacity_HH2!J77</f>
        <v>0</v>
      </c>
    </row>
    <row r="78" spans="1:10">
      <c r="A78" s="2">
        <f>[2]Capacity_HH2!A78</f>
        <v>0</v>
      </c>
      <c r="B78">
        <f>[2]Capacity_HH2!B78</f>
        <v>0</v>
      </c>
      <c r="C78">
        <f>[2]Capacity_HH2!C78</f>
        <v>0</v>
      </c>
      <c r="D78">
        <f>[2]Capacity_HH2!D78</f>
        <v>0</v>
      </c>
      <c r="E78">
        <f>[2]Capacity_HH2!E78</f>
        <v>0</v>
      </c>
      <c r="F78">
        <f>[2]Capacity_HH2!F78</f>
        <v>0</v>
      </c>
      <c r="G78">
        <f>[2]Capacity_HH2!G78</f>
        <v>0</v>
      </c>
      <c r="H78">
        <f>[2]Capacity_HH2!H78</f>
        <v>0</v>
      </c>
      <c r="I78">
        <f>[2]Capacity_HH2!I78</f>
        <v>0</v>
      </c>
      <c r="J78">
        <f>[2]Capacity_HH2!J78</f>
        <v>0</v>
      </c>
    </row>
    <row r="79" spans="1:10">
      <c r="A79" s="2">
        <f>[2]Capacity_HH2!A79</f>
        <v>0</v>
      </c>
      <c r="B79">
        <f>[2]Capacity_HH2!B79</f>
        <v>0</v>
      </c>
      <c r="C79">
        <f>[2]Capacity_HH2!C79</f>
        <v>0</v>
      </c>
      <c r="D79">
        <f>[2]Capacity_HH2!D79</f>
        <v>0</v>
      </c>
      <c r="E79">
        <f>[2]Capacity_HH2!E79</f>
        <v>0</v>
      </c>
      <c r="F79">
        <f>[2]Capacity_HH2!F79</f>
        <v>0</v>
      </c>
      <c r="G79">
        <f>[2]Capacity_HH2!G79</f>
        <v>0</v>
      </c>
      <c r="H79">
        <f>[2]Capacity_HH2!H79</f>
        <v>0</v>
      </c>
      <c r="I79">
        <f>[2]Capacity_HH2!I79</f>
        <v>0</v>
      </c>
      <c r="J79">
        <f>[2]Capacity_HH2!J79</f>
        <v>0</v>
      </c>
    </row>
    <row r="80" spans="1:10">
      <c r="A80" s="2">
        <f>[2]Capacity_HH2!A80</f>
        <v>0</v>
      </c>
      <c r="B80">
        <f>[2]Capacity_HH2!B80</f>
        <v>0</v>
      </c>
      <c r="C80">
        <f>[2]Capacity_HH2!C80</f>
        <v>0</v>
      </c>
      <c r="D80">
        <f>[2]Capacity_HH2!D80</f>
        <v>0</v>
      </c>
      <c r="E80">
        <f>[2]Capacity_HH2!E80</f>
        <v>0</v>
      </c>
      <c r="F80">
        <f>[2]Capacity_HH2!F80</f>
        <v>0</v>
      </c>
      <c r="G80">
        <f>[2]Capacity_HH2!G80</f>
        <v>0</v>
      </c>
      <c r="H80">
        <f>[2]Capacity_HH2!H80</f>
        <v>0</v>
      </c>
      <c r="I80">
        <f>[2]Capacity_HH2!I80</f>
        <v>0</v>
      </c>
      <c r="J80">
        <f>[2]Capacity_HH2!J80</f>
        <v>0</v>
      </c>
    </row>
    <row r="81" spans="1:10">
      <c r="A81" s="2">
        <f>[2]Capacity_HH2!A81</f>
        <v>0</v>
      </c>
      <c r="B81">
        <f>[2]Capacity_HH2!B81</f>
        <v>0</v>
      </c>
      <c r="C81">
        <f>[2]Capacity_HH2!C81</f>
        <v>0</v>
      </c>
      <c r="D81">
        <f>[2]Capacity_HH2!D81</f>
        <v>0</v>
      </c>
      <c r="E81">
        <f>[2]Capacity_HH2!E81</f>
        <v>0</v>
      </c>
      <c r="F81">
        <f>[2]Capacity_HH2!F81</f>
        <v>0</v>
      </c>
      <c r="G81">
        <f>[2]Capacity_HH2!G81</f>
        <v>0</v>
      </c>
      <c r="H81">
        <f>[2]Capacity_HH2!H81</f>
        <v>0</v>
      </c>
      <c r="I81">
        <f>[2]Capacity_HH2!I81</f>
        <v>0</v>
      </c>
      <c r="J81">
        <f>[2]Capacity_HH2!J81</f>
        <v>0</v>
      </c>
    </row>
    <row r="82" spans="1:10">
      <c r="A82" s="2">
        <f>[2]Capacity_HH2!A82</f>
        <v>0</v>
      </c>
      <c r="B82">
        <f>[2]Capacity_HH2!B82</f>
        <v>0</v>
      </c>
      <c r="C82">
        <f>[2]Capacity_HH2!C82</f>
        <v>0</v>
      </c>
      <c r="D82">
        <f>[2]Capacity_HH2!D82</f>
        <v>0</v>
      </c>
      <c r="E82">
        <f>[2]Capacity_HH2!E82</f>
        <v>0</v>
      </c>
      <c r="F82">
        <f>[2]Capacity_HH2!F82</f>
        <v>0</v>
      </c>
      <c r="G82">
        <f>[2]Capacity_HH2!G82</f>
        <v>0</v>
      </c>
      <c r="H82">
        <f>[2]Capacity_HH2!H82</f>
        <v>0</v>
      </c>
      <c r="I82">
        <f>[2]Capacity_HH2!I82</f>
        <v>0</v>
      </c>
      <c r="J82">
        <f>[2]Capacity_HH2!J82</f>
        <v>0</v>
      </c>
    </row>
    <row r="83" spans="1:10">
      <c r="A83" s="2">
        <f>[2]Capacity_HH2!A83</f>
        <v>0</v>
      </c>
      <c r="B83">
        <f>[2]Capacity_HH2!B83</f>
        <v>0</v>
      </c>
      <c r="C83">
        <f>[2]Capacity_HH2!C83</f>
        <v>0</v>
      </c>
      <c r="D83">
        <f>[2]Capacity_HH2!D83</f>
        <v>0</v>
      </c>
      <c r="E83">
        <f>[2]Capacity_HH2!E83</f>
        <v>0</v>
      </c>
      <c r="F83">
        <f>[2]Capacity_HH2!F83</f>
        <v>0</v>
      </c>
      <c r="G83">
        <f>[2]Capacity_HH2!G83</f>
        <v>0</v>
      </c>
      <c r="H83">
        <f>[2]Capacity_HH2!H83</f>
        <v>0</v>
      </c>
      <c r="I83">
        <f>[2]Capacity_HH2!I83</f>
        <v>0</v>
      </c>
      <c r="J83">
        <f>[2]Capacity_HH2!J83</f>
        <v>0</v>
      </c>
    </row>
    <row r="84" spans="1:10">
      <c r="A84" s="2">
        <f>[2]Capacity_HH2!A84</f>
        <v>0</v>
      </c>
      <c r="B84">
        <f>[2]Capacity_HH2!B84</f>
        <v>0</v>
      </c>
      <c r="C84">
        <f>[2]Capacity_HH2!C84</f>
        <v>0</v>
      </c>
      <c r="D84">
        <f>[2]Capacity_HH2!D84</f>
        <v>0</v>
      </c>
      <c r="E84">
        <f>[2]Capacity_HH2!E84</f>
        <v>0</v>
      </c>
      <c r="F84">
        <f>[2]Capacity_HH2!F84</f>
        <v>0</v>
      </c>
      <c r="G84">
        <f>[2]Capacity_HH2!G84</f>
        <v>0</v>
      </c>
      <c r="H84">
        <f>[2]Capacity_HH2!H84</f>
        <v>0</v>
      </c>
      <c r="I84">
        <f>[2]Capacity_HH2!I84</f>
        <v>0</v>
      </c>
      <c r="J84">
        <f>[2]Capacity_HH2!J84</f>
        <v>0</v>
      </c>
    </row>
    <row r="85" spans="1:10">
      <c r="A85" s="2">
        <f>[2]Capacity_HH2!A85</f>
        <v>0</v>
      </c>
      <c r="B85">
        <f>[2]Capacity_HH2!B85</f>
        <v>0</v>
      </c>
      <c r="C85">
        <f>[2]Capacity_HH2!C85</f>
        <v>0</v>
      </c>
      <c r="D85">
        <f>[2]Capacity_HH2!D85</f>
        <v>0</v>
      </c>
      <c r="E85">
        <f>[2]Capacity_HH2!E85</f>
        <v>0</v>
      </c>
      <c r="F85">
        <f>[2]Capacity_HH2!F85</f>
        <v>0</v>
      </c>
      <c r="G85">
        <f>[2]Capacity_HH2!G85</f>
        <v>0</v>
      </c>
      <c r="H85">
        <f>[2]Capacity_HH2!H85</f>
        <v>0</v>
      </c>
      <c r="I85">
        <f>[2]Capacity_HH2!I85</f>
        <v>0</v>
      </c>
      <c r="J85">
        <f>[2]Capacity_HH2!J85</f>
        <v>0</v>
      </c>
    </row>
    <row r="86" spans="1:10">
      <c r="A86" s="2">
        <f>[2]Capacity_HH2!A86</f>
        <v>0</v>
      </c>
      <c r="B86">
        <f>[2]Capacity_HH2!B86</f>
        <v>0</v>
      </c>
      <c r="C86">
        <f>[2]Capacity_HH2!C86</f>
        <v>0</v>
      </c>
      <c r="D86">
        <f>[2]Capacity_HH2!D86</f>
        <v>0</v>
      </c>
      <c r="E86">
        <f>[2]Capacity_HH2!E86</f>
        <v>0</v>
      </c>
      <c r="F86">
        <f>[2]Capacity_HH2!F86</f>
        <v>0</v>
      </c>
      <c r="G86">
        <f>[2]Capacity_HH2!G86</f>
        <v>0</v>
      </c>
      <c r="H86">
        <f>[2]Capacity_HH2!H86</f>
        <v>0</v>
      </c>
      <c r="I86">
        <f>[2]Capacity_HH2!I86</f>
        <v>0</v>
      </c>
      <c r="J86">
        <f>[2]Capacity_HH2!J86</f>
        <v>0</v>
      </c>
    </row>
    <row r="87" spans="1:10">
      <c r="A87" s="2">
        <f>[2]Capacity_HH2!A87</f>
        <v>0</v>
      </c>
      <c r="B87">
        <f>[2]Capacity_HH2!B87</f>
        <v>0</v>
      </c>
      <c r="C87">
        <f>[2]Capacity_HH2!C87</f>
        <v>0</v>
      </c>
      <c r="D87">
        <f>[2]Capacity_HH2!D87</f>
        <v>0</v>
      </c>
      <c r="E87">
        <f>[2]Capacity_HH2!E87</f>
        <v>0</v>
      </c>
      <c r="F87">
        <f>[2]Capacity_HH2!F87</f>
        <v>0</v>
      </c>
      <c r="G87">
        <f>[2]Capacity_HH2!G87</f>
        <v>0</v>
      </c>
      <c r="H87">
        <f>[2]Capacity_HH2!H87</f>
        <v>0</v>
      </c>
      <c r="I87">
        <f>[2]Capacity_HH2!I87</f>
        <v>0</v>
      </c>
      <c r="J87">
        <f>[2]Capacity_HH2!J87</f>
        <v>0</v>
      </c>
    </row>
    <row r="88" spans="1:10">
      <c r="A88" s="2">
        <f>[2]Capacity_HH2!A88</f>
        <v>0</v>
      </c>
      <c r="B88">
        <f>[2]Capacity_HH2!B88</f>
        <v>0</v>
      </c>
      <c r="C88">
        <f>[2]Capacity_HH2!C88</f>
        <v>0</v>
      </c>
      <c r="D88">
        <f>[2]Capacity_HH2!D88</f>
        <v>0</v>
      </c>
      <c r="E88">
        <f>[2]Capacity_HH2!E88</f>
        <v>0</v>
      </c>
      <c r="F88">
        <f>[2]Capacity_HH2!F88</f>
        <v>0</v>
      </c>
      <c r="G88">
        <f>[2]Capacity_HH2!G88</f>
        <v>0</v>
      </c>
      <c r="H88">
        <f>[2]Capacity_HH2!H88</f>
        <v>0</v>
      </c>
      <c r="I88">
        <f>[2]Capacity_HH2!I88</f>
        <v>0</v>
      </c>
      <c r="J88">
        <f>[2]Capacity_HH2!J88</f>
        <v>0</v>
      </c>
    </row>
    <row r="89" spans="1:10">
      <c r="A89" s="2">
        <f>[2]Capacity_HH2!A89</f>
        <v>0</v>
      </c>
      <c r="B89">
        <f>[2]Capacity_HH2!B89</f>
        <v>0</v>
      </c>
      <c r="C89">
        <f>[2]Capacity_HH2!C89</f>
        <v>0</v>
      </c>
      <c r="D89">
        <f>[2]Capacity_HH2!D89</f>
        <v>0</v>
      </c>
      <c r="E89">
        <f>[2]Capacity_HH2!E89</f>
        <v>0</v>
      </c>
      <c r="F89">
        <f>[2]Capacity_HH2!F89</f>
        <v>0</v>
      </c>
      <c r="G89">
        <f>[2]Capacity_HH2!G89</f>
        <v>0</v>
      </c>
      <c r="H89">
        <f>[2]Capacity_HH2!H89</f>
        <v>0</v>
      </c>
      <c r="I89">
        <f>[2]Capacity_HH2!I89</f>
        <v>0</v>
      </c>
      <c r="J89">
        <f>[2]Capacity_HH2!J89</f>
        <v>0</v>
      </c>
    </row>
    <row r="90" spans="1:10">
      <c r="A90" s="2">
        <f>[2]Capacity_HH2!A90</f>
        <v>0</v>
      </c>
      <c r="B90">
        <f>[2]Capacity_HH2!B90</f>
        <v>0</v>
      </c>
      <c r="C90">
        <f>[2]Capacity_HH2!C90</f>
        <v>0</v>
      </c>
      <c r="D90">
        <f>[2]Capacity_HH2!D90</f>
        <v>0</v>
      </c>
      <c r="E90">
        <f>[2]Capacity_HH2!E90</f>
        <v>0</v>
      </c>
      <c r="F90">
        <f>[2]Capacity_HH2!F90</f>
        <v>0</v>
      </c>
      <c r="G90">
        <f>[2]Capacity_HH2!G90</f>
        <v>0</v>
      </c>
      <c r="H90">
        <f>[2]Capacity_HH2!H90</f>
        <v>0</v>
      </c>
      <c r="I90">
        <f>[2]Capacity_HH2!I90</f>
        <v>0</v>
      </c>
      <c r="J90">
        <f>[2]Capacity_HH2!J90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E103-6C98-452B-A7AC-8FF02366C8D3}">
  <dimension ref="A1:Y25"/>
  <sheetViews>
    <sheetView zoomScale="70" zoomScaleNormal="70" workbookViewId="0">
      <selection activeCell="N5" sqref="N5:W6"/>
    </sheetView>
  </sheetViews>
  <sheetFormatPr defaultRowHeight="14.5"/>
  <cols>
    <col min="2" max="2" width="27" bestFit="1" customWidth="1"/>
  </cols>
  <sheetData>
    <row r="1" spans="1:25">
      <c r="A1">
        <f>[3]Output!A1</f>
        <v>0</v>
      </c>
      <c r="B1" t="str">
        <f>[3]Output!B1</f>
        <v>tech</v>
      </c>
      <c r="C1" t="str">
        <f>[3]Output!C1</f>
        <v>output_comm</v>
      </c>
      <c r="D1" t="str">
        <f>[3]Output!D1</f>
        <v>2010</v>
      </c>
      <c r="E1" t="str">
        <f>[3]Output!E1</f>
        <v>2015</v>
      </c>
      <c r="F1" t="str">
        <f>[3]Output!F1</f>
        <v>2020</v>
      </c>
      <c r="G1" t="str">
        <f>[3]Output!G1</f>
        <v>2025</v>
      </c>
      <c r="H1" t="str">
        <f>[3]Output!H1</f>
        <v>2030</v>
      </c>
      <c r="I1" t="str">
        <f>[3]Output!I1</f>
        <v>2035</v>
      </c>
      <c r="J1" t="str">
        <f>[3]Output!J1</f>
        <v>2040</v>
      </c>
      <c r="K1" t="str">
        <f>[3]Output!K1</f>
        <v>2045</v>
      </c>
      <c r="L1" t="str">
        <f>[3]Output!L1</f>
        <v>2050</v>
      </c>
      <c r="O1" t="str">
        <f>D1</f>
        <v>2010</v>
      </c>
      <c r="P1" t="str">
        <f t="shared" ref="P1:V1" si="0">E1</f>
        <v>2015</v>
      </c>
      <c r="Q1" t="str">
        <f t="shared" si="0"/>
        <v>2020</v>
      </c>
      <c r="R1" t="str">
        <f t="shared" si="0"/>
        <v>2025</v>
      </c>
      <c r="S1" t="str">
        <f t="shared" si="0"/>
        <v>2030</v>
      </c>
      <c r="T1" t="str">
        <f t="shared" si="0"/>
        <v>2035</v>
      </c>
      <c r="U1" t="str">
        <f t="shared" si="0"/>
        <v>2040</v>
      </c>
      <c r="V1" t="str">
        <f t="shared" si="0"/>
        <v>2045</v>
      </c>
      <c r="W1" t="str">
        <f>L1</f>
        <v>2050</v>
      </c>
    </row>
    <row r="2" spans="1:25">
      <c r="A2">
        <f>[3]Output!A2</f>
        <v>0</v>
      </c>
      <c r="B2" t="str">
        <f>[3]Output!B2</f>
        <v>TRA_FT_COA</v>
      </c>
      <c r="C2" t="str">
        <f>[3]Output!C2</f>
        <v>TRA_COA</v>
      </c>
      <c r="D2">
        <f>[3]Output!D2</f>
        <v>0.58199999999999996</v>
      </c>
      <c r="E2">
        <f>[3]Output!E2</f>
        <v>0.439</v>
      </c>
      <c r="F2">
        <f>[3]Output!F2</f>
        <v>0.36899999999999999</v>
      </c>
      <c r="G2">
        <f>[3]Output!G2</f>
        <v>0.1460600635005932</v>
      </c>
      <c r="H2">
        <f>[3]Output!H2</f>
        <v>7.3030031750296584E-2</v>
      </c>
      <c r="I2">
        <f>[3]Output!I2</f>
        <v>0</v>
      </c>
      <c r="J2">
        <f>[3]Output!J2</f>
        <v>0</v>
      </c>
      <c r="K2">
        <f>[3]Output!K2</f>
        <v>0</v>
      </c>
      <c r="L2">
        <f>[3]Output!L2</f>
        <v>0</v>
      </c>
      <c r="N2" t="s">
        <v>9</v>
      </c>
      <c r="O2" s="3">
        <f>(SUMIF($B:$B,"*LH2*",D:D))</f>
        <v>0</v>
      </c>
      <c r="P2" s="3">
        <f t="shared" ref="P2:W2" si="1">(SUMIF($B:$B,"*LH2*",E:E))</f>
        <v>0</v>
      </c>
      <c r="Q2" s="3">
        <f t="shared" si="1"/>
        <v>0</v>
      </c>
      <c r="R2" s="3">
        <f t="shared" si="1"/>
        <v>0</v>
      </c>
      <c r="S2" s="3">
        <f t="shared" si="1"/>
        <v>8.7051142546246112E-3</v>
      </c>
      <c r="T2" s="3">
        <f t="shared" si="1"/>
        <v>0.94663124040744628</v>
      </c>
      <c r="U2" s="3">
        <f t="shared" si="1"/>
        <v>5.897427223869264</v>
      </c>
      <c r="V2" s="3">
        <f t="shared" si="1"/>
        <v>36.723964077525331</v>
      </c>
      <c r="W2" s="3">
        <f t="shared" si="1"/>
        <v>216.10333274153561</v>
      </c>
    </row>
    <row r="3" spans="1:25">
      <c r="A3">
        <f>[3]Output!A3</f>
        <v>1</v>
      </c>
      <c r="B3" t="str">
        <f>[3]Output!B3</f>
        <v>TRA_FT_AVG</v>
      </c>
      <c r="C3" t="str">
        <f>[3]Output!C3</f>
        <v>TRA_AVG</v>
      </c>
      <c r="D3">
        <f>[3]Output!D3</f>
        <v>3.5484586382789982</v>
      </c>
      <c r="E3">
        <f>[3]Output!E3</f>
        <v>2.8387669106231979</v>
      </c>
      <c r="F3">
        <f>[3]Output!F3</f>
        <v>2.129075182967398</v>
      </c>
      <c r="G3">
        <f>[3]Output!G3</f>
        <v>1.4193834553115989</v>
      </c>
      <c r="H3">
        <f>[3]Output!H3</f>
        <v>0.70969172765579946</v>
      </c>
      <c r="I3">
        <f>[3]Output!I3</f>
        <v>0</v>
      </c>
      <c r="J3">
        <f>[3]Output!J3</f>
        <v>0</v>
      </c>
      <c r="K3">
        <f>[3]Output!K3</f>
        <v>0</v>
      </c>
      <c r="L3">
        <f>[3]Output!L3</f>
        <v>0</v>
      </c>
      <c r="N3" t="s">
        <v>10</v>
      </c>
      <c r="O3" s="3">
        <f>(SUMIF($B:$B,"*GH2*",D:D))</f>
        <v>0</v>
      </c>
      <c r="P3" s="3">
        <f t="shared" ref="P3:W3" si="2">(SUMIF($B:$B,"*GH2*",E:E))</f>
        <v>0</v>
      </c>
      <c r="Q3" s="3">
        <f t="shared" si="2"/>
        <v>0</v>
      </c>
      <c r="R3" s="3">
        <f t="shared" si="2"/>
        <v>0</v>
      </c>
      <c r="S3" s="3">
        <f t="shared" si="2"/>
        <v>2.656993306345552</v>
      </c>
      <c r="T3" s="3">
        <f t="shared" si="2"/>
        <v>59.797194368786727</v>
      </c>
      <c r="U3" s="3">
        <f t="shared" si="2"/>
        <v>657.89837172634464</v>
      </c>
      <c r="V3" s="3">
        <f t="shared" si="2"/>
        <v>1178.3304516021669</v>
      </c>
      <c r="W3" s="3">
        <f t="shared" si="2"/>
        <v>1332.6967182925489</v>
      </c>
    </row>
    <row r="4" spans="1:25">
      <c r="A4">
        <f>[3]Output!A4</f>
        <v>2</v>
      </c>
      <c r="B4" t="str">
        <f>[3]Output!B4</f>
        <v>TRA_FT_DST</v>
      </c>
      <c r="C4" t="str">
        <f>[3]Output!C4</f>
        <v>TRA_DST</v>
      </c>
      <c r="D4">
        <f>[3]Output!D4</f>
        <v>8836.7621851771764</v>
      </c>
      <c r="E4">
        <f>[3]Output!E4</f>
        <v>9366.4953495335558</v>
      </c>
      <c r="F4">
        <f>[3]Output!F4</f>
        <v>9124.9567693227364</v>
      </c>
      <c r="G4">
        <f>[3]Output!G4</f>
        <v>11001.720240244789</v>
      </c>
      <c r="H4">
        <f>[3]Output!H4</f>
        <v>9756.8851432901392</v>
      </c>
      <c r="I4">
        <f>[3]Output!I4</f>
        <v>6837.2903900170668</v>
      </c>
      <c r="J4">
        <f>[3]Output!J4</f>
        <v>4456.921472012521</v>
      </c>
      <c r="K4">
        <f>[3]Output!K4</f>
        <v>3602.1716731122328</v>
      </c>
      <c r="L4">
        <f>[3]Output!L4</f>
        <v>559.23172093094706</v>
      </c>
      <c r="N4" t="s">
        <v>11</v>
      </c>
      <c r="O4" s="3">
        <f>(SUMIF($B:$B,"*NGA*",D:D))</f>
        <v>10.29859460927422</v>
      </c>
      <c r="P4" s="3">
        <f t="shared" ref="P4:W4" si="3">(SUMIF($B:$B,"*NGA*",E:E))</f>
        <v>9.7836648788105087</v>
      </c>
      <c r="Q4" s="3">
        <f>(SUMIF($B:$B,"*NGA*",F:F))</f>
        <v>158.08099999999999</v>
      </c>
      <c r="R4" s="3">
        <f t="shared" si="3"/>
        <v>1091.3702858785371</v>
      </c>
      <c r="S4" s="3">
        <f t="shared" si="3"/>
        <v>2326.768187769685</v>
      </c>
      <c r="T4" s="3">
        <f t="shared" si="3"/>
        <v>4810.7058355797653</v>
      </c>
      <c r="U4" s="3">
        <f t="shared" si="3"/>
        <v>4960.7509495164959</v>
      </c>
      <c r="V4" s="3">
        <f t="shared" si="3"/>
        <v>1901.955968873742</v>
      </c>
      <c r="W4" s="3">
        <f t="shared" si="3"/>
        <v>0</v>
      </c>
    </row>
    <row r="5" spans="1:25">
      <c r="A5">
        <f>[3]Output!A5</f>
        <v>3</v>
      </c>
      <c r="B5" t="str">
        <f>[3]Output!B5</f>
        <v>TRA_FT_ELC</v>
      </c>
      <c r="C5" t="str">
        <f>[3]Output!C5</f>
        <v>TRA_ELC</v>
      </c>
      <c r="D5">
        <f>[3]Output!D5</f>
        <v>225.29599999999999</v>
      </c>
      <c r="E5">
        <f>[3]Output!E5</f>
        <v>231.63399999999999</v>
      </c>
      <c r="F5">
        <f>[3]Output!F5</f>
        <v>225.51300000000001</v>
      </c>
      <c r="G5">
        <f>[3]Output!G5</f>
        <v>304.638925471466</v>
      </c>
      <c r="H5">
        <f>[3]Output!H5</f>
        <v>760.61515028238898</v>
      </c>
      <c r="I5">
        <f>[3]Output!I5</f>
        <v>1336.6985344658981</v>
      </c>
      <c r="J5">
        <f>[3]Output!J5</f>
        <v>1587.6231699407781</v>
      </c>
      <c r="K5">
        <f>[3]Output!K5</f>
        <v>2317.928465593553</v>
      </c>
      <c r="L5">
        <f>[3]Output!L5</f>
        <v>2976.6361803992859</v>
      </c>
      <c r="N5" t="s">
        <v>12</v>
      </c>
      <c r="O5" s="3">
        <f>(SUMIF($B:$B,"*LPG*",D:D))</f>
        <v>143.5350814331654</v>
      </c>
      <c r="P5" s="3">
        <f t="shared" ref="P5:W5" si="4">(SUMIF($B:$B,"*LPG*",E:E))</f>
        <v>64.067074440158379</v>
      </c>
      <c r="Q5" s="3">
        <f t="shared" si="4"/>
        <v>8.6989051094890506</v>
      </c>
      <c r="R5" s="3">
        <f t="shared" si="4"/>
        <v>8.6989051094890506</v>
      </c>
      <c r="S5" s="3">
        <f t="shared" si="4"/>
        <v>0</v>
      </c>
      <c r="T5" s="3">
        <f t="shared" si="4"/>
        <v>0</v>
      </c>
      <c r="U5" s="3">
        <f t="shared" si="4"/>
        <v>0</v>
      </c>
      <c r="V5" s="3">
        <f t="shared" si="4"/>
        <v>0</v>
      </c>
      <c r="W5" s="3">
        <f t="shared" si="4"/>
        <v>0</v>
      </c>
    </row>
    <row r="6" spans="1:25">
      <c r="A6">
        <f>[3]Output!A6</f>
        <v>4</v>
      </c>
      <c r="B6" t="str">
        <f>[3]Output!B6</f>
        <v>TRA_FT_GSL</v>
      </c>
      <c r="C6" t="str">
        <f>[3]Output!C6</f>
        <v>TRA_GSL</v>
      </c>
      <c r="D6">
        <f>[3]Output!D6</f>
        <v>3832.0692745917281</v>
      </c>
      <c r="E6">
        <f>[3]Output!E6</f>
        <v>3259.031335069285</v>
      </c>
      <c r="F6">
        <f>[3]Output!F6</f>
        <v>2881.7374843488828</v>
      </c>
      <c r="G6">
        <f>[3]Output!G6</f>
        <v>2275.4740095468001</v>
      </c>
      <c r="H6">
        <f>[3]Output!H6</f>
        <v>1435.4897575512141</v>
      </c>
      <c r="I6">
        <f>[3]Output!I6</f>
        <v>252.21297625928091</v>
      </c>
      <c r="J6">
        <f>[3]Output!J6</f>
        <v>154.16969382391491</v>
      </c>
      <c r="K6">
        <f>[3]Output!K6</f>
        <v>3.8961710818616062</v>
      </c>
      <c r="L6">
        <f>[3]Output!L6</f>
        <v>365.55813548653578</v>
      </c>
      <c r="N6" t="s">
        <v>13</v>
      </c>
      <c r="O6" s="3">
        <f>(SUMIF($B:$B,"*GSL*",D:D))</f>
        <v>3832.0692745917281</v>
      </c>
      <c r="P6" s="3">
        <f t="shared" ref="P6:W6" si="5">(SUMIF($B:$B,"*GSL*",E:E))</f>
        <v>3259.031335069285</v>
      </c>
      <c r="Q6" s="3">
        <f t="shared" si="5"/>
        <v>2881.7374843488828</v>
      </c>
      <c r="R6" s="3">
        <f t="shared" si="5"/>
        <v>2275.4740095468001</v>
      </c>
      <c r="S6" s="3">
        <f t="shared" si="5"/>
        <v>1435.4897575512141</v>
      </c>
      <c r="T6" s="3">
        <f t="shared" si="5"/>
        <v>252.21297625928091</v>
      </c>
      <c r="U6" s="3">
        <f t="shared" si="5"/>
        <v>154.16969382391491</v>
      </c>
      <c r="V6" s="3">
        <f t="shared" si="5"/>
        <v>3.8961710818616062</v>
      </c>
      <c r="W6" s="3">
        <f t="shared" si="5"/>
        <v>365.55813548653578</v>
      </c>
    </row>
    <row r="7" spans="1:25">
      <c r="A7">
        <f>[3]Output!A7</f>
        <v>5</v>
      </c>
      <c r="B7" t="str">
        <f>[3]Output!B7</f>
        <v>TRA_FT_HFO</v>
      </c>
      <c r="C7" t="str">
        <f>[3]Output!C7</f>
        <v>TRA_HFO</v>
      </c>
      <c r="D7">
        <f>[3]Output!D7</f>
        <v>1626.815516109571</v>
      </c>
      <c r="E7">
        <f>[3]Output!E7</f>
        <v>1973.5605414756451</v>
      </c>
      <c r="F7">
        <f>[3]Output!F7</f>
        <v>2035.489687669987</v>
      </c>
      <c r="G7">
        <f>[3]Output!G7</f>
        <v>595.78871638555836</v>
      </c>
      <c r="H7">
        <f>[3]Output!H7</f>
        <v>191.68438294393241</v>
      </c>
      <c r="I7">
        <f>[3]Output!I7</f>
        <v>19.15619967634759</v>
      </c>
      <c r="J7">
        <f>[3]Output!J7</f>
        <v>112.7175702814221</v>
      </c>
      <c r="K7">
        <f>[3]Output!K7</f>
        <v>0</v>
      </c>
      <c r="L7">
        <f>[3]Output!L7</f>
        <v>413.99495318304878</v>
      </c>
      <c r="N7" t="s">
        <v>14</v>
      </c>
      <c r="O7" s="3">
        <f>(SUMIF($B:$B,"*JTK*",D:D))</f>
        <v>0</v>
      </c>
      <c r="P7" s="3">
        <f t="shared" ref="P7:W7" si="6">(SUMIF($B:$B,"*JTK*",E:E))</f>
        <v>0</v>
      </c>
      <c r="Q7" s="3">
        <f t="shared" si="6"/>
        <v>0</v>
      </c>
      <c r="R7" s="3">
        <f t="shared" si="6"/>
        <v>0</v>
      </c>
      <c r="S7" s="3">
        <f t="shared" si="6"/>
        <v>0</v>
      </c>
      <c r="T7" s="3">
        <f t="shared" si="6"/>
        <v>0</v>
      </c>
      <c r="U7" s="3">
        <f t="shared" si="6"/>
        <v>0</v>
      </c>
      <c r="V7" s="3">
        <f t="shared" si="6"/>
        <v>0</v>
      </c>
      <c r="W7" s="3">
        <f t="shared" si="6"/>
        <v>0</v>
      </c>
    </row>
    <row r="8" spans="1:25">
      <c r="A8">
        <f>[3]Output!A8</f>
        <v>6</v>
      </c>
      <c r="B8" t="str">
        <f>[3]Output!B8</f>
        <v>TRA_FT_LPG</v>
      </c>
      <c r="C8" t="str">
        <f>[3]Output!C8</f>
        <v>TRA_LPG</v>
      </c>
      <c r="D8">
        <f>[3]Output!D8</f>
        <v>143.5350814331654</v>
      </c>
      <c r="E8">
        <f>[3]Output!E8</f>
        <v>64.067074440158379</v>
      </c>
      <c r="F8">
        <f>[3]Output!F8</f>
        <v>8.6989051094890506</v>
      </c>
      <c r="G8">
        <f>[3]Output!G8</f>
        <v>8.6989051094890506</v>
      </c>
      <c r="H8">
        <f>[3]Output!H8</f>
        <v>0</v>
      </c>
      <c r="I8">
        <f>[3]Output!I8</f>
        <v>0</v>
      </c>
      <c r="J8">
        <f>[3]Output!J8</f>
        <v>0</v>
      </c>
      <c r="K8">
        <f>[3]Output!K8</f>
        <v>0</v>
      </c>
      <c r="L8">
        <f>[3]Output!L8</f>
        <v>0</v>
      </c>
      <c r="N8" t="s">
        <v>15</v>
      </c>
      <c r="O8" s="3">
        <f t="shared" ref="O8:W8" si="7">(SUMIF($B:$B,"*AVG*",D:D))</f>
        <v>3.5484586382789982</v>
      </c>
      <c r="P8" s="3">
        <f t="shared" si="7"/>
        <v>2.8387669106231979</v>
      </c>
      <c r="Q8" s="3">
        <f t="shared" si="7"/>
        <v>2.129075182967398</v>
      </c>
      <c r="R8" s="3">
        <f t="shared" si="7"/>
        <v>1.4193834553115989</v>
      </c>
      <c r="S8" s="3">
        <f t="shared" si="7"/>
        <v>0.70969172765579946</v>
      </c>
      <c r="T8" s="3">
        <f t="shared" si="7"/>
        <v>0</v>
      </c>
      <c r="U8" s="3">
        <f t="shared" si="7"/>
        <v>0</v>
      </c>
      <c r="V8" s="3">
        <f t="shared" si="7"/>
        <v>0</v>
      </c>
      <c r="W8" s="3">
        <f t="shared" si="7"/>
        <v>0</v>
      </c>
    </row>
    <row r="9" spans="1:25">
      <c r="A9">
        <f>[3]Output!A9</f>
        <v>7</v>
      </c>
      <c r="B9" t="str">
        <f>[3]Output!B9</f>
        <v>TRA_FT_NGA</v>
      </c>
      <c r="C9" t="str">
        <f>[3]Output!C9</f>
        <v>TRA_NGA</v>
      </c>
      <c r="D9">
        <f>[3]Output!D9</f>
        <v>10.29859460927422</v>
      </c>
      <c r="E9">
        <f>[3]Output!E9</f>
        <v>9.7836648788105087</v>
      </c>
      <c r="F9">
        <f>[3]Output!F9</f>
        <v>158.08099999999999</v>
      </c>
      <c r="G9">
        <f>[3]Output!G9</f>
        <v>1091.3702858785371</v>
      </c>
      <c r="H9">
        <f>[3]Output!H9</f>
        <v>2326.768187769685</v>
      </c>
      <c r="I9">
        <f>[3]Output!I9</f>
        <v>4810.7058355797653</v>
      </c>
      <c r="J9">
        <f>[3]Output!J9</f>
        <v>4960.7509495164959</v>
      </c>
      <c r="K9">
        <f>[3]Output!K9</f>
        <v>1901.955968873742</v>
      </c>
      <c r="L9">
        <f>[3]Output!L9</f>
        <v>0</v>
      </c>
      <c r="N9" t="s">
        <v>16</v>
      </c>
      <c r="O9" s="3">
        <f>(SUMIF($B:$B,"*DST*",D:D))</f>
        <v>8836.7621851771764</v>
      </c>
      <c r="P9" s="3">
        <f t="shared" ref="P9:W9" si="8">(SUMIF($B:$B,"*DST*",E:E))</f>
        <v>9366.4953495335558</v>
      </c>
      <c r="Q9" s="3">
        <f t="shared" si="8"/>
        <v>9124.9567693227364</v>
      </c>
      <c r="R9" s="3">
        <f t="shared" si="8"/>
        <v>11001.720240244789</v>
      </c>
      <c r="S9" s="3">
        <f t="shared" si="8"/>
        <v>9756.8851432901392</v>
      </c>
      <c r="T9" s="3">
        <f t="shared" si="8"/>
        <v>6837.2903900170668</v>
      </c>
      <c r="U9" s="3">
        <f t="shared" si="8"/>
        <v>4456.921472012521</v>
      </c>
      <c r="V9" s="3">
        <f t="shared" si="8"/>
        <v>3602.1716731122328</v>
      </c>
      <c r="W9" s="3">
        <f t="shared" si="8"/>
        <v>559.23172093094706</v>
      </c>
    </row>
    <row r="10" spans="1:25">
      <c r="A10">
        <f>[3]Output!A10</f>
        <v>8</v>
      </c>
      <c r="B10" t="str">
        <f>[3]Output!B10</f>
        <v>TRA_FT_LNG</v>
      </c>
      <c r="C10" t="str">
        <f>[3]Output!C10</f>
        <v>TRA_LNG</v>
      </c>
      <c r="D10">
        <f>[3]Output!D10</f>
        <v>0</v>
      </c>
      <c r="E10">
        <f>[3]Output!E10</f>
        <v>0</v>
      </c>
      <c r="F10">
        <f>[3]Output!F10</f>
        <v>0</v>
      </c>
      <c r="G10">
        <f>[3]Output!G10</f>
        <v>0.98990900116700653</v>
      </c>
      <c r="H10">
        <f>[3]Output!H10</f>
        <v>6.1526373917027586</v>
      </c>
      <c r="I10">
        <f>[3]Output!I10</f>
        <v>38.312399352695159</v>
      </c>
      <c r="J10">
        <f>[3]Output!J10</f>
        <v>225.43514056284431</v>
      </c>
      <c r="K10">
        <f>[3]Output!K10</f>
        <v>501.68462420608921</v>
      </c>
      <c r="L10">
        <f>[3]Output!L10</f>
        <v>827.98990636609722</v>
      </c>
      <c r="N10" t="s">
        <v>17</v>
      </c>
      <c r="O10" s="3">
        <f>(SUMIF($B:$B,"*HFO*",D:D))</f>
        <v>1626.815516109571</v>
      </c>
      <c r="P10" s="3">
        <f t="shared" ref="P10:W10" si="9">(SUMIF($B:$B,"*HFO*",E:E))</f>
        <v>1973.5605414756451</v>
      </c>
      <c r="Q10" s="3">
        <f t="shared" si="9"/>
        <v>2035.489687669987</v>
      </c>
      <c r="R10" s="3">
        <f t="shared" si="9"/>
        <v>595.78871638555836</v>
      </c>
      <c r="S10" s="3">
        <f t="shared" si="9"/>
        <v>191.68438294393241</v>
      </c>
      <c r="T10" s="3">
        <f t="shared" si="9"/>
        <v>19.15619967634759</v>
      </c>
      <c r="U10" s="3">
        <f t="shared" si="9"/>
        <v>112.7175702814221</v>
      </c>
      <c r="V10" s="3">
        <f t="shared" si="9"/>
        <v>0</v>
      </c>
      <c r="W10" s="3">
        <f t="shared" si="9"/>
        <v>413.99495318304878</v>
      </c>
    </row>
    <row r="11" spans="1:25">
      <c r="A11">
        <f>[3]Output!A11</f>
        <v>9</v>
      </c>
      <c r="B11" t="str">
        <f>[3]Output!B11</f>
        <v>TRA_FT_ETH</v>
      </c>
      <c r="C11" t="str">
        <f>[3]Output!C11</f>
        <v>TRA_ETH</v>
      </c>
      <c r="D11">
        <f>[3]Output!D11</f>
        <v>4.2773058252427187</v>
      </c>
      <c r="E11">
        <f>[3]Output!E11</f>
        <v>2.1386529126213589</v>
      </c>
      <c r="F11">
        <f>[3]Output!F11</f>
        <v>0</v>
      </c>
      <c r="G11">
        <f>[3]Output!G11</f>
        <v>0</v>
      </c>
      <c r="H11">
        <f>[3]Output!H11</f>
        <v>0</v>
      </c>
      <c r="I11">
        <f>[3]Output!I11</f>
        <v>0</v>
      </c>
      <c r="J11">
        <f>[3]Output!J11</f>
        <v>0</v>
      </c>
      <c r="K11">
        <f>[3]Output!K11</f>
        <v>0</v>
      </c>
      <c r="L11">
        <f>[3]Output!L11</f>
        <v>0</v>
      </c>
      <c r="N11" t="s">
        <v>18</v>
      </c>
      <c r="O11" s="3">
        <f>(SUMIF($B:$B,"*ELC*",D:D))</f>
        <v>225.29599999999999</v>
      </c>
      <c r="P11" s="3">
        <f t="shared" ref="P11:W11" si="10">(SUMIF($B:$B,"*ELC*",E:E))</f>
        <v>231.63399999999999</v>
      </c>
      <c r="Q11" s="3">
        <f t="shared" si="10"/>
        <v>225.59269883131373</v>
      </c>
      <c r="R11" s="3">
        <f t="shared" si="10"/>
        <v>304.638925471466</v>
      </c>
      <c r="S11" s="3">
        <f t="shared" si="10"/>
        <v>760.70368732941677</v>
      </c>
      <c r="T11" s="3">
        <f t="shared" si="10"/>
        <v>1356.4045767125708</v>
      </c>
      <c r="U11" s="3">
        <f t="shared" si="10"/>
        <v>1703.7582077532822</v>
      </c>
      <c r="V11" s="3">
        <f t="shared" si="10"/>
        <v>2339.2089952156307</v>
      </c>
      <c r="W11" s="3">
        <f t="shared" si="10"/>
        <v>3515.8485328380107</v>
      </c>
    </row>
    <row r="12" spans="1:25">
      <c r="A12">
        <f>[3]Output!A12</f>
        <v>10</v>
      </c>
      <c r="B12" t="str">
        <f>[3]Output!B12</f>
        <v>TRA_FT_AMM_ELCSYS_CU</v>
      </c>
      <c r="C12" t="str">
        <f>[3]Output!C12</f>
        <v>TRA_AMM</v>
      </c>
      <c r="D12">
        <f>[3]Output!D12</f>
        <v>0</v>
      </c>
      <c r="E12">
        <f>[3]Output!E12</f>
        <v>0</v>
      </c>
      <c r="F12">
        <f>[3]Output!F12</f>
        <v>7.9698831313717036E-2</v>
      </c>
      <c r="G12">
        <f>[3]Output!G12</f>
        <v>0</v>
      </c>
      <c r="H12">
        <f>[3]Output!H12</f>
        <v>8.8537047027733823E-2</v>
      </c>
      <c r="I12">
        <f>[3]Output!I12</f>
        <v>8.8537047027733809E-2</v>
      </c>
      <c r="J12">
        <f>[3]Output!J12</f>
        <v>1.751561469460031</v>
      </c>
      <c r="K12">
        <f>[3]Output!K12</f>
        <v>1.663024422432297</v>
      </c>
      <c r="L12">
        <f>[3]Output!L12</f>
        <v>1.667443530289306</v>
      </c>
      <c r="N12" t="s">
        <v>19</v>
      </c>
      <c r="O12" s="3">
        <f t="shared" ref="O12:W12" si="11">(SUMIF($B:$B,"*ETH*",D:D))</f>
        <v>4.2773058252427187</v>
      </c>
      <c r="P12" s="3">
        <f t="shared" si="11"/>
        <v>2.1386529126213589</v>
      </c>
      <c r="Q12" s="3">
        <f t="shared" si="11"/>
        <v>0</v>
      </c>
      <c r="R12" s="3">
        <f t="shared" si="11"/>
        <v>0</v>
      </c>
      <c r="S12" s="3">
        <f t="shared" si="11"/>
        <v>0</v>
      </c>
      <c r="T12" s="3">
        <f t="shared" si="11"/>
        <v>0</v>
      </c>
      <c r="U12" s="3">
        <f t="shared" si="11"/>
        <v>0</v>
      </c>
      <c r="V12" s="3">
        <f t="shared" si="11"/>
        <v>0</v>
      </c>
      <c r="W12" s="3">
        <f t="shared" si="11"/>
        <v>0</v>
      </c>
    </row>
    <row r="13" spans="1:25">
      <c r="A13">
        <f>[3]Output!A13</f>
        <v>11</v>
      </c>
      <c r="B13" t="str">
        <f>[3]Output!B13</f>
        <v>TRA_FT_AMM_ELCSYS_DT</v>
      </c>
      <c r="C13" t="str">
        <f>[3]Output!C13</f>
        <v>TRA_AMM</v>
      </c>
      <c r="D13">
        <f>[3]Output!D13</f>
        <v>0</v>
      </c>
      <c r="E13">
        <f>[3]Output!E13</f>
        <v>0</v>
      </c>
      <c r="F13">
        <f>[3]Output!F13</f>
        <v>0</v>
      </c>
      <c r="G13">
        <f>[3]Output!G13</f>
        <v>0</v>
      </c>
      <c r="H13">
        <f>[3]Output!H13</f>
        <v>0</v>
      </c>
      <c r="I13">
        <f>[3]Output!I13</f>
        <v>19.617505199645041</v>
      </c>
      <c r="J13">
        <f>[3]Output!J13</f>
        <v>114.38347634304419</v>
      </c>
      <c r="K13">
        <f>[3]Output!K13</f>
        <v>19.617505199645041</v>
      </c>
      <c r="L13">
        <f>[3]Output!L13</f>
        <v>537.54490890843556</v>
      </c>
      <c r="N13" t="s">
        <v>20</v>
      </c>
      <c r="O13" s="3">
        <f t="shared" ref="O13:P13" si="12">(SUMIF($B:$B,"*AMM*",D:D))</f>
        <v>0</v>
      </c>
      <c r="P13" s="3">
        <f t="shared" si="12"/>
        <v>0</v>
      </c>
      <c r="Q13" s="3">
        <f t="shared" ref="Q13" si="13">(SUMIF($B:$B,"*AMM*",F:F))</f>
        <v>7.9698831313717036E-2</v>
      </c>
      <c r="R13" s="3">
        <f t="shared" ref="R13:W13" si="14">(SUMIF($B:$B,"*AMM*",G:G))</f>
        <v>0</v>
      </c>
      <c r="S13" s="3">
        <f t="shared" si="14"/>
        <v>8.8537047027733823E-2</v>
      </c>
      <c r="T13" s="3">
        <f t="shared" si="14"/>
        <v>19.706042246672776</v>
      </c>
      <c r="U13" s="3">
        <f t="shared" si="14"/>
        <v>116.13503781250422</v>
      </c>
      <c r="V13" s="3">
        <f t="shared" si="14"/>
        <v>21.280529622077339</v>
      </c>
      <c r="W13" s="3">
        <f t="shared" si="14"/>
        <v>539.21235243872491</v>
      </c>
    </row>
    <row r="14" spans="1:25">
      <c r="A14">
        <f>[3]Output!A14</f>
        <v>12</v>
      </c>
      <c r="B14" t="str">
        <f>[3]Output!B14</f>
        <v>TRA_FT_MTH</v>
      </c>
      <c r="C14" t="str">
        <f>[3]Output!C14</f>
        <v>TRA_MTH</v>
      </c>
      <c r="D14">
        <f>[3]Output!D14</f>
        <v>0</v>
      </c>
      <c r="E14">
        <f>[3]Output!E14</f>
        <v>0</v>
      </c>
      <c r="F14">
        <f>[3]Output!F14</f>
        <v>0</v>
      </c>
      <c r="G14">
        <f>[3]Output!G14</f>
        <v>0</v>
      </c>
      <c r="H14">
        <f>[3]Output!H14</f>
        <v>0</v>
      </c>
      <c r="I14">
        <f>[3]Output!I14</f>
        <v>0.98990900116700642</v>
      </c>
      <c r="J14">
        <f>[3]Output!J14</f>
        <v>6.1526373917027586</v>
      </c>
      <c r="K14">
        <f>[3]Output!K14</f>
        <v>38.312399352695166</v>
      </c>
      <c r="L14">
        <f>[3]Output!L14</f>
        <v>225.43514056284431</v>
      </c>
      <c r="N14" t="s">
        <v>21</v>
      </c>
      <c r="O14" s="3">
        <f>(SUMIF($B:$B,"*LNG*",D:D))</f>
        <v>0</v>
      </c>
      <c r="P14" s="3">
        <f t="shared" ref="P14:W14" si="15">(SUMIF($B:$B,"*LNG*",E:E))</f>
        <v>0</v>
      </c>
      <c r="Q14" s="3">
        <f t="shared" si="15"/>
        <v>0</v>
      </c>
      <c r="R14" s="3">
        <f t="shared" si="15"/>
        <v>0.98990900116700653</v>
      </c>
      <c r="S14" s="3">
        <f t="shared" si="15"/>
        <v>6.1526373917027586</v>
      </c>
      <c r="T14" s="3">
        <f t="shared" si="15"/>
        <v>38.312399352695159</v>
      </c>
      <c r="U14" s="3">
        <f t="shared" si="15"/>
        <v>225.43514056284431</v>
      </c>
      <c r="V14" s="3">
        <f t="shared" si="15"/>
        <v>501.68462420608921</v>
      </c>
      <c r="W14" s="3">
        <f t="shared" si="15"/>
        <v>827.98990636609722</v>
      </c>
    </row>
    <row r="15" spans="1:25">
      <c r="A15">
        <f>[3]Output!A15</f>
        <v>13</v>
      </c>
      <c r="B15" t="str">
        <f>[3]Output!B15</f>
        <v>HH2_DEL_TRA_LH2_C_1_NEW</v>
      </c>
      <c r="C15" t="str">
        <f>[3]Output!C15</f>
        <v>TRA_LH2</v>
      </c>
      <c r="D15">
        <f>[3]Output!D15</f>
        <v>0</v>
      </c>
      <c r="E15">
        <f>[3]Output!E15</f>
        <v>0</v>
      </c>
      <c r="F15">
        <f>[3]Output!F15</f>
        <v>0</v>
      </c>
      <c r="G15">
        <f>[3]Output!G15</f>
        <v>0</v>
      </c>
      <c r="H15">
        <f>[3]Output!H15</f>
        <v>8.7051142546246112E-3</v>
      </c>
      <c r="I15">
        <f>[3]Output!I15</f>
        <v>0.94663124040744628</v>
      </c>
      <c r="J15">
        <f>[3]Output!J15</f>
        <v>5.897427223869264</v>
      </c>
      <c r="K15">
        <f>[3]Output!K15</f>
        <v>36.723964077525331</v>
      </c>
      <c r="L15">
        <f>[3]Output!L15</f>
        <v>216.10333274153561</v>
      </c>
      <c r="O15" s="3"/>
      <c r="P15" s="3"/>
      <c r="Q15" s="3"/>
    </row>
    <row r="16" spans="1:25" ht="14.5" customHeight="1">
      <c r="A16">
        <f>[3]Output!A16</f>
        <v>14</v>
      </c>
      <c r="B16" t="str">
        <f>[3]Output!B16</f>
        <v>HH2_DEL_TRA_GH2_C_4_NEW</v>
      </c>
      <c r="C16" t="str">
        <f>[3]Output!C16</f>
        <v>TRA_GH2</v>
      </c>
      <c r="D16">
        <f>[3]Output!D16</f>
        <v>0</v>
      </c>
      <c r="E16">
        <f>[3]Output!E16</f>
        <v>0</v>
      </c>
      <c r="F16">
        <f>[3]Output!F16</f>
        <v>0</v>
      </c>
      <c r="G16">
        <f>[3]Output!G16</f>
        <v>0</v>
      </c>
      <c r="H16">
        <f>[3]Output!H16</f>
        <v>2.656993306345552</v>
      </c>
      <c r="I16">
        <f>[3]Output!I16</f>
        <v>59.797194368786727</v>
      </c>
      <c r="J16">
        <f>[3]Output!J16</f>
        <v>657.89837172634464</v>
      </c>
      <c r="K16">
        <f>[3]Output!K16</f>
        <v>1178.3304516021669</v>
      </c>
      <c r="L16">
        <f>[3]Output!L16</f>
        <v>1332.6967182925489</v>
      </c>
      <c r="V16" s="48" t="s">
        <v>22</v>
      </c>
      <c r="W16" s="48"/>
      <c r="X16" s="48"/>
      <c r="Y16" s="48"/>
    </row>
    <row r="17" spans="1:25">
      <c r="A17">
        <f>[3]Output!A17</f>
        <v>0</v>
      </c>
      <c r="B17">
        <f>[3]Output!B17</f>
        <v>0</v>
      </c>
      <c r="C17">
        <f>[3]Output!C17</f>
        <v>0</v>
      </c>
      <c r="D17">
        <f>[3]Output!D17</f>
        <v>0</v>
      </c>
      <c r="E17">
        <f>[3]Output!E17</f>
        <v>0</v>
      </c>
      <c r="F17">
        <f>[3]Output!F17</f>
        <v>0</v>
      </c>
      <c r="G17">
        <f>[3]Output!G17</f>
        <v>0</v>
      </c>
      <c r="H17">
        <f>[3]Output!H17</f>
        <v>0</v>
      </c>
      <c r="I17">
        <f>[3]Output!I17</f>
        <v>0</v>
      </c>
      <c r="J17">
        <f>[3]Output!J17</f>
        <v>0</v>
      </c>
      <c r="K17">
        <f>[3]Output!K17</f>
        <v>0</v>
      </c>
      <c r="L17">
        <f>[3]Output!L17</f>
        <v>0</v>
      </c>
      <c r="V17" s="48"/>
      <c r="W17" s="48"/>
      <c r="X17" s="48"/>
      <c r="Y17" s="48"/>
    </row>
    <row r="18" spans="1:25">
      <c r="A18">
        <f>[3]Output!A18</f>
        <v>0</v>
      </c>
      <c r="B18">
        <f>[3]Output!B18</f>
        <v>0</v>
      </c>
      <c r="C18">
        <f>[3]Output!C18</f>
        <v>0</v>
      </c>
      <c r="D18">
        <f>[3]Output!D18</f>
        <v>0</v>
      </c>
      <c r="E18">
        <f>[3]Output!E18</f>
        <v>0</v>
      </c>
      <c r="F18">
        <f>[3]Output!F18</f>
        <v>0</v>
      </c>
      <c r="G18">
        <f>[3]Output!G18</f>
        <v>0</v>
      </c>
      <c r="H18">
        <f>[3]Output!H18</f>
        <v>0</v>
      </c>
      <c r="I18">
        <f>[3]Output!I18</f>
        <v>0</v>
      </c>
      <c r="J18">
        <f>[3]Output!J18</f>
        <v>0</v>
      </c>
      <c r="K18">
        <f>[3]Output!K18</f>
        <v>0</v>
      </c>
      <c r="L18">
        <f>[3]Output!L18</f>
        <v>0</v>
      </c>
      <c r="V18" s="48"/>
      <c r="W18" s="48"/>
      <c r="X18" s="48"/>
      <c r="Y18" s="48"/>
    </row>
    <row r="19" spans="1:25">
      <c r="A19">
        <f>[3]Output!A19</f>
        <v>0</v>
      </c>
      <c r="B19">
        <f>[3]Output!B19</f>
        <v>0</v>
      </c>
      <c r="C19">
        <f>[3]Output!C19</f>
        <v>0</v>
      </c>
      <c r="D19">
        <f>[3]Output!D19</f>
        <v>0</v>
      </c>
      <c r="E19">
        <f>[3]Output!E19</f>
        <v>0</v>
      </c>
      <c r="F19">
        <f>[3]Output!F19</f>
        <v>0</v>
      </c>
      <c r="G19">
        <f>[3]Output!G19</f>
        <v>0</v>
      </c>
      <c r="H19">
        <f>[3]Output!H19</f>
        <v>0</v>
      </c>
      <c r="I19">
        <f>[3]Output!I19</f>
        <v>0</v>
      </c>
      <c r="J19">
        <f>[3]Output!J19</f>
        <v>0</v>
      </c>
      <c r="K19">
        <f>[3]Output!K19</f>
        <v>0</v>
      </c>
      <c r="L19">
        <f>[3]Output!L19</f>
        <v>0</v>
      </c>
      <c r="V19" s="48"/>
      <c r="W19" s="48"/>
      <c r="X19" s="48"/>
      <c r="Y19" s="48"/>
    </row>
    <row r="20" spans="1:25">
      <c r="A20">
        <f>[3]Output!A20</f>
        <v>0</v>
      </c>
      <c r="B20">
        <f>[3]Output!B20</f>
        <v>0</v>
      </c>
      <c r="C20">
        <f>[3]Output!C20</f>
        <v>0</v>
      </c>
      <c r="D20">
        <f>[3]Output!D20</f>
        <v>0</v>
      </c>
      <c r="E20">
        <f>[3]Output!E20</f>
        <v>0</v>
      </c>
      <c r="F20">
        <f>[3]Output!F20</f>
        <v>0</v>
      </c>
      <c r="G20">
        <f>[3]Output!G20</f>
        <v>0</v>
      </c>
      <c r="H20">
        <f>[3]Output!H20</f>
        <v>0</v>
      </c>
      <c r="I20">
        <f>[3]Output!I20</f>
        <v>0</v>
      </c>
      <c r="J20">
        <f>[3]Output!J20</f>
        <v>0</v>
      </c>
      <c r="K20">
        <f>[3]Output!K20</f>
        <v>0</v>
      </c>
      <c r="L20">
        <f>[3]Output!L20</f>
        <v>0</v>
      </c>
      <c r="V20" s="48"/>
      <c r="W20" s="48"/>
      <c r="X20" s="48"/>
      <c r="Y20" s="48"/>
    </row>
    <row r="21" spans="1:25">
      <c r="A21">
        <f>[3]Output!A21</f>
        <v>0</v>
      </c>
      <c r="B21">
        <f>[3]Output!B21</f>
        <v>0</v>
      </c>
      <c r="C21">
        <f>[3]Output!C21</f>
        <v>0</v>
      </c>
      <c r="D21">
        <f>[3]Output!D21</f>
        <v>0</v>
      </c>
      <c r="E21">
        <f>[3]Output!E21</f>
        <v>0</v>
      </c>
      <c r="F21">
        <f>[3]Output!F21</f>
        <v>0</v>
      </c>
      <c r="G21">
        <f>[3]Output!G21</f>
        <v>0</v>
      </c>
      <c r="H21">
        <f>[3]Output!H21</f>
        <v>0</v>
      </c>
      <c r="I21">
        <f>[3]Output!I21</f>
        <v>0</v>
      </c>
      <c r="J21">
        <f>[3]Output!J21</f>
        <v>0</v>
      </c>
      <c r="K21">
        <f>[3]Output!K21</f>
        <v>0</v>
      </c>
      <c r="L21">
        <f>[3]Output!L21</f>
        <v>0</v>
      </c>
      <c r="V21" s="48"/>
      <c r="W21" s="48"/>
      <c r="X21" s="48"/>
      <c r="Y21" s="48"/>
    </row>
    <row r="22" spans="1:25">
      <c r="A22">
        <f>[3]Output!A22</f>
        <v>0</v>
      </c>
      <c r="B22">
        <f>[3]Output!B22</f>
        <v>0</v>
      </c>
      <c r="C22">
        <f>[3]Output!C22</f>
        <v>0</v>
      </c>
      <c r="D22">
        <f>[3]Output!D22</f>
        <v>0</v>
      </c>
      <c r="E22">
        <f>[3]Output!E22</f>
        <v>0</v>
      </c>
      <c r="F22">
        <f>[3]Output!F22</f>
        <v>0</v>
      </c>
      <c r="G22">
        <f>[3]Output!G22</f>
        <v>0</v>
      </c>
      <c r="H22">
        <f>[3]Output!H22</f>
        <v>0</v>
      </c>
      <c r="I22">
        <f>[3]Output!I22</f>
        <v>0</v>
      </c>
      <c r="J22">
        <f>[3]Output!J22</f>
        <v>0</v>
      </c>
      <c r="K22">
        <f>[3]Output!K22</f>
        <v>0</v>
      </c>
      <c r="L22">
        <f>[3]Output!L22</f>
        <v>0</v>
      </c>
      <c r="V22" s="48"/>
      <c r="W22" s="48"/>
      <c r="X22" s="48"/>
      <c r="Y22" s="48"/>
    </row>
    <row r="23" spans="1:25">
      <c r="A23">
        <f>[3]Output!A23</f>
        <v>0</v>
      </c>
      <c r="B23">
        <f>[3]Output!B23</f>
        <v>0</v>
      </c>
      <c r="C23">
        <f>[3]Output!C23</f>
        <v>0</v>
      </c>
      <c r="D23">
        <f>[3]Output!D23</f>
        <v>0</v>
      </c>
      <c r="E23">
        <f>[3]Output!E23</f>
        <v>0</v>
      </c>
      <c r="F23">
        <f>[3]Output!F23</f>
        <v>0</v>
      </c>
      <c r="G23">
        <f>[3]Output!G23</f>
        <v>0</v>
      </c>
      <c r="H23">
        <f>[3]Output!H23</f>
        <v>0</v>
      </c>
      <c r="I23">
        <f>[3]Output!I23</f>
        <v>0</v>
      </c>
      <c r="J23">
        <f>[3]Output!J23</f>
        <v>0</v>
      </c>
      <c r="K23">
        <f>[3]Output!K23</f>
        <v>0</v>
      </c>
      <c r="L23">
        <f>[3]Output!L23</f>
        <v>0</v>
      </c>
      <c r="V23" s="48"/>
      <c r="W23" s="48"/>
      <c r="X23" s="48"/>
      <c r="Y23" s="48"/>
    </row>
    <row r="24" spans="1:25">
      <c r="A24">
        <f>[3]Output!A24</f>
        <v>0</v>
      </c>
      <c r="B24">
        <f>[3]Output!B24</f>
        <v>0</v>
      </c>
      <c r="C24">
        <f>[3]Output!C24</f>
        <v>0</v>
      </c>
      <c r="D24">
        <f>[3]Output!D24</f>
        <v>0</v>
      </c>
      <c r="E24">
        <f>[3]Output!E24</f>
        <v>0</v>
      </c>
      <c r="F24">
        <f>[3]Output!F24</f>
        <v>0</v>
      </c>
      <c r="G24">
        <f>[3]Output!G24</f>
        <v>0</v>
      </c>
      <c r="H24">
        <f>[3]Output!H24</f>
        <v>0</v>
      </c>
      <c r="I24">
        <f>[3]Output!I24</f>
        <v>0</v>
      </c>
      <c r="J24">
        <f>[3]Output!J24</f>
        <v>0</v>
      </c>
      <c r="K24">
        <f>[3]Output!K24</f>
        <v>0</v>
      </c>
      <c r="L24">
        <f>[3]Output!L24</f>
        <v>0</v>
      </c>
      <c r="V24" s="48"/>
      <c r="W24" s="48"/>
      <c r="X24" s="48"/>
      <c r="Y24" s="48"/>
    </row>
    <row r="25" spans="1:25">
      <c r="A25">
        <f>[3]Output!A25</f>
        <v>0</v>
      </c>
      <c r="B25">
        <f>[3]Output!B25</f>
        <v>0</v>
      </c>
      <c r="C25">
        <f>[3]Output!C25</f>
        <v>0</v>
      </c>
      <c r="D25">
        <f>[3]Output!D25</f>
        <v>0</v>
      </c>
      <c r="E25">
        <f>[3]Output!E25</f>
        <v>0</v>
      </c>
      <c r="F25">
        <f>[3]Output!F25</f>
        <v>0</v>
      </c>
      <c r="G25">
        <f>[3]Output!G25</f>
        <v>0</v>
      </c>
      <c r="H25">
        <f>[3]Output!H25</f>
        <v>0</v>
      </c>
      <c r="I25">
        <f>[3]Output!I25</f>
        <v>0</v>
      </c>
      <c r="J25">
        <f>[3]Output!J25</f>
        <v>0</v>
      </c>
      <c r="K25">
        <f>[3]Output!K25</f>
        <v>0</v>
      </c>
      <c r="L25">
        <f>[3]Output!L25</f>
        <v>0</v>
      </c>
    </row>
  </sheetData>
  <mergeCells count="1">
    <mergeCell ref="V16:Y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X150"/>
  <sheetViews>
    <sheetView topLeftCell="P1" zoomScale="70" zoomScaleNormal="70" workbookViewId="0">
      <selection activeCell="O66" sqref="O66:W73"/>
    </sheetView>
  </sheetViews>
  <sheetFormatPr defaultRowHeight="14.5"/>
  <cols>
    <col min="1" max="1" width="10.7265625" customWidth="1"/>
    <col min="2" max="2" width="29.26953125" bestFit="1" customWidth="1"/>
    <col min="13" max="14" width="8.7265625" style="2"/>
  </cols>
  <sheetData>
    <row r="1" spans="1:24">
      <c r="A1" s="1" t="str">
        <f>[2]Activity_TRA!A1</f>
        <v>Region</v>
      </c>
      <c r="B1" s="1" t="str">
        <f>[2]Activity_TRA!B1</f>
        <v>Technology</v>
      </c>
      <c r="C1" s="1">
        <f>[2]Activity_TRA!C1</f>
        <v>2010</v>
      </c>
      <c r="D1" s="1">
        <f>[2]Activity_TRA!D1</f>
        <v>2015</v>
      </c>
      <c r="E1" s="1">
        <f>[2]Activity_TRA!E1</f>
        <v>2020</v>
      </c>
      <c r="F1" s="1">
        <f>[2]Activity_TRA!F1</f>
        <v>2025</v>
      </c>
      <c r="G1" s="1">
        <f>[2]Activity_TRA!G1</f>
        <v>2030</v>
      </c>
      <c r="H1" s="1">
        <f>[2]Activity_TRA!H1</f>
        <v>2035</v>
      </c>
      <c r="I1" s="1">
        <f>[2]Activity_TRA!I1</f>
        <v>2040</v>
      </c>
      <c r="J1" s="1">
        <f>[2]Activity_TRA!J1</f>
        <v>2045</v>
      </c>
      <c r="K1" s="1">
        <f>[2]Activity_TRA!K1</f>
        <v>2050</v>
      </c>
      <c r="O1" s="1">
        <v>2010</v>
      </c>
      <c r="P1" s="1">
        <v>2015</v>
      </c>
      <c r="Q1" s="1">
        <v>2020</v>
      </c>
      <c r="R1" s="1">
        <v>2025</v>
      </c>
      <c r="S1" s="1">
        <v>2030</v>
      </c>
      <c r="T1" s="1">
        <v>2035</v>
      </c>
      <c r="U1" s="1">
        <v>2040</v>
      </c>
      <c r="V1" s="1">
        <v>2045</v>
      </c>
      <c r="W1" s="1">
        <v>2050</v>
      </c>
    </row>
    <row r="2" spans="1:24" ht="14.5" customHeight="1">
      <c r="A2" s="1" t="str">
        <f>[2]Activity_TRA!A2</f>
        <v>EUR</v>
      </c>
      <c r="B2" s="1" t="str">
        <f>[2]Activity_TRA!B2</f>
        <v>TRA_FT_COA</v>
      </c>
      <c r="C2" s="7">
        <f>[2]Activity_TRA!C2</f>
        <v>0.58199999999999996</v>
      </c>
      <c r="D2" s="7">
        <f>[2]Activity_TRA!D2</f>
        <v>0.439</v>
      </c>
      <c r="E2" s="7">
        <f>[2]Activity_TRA!E2</f>
        <v>0.36900000000000011</v>
      </c>
      <c r="F2" s="7">
        <f>[2]Activity_TRA!F2</f>
        <v>0.14606006350059331</v>
      </c>
      <c r="G2" s="7">
        <f>[2]Activity_TRA!G2</f>
        <v>7.3030031750296584E-2</v>
      </c>
      <c r="H2" s="7">
        <f>[2]Activity_TRA!H2</f>
        <v>0</v>
      </c>
      <c r="I2" s="7">
        <f>[2]Activity_TRA!I2</f>
        <v>0</v>
      </c>
      <c r="J2" s="7">
        <f>[2]Activity_TRA!J2</f>
        <v>0</v>
      </c>
      <c r="K2" s="7">
        <f>[2]Activity_TRA!K2</f>
        <v>0</v>
      </c>
      <c r="M2" s="2" t="s">
        <v>23</v>
      </c>
      <c r="N2" s="2" t="s">
        <v>13</v>
      </c>
      <c r="O2" s="3">
        <f>(SUMIF($B:$B,"*CAR*GSL*",C:C))</f>
        <v>976.88785130755684</v>
      </c>
      <c r="P2" s="3">
        <f t="shared" ref="P2:W2" si="0">(SUMIF($B:$B,"*CAR*GSL*",D:D))</f>
        <v>915.30957476638196</v>
      </c>
      <c r="Q2" s="3">
        <f t="shared" si="0"/>
        <v>923.39672607428179</v>
      </c>
      <c r="R2" s="3">
        <f t="shared" si="0"/>
        <v>706.1545247667251</v>
      </c>
      <c r="S2" s="3">
        <f t="shared" si="0"/>
        <v>387.90997630790002</v>
      </c>
      <c r="T2" s="3">
        <f t="shared" si="0"/>
        <v>0</v>
      </c>
      <c r="U2" s="3">
        <f t="shared" si="0"/>
        <v>0</v>
      </c>
      <c r="V2" s="3">
        <f t="shared" si="0"/>
        <v>0</v>
      </c>
      <c r="W2" s="3">
        <f t="shared" si="0"/>
        <v>0</v>
      </c>
    </row>
    <row r="3" spans="1:24" ht="14.5" customHeight="1">
      <c r="A3" s="1" t="str">
        <f>[2]Activity_TRA!A3</f>
        <v>EUR</v>
      </c>
      <c r="B3" s="1" t="str">
        <f>[2]Activity_TRA!B3</f>
        <v>TRA_FT_NGA</v>
      </c>
      <c r="C3" s="7">
        <f>[2]Activity_TRA!C3</f>
        <v>10.298594609274231</v>
      </c>
      <c r="D3" s="7">
        <f>[2]Activity_TRA!D3</f>
        <v>9.7836648788105087</v>
      </c>
      <c r="E3" s="7">
        <f>[2]Activity_TRA!E3</f>
        <v>158.08099999999999</v>
      </c>
      <c r="F3" s="7">
        <f>[2]Activity_TRA!F3</f>
        <v>1052.041982112067</v>
      </c>
      <c r="G3" s="7">
        <f>[2]Activity_TRA!G3</f>
        <v>2286.0062347141152</v>
      </c>
      <c r="H3" s="7">
        <f>[2]Activity_TRA!H3</f>
        <v>4843.0775453215538</v>
      </c>
      <c r="I3" s="7">
        <f>[2]Activity_TRA!I3</f>
        <v>4965.8828605988383</v>
      </c>
      <c r="J3" s="7">
        <f>[2]Activity_TRA!J3</f>
        <v>1908.7302641785971</v>
      </c>
      <c r="K3" s="7">
        <f>[2]Activity_TRA!K3</f>
        <v>0</v>
      </c>
      <c r="N3" s="2" t="s">
        <v>16</v>
      </c>
      <c r="O3" s="3">
        <f>(SUMIF($B:$B,"*CAR*DST*",C:C))</f>
        <v>356.0911986924433</v>
      </c>
      <c r="P3" s="3">
        <f t="shared" ref="P3:W3" si="1">(SUMIF($B:$B,"*CAR*DST*",D:D))</f>
        <v>466.99848863361791</v>
      </c>
      <c r="Q3" s="3">
        <f t="shared" si="1"/>
        <v>402.49931996584218</v>
      </c>
      <c r="R3" s="3">
        <f t="shared" si="1"/>
        <v>402.49931996584218</v>
      </c>
      <c r="S3" s="3">
        <f t="shared" si="1"/>
        <v>129.05083002466739</v>
      </c>
      <c r="T3" s="3">
        <f t="shared" si="1"/>
        <v>0</v>
      </c>
      <c r="U3" s="3">
        <f t="shared" si="1"/>
        <v>0</v>
      </c>
      <c r="V3" s="3">
        <f t="shared" si="1"/>
        <v>0</v>
      </c>
      <c r="W3" s="3">
        <f t="shared" si="1"/>
        <v>0</v>
      </c>
    </row>
    <row r="4" spans="1:24" ht="14.5" customHeight="1">
      <c r="A4" s="1" t="str">
        <f>[2]Activity_TRA!A4</f>
        <v>EUR</v>
      </c>
      <c r="B4" s="1" t="str">
        <f>[2]Activity_TRA!B4</f>
        <v>TRA_FT_LPG</v>
      </c>
      <c r="C4" s="7">
        <f>[2]Activity_TRA!C4</f>
        <v>199.78013436002871</v>
      </c>
      <c r="D4" s="7">
        <f>[2]Activity_TRA!D4</f>
        <v>120.3121273670217</v>
      </c>
      <c r="E4" s="7">
        <f>[2]Activity_TRA!E4</f>
        <v>64.943958036352356</v>
      </c>
      <c r="F4" s="7">
        <f>[2]Activity_TRA!F4</f>
        <v>64.943958036352356</v>
      </c>
      <c r="G4" s="7">
        <f>[2]Activity_TRA!G4</f>
        <v>0</v>
      </c>
      <c r="H4" s="7">
        <f>[2]Activity_TRA!H4</f>
        <v>0</v>
      </c>
      <c r="I4" s="7">
        <f>[2]Activity_TRA!I4</f>
        <v>0</v>
      </c>
      <c r="J4" s="7">
        <f>[2]Activity_TRA!J4</f>
        <v>0</v>
      </c>
      <c r="K4" s="7">
        <f>[2]Activity_TRA!K4</f>
        <v>0</v>
      </c>
      <c r="N4" s="2" t="s">
        <v>12</v>
      </c>
      <c r="O4" s="3">
        <f>(SUMIF($B:$B,"*CAR*LPG*",C:C))</f>
        <v>24.0122</v>
      </c>
      <c r="P4" s="3">
        <f t="shared" ref="P4:W4" si="2">(SUMIF($B:$B,"*CAR*LPG*",D:D))</f>
        <v>12.0061</v>
      </c>
      <c r="Q4" s="3">
        <f t="shared" si="2"/>
        <v>0</v>
      </c>
      <c r="R4" s="3">
        <f t="shared" si="2"/>
        <v>0</v>
      </c>
      <c r="S4" s="3">
        <f t="shared" si="2"/>
        <v>0</v>
      </c>
      <c r="T4" s="3">
        <f t="shared" si="2"/>
        <v>0</v>
      </c>
      <c r="U4" s="3">
        <f t="shared" si="2"/>
        <v>0</v>
      </c>
      <c r="V4" s="3">
        <f t="shared" si="2"/>
        <v>0</v>
      </c>
      <c r="W4" s="3">
        <f t="shared" si="2"/>
        <v>0</v>
      </c>
    </row>
    <row r="5" spans="1:24" ht="14.5" customHeight="1">
      <c r="A5" s="1" t="str">
        <f>[2]Activity_TRA!A5</f>
        <v>EUR</v>
      </c>
      <c r="B5" s="1" t="str">
        <f>[2]Activity_TRA!B5</f>
        <v>TRA_FT_GSL</v>
      </c>
      <c r="C5" s="7">
        <f>[2]Activity_TRA!C5</f>
        <v>3826.5525894086668</v>
      </c>
      <c r="D5" s="7">
        <f>[2]Activity_TRA!D5</f>
        <v>3259.031335069285</v>
      </c>
      <c r="E5" s="7">
        <f>[2]Activity_TRA!E5</f>
        <v>2870.61113101513</v>
      </c>
      <c r="F5" s="7">
        <f>[2]Activity_TRA!F5</f>
        <v>2269.864341396109</v>
      </c>
      <c r="G5" s="7">
        <f>[2]Activity_TRA!G5</f>
        <v>1424.3653689229959</v>
      </c>
      <c r="H5" s="7">
        <f>[2]Activity_TRA!H5</f>
        <v>252.2198805353467</v>
      </c>
      <c r="I5" s="7">
        <f>[2]Activity_TRA!I5</f>
        <v>154.1698147084802</v>
      </c>
      <c r="J5" s="7">
        <f>[2]Activity_TRA!J5</f>
        <v>3.889213920873158</v>
      </c>
      <c r="K5" s="7">
        <f>[2]Activity_TRA!K5</f>
        <v>315.27204165992953</v>
      </c>
      <c r="N5" s="2" t="s">
        <v>11</v>
      </c>
      <c r="O5" s="3">
        <f>(SUMIF($B:$B,"*CAR*NGA*",C:C))</f>
        <v>1.6819999999999999</v>
      </c>
      <c r="P5" s="3">
        <f t="shared" ref="P5:W5" si="3">(SUMIF($B:$B,"*CAR*NGA*",D:D))</f>
        <v>1.5979000000000001</v>
      </c>
      <c r="Q5" s="3">
        <f t="shared" si="3"/>
        <v>47.572000000000003</v>
      </c>
      <c r="R5" s="3">
        <f t="shared" si="3"/>
        <v>223.00687545905251</v>
      </c>
      <c r="S5" s="3">
        <f t="shared" si="3"/>
        <v>223.00687545905251</v>
      </c>
      <c r="T5" s="3">
        <f t="shared" si="3"/>
        <v>175.43487545905239</v>
      </c>
      <c r="U5" s="3">
        <f t="shared" si="3"/>
        <v>0</v>
      </c>
      <c r="V5" s="3">
        <f t="shared" si="3"/>
        <v>0</v>
      </c>
      <c r="W5" s="3">
        <f t="shared" si="3"/>
        <v>0</v>
      </c>
    </row>
    <row r="6" spans="1:24" ht="14.5" customHeight="1">
      <c r="A6" s="1" t="str">
        <f>[2]Activity_TRA!A6</f>
        <v>EUR</v>
      </c>
      <c r="B6" s="1" t="str">
        <f>[2]Activity_TRA!B6</f>
        <v>TRA_FT_DST</v>
      </c>
      <c r="C6" s="7">
        <f>[2]Activity_TRA!C6</f>
        <v>8796.5769203057171</v>
      </c>
      <c r="D6" s="7">
        <f>[2]Activity_TRA!D6</f>
        <v>9318.6531762247014</v>
      </c>
      <c r="E6" s="7">
        <f>[2]Activity_TRA!E6</f>
        <v>9076.1148537198915</v>
      </c>
      <c r="F6" s="7">
        <f>[2]Activity_TRA!F6</f>
        <v>11198.45457800375</v>
      </c>
      <c r="G6" s="7">
        <f>[2]Activity_TRA!G6</f>
        <v>9800.7360762298667</v>
      </c>
      <c r="H6" s="7">
        <f>[2]Activity_TRA!H6</f>
        <v>6815.1096868054756</v>
      </c>
      <c r="I6" s="7">
        <f>[2]Activity_TRA!I6</f>
        <v>4450.3736143401338</v>
      </c>
      <c r="J6" s="7">
        <f>[2]Activity_TRA!J6</f>
        <v>3599.432037704411</v>
      </c>
      <c r="K6" s="7">
        <f>[2]Activity_TRA!K6</f>
        <v>559.23172093094672</v>
      </c>
      <c r="N6" s="2" t="s">
        <v>24</v>
      </c>
      <c r="O6" s="3">
        <f>(SUMIF($B:$B,"*CAR*ELC*",C:C))</f>
        <v>0.31675000000000009</v>
      </c>
      <c r="P6" s="3">
        <f t="shared" ref="P6:W6" si="4">(SUMIF($B:$B,"*CAR*ELC*",D:D))</f>
        <v>1.942375</v>
      </c>
      <c r="Q6" s="3">
        <f t="shared" si="4"/>
        <v>6.0646953018155942</v>
      </c>
      <c r="R6" s="3">
        <f t="shared" si="4"/>
        <v>53.959589941757059</v>
      </c>
      <c r="S6" s="3">
        <f t="shared" si="4"/>
        <v>442.99999999999989</v>
      </c>
      <c r="T6" s="3">
        <f t="shared" si="4"/>
        <v>1020</v>
      </c>
      <c r="U6" s="3">
        <f t="shared" si="4"/>
        <v>891.16206556275586</v>
      </c>
      <c r="V6" s="3">
        <f t="shared" si="4"/>
        <v>1195.2097550861281</v>
      </c>
      <c r="W6" s="3">
        <f t="shared" si="4"/>
        <v>1052.585269250206</v>
      </c>
    </row>
    <row r="7" spans="1:24" ht="14.5" customHeight="1">
      <c r="A7" s="1" t="str">
        <f>[2]Activity_TRA!A7</f>
        <v>EUR</v>
      </c>
      <c r="B7" s="1" t="str">
        <f>[2]Activity_TRA!B7</f>
        <v>TRA_FT_JTK_DOM</v>
      </c>
      <c r="C7" s="7">
        <f>[2]Activity_TRA!C7</f>
        <v>317.53320316137479</v>
      </c>
      <c r="D7" s="7">
        <f>[2]Activity_TRA!D7</f>
        <v>345.81834923046767</v>
      </c>
      <c r="E7" s="7">
        <f>[2]Activity_TRA!E7</f>
        <v>203.63584343277489</v>
      </c>
      <c r="F7" s="7">
        <f>[2]Activity_TRA!F7</f>
        <v>361.47068434495287</v>
      </c>
      <c r="G7" s="7">
        <f>[2]Activity_TRA!G7</f>
        <v>381.36383150949177</v>
      </c>
      <c r="H7" s="7">
        <f>[2]Activity_TRA!H7</f>
        <v>398.91493120472262</v>
      </c>
      <c r="I7" s="7">
        <f>[2]Activity_TRA!I7</f>
        <v>416.2371346060163</v>
      </c>
      <c r="J7" s="7">
        <f>[2]Activity_TRA!J7</f>
        <v>431.83380268843808</v>
      </c>
      <c r="K7" s="7">
        <f>[2]Activity_TRA!K7</f>
        <v>444.86047625257248</v>
      </c>
      <c r="N7" s="2" t="s">
        <v>25</v>
      </c>
      <c r="O7" s="3">
        <f>(SUMIF($B:$B,"*CAR*HE*",C:C))</f>
        <v>0</v>
      </c>
      <c r="P7" s="3">
        <f t="shared" ref="P7:W7" si="5">(SUMIF($B:$B,"*CAR*HE*",D:D))</f>
        <v>1.3</v>
      </c>
      <c r="Q7" s="3">
        <f t="shared" si="5"/>
        <v>8.11</v>
      </c>
      <c r="R7" s="3">
        <f t="shared" si="5"/>
        <v>50.400000000000013</v>
      </c>
      <c r="S7" s="3">
        <f t="shared" si="5"/>
        <v>49.100000000000023</v>
      </c>
      <c r="T7" s="3">
        <f t="shared" si="5"/>
        <v>42.290000000000013</v>
      </c>
      <c r="U7" s="3">
        <f t="shared" si="5"/>
        <v>0</v>
      </c>
      <c r="V7" s="3">
        <f t="shared" si="5"/>
        <v>0</v>
      </c>
      <c r="W7" s="3">
        <f t="shared" si="5"/>
        <v>0</v>
      </c>
      <c r="X7" s="3"/>
    </row>
    <row r="8" spans="1:24" ht="14.5" customHeight="1">
      <c r="A8" s="1" t="str">
        <f>[2]Activity_TRA!A8</f>
        <v>EUR</v>
      </c>
      <c r="B8" s="1" t="str">
        <f>[2]Activity_TRA!B8</f>
        <v>TRA_FT_AVG</v>
      </c>
      <c r="C8" s="7">
        <f>[2]Activity_TRA!C8</f>
        <v>3.5484586382789982</v>
      </c>
      <c r="D8" s="7">
        <f>[2]Activity_TRA!D8</f>
        <v>2.8387669106231979</v>
      </c>
      <c r="E8" s="7">
        <f>[2]Activity_TRA!E8</f>
        <v>2.1290751829673988</v>
      </c>
      <c r="F8" s="7">
        <f>[2]Activity_TRA!F8</f>
        <v>1.4193834553115989</v>
      </c>
      <c r="G8" s="7">
        <f>[2]Activity_TRA!G8</f>
        <v>0.70969172765579946</v>
      </c>
      <c r="H8" s="7">
        <f>[2]Activity_TRA!H8</f>
        <v>0</v>
      </c>
      <c r="I8" s="7">
        <f>[2]Activity_TRA!I8</f>
        <v>0</v>
      </c>
      <c r="J8" s="7">
        <f>[2]Activity_TRA!J8</f>
        <v>0</v>
      </c>
      <c r="K8" s="7">
        <f>[2]Activity_TRA!K8</f>
        <v>0</v>
      </c>
      <c r="N8" s="2" t="s">
        <v>26</v>
      </c>
      <c r="O8" s="3">
        <f>(SUMIF($B:$B,"*CAR*PH*",C:C))</f>
        <v>0.20999999999998811</v>
      </c>
      <c r="P8" s="3">
        <f t="shared" ref="P8:W8" si="6">(SUMIF($B:$B,"*CAR*PH*",D:D))</f>
        <v>1.3</v>
      </c>
      <c r="Q8" s="3">
        <f t="shared" si="6"/>
        <v>8.1100000000000012</v>
      </c>
      <c r="R8" s="3">
        <f t="shared" si="6"/>
        <v>50.400000000000013</v>
      </c>
      <c r="S8" s="3">
        <f t="shared" si="6"/>
        <v>297.00000000000011</v>
      </c>
      <c r="T8" s="3">
        <f t="shared" si="6"/>
        <v>290.19000000000011</v>
      </c>
      <c r="U8" s="3">
        <f t="shared" si="6"/>
        <v>247.69000000000011</v>
      </c>
      <c r="V8" s="3">
        <f t="shared" si="6"/>
        <v>0</v>
      </c>
      <c r="W8" s="3">
        <f t="shared" si="6"/>
        <v>579.66259829676301</v>
      </c>
    </row>
    <row r="9" spans="1:24" ht="14.5" customHeight="1">
      <c r="A9" s="1" t="str">
        <f>[2]Activity_TRA!A9</f>
        <v>EUR</v>
      </c>
      <c r="B9" s="1" t="str">
        <f>[2]Activity_TRA!B9</f>
        <v>TRA_FT_HFO</v>
      </c>
      <c r="C9" s="7">
        <f>[2]Activity_TRA!C9</f>
        <v>1621.0166392380961</v>
      </c>
      <c r="D9" s="7">
        <f>[2]Activity_TRA!D9</f>
        <v>1971.1731928615641</v>
      </c>
      <c r="E9" s="7">
        <f>[2]Activity_TRA!E9</f>
        <v>2035.489687669987</v>
      </c>
      <c r="F9" s="7">
        <f>[2]Activity_TRA!F9</f>
        <v>383.36876588786367</v>
      </c>
      <c r="G9" s="7">
        <f>[2]Activity_TRA!G9</f>
        <v>191.68438294393241</v>
      </c>
      <c r="H9" s="7">
        <f>[2]Activity_TRA!H9</f>
        <v>19.15619967634759</v>
      </c>
      <c r="I9" s="7">
        <f>[2]Activity_TRA!I9</f>
        <v>112.7175702814222</v>
      </c>
      <c r="J9" s="7">
        <f>[2]Activity_TRA!J9</f>
        <v>0</v>
      </c>
      <c r="K9" s="7">
        <f>[2]Activity_TRA!K9</f>
        <v>413.99495318304901</v>
      </c>
      <c r="N9" s="2" t="s">
        <v>27</v>
      </c>
      <c r="O9" s="3">
        <f>(SUMIF($B:$B,"*CAR*FCE*",C:C))</f>
        <v>0</v>
      </c>
      <c r="P9" s="3">
        <f t="shared" ref="P9:W9" si="7">(SUMIF($B:$B,"*CAR*FCE*",D:D))</f>
        <v>0</v>
      </c>
      <c r="Q9" s="3">
        <f t="shared" si="7"/>
        <v>8.1100000000000012</v>
      </c>
      <c r="R9" s="3">
        <f t="shared" si="7"/>
        <v>8.1100000000000012</v>
      </c>
      <c r="S9" s="3">
        <f t="shared" si="7"/>
        <v>0</v>
      </c>
      <c r="T9" s="3">
        <f t="shared" si="7"/>
        <v>32.120021875560447</v>
      </c>
      <c r="U9" s="3">
        <f t="shared" si="7"/>
        <v>447.28942021316828</v>
      </c>
      <c r="V9" s="3">
        <f t="shared" si="7"/>
        <v>415.16939833760779</v>
      </c>
      <c r="W9" s="3">
        <f t="shared" si="7"/>
        <v>0</v>
      </c>
    </row>
    <row r="10" spans="1:24" ht="14.5" customHeight="1">
      <c r="A10" s="1" t="str">
        <f>[2]Activity_TRA!A10</f>
        <v>EUR</v>
      </c>
      <c r="B10" s="1" t="str">
        <f>[2]Activity_TRA!B10</f>
        <v>TRA_FT_ELC</v>
      </c>
      <c r="C10" s="7">
        <f>[2]Activity_TRA!C10</f>
        <v>225.29599999999999</v>
      </c>
      <c r="D10" s="7">
        <f>[2]Activity_TRA!D10</f>
        <v>231.63399999999999</v>
      </c>
      <c r="E10" s="7">
        <f>[2]Activity_TRA!E10</f>
        <v>225.51300000000001</v>
      </c>
      <c r="F10" s="7">
        <f>[2]Activity_TRA!F10</f>
        <v>304.63892547146548</v>
      </c>
      <c r="G10" s="7">
        <f>[2]Activity_TRA!G10</f>
        <v>760.61515028238887</v>
      </c>
      <c r="H10" s="7">
        <f>[2]Activity_TRA!H10</f>
        <v>1336.6985344658981</v>
      </c>
      <c r="I10" s="7">
        <f>[2]Activity_TRA!I10</f>
        <v>1587.6806851903179</v>
      </c>
      <c r="J10" s="7">
        <f>[2]Activity_TRA!J10</f>
        <v>2319.257278880857</v>
      </c>
      <c r="K10" s="7">
        <f>[2]Activity_TRA!K10</f>
        <v>3004.0875003055862</v>
      </c>
      <c r="M10" s="2" t="s">
        <v>28</v>
      </c>
      <c r="N10" s="2" t="s">
        <v>13</v>
      </c>
      <c r="O10" s="3">
        <f>(SUMIF($B:$B,"*LTR*GSL*",C:C))</f>
        <v>0</v>
      </c>
      <c r="P10" s="3">
        <f t="shared" ref="P10:W10" si="8">(SUMIF($B:$B,"*LTR*GSL*",D:D))</f>
        <v>0</v>
      </c>
      <c r="Q10" s="3">
        <f t="shared" si="8"/>
        <v>0</v>
      </c>
      <c r="R10" s="3">
        <f t="shared" si="8"/>
        <v>0</v>
      </c>
      <c r="S10" s="3">
        <f t="shared" si="8"/>
        <v>0</v>
      </c>
      <c r="T10" s="3">
        <f t="shared" si="8"/>
        <v>0</v>
      </c>
      <c r="U10" s="3">
        <f t="shared" si="8"/>
        <v>0</v>
      </c>
      <c r="V10" s="3">
        <f t="shared" si="8"/>
        <v>0</v>
      </c>
      <c r="W10" s="3">
        <f t="shared" si="8"/>
        <v>0</v>
      </c>
    </row>
    <row r="11" spans="1:24" ht="14.5" customHeight="1">
      <c r="A11" s="1" t="str">
        <f>[2]Activity_TRA!A11</f>
        <v>EUR</v>
      </c>
      <c r="B11" s="1" t="str">
        <f>[2]Activity_TRA!B11</f>
        <v>TRA_FT_LNG</v>
      </c>
      <c r="C11" s="7">
        <f>[2]Activity_TRA!C11</f>
        <v>0</v>
      </c>
      <c r="D11" s="7">
        <f>[2]Activity_TRA!D11</f>
        <v>0</v>
      </c>
      <c r="E11" s="7">
        <f>[2]Activity_TRA!E11</f>
        <v>0</v>
      </c>
      <c r="F11" s="7">
        <f>[2]Activity_TRA!F11</f>
        <v>0.98990900116700664</v>
      </c>
      <c r="G11" s="7">
        <f>[2]Activity_TRA!G11</f>
        <v>6.1526373917027612</v>
      </c>
      <c r="H11" s="7">
        <f>[2]Activity_TRA!H11</f>
        <v>38.312399352695152</v>
      </c>
      <c r="I11" s="7">
        <f>[2]Activity_TRA!I11</f>
        <v>225.43514056284431</v>
      </c>
      <c r="J11" s="7">
        <f>[2]Activity_TRA!J11</f>
        <v>497.75466507421368</v>
      </c>
      <c r="K11" s="7">
        <f>[2]Activity_TRA!K11</f>
        <v>827.98990636609733</v>
      </c>
      <c r="N11" s="2" t="s">
        <v>16</v>
      </c>
      <c r="O11" s="3">
        <f>(SUMIF($B:$B,"*LTR*DST*",C:C))</f>
        <v>0</v>
      </c>
      <c r="P11" s="3">
        <f t="shared" ref="P11:W11" si="9">(SUMIF($B:$B,"*LTR*DST*",D:D))</f>
        <v>0</v>
      </c>
      <c r="Q11" s="3">
        <f t="shared" si="9"/>
        <v>0</v>
      </c>
      <c r="R11" s="3">
        <f t="shared" si="9"/>
        <v>0</v>
      </c>
      <c r="S11" s="3">
        <f t="shared" si="9"/>
        <v>0</v>
      </c>
      <c r="T11" s="3">
        <f t="shared" si="9"/>
        <v>0</v>
      </c>
      <c r="U11" s="3">
        <f t="shared" si="9"/>
        <v>0</v>
      </c>
      <c r="V11" s="3">
        <f t="shared" si="9"/>
        <v>0</v>
      </c>
      <c r="W11" s="3">
        <f t="shared" si="9"/>
        <v>0</v>
      </c>
    </row>
    <row r="12" spans="1:24" ht="14.5" customHeight="1">
      <c r="A12" s="1" t="str">
        <f>[2]Activity_TRA!A12</f>
        <v>EUR</v>
      </c>
      <c r="B12" s="1" t="str">
        <f>[2]Activity_TRA!B12</f>
        <v>TRA_FT_ETH</v>
      </c>
      <c r="C12" s="7">
        <f>[2]Activity_TRA!C12</f>
        <v>4.2773058252427179</v>
      </c>
      <c r="D12" s="7">
        <f>[2]Activity_TRA!D12</f>
        <v>2.1386529126213589</v>
      </c>
      <c r="E12" s="7">
        <f>[2]Activity_TRA!E12</f>
        <v>0</v>
      </c>
      <c r="F12" s="7">
        <f>[2]Activity_TRA!F12</f>
        <v>0</v>
      </c>
      <c r="G12" s="7">
        <f>[2]Activity_TRA!G12</f>
        <v>0</v>
      </c>
      <c r="H12" s="7">
        <f>[2]Activity_TRA!H12</f>
        <v>0</v>
      </c>
      <c r="I12" s="7">
        <f>[2]Activity_TRA!I12</f>
        <v>0</v>
      </c>
      <c r="J12" s="7">
        <f>[2]Activity_TRA!J12</f>
        <v>0</v>
      </c>
      <c r="K12" s="7">
        <f>[2]Activity_TRA!K12</f>
        <v>0</v>
      </c>
      <c r="N12" s="2" t="s">
        <v>12</v>
      </c>
      <c r="O12" s="3">
        <f>(SUMIF($B:$B,"*LTR*LPG*",C:C))</f>
        <v>0</v>
      </c>
      <c r="P12" s="3">
        <f t="shared" ref="P12:W12" si="10">(SUMIF($B:$B,"*LTR*LPG*",D:D))</f>
        <v>0</v>
      </c>
      <c r="Q12" s="3">
        <f t="shared" si="10"/>
        <v>0</v>
      </c>
      <c r="R12" s="3">
        <f t="shared" si="10"/>
        <v>0</v>
      </c>
      <c r="S12" s="3">
        <f t="shared" si="10"/>
        <v>0</v>
      </c>
      <c r="T12" s="3">
        <f t="shared" si="10"/>
        <v>0</v>
      </c>
      <c r="U12" s="3">
        <f t="shared" si="10"/>
        <v>0</v>
      </c>
      <c r="V12" s="3">
        <f t="shared" si="10"/>
        <v>0</v>
      </c>
      <c r="W12" s="3">
        <f t="shared" si="10"/>
        <v>0</v>
      </c>
    </row>
    <row r="13" spans="1:24" ht="14.5" customHeight="1">
      <c r="A13" s="1" t="str">
        <f>[2]Activity_TRA!A13</f>
        <v>EUR</v>
      </c>
      <c r="B13" s="1" t="str">
        <f>[2]Activity_TRA!B13</f>
        <v>TRA_FT_MTH</v>
      </c>
      <c r="C13" s="7">
        <f>[2]Activity_TRA!C13</f>
        <v>0</v>
      </c>
      <c r="D13" s="7">
        <f>[2]Activity_TRA!D13</f>
        <v>0</v>
      </c>
      <c r="E13" s="7">
        <f>[2]Activity_TRA!E13</f>
        <v>0</v>
      </c>
      <c r="F13" s="7">
        <f>[2]Activity_TRA!F13</f>
        <v>0</v>
      </c>
      <c r="G13" s="7">
        <f>[2]Activity_TRA!G13</f>
        <v>0</v>
      </c>
      <c r="H13" s="7">
        <f>[2]Activity_TRA!H13</f>
        <v>0.98990900116700642</v>
      </c>
      <c r="I13" s="7">
        <f>[2]Activity_TRA!I13</f>
        <v>6.1526373917027612</v>
      </c>
      <c r="J13" s="7">
        <f>[2]Activity_TRA!J13</f>
        <v>38.312399352695152</v>
      </c>
      <c r="K13" s="7">
        <f>[2]Activity_TRA!K13</f>
        <v>225.43514056284431</v>
      </c>
      <c r="N13" s="2" t="s">
        <v>11</v>
      </c>
      <c r="O13" s="3">
        <f>(SUMIF($B:$B,"*LTR*NGA*",C:C))</f>
        <v>0</v>
      </c>
      <c r="P13" s="3">
        <f t="shared" ref="P13:W13" si="11">(SUMIF($B:$B,"*LTR*NGA*",D:D))</f>
        <v>0</v>
      </c>
      <c r="Q13" s="3">
        <f t="shared" si="11"/>
        <v>0</v>
      </c>
      <c r="R13" s="3">
        <f t="shared" si="11"/>
        <v>0</v>
      </c>
      <c r="S13" s="3">
        <f t="shared" si="11"/>
        <v>0</v>
      </c>
      <c r="T13" s="3">
        <f t="shared" si="11"/>
        <v>0</v>
      </c>
      <c r="U13" s="3">
        <f t="shared" si="11"/>
        <v>0</v>
      </c>
      <c r="V13" s="3">
        <f t="shared" si="11"/>
        <v>0</v>
      </c>
      <c r="W13" s="3">
        <f t="shared" si="11"/>
        <v>0</v>
      </c>
    </row>
    <row r="14" spans="1:24" ht="14.5" customHeight="1">
      <c r="A14" s="1" t="str">
        <f>[2]Activity_TRA!A14</f>
        <v>EUR</v>
      </c>
      <c r="B14" s="1" t="str">
        <f>[2]Activity_TRA!B14</f>
        <v>TRA_FT_AMM_ELCSYS_CU</v>
      </c>
      <c r="C14" s="7">
        <f>[2]Activity_TRA!C14</f>
        <v>0</v>
      </c>
      <c r="D14" s="7">
        <f>[2]Activity_TRA!D14</f>
        <v>0</v>
      </c>
      <c r="E14" s="7">
        <f>[2]Activity_TRA!E14</f>
        <v>0</v>
      </c>
      <c r="F14" s="7">
        <f>[2]Activity_TRA!F14</f>
        <v>0</v>
      </c>
      <c r="G14" s="7">
        <f>[2]Activity_TRA!G14</f>
        <v>8.8382157140168022E-3</v>
      </c>
      <c r="H14" s="7">
        <f>[2]Activity_TRA!H14</f>
        <v>8.8382157140168022E-3</v>
      </c>
      <c r="I14" s="7">
        <f>[2]Activity_TRA!I14</f>
        <v>75.166142375182147</v>
      </c>
      <c r="J14" s="7">
        <f>[2]Activity_TRA!J14</f>
        <v>8.8382157140168022E-3</v>
      </c>
      <c r="K14" s="7">
        <f>[2]Activity_TRA!K14</f>
        <v>498.32315583271651</v>
      </c>
      <c r="N14" s="2" t="s">
        <v>25</v>
      </c>
      <c r="O14" s="3">
        <f>(SUMIF($B:$B,"*LTR*HE*",C:C))</f>
        <v>0</v>
      </c>
      <c r="P14" s="3">
        <f t="shared" ref="P14:W14" si="12">(SUMIF($B:$B,"*LTR*HE*",D:D))</f>
        <v>0</v>
      </c>
      <c r="Q14" s="3">
        <f t="shared" si="12"/>
        <v>0</v>
      </c>
      <c r="R14" s="3">
        <f t="shared" si="12"/>
        <v>0</v>
      </c>
      <c r="S14" s="3">
        <f t="shared" si="12"/>
        <v>0</v>
      </c>
      <c r="T14" s="3">
        <f t="shared" si="12"/>
        <v>0</v>
      </c>
      <c r="U14" s="3">
        <f t="shared" si="12"/>
        <v>0</v>
      </c>
      <c r="V14" s="3">
        <f t="shared" si="12"/>
        <v>0</v>
      </c>
      <c r="W14" s="3">
        <f t="shared" si="12"/>
        <v>0</v>
      </c>
    </row>
    <row r="15" spans="1:24" ht="14.5" customHeight="1">
      <c r="A15" s="1" t="str">
        <f>[2]Activity_TRA!A15</f>
        <v>EUR</v>
      </c>
      <c r="B15" s="1" t="str">
        <f>[2]Activity_TRA!B15</f>
        <v>TRA_FT_AMM_ELCSYS_DT</v>
      </c>
      <c r="C15" s="7">
        <f>[2]Activity_TRA!C15</f>
        <v>0</v>
      </c>
      <c r="D15" s="7">
        <f>[2]Activity_TRA!D15</f>
        <v>0</v>
      </c>
      <c r="E15" s="7">
        <f>[2]Activity_TRA!E15</f>
        <v>7.9698831313717022E-2</v>
      </c>
      <c r="F15" s="7">
        <f>[2]Activity_TRA!F15</f>
        <v>0</v>
      </c>
      <c r="G15" s="7">
        <f>[2]Activity_TRA!G15</f>
        <v>7.9698831313716995E-2</v>
      </c>
      <c r="H15" s="7">
        <f>[2]Activity_TRA!H15</f>
        <v>19.697204030958758</v>
      </c>
      <c r="I15" s="7">
        <f>[2]Activity_TRA!I15</f>
        <v>40.968895437322089</v>
      </c>
      <c r="J15" s="7">
        <f>[2]Activity_TRA!J15</f>
        <v>21.27169140636332</v>
      </c>
      <c r="K15" s="7">
        <f>[2]Activity_TRA!K15</f>
        <v>40.889196606008369</v>
      </c>
      <c r="N15" s="2" t="s">
        <v>24</v>
      </c>
      <c r="O15" s="3">
        <f>(SUMIF($B:$B,"*LTR*ELC*",C:C))</f>
        <v>0</v>
      </c>
      <c r="P15" s="3">
        <f t="shared" ref="P15:W15" si="13">(SUMIF($B:$B,"*LTR*ELC*",D:D))</f>
        <v>0</v>
      </c>
      <c r="Q15" s="3">
        <f t="shared" si="13"/>
        <v>0</v>
      </c>
      <c r="R15" s="3">
        <f t="shared" si="13"/>
        <v>0</v>
      </c>
      <c r="S15" s="3">
        <f t="shared" si="13"/>
        <v>0</v>
      </c>
      <c r="T15" s="3">
        <f t="shared" si="13"/>
        <v>0</v>
      </c>
      <c r="U15" s="3">
        <f t="shared" si="13"/>
        <v>0</v>
      </c>
      <c r="V15" s="3">
        <f t="shared" si="13"/>
        <v>0</v>
      </c>
      <c r="W15" s="3">
        <f t="shared" si="13"/>
        <v>0</v>
      </c>
    </row>
    <row r="16" spans="1:24" ht="14.5" customHeight="1">
      <c r="A16" s="1" t="str">
        <f>[2]Activity_TRA!A16</f>
        <v>EUR</v>
      </c>
      <c r="B16" s="1" t="str">
        <f>[2]Activity_TRA!B16</f>
        <v>TRA_AVI_DOM_JTK_EXS</v>
      </c>
      <c r="C16" s="7">
        <f>[2]Activity_TRA!C16</f>
        <v>0.78400000000000003</v>
      </c>
      <c r="D16" s="7">
        <f>[2]Activity_TRA!D16</f>
        <v>0.62720000000000009</v>
      </c>
      <c r="E16" s="7">
        <f>[2]Activity_TRA!E16</f>
        <v>0.4704000000000001</v>
      </c>
      <c r="F16" s="7">
        <f>[2]Activity_TRA!F16</f>
        <v>0.31359999999999999</v>
      </c>
      <c r="G16" s="7">
        <f>[2]Activity_TRA!G16</f>
        <v>0.15680000000000011</v>
      </c>
      <c r="H16" s="7">
        <f>[2]Activity_TRA!H16</f>
        <v>0</v>
      </c>
      <c r="I16" s="7">
        <f>[2]Activity_TRA!I16</f>
        <v>0</v>
      </c>
      <c r="J16" s="7">
        <f>[2]Activity_TRA!J16</f>
        <v>0</v>
      </c>
      <c r="K16" s="7">
        <f>[2]Activity_TRA!K16</f>
        <v>0</v>
      </c>
      <c r="N16" s="2" t="s">
        <v>26</v>
      </c>
      <c r="O16" s="3">
        <f>(SUMIF($B:$B,"*LTR*PH*",C:C))</f>
        <v>0</v>
      </c>
      <c r="P16" s="3">
        <f t="shared" ref="P16:W16" si="14">(SUMIF($B:$B,"*LTR*PH*",D:D))</f>
        <v>0</v>
      </c>
      <c r="Q16" s="3">
        <f t="shared" si="14"/>
        <v>0</v>
      </c>
      <c r="R16" s="3">
        <f t="shared" si="14"/>
        <v>0</v>
      </c>
      <c r="S16" s="3">
        <f t="shared" si="14"/>
        <v>0</v>
      </c>
      <c r="T16" s="3">
        <f t="shared" si="14"/>
        <v>0</v>
      </c>
      <c r="U16" s="3">
        <f t="shared" si="14"/>
        <v>0</v>
      </c>
      <c r="V16" s="3">
        <f t="shared" si="14"/>
        <v>0</v>
      </c>
      <c r="W16" s="3">
        <f t="shared" si="14"/>
        <v>0</v>
      </c>
      <c r="X16" s="14"/>
    </row>
    <row r="17" spans="1:23" ht="14.5" customHeight="1">
      <c r="A17" s="1" t="str">
        <f>[2]Activity_TRA!A17</f>
        <v>EUR</v>
      </c>
      <c r="B17" s="1" t="str">
        <f>[2]Activity_TRA!B17</f>
        <v>TRA_AVI_DOM_JTK_NEW</v>
      </c>
      <c r="C17" s="7">
        <f>[2]Activity_TRA!C17</f>
        <v>0.85376000000000019</v>
      </c>
      <c r="D17" s="7">
        <f>[2]Activity_TRA!D17</f>
        <v>1.183640404669261</v>
      </c>
      <c r="E17" s="7">
        <f>[2]Activity_TRA!E17</f>
        <v>0.58379023605707148</v>
      </c>
      <c r="F17" s="7">
        <f>[2]Activity_TRA!F17</f>
        <v>1.620234676400518</v>
      </c>
      <c r="G17" s="7">
        <f>[2]Activity_TRA!G17</f>
        <v>1.904345119044341</v>
      </c>
      <c r="H17" s="7">
        <f>[2]Activity_TRA!H17</f>
        <v>2.1756820347905572</v>
      </c>
      <c r="I17" s="7">
        <f>[2]Activity_TRA!I17</f>
        <v>2.2701573321412138</v>
      </c>
      <c r="J17" s="7">
        <f>[2]Activity_TRA!J17</f>
        <v>2.355221559862744</v>
      </c>
      <c r="K17" s="7">
        <f>[2]Activity_TRA!K17</f>
        <v>2.4262690374815312</v>
      </c>
      <c r="N17" s="2" t="s">
        <v>27</v>
      </c>
      <c r="O17" s="3">
        <f>(SUMIF($B:$B,"*LTR*FCE*",C:C))</f>
        <v>0</v>
      </c>
      <c r="P17" s="3">
        <f t="shared" ref="P17:W17" si="15">(SUMIF($B:$B,"*LTR*FCE*",D:D))</f>
        <v>0</v>
      </c>
      <c r="Q17" s="3">
        <f t="shared" si="15"/>
        <v>0</v>
      </c>
      <c r="R17" s="3">
        <f t="shared" si="15"/>
        <v>0</v>
      </c>
      <c r="S17" s="3">
        <f t="shared" si="15"/>
        <v>0</v>
      </c>
      <c r="T17" s="3">
        <f t="shared" si="15"/>
        <v>0</v>
      </c>
      <c r="U17" s="3">
        <f t="shared" si="15"/>
        <v>0</v>
      </c>
      <c r="V17" s="3">
        <f t="shared" si="15"/>
        <v>0</v>
      </c>
      <c r="W17" s="3">
        <f t="shared" si="15"/>
        <v>0</v>
      </c>
    </row>
    <row r="18" spans="1:23" ht="14.5" customHeight="1">
      <c r="A18" s="1" t="str">
        <f>[2]Activity_TRA!A18</f>
        <v>EUR</v>
      </c>
      <c r="B18" s="1" t="str">
        <f>[2]Activity_TRA!B18</f>
        <v>TRA_AVI_DOM_AVG_EXS</v>
      </c>
      <c r="C18" s="7">
        <f>[2]Activity_TRA!C18</f>
        <v>1.6E-2</v>
      </c>
      <c r="D18" s="7">
        <f>[2]Activity_TRA!D18</f>
        <v>1.2800000000000001E-2</v>
      </c>
      <c r="E18" s="7">
        <f>[2]Activity_TRA!E18</f>
        <v>9.5999999999999992E-3</v>
      </c>
      <c r="F18" s="7">
        <f>[2]Activity_TRA!F18</f>
        <v>6.4000000000000012E-3</v>
      </c>
      <c r="G18" s="7">
        <f>[2]Activity_TRA!G18</f>
        <v>3.1999999999999989E-3</v>
      </c>
      <c r="H18" s="7">
        <f>[2]Activity_TRA!H18</f>
        <v>0</v>
      </c>
      <c r="I18" s="7">
        <f>[2]Activity_TRA!I18</f>
        <v>0</v>
      </c>
      <c r="J18" s="7">
        <f>[2]Activity_TRA!J18</f>
        <v>0</v>
      </c>
      <c r="K18" s="7">
        <f>[2]Activity_TRA!K18</f>
        <v>0</v>
      </c>
      <c r="M18" s="2" t="s">
        <v>29</v>
      </c>
      <c r="N18" s="2" t="s">
        <v>16</v>
      </c>
      <c r="O18" s="3">
        <f>(SUMIF($B:$B,"*BUS*DST*",C:C))</f>
        <v>38.300350000000002</v>
      </c>
      <c r="P18" s="3">
        <f t="shared" ref="P18:W18" si="16">(SUMIF($B:$B,"*BUS*DST*",D:D))</f>
        <v>40.401345800000001</v>
      </c>
      <c r="Q18" s="3">
        <f t="shared" si="16"/>
        <v>40.485776425675283</v>
      </c>
      <c r="R18" s="3">
        <f t="shared" si="16"/>
        <v>43.180721819417244</v>
      </c>
      <c r="S18" s="3">
        <f t="shared" si="16"/>
        <v>41.527288781595757</v>
      </c>
      <c r="T18" s="3">
        <f t="shared" si="16"/>
        <v>29.162547565446879</v>
      </c>
      <c r="U18" s="3">
        <f t="shared" si="16"/>
        <v>8.762118712002211</v>
      </c>
      <c r="V18" s="3">
        <f t="shared" si="16"/>
        <v>0</v>
      </c>
      <c r="W18" s="3">
        <f t="shared" si="16"/>
        <v>0</v>
      </c>
    </row>
    <row r="19" spans="1:23" ht="14.5" customHeight="1">
      <c r="A19" s="1" t="str">
        <f>[2]Activity_TRA!A19</f>
        <v>EUR</v>
      </c>
      <c r="B19" s="1" t="str">
        <f>[2]Activity_TRA!B19</f>
        <v>TRA_NAV_INT_DST_EXS</v>
      </c>
      <c r="C19" s="7">
        <f>[2]Activity_TRA!C19</f>
        <v>2.793E-2</v>
      </c>
      <c r="D19" s="7">
        <f>[2]Activity_TRA!D19</f>
        <v>2.2343999999999999E-2</v>
      </c>
      <c r="E19" s="7">
        <f>[2]Activity_TRA!E19</f>
        <v>1.6757999999999999E-2</v>
      </c>
      <c r="F19" s="7">
        <f>[2]Activity_TRA!F19</f>
        <v>1.1172E-2</v>
      </c>
      <c r="G19" s="7">
        <f>[2]Activity_TRA!G19</f>
        <v>5.5860000000000024E-3</v>
      </c>
      <c r="H19" s="7">
        <f>[2]Activity_TRA!H19</f>
        <v>0</v>
      </c>
      <c r="I19" s="7">
        <f>[2]Activity_TRA!I19</f>
        <v>0</v>
      </c>
      <c r="J19" s="7">
        <f>[2]Activity_TRA!J19</f>
        <v>0</v>
      </c>
      <c r="K19" s="7">
        <f>[2]Activity_TRA!K19</f>
        <v>0</v>
      </c>
      <c r="N19" s="2" t="s">
        <v>12</v>
      </c>
      <c r="O19" s="3">
        <f>(SUMIF($B:$B,"*BUS*LPG*",C:C))</f>
        <v>0</v>
      </c>
      <c r="P19" s="3">
        <f t="shared" ref="P19:W19" si="17">(SUMIF($B:$B,"*BUS*LPG*",D:D))</f>
        <v>0</v>
      </c>
      <c r="Q19" s="3">
        <f t="shared" si="17"/>
        <v>0</v>
      </c>
      <c r="R19" s="3">
        <f t="shared" si="17"/>
        <v>0</v>
      </c>
      <c r="S19" s="3">
        <f t="shared" si="17"/>
        <v>0</v>
      </c>
      <c r="T19" s="3">
        <f t="shared" si="17"/>
        <v>0</v>
      </c>
      <c r="U19" s="3">
        <f t="shared" si="17"/>
        <v>0</v>
      </c>
      <c r="V19" s="3">
        <f t="shared" si="17"/>
        <v>0</v>
      </c>
      <c r="W19" s="3">
        <f t="shared" si="17"/>
        <v>0</v>
      </c>
    </row>
    <row r="20" spans="1:23" ht="14.5" customHeight="1">
      <c r="A20" s="1" t="str">
        <f>[2]Activity_TRA!A20</f>
        <v>EUR</v>
      </c>
      <c r="B20" s="1" t="str">
        <f>[2]Activity_TRA!B20</f>
        <v>TRA_NAV_INT_HFO_EXS</v>
      </c>
      <c r="C20" s="7">
        <f>[2]Activity_TRA!C20</f>
        <v>0.16206999999999999</v>
      </c>
      <c r="D20" s="7">
        <f>[2]Activity_TRA!D20</f>
        <v>0.12965599999999999</v>
      </c>
      <c r="E20" s="7">
        <f>[2]Activity_TRA!E20</f>
        <v>9.7241999999999995E-2</v>
      </c>
      <c r="F20" s="7">
        <f>[2]Activity_TRA!F20</f>
        <v>6.4827999999999997E-2</v>
      </c>
      <c r="G20" s="7">
        <f>[2]Activity_TRA!G20</f>
        <v>3.2413999999999998E-2</v>
      </c>
      <c r="H20" s="7">
        <f>[2]Activity_TRA!H20</f>
        <v>0</v>
      </c>
      <c r="I20" s="7">
        <f>[2]Activity_TRA!I20</f>
        <v>0</v>
      </c>
      <c r="J20" s="7">
        <f>[2]Activity_TRA!J20</f>
        <v>0</v>
      </c>
      <c r="K20" s="7">
        <f>[2]Activity_TRA!K20</f>
        <v>0</v>
      </c>
      <c r="N20" s="2" t="s">
        <v>11</v>
      </c>
      <c r="O20" s="3">
        <f>(SUMIF($B:$B,"*BUS*NGA*",C:C))</f>
        <v>0.36399999999999999</v>
      </c>
      <c r="P20" s="3">
        <f t="shared" ref="P20:W20" si="18">(SUMIF($B:$B,"*BUS*NGA*",D:D))</f>
        <v>0.34579999999999989</v>
      </c>
      <c r="Q20" s="3">
        <f t="shared" si="18"/>
        <v>1.17175061244592</v>
      </c>
      <c r="R20" s="3">
        <f t="shared" si="18"/>
        <v>1.17175061244592</v>
      </c>
      <c r="S20" s="3">
        <f t="shared" si="18"/>
        <v>1.17175061244592</v>
      </c>
      <c r="T20" s="3">
        <f t="shared" si="18"/>
        <v>1.17175061244592</v>
      </c>
      <c r="U20" s="3">
        <f t="shared" si="18"/>
        <v>0</v>
      </c>
      <c r="V20" s="3">
        <f t="shared" si="18"/>
        <v>0</v>
      </c>
      <c r="W20" s="3">
        <f t="shared" si="18"/>
        <v>0</v>
      </c>
    </row>
    <row r="21" spans="1:23" ht="14.5" customHeight="1">
      <c r="A21" s="1" t="str">
        <f>[2]Activity_TRA!A21</f>
        <v>EUR</v>
      </c>
      <c r="B21" s="1" t="str">
        <f>[2]Activity_TRA!B21</f>
        <v>TRA_NAV_DOM_DST_EXS</v>
      </c>
      <c r="C21" s="7">
        <f>[2]Activity_TRA!C21</f>
        <v>0.11695999999999999</v>
      </c>
      <c r="D21" s="7">
        <f>[2]Activity_TRA!D21</f>
        <v>9.3567999999999998E-2</v>
      </c>
      <c r="E21" s="7">
        <f>[2]Activity_TRA!E21</f>
        <v>7.0175999999999988E-2</v>
      </c>
      <c r="F21" s="7">
        <f>[2]Activity_TRA!F21</f>
        <v>4.6783999999999992E-2</v>
      </c>
      <c r="G21" s="7">
        <f>[2]Activity_TRA!G21</f>
        <v>2.3392E-2</v>
      </c>
      <c r="H21" s="7">
        <f>[2]Activity_TRA!H21</f>
        <v>0</v>
      </c>
      <c r="I21" s="7">
        <f>[2]Activity_TRA!I21</f>
        <v>0</v>
      </c>
      <c r="J21" s="7">
        <f>[2]Activity_TRA!J21</f>
        <v>0</v>
      </c>
      <c r="K21" s="7">
        <f>[2]Activity_TRA!K21</f>
        <v>0</v>
      </c>
      <c r="N21" s="2" t="s">
        <v>21</v>
      </c>
      <c r="O21" s="3">
        <f>(SUMIF($B:$B,"*BUS*LNG*",C:C))</f>
        <v>0</v>
      </c>
      <c r="P21" s="3">
        <f t="shared" ref="P21:W21" si="19">(SUMIF($B:$B,"*BUS*LNG*",D:D))</f>
        <v>0</v>
      </c>
      <c r="Q21" s="3">
        <f t="shared" si="19"/>
        <v>0</v>
      </c>
      <c r="R21" s="3">
        <f t="shared" si="19"/>
        <v>0</v>
      </c>
      <c r="S21" s="3">
        <f t="shared" si="19"/>
        <v>0</v>
      </c>
      <c r="T21" s="3">
        <f t="shared" si="19"/>
        <v>0</v>
      </c>
      <c r="U21" s="3">
        <f t="shared" si="19"/>
        <v>0</v>
      </c>
      <c r="V21" s="3">
        <f t="shared" si="19"/>
        <v>0</v>
      </c>
      <c r="W21" s="3">
        <f t="shared" si="19"/>
        <v>0</v>
      </c>
    </row>
    <row r="22" spans="1:23" ht="14.5" customHeight="1">
      <c r="A22" s="1" t="str">
        <f>[2]Activity_TRA!A22</f>
        <v>EUR</v>
      </c>
      <c r="B22" s="1" t="str">
        <f>[2]Activity_TRA!B22</f>
        <v>TRA_NAV_DOM_HFO_EXS</v>
      </c>
      <c r="C22" s="7">
        <f>[2]Activity_TRA!C22</f>
        <v>3.568000000000001E-2</v>
      </c>
      <c r="D22" s="7">
        <f>[2]Activity_TRA!D22</f>
        <v>2.854400000000001E-2</v>
      </c>
      <c r="E22" s="7">
        <f>[2]Activity_TRA!E22</f>
        <v>2.1408E-2</v>
      </c>
      <c r="F22" s="7">
        <f>[2]Activity_TRA!F22</f>
        <v>1.427200000000001E-2</v>
      </c>
      <c r="G22" s="7">
        <f>[2]Activity_TRA!G22</f>
        <v>7.1360000000000026E-3</v>
      </c>
      <c r="H22" s="7">
        <f>[2]Activity_TRA!H22</f>
        <v>0</v>
      </c>
      <c r="I22" s="7">
        <f>[2]Activity_TRA!I22</f>
        <v>0</v>
      </c>
      <c r="J22" s="7">
        <f>[2]Activity_TRA!J22</f>
        <v>0</v>
      </c>
      <c r="K22" s="7">
        <f>[2]Activity_TRA!K22</f>
        <v>0</v>
      </c>
      <c r="N22" s="2" t="s">
        <v>24</v>
      </c>
      <c r="O22" s="3">
        <f>(SUMIF($B:$B,"*BUS*ELC*",C:C))</f>
        <v>0</v>
      </c>
      <c r="P22" s="3">
        <f t="shared" ref="P22:W22" si="20">(SUMIF($B:$B,"*BUS*ELC*",D:D))</f>
        <v>6.4300000000002194E-3</v>
      </c>
      <c r="Q22" s="3">
        <f t="shared" si="20"/>
        <v>3.9999999999999522E-2</v>
      </c>
      <c r="R22" s="3">
        <f t="shared" si="20"/>
        <v>3.9999999999999633E-2</v>
      </c>
      <c r="S22" s="3">
        <f t="shared" si="20"/>
        <v>1.55</v>
      </c>
      <c r="T22" s="3">
        <f t="shared" si="20"/>
        <v>9.1100000000000012</v>
      </c>
      <c r="U22" s="3">
        <f t="shared" si="20"/>
        <v>21.3</v>
      </c>
      <c r="V22" s="3">
        <f t="shared" si="20"/>
        <v>30.527239180925609</v>
      </c>
      <c r="W22" s="3">
        <f t="shared" si="20"/>
        <v>37.234303250782382</v>
      </c>
    </row>
    <row r="23" spans="1:23" ht="14.5" customHeight="1">
      <c r="A23" s="1" t="str">
        <f>[2]Activity_TRA!A23</f>
        <v>EUR</v>
      </c>
      <c r="B23" s="1" t="str">
        <f>[2]Activity_TRA!B23</f>
        <v>TRA_NAV_DOM_GSL_EXS</v>
      </c>
      <c r="C23" s="7">
        <f>[2]Activity_TRA!C23</f>
        <v>7.3600000000000011E-3</v>
      </c>
      <c r="D23" s="7">
        <f>[2]Activity_TRA!D23</f>
        <v>5.888E-3</v>
      </c>
      <c r="E23" s="7">
        <f>[2]Activity_TRA!E23</f>
        <v>4.4160000000000007E-3</v>
      </c>
      <c r="F23" s="7">
        <f>[2]Activity_TRA!F23</f>
        <v>2.9440000000000009E-3</v>
      </c>
      <c r="G23" s="7">
        <f>[2]Activity_TRA!G23</f>
        <v>1.472E-3</v>
      </c>
      <c r="H23" s="7">
        <f>[2]Activity_TRA!H23</f>
        <v>0</v>
      </c>
      <c r="I23" s="7">
        <f>[2]Activity_TRA!I23</f>
        <v>0</v>
      </c>
      <c r="J23" s="7">
        <f>[2]Activity_TRA!J23</f>
        <v>0</v>
      </c>
      <c r="K23" s="7">
        <f>[2]Activity_TRA!K23</f>
        <v>0</v>
      </c>
      <c r="N23" s="2" t="s">
        <v>26</v>
      </c>
      <c r="O23" s="3">
        <f>(SUMIF($B:$B,"*BUS*PH*",C:C))</f>
        <v>0</v>
      </c>
      <c r="P23" s="3">
        <f t="shared" ref="P23:W23" si="21">(SUMIF($B:$B,"*BUS*PH*",D:D))</f>
        <v>4.8200000000000664E-3</v>
      </c>
      <c r="Q23" s="3">
        <f t="shared" si="21"/>
        <v>2.9999999999999971E-2</v>
      </c>
      <c r="R23" s="3">
        <f t="shared" si="21"/>
        <v>2.9999999999999971E-2</v>
      </c>
      <c r="S23" s="3">
        <f t="shared" si="21"/>
        <v>1.1599999999999999</v>
      </c>
      <c r="T23" s="3">
        <f t="shared" si="21"/>
        <v>6.8400000000000043</v>
      </c>
      <c r="U23" s="3">
        <f t="shared" si="21"/>
        <v>16</v>
      </c>
      <c r="V23" s="3">
        <f t="shared" si="21"/>
        <v>9.16</v>
      </c>
      <c r="W23" s="3">
        <f t="shared" si="21"/>
        <v>4.58</v>
      </c>
    </row>
    <row r="24" spans="1:23" ht="14.5" customHeight="1">
      <c r="A24" s="1" t="str">
        <f>[2]Activity_TRA!A24</f>
        <v>EUR</v>
      </c>
      <c r="B24" s="1" t="str">
        <f>[2]Activity_TRA!B24</f>
        <v>TRA_RAIL_PAS_COA_EXS</v>
      </c>
      <c r="C24" s="7">
        <f>[2]Activity_TRA!C24</f>
        <v>3.3485093030474031E-3</v>
      </c>
      <c r="D24" s="7">
        <f>[2]Activity_TRA!D24</f>
        <v>2.520138442437923E-3</v>
      </c>
      <c r="E24" s="7">
        <f>[2]Activity_TRA!E24</f>
        <v>2.127212581828442E-3</v>
      </c>
      <c r="F24" s="7">
        <f>[2]Activity_TRA!F24</f>
        <v>8.2200000000000036E-4</v>
      </c>
      <c r="G24" s="7">
        <f>[2]Activity_TRA!G24</f>
        <v>4.1100000000000002E-4</v>
      </c>
      <c r="H24" s="7">
        <f>[2]Activity_TRA!H24</f>
        <v>0</v>
      </c>
      <c r="I24" s="7">
        <f>[2]Activity_TRA!I24</f>
        <v>0</v>
      </c>
      <c r="J24" s="7">
        <f>[2]Activity_TRA!J24</f>
        <v>0</v>
      </c>
      <c r="K24" s="7">
        <f>[2]Activity_TRA!K24</f>
        <v>0</v>
      </c>
      <c r="N24" s="2" t="s">
        <v>27</v>
      </c>
      <c r="O24" s="3">
        <f>(SUMIF($B:$B,"*BUS*FCE*",C:C))</f>
        <v>0</v>
      </c>
      <c r="P24" s="3">
        <f t="shared" ref="P24:W24" si="22">(SUMIF($B:$B,"*BUS*FCE*",D:D))</f>
        <v>0</v>
      </c>
      <c r="Q24" s="3">
        <f t="shared" si="22"/>
        <v>0</v>
      </c>
      <c r="R24" s="3">
        <f t="shared" si="22"/>
        <v>0</v>
      </c>
      <c r="S24" s="3">
        <f t="shared" si="22"/>
        <v>0.04</v>
      </c>
      <c r="T24" s="3">
        <f t="shared" si="22"/>
        <v>0.24900000000000011</v>
      </c>
      <c r="U24" s="3">
        <f t="shared" si="22"/>
        <v>1.55</v>
      </c>
      <c r="V24" s="3">
        <f t="shared" si="22"/>
        <v>9.110000000000003</v>
      </c>
      <c r="W24" s="3">
        <f t="shared" si="22"/>
        <v>8.2505000000000006</v>
      </c>
    </row>
    <row r="25" spans="1:23" ht="14.5" customHeight="1">
      <c r="A25" s="1" t="str">
        <f>[2]Activity_TRA!A25</f>
        <v>EUR</v>
      </c>
      <c r="B25" s="1" t="str">
        <f>[2]Activity_TRA!B25</f>
        <v>TRA_RAIL_PAS_DST_EXS</v>
      </c>
      <c r="C25" s="7">
        <f>[2]Activity_TRA!C25</f>
        <v>9.4530000000000031E-2</v>
      </c>
      <c r="D25" s="7">
        <f>[2]Activity_TRA!D25</f>
        <v>7.5623999999999997E-2</v>
      </c>
      <c r="E25" s="7">
        <f>[2]Activity_TRA!E25</f>
        <v>5.6717999999999998E-2</v>
      </c>
      <c r="F25" s="7">
        <f>[2]Activity_TRA!F25</f>
        <v>3.7811999999999998E-2</v>
      </c>
      <c r="G25" s="7">
        <f>[2]Activity_TRA!G25</f>
        <v>1.890600000000001E-2</v>
      </c>
      <c r="H25" s="7">
        <f>[2]Activity_TRA!H25</f>
        <v>0</v>
      </c>
      <c r="I25" s="7">
        <f>[2]Activity_TRA!I25</f>
        <v>0</v>
      </c>
      <c r="J25" s="7">
        <f>[2]Activity_TRA!J25</f>
        <v>0</v>
      </c>
      <c r="K25" s="7">
        <f>[2]Activity_TRA!K25</f>
        <v>0</v>
      </c>
      <c r="M25" s="2" t="s">
        <v>30</v>
      </c>
      <c r="N25" s="2" t="s">
        <v>16</v>
      </c>
      <c r="O25" s="3">
        <f>(SUMIF($B:$B,"*HTR*DST*",C:C))</f>
        <v>197.25627304459215</v>
      </c>
      <c r="P25" s="3">
        <f t="shared" ref="P25:W25" si="23">(SUMIF($B:$B,"*HTR*DST*",D:D))</f>
        <v>208.06399745256113</v>
      </c>
      <c r="Q25" s="3">
        <f t="shared" si="23"/>
        <v>211.21994368143501</v>
      </c>
      <c r="R25" s="3">
        <f t="shared" si="23"/>
        <v>212.50640823259121</v>
      </c>
      <c r="S25" s="3">
        <f t="shared" si="23"/>
        <v>186.34988518799909</v>
      </c>
      <c r="T25" s="3">
        <f t="shared" si="23"/>
        <v>90.97740362320198</v>
      </c>
      <c r="U25" s="3">
        <f t="shared" si="23"/>
        <v>55.606162413654552</v>
      </c>
      <c r="V25" s="3">
        <f t="shared" si="23"/>
        <v>54.621044570482738</v>
      </c>
      <c r="W25" s="3">
        <f t="shared" si="23"/>
        <v>0</v>
      </c>
    </row>
    <row r="26" spans="1:23" ht="14.5" customHeight="1">
      <c r="A26" s="1" t="str">
        <f>[2]Activity_TRA!A26</f>
        <v>EUR</v>
      </c>
      <c r="B26" s="1" t="str">
        <f>[2]Activity_TRA!B26</f>
        <v>TRA_RAIL_PAS_ELC_EXS</v>
      </c>
      <c r="C26" s="7">
        <f>[2]Activity_TRA!C26</f>
        <v>2.8128877151024629</v>
      </c>
      <c r="D26" s="7">
        <f>[2]Activity_TRA!D26</f>
        <v>2.274188398641269</v>
      </c>
      <c r="E26" s="7">
        <f>[2]Activity_TRA!E26</f>
        <v>1.175049</v>
      </c>
      <c r="F26" s="7">
        <f>[2]Activity_TRA!F26</f>
        <v>0.78336600000000023</v>
      </c>
      <c r="G26" s="7">
        <f>[2]Activity_TRA!G26</f>
        <v>0.39168300000000011</v>
      </c>
      <c r="H26" s="7">
        <f>[2]Activity_TRA!H26</f>
        <v>0</v>
      </c>
      <c r="I26" s="7">
        <f>[2]Activity_TRA!I26</f>
        <v>0</v>
      </c>
      <c r="J26" s="7">
        <f>[2]Activity_TRA!J26</f>
        <v>0</v>
      </c>
      <c r="K26" s="7">
        <f>[2]Activity_TRA!K26</f>
        <v>0</v>
      </c>
      <c r="N26" s="2" t="s">
        <v>12</v>
      </c>
      <c r="O26" s="3">
        <f>(SUMIF($B:$B,"*HTR*LPG*",C:C))</f>
        <v>1.3643889554078541</v>
      </c>
      <c r="P26" s="3">
        <f t="shared" ref="P26:W26" si="24">(SUMIF($B:$B,"*HTR*LPG*",D:D))</f>
        <v>1.3643889554078541</v>
      </c>
      <c r="Q26" s="3">
        <f t="shared" si="24"/>
        <v>1.3643889554078541</v>
      </c>
      <c r="R26" s="3">
        <f t="shared" si="24"/>
        <v>1.3643889554078541</v>
      </c>
      <c r="S26" s="3">
        <f t="shared" si="24"/>
        <v>0</v>
      </c>
      <c r="T26" s="3">
        <f t="shared" si="24"/>
        <v>0</v>
      </c>
      <c r="U26" s="3">
        <f t="shared" si="24"/>
        <v>0</v>
      </c>
      <c r="V26" s="3">
        <f t="shared" si="24"/>
        <v>0</v>
      </c>
      <c r="W26" s="3">
        <f t="shared" si="24"/>
        <v>0</v>
      </c>
    </row>
    <row r="27" spans="1:23" ht="14.5" customHeight="1">
      <c r="A27" s="1" t="str">
        <f>[2]Activity_TRA!A27</f>
        <v>EUR</v>
      </c>
      <c r="B27" s="1" t="str">
        <f>[2]Activity_TRA!B27</f>
        <v>TRA_RAIL_FRG_COA_EXS</v>
      </c>
      <c r="C27" s="7">
        <f>[2]Activity_TRA!C27</f>
        <v>1.4630000000000001E-4</v>
      </c>
      <c r="D27" s="7">
        <f>[2]Activity_TRA!D27</f>
        <v>1.1704E-4</v>
      </c>
      <c r="E27" s="7">
        <f>[2]Activity_TRA!E27</f>
        <v>8.7780000000000003E-5</v>
      </c>
      <c r="F27" s="7">
        <f>[2]Activity_TRA!F27</f>
        <v>5.8520000000000002E-5</v>
      </c>
      <c r="G27" s="7">
        <f>[2]Activity_TRA!G27</f>
        <v>2.9260000000000001E-5</v>
      </c>
      <c r="H27" s="7">
        <f>[2]Activity_TRA!H27</f>
        <v>0</v>
      </c>
      <c r="I27" s="7">
        <f>[2]Activity_TRA!I27</f>
        <v>0</v>
      </c>
      <c r="J27" s="7">
        <f>[2]Activity_TRA!J27</f>
        <v>0</v>
      </c>
      <c r="K27" s="7">
        <f>[2]Activity_TRA!K27</f>
        <v>0</v>
      </c>
      <c r="N27" s="2" t="s">
        <v>11</v>
      </c>
      <c r="O27" s="3">
        <f>(SUMIF($B:$B,"*HTR*NGA*",C:C))</f>
        <v>0</v>
      </c>
      <c r="P27" s="3">
        <f t="shared" ref="P27:W27" si="25">(SUMIF($B:$B,"*HTR*NGA*",D:D))</f>
        <v>0</v>
      </c>
      <c r="Q27" s="3">
        <f t="shared" si="25"/>
        <v>0.39151104459214531</v>
      </c>
      <c r="R27" s="3">
        <f t="shared" si="25"/>
        <v>16.618679298924729</v>
      </c>
      <c r="S27" s="3">
        <f t="shared" si="25"/>
        <v>50.978680714371059</v>
      </c>
      <c r="T27" s="3">
        <f t="shared" si="25"/>
        <v>149.81040707833529</v>
      </c>
      <c r="U27" s="3">
        <f t="shared" si="25"/>
        <v>172.0677980505279</v>
      </c>
      <c r="V27" s="3">
        <f t="shared" si="25"/>
        <v>70.43214674819022</v>
      </c>
      <c r="W27" s="3">
        <f t="shared" si="25"/>
        <v>0</v>
      </c>
    </row>
    <row r="28" spans="1:23" ht="14.5" customHeight="1">
      <c r="A28" s="1" t="str">
        <f>[2]Activity_TRA!A28</f>
        <v>EUR</v>
      </c>
      <c r="B28" s="1" t="str">
        <f>[2]Activity_TRA!B28</f>
        <v>TRA_RAIL_FRG_DST_EXS</v>
      </c>
      <c r="C28" s="7">
        <f>[2]Activity_TRA!C28</f>
        <v>0.37124010000000002</v>
      </c>
      <c r="D28" s="7">
        <f>[2]Activity_TRA!D28</f>
        <v>0.29699207999999988</v>
      </c>
      <c r="E28" s="7">
        <f>[2]Activity_TRA!E28</f>
        <v>0.22274405999999999</v>
      </c>
      <c r="F28" s="7">
        <f>[2]Activity_TRA!F28</f>
        <v>0.14849604</v>
      </c>
      <c r="G28" s="7">
        <f>[2]Activity_TRA!G28</f>
        <v>7.4248019999999956E-2</v>
      </c>
      <c r="H28" s="7">
        <f>[2]Activity_TRA!H28</f>
        <v>0</v>
      </c>
      <c r="I28" s="7">
        <f>[2]Activity_TRA!I28</f>
        <v>0</v>
      </c>
      <c r="J28" s="7">
        <f>[2]Activity_TRA!J28</f>
        <v>0</v>
      </c>
      <c r="K28" s="7">
        <f>[2]Activity_TRA!K28</f>
        <v>0</v>
      </c>
      <c r="N28" s="2" t="s">
        <v>21</v>
      </c>
      <c r="O28" s="3">
        <f>(SUMIF($B:$B,"*HTR*LNG*",C:C))</f>
        <v>0</v>
      </c>
      <c r="P28" s="3">
        <f t="shared" ref="P28:W28" si="26">(SUMIF($B:$B,"*HTR*LNG*",D:D))</f>
        <v>0</v>
      </c>
      <c r="Q28" s="3">
        <f t="shared" si="26"/>
        <v>0</v>
      </c>
      <c r="R28" s="3">
        <f t="shared" si="26"/>
        <v>0</v>
      </c>
      <c r="S28" s="3">
        <f t="shared" si="26"/>
        <v>0</v>
      </c>
      <c r="T28" s="3">
        <f t="shared" si="26"/>
        <v>0</v>
      </c>
      <c r="U28" s="3">
        <f t="shared" si="26"/>
        <v>0</v>
      </c>
      <c r="V28" s="3">
        <f t="shared" si="26"/>
        <v>0</v>
      </c>
      <c r="W28" s="3">
        <f t="shared" si="26"/>
        <v>0</v>
      </c>
    </row>
    <row r="29" spans="1:23" ht="14.5" customHeight="1">
      <c r="A29" s="1" t="str">
        <f>[2]Activity_TRA!A29</f>
        <v>EUR</v>
      </c>
      <c r="B29" s="1" t="str">
        <f>[2]Activity_TRA!B29</f>
        <v>TRA_RAIL_FRG_ELC_EXS</v>
      </c>
      <c r="C29" s="7">
        <f>[2]Activity_TRA!C29</f>
        <v>1.36136E-2</v>
      </c>
      <c r="D29" s="7">
        <f>[2]Activity_TRA!D29</f>
        <v>1.089088E-2</v>
      </c>
      <c r="E29" s="7">
        <f>[2]Activity_TRA!E29</f>
        <v>8.1681600000000007E-3</v>
      </c>
      <c r="F29" s="7">
        <f>[2]Activity_TRA!F29</f>
        <v>5.445440000000001E-3</v>
      </c>
      <c r="G29" s="7">
        <f>[2]Activity_TRA!G29</f>
        <v>2.722720000000001E-3</v>
      </c>
      <c r="H29" s="7">
        <f>[2]Activity_TRA!H29</f>
        <v>0</v>
      </c>
      <c r="I29" s="7">
        <f>[2]Activity_TRA!I29</f>
        <v>0</v>
      </c>
      <c r="J29" s="7">
        <f>[2]Activity_TRA!J29</f>
        <v>0</v>
      </c>
      <c r="K29" s="7">
        <f>[2]Activity_TRA!K29</f>
        <v>0</v>
      </c>
      <c r="N29" s="2" t="s">
        <v>26</v>
      </c>
      <c r="O29" s="3">
        <f>(SUMIF($B:$B,"*HTR*PH*",C:C))</f>
        <v>0</v>
      </c>
      <c r="P29" s="3">
        <f t="shared" ref="P29:W29" si="27">(SUMIF($B:$B,"*HTR*PH*",D:D))</f>
        <v>0</v>
      </c>
      <c r="Q29" s="3">
        <f t="shared" si="27"/>
        <v>0</v>
      </c>
      <c r="R29" s="3">
        <f t="shared" si="27"/>
        <v>0</v>
      </c>
      <c r="S29" s="3">
        <f t="shared" si="27"/>
        <v>0.155</v>
      </c>
      <c r="T29" s="3">
        <f t="shared" si="27"/>
        <v>0.96299999999999997</v>
      </c>
      <c r="U29" s="3">
        <f t="shared" si="27"/>
        <v>5.9900000000000011</v>
      </c>
      <c r="V29" s="3">
        <f t="shared" si="27"/>
        <v>35.299999999999997</v>
      </c>
      <c r="W29" s="3">
        <f t="shared" si="27"/>
        <v>38.469661374279887</v>
      </c>
    </row>
    <row r="30" spans="1:23" ht="14.5" customHeight="1">
      <c r="A30" s="1" t="str">
        <f>[2]Activity_TRA!A30</f>
        <v>EUR</v>
      </c>
      <c r="B30" s="1" t="str">
        <f>[2]Activity_TRA!B30</f>
        <v>TRA_NEU_EXS</v>
      </c>
      <c r="C30" s="7">
        <f>[2]Activity_TRA!C30</f>
        <v>121.24232000000001</v>
      </c>
      <c r="D30" s="7">
        <f>[2]Activity_TRA!D30</f>
        <v>131.62103999999999</v>
      </c>
      <c r="E30" s="7">
        <f>[2]Activity_TRA!E30</f>
        <v>135.27717999999999</v>
      </c>
      <c r="F30" s="7">
        <f>[2]Activity_TRA!F30</f>
        <v>153.85273000000001</v>
      </c>
      <c r="G30" s="7">
        <f>[2]Activity_TRA!G30</f>
        <v>162.05394171187601</v>
      </c>
      <c r="H30" s="7">
        <f>[2]Activity_TRA!H30</f>
        <v>169.34441386037309</v>
      </c>
      <c r="I30" s="7">
        <f>[2]Activity_TRA!I30</f>
        <v>175.48244373117501</v>
      </c>
      <c r="J30" s="7">
        <f>[2]Activity_TRA!J30</f>
        <v>181.00859945763281</v>
      </c>
      <c r="K30" s="7">
        <f>[2]Activity_TRA!K30</f>
        <v>185.88718167451921</v>
      </c>
      <c r="N30" s="2" t="s">
        <v>24</v>
      </c>
      <c r="O30" s="3">
        <f>(SUMIF($B:$B,"*HTR*ELC*",C:C))</f>
        <v>0</v>
      </c>
      <c r="P30" s="3">
        <f t="shared" ref="P30:V30" si="28">(SUMIF($B:$B,"*HTR*ELC*",D:D))</f>
        <v>0</v>
      </c>
      <c r="Q30" s="3">
        <f t="shared" si="28"/>
        <v>0</v>
      </c>
      <c r="R30" s="3">
        <f t="shared" si="28"/>
        <v>3.32E-2</v>
      </c>
      <c r="S30" s="3">
        <f t="shared" si="28"/>
        <v>0.20599999999999999</v>
      </c>
      <c r="T30" s="3">
        <f t="shared" si="28"/>
        <v>1.28</v>
      </c>
      <c r="U30" s="3">
        <f t="shared" si="28"/>
        <v>7.9800000000000013</v>
      </c>
      <c r="V30" s="3">
        <f t="shared" si="28"/>
        <v>47.000000000000007</v>
      </c>
      <c r="W30" s="3">
        <f>(SUMIF($B:$B,"*HTR*ELC*",K:K))</f>
        <v>110</v>
      </c>
    </row>
    <row r="31" spans="1:23" ht="14.5" customHeight="1">
      <c r="A31" s="1" t="str">
        <f>[2]Activity_TRA!A31</f>
        <v>EUR</v>
      </c>
      <c r="B31" s="1" t="str">
        <f>[2]Activity_TRA!B31</f>
        <v>TRA_ROA_CAR_GSL_EXS</v>
      </c>
      <c r="C31" s="7">
        <f>[2]Activity_TRA!C31</f>
        <v>759.64565000000005</v>
      </c>
      <c r="D31" s="7">
        <f>[2]Activity_TRA!D31</f>
        <v>379.82282500000002</v>
      </c>
      <c r="E31" s="7">
        <f>[2]Activity_TRA!E31</f>
        <v>0</v>
      </c>
      <c r="F31" s="7">
        <f>[2]Activity_TRA!F31</f>
        <v>0</v>
      </c>
      <c r="G31" s="7">
        <f>[2]Activity_TRA!G31</f>
        <v>0</v>
      </c>
      <c r="H31" s="7">
        <f>[2]Activity_TRA!H31</f>
        <v>0</v>
      </c>
      <c r="I31" s="7">
        <f>[2]Activity_TRA!I31</f>
        <v>0</v>
      </c>
      <c r="J31" s="7">
        <f>[2]Activity_TRA!J31</f>
        <v>0</v>
      </c>
      <c r="K31" s="7">
        <f>[2]Activity_TRA!K31</f>
        <v>0</v>
      </c>
      <c r="N31" s="2" t="s">
        <v>27</v>
      </c>
      <c r="O31" s="3">
        <f>(SUMIF($B:$B,"*HTR*FCE*",C:C))</f>
        <v>0</v>
      </c>
      <c r="P31" s="3">
        <f t="shared" ref="P31:W31" si="29">(SUMIF($B:$B,"*HTR*FCE*",D:D))</f>
        <v>0</v>
      </c>
      <c r="Q31" s="3">
        <f t="shared" si="29"/>
        <v>0</v>
      </c>
      <c r="R31" s="3">
        <f t="shared" si="29"/>
        <v>0</v>
      </c>
      <c r="S31" s="3">
        <f t="shared" si="29"/>
        <v>0.20599999999999999</v>
      </c>
      <c r="T31" s="3">
        <f t="shared" si="29"/>
        <v>1.28</v>
      </c>
      <c r="U31" s="3">
        <f t="shared" si="29"/>
        <v>7.98</v>
      </c>
      <c r="V31" s="3">
        <f t="shared" si="29"/>
        <v>47</v>
      </c>
      <c r="W31" s="3">
        <f t="shared" si="29"/>
        <v>110</v>
      </c>
    </row>
    <row r="32" spans="1:23" ht="14.5" customHeight="1">
      <c r="A32" s="1" t="str">
        <f>[2]Activity_TRA!A32</f>
        <v>EUR</v>
      </c>
      <c r="B32" s="1" t="str">
        <f>[2]Activity_TRA!B32</f>
        <v>TRA_ROA_CAR_DST_EXS</v>
      </c>
      <c r="C32" s="7">
        <f>[2]Activity_TRA!C32</f>
        <v>325.08240000000001</v>
      </c>
      <c r="D32" s="7">
        <f>[2]Activity_TRA!D32</f>
        <v>162.5412</v>
      </c>
      <c r="E32" s="7">
        <f>[2]Activity_TRA!E32</f>
        <v>0</v>
      </c>
      <c r="F32" s="7">
        <f>[2]Activity_TRA!F32</f>
        <v>0</v>
      </c>
      <c r="G32" s="7">
        <f>[2]Activity_TRA!G32</f>
        <v>0</v>
      </c>
      <c r="H32" s="7">
        <f>[2]Activity_TRA!H32</f>
        <v>0</v>
      </c>
      <c r="I32" s="7">
        <f>[2]Activity_TRA!I32</f>
        <v>0</v>
      </c>
      <c r="J32" s="7">
        <f>[2]Activity_TRA!J32</f>
        <v>0</v>
      </c>
      <c r="K32" s="7">
        <f>[2]Activity_TRA!K32</f>
        <v>0</v>
      </c>
      <c r="M32" s="2" t="s">
        <v>31</v>
      </c>
      <c r="N32" s="2" t="s">
        <v>13</v>
      </c>
      <c r="O32" s="3">
        <f>(SUMIF($B:$B,"*LCV*GSL*",C:C))</f>
        <v>14.983000000000001</v>
      </c>
      <c r="P32" s="3">
        <f t="shared" ref="P32:W32" si="30">(SUMIF($B:$B,"*LCV*GSL*",D:D))</f>
        <v>7.4915000000000003</v>
      </c>
      <c r="Q32" s="3">
        <f t="shared" si="30"/>
        <v>0</v>
      </c>
      <c r="R32" s="3">
        <f t="shared" si="30"/>
        <v>0</v>
      </c>
      <c r="S32" s="3">
        <f t="shared" si="30"/>
        <v>0</v>
      </c>
      <c r="T32" s="3">
        <f t="shared" si="30"/>
        <v>0</v>
      </c>
      <c r="U32" s="3">
        <f t="shared" si="30"/>
        <v>0</v>
      </c>
      <c r="V32" s="3">
        <f t="shared" si="30"/>
        <v>0</v>
      </c>
      <c r="W32" s="3">
        <f t="shared" si="30"/>
        <v>0</v>
      </c>
    </row>
    <row r="33" spans="1:24" ht="14.5" customHeight="1">
      <c r="A33" s="1" t="str">
        <f>[2]Activity_TRA!A33</f>
        <v>EUR</v>
      </c>
      <c r="B33" s="1" t="str">
        <f>[2]Activity_TRA!B33</f>
        <v>TRA_ROA_CAR_LPG_EXS</v>
      </c>
      <c r="C33" s="7">
        <f>[2]Activity_TRA!C33</f>
        <v>24.0122</v>
      </c>
      <c r="D33" s="7">
        <f>[2]Activity_TRA!D33</f>
        <v>12.0061</v>
      </c>
      <c r="E33" s="7">
        <f>[2]Activity_TRA!E33</f>
        <v>0</v>
      </c>
      <c r="F33" s="7">
        <f>[2]Activity_TRA!F33</f>
        <v>0</v>
      </c>
      <c r="G33" s="7">
        <f>[2]Activity_TRA!G33</f>
        <v>0</v>
      </c>
      <c r="H33" s="7">
        <f>[2]Activity_TRA!H33</f>
        <v>0</v>
      </c>
      <c r="I33" s="7">
        <f>[2]Activity_TRA!I33</f>
        <v>0</v>
      </c>
      <c r="J33" s="7">
        <f>[2]Activity_TRA!J33</f>
        <v>0</v>
      </c>
      <c r="K33" s="7">
        <f>[2]Activity_TRA!K33</f>
        <v>0</v>
      </c>
      <c r="N33" s="2" t="s">
        <v>16</v>
      </c>
      <c r="O33" s="3">
        <f>(SUMIF($B:$B,"*LCV*DST*",C:C))</f>
        <v>140.67321800000002</v>
      </c>
      <c r="P33" s="3">
        <f t="shared" ref="P33:W33" si="31">(SUMIF($B:$B,"*LCV*DST*",D:D))</f>
        <v>159.6681635839378</v>
      </c>
      <c r="Q33" s="3">
        <f t="shared" si="31"/>
        <v>170.7705546436701</v>
      </c>
      <c r="R33" s="3">
        <f t="shared" si="31"/>
        <v>185.0616450218975</v>
      </c>
      <c r="S33" s="3">
        <f t="shared" si="31"/>
        <v>182.98802522750711</v>
      </c>
      <c r="T33" s="3">
        <f t="shared" si="31"/>
        <v>133.8199478240609</v>
      </c>
      <c r="U33" s="3">
        <f t="shared" si="31"/>
        <v>23.31726457077697</v>
      </c>
      <c r="V33" s="3">
        <f t="shared" si="31"/>
        <v>0</v>
      </c>
      <c r="W33" s="3">
        <f t="shared" si="31"/>
        <v>0</v>
      </c>
    </row>
    <row r="34" spans="1:24" ht="14.5" customHeight="1">
      <c r="A34" s="1" t="str">
        <f>[2]Activity_TRA!A34</f>
        <v>EUR</v>
      </c>
      <c r="B34" s="1" t="str">
        <f>[2]Activity_TRA!B34</f>
        <v>TRA_ROA_CAR_NGA_EXS</v>
      </c>
      <c r="C34" s="7">
        <f>[2]Activity_TRA!C34</f>
        <v>1.6819999999999999</v>
      </c>
      <c r="D34" s="7">
        <f>[2]Activity_TRA!D34</f>
        <v>1.5979000000000001</v>
      </c>
      <c r="E34" s="7">
        <f>[2]Activity_TRA!E34</f>
        <v>0</v>
      </c>
      <c r="F34" s="7">
        <f>[2]Activity_TRA!F34</f>
        <v>0</v>
      </c>
      <c r="G34" s="7">
        <f>[2]Activity_TRA!G34</f>
        <v>0</v>
      </c>
      <c r="H34" s="7">
        <f>[2]Activity_TRA!H34</f>
        <v>0</v>
      </c>
      <c r="I34" s="7">
        <f>[2]Activity_TRA!I34</f>
        <v>0</v>
      </c>
      <c r="J34" s="7">
        <f>[2]Activity_TRA!J34</f>
        <v>0</v>
      </c>
      <c r="K34" s="7">
        <f>[2]Activity_TRA!K34</f>
        <v>0</v>
      </c>
      <c r="N34" s="2" t="s">
        <v>12</v>
      </c>
      <c r="O34" s="3">
        <f>(SUMIF($B:$B,"*LCV*LPG*",C:C))</f>
        <v>6.2025000000000006</v>
      </c>
      <c r="P34" s="3">
        <f t="shared" ref="P34:W34" si="32">(SUMIF($B:$B,"*LCV*LPG*",D:D))</f>
        <v>3.3885000000000001</v>
      </c>
      <c r="Q34" s="3">
        <f t="shared" si="32"/>
        <v>2.3835000000000002</v>
      </c>
      <c r="R34" s="3">
        <f t="shared" si="32"/>
        <v>2.3835000000000002</v>
      </c>
      <c r="S34" s="3">
        <f t="shared" si="32"/>
        <v>0</v>
      </c>
      <c r="T34" s="3">
        <f t="shared" si="32"/>
        <v>0</v>
      </c>
      <c r="U34" s="3">
        <f t="shared" si="32"/>
        <v>0</v>
      </c>
      <c r="V34" s="3">
        <f t="shared" si="32"/>
        <v>0</v>
      </c>
      <c r="W34" s="3">
        <f t="shared" si="32"/>
        <v>0</v>
      </c>
    </row>
    <row r="35" spans="1:24" ht="14.5" customHeight="1">
      <c r="A35" s="1" t="str">
        <f>[2]Activity_TRA!A35</f>
        <v>EUR</v>
      </c>
      <c r="B35" s="1" t="str">
        <f>[2]Activity_TRA!B35</f>
        <v>TRA_ROA_CAR_ELC_EXS</v>
      </c>
      <c r="C35" s="7">
        <f>[2]Activity_TRA!C35</f>
        <v>4.7499999999999999E-3</v>
      </c>
      <c r="D35" s="7">
        <f>[2]Activity_TRA!D35</f>
        <v>2.3749999999999999E-3</v>
      </c>
      <c r="E35" s="7">
        <f>[2]Activity_TRA!E35</f>
        <v>0</v>
      </c>
      <c r="F35" s="7">
        <f>[2]Activity_TRA!F35</f>
        <v>0</v>
      </c>
      <c r="G35" s="7">
        <f>[2]Activity_TRA!G35</f>
        <v>0</v>
      </c>
      <c r="H35" s="7">
        <f>[2]Activity_TRA!H35</f>
        <v>0</v>
      </c>
      <c r="I35" s="7">
        <f>[2]Activity_TRA!I35</f>
        <v>0</v>
      </c>
      <c r="J35" s="7">
        <f>[2]Activity_TRA!J35</f>
        <v>0</v>
      </c>
      <c r="K35" s="7">
        <f>[2]Activity_TRA!K35</f>
        <v>0</v>
      </c>
      <c r="N35" s="2" t="s">
        <v>11</v>
      </c>
      <c r="O35" s="3">
        <f>(SUMIF($B:$B,"*LCV*NGA*",C:C))</f>
        <v>0</v>
      </c>
      <c r="P35" s="3">
        <f t="shared" ref="P35:W35" si="33">(SUMIF($B:$B,"*LCV*NGA*",D:D))</f>
        <v>0</v>
      </c>
      <c r="Q35" s="3">
        <f t="shared" si="33"/>
        <v>0</v>
      </c>
      <c r="R35" s="3">
        <f t="shared" si="33"/>
        <v>0</v>
      </c>
      <c r="S35" s="3">
        <f t="shared" si="33"/>
        <v>0</v>
      </c>
      <c r="T35" s="3">
        <f t="shared" si="33"/>
        <v>0</v>
      </c>
      <c r="U35" s="3">
        <f t="shared" si="33"/>
        <v>0</v>
      </c>
      <c r="V35" s="3">
        <f t="shared" si="33"/>
        <v>0</v>
      </c>
      <c r="W35" s="3">
        <f t="shared" si="33"/>
        <v>0</v>
      </c>
    </row>
    <row r="36" spans="1:24" ht="14.5" customHeight="1">
      <c r="A36" s="1" t="str">
        <f>[2]Activity_TRA!A36</f>
        <v>EUR</v>
      </c>
      <c r="B36" s="1" t="str">
        <f>[2]Activity_TRA!B36</f>
        <v>TRA_ROA_BUS_GSL_EXS</v>
      </c>
      <c r="C36" s="7">
        <f>[2]Activity_TRA!C36</f>
        <v>1.3832</v>
      </c>
      <c r="D36" s="7">
        <f>[2]Activity_TRA!D36</f>
        <v>0.69159999999999988</v>
      </c>
      <c r="E36" s="7">
        <f>[2]Activity_TRA!E36</f>
        <v>0</v>
      </c>
      <c r="F36" s="7">
        <f>[2]Activity_TRA!F36</f>
        <v>0</v>
      </c>
      <c r="G36" s="7">
        <f>[2]Activity_TRA!G36</f>
        <v>0</v>
      </c>
      <c r="H36" s="7">
        <f>[2]Activity_TRA!H36</f>
        <v>0</v>
      </c>
      <c r="I36" s="7">
        <f>[2]Activity_TRA!I36</f>
        <v>0</v>
      </c>
      <c r="J36" s="7">
        <f>[2]Activity_TRA!J36</f>
        <v>0</v>
      </c>
      <c r="K36" s="7">
        <f>[2]Activity_TRA!K36</f>
        <v>0</v>
      </c>
      <c r="N36" s="2" t="s">
        <v>24</v>
      </c>
      <c r="O36" s="3">
        <f>(SUMIF($B:$B,"*LCV*ELC*",C:C))</f>
        <v>0</v>
      </c>
      <c r="P36" s="3">
        <f t="shared" ref="P36:W36" si="34">(SUMIF($B:$B,"*LCV*ELC*",D:D))</f>
        <v>4.0300000000000009E-2</v>
      </c>
      <c r="Q36" s="3">
        <f t="shared" si="34"/>
        <v>0.25099999999999989</v>
      </c>
      <c r="R36" s="3">
        <f t="shared" si="34"/>
        <v>0.25099999999999989</v>
      </c>
      <c r="S36" s="3">
        <f t="shared" si="34"/>
        <v>9.6900000000000013</v>
      </c>
      <c r="T36" s="3">
        <f t="shared" si="34"/>
        <v>57.1</v>
      </c>
      <c r="U36" s="3">
        <f t="shared" si="34"/>
        <v>132</v>
      </c>
      <c r="V36" s="3">
        <f t="shared" si="34"/>
        <v>160.19200615344499</v>
      </c>
      <c r="W36" s="3">
        <f t="shared" si="34"/>
        <v>190.5466821751568</v>
      </c>
    </row>
    <row r="37" spans="1:24" ht="14.5" customHeight="1">
      <c r="A37" s="1" t="str">
        <f>[2]Activity_TRA!A37</f>
        <v>EUR</v>
      </c>
      <c r="B37" s="1" t="str">
        <f>[2]Activity_TRA!B37</f>
        <v>TRA_ROA_BUS_DST_EXS</v>
      </c>
      <c r="C37" s="7">
        <f>[2]Activity_TRA!C37</f>
        <v>33.088500000000003</v>
      </c>
      <c r="D37" s="7">
        <f>[2]Activity_TRA!D37</f>
        <v>16.544250000000002</v>
      </c>
      <c r="E37" s="7">
        <f>[2]Activity_TRA!E37</f>
        <v>0</v>
      </c>
      <c r="F37" s="7">
        <f>[2]Activity_TRA!F37</f>
        <v>0</v>
      </c>
      <c r="G37" s="7">
        <f>[2]Activity_TRA!G37</f>
        <v>0</v>
      </c>
      <c r="H37" s="7">
        <f>[2]Activity_TRA!H37</f>
        <v>0</v>
      </c>
      <c r="I37" s="7">
        <f>[2]Activity_TRA!I37</f>
        <v>0</v>
      </c>
      <c r="J37" s="7">
        <f>[2]Activity_TRA!J37</f>
        <v>0</v>
      </c>
      <c r="K37" s="7">
        <f>[2]Activity_TRA!K37</f>
        <v>0</v>
      </c>
      <c r="N37" s="2" t="s">
        <v>25</v>
      </c>
      <c r="O37" s="3">
        <f>(SUMIF($B:$B,"*LCV*HE*",C:C))</f>
        <v>0</v>
      </c>
      <c r="P37" s="3">
        <f t="shared" ref="P37:W37" si="35">(SUMIF($B:$B,"*LCV*HE*",D:D))</f>
        <v>2.7E-2</v>
      </c>
      <c r="Q37" s="3">
        <f t="shared" si="35"/>
        <v>2.7E-2</v>
      </c>
      <c r="R37" s="3">
        <f t="shared" si="35"/>
        <v>2.7E-2</v>
      </c>
      <c r="S37" s="3">
        <f t="shared" si="35"/>
        <v>2.7E-2</v>
      </c>
      <c r="T37" s="3">
        <f t="shared" si="35"/>
        <v>0</v>
      </c>
      <c r="U37" s="3">
        <f t="shared" si="35"/>
        <v>0</v>
      </c>
      <c r="V37" s="3">
        <f t="shared" si="35"/>
        <v>0</v>
      </c>
      <c r="W37" s="3">
        <f t="shared" si="35"/>
        <v>0</v>
      </c>
    </row>
    <row r="38" spans="1:24" ht="14.5" customHeight="1">
      <c r="A38" s="1" t="str">
        <f>[2]Activity_TRA!A38</f>
        <v>EUR</v>
      </c>
      <c r="B38" s="1" t="str">
        <f>[2]Activity_TRA!B38</f>
        <v>TRA_ROA_BUS_NGA_EXS</v>
      </c>
      <c r="C38" s="7">
        <f>[2]Activity_TRA!C38</f>
        <v>0.36399999999999999</v>
      </c>
      <c r="D38" s="7">
        <f>[2]Activity_TRA!D38</f>
        <v>0.34579999999999989</v>
      </c>
      <c r="E38" s="7">
        <f>[2]Activity_TRA!E38</f>
        <v>0</v>
      </c>
      <c r="F38" s="7">
        <f>[2]Activity_TRA!F38</f>
        <v>0</v>
      </c>
      <c r="G38" s="7">
        <f>[2]Activity_TRA!G38</f>
        <v>0</v>
      </c>
      <c r="H38" s="7">
        <f>[2]Activity_TRA!H38</f>
        <v>0</v>
      </c>
      <c r="I38" s="7">
        <f>[2]Activity_TRA!I38</f>
        <v>0</v>
      </c>
      <c r="J38" s="7">
        <f>[2]Activity_TRA!J38</f>
        <v>0</v>
      </c>
      <c r="K38" s="7">
        <f>[2]Activity_TRA!K38</f>
        <v>0</v>
      </c>
      <c r="N38" s="2" t="s">
        <v>26</v>
      </c>
      <c r="O38" s="3">
        <f>(SUMIF($B:$B,"*LCV*PH*",C:C))</f>
        <v>0</v>
      </c>
      <c r="P38" s="3">
        <f t="shared" ref="P38:W38" si="36">(SUMIF($B:$B,"*LCV*PH*",D:D))</f>
        <v>0</v>
      </c>
      <c r="Q38" s="3">
        <f t="shared" si="36"/>
        <v>2.7E-2</v>
      </c>
      <c r="R38" s="3">
        <f t="shared" si="36"/>
        <v>2.7E-2</v>
      </c>
      <c r="S38" s="3">
        <f t="shared" si="36"/>
        <v>1.05</v>
      </c>
      <c r="T38" s="3">
        <f t="shared" si="36"/>
        <v>6.5</v>
      </c>
      <c r="U38" s="3">
        <f t="shared" si="36"/>
        <v>38.299999999999997</v>
      </c>
      <c r="V38" s="3">
        <f t="shared" si="36"/>
        <v>37.276999999999987</v>
      </c>
      <c r="W38" s="3">
        <f t="shared" si="36"/>
        <v>15.9</v>
      </c>
    </row>
    <row r="39" spans="1:24" ht="14.5" customHeight="1">
      <c r="A39" s="1" t="str">
        <f>[2]Activity_TRA!A39</f>
        <v>EUR</v>
      </c>
      <c r="B39" s="1" t="str">
        <f>[2]Activity_TRA!B39</f>
        <v>TRA_ROA_BUS_BIO_EXS</v>
      </c>
      <c r="C39" s="7">
        <f>[2]Activity_TRA!C39</f>
        <v>0.35244999999999999</v>
      </c>
      <c r="D39" s="7">
        <f>[2]Activity_TRA!D39</f>
        <v>0.17622499999999999</v>
      </c>
      <c r="E39" s="7">
        <f>[2]Activity_TRA!E39</f>
        <v>0</v>
      </c>
      <c r="F39" s="7">
        <f>[2]Activity_TRA!F39</f>
        <v>0</v>
      </c>
      <c r="G39" s="7">
        <f>[2]Activity_TRA!G39</f>
        <v>0</v>
      </c>
      <c r="H39" s="7">
        <f>[2]Activity_TRA!H39</f>
        <v>0</v>
      </c>
      <c r="I39" s="7">
        <f>[2]Activity_TRA!I39</f>
        <v>0</v>
      </c>
      <c r="J39" s="7">
        <f>[2]Activity_TRA!J39</f>
        <v>0</v>
      </c>
      <c r="K39" s="7">
        <f>[2]Activity_TRA!K39</f>
        <v>0</v>
      </c>
      <c r="N39" s="2" t="s">
        <v>27</v>
      </c>
      <c r="O39" s="3">
        <f>(SUMIF($B:$B,"*LCV*FCE*",C:C))</f>
        <v>0</v>
      </c>
      <c r="P39" s="3">
        <f t="shared" ref="P39:W39" si="37">(SUMIF($B:$B,"*LCV*FCE*",D:D))</f>
        <v>0</v>
      </c>
      <c r="Q39" s="3">
        <f t="shared" si="37"/>
        <v>0</v>
      </c>
      <c r="R39" s="3">
        <f t="shared" si="37"/>
        <v>0</v>
      </c>
      <c r="S39" s="3">
        <f t="shared" si="37"/>
        <v>0</v>
      </c>
      <c r="T39" s="3">
        <f t="shared" si="37"/>
        <v>1.56</v>
      </c>
      <c r="U39" s="3">
        <f t="shared" si="37"/>
        <v>9.69</v>
      </c>
      <c r="V39" s="3">
        <f t="shared" si="37"/>
        <v>9.69</v>
      </c>
      <c r="W39" s="3">
        <f t="shared" si="37"/>
        <v>4.0650000000000004</v>
      </c>
    </row>
    <row r="40" spans="1:24" ht="14.5" customHeight="1">
      <c r="A40" s="1" t="str">
        <f>[2]Activity_TRA!A40</f>
        <v>EUR</v>
      </c>
      <c r="B40" s="1" t="str">
        <f>[2]Activity_TRA!B40</f>
        <v>TRA_ROA_HTR_DST_EXS</v>
      </c>
      <c r="C40" s="7">
        <f>[2]Activity_TRA!C40</f>
        <v>171.09975</v>
      </c>
      <c r="D40" s="7">
        <f>[2]Activity_TRA!D40</f>
        <v>85.549875000000014</v>
      </c>
      <c r="E40" s="7">
        <f>[2]Activity_TRA!E40</f>
        <v>0</v>
      </c>
      <c r="F40" s="7">
        <f>[2]Activity_TRA!F40</f>
        <v>0</v>
      </c>
      <c r="G40" s="7">
        <f>[2]Activity_TRA!G40</f>
        <v>0</v>
      </c>
      <c r="H40" s="7">
        <f>[2]Activity_TRA!H40</f>
        <v>0</v>
      </c>
      <c r="I40" s="7">
        <f>[2]Activity_TRA!I40</f>
        <v>0</v>
      </c>
      <c r="J40" s="7">
        <f>[2]Activity_TRA!J40</f>
        <v>0</v>
      </c>
      <c r="K40" s="7">
        <f>[2]Activity_TRA!K40</f>
        <v>0</v>
      </c>
      <c r="M40" s="2" t="s">
        <v>32</v>
      </c>
      <c r="N40" s="2" t="s">
        <v>16</v>
      </c>
      <c r="O40" s="3">
        <f>(SUMIF($B:$B,"*MTR*DST*",C:C))</f>
        <v>151.86315999999997</v>
      </c>
      <c r="P40" s="3">
        <f t="shared" ref="P40:W40" si="38">(SUMIF($B:$B,"*MTR*DST*",D:D))</f>
        <v>161.87784025073935</v>
      </c>
      <c r="Q40" s="3">
        <f t="shared" si="38"/>
        <v>165.59597300491819</v>
      </c>
      <c r="R40" s="3">
        <f t="shared" si="38"/>
        <v>179.35643133008369</v>
      </c>
      <c r="S40" s="3">
        <f t="shared" si="38"/>
        <v>159.11197133008369</v>
      </c>
      <c r="T40" s="3">
        <f t="shared" si="38"/>
        <v>154.31389113670889</v>
      </c>
      <c r="U40" s="3">
        <f t="shared" si="38"/>
        <v>100.9021834416023</v>
      </c>
      <c r="V40" s="3">
        <f t="shared" si="38"/>
        <v>20.867136195576329</v>
      </c>
      <c r="W40" s="3">
        <f t="shared" si="38"/>
        <v>0</v>
      </c>
      <c r="X40" s="3"/>
    </row>
    <row r="41" spans="1:24" ht="14.5" customHeight="1">
      <c r="A41" s="1" t="str">
        <f>[2]Activity_TRA!A41</f>
        <v>EUR</v>
      </c>
      <c r="B41" s="1" t="str">
        <f>[2]Activity_TRA!B41</f>
        <v>TRA_ROA_HTR_GSL_EXS</v>
      </c>
      <c r="C41" s="7">
        <f>[2]Activity_TRA!C41</f>
        <v>0.11210000000000001</v>
      </c>
      <c r="D41" s="7">
        <f>[2]Activity_TRA!D41</f>
        <v>5.6049999999999989E-2</v>
      </c>
      <c r="E41" s="7">
        <f>[2]Activity_TRA!E41</f>
        <v>0</v>
      </c>
      <c r="F41" s="7">
        <f>[2]Activity_TRA!F41</f>
        <v>0</v>
      </c>
      <c r="G41" s="7">
        <f>[2]Activity_TRA!G41</f>
        <v>0</v>
      </c>
      <c r="H41" s="7">
        <f>[2]Activity_TRA!H41</f>
        <v>0</v>
      </c>
      <c r="I41" s="7">
        <f>[2]Activity_TRA!I41</f>
        <v>0</v>
      </c>
      <c r="J41" s="7">
        <f>[2]Activity_TRA!J41</f>
        <v>0</v>
      </c>
      <c r="K41" s="7">
        <f>[2]Activity_TRA!K41</f>
        <v>0</v>
      </c>
      <c r="N41" s="2" t="s">
        <v>12</v>
      </c>
      <c r="O41" s="3">
        <f>(SUMIF($B:$B,"*MTR*LPG*",C:C))</f>
        <v>2.5265</v>
      </c>
      <c r="P41" s="3">
        <f t="shared" ref="P41:W41" si="39">(SUMIF($B:$B,"*MTR*LPG*",D:D))</f>
        <v>1.6746000000000001</v>
      </c>
      <c r="Q41" s="3">
        <f t="shared" si="39"/>
        <v>1.37035</v>
      </c>
      <c r="R41" s="3">
        <f t="shared" si="39"/>
        <v>1.37035</v>
      </c>
      <c r="S41" s="3">
        <f t="shared" si="39"/>
        <v>0</v>
      </c>
      <c r="T41" s="3">
        <f t="shared" si="39"/>
        <v>0</v>
      </c>
      <c r="U41" s="3">
        <f t="shared" si="39"/>
        <v>0</v>
      </c>
      <c r="V41" s="3">
        <f t="shared" si="39"/>
        <v>0</v>
      </c>
      <c r="W41" s="3">
        <f t="shared" si="39"/>
        <v>0</v>
      </c>
    </row>
    <row r="42" spans="1:24" ht="14.5" customHeight="1">
      <c r="A42" s="1" t="str">
        <f>[2]Activity_TRA!A42</f>
        <v>EUR</v>
      </c>
      <c r="B42" s="1" t="str">
        <f>[2]Activity_TRA!B42</f>
        <v>TRA_ROA_MTR_GSL_EXS</v>
      </c>
      <c r="C42" s="7">
        <f>[2]Activity_TRA!C42</f>
        <v>1.45255</v>
      </c>
      <c r="D42" s="7">
        <f>[2]Activity_TRA!D42</f>
        <v>0.72627499999999989</v>
      </c>
      <c r="E42" s="7">
        <f>[2]Activity_TRA!E42</f>
        <v>0</v>
      </c>
      <c r="F42" s="7">
        <f>[2]Activity_TRA!F42</f>
        <v>0</v>
      </c>
      <c r="G42" s="7">
        <f>[2]Activity_TRA!G42</f>
        <v>0</v>
      </c>
      <c r="H42" s="7">
        <f>[2]Activity_TRA!H42</f>
        <v>0</v>
      </c>
      <c r="I42" s="7">
        <f>[2]Activity_TRA!I42</f>
        <v>0</v>
      </c>
      <c r="J42" s="7">
        <f>[2]Activity_TRA!J42</f>
        <v>0</v>
      </c>
      <c r="K42" s="7">
        <f>[2]Activity_TRA!K42</f>
        <v>0</v>
      </c>
      <c r="N42" s="2" t="s">
        <v>11</v>
      </c>
      <c r="O42" s="3">
        <f>(SUMIF($B:$B,"*MTR*NGA*",C:C))</f>
        <v>6.6499999999999979E-3</v>
      </c>
      <c r="P42" s="3">
        <f t="shared" ref="P42:W42" si="40">(SUMIF($B:$B,"*MTR*NGA*",D:D))</f>
        <v>1.75E-3</v>
      </c>
      <c r="Q42" s="3">
        <f t="shared" si="40"/>
        <v>6.6500000000000448E-3</v>
      </c>
      <c r="R42" s="3">
        <f t="shared" si="40"/>
        <v>6.6500000000000448E-3</v>
      </c>
      <c r="S42" s="3">
        <f t="shared" si="40"/>
        <v>25.562877378591949</v>
      </c>
      <c r="T42" s="3">
        <f t="shared" si="40"/>
        <v>25.562877378591949</v>
      </c>
      <c r="U42" s="3">
        <f t="shared" si="40"/>
        <v>25.556227378591949</v>
      </c>
      <c r="V42" s="3">
        <f t="shared" si="40"/>
        <v>0</v>
      </c>
      <c r="W42" s="3">
        <f t="shared" si="40"/>
        <v>0</v>
      </c>
    </row>
    <row r="43" spans="1:24" ht="14.5" customHeight="1">
      <c r="A43" s="1" t="str">
        <f>[2]Activity_TRA!A43</f>
        <v>EUR</v>
      </c>
      <c r="B43" s="1" t="str">
        <f>[2]Activity_TRA!B43</f>
        <v>TRA_ROA_MTR_DST_EXS</v>
      </c>
      <c r="C43" s="7">
        <f>[2]Activity_TRA!C43</f>
        <v>131.61869999999999</v>
      </c>
      <c r="D43" s="7">
        <f>[2]Activity_TRA!D43</f>
        <v>65.809350000000009</v>
      </c>
      <c r="E43" s="7">
        <f>[2]Activity_TRA!E43</f>
        <v>0</v>
      </c>
      <c r="F43" s="7">
        <f>[2]Activity_TRA!F43</f>
        <v>0</v>
      </c>
      <c r="G43" s="7">
        <f>[2]Activity_TRA!G43</f>
        <v>0</v>
      </c>
      <c r="H43" s="7">
        <f>[2]Activity_TRA!H43</f>
        <v>0</v>
      </c>
      <c r="I43" s="7">
        <f>[2]Activity_TRA!I43</f>
        <v>0</v>
      </c>
      <c r="J43" s="7">
        <f>[2]Activity_TRA!J43</f>
        <v>0</v>
      </c>
      <c r="K43" s="7">
        <f>[2]Activity_TRA!K43</f>
        <v>0</v>
      </c>
      <c r="N43" s="2" t="s">
        <v>21</v>
      </c>
      <c r="O43" s="3">
        <f>(SUMIF($B:$B,"*MTR*FCE*",C:C))</f>
        <v>0</v>
      </c>
      <c r="P43" s="3">
        <f t="shared" ref="P43:W43" si="41">(SUMIF($B:$B,"*MTR*FCE*",D:D))</f>
        <v>0</v>
      </c>
      <c r="Q43" s="3">
        <f t="shared" si="41"/>
        <v>0</v>
      </c>
      <c r="R43" s="3">
        <f t="shared" si="41"/>
        <v>0</v>
      </c>
      <c r="S43" s="3">
        <f t="shared" si="41"/>
        <v>0.121</v>
      </c>
      <c r="T43" s="3">
        <f t="shared" si="41"/>
        <v>0.75499999999999989</v>
      </c>
      <c r="U43" s="3">
        <f t="shared" si="41"/>
        <v>4.7</v>
      </c>
      <c r="V43" s="3">
        <f t="shared" si="41"/>
        <v>27.70000000000001</v>
      </c>
      <c r="W43" s="3">
        <f t="shared" si="41"/>
        <v>35.09132644933274</v>
      </c>
    </row>
    <row r="44" spans="1:24" ht="14.5" customHeight="1">
      <c r="A44" s="1" t="str">
        <f>[2]Activity_TRA!A44</f>
        <v>EUR</v>
      </c>
      <c r="B44" s="1" t="str">
        <f>[2]Activity_TRA!B44</f>
        <v>TRA_ROA_MTR_LPG_EXS</v>
      </c>
      <c r="C44" s="7">
        <f>[2]Activity_TRA!C44</f>
        <v>1.15615</v>
      </c>
      <c r="D44" s="7">
        <f>[2]Activity_TRA!D44</f>
        <v>0.30425000000000008</v>
      </c>
      <c r="E44" s="7">
        <f>[2]Activity_TRA!E44</f>
        <v>0</v>
      </c>
      <c r="F44" s="7">
        <f>[2]Activity_TRA!F44</f>
        <v>0</v>
      </c>
      <c r="G44" s="7">
        <f>[2]Activity_TRA!G44</f>
        <v>0</v>
      </c>
      <c r="H44" s="7">
        <f>[2]Activity_TRA!H44</f>
        <v>0</v>
      </c>
      <c r="I44" s="7">
        <f>[2]Activity_TRA!I44</f>
        <v>0</v>
      </c>
      <c r="J44" s="7">
        <f>[2]Activity_TRA!J44</f>
        <v>0</v>
      </c>
      <c r="K44" s="7">
        <f>[2]Activity_TRA!K44</f>
        <v>0</v>
      </c>
      <c r="N44" s="2" t="s">
        <v>24</v>
      </c>
      <c r="O44" s="3">
        <f>(SUMIF($B:$B,"*MTR*ELC*",C:C))</f>
        <v>0</v>
      </c>
      <c r="P44" s="3">
        <f t="shared" ref="P44:W44" si="42">(SUMIF($B:$B,"*MTR*ELC*",D:D))</f>
        <v>0</v>
      </c>
      <c r="Q44" s="3">
        <f t="shared" si="42"/>
        <v>1.95E-2</v>
      </c>
      <c r="R44" s="3">
        <f t="shared" si="42"/>
        <v>1.95E-2</v>
      </c>
      <c r="S44" s="3">
        <f t="shared" si="42"/>
        <v>0.755</v>
      </c>
      <c r="T44" s="3">
        <f t="shared" si="42"/>
        <v>4.7000000000000011</v>
      </c>
      <c r="U44" s="3">
        <f t="shared" si="42"/>
        <v>27.7</v>
      </c>
      <c r="V44" s="3">
        <f t="shared" si="42"/>
        <v>64.699999999999989</v>
      </c>
      <c r="W44" s="3">
        <f t="shared" si="42"/>
        <v>102</v>
      </c>
    </row>
    <row r="45" spans="1:24" ht="14.5" customHeight="1">
      <c r="A45" s="1" t="str">
        <f>[2]Activity_TRA!A45</f>
        <v>EUR</v>
      </c>
      <c r="B45" s="1" t="str">
        <f>[2]Activity_TRA!B45</f>
        <v>TRA_ROA_MTR_NGA_EXS</v>
      </c>
      <c r="C45" s="7">
        <f>[2]Activity_TRA!C45</f>
        <v>6.6499999999999979E-3</v>
      </c>
      <c r="D45" s="7">
        <f>[2]Activity_TRA!D45</f>
        <v>1.75E-3</v>
      </c>
      <c r="E45" s="7">
        <f>[2]Activity_TRA!E45</f>
        <v>0</v>
      </c>
      <c r="F45" s="7">
        <f>[2]Activity_TRA!F45</f>
        <v>0</v>
      </c>
      <c r="G45" s="7">
        <f>[2]Activity_TRA!G45</f>
        <v>0</v>
      </c>
      <c r="H45" s="7">
        <f>[2]Activity_TRA!H45</f>
        <v>0</v>
      </c>
      <c r="I45" s="7">
        <f>[2]Activity_TRA!I45</f>
        <v>0</v>
      </c>
      <c r="J45" s="7">
        <f>[2]Activity_TRA!J45</f>
        <v>0</v>
      </c>
      <c r="K45" s="7">
        <f>[2]Activity_TRA!K45</f>
        <v>0</v>
      </c>
      <c r="N45" s="2" t="s">
        <v>26</v>
      </c>
      <c r="O45" s="3">
        <f>(SUMIF($B:$B,"*MTR*PH*",C:C))</f>
        <v>0</v>
      </c>
      <c r="P45" s="3">
        <f t="shared" ref="P45:W45" si="43">(SUMIF($B:$B,"*MTR*PH*",D:D))</f>
        <v>0</v>
      </c>
      <c r="Q45" s="3">
        <f t="shared" si="43"/>
        <v>2.5999999999999988E-2</v>
      </c>
      <c r="R45" s="3">
        <f t="shared" si="43"/>
        <v>2.5999999999999988E-2</v>
      </c>
      <c r="S45" s="3">
        <f t="shared" si="43"/>
        <v>1.01</v>
      </c>
      <c r="T45" s="3">
        <f t="shared" si="43"/>
        <v>6.2599999999999989</v>
      </c>
      <c r="U45" s="3">
        <f t="shared" si="43"/>
        <v>36.9</v>
      </c>
      <c r="V45" s="3">
        <f t="shared" si="43"/>
        <v>86.2</v>
      </c>
      <c r="W45" s="3">
        <f t="shared" si="43"/>
        <v>65.603999999999999</v>
      </c>
    </row>
    <row r="46" spans="1:24" ht="14.5" customHeight="1">
      <c r="A46" s="1" t="str">
        <f>[2]Activity_TRA!A46</f>
        <v>EUR</v>
      </c>
      <c r="B46" s="1" t="str">
        <f>[2]Activity_TRA!B46</f>
        <v>TRA_ROA_LCV_GSL_EXS</v>
      </c>
      <c r="C46" s="7">
        <f>[2]Activity_TRA!C46</f>
        <v>14.983000000000001</v>
      </c>
      <c r="D46" s="7">
        <f>[2]Activity_TRA!D46</f>
        <v>7.4915000000000003</v>
      </c>
      <c r="E46" s="7">
        <f>[2]Activity_TRA!E46</f>
        <v>0</v>
      </c>
      <c r="F46" s="7">
        <f>[2]Activity_TRA!F46</f>
        <v>0</v>
      </c>
      <c r="G46" s="7">
        <f>[2]Activity_TRA!G46</f>
        <v>0</v>
      </c>
      <c r="H46" s="7">
        <f>[2]Activity_TRA!H46</f>
        <v>0</v>
      </c>
      <c r="I46" s="7">
        <f>[2]Activity_TRA!I46</f>
        <v>0</v>
      </c>
      <c r="J46" s="7">
        <f>[2]Activity_TRA!J46</f>
        <v>0</v>
      </c>
      <c r="K46" s="7">
        <f>[2]Activity_TRA!K46</f>
        <v>0</v>
      </c>
      <c r="N46" s="2" t="s">
        <v>27</v>
      </c>
      <c r="O46" s="3">
        <f>(SUMIF($B:$B,"*MTR*FCE*",C:C))</f>
        <v>0</v>
      </c>
      <c r="P46" s="3">
        <f t="shared" ref="P46:W46" si="44">(SUMIF($B:$B,"*MTR*FCE*",D:D))</f>
        <v>0</v>
      </c>
      <c r="Q46" s="3">
        <f t="shared" si="44"/>
        <v>0</v>
      </c>
      <c r="R46" s="3">
        <f t="shared" si="44"/>
        <v>0</v>
      </c>
      <c r="S46" s="3">
        <f t="shared" si="44"/>
        <v>0.121</v>
      </c>
      <c r="T46" s="3">
        <f t="shared" si="44"/>
        <v>0.75499999999999989</v>
      </c>
      <c r="U46" s="3">
        <f t="shared" si="44"/>
        <v>4.7</v>
      </c>
      <c r="V46" s="3">
        <f t="shared" si="44"/>
        <v>27.70000000000001</v>
      </c>
      <c r="W46" s="3">
        <f t="shared" si="44"/>
        <v>35.09132644933274</v>
      </c>
    </row>
    <row r="47" spans="1:24" ht="14.5" customHeight="1">
      <c r="A47" s="1" t="str">
        <f>[2]Activity_TRA!A47</f>
        <v>EUR</v>
      </c>
      <c r="B47" s="1" t="str">
        <f>[2]Activity_TRA!B47</f>
        <v>TRA_ROA_LCV_DST_EXS</v>
      </c>
      <c r="C47" s="7">
        <f>[2]Activity_TRA!C47</f>
        <v>109.27849999999999</v>
      </c>
      <c r="D47" s="7">
        <f>[2]Activity_TRA!D47</f>
        <v>28.7575</v>
      </c>
      <c r="E47" s="7">
        <f>[2]Activity_TRA!E47</f>
        <v>0</v>
      </c>
      <c r="F47" s="7">
        <f>[2]Activity_TRA!F47</f>
        <v>0</v>
      </c>
      <c r="G47" s="7">
        <f>[2]Activity_TRA!G47</f>
        <v>0</v>
      </c>
      <c r="H47" s="7">
        <f>[2]Activity_TRA!H47</f>
        <v>0</v>
      </c>
      <c r="I47" s="7">
        <f>[2]Activity_TRA!I47</f>
        <v>0</v>
      </c>
      <c r="J47" s="7">
        <f>[2]Activity_TRA!J47</f>
        <v>0</v>
      </c>
      <c r="K47" s="7">
        <f>[2]Activity_TRA!K47</f>
        <v>0</v>
      </c>
      <c r="M47" s="2" t="s">
        <v>33</v>
      </c>
      <c r="N47" s="2" t="s">
        <v>13</v>
      </c>
      <c r="O47" s="3">
        <f>(SUMIF($B:$B,"*2WH*GSL*",C:C))</f>
        <v>2.3623500000000019</v>
      </c>
      <c r="P47" s="3">
        <f t="shared" ref="P47:W47" si="45">(SUMIF($B:$B,"*2WH*GSL*",D:D))</f>
        <v>13.008024600000001</v>
      </c>
      <c r="Q47" s="3">
        <f t="shared" si="45"/>
        <v>23.03276863737878</v>
      </c>
      <c r="R47" s="3">
        <f t="shared" si="45"/>
        <v>24.520325129469029</v>
      </c>
      <c r="S47" s="3">
        <f t="shared" si="45"/>
        <v>12.133231092090231</v>
      </c>
      <c r="T47" s="3">
        <f t="shared" si="45"/>
        <v>0</v>
      </c>
      <c r="U47" s="3">
        <f t="shared" si="45"/>
        <v>0</v>
      </c>
      <c r="V47" s="3">
        <f t="shared" si="45"/>
        <v>0</v>
      </c>
      <c r="W47" s="3">
        <f t="shared" si="45"/>
        <v>0</v>
      </c>
    </row>
    <row r="48" spans="1:24" ht="14.5" customHeight="1">
      <c r="A48" s="1" t="str">
        <f>[2]Activity_TRA!A48</f>
        <v>EUR</v>
      </c>
      <c r="B48" s="1" t="str">
        <f>[2]Activity_TRA!B48</f>
        <v>TRA_ROA_LCV_LPG_EXS</v>
      </c>
      <c r="C48" s="7">
        <f>[2]Activity_TRA!C48</f>
        <v>3.819</v>
      </c>
      <c r="D48" s="7">
        <f>[2]Activity_TRA!D48</f>
        <v>1.0049999999999999</v>
      </c>
      <c r="E48" s="7">
        <f>[2]Activity_TRA!E48</f>
        <v>0</v>
      </c>
      <c r="F48" s="7">
        <f>[2]Activity_TRA!F48</f>
        <v>0</v>
      </c>
      <c r="G48" s="7">
        <f>[2]Activity_TRA!G48</f>
        <v>0</v>
      </c>
      <c r="H48" s="7">
        <f>[2]Activity_TRA!H48</f>
        <v>0</v>
      </c>
      <c r="I48" s="7">
        <f>[2]Activity_TRA!I48</f>
        <v>0</v>
      </c>
      <c r="J48" s="7">
        <f>[2]Activity_TRA!J48</f>
        <v>0</v>
      </c>
      <c r="K48" s="7">
        <f>[2]Activity_TRA!K48</f>
        <v>0</v>
      </c>
      <c r="N48" s="2" t="s">
        <v>16</v>
      </c>
      <c r="O48" s="3">
        <f>(SUMIF($B:$B,"*2WH*DST*",C:C))</f>
        <v>0</v>
      </c>
      <c r="P48" s="3">
        <f t="shared" ref="P48:W48" si="46">(SUMIF($B:$B,"*2WH*DST*",D:D))</f>
        <v>0</v>
      </c>
      <c r="Q48" s="3">
        <f t="shared" si="46"/>
        <v>0</v>
      </c>
      <c r="R48" s="3">
        <f t="shared" si="46"/>
        <v>0</v>
      </c>
      <c r="S48" s="3">
        <f t="shared" si="46"/>
        <v>0</v>
      </c>
      <c r="T48" s="3">
        <f t="shared" si="46"/>
        <v>0</v>
      </c>
      <c r="U48" s="3">
        <f t="shared" si="46"/>
        <v>0</v>
      </c>
      <c r="V48" s="3">
        <f t="shared" si="46"/>
        <v>0</v>
      </c>
      <c r="W48" s="3">
        <f t="shared" si="46"/>
        <v>0</v>
      </c>
    </row>
    <row r="49" spans="1:23" ht="14.5" customHeight="1">
      <c r="A49" s="1" t="str">
        <f>[2]Activity_TRA!A49</f>
        <v>EUR</v>
      </c>
      <c r="B49" s="1" t="str">
        <f>[2]Activity_TRA!B49</f>
        <v>TRA_ROA_MCY_GSL_EXS</v>
      </c>
      <c r="C49" s="7">
        <f>[2]Activity_TRA!C49</f>
        <v>17.206399999999999</v>
      </c>
      <c r="D49" s="7">
        <f>[2]Activity_TRA!D49</f>
        <v>8.6031999999999993</v>
      </c>
      <c r="E49" s="7">
        <f>[2]Activity_TRA!E49</f>
        <v>0</v>
      </c>
      <c r="F49" s="7">
        <f>[2]Activity_TRA!F49</f>
        <v>0</v>
      </c>
      <c r="G49" s="7">
        <f>[2]Activity_TRA!G49</f>
        <v>0</v>
      </c>
      <c r="H49" s="7">
        <f>[2]Activity_TRA!H49</f>
        <v>0</v>
      </c>
      <c r="I49" s="7">
        <f>[2]Activity_TRA!I49</f>
        <v>0</v>
      </c>
      <c r="J49" s="7">
        <f>[2]Activity_TRA!J49</f>
        <v>0</v>
      </c>
      <c r="K49" s="7">
        <f>[2]Activity_TRA!K49</f>
        <v>0</v>
      </c>
      <c r="N49" s="2" t="s">
        <v>25</v>
      </c>
      <c r="O49" s="3">
        <f>(SUMIF($B:$B,"*2WH*HE*",C:C))</f>
        <v>0</v>
      </c>
      <c r="P49" s="3">
        <f t="shared" ref="P49:W49" si="47">(SUMIF($B:$B,"*2WH*HE*",D:D))</f>
        <v>0</v>
      </c>
      <c r="Q49" s="3">
        <f t="shared" si="47"/>
        <v>0</v>
      </c>
      <c r="R49" s="3">
        <f t="shared" si="47"/>
        <v>0</v>
      </c>
      <c r="S49" s="3">
        <f t="shared" si="47"/>
        <v>12.953738672442681</v>
      </c>
      <c r="T49" s="3">
        <f t="shared" si="47"/>
        <v>25.68545914274776</v>
      </c>
      <c r="U49" s="3">
        <f t="shared" si="47"/>
        <v>26.280946714793298</v>
      </c>
      <c r="V49" s="3">
        <f t="shared" si="47"/>
        <v>26.935109745906949</v>
      </c>
      <c r="W49" s="3">
        <f t="shared" si="47"/>
        <v>27.634780012189299</v>
      </c>
    </row>
    <row r="50" spans="1:23" ht="14.5" customHeight="1">
      <c r="A50" s="1" t="str">
        <f>[2]Activity_TRA!A50</f>
        <v>EUR</v>
      </c>
      <c r="B50" s="1" t="str">
        <f>[2]Activity_TRA!B50</f>
        <v>TRA_ROA_MOP_GSL_EXS</v>
      </c>
      <c r="C50" s="7">
        <f>[2]Activity_TRA!C50</f>
        <v>2.7312500000000002</v>
      </c>
      <c r="D50" s="7">
        <f>[2]Activity_TRA!D50</f>
        <v>1.3656250000000001</v>
      </c>
      <c r="E50" s="7">
        <f>[2]Activity_TRA!E50</f>
        <v>0</v>
      </c>
      <c r="F50" s="7">
        <f>[2]Activity_TRA!F50</f>
        <v>0</v>
      </c>
      <c r="G50" s="7">
        <f>[2]Activity_TRA!G50</f>
        <v>0</v>
      </c>
      <c r="H50" s="7">
        <f>[2]Activity_TRA!H50</f>
        <v>0</v>
      </c>
      <c r="I50" s="7">
        <f>[2]Activity_TRA!I50</f>
        <v>0</v>
      </c>
      <c r="J50" s="7">
        <f>[2]Activity_TRA!J50</f>
        <v>0</v>
      </c>
      <c r="K50" s="7">
        <f>[2]Activity_TRA!K50</f>
        <v>0</v>
      </c>
      <c r="N50" s="2" t="s">
        <v>24</v>
      </c>
      <c r="O50" s="3">
        <f>(SUMIF($B:$B,"*2WH*FCE*",C:C))</f>
        <v>0</v>
      </c>
      <c r="P50" s="3">
        <f t="shared" ref="P50:W50" si="48">(SUMIF($B:$B,"*2WH*FCE*",D:D))</f>
        <v>0</v>
      </c>
      <c r="Q50" s="3">
        <f t="shared" si="48"/>
        <v>0</v>
      </c>
      <c r="R50" s="3">
        <f t="shared" si="48"/>
        <v>0</v>
      </c>
      <c r="S50" s="3">
        <f t="shared" si="48"/>
        <v>0</v>
      </c>
      <c r="T50" s="3">
        <f t="shared" si="48"/>
        <v>0</v>
      </c>
      <c r="U50" s="3">
        <f t="shared" si="48"/>
        <v>0</v>
      </c>
      <c r="V50" s="3">
        <f t="shared" si="48"/>
        <v>0</v>
      </c>
      <c r="W50" s="3">
        <f t="shared" si="48"/>
        <v>0</v>
      </c>
    </row>
    <row r="51" spans="1:23" ht="14.5" customHeight="1">
      <c r="A51" s="1" t="str">
        <f>[2]Activity_TRA!A51</f>
        <v>EUR</v>
      </c>
      <c r="B51" s="1" t="str">
        <f>[2]Activity_TRA!B51</f>
        <v>TRA_ROA_3WH_GSL_EXS</v>
      </c>
      <c r="C51" s="7">
        <f>[2]Activity_TRA!C51</f>
        <v>8.1700000000000017</v>
      </c>
      <c r="D51" s="7">
        <f>[2]Activity_TRA!D51</f>
        <v>4.0850000000000009</v>
      </c>
      <c r="E51" s="7">
        <f>[2]Activity_TRA!E51</f>
        <v>0</v>
      </c>
      <c r="F51" s="7">
        <f>[2]Activity_TRA!F51</f>
        <v>0</v>
      </c>
      <c r="G51" s="7">
        <f>[2]Activity_TRA!G51</f>
        <v>0</v>
      </c>
      <c r="H51" s="7">
        <f>[2]Activity_TRA!H51</f>
        <v>0</v>
      </c>
      <c r="I51" s="7">
        <f>[2]Activity_TRA!I51</f>
        <v>0</v>
      </c>
      <c r="J51" s="7">
        <f>[2]Activity_TRA!J51</f>
        <v>0</v>
      </c>
      <c r="K51" s="7">
        <f>[2]Activity_TRA!K51</f>
        <v>0</v>
      </c>
      <c r="M51" s="2" t="s">
        <v>34</v>
      </c>
      <c r="N51" s="2" t="s">
        <v>13</v>
      </c>
      <c r="O51" s="3">
        <f>(SUMIF($B:$B,"*3WH*GSL*",C:C))</f>
        <v>8.1700000000000017</v>
      </c>
      <c r="P51" s="3">
        <f t="shared" ref="P51:W51" si="49">(SUMIF($B:$B,"*3WH*GSL*",D:D))</f>
        <v>8.492067200000001</v>
      </c>
      <c r="Q51" s="3">
        <f t="shared" si="49"/>
        <v>9.4488344363636365</v>
      </c>
      <c r="R51" s="3">
        <f t="shared" si="49"/>
        <v>5.0417672363636363</v>
      </c>
      <c r="S51" s="3">
        <f t="shared" si="49"/>
        <v>0</v>
      </c>
      <c r="T51" s="3">
        <f t="shared" si="49"/>
        <v>0</v>
      </c>
      <c r="U51" s="3">
        <f t="shared" si="49"/>
        <v>0</v>
      </c>
      <c r="V51" s="3">
        <f t="shared" si="49"/>
        <v>0</v>
      </c>
      <c r="W51" s="3">
        <f t="shared" si="49"/>
        <v>0</v>
      </c>
    </row>
    <row r="52" spans="1:23" ht="14.5" customHeight="1">
      <c r="A52" s="1" t="str">
        <f>[2]Activity_TRA!A52</f>
        <v>EUR</v>
      </c>
      <c r="B52" s="1" t="str">
        <f>[2]Activity_TRA!B52</f>
        <v>TRA_ROA_CAR_GSL_NEW</v>
      </c>
      <c r="C52" s="7">
        <f>[2]Activity_TRA!C52</f>
        <v>217.2422013075568</v>
      </c>
      <c r="D52" s="7">
        <f>[2]Activity_TRA!D52</f>
        <v>535.48674976638188</v>
      </c>
      <c r="E52" s="7">
        <f>[2]Activity_TRA!E52</f>
        <v>923.39672607428179</v>
      </c>
      <c r="F52" s="7">
        <f>[2]Activity_TRA!F52</f>
        <v>706.1545247667251</v>
      </c>
      <c r="G52" s="7">
        <f>[2]Activity_TRA!G52</f>
        <v>387.90997630790002</v>
      </c>
      <c r="H52" s="7">
        <f>[2]Activity_TRA!H52</f>
        <v>0</v>
      </c>
      <c r="I52" s="7">
        <f>[2]Activity_TRA!I52</f>
        <v>0</v>
      </c>
      <c r="J52" s="7">
        <f>[2]Activity_TRA!J52</f>
        <v>0</v>
      </c>
      <c r="K52" s="7">
        <f>[2]Activity_TRA!K52</f>
        <v>0</v>
      </c>
      <c r="N52" s="2" t="s">
        <v>16</v>
      </c>
      <c r="O52" s="3">
        <f>(SUMIF($B:$B,"*3WH*DST*",C:C))</f>
        <v>0.93000000000000038</v>
      </c>
      <c r="P52" s="3">
        <f t="shared" ref="P52:W52" si="50">(SUMIF($B:$B,"*3WH*DST*",D:D))</f>
        <v>0.93000000000000038</v>
      </c>
      <c r="Q52" s="3">
        <f t="shared" si="50"/>
        <v>0</v>
      </c>
      <c r="R52" s="3">
        <f t="shared" si="50"/>
        <v>5.1188022123979096</v>
      </c>
      <c r="S52" s="3">
        <f t="shared" si="50"/>
        <v>5.1188022123979096</v>
      </c>
      <c r="T52" s="3">
        <f t="shared" si="50"/>
        <v>0</v>
      </c>
      <c r="U52" s="3">
        <f t="shared" si="50"/>
        <v>0</v>
      </c>
      <c r="V52" s="3">
        <f t="shared" si="50"/>
        <v>0</v>
      </c>
      <c r="W52" s="3">
        <f t="shared" si="50"/>
        <v>0</v>
      </c>
    </row>
    <row r="53" spans="1:23" ht="14.5" customHeight="1">
      <c r="A53" s="1" t="str">
        <f>[2]Activity_TRA!A53</f>
        <v>EUR</v>
      </c>
      <c r="B53" s="1" t="str">
        <f>[2]Activity_TRA!B53</f>
        <v>TRA_ROA_CAR_DST_NEW</v>
      </c>
      <c r="C53" s="7">
        <f>[2]Activity_TRA!C53</f>
        <v>31.008798692443278</v>
      </c>
      <c r="D53" s="7">
        <f>[2]Activity_TRA!D53</f>
        <v>304.45728863361791</v>
      </c>
      <c r="E53" s="7">
        <f>[2]Activity_TRA!E53</f>
        <v>402.49931996584218</v>
      </c>
      <c r="F53" s="7">
        <f>[2]Activity_TRA!F53</f>
        <v>402.49931996584218</v>
      </c>
      <c r="G53" s="7">
        <f>[2]Activity_TRA!G53</f>
        <v>129.05083002466739</v>
      </c>
      <c r="H53" s="7">
        <f>[2]Activity_TRA!H53</f>
        <v>0</v>
      </c>
      <c r="I53" s="7">
        <f>[2]Activity_TRA!I53</f>
        <v>0</v>
      </c>
      <c r="J53" s="7">
        <f>[2]Activity_TRA!J53</f>
        <v>0</v>
      </c>
      <c r="K53" s="7">
        <f>[2]Activity_TRA!K53</f>
        <v>0</v>
      </c>
      <c r="N53" s="2" t="s">
        <v>24</v>
      </c>
      <c r="O53" s="3">
        <f>(SUMIF($B:$B,"*3WH*FCE*",C:C))</f>
        <v>0</v>
      </c>
      <c r="P53" s="3">
        <f t="shared" ref="P53:W53" si="51">(SUMIF($B:$B,"*3WH*FCE*",D:D))</f>
        <v>0</v>
      </c>
      <c r="Q53" s="3">
        <f t="shared" si="51"/>
        <v>0</v>
      </c>
      <c r="R53" s="3">
        <f t="shared" si="51"/>
        <v>0</v>
      </c>
      <c r="S53" s="3">
        <f t="shared" si="51"/>
        <v>0</v>
      </c>
      <c r="T53" s="3">
        <f t="shared" si="51"/>
        <v>0</v>
      </c>
      <c r="U53" s="3">
        <f t="shared" si="51"/>
        <v>0</v>
      </c>
      <c r="V53" s="3">
        <f t="shared" si="51"/>
        <v>0</v>
      </c>
      <c r="W53" s="3">
        <f t="shared" si="51"/>
        <v>0</v>
      </c>
    </row>
    <row r="54" spans="1:23" ht="14.5" customHeight="1">
      <c r="A54" s="1" t="str">
        <f>[2]Activity_TRA!A54</f>
        <v>EUR</v>
      </c>
      <c r="B54" s="1" t="str">
        <f>[2]Activity_TRA!B54</f>
        <v>TRA_ROA_CAR_LPG_NEW</v>
      </c>
      <c r="C54" s="7">
        <f>[2]Activity_TRA!C54</f>
        <v>0</v>
      </c>
      <c r="D54" s="7">
        <f>[2]Activity_TRA!D54</f>
        <v>0</v>
      </c>
      <c r="E54" s="7">
        <f>[2]Activity_TRA!E54</f>
        <v>0</v>
      </c>
      <c r="F54" s="7">
        <f>[2]Activity_TRA!F54</f>
        <v>0</v>
      </c>
      <c r="G54" s="7">
        <f>[2]Activity_TRA!G54</f>
        <v>0</v>
      </c>
      <c r="H54" s="7">
        <f>[2]Activity_TRA!H54</f>
        <v>0</v>
      </c>
      <c r="I54" s="7">
        <f>[2]Activity_TRA!I54</f>
        <v>0</v>
      </c>
      <c r="J54" s="7">
        <f>[2]Activity_TRA!J54</f>
        <v>0</v>
      </c>
      <c r="K54" s="7">
        <f>[2]Activity_TRA!K54</f>
        <v>0</v>
      </c>
      <c r="M54" s="2" t="s">
        <v>35</v>
      </c>
      <c r="N54" s="2" t="s">
        <v>14</v>
      </c>
      <c r="O54" s="6">
        <f>(SUMIF($B:$B,"*AVI*INT*JTK*",C:C))</f>
        <v>0</v>
      </c>
      <c r="P54" s="6">
        <f t="shared" ref="P54:V54" si="52">(SUMIF($B:$B,"*AVI*INT*JTK*",D:D))</f>
        <v>0</v>
      </c>
      <c r="Q54" s="6">
        <f t="shared" si="52"/>
        <v>0</v>
      </c>
      <c r="R54" s="6">
        <f t="shared" si="52"/>
        <v>0</v>
      </c>
      <c r="S54" s="6">
        <f t="shared" si="52"/>
        <v>0</v>
      </c>
      <c r="T54" s="6">
        <f t="shared" si="52"/>
        <v>0</v>
      </c>
      <c r="U54" s="6">
        <f t="shared" si="52"/>
        <v>0</v>
      </c>
      <c r="V54" s="6">
        <f t="shared" si="52"/>
        <v>0</v>
      </c>
      <c r="W54" s="6">
        <f>(SUMIF($B:$B,"*AVI*INT*JTK*",K:K))</f>
        <v>0</v>
      </c>
    </row>
    <row r="55" spans="1:23" ht="14.5" customHeight="1">
      <c r="A55" s="1" t="str">
        <f>[2]Activity_TRA!A55</f>
        <v>EUR</v>
      </c>
      <c r="B55" s="1" t="str">
        <f>[2]Activity_TRA!B55</f>
        <v>TRA_ROA_CAR_NGA_NEW</v>
      </c>
      <c r="C55" s="7">
        <f>[2]Activity_TRA!C55</f>
        <v>0</v>
      </c>
      <c r="D55" s="7">
        <f>[2]Activity_TRA!D55</f>
        <v>0</v>
      </c>
      <c r="E55" s="7">
        <f>[2]Activity_TRA!E55</f>
        <v>47.572000000000003</v>
      </c>
      <c r="F55" s="7">
        <f>[2]Activity_TRA!F55</f>
        <v>223.00687545905251</v>
      </c>
      <c r="G55" s="7">
        <f>[2]Activity_TRA!G55</f>
        <v>223.00687545905251</v>
      </c>
      <c r="H55" s="7">
        <f>[2]Activity_TRA!H55</f>
        <v>175.43487545905239</v>
      </c>
      <c r="I55" s="7">
        <f>[2]Activity_TRA!I55</f>
        <v>0</v>
      </c>
      <c r="J55" s="7">
        <f>[2]Activity_TRA!J55</f>
        <v>0</v>
      </c>
      <c r="K55" s="7">
        <f>[2]Activity_TRA!K55</f>
        <v>0</v>
      </c>
      <c r="N55" s="2" t="s">
        <v>36</v>
      </c>
      <c r="O55" s="6">
        <f>(SUMIF($B:$B,"*AVI*INT*LH2*",C:C))</f>
        <v>0</v>
      </c>
      <c r="P55" s="6">
        <f t="shared" ref="P55:V55" si="53">(SUMIF($B:$B,"*AVI*INT*LH2*",D:D))</f>
        <v>0</v>
      </c>
      <c r="Q55" s="6">
        <f t="shared" si="53"/>
        <v>0</v>
      </c>
      <c r="R55" s="6">
        <f t="shared" si="53"/>
        <v>0</v>
      </c>
      <c r="S55" s="6">
        <f t="shared" si="53"/>
        <v>0</v>
      </c>
      <c r="T55" s="6">
        <f t="shared" si="53"/>
        <v>0</v>
      </c>
      <c r="U55" s="6">
        <f t="shared" si="53"/>
        <v>0</v>
      </c>
      <c r="V55" s="6">
        <f t="shared" si="53"/>
        <v>0</v>
      </c>
      <c r="W55" s="6">
        <f>(SUMIF($B:$B,"*AVI*INT*LH2*",K:K))</f>
        <v>0</v>
      </c>
    </row>
    <row r="56" spans="1:23" ht="14.5" customHeight="1">
      <c r="A56" s="1" t="str">
        <f>[2]Activity_TRA!A56</f>
        <v>EUR</v>
      </c>
      <c r="B56" s="1" t="str">
        <f>[2]Activity_TRA!B56</f>
        <v>TRA_ROA_CAR_ELC_NEW</v>
      </c>
      <c r="C56" s="7">
        <f>[2]Activity_TRA!C56</f>
        <v>0.31200000000000011</v>
      </c>
      <c r="D56" s="7">
        <f>[2]Activity_TRA!D56</f>
        <v>1.94</v>
      </c>
      <c r="E56" s="7">
        <f>[2]Activity_TRA!E56</f>
        <v>6.0646953018155942</v>
      </c>
      <c r="F56" s="7">
        <f>[2]Activity_TRA!F56</f>
        <v>53.959589941757059</v>
      </c>
      <c r="G56" s="7">
        <f>[2]Activity_TRA!G56</f>
        <v>442.99999999999989</v>
      </c>
      <c r="H56" s="7">
        <f>[2]Activity_TRA!H56</f>
        <v>1020</v>
      </c>
      <c r="I56" s="7">
        <f>[2]Activity_TRA!I56</f>
        <v>891.16206556275586</v>
      </c>
      <c r="J56" s="7">
        <f>[2]Activity_TRA!J56</f>
        <v>1195.2097550861281</v>
      </c>
      <c r="K56" s="7">
        <f>[2]Activity_TRA!K56</f>
        <v>1052.585269250206</v>
      </c>
      <c r="M56" s="2" t="s">
        <v>37</v>
      </c>
      <c r="N56" s="2" t="s">
        <v>14</v>
      </c>
      <c r="O56" s="6">
        <f>(SUMIF($B:$B,"*AVI*DOM*JTK*",C:C))</f>
        <v>1.6377600000000001</v>
      </c>
      <c r="P56" s="6">
        <f t="shared" ref="P56:V56" si="54">(SUMIF($B:$B,"*AVI*DOM*JTK*",D:D))</f>
        <v>1.810840404669261</v>
      </c>
      <c r="Q56" s="6">
        <f t="shared" si="54"/>
        <v>1.0541902360570716</v>
      </c>
      <c r="R56" s="6">
        <f t="shared" si="54"/>
        <v>1.9338346764005179</v>
      </c>
      <c r="S56" s="6">
        <f t="shared" si="54"/>
        <v>2.0611451190443413</v>
      </c>
      <c r="T56" s="6">
        <f t="shared" si="54"/>
        <v>2.1756820347905572</v>
      </c>
      <c r="U56" s="6">
        <f t="shared" si="54"/>
        <v>2.2701573321412138</v>
      </c>
      <c r="V56" s="6">
        <f t="shared" si="54"/>
        <v>2.355221559862744</v>
      </c>
      <c r="W56" s="6">
        <f>(SUMIF($B:$B,"*AVI*DOM*JTK*",K:K))</f>
        <v>2.4262690374815312</v>
      </c>
    </row>
    <row r="57" spans="1:23" ht="14.5" customHeight="1">
      <c r="A57" s="1" t="str">
        <f>[2]Activity_TRA!A57</f>
        <v>EUR</v>
      </c>
      <c r="B57" s="1" t="str">
        <f>[2]Activity_TRA!B57</f>
        <v>TRA_ROA_CAR_GHE_NEW</v>
      </c>
      <c r="C57" s="7">
        <f>[2]Activity_TRA!C57</f>
        <v>0</v>
      </c>
      <c r="D57" s="7">
        <f>[2]Activity_TRA!D57</f>
        <v>1.3</v>
      </c>
      <c r="E57" s="7">
        <f>[2]Activity_TRA!E57</f>
        <v>8.11</v>
      </c>
      <c r="F57" s="7">
        <f>[2]Activity_TRA!F57</f>
        <v>50.400000000000013</v>
      </c>
      <c r="G57" s="7">
        <f>[2]Activity_TRA!G57</f>
        <v>49.100000000000023</v>
      </c>
      <c r="H57" s="7">
        <f>[2]Activity_TRA!H57</f>
        <v>42.290000000000013</v>
      </c>
      <c r="I57" s="7">
        <f>[2]Activity_TRA!I57</f>
        <v>0</v>
      </c>
      <c r="J57" s="7">
        <f>[2]Activity_TRA!J57</f>
        <v>0</v>
      </c>
      <c r="K57" s="7">
        <f>[2]Activity_TRA!K57</f>
        <v>0</v>
      </c>
      <c r="N57" s="2" t="s">
        <v>36</v>
      </c>
      <c r="O57" s="6">
        <f>(SUMIF($B:$B,"*AVI*DOM*LH2*",C:C))</f>
        <v>0</v>
      </c>
      <c r="P57" s="6">
        <f t="shared" ref="P57:V57" si="55">(SUMIF($B:$B,"*AVI*DOM*LH2*",D:D))</f>
        <v>0</v>
      </c>
      <c r="Q57" s="6">
        <f t="shared" si="55"/>
        <v>0</v>
      </c>
      <c r="R57" s="6">
        <f t="shared" si="55"/>
        <v>0</v>
      </c>
      <c r="S57" s="6">
        <f t="shared" si="55"/>
        <v>0</v>
      </c>
      <c r="T57" s="6">
        <f t="shared" si="55"/>
        <v>0</v>
      </c>
      <c r="U57" s="6">
        <f t="shared" si="55"/>
        <v>1.56E-4</v>
      </c>
      <c r="V57" s="6">
        <f t="shared" si="55"/>
        <v>9.7199999999999999E-4</v>
      </c>
      <c r="W57" s="6">
        <f>(SUMIF($B:$B,"*AVI*DOM*LH2*",K:K))</f>
        <v>6.0400000000000011E-3</v>
      </c>
    </row>
    <row r="58" spans="1:23" ht="14.5" customHeight="1">
      <c r="A58" s="1" t="str">
        <f>[2]Activity_TRA!A58</f>
        <v>EUR</v>
      </c>
      <c r="B58" s="1" t="str">
        <f>[2]Activity_TRA!B58</f>
        <v>TRA_ROA_CAR_GPH_NEW</v>
      </c>
      <c r="C58" s="7">
        <f>[2]Activity_TRA!C58</f>
        <v>0.20999999999998811</v>
      </c>
      <c r="D58" s="7">
        <f>[2]Activity_TRA!D58</f>
        <v>1.3</v>
      </c>
      <c r="E58" s="7">
        <f>[2]Activity_TRA!E58</f>
        <v>8.1100000000000012</v>
      </c>
      <c r="F58" s="7">
        <f>[2]Activity_TRA!F58</f>
        <v>50.400000000000013</v>
      </c>
      <c r="G58" s="7">
        <f>[2]Activity_TRA!G58</f>
        <v>297.00000000000011</v>
      </c>
      <c r="H58" s="7">
        <f>[2]Activity_TRA!H58</f>
        <v>290.19000000000011</v>
      </c>
      <c r="I58" s="7">
        <f>[2]Activity_TRA!I58</f>
        <v>247.69000000000011</v>
      </c>
      <c r="J58" s="7">
        <f>[2]Activity_TRA!J58</f>
        <v>0</v>
      </c>
      <c r="K58" s="7">
        <f>[2]Activity_TRA!K58</f>
        <v>579.66259829676301</v>
      </c>
      <c r="M58" s="2" t="s">
        <v>38</v>
      </c>
      <c r="N58" s="2" t="s">
        <v>39</v>
      </c>
      <c r="O58" s="6">
        <f>(SUMIF($B:$B,"*RAIL*PAS*COA*",C:C))</f>
        <v>3.3485093030474031E-3</v>
      </c>
      <c r="P58" s="6">
        <f t="shared" ref="P58:W58" si="56">(SUMIF($B:$B,"*RAIL*PAS*COA*",D:D))</f>
        <v>2.520138442437923E-3</v>
      </c>
      <c r="Q58" s="6">
        <f t="shared" si="56"/>
        <v>2.127212581828442E-3</v>
      </c>
      <c r="R58" s="6">
        <f t="shared" si="56"/>
        <v>8.2200000000000036E-4</v>
      </c>
      <c r="S58" s="6">
        <f t="shared" si="56"/>
        <v>4.1100000000000002E-4</v>
      </c>
      <c r="T58" s="6">
        <f t="shared" si="56"/>
        <v>0</v>
      </c>
      <c r="U58" s="6">
        <f t="shared" si="56"/>
        <v>0</v>
      </c>
      <c r="V58" s="6">
        <f t="shared" si="56"/>
        <v>0</v>
      </c>
      <c r="W58" s="6">
        <f t="shared" si="56"/>
        <v>0</v>
      </c>
    </row>
    <row r="59" spans="1:23" ht="14.5" customHeight="1">
      <c r="A59" s="1" t="str">
        <f>[2]Activity_TRA!A59</f>
        <v>EUR</v>
      </c>
      <c r="B59" s="1" t="str">
        <f>[2]Activity_TRA!B59</f>
        <v>TRA_ROA_CAR_FCE_NEW</v>
      </c>
      <c r="C59" s="7">
        <f>[2]Activity_TRA!C59</f>
        <v>0</v>
      </c>
      <c r="D59" s="7">
        <f>[2]Activity_TRA!D59</f>
        <v>0</v>
      </c>
      <c r="E59" s="7">
        <f>[2]Activity_TRA!E59</f>
        <v>8.1100000000000012</v>
      </c>
      <c r="F59" s="7">
        <f>[2]Activity_TRA!F59</f>
        <v>8.1100000000000012</v>
      </c>
      <c r="G59" s="7">
        <f>[2]Activity_TRA!G59</f>
        <v>0</v>
      </c>
      <c r="H59" s="7">
        <f>[2]Activity_TRA!H59</f>
        <v>32.120021875560447</v>
      </c>
      <c r="I59" s="7">
        <f>[2]Activity_TRA!I59</f>
        <v>447.28942021316828</v>
      </c>
      <c r="J59" s="7">
        <f>[2]Activity_TRA!J59</f>
        <v>415.16939833760779</v>
      </c>
      <c r="K59" s="7">
        <f>[2]Activity_TRA!K59</f>
        <v>0</v>
      </c>
      <c r="N59" s="2" t="s">
        <v>16</v>
      </c>
      <c r="O59" s="6">
        <f>(SUMIF($B:$B,"*RAIL*PAS*DST*",C:C))</f>
        <v>9.4530000000000031E-2</v>
      </c>
      <c r="P59" s="6">
        <f t="shared" ref="P59:V59" si="57">(SUMIF($B:$B,"*RAIL*PAS*DST*",D:D))</f>
        <v>7.5623999999999997E-2</v>
      </c>
      <c r="Q59" s="6">
        <f t="shared" si="57"/>
        <v>5.6717999999999998E-2</v>
      </c>
      <c r="R59" s="6">
        <f t="shared" si="57"/>
        <v>3.7811999999999998E-2</v>
      </c>
      <c r="S59" s="6">
        <f t="shared" si="57"/>
        <v>1.890600000000001E-2</v>
      </c>
      <c r="T59" s="6">
        <f t="shared" si="57"/>
        <v>0</v>
      </c>
      <c r="U59" s="6">
        <f t="shared" si="57"/>
        <v>0</v>
      </c>
      <c r="V59" s="6">
        <f t="shared" si="57"/>
        <v>0</v>
      </c>
      <c r="W59" s="6">
        <f>(SUMIF($B:$B,"*RAIL*PAS*DST*",K:K))</f>
        <v>0</v>
      </c>
    </row>
    <row r="60" spans="1:23" ht="14.5" customHeight="1">
      <c r="A60" s="1" t="str">
        <f>[2]Activity_TRA!A60</f>
        <v>EUR</v>
      </c>
      <c r="B60" s="1" t="str">
        <f>[2]Activity_TRA!B60</f>
        <v>TRA_ROA_BUS_DST_NEW</v>
      </c>
      <c r="C60" s="7">
        <f>[2]Activity_TRA!C60</f>
        <v>5.211850000000001</v>
      </c>
      <c r="D60" s="7">
        <f>[2]Activity_TRA!D60</f>
        <v>23.8570958</v>
      </c>
      <c r="E60" s="7">
        <f>[2]Activity_TRA!E60</f>
        <v>40.485776425675283</v>
      </c>
      <c r="F60" s="7">
        <f>[2]Activity_TRA!F60</f>
        <v>43.180721819417244</v>
      </c>
      <c r="G60" s="7">
        <f>[2]Activity_TRA!G60</f>
        <v>41.527288781595757</v>
      </c>
      <c r="H60" s="7">
        <f>[2]Activity_TRA!H60</f>
        <v>29.162547565446879</v>
      </c>
      <c r="I60" s="7">
        <f>[2]Activity_TRA!I60</f>
        <v>8.762118712002211</v>
      </c>
      <c r="J60" s="7">
        <f>[2]Activity_TRA!J60</f>
        <v>0</v>
      </c>
      <c r="K60" s="7">
        <f>[2]Activity_TRA!K60</f>
        <v>0</v>
      </c>
      <c r="N60" s="2" t="s">
        <v>24</v>
      </c>
      <c r="O60" s="6">
        <f>(SUMIF($B:$B,"*RAIL*PAS*ELC*",C:C))</f>
        <v>4.0121214906969529</v>
      </c>
      <c r="P60" s="6">
        <f t="shared" ref="P60:V60" si="58">(SUMIF($B:$B,"*RAIL*PAS*ELC*",D:D))</f>
        <v>4.1566025815575642</v>
      </c>
      <c r="Q60" s="6">
        <f t="shared" si="58"/>
        <v>4.1243707353045362</v>
      </c>
      <c r="R60" s="6">
        <f t="shared" si="58"/>
        <v>4.5498373997425823</v>
      </c>
      <c r="S60" s="6">
        <f t="shared" si="58"/>
        <v>4.6751902164815489</v>
      </c>
      <c r="T60" s="6">
        <f t="shared" si="58"/>
        <v>4.8045021178741134</v>
      </c>
      <c r="U60" s="6">
        <f t="shared" si="58"/>
        <v>4.9054352933644862</v>
      </c>
      <c r="V60" s="6">
        <f t="shared" si="58"/>
        <v>4.9628483667305714</v>
      </c>
      <c r="W60" s="6">
        <f>(SUMIF($B:$B,"*RAIL*PAS*ELC*",K:K))</f>
        <v>4.714277177386041</v>
      </c>
    </row>
    <row r="61" spans="1:23" ht="14.5" customHeight="1">
      <c r="A61" s="1" t="str">
        <f>[2]Activity_TRA!A61</f>
        <v>EUR</v>
      </c>
      <c r="B61" s="1" t="str">
        <f>[2]Activity_TRA!B61</f>
        <v>TRA_ROA_BUS_LPG_NEW</v>
      </c>
      <c r="C61" s="7">
        <f>[2]Activity_TRA!C61</f>
        <v>0</v>
      </c>
      <c r="D61" s="7">
        <f>[2]Activity_TRA!D61</f>
        <v>0</v>
      </c>
      <c r="E61" s="7">
        <f>[2]Activity_TRA!E61</f>
        <v>0</v>
      </c>
      <c r="F61" s="7">
        <f>[2]Activity_TRA!F61</f>
        <v>0</v>
      </c>
      <c r="G61" s="7">
        <f>[2]Activity_TRA!G61</f>
        <v>0</v>
      </c>
      <c r="H61" s="7">
        <f>[2]Activity_TRA!H61</f>
        <v>0</v>
      </c>
      <c r="I61" s="7">
        <f>[2]Activity_TRA!I61</f>
        <v>0</v>
      </c>
      <c r="J61" s="7">
        <f>[2]Activity_TRA!J61</f>
        <v>0</v>
      </c>
      <c r="K61" s="7">
        <f>[2]Activity_TRA!K61</f>
        <v>0</v>
      </c>
      <c r="N61" s="2" t="s">
        <v>36</v>
      </c>
      <c r="O61" s="6">
        <f>(SUMIF($B:$B,"*RAIL*PAS*GH2*",C:C))</f>
        <v>0</v>
      </c>
      <c r="P61" s="6">
        <f t="shared" ref="P61:W61" si="59">(SUMIF($B:$B,"*RAIL*PAS*GH2*",D:D))</f>
        <v>0</v>
      </c>
      <c r="Q61" s="6">
        <f t="shared" si="59"/>
        <v>0</v>
      </c>
      <c r="R61" s="6">
        <f t="shared" si="59"/>
        <v>0</v>
      </c>
      <c r="S61" s="6">
        <f t="shared" si="59"/>
        <v>0</v>
      </c>
      <c r="T61" s="6">
        <f t="shared" si="59"/>
        <v>2E-3</v>
      </c>
      <c r="U61" s="6">
        <f t="shared" si="59"/>
        <v>1.2500000000000001E-2</v>
      </c>
      <c r="V61" s="6">
        <f t="shared" si="59"/>
        <v>7.7499999999999986E-2</v>
      </c>
      <c r="W61" s="6">
        <f t="shared" si="59"/>
        <v>0.45700000000000007</v>
      </c>
    </row>
    <row r="62" spans="1:23" ht="14.5" customHeight="1">
      <c r="A62" s="1" t="str">
        <f>[2]Activity_TRA!A62</f>
        <v>EUR</v>
      </c>
      <c r="B62" s="1" t="str">
        <f>[2]Activity_TRA!B62</f>
        <v>TRA_ROA_BUS_NGA_NEW</v>
      </c>
      <c r="C62" s="7">
        <f>[2]Activity_TRA!C62</f>
        <v>0</v>
      </c>
      <c r="D62" s="7">
        <f>[2]Activity_TRA!D62</f>
        <v>0</v>
      </c>
      <c r="E62" s="7">
        <f>[2]Activity_TRA!E62</f>
        <v>1.17175061244592</v>
      </c>
      <c r="F62" s="7">
        <f>[2]Activity_TRA!F62</f>
        <v>1.17175061244592</v>
      </c>
      <c r="G62" s="7">
        <f>[2]Activity_TRA!G62</f>
        <v>1.17175061244592</v>
      </c>
      <c r="H62" s="7">
        <f>[2]Activity_TRA!H62</f>
        <v>1.17175061244592</v>
      </c>
      <c r="I62" s="7">
        <f>[2]Activity_TRA!I62</f>
        <v>0</v>
      </c>
      <c r="J62" s="7">
        <f>[2]Activity_TRA!J62</f>
        <v>0</v>
      </c>
      <c r="K62" s="7">
        <f>[2]Activity_TRA!K62</f>
        <v>0</v>
      </c>
      <c r="M62" s="2" t="s">
        <v>40</v>
      </c>
      <c r="N62" s="2" t="s">
        <v>39</v>
      </c>
      <c r="O62" s="6">
        <f>(SUMIF($B:$B,"*RAIL*FRG*COA*",C:C))</f>
        <v>1.4630000000000001E-4</v>
      </c>
      <c r="P62" s="6">
        <f t="shared" ref="P62:W62" si="60">(SUMIF($B:$B,"*RAIL*FRG*COA*",D:D))</f>
        <v>1.1704E-4</v>
      </c>
      <c r="Q62" s="6">
        <f t="shared" si="60"/>
        <v>8.7780000000000003E-5</v>
      </c>
      <c r="R62" s="6">
        <f t="shared" si="60"/>
        <v>5.8520000000000002E-5</v>
      </c>
      <c r="S62" s="6">
        <f t="shared" si="60"/>
        <v>2.9260000000000001E-5</v>
      </c>
      <c r="T62" s="6">
        <f t="shared" si="60"/>
        <v>0</v>
      </c>
      <c r="U62" s="6">
        <f t="shared" si="60"/>
        <v>0</v>
      </c>
      <c r="V62" s="6">
        <f t="shared" si="60"/>
        <v>0</v>
      </c>
      <c r="W62" s="6">
        <f t="shared" si="60"/>
        <v>0</v>
      </c>
    </row>
    <row r="63" spans="1:23" ht="14.5" customHeight="1">
      <c r="A63" s="1" t="str">
        <f>[2]Activity_TRA!A63</f>
        <v>EUR</v>
      </c>
      <c r="B63" s="1" t="str">
        <f>[2]Activity_TRA!B63</f>
        <v>TRA_ROA_BUS_LNG_NEW</v>
      </c>
      <c r="C63" s="7">
        <f>[2]Activity_TRA!C63</f>
        <v>0</v>
      </c>
      <c r="D63" s="7">
        <f>[2]Activity_TRA!D63</f>
        <v>0</v>
      </c>
      <c r="E63" s="7">
        <f>[2]Activity_TRA!E63</f>
        <v>0</v>
      </c>
      <c r="F63" s="7">
        <f>[2]Activity_TRA!F63</f>
        <v>0</v>
      </c>
      <c r="G63" s="7">
        <f>[2]Activity_TRA!G63</f>
        <v>0</v>
      </c>
      <c r="H63" s="7">
        <f>[2]Activity_TRA!H63</f>
        <v>0</v>
      </c>
      <c r="I63" s="7">
        <f>[2]Activity_TRA!I63</f>
        <v>0</v>
      </c>
      <c r="J63" s="7">
        <f>[2]Activity_TRA!J63</f>
        <v>0</v>
      </c>
      <c r="K63" s="7">
        <f>[2]Activity_TRA!K63</f>
        <v>0</v>
      </c>
      <c r="N63" s="2" t="s">
        <v>16</v>
      </c>
      <c r="O63" s="6">
        <f>(SUMIF($B:$B,"*RAIL*FRG*DST*",C:C))</f>
        <v>0.37124010000000002</v>
      </c>
      <c r="P63" s="6">
        <f t="shared" ref="P63:V63" si="61">(SUMIF($B:$B,"*RAIL*FRG*DST*",D:D))</f>
        <v>0.29699207999999988</v>
      </c>
      <c r="Q63" s="6">
        <f t="shared" si="61"/>
        <v>0.22274405999999999</v>
      </c>
      <c r="R63" s="6">
        <f t="shared" si="61"/>
        <v>0.14849604</v>
      </c>
      <c r="S63" s="6">
        <f t="shared" si="61"/>
        <v>7.4248019999999956E-2</v>
      </c>
      <c r="T63" s="6">
        <f t="shared" si="61"/>
        <v>0</v>
      </c>
      <c r="U63" s="6">
        <f t="shared" si="61"/>
        <v>0</v>
      </c>
      <c r="V63" s="6">
        <f t="shared" si="61"/>
        <v>0</v>
      </c>
      <c r="W63" s="6">
        <f>(SUMIF($B:$B,"*RAIL*FRG*DST*",K:K))</f>
        <v>0</v>
      </c>
    </row>
    <row r="64" spans="1:23" ht="14.5" customHeight="1">
      <c r="A64" s="1" t="str">
        <f>[2]Activity_TRA!A64</f>
        <v>EUR</v>
      </c>
      <c r="B64" s="1" t="str">
        <f>[2]Activity_TRA!B64</f>
        <v>TRA_ROA_BUS_ELC_NEW</v>
      </c>
      <c r="C64" s="7">
        <f>[2]Activity_TRA!C64</f>
        <v>0</v>
      </c>
      <c r="D64" s="7">
        <f>[2]Activity_TRA!D64</f>
        <v>6.4300000000002194E-3</v>
      </c>
      <c r="E64" s="7">
        <f>[2]Activity_TRA!E64</f>
        <v>3.9999999999999522E-2</v>
      </c>
      <c r="F64" s="7">
        <f>[2]Activity_TRA!F64</f>
        <v>3.9999999999999633E-2</v>
      </c>
      <c r="G64" s="7">
        <f>[2]Activity_TRA!G64</f>
        <v>1.55</v>
      </c>
      <c r="H64" s="7">
        <f>[2]Activity_TRA!H64</f>
        <v>9.1100000000000012</v>
      </c>
      <c r="I64" s="7">
        <f>[2]Activity_TRA!I64</f>
        <v>21.3</v>
      </c>
      <c r="J64" s="7">
        <f>[2]Activity_TRA!J64</f>
        <v>30.527239180925609</v>
      </c>
      <c r="K64" s="7">
        <f>[2]Activity_TRA!K64</f>
        <v>37.234303250782382</v>
      </c>
      <c r="N64" s="2" t="s">
        <v>24</v>
      </c>
      <c r="O64" s="6">
        <f>(SUMIF($B:$B,"*RAIL*FRG*ELC*",C:C))</f>
        <v>0.4129509999999999</v>
      </c>
      <c r="P64" s="6">
        <f t="shared" ref="P64:V64" si="62">(SUMIF($B:$B,"*RAIL*FRG*ELC*",D:D))</f>
        <v>0.52966184890894996</v>
      </c>
      <c r="Q64" s="6">
        <f t="shared" si="62"/>
        <v>0.53504154816653748</v>
      </c>
      <c r="R64" s="6">
        <f t="shared" si="62"/>
        <v>0.70297929265878378</v>
      </c>
      <c r="S64" s="6">
        <f t="shared" si="62"/>
        <v>0.80449148518383573</v>
      </c>
      <c r="T64" s="6">
        <f t="shared" si="62"/>
        <v>0.90209920876220662</v>
      </c>
      <c r="U64" s="6">
        <f t="shared" si="62"/>
        <v>0.91981259414037131</v>
      </c>
      <c r="V64" s="6">
        <f t="shared" si="62"/>
        <v>0.92536202591605821</v>
      </c>
      <c r="W64" s="6">
        <f>(SUMIF($B:$B,"*RAIL*FRG*ELC*",K:K))</f>
        <v>0.87106796426114941</v>
      </c>
    </row>
    <row r="65" spans="1:23" ht="14.5" customHeight="1">
      <c r="A65" s="1" t="str">
        <f>[2]Activity_TRA!A65</f>
        <v>EUR</v>
      </c>
      <c r="B65" s="1" t="str">
        <f>[2]Activity_TRA!B65</f>
        <v>TRA_ROA_BUS_DPH_NEW</v>
      </c>
      <c r="C65" s="7">
        <f>[2]Activity_TRA!C65</f>
        <v>0</v>
      </c>
      <c r="D65" s="7">
        <f>[2]Activity_TRA!D65</f>
        <v>4.8200000000000664E-3</v>
      </c>
      <c r="E65" s="7">
        <f>[2]Activity_TRA!E65</f>
        <v>2.9999999999999971E-2</v>
      </c>
      <c r="F65" s="7">
        <f>[2]Activity_TRA!F65</f>
        <v>2.9999999999999971E-2</v>
      </c>
      <c r="G65" s="7">
        <f>[2]Activity_TRA!G65</f>
        <v>1.1599999999999999</v>
      </c>
      <c r="H65" s="7">
        <f>[2]Activity_TRA!H65</f>
        <v>6.8400000000000043</v>
      </c>
      <c r="I65" s="7">
        <f>[2]Activity_TRA!I65</f>
        <v>16</v>
      </c>
      <c r="J65" s="7">
        <f>[2]Activity_TRA!J65</f>
        <v>9.16</v>
      </c>
      <c r="K65" s="7">
        <f>[2]Activity_TRA!K65</f>
        <v>4.58</v>
      </c>
      <c r="N65" s="2" t="s">
        <v>36</v>
      </c>
      <c r="O65" s="6">
        <f>(SUMIF($B:$B,"*RAIL*FRG*GH2*",C:C))</f>
        <v>0</v>
      </c>
      <c r="P65" s="6">
        <f t="shared" ref="P65:W65" si="63">(SUMIF($B:$B,"*RAIL*FRG*GH2*",D:D))</f>
        <v>0</v>
      </c>
      <c r="Q65" s="6">
        <f t="shared" si="63"/>
        <v>0</v>
      </c>
      <c r="R65" s="6">
        <f t="shared" si="63"/>
        <v>0</v>
      </c>
      <c r="S65" s="6">
        <f t="shared" si="63"/>
        <v>0</v>
      </c>
      <c r="T65" s="6">
        <f t="shared" si="63"/>
        <v>3.6699999999999998E-4</v>
      </c>
      <c r="U65" s="6">
        <f t="shared" si="63"/>
        <v>2.2799999999999999E-3</v>
      </c>
      <c r="V65" s="6">
        <f t="shared" si="63"/>
        <v>1.4200000000000001E-2</v>
      </c>
      <c r="W65" s="6">
        <f t="shared" si="63"/>
        <v>8.3699999999999997E-2</v>
      </c>
    </row>
    <row r="66" spans="1:23" ht="14.5" customHeight="1">
      <c r="A66" s="1" t="str">
        <f>[2]Activity_TRA!A66</f>
        <v>EUR</v>
      </c>
      <c r="B66" s="1" t="str">
        <f>[2]Activity_TRA!B66</f>
        <v>TRA_ROA_BUS_FCE_NEW</v>
      </c>
      <c r="C66" s="7">
        <f>[2]Activity_TRA!C66</f>
        <v>0</v>
      </c>
      <c r="D66" s="7">
        <f>[2]Activity_TRA!D66</f>
        <v>0</v>
      </c>
      <c r="E66" s="7">
        <f>[2]Activity_TRA!E66</f>
        <v>0</v>
      </c>
      <c r="F66" s="7">
        <f>[2]Activity_TRA!F66</f>
        <v>0</v>
      </c>
      <c r="G66" s="7">
        <f>[2]Activity_TRA!G66</f>
        <v>0.04</v>
      </c>
      <c r="H66" s="7">
        <f>[2]Activity_TRA!H66</f>
        <v>0.24900000000000011</v>
      </c>
      <c r="I66" s="7">
        <f>[2]Activity_TRA!I66</f>
        <v>1.55</v>
      </c>
      <c r="J66" s="7">
        <f>[2]Activity_TRA!J66</f>
        <v>9.110000000000003</v>
      </c>
      <c r="K66" s="7">
        <f>[2]Activity_TRA!K66</f>
        <v>8.2505000000000006</v>
      </c>
      <c r="M66" s="2" t="s">
        <v>41</v>
      </c>
      <c r="N66" s="2" t="s">
        <v>16</v>
      </c>
      <c r="O66" s="6">
        <f>(SUMIF($B:$B,"*NAV*DOM*DST*",C:C))</f>
        <v>0.11695999999999999</v>
      </c>
      <c r="P66" s="6">
        <f t="shared" ref="P66:V66" si="64">(SUMIF($B:$B,"*NAV*DOM*DST*",D:D))</f>
        <v>9.3567999999999998E-2</v>
      </c>
      <c r="Q66" s="6">
        <f t="shared" si="64"/>
        <v>7.0175999999999988E-2</v>
      </c>
      <c r="R66" s="6">
        <f t="shared" si="64"/>
        <v>0.3320139979273814</v>
      </c>
      <c r="S66" s="6">
        <f t="shared" si="64"/>
        <v>0.34938383504221082</v>
      </c>
      <c r="T66" s="6">
        <f t="shared" si="64"/>
        <v>0.35527708975026939</v>
      </c>
      <c r="U66" s="6">
        <f t="shared" si="64"/>
        <v>0.3033324059823676</v>
      </c>
      <c r="V66" s="6">
        <f t="shared" si="64"/>
        <v>0.32886441022549218</v>
      </c>
      <c r="W66" s="6">
        <f>(SUMIF($B:$B,"*NAV*DOM*DST*",K:K))</f>
        <v>3.346266185734454E-2</v>
      </c>
    </row>
    <row r="67" spans="1:23" ht="14.5" customHeight="1">
      <c r="A67" s="1" t="str">
        <f>[2]Activity_TRA!A67</f>
        <v>EUR</v>
      </c>
      <c r="B67" s="1" t="str">
        <f>[2]Activity_TRA!B67</f>
        <v>TRA_ROA_HTR_DST_NEW</v>
      </c>
      <c r="C67" s="7">
        <f>[2]Activity_TRA!C67</f>
        <v>26.156523044592159</v>
      </c>
      <c r="D67" s="7">
        <f>[2]Activity_TRA!D67</f>
        <v>122.5141224525611</v>
      </c>
      <c r="E67" s="7">
        <f>[2]Activity_TRA!E67</f>
        <v>211.21994368143501</v>
      </c>
      <c r="F67" s="7">
        <f>[2]Activity_TRA!F67</f>
        <v>212.50640823259121</v>
      </c>
      <c r="G67" s="7">
        <f>[2]Activity_TRA!G67</f>
        <v>186.34988518799909</v>
      </c>
      <c r="H67" s="7">
        <f>[2]Activity_TRA!H67</f>
        <v>90.97740362320198</v>
      </c>
      <c r="I67" s="7">
        <f>[2]Activity_TRA!I67</f>
        <v>55.606162413654552</v>
      </c>
      <c r="J67" s="7">
        <f>[2]Activity_TRA!J67</f>
        <v>54.621044570482738</v>
      </c>
      <c r="K67" s="7">
        <f>[2]Activity_TRA!K67</f>
        <v>0</v>
      </c>
      <c r="N67" s="2" t="s">
        <v>13</v>
      </c>
      <c r="O67" s="6">
        <f>(SUMIF($B:$B,"*NAV*DOM*GSL*",C:C))</f>
        <v>7.3600000000000011E-3</v>
      </c>
      <c r="P67" s="6">
        <f t="shared" ref="P67:W67" si="65">(SUMIF($B:$B,"*NAV*DOM*GSL*",D:D))</f>
        <v>5.888E-3</v>
      </c>
      <c r="Q67" s="6">
        <f t="shared" si="65"/>
        <v>4.4160000000000007E-3</v>
      </c>
      <c r="R67" s="6">
        <f t="shared" si="65"/>
        <v>2.9440000000000009E-3</v>
      </c>
      <c r="S67" s="6">
        <f t="shared" si="65"/>
        <v>1.472E-3</v>
      </c>
      <c r="T67" s="6">
        <f t="shared" si="65"/>
        <v>0</v>
      </c>
      <c r="U67" s="6">
        <f t="shared" si="65"/>
        <v>0</v>
      </c>
      <c r="V67" s="6">
        <f t="shared" si="65"/>
        <v>0</v>
      </c>
      <c r="W67" s="6">
        <f t="shared" si="65"/>
        <v>0</v>
      </c>
    </row>
    <row r="68" spans="1:23" ht="14.5" customHeight="1">
      <c r="A68" s="1" t="str">
        <f>[2]Activity_TRA!A68</f>
        <v>EUR</v>
      </c>
      <c r="B68" s="1" t="str">
        <f>[2]Activity_TRA!B68</f>
        <v>TRA_ROA_HTR_LPG_NEW</v>
      </c>
      <c r="C68" s="7">
        <f>[2]Activity_TRA!C68</f>
        <v>1.3643889554078541</v>
      </c>
      <c r="D68" s="7">
        <f>[2]Activity_TRA!D68</f>
        <v>1.3643889554078541</v>
      </c>
      <c r="E68" s="7">
        <f>[2]Activity_TRA!E68</f>
        <v>1.3643889554078541</v>
      </c>
      <c r="F68" s="7">
        <f>[2]Activity_TRA!F68</f>
        <v>1.3643889554078541</v>
      </c>
      <c r="G68" s="7">
        <f>[2]Activity_TRA!G68</f>
        <v>0</v>
      </c>
      <c r="H68" s="7">
        <f>[2]Activity_TRA!H68</f>
        <v>0</v>
      </c>
      <c r="I68" s="7">
        <f>[2]Activity_TRA!I68</f>
        <v>0</v>
      </c>
      <c r="J68" s="7">
        <f>[2]Activity_TRA!J68</f>
        <v>0</v>
      </c>
      <c r="K68" s="7">
        <f>[2]Activity_TRA!K68</f>
        <v>0</v>
      </c>
      <c r="N68" s="2" t="s">
        <v>17</v>
      </c>
      <c r="O68" s="6">
        <f>(SUMIF($B:$B,"*NAV*DOM*HFO*",C:C))</f>
        <v>0.20078720000000003</v>
      </c>
      <c r="P68" s="6">
        <f t="shared" ref="P68:W68" si="66">(SUMIF($B:$B,"*NAV*DOM*HFO*",D:D))</f>
        <v>0.24073516207315182</v>
      </c>
      <c r="Q68" s="6">
        <f t="shared" si="66"/>
        <v>0.2412892930029297</v>
      </c>
      <c r="R68" s="6">
        <f t="shared" si="66"/>
        <v>1.427200000000001E-2</v>
      </c>
      <c r="S68" s="6">
        <f t="shared" si="66"/>
        <v>7.1360000000000026E-3</v>
      </c>
      <c r="T68" s="6">
        <f t="shared" si="66"/>
        <v>0</v>
      </c>
      <c r="U68" s="6">
        <f t="shared" si="66"/>
        <v>0</v>
      </c>
      <c r="V68" s="6">
        <f t="shared" si="66"/>
        <v>0</v>
      </c>
      <c r="W68" s="6">
        <f t="shared" si="66"/>
        <v>0</v>
      </c>
    </row>
    <row r="69" spans="1:23" ht="14.5" customHeight="1">
      <c r="A69" s="1" t="str">
        <f>[2]Activity_TRA!A69</f>
        <v>EUR</v>
      </c>
      <c r="B69" s="1" t="str">
        <f>[2]Activity_TRA!B69</f>
        <v>TRA_ROA_HTR_NGA_NEW</v>
      </c>
      <c r="C69" s="7">
        <f>[2]Activity_TRA!C69</f>
        <v>0</v>
      </c>
      <c r="D69" s="7">
        <f>[2]Activity_TRA!D69</f>
        <v>0</v>
      </c>
      <c r="E69" s="7">
        <f>[2]Activity_TRA!E69</f>
        <v>0.39151104459214531</v>
      </c>
      <c r="F69" s="7">
        <f>[2]Activity_TRA!F69</f>
        <v>16.618679298924729</v>
      </c>
      <c r="G69" s="7">
        <f>[2]Activity_TRA!G69</f>
        <v>50.978680714371059</v>
      </c>
      <c r="H69" s="7">
        <f>[2]Activity_TRA!H69</f>
        <v>149.81040707833529</v>
      </c>
      <c r="I69" s="7">
        <f>[2]Activity_TRA!I69</f>
        <v>172.0677980505279</v>
      </c>
      <c r="J69" s="7">
        <f>[2]Activity_TRA!J69</f>
        <v>70.43214674819022</v>
      </c>
      <c r="K69" s="7">
        <f>[2]Activity_TRA!K69</f>
        <v>0</v>
      </c>
      <c r="N69" s="2" t="s">
        <v>21</v>
      </c>
      <c r="O69" s="6">
        <f>(SUMIF($B:$B,"*NAV*DOM*LNG*",C:C))</f>
        <v>0</v>
      </c>
      <c r="P69" s="6">
        <f t="shared" ref="P69:V69" si="67">(SUMIF($B:$B,"*NAV*DOM*LNG*",D:D))</f>
        <v>0</v>
      </c>
      <c r="Q69" s="6">
        <f t="shared" si="67"/>
        <v>0</v>
      </c>
      <c r="R69" s="6">
        <f t="shared" si="67"/>
        <v>1.4899999999999999E-4</v>
      </c>
      <c r="S69" s="6">
        <f t="shared" si="67"/>
        <v>9.2699999999999998E-4</v>
      </c>
      <c r="T69" s="6">
        <f t="shared" si="67"/>
        <v>5.7700000000000017E-3</v>
      </c>
      <c r="U69" s="6">
        <f t="shared" si="67"/>
        <v>3.4000000000000002E-2</v>
      </c>
      <c r="V69" s="6">
        <f t="shared" si="67"/>
        <v>3.4007425007239293E-2</v>
      </c>
      <c r="W69" s="6">
        <f>(SUMIF($B:$B,"*NAV*DOM*LNG*",K:K))</f>
        <v>0.12500000000000011</v>
      </c>
    </row>
    <row r="70" spans="1:23" ht="14.5" customHeight="1">
      <c r="A70" s="1" t="str">
        <f>[2]Activity_TRA!A70</f>
        <v>EUR</v>
      </c>
      <c r="B70" s="1" t="str">
        <f>[2]Activity_TRA!B70</f>
        <v>TRA_ROA_HTR_LNG_NEW</v>
      </c>
      <c r="C70" s="7">
        <f>[2]Activity_TRA!C70</f>
        <v>0</v>
      </c>
      <c r="D70" s="7">
        <f>[2]Activity_TRA!D70</f>
        <v>0</v>
      </c>
      <c r="E70" s="7">
        <f>[2]Activity_TRA!E70</f>
        <v>0</v>
      </c>
      <c r="F70" s="7">
        <f>[2]Activity_TRA!F70</f>
        <v>0</v>
      </c>
      <c r="G70" s="7">
        <f>[2]Activity_TRA!G70</f>
        <v>0</v>
      </c>
      <c r="H70" s="7">
        <f>[2]Activity_TRA!H70</f>
        <v>0</v>
      </c>
      <c r="I70" s="7">
        <f>[2]Activity_TRA!I70</f>
        <v>0</v>
      </c>
      <c r="J70" s="7">
        <f>[2]Activity_TRA!J70</f>
        <v>0</v>
      </c>
      <c r="K70" s="7">
        <f>[2]Activity_TRA!K70</f>
        <v>0</v>
      </c>
      <c r="N70" s="2" t="s">
        <v>42</v>
      </c>
      <c r="O70" s="6">
        <f>(SUMIF($B:$B,"*NAV*DOM*DUAL*",C:C))</f>
        <v>0</v>
      </c>
      <c r="P70" s="6">
        <f t="shared" ref="P70:V70" si="68">(SUMIF($B:$B,"*NAV*DOM*DUAL*",D:D))</f>
        <v>0</v>
      </c>
      <c r="Q70" s="6">
        <f t="shared" si="68"/>
        <v>2.399999999999955E-5</v>
      </c>
      <c r="R70" s="6">
        <f t="shared" si="68"/>
        <v>0</v>
      </c>
      <c r="S70" s="6">
        <f t="shared" si="68"/>
        <v>0</v>
      </c>
      <c r="T70" s="6">
        <f t="shared" si="68"/>
        <v>5.77E-3</v>
      </c>
      <c r="U70" s="6">
        <f t="shared" si="68"/>
        <v>3.4000000000000023E-2</v>
      </c>
      <c r="V70" s="6">
        <f t="shared" si="68"/>
        <v>0</v>
      </c>
      <c r="W70" s="6">
        <f>(SUMIF($B:$B,"*NAV*DOM*DUAL*",K:K))</f>
        <v>0.12500000000000011</v>
      </c>
    </row>
    <row r="71" spans="1:23" ht="14.5" customHeight="1">
      <c r="A71" s="1" t="str">
        <f>[2]Activity_TRA!A71</f>
        <v>EUR</v>
      </c>
      <c r="B71" s="1" t="str">
        <f>[2]Activity_TRA!B71</f>
        <v>TRA_ROA_HTR_DPH_NEW</v>
      </c>
      <c r="C71" s="7">
        <f>[2]Activity_TRA!C71</f>
        <v>0</v>
      </c>
      <c r="D71" s="7">
        <f>[2]Activity_TRA!D71</f>
        <v>0</v>
      </c>
      <c r="E71" s="7">
        <f>[2]Activity_TRA!E71</f>
        <v>0</v>
      </c>
      <c r="F71" s="7">
        <f>[2]Activity_TRA!F71</f>
        <v>0</v>
      </c>
      <c r="G71" s="7">
        <f>[2]Activity_TRA!G71</f>
        <v>0.155</v>
      </c>
      <c r="H71" s="7">
        <f>[2]Activity_TRA!H71</f>
        <v>0.96299999999999997</v>
      </c>
      <c r="I71" s="7">
        <f>[2]Activity_TRA!I71</f>
        <v>5.9900000000000011</v>
      </c>
      <c r="J71" s="7">
        <f>[2]Activity_TRA!J71</f>
        <v>35.299999999999997</v>
      </c>
      <c r="K71" s="7">
        <f>[2]Activity_TRA!K71</f>
        <v>38.469661374279887</v>
      </c>
      <c r="N71" s="2" t="s">
        <v>20</v>
      </c>
      <c r="O71" s="6">
        <f>(SUMIF($B:$B,"*NAV*DOM*AMM_NEW*",C:C))</f>
        <v>0</v>
      </c>
      <c r="P71" s="6">
        <f t="shared" ref="P71:V71" si="69">(SUMIF($B:$B,"*NAV*DOM*AMM_NEW*",D:D))</f>
        <v>0</v>
      </c>
      <c r="Q71" s="6">
        <f t="shared" si="69"/>
        <v>0</v>
      </c>
      <c r="R71" s="6">
        <f t="shared" si="69"/>
        <v>0</v>
      </c>
      <c r="S71" s="6">
        <f t="shared" si="69"/>
        <v>0</v>
      </c>
      <c r="T71" s="6">
        <f t="shared" si="69"/>
        <v>0</v>
      </c>
      <c r="U71" s="6">
        <f t="shared" si="69"/>
        <v>0</v>
      </c>
      <c r="V71" s="6">
        <f t="shared" si="69"/>
        <v>0</v>
      </c>
      <c r="W71" s="6">
        <f>(SUMIF($B:$B,"*NAV*DOM*AMM_NEW*",K:K))</f>
        <v>0</v>
      </c>
    </row>
    <row r="72" spans="1:23" ht="14.5" customHeight="1">
      <c r="A72" s="1" t="str">
        <f>[2]Activity_TRA!A72</f>
        <v>EUR</v>
      </c>
      <c r="B72" s="1" t="str">
        <f>[2]Activity_TRA!B72</f>
        <v>TRA_ROA_HTR_ELC_NEW</v>
      </c>
      <c r="C72" s="7">
        <f>[2]Activity_TRA!C72</f>
        <v>0</v>
      </c>
      <c r="D72" s="7">
        <f>[2]Activity_TRA!D72</f>
        <v>0</v>
      </c>
      <c r="E72" s="7">
        <f>[2]Activity_TRA!E72</f>
        <v>0</v>
      </c>
      <c r="F72" s="7">
        <f>[2]Activity_TRA!F72</f>
        <v>3.32E-2</v>
      </c>
      <c r="G72" s="7">
        <f>[2]Activity_TRA!G72</f>
        <v>0.20599999999999999</v>
      </c>
      <c r="H72" s="7">
        <f>[2]Activity_TRA!H72</f>
        <v>1.28</v>
      </c>
      <c r="I72" s="7">
        <f>[2]Activity_TRA!I72</f>
        <v>7.9800000000000013</v>
      </c>
      <c r="J72" s="7">
        <f>[2]Activity_TRA!J72</f>
        <v>47.000000000000007</v>
      </c>
      <c r="K72" s="7">
        <f>[2]Activity_TRA!K72</f>
        <v>110</v>
      </c>
      <c r="N72" s="2" t="s">
        <v>43</v>
      </c>
      <c r="O72" s="6">
        <f>(SUMIF($B:$B,"*NAV*DOM*MTH*",C:C))</f>
        <v>0</v>
      </c>
      <c r="P72" s="6">
        <f t="shared" ref="P72:V72" si="70">(SUMIF($B:$B,"*NAV*DOM*MTH*",D:D))</f>
        <v>0</v>
      </c>
      <c r="Q72" s="6">
        <f t="shared" si="70"/>
        <v>0</v>
      </c>
      <c r="R72" s="6">
        <f t="shared" si="70"/>
        <v>0</v>
      </c>
      <c r="S72" s="6">
        <f t="shared" si="70"/>
        <v>0</v>
      </c>
      <c r="T72" s="6">
        <f t="shared" si="70"/>
        <v>1.4899999999999999E-4</v>
      </c>
      <c r="U72" s="6">
        <f t="shared" si="70"/>
        <v>9.2699999999999998E-4</v>
      </c>
      <c r="V72" s="6">
        <f t="shared" si="70"/>
        <v>5.7700000000000017E-3</v>
      </c>
      <c r="W72" s="6">
        <f>(SUMIF($B:$B,"*NAV*DOM*MTH*",K:K))</f>
        <v>3.4000000000000002E-2</v>
      </c>
    </row>
    <row r="73" spans="1:23" ht="14.5" customHeight="1">
      <c r="A73" s="1" t="str">
        <f>[2]Activity_TRA!A73</f>
        <v>EUR</v>
      </c>
      <c r="B73" s="1" t="str">
        <f>[2]Activity_TRA!B73</f>
        <v>TRA_ROA_HTR_FCE_NEW</v>
      </c>
      <c r="C73" s="7">
        <f>[2]Activity_TRA!C73</f>
        <v>0</v>
      </c>
      <c r="D73" s="7">
        <f>[2]Activity_TRA!D73</f>
        <v>0</v>
      </c>
      <c r="E73" s="7">
        <f>[2]Activity_TRA!E73</f>
        <v>0</v>
      </c>
      <c r="F73" s="7">
        <f>[2]Activity_TRA!F73</f>
        <v>0</v>
      </c>
      <c r="G73" s="7">
        <f>[2]Activity_TRA!G73</f>
        <v>0.20599999999999999</v>
      </c>
      <c r="H73" s="7">
        <f>[2]Activity_TRA!H73</f>
        <v>1.28</v>
      </c>
      <c r="I73" s="7">
        <f>[2]Activity_TRA!I73</f>
        <v>7.98</v>
      </c>
      <c r="J73" s="7">
        <f>[2]Activity_TRA!J73</f>
        <v>47</v>
      </c>
      <c r="K73" s="7">
        <f>[2]Activity_TRA!K73</f>
        <v>110</v>
      </c>
      <c r="N73" s="2" t="s">
        <v>36</v>
      </c>
      <c r="O73" s="6">
        <f>(SUMIF($B:$B,"*NAV*DOM*LH2*",C:C))</f>
        <v>0</v>
      </c>
      <c r="P73" s="6">
        <f t="shared" ref="P73:V73" si="71">(SUMIF($B:$B,"*NAV*DOM*LH2*",D:D))</f>
        <v>0</v>
      </c>
      <c r="Q73" s="6">
        <f t="shared" si="71"/>
        <v>0</v>
      </c>
      <c r="R73" s="6">
        <f t="shared" si="71"/>
        <v>0</v>
      </c>
      <c r="S73" s="6">
        <f t="shared" si="71"/>
        <v>2.4000000000000011E-5</v>
      </c>
      <c r="T73" s="6">
        <f t="shared" si="71"/>
        <v>1.4899999999999999E-4</v>
      </c>
      <c r="U73" s="6">
        <f t="shared" si="71"/>
        <v>9.2699999999999976E-4</v>
      </c>
      <c r="V73" s="6">
        <f t="shared" si="71"/>
        <v>5.77E-3</v>
      </c>
      <c r="W73" s="6">
        <f>(SUMIF($B:$B,"*NAV*DOM*LH2*",K:K))</f>
        <v>3.3999999999999989E-2</v>
      </c>
    </row>
    <row r="74" spans="1:23" ht="14.5" customHeight="1">
      <c r="A74" s="1" t="str">
        <f>[2]Activity_TRA!A74</f>
        <v>EUR</v>
      </c>
      <c r="B74" s="1" t="str">
        <f>[2]Activity_TRA!B74</f>
        <v>TRA_ROA_LCV_DST_NEW</v>
      </c>
      <c r="C74" s="7">
        <f>[2]Activity_TRA!C74</f>
        <v>31.39471800000004</v>
      </c>
      <c r="D74" s="7">
        <f>[2]Activity_TRA!D74</f>
        <v>130.9106635839378</v>
      </c>
      <c r="E74" s="7">
        <f>[2]Activity_TRA!E74</f>
        <v>170.7705546436701</v>
      </c>
      <c r="F74" s="7">
        <f>[2]Activity_TRA!F74</f>
        <v>185.0616450218975</v>
      </c>
      <c r="G74" s="7">
        <f>[2]Activity_TRA!G74</f>
        <v>182.98802522750711</v>
      </c>
      <c r="H74" s="7">
        <f>[2]Activity_TRA!H74</f>
        <v>133.8199478240609</v>
      </c>
      <c r="I74" s="7">
        <f>[2]Activity_TRA!I74</f>
        <v>23.31726457077697</v>
      </c>
      <c r="J74" s="7">
        <f>[2]Activity_TRA!J74</f>
        <v>0</v>
      </c>
      <c r="K74" s="7">
        <f>[2]Activity_TRA!K74</f>
        <v>0</v>
      </c>
      <c r="M74" s="2" t="s">
        <v>44</v>
      </c>
      <c r="N74" s="2" t="s">
        <v>16</v>
      </c>
      <c r="O74" s="5">
        <f>(SUMIF($B:$B,"*NAV*INT*DST*",C:C))</f>
        <v>0.11398747694445409</v>
      </c>
      <c r="P74" s="5">
        <f t="shared" ref="P74:W74" si="72">(SUMIF($B:$B,"*NAV*INT*DST*",D:D))</f>
        <v>6.2965089030927776E-2</v>
      </c>
      <c r="Q74" s="5">
        <f t="shared" si="72"/>
        <v>1.6757999999999999E-2</v>
      </c>
      <c r="R74" s="5">
        <f t="shared" si="72"/>
        <v>0.34988256003876261</v>
      </c>
      <c r="S74" s="5">
        <f t="shared" si="72"/>
        <v>0.39273061661262509</v>
      </c>
      <c r="T74" s="5">
        <f t="shared" si="72"/>
        <v>0.42189510657844492</v>
      </c>
      <c r="U74" s="5">
        <f t="shared" si="72"/>
        <v>0.36035966960406152</v>
      </c>
      <c r="V74" s="5">
        <f t="shared" si="72"/>
        <v>0.33661592933886858</v>
      </c>
      <c r="W74" s="5">
        <f t="shared" si="72"/>
        <v>4.08369109555968E-2</v>
      </c>
    </row>
    <row r="75" spans="1:23" ht="14.5" customHeight="1">
      <c r="A75" s="1" t="str">
        <f>[2]Activity_TRA!A75</f>
        <v>EUR</v>
      </c>
      <c r="B75" s="1" t="str">
        <f>[2]Activity_TRA!B75</f>
        <v>TRA_ROA_LCV_LPG_NEW</v>
      </c>
      <c r="C75" s="7">
        <f>[2]Activity_TRA!C75</f>
        <v>2.3835000000000002</v>
      </c>
      <c r="D75" s="7">
        <f>[2]Activity_TRA!D75</f>
        <v>2.3835000000000002</v>
      </c>
      <c r="E75" s="7">
        <f>[2]Activity_TRA!E75</f>
        <v>2.3835000000000002</v>
      </c>
      <c r="F75" s="7">
        <f>[2]Activity_TRA!F75</f>
        <v>2.3835000000000002</v>
      </c>
      <c r="G75" s="7">
        <f>[2]Activity_TRA!G75</f>
        <v>0</v>
      </c>
      <c r="H75" s="7">
        <f>[2]Activity_TRA!H75</f>
        <v>0</v>
      </c>
      <c r="I75" s="7">
        <f>[2]Activity_TRA!I75</f>
        <v>0</v>
      </c>
      <c r="J75" s="7">
        <f>[2]Activity_TRA!J75</f>
        <v>0</v>
      </c>
      <c r="K75" s="7">
        <f>[2]Activity_TRA!K75</f>
        <v>0</v>
      </c>
      <c r="N75" s="2" t="s">
        <v>17</v>
      </c>
      <c r="O75" s="5">
        <f>(SUMIF($B:$B,"*NAV*INT*HFO*",C:C))</f>
        <v>0.27207732305554588</v>
      </c>
      <c r="P75" s="5">
        <f>(SUMIF($B:$B,"*NAV*INT*HFO*",D:D))</f>
        <v>0.34101191593093994</v>
      </c>
      <c r="Q75" s="5">
        <f t="shared" ref="Q75:W75" si="73">(SUMIF($B:$B,"*NAV*INT*HFO*",E:E))</f>
        <v>0.35835103544097879</v>
      </c>
      <c r="R75" s="5">
        <f t="shared" si="73"/>
        <v>6.4827999999999997E-2</v>
      </c>
      <c r="S75" s="5">
        <f t="shared" si="73"/>
        <v>3.2413999999999998E-2</v>
      </c>
      <c r="T75" s="5">
        <f t="shared" si="73"/>
        <v>0</v>
      </c>
      <c r="U75" s="5">
        <f t="shared" si="73"/>
        <v>0</v>
      </c>
      <c r="V75" s="5">
        <f t="shared" si="73"/>
        <v>0</v>
      </c>
      <c r="W75" s="5">
        <f t="shared" si="73"/>
        <v>0</v>
      </c>
    </row>
    <row r="76" spans="1:23" ht="14.5" customHeight="1">
      <c r="A76" s="1" t="str">
        <f>[2]Activity_TRA!A76</f>
        <v>EUR</v>
      </c>
      <c r="B76" s="1" t="str">
        <f>[2]Activity_TRA!B76</f>
        <v>TRA_ROA_LCV_NGA_NEW</v>
      </c>
      <c r="C76" s="7">
        <f>[2]Activity_TRA!C76</f>
        <v>0</v>
      </c>
      <c r="D76" s="7">
        <f>[2]Activity_TRA!D76</f>
        <v>0</v>
      </c>
      <c r="E76" s="7">
        <f>[2]Activity_TRA!E76</f>
        <v>0</v>
      </c>
      <c r="F76" s="7">
        <f>[2]Activity_TRA!F76</f>
        <v>0</v>
      </c>
      <c r="G76" s="7">
        <f>[2]Activity_TRA!G76</f>
        <v>0</v>
      </c>
      <c r="H76" s="7">
        <f>[2]Activity_TRA!H76</f>
        <v>0</v>
      </c>
      <c r="I76" s="7">
        <f>[2]Activity_TRA!I76</f>
        <v>0</v>
      </c>
      <c r="J76" s="7">
        <f>[2]Activity_TRA!J76</f>
        <v>0</v>
      </c>
      <c r="K76" s="7">
        <f>[2]Activity_TRA!K76</f>
        <v>0</v>
      </c>
      <c r="N76" s="2" t="s">
        <v>21</v>
      </c>
      <c r="O76" s="5">
        <f>(SUMIF($B:$B,"*NAV*INT*LNG*",C:C))</f>
        <v>0</v>
      </c>
      <c r="P76" s="5">
        <f t="shared" ref="P76:W76" si="74">(SUMIF($B:$B,"*NAV*INT*LNG*",D:D))</f>
        <v>0</v>
      </c>
      <c r="Q76" s="5">
        <f t="shared" si="74"/>
        <v>0</v>
      </c>
      <c r="R76" s="5">
        <f t="shared" si="74"/>
        <v>1.7699999999999999E-4</v>
      </c>
      <c r="S76" s="5">
        <f t="shared" si="74"/>
        <v>1.1000000000000001E-3</v>
      </c>
      <c r="T76" s="5">
        <f t="shared" si="74"/>
        <v>6.8500000000000011E-3</v>
      </c>
      <c r="U76" s="5">
        <f t="shared" si="74"/>
        <v>4.0300000000000002E-2</v>
      </c>
      <c r="V76" s="5">
        <f t="shared" si="74"/>
        <v>9.4299999999999995E-2</v>
      </c>
      <c r="W76" s="5">
        <f t="shared" si="74"/>
        <v>0.14799999999999999</v>
      </c>
    </row>
    <row r="77" spans="1:23" ht="14.5" customHeight="1">
      <c r="A77" s="1" t="str">
        <f>[2]Activity_TRA!A77</f>
        <v>EUR</v>
      </c>
      <c r="B77" s="1" t="str">
        <f>[2]Activity_TRA!B77</f>
        <v>TRA_ROA_LCV_ELC_NEW</v>
      </c>
      <c r="C77" s="7">
        <f>[2]Activity_TRA!C77</f>
        <v>0</v>
      </c>
      <c r="D77" s="7">
        <f>[2]Activity_TRA!D77</f>
        <v>4.0300000000000009E-2</v>
      </c>
      <c r="E77" s="7">
        <f>[2]Activity_TRA!E77</f>
        <v>0.25099999999999989</v>
      </c>
      <c r="F77" s="7">
        <f>[2]Activity_TRA!F77</f>
        <v>0.25099999999999989</v>
      </c>
      <c r="G77" s="7">
        <f>[2]Activity_TRA!G77</f>
        <v>9.6900000000000013</v>
      </c>
      <c r="H77" s="7">
        <f>[2]Activity_TRA!H77</f>
        <v>57.1</v>
      </c>
      <c r="I77" s="7">
        <f>[2]Activity_TRA!I77</f>
        <v>132</v>
      </c>
      <c r="J77" s="7">
        <f>[2]Activity_TRA!J77</f>
        <v>160.19200615344499</v>
      </c>
      <c r="K77" s="7">
        <f>[2]Activity_TRA!K77</f>
        <v>190.5466821751568</v>
      </c>
      <c r="N77" s="2" t="s">
        <v>42</v>
      </c>
      <c r="O77" s="5">
        <f>(SUMIF($B:$B,"*NAV*INT*DUAL*",C:C))</f>
        <v>0</v>
      </c>
      <c r="P77" s="5">
        <f t="shared" ref="P77:W77" si="75">(SUMIF($B:$B,"*NAV*INT*DUAL*",D:D))</f>
        <v>0</v>
      </c>
      <c r="Q77" s="5">
        <f t="shared" si="75"/>
        <v>2.8500000000000002E-5</v>
      </c>
      <c r="R77" s="5">
        <f t="shared" si="75"/>
        <v>0</v>
      </c>
      <c r="S77" s="5">
        <f t="shared" si="75"/>
        <v>0</v>
      </c>
      <c r="T77" s="5">
        <f t="shared" si="75"/>
        <v>6.8499999999999976E-3</v>
      </c>
      <c r="U77" s="5">
        <f t="shared" si="75"/>
        <v>4.0300000000000002E-2</v>
      </c>
      <c r="V77" s="5">
        <f t="shared" si="75"/>
        <v>0</v>
      </c>
      <c r="W77" s="5">
        <f t="shared" si="75"/>
        <v>0.14799999999999991</v>
      </c>
    </row>
    <row r="78" spans="1:23" ht="14.5" customHeight="1">
      <c r="A78" s="1" t="str">
        <f>[2]Activity_TRA!A78</f>
        <v>EUR</v>
      </c>
      <c r="B78" s="1" t="str">
        <f>[2]Activity_TRA!B78</f>
        <v>TRA_ROA_LCV_DHE_NEW</v>
      </c>
      <c r="C78" s="7">
        <f>[2]Activity_TRA!C78</f>
        <v>0</v>
      </c>
      <c r="D78" s="7">
        <f>[2]Activity_TRA!D78</f>
        <v>2.7E-2</v>
      </c>
      <c r="E78" s="7">
        <f>[2]Activity_TRA!E78</f>
        <v>2.7E-2</v>
      </c>
      <c r="F78" s="7">
        <f>[2]Activity_TRA!F78</f>
        <v>2.7E-2</v>
      </c>
      <c r="G78" s="7">
        <f>[2]Activity_TRA!G78</f>
        <v>2.7E-2</v>
      </c>
      <c r="H78" s="7">
        <f>[2]Activity_TRA!H78</f>
        <v>0</v>
      </c>
      <c r="I78" s="7">
        <f>[2]Activity_TRA!I78</f>
        <v>0</v>
      </c>
      <c r="J78" s="7">
        <f>[2]Activity_TRA!J78</f>
        <v>0</v>
      </c>
      <c r="K78" s="7">
        <f>[2]Activity_TRA!K78</f>
        <v>0</v>
      </c>
      <c r="N78" s="2" t="s">
        <v>20</v>
      </c>
      <c r="O78" s="5">
        <f>(SUMIF($B:$B,"*NAV*INT*AMM_NEW*",C:C))</f>
        <v>0</v>
      </c>
      <c r="P78" s="5">
        <f t="shared" ref="P78:W78" si="76">(SUMIF($B:$B,"*NAV*INT*AMM_NEW*",D:D))</f>
        <v>0</v>
      </c>
      <c r="Q78" s="5">
        <f t="shared" si="76"/>
        <v>0</v>
      </c>
      <c r="R78" s="5">
        <f t="shared" si="76"/>
        <v>0</v>
      </c>
      <c r="S78" s="5">
        <f t="shared" si="76"/>
        <v>0</v>
      </c>
      <c r="T78" s="5">
        <f t="shared" si="76"/>
        <v>0</v>
      </c>
      <c r="U78" s="5">
        <f t="shared" si="76"/>
        <v>0</v>
      </c>
      <c r="V78" s="5">
        <f t="shared" si="76"/>
        <v>0</v>
      </c>
      <c r="W78" s="5">
        <f t="shared" si="76"/>
        <v>0</v>
      </c>
    </row>
    <row r="79" spans="1:23" ht="14.5" customHeight="1">
      <c r="A79" s="1" t="str">
        <f>[2]Activity_TRA!A79</f>
        <v>EUR</v>
      </c>
      <c r="B79" s="1" t="str">
        <f>[2]Activity_TRA!B79</f>
        <v>TRA_ROA_LCV_DPH_NEW</v>
      </c>
      <c r="C79" s="7">
        <f>[2]Activity_TRA!C79</f>
        <v>0</v>
      </c>
      <c r="D79" s="7">
        <f>[2]Activity_TRA!D79</f>
        <v>0</v>
      </c>
      <c r="E79" s="7">
        <f>[2]Activity_TRA!E79</f>
        <v>2.7E-2</v>
      </c>
      <c r="F79" s="7">
        <f>[2]Activity_TRA!F79</f>
        <v>2.7E-2</v>
      </c>
      <c r="G79" s="7">
        <f>[2]Activity_TRA!G79</f>
        <v>1.05</v>
      </c>
      <c r="H79" s="7">
        <f>[2]Activity_TRA!H79</f>
        <v>6.5</v>
      </c>
      <c r="I79" s="7">
        <f>[2]Activity_TRA!I79</f>
        <v>38.299999999999997</v>
      </c>
      <c r="J79" s="7">
        <f>[2]Activity_TRA!J79</f>
        <v>37.276999999999987</v>
      </c>
      <c r="K79" s="7">
        <f>[2]Activity_TRA!K79</f>
        <v>15.9</v>
      </c>
      <c r="N79" s="2" t="s">
        <v>43</v>
      </c>
      <c r="O79" s="5">
        <f>(SUMIF($B:$B,"*NAV*INT*MTH*",C:C))</f>
        <v>0</v>
      </c>
      <c r="P79" s="5">
        <f t="shared" ref="P79:W79" si="77">(SUMIF($B:$B,"*NAV*INT*MTH*",D:D))</f>
        <v>0</v>
      </c>
      <c r="Q79" s="5">
        <f t="shared" si="77"/>
        <v>0</v>
      </c>
      <c r="R79" s="5">
        <f t="shared" si="77"/>
        <v>0</v>
      </c>
      <c r="S79" s="5">
        <f t="shared" si="77"/>
        <v>0</v>
      </c>
      <c r="T79" s="5">
        <f t="shared" si="77"/>
        <v>1.7699999999999999E-4</v>
      </c>
      <c r="U79" s="5">
        <f t="shared" si="77"/>
        <v>1.1000000000000001E-3</v>
      </c>
      <c r="V79" s="5">
        <f t="shared" si="77"/>
        <v>6.8500000000000011E-3</v>
      </c>
      <c r="W79" s="5">
        <f t="shared" si="77"/>
        <v>4.0300000000000002E-2</v>
      </c>
    </row>
    <row r="80" spans="1:23" ht="14.5" customHeight="1">
      <c r="A80" s="1" t="str">
        <f>[2]Activity_TRA!A80</f>
        <v>EUR</v>
      </c>
      <c r="B80" s="1" t="str">
        <f>[2]Activity_TRA!B80</f>
        <v>TRA_ROA_LCV_FCE_NEW</v>
      </c>
      <c r="C80" s="7">
        <f>[2]Activity_TRA!C80</f>
        <v>0</v>
      </c>
      <c r="D80" s="7">
        <f>[2]Activity_TRA!D80</f>
        <v>0</v>
      </c>
      <c r="E80" s="7">
        <f>[2]Activity_TRA!E80</f>
        <v>0</v>
      </c>
      <c r="F80" s="7">
        <f>[2]Activity_TRA!F80</f>
        <v>0</v>
      </c>
      <c r="G80" s="7">
        <f>[2]Activity_TRA!G80</f>
        <v>0</v>
      </c>
      <c r="H80" s="7">
        <f>[2]Activity_TRA!H80</f>
        <v>1.56</v>
      </c>
      <c r="I80" s="7">
        <f>[2]Activity_TRA!I80</f>
        <v>9.69</v>
      </c>
      <c r="J80" s="7">
        <f>[2]Activity_TRA!J80</f>
        <v>9.69</v>
      </c>
      <c r="K80" s="7">
        <f>[2]Activity_TRA!K80</f>
        <v>4.0650000000000004</v>
      </c>
      <c r="N80" s="2" t="s">
        <v>36</v>
      </c>
      <c r="O80" s="5">
        <f>(SUMIF($B:$B,"*NAV*INT*LH2*",C:C))</f>
        <v>0</v>
      </c>
      <c r="P80" s="5">
        <f t="shared" ref="P80:W80" si="78">(SUMIF($B:$B,"*NAV*INT*LH2*",D:D))</f>
        <v>0</v>
      </c>
      <c r="Q80" s="5">
        <f t="shared" si="78"/>
        <v>0</v>
      </c>
      <c r="R80" s="5">
        <f t="shared" si="78"/>
        <v>0</v>
      </c>
      <c r="S80" s="5">
        <f t="shared" si="78"/>
        <v>0</v>
      </c>
      <c r="T80" s="5">
        <f t="shared" si="78"/>
        <v>1.7699999999999999E-4</v>
      </c>
      <c r="U80" s="5">
        <f t="shared" si="78"/>
        <v>1.1000000000000001E-3</v>
      </c>
      <c r="V80" s="5">
        <f t="shared" si="78"/>
        <v>6.8500000000000011E-3</v>
      </c>
      <c r="W80" s="5">
        <f t="shared" si="78"/>
        <v>4.0300000000000002E-2</v>
      </c>
    </row>
    <row r="81" spans="1:23" ht="14.5" customHeight="1">
      <c r="A81" s="1" t="str">
        <f>[2]Activity_TRA!A81</f>
        <v>EUR</v>
      </c>
      <c r="B81" s="1" t="str">
        <f>[2]Activity_TRA!B81</f>
        <v>TRA_ROA_MTR_DST_NEW</v>
      </c>
      <c r="C81" s="7">
        <f>[2]Activity_TRA!C81</f>
        <v>20.244459999999979</v>
      </c>
      <c r="D81" s="7">
        <f>[2]Activity_TRA!D81</f>
        <v>96.068490250739345</v>
      </c>
      <c r="E81" s="7">
        <f>[2]Activity_TRA!E81</f>
        <v>165.59597300491819</v>
      </c>
      <c r="F81" s="7">
        <f>[2]Activity_TRA!F81</f>
        <v>179.35643133008369</v>
      </c>
      <c r="G81" s="7">
        <f>[2]Activity_TRA!G81</f>
        <v>159.11197133008369</v>
      </c>
      <c r="H81" s="7">
        <f>[2]Activity_TRA!H81</f>
        <v>154.31389113670889</v>
      </c>
      <c r="I81" s="7">
        <f>[2]Activity_TRA!I81</f>
        <v>100.9021834416023</v>
      </c>
      <c r="J81" s="7">
        <f>[2]Activity_TRA!J81</f>
        <v>20.867136195576329</v>
      </c>
      <c r="K81" s="7">
        <f>[2]Activity_TRA!K81</f>
        <v>0</v>
      </c>
      <c r="N81" s="2" t="s">
        <v>45</v>
      </c>
      <c r="O81" s="5">
        <f>(SUMIF($B:$B,"*NAV*INT*AMM_FCE*",C:C))</f>
        <v>0</v>
      </c>
      <c r="P81" s="5">
        <f t="shared" ref="P81:W81" si="79">(SUMIF($B:$B,"*NAV*INT*AMM_FCE*",D:D))</f>
        <v>0</v>
      </c>
      <c r="Q81" s="5">
        <f t="shared" si="79"/>
        <v>0</v>
      </c>
      <c r="R81" s="5">
        <f t="shared" si="79"/>
        <v>0</v>
      </c>
      <c r="S81" s="5">
        <f t="shared" si="79"/>
        <v>2.8500000000000002E-5</v>
      </c>
      <c r="T81" s="5">
        <f t="shared" si="79"/>
        <v>1.7699999999999999E-4</v>
      </c>
      <c r="U81" s="5">
        <f t="shared" si="79"/>
        <v>1.1000000000000001E-3</v>
      </c>
      <c r="V81" s="5">
        <f t="shared" si="79"/>
        <v>6.8500000000000011E-3</v>
      </c>
      <c r="W81" s="5">
        <f t="shared" si="79"/>
        <v>4.0299999999999989E-2</v>
      </c>
    </row>
    <row r="82" spans="1:23" ht="14.5" customHeight="1">
      <c r="A82" s="1" t="str">
        <f>[2]Activity_TRA!A82</f>
        <v>EUR</v>
      </c>
      <c r="B82" s="1" t="str">
        <f>[2]Activity_TRA!B82</f>
        <v>TRA_ROA_MTR_LPG_NEW</v>
      </c>
      <c r="C82" s="7">
        <f>[2]Activity_TRA!C82</f>
        <v>1.37035</v>
      </c>
      <c r="D82" s="7">
        <f>[2]Activity_TRA!D82</f>
        <v>1.37035</v>
      </c>
      <c r="E82" s="7">
        <f>[2]Activity_TRA!E82</f>
        <v>1.37035</v>
      </c>
      <c r="F82" s="7">
        <f>[2]Activity_TRA!F82</f>
        <v>1.37035</v>
      </c>
      <c r="G82" s="7">
        <f>[2]Activity_TRA!G82</f>
        <v>0</v>
      </c>
      <c r="H82" s="7">
        <f>[2]Activity_TRA!H82</f>
        <v>0</v>
      </c>
      <c r="I82" s="7">
        <f>[2]Activity_TRA!I82</f>
        <v>0</v>
      </c>
      <c r="J82" s="7">
        <f>[2]Activity_TRA!J82</f>
        <v>0</v>
      </c>
      <c r="K82" s="7">
        <f>[2]Activity_TRA!K82</f>
        <v>0</v>
      </c>
    </row>
    <row r="83" spans="1:23" ht="14.5" customHeight="1">
      <c r="A83" s="1" t="str">
        <f>[2]Activity_TRA!A83</f>
        <v>EUR</v>
      </c>
      <c r="B83" s="1" t="str">
        <f>[2]Activity_TRA!B83</f>
        <v>TRA_ROA_MTR_NGA_NEW</v>
      </c>
      <c r="C83" s="7">
        <f>[2]Activity_TRA!C83</f>
        <v>0</v>
      </c>
      <c r="D83" s="7">
        <f>[2]Activity_TRA!D83</f>
        <v>0</v>
      </c>
      <c r="E83" s="7">
        <f>[2]Activity_TRA!E83</f>
        <v>6.6500000000000448E-3</v>
      </c>
      <c r="F83" s="7">
        <f>[2]Activity_TRA!F83</f>
        <v>6.6500000000000448E-3</v>
      </c>
      <c r="G83" s="7">
        <f>[2]Activity_TRA!G83</f>
        <v>25.562877378591949</v>
      </c>
      <c r="H83" s="7">
        <f>[2]Activity_TRA!H83</f>
        <v>25.562877378591949</v>
      </c>
      <c r="I83" s="7">
        <f>[2]Activity_TRA!I83</f>
        <v>25.556227378591949</v>
      </c>
      <c r="J83" s="7">
        <f>[2]Activity_TRA!J83</f>
        <v>0</v>
      </c>
      <c r="K83" s="7">
        <f>[2]Activity_TRA!K83</f>
        <v>0</v>
      </c>
    </row>
    <row r="84" spans="1:23" ht="14.5" customHeight="1">
      <c r="A84" s="1" t="str">
        <f>[2]Activity_TRA!A84</f>
        <v>EUR</v>
      </c>
      <c r="B84" s="1" t="str">
        <f>[2]Activity_TRA!B84</f>
        <v>TRA_ROA_MTR_LNG_NEW</v>
      </c>
      <c r="C84" s="7">
        <f>[2]Activity_TRA!C84</f>
        <v>0</v>
      </c>
      <c r="D84" s="7">
        <f>[2]Activity_TRA!D84</f>
        <v>0</v>
      </c>
      <c r="E84" s="7">
        <f>[2]Activity_TRA!E84</f>
        <v>0</v>
      </c>
      <c r="F84" s="7">
        <f>[2]Activity_TRA!F84</f>
        <v>0</v>
      </c>
      <c r="G84" s="7">
        <f>[2]Activity_TRA!G84</f>
        <v>0</v>
      </c>
      <c r="H84" s="7">
        <f>[2]Activity_TRA!H84</f>
        <v>0</v>
      </c>
      <c r="I84" s="7">
        <f>[2]Activity_TRA!I84</f>
        <v>0</v>
      </c>
      <c r="J84" s="7">
        <f>[2]Activity_TRA!J84</f>
        <v>0</v>
      </c>
      <c r="K84" s="7">
        <f>[2]Activity_TRA!K84</f>
        <v>0</v>
      </c>
    </row>
    <row r="85" spans="1:23" ht="14.5" customHeight="1">
      <c r="A85" s="1" t="str">
        <f>[2]Activity_TRA!A85</f>
        <v>EUR</v>
      </c>
      <c r="B85" s="1" t="str">
        <f>[2]Activity_TRA!B85</f>
        <v>TRA_ROA_MTR_ELC_NEW</v>
      </c>
      <c r="C85" s="7">
        <f>[2]Activity_TRA!C85</f>
        <v>0</v>
      </c>
      <c r="D85" s="7">
        <f>[2]Activity_TRA!D85</f>
        <v>0</v>
      </c>
      <c r="E85" s="7">
        <f>[2]Activity_TRA!E85</f>
        <v>1.95E-2</v>
      </c>
      <c r="F85" s="7">
        <f>[2]Activity_TRA!F85</f>
        <v>1.95E-2</v>
      </c>
      <c r="G85" s="7">
        <f>[2]Activity_TRA!G85</f>
        <v>0.755</v>
      </c>
      <c r="H85" s="7">
        <f>[2]Activity_TRA!H85</f>
        <v>4.7000000000000011</v>
      </c>
      <c r="I85" s="7">
        <f>[2]Activity_TRA!I85</f>
        <v>27.7</v>
      </c>
      <c r="J85" s="7">
        <f>[2]Activity_TRA!J85</f>
        <v>64.699999999999989</v>
      </c>
      <c r="K85" s="7">
        <f>[2]Activity_TRA!K85</f>
        <v>102</v>
      </c>
    </row>
    <row r="86" spans="1:23" ht="14.5" customHeight="1">
      <c r="A86" s="1" t="str">
        <f>[2]Activity_TRA!A86</f>
        <v>EUR</v>
      </c>
      <c r="B86" s="1" t="str">
        <f>[2]Activity_TRA!B86</f>
        <v>TRA_ROA_MTR_DPH_NEW</v>
      </c>
      <c r="C86" s="7">
        <f>[2]Activity_TRA!C86</f>
        <v>0</v>
      </c>
      <c r="D86" s="7">
        <f>[2]Activity_TRA!D86</f>
        <v>0</v>
      </c>
      <c r="E86" s="7">
        <f>[2]Activity_TRA!E86</f>
        <v>2.5999999999999988E-2</v>
      </c>
      <c r="F86" s="7">
        <f>[2]Activity_TRA!F86</f>
        <v>2.5999999999999988E-2</v>
      </c>
      <c r="G86" s="7">
        <f>[2]Activity_TRA!G86</f>
        <v>1.01</v>
      </c>
      <c r="H86" s="7">
        <f>[2]Activity_TRA!H86</f>
        <v>6.2599999999999989</v>
      </c>
      <c r="I86" s="7">
        <f>[2]Activity_TRA!I86</f>
        <v>36.9</v>
      </c>
      <c r="J86" s="7">
        <f>[2]Activity_TRA!J86</f>
        <v>86.2</v>
      </c>
      <c r="K86" s="7">
        <f>[2]Activity_TRA!K86</f>
        <v>65.603999999999999</v>
      </c>
    </row>
    <row r="87" spans="1:23" ht="14.5" customHeight="1">
      <c r="A87" s="1" t="str">
        <f>[2]Activity_TRA!A87</f>
        <v>EUR</v>
      </c>
      <c r="B87" s="1" t="str">
        <f>[2]Activity_TRA!B87</f>
        <v>TRA_ROA_MTR_FCE_NEW</v>
      </c>
      <c r="C87" s="7">
        <f>[2]Activity_TRA!C87</f>
        <v>0</v>
      </c>
      <c r="D87" s="7">
        <f>[2]Activity_TRA!D87</f>
        <v>0</v>
      </c>
      <c r="E87" s="7">
        <f>[2]Activity_TRA!E87</f>
        <v>0</v>
      </c>
      <c r="F87" s="7">
        <f>[2]Activity_TRA!F87</f>
        <v>0</v>
      </c>
      <c r="G87" s="7">
        <f>[2]Activity_TRA!G87</f>
        <v>0.121</v>
      </c>
      <c r="H87" s="7">
        <f>[2]Activity_TRA!H87</f>
        <v>0.75499999999999989</v>
      </c>
      <c r="I87" s="7">
        <f>[2]Activity_TRA!I87</f>
        <v>4.7</v>
      </c>
      <c r="J87" s="7">
        <f>[2]Activity_TRA!J87</f>
        <v>27.70000000000001</v>
      </c>
      <c r="K87" s="7">
        <f>[2]Activity_TRA!K87</f>
        <v>35.09132644933274</v>
      </c>
    </row>
    <row r="88" spans="1:23" ht="14.5" customHeight="1">
      <c r="A88" s="1" t="str">
        <f>[2]Activity_TRA!A88</f>
        <v>EUR</v>
      </c>
      <c r="B88" s="1" t="str">
        <f>[2]Activity_TRA!B88</f>
        <v>TRA_ROA_2WH_GSL_NEW</v>
      </c>
      <c r="C88" s="7">
        <f>[2]Activity_TRA!C88</f>
        <v>2.3623500000000019</v>
      </c>
      <c r="D88" s="7">
        <f>[2]Activity_TRA!D88</f>
        <v>13.008024600000001</v>
      </c>
      <c r="E88" s="7">
        <f>[2]Activity_TRA!E88</f>
        <v>23.03276863737878</v>
      </c>
      <c r="F88" s="7">
        <f>[2]Activity_TRA!F88</f>
        <v>24.520325129469029</v>
      </c>
      <c r="G88" s="7">
        <f>[2]Activity_TRA!G88</f>
        <v>12.133231092090231</v>
      </c>
      <c r="H88" s="7">
        <f>[2]Activity_TRA!H88</f>
        <v>0</v>
      </c>
      <c r="I88" s="7">
        <f>[2]Activity_TRA!I88</f>
        <v>0</v>
      </c>
      <c r="J88" s="7">
        <f>[2]Activity_TRA!J88</f>
        <v>0</v>
      </c>
      <c r="K88" s="7">
        <f>[2]Activity_TRA!K88</f>
        <v>0</v>
      </c>
    </row>
    <row r="89" spans="1:23" ht="14.5" customHeight="1">
      <c r="A89" s="1" t="str">
        <f>[2]Activity_TRA!A89</f>
        <v>EUR</v>
      </c>
      <c r="B89" s="1" t="str">
        <f>[2]Activity_TRA!B89</f>
        <v>TRA_ROA_2WH_DST_NEW</v>
      </c>
      <c r="C89" s="7">
        <f>[2]Activity_TRA!C89</f>
        <v>0</v>
      </c>
      <c r="D89" s="7">
        <f>[2]Activity_TRA!D89</f>
        <v>0</v>
      </c>
      <c r="E89" s="7">
        <f>[2]Activity_TRA!E89</f>
        <v>0</v>
      </c>
      <c r="F89" s="7">
        <f>[2]Activity_TRA!F89</f>
        <v>0</v>
      </c>
      <c r="G89" s="7">
        <f>[2]Activity_TRA!G89</f>
        <v>0</v>
      </c>
      <c r="H89" s="7">
        <f>[2]Activity_TRA!H89</f>
        <v>0</v>
      </c>
      <c r="I89" s="7">
        <f>[2]Activity_TRA!I89</f>
        <v>0</v>
      </c>
      <c r="J89" s="7">
        <f>[2]Activity_TRA!J89</f>
        <v>0</v>
      </c>
      <c r="K89" s="7">
        <f>[2]Activity_TRA!K89</f>
        <v>0</v>
      </c>
    </row>
    <row r="90" spans="1:23" ht="14.5" customHeight="1">
      <c r="A90" s="1" t="str">
        <f>[2]Activity_TRA!A90</f>
        <v>EUR</v>
      </c>
      <c r="B90" s="1" t="str">
        <f>[2]Activity_TRA!B90</f>
        <v>TRA_ROA_2WH_GHE_NEW</v>
      </c>
      <c r="C90" s="7">
        <f>[2]Activity_TRA!C90</f>
        <v>0</v>
      </c>
      <c r="D90" s="7">
        <f>[2]Activity_TRA!D90</f>
        <v>0</v>
      </c>
      <c r="E90" s="7">
        <f>[2]Activity_TRA!E90</f>
        <v>0</v>
      </c>
      <c r="F90" s="7">
        <f>[2]Activity_TRA!F90</f>
        <v>0</v>
      </c>
      <c r="G90" s="7">
        <f>[2]Activity_TRA!G90</f>
        <v>12.953738672442681</v>
      </c>
      <c r="H90" s="7">
        <f>[2]Activity_TRA!H90</f>
        <v>25.68545914274776</v>
      </c>
      <c r="I90" s="7">
        <f>[2]Activity_TRA!I90</f>
        <v>26.280946714793298</v>
      </c>
      <c r="J90" s="7">
        <f>[2]Activity_TRA!J90</f>
        <v>26.935109745906949</v>
      </c>
      <c r="K90" s="7">
        <f>[2]Activity_TRA!K90</f>
        <v>27.634780012189299</v>
      </c>
    </row>
    <row r="91" spans="1:23" ht="14.5" customHeight="1">
      <c r="A91" s="1" t="str">
        <f>[2]Activity_TRA!A91</f>
        <v>EUR</v>
      </c>
      <c r="B91" s="1" t="str">
        <f>[2]Activity_TRA!B91</f>
        <v>TRA_ROA_2WH_ELC_NEW</v>
      </c>
      <c r="C91" s="7">
        <f>[2]Activity_TRA!C91</f>
        <v>0</v>
      </c>
      <c r="D91" s="7">
        <f>[2]Activity_TRA!D91</f>
        <v>0</v>
      </c>
      <c r="E91" s="7">
        <f>[2]Activity_TRA!E91</f>
        <v>0</v>
      </c>
      <c r="F91" s="7">
        <f>[2]Activity_TRA!F91</f>
        <v>0</v>
      </c>
      <c r="G91" s="7">
        <f>[2]Activity_TRA!G91</f>
        <v>0</v>
      </c>
      <c r="H91" s="7">
        <f>[2]Activity_TRA!H91</f>
        <v>0</v>
      </c>
      <c r="I91" s="7">
        <f>[2]Activity_TRA!I91</f>
        <v>0</v>
      </c>
      <c r="J91" s="7">
        <f>[2]Activity_TRA!J91</f>
        <v>0</v>
      </c>
      <c r="K91" s="7">
        <f>[2]Activity_TRA!K91</f>
        <v>0</v>
      </c>
    </row>
    <row r="92" spans="1:23" ht="14.5" customHeight="1">
      <c r="A92" s="1" t="str">
        <f>[2]Activity_TRA!A92</f>
        <v>EUR</v>
      </c>
      <c r="B92" s="1" t="str">
        <f>[2]Activity_TRA!B92</f>
        <v>TRA_ROA_3WH_GSL_NEW</v>
      </c>
      <c r="C92" s="7">
        <f>[2]Activity_TRA!C92</f>
        <v>0</v>
      </c>
      <c r="D92" s="7">
        <f>[2]Activity_TRA!D92</f>
        <v>4.4070672000000002</v>
      </c>
      <c r="E92" s="7">
        <f>[2]Activity_TRA!E92</f>
        <v>9.4488344363636365</v>
      </c>
      <c r="F92" s="7">
        <f>[2]Activity_TRA!F92</f>
        <v>5.0417672363636363</v>
      </c>
      <c r="G92" s="7">
        <f>[2]Activity_TRA!G92</f>
        <v>0</v>
      </c>
      <c r="H92" s="7">
        <f>[2]Activity_TRA!H92</f>
        <v>0</v>
      </c>
      <c r="I92" s="7">
        <f>[2]Activity_TRA!I92</f>
        <v>0</v>
      </c>
      <c r="J92" s="7">
        <f>[2]Activity_TRA!J92</f>
        <v>0</v>
      </c>
      <c r="K92" s="7">
        <f>[2]Activity_TRA!K92</f>
        <v>0</v>
      </c>
    </row>
    <row r="93" spans="1:23" ht="14.5" customHeight="1">
      <c r="A93" s="1" t="str">
        <f>[2]Activity_TRA!A93</f>
        <v>EUR</v>
      </c>
      <c r="B93" s="1" t="str">
        <f>[2]Activity_TRA!B93</f>
        <v>TRA_ROA_3WH_DST_NEW</v>
      </c>
      <c r="C93" s="7">
        <f>[2]Activity_TRA!C93</f>
        <v>0.93000000000000038</v>
      </c>
      <c r="D93" s="7">
        <f>[2]Activity_TRA!D93</f>
        <v>0.93000000000000038</v>
      </c>
      <c r="E93" s="7">
        <f>[2]Activity_TRA!E93</f>
        <v>0</v>
      </c>
      <c r="F93" s="7">
        <f>[2]Activity_TRA!F93</f>
        <v>5.1188022123979096</v>
      </c>
      <c r="G93" s="7">
        <f>[2]Activity_TRA!G93</f>
        <v>5.1188022123979096</v>
      </c>
      <c r="H93" s="7">
        <f>[2]Activity_TRA!H93</f>
        <v>0</v>
      </c>
      <c r="I93" s="7">
        <f>[2]Activity_TRA!I93</f>
        <v>0</v>
      </c>
      <c r="J93" s="7">
        <f>[2]Activity_TRA!J93</f>
        <v>0</v>
      </c>
      <c r="K93" s="7">
        <f>[2]Activity_TRA!K93</f>
        <v>0</v>
      </c>
    </row>
    <row r="94" spans="1:23" ht="14.5" customHeight="1">
      <c r="A94" s="1" t="str">
        <f>[2]Activity_TRA!A94</f>
        <v>EUR</v>
      </c>
      <c r="B94" s="1" t="str">
        <f>[2]Activity_TRA!B94</f>
        <v>TRA_ROA_3WH_ELC_NEW</v>
      </c>
      <c r="C94" s="7">
        <f>[2]Activity_TRA!C94</f>
        <v>0</v>
      </c>
      <c r="D94" s="7">
        <f>[2]Activity_TRA!D94</f>
        <v>0</v>
      </c>
      <c r="E94" s="7">
        <f>[2]Activity_TRA!E94</f>
        <v>0</v>
      </c>
      <c r="F94" s="7">
        <f>[2]Activity_TRA!F94</f>
        <v>0</v>
      </c>
      <c r="G94" s="7">
        <f>[2]Activity_TRA!G94</f>
        <v>5.3154218785394622</v>
      </c>
      <c r="H94" s="7">
        <f>[2]Activity_TRA!H94</f>
        <v>10.72433804258179</v>
      </c>
      <c r="I94" s="7">
        <f>[2]Activity_TRA!I94</f>
        <v>11.01410981548921</v>
      </c>
      <c r="J94" s="7">
        <f>[2]Activity_TRA!J94</f>
        <v>11.33362728492591</v>
      </c>
      <c r="K94" s="7">
        <f>[2]Activity_TRA!K94</f>
        <v>11.676745528056831</v>
      </c>
    </row>
    <row r="95" spans="1:23" ht="14.5" customHeight="1">
      <c r="A95" s="1" t="str">
        <f>[2]Activity_TRA!A95</f>
        <v>EUR</v>
      </c>
      <c r="B95" s="1" t="str">
        <f>[2]Activity_TRA!B95</f>
        <v>TRA_AVI_DOM_LH2_NEW</v>
      </c>
      <c r="C95" s="7">
        <f>[2]Activity_TRA!C95</f>
        <v>0</v>
      </c>
      <c r="D95" s="7">
        <f>[2]Activity_TRA!D95</f>
        <v>0</v>
      </c>
      <c r="E95" s="7">
        <f>[2]Activity_TRA!E95</f>
        <v>0</v>
      </c>
      <c r="F95" s="7">
        <f>[2]Activity_TRA!F95</f>
        <v>0</v>
      </c>
      <c r="G95" s="7">
        <f>[2]Activity_TRA!G95</f>
        <v>0</v>
      </c>
      <c r="H95" s="7">
        <f>[2]Activity_TRA!H95</f>
        <v>0</v>
      </c>
      <c r="I95" s="7">
        <f>[2]Activity_TRA!I95</f>
        <v>1.56E-4</v>
      </c>
      <c r="J95" s="7">
        <f>[2]Activity_TRA!J95</f>
        <v>9.7199999999999999E-4</v>
      </c>
      <c r="K95" s="7">
        <f>[2]Activity_TRA!K95</f>
        <v>6.0400000000000011E-3</v>
      </c>
    </row>
    <row r="96" spans="1:23" ht="14.5" customHeight="1">
      <c r="A96" s="1" t="str">
        <f>[2]Activity_TRA!A96</f>
        <v>EUR</v>
      </c>
      <c r="B96" s="1" t="str">
        <f>[2]Activity_TRA!B96</f>
        <v>TRA_RAIL_PAS_DST_NEW</v>
      </c>
      <c r="C96" s="7">
        <f>[2]Activity_TRA!C96</f>
        <v>0</v>
      </c>
      <c r="D96" s="7">
        <f>[2]Activity_TRA!D96</f>
        <v>0</v>
      </c>
      <c r="E96" s="7">
        <f>[2]Activity_TRA!E96</f>
        <v>0</v>
      </c>
      <c r="F96" s="7">
        <f>[2]Activity_TRA!F96</f>
        <v>0</v>
      </c>
      <c r="G96" s="7">
        <f>[2]Activity_TRA!G96</f>
        <v>0</v>
      </c>
      <c r="H96" s="7">
        <f>[2]Activity_TRA!H96</f>
        <v>0</v>
      </c>
      <c r="I96" s="7">
        <f>[2]Activity_TRA!I96</f>
        <v>0</v>
      </c>
      <c r="J96" s="7">
        <f>[2]Activity_TRA!J96</f>
        <v>0</v>
      </c>
      <c r="K96" s="7">
        <f>[2]Activity_TRA!K96</f>
        <v>0</v>
      </c>
    </row>
    <row r="97" spans="1:11" ht="14.5" customHeight="1">
      <c r="A97" s="1" t="str">
        <f>[2]Activity_TRA!A97</f>
        <v>EUR</v>
      </c>
      <c r="B97" s="1" t="str">
        <f>[2]Activity_TRA!B97</f>
        <v>TRA_RAIL_PAS_ELC_NEW</v>
      </c>
      <c r="C97" s="7">
        <f>[2]Activity_TRA!C97</f>
        <v>1.19923377559449</v>
      </c>
      <c r="D97" s="7">
        <f>[2]Activity_TRA!D97</f>
        <v>1.882414182916295</v>
      </c>
      <c r="E97" s="7">
        <f>[2]Activity_TRA!E97</f>
        <v>2.9493217353045358</v>
      </c>
      <c r="F97" s="7">
        <f>[2]Activity_TRA!F97</f>
        <v>3.7664713997425818</v>
      </c>
      <c r="G97" s="7">
        <f>[2]Activity_TRA!G97</f>
        <v>4.2835072164815484</v>
      </c>
      <c r="H97" s="7">
        <f>[2]Activity_TRA!H97</f>
        <v>4.8045021178741134</v>
      </c>
      <c r="I97" s="7">
        <f>[2]Activity_TRA!I97</f>
        <v>4.9054352933644862</v>
      </c>
      <c r="J97" s="7">
        <f>[2]Activity_TRA!J97</f>
        <v>4.9628483667305714</v>
      </c>
      <c r="K97" s="7">
        <f>[2]Activity_TRA!K97</f>
        <v>4.714277177386041</v>
      </c>
    </row>
    <row r="98" spans="1:11" ht="14.5" customHeight="1">
      <c r="A98" s="1" t="str">
        <f>[2]Activity_TRA!A98</f>
        <v>EUR</v>
      </c>
      <c r="B98" s="1" t="str">
        <f>[2]Activity_TRA!B98</f>
        <v>TRA_RAIL_PAS_GH2_NEW</v>
      </c>
      <c r="C98" s="7">
        <f>[2]Activity_TRA!C98</f>
        <v>0</v>
      </c>
      <c r="D98" s="7">
        <f>[2]Activity_TRA!D98</f>
        <v>0</v>
      </c>
      <c r="E98" s="7">
        <f>[2]Activity_TRA!E98</f>
        <v>0</v>
      </c>
      <c r="F98" s="7">
        <f>[2]Activity_TRA!F98</f>
        <v>0</v>
      </c>
      <c r="G98" s="7">
        <f>[2]Activity_TRA!G98</f>
        <v>0</v>
      </c>
      <c r="H98" s="7">
        <f>[2]Activity_TRA!H98</f>
        <v>2E-3</v>
      </c>
      <c r="I98" s="7">
        <f>[2]Activity_TRA!I98</f>
        <v>1.2500000000000001E-2</v>
      </c>
      <c r="J98" s="7">
        <f>[2]Activity_TRA!J98</f>
        <v>7.7499999999999986E-2</v>
      </c>
      <c r="K98" s="7">
        <f>[2]Activity_TRA!K98</f>
        <v>0.45700000000000007</v>
      </c>
    </row>
    <row r="99" spans="1:11" ht="14.5" customHeight="1">
      <c r="A99" s="1" t="str">
        <f>[2]Activity_TRA!A99</f>
        <v>EUR</v>
      </c>
      <c r="B99" s="1" t="str">
        <f>[2]Activity_TRA!B99</f>
        <v>TRA_RAIL_FRG_DST_NEW</v>
      </c>
      <c r="C99" s="7">
        <f>[2]Activity_TRA!C99</f>
        <v>0</v>
      </c>
      <c r="D99" s="7">
        <f>[2]Activity_TRA!D99</f>
        <v>0</v>
      </c>
      <c r="E99" s="7">
        <f>[2]Activity_TRA!E99</f>
        <v>0</v>
      </c>
      <c r="F99" s="7">
        <f>[2]Activity_TRA!F99</f>
        <v>0</v>
      </c>
      <c r="G99" s="7">
        <f>[2]Activity_TRA!G99</f>
        <v>0</v>
      </c>
      <c r="H99" s="7">
        <f>[2]Activity_TRA!H99</f>
        <v>0</v>
      </c>
      <c r="I99" s="7">
        <f>[2]Activity_TRA!I99</f>
        <v>0</v>
      </c>
      <c r="J99" s="7">
        <f>[2]Activity_TRA!J99</f>
        <v>0</v>
      </c>
      <c r="K99" s="7">
        <f>[2]Activity_TRA!K99</f>
        <v>0</v>
      </c>
    </row>
    <row r="100" spans="1:11" ht="14.5" customHeight="1">
      <c r="A100" s="1" t="str">
        <f>[2]Activity_TRA!A100</f>
        <v>EUR</v>
      </c>
      <c r="B100" s="1" t="str">
        <f>[2]Activity_TRA!B100</f>
        <v>TRA_RAIL_FRG_ELC_NEW</v>
      </c>
      <c r="C100" s="7">
        <f>[2]Activity_TRA!C100</f>
        <v>0.3993373999999999</v>
      </c>
      <c r="D100" s="7">
        <f>[2]Activity_TRA!D100</f>
        <v>0.51877096890894991</v>
      </c>
      <c r="E100" s="7">
        <f>[2]Activity_TRA!E100</f>
        <v>0.5268733881665375</v>
      </c>
      <c r="F100" s="7">
        <f>[2]Activity_TRA!F100</f>
        <v>0.69753385265878376</v>
      </c>
      <c r="G100" s="7">
        <f>[2]Activity_TRA!G100</f>
        <v>0.80176876518383577</v>
      </c>
      <c r="H100" s="7">
        <f>[2]Activity_TRA!H100</f>
        <v>0.90209920876220662</v>
      </c>
      <c r="I100" s="7">
        <f>[2]Activity_TRA!I100</f>
        <v>0.91981259414037131</v>
      </c>
      <c r="J100" s="7">
        <f>[2]Activity_TRA!J100</f>
        <v>0.92536202591605821</v>
      </c>
      <c r="K100" s="7">
        <f>[2]Activity_TRA!K100</f>
        <v>0.87106796426114941</v>
      </c>
    </row>
    <row r="101" spans="1:11" ht="14.5" customHeight="1">
      <c r="A101" s="1" t="str">
        <f>[2]Activity_TRA!A101</f>
        <v>EUR</v>
      </c>
      <c r="B101" s="1" t="str">
        <f>[2]Activity_TRA!B101</f>
        <v>TRA_RAIL_FRG_GH2_NEW</v>
      </c>
      <c r="C101" s="7">
        <f>[2]Activity_TRA!C101</f>
        <v>0</v>
      </c>
      <c r="D101" s="7">
        <f>[2]Activity_TRA!D101</f>
        <v>0</v>
      </c>
      <c r="E101" s="7">
        <f>[2]Activity_TRA!E101</f>
        <v>0</v>
      </c>
      <c r="F101" s="7">
        <f>[2]Activity_TRA!F101</f>
        <v>0</v>
      </c>
      <c r="G101" s="7">
        <f>[2]Activity_TRA!G101</f>
        <v>0</v>
      </c>
      <c r="H101" s="7">
        <f>[2]Activity_TRA!H101</f>
        <v>3.6699999999999998E-4</v>
      </c>
      <c r="I101" s="7">
        <f>[2]Activity_TRA!I101</f>
        <v>2.2799999999999999E-3</v>
      </c>
      <c r="J101" s="7">
        <f>[2]Activity_TRA!J101</f>
        <v>1.4200000000000001E-2</v>
      </c>
      <c r="K101" s="7">
        <f>[2]Activity_TRA!K101</f>
        <v>8.3699999999999997E-2</v>
      </c>
    </row>
    <row r="102" spans="1:11" ht="14.5" customHeight="1">
      <c r="A102" s="1" t="str">
        <f>[2]Activity_TRA!A102</f>
        <v>EUR</v>
      </c>
      <c r="B102" s="1" t="str">
        <f>[2]Activity_TRA!B102</f>
        <v>TRA_NAV_DOM_DST_NEW</v>
      </c>
      <c r="C102" s="7">
        <f>[2]Activity_TRA!C102</f>
        <v>0</v>
      </c>
      <c r="D102" s="7">
        <f>[2]Activity_TRA!D102</f>
        <v>0</v>
      </c>
      <c r="E102" s="7">
        <f>[2]Activity_TRA!E102</f>
        <v>0</v>
      </c>
      <c r="F102" s="7">
        <f>[2]Activity_TRA!F102</f>
        <v>0.28522999792738141</v>
      </c>
      <c r="G102" s="7">
        <f>[2]Activity_TRA!G102</f>
        <v>0.3259918350422108</v>
      </c>
      <c r="H102" s="7">
        <f>[2]Activity_TRA!H102</f>
        <v>0.35527708975026939</v>
      </c>
      <c r="I102" s="7">
        <f>[2]Activity_TRA!I102</f>
        <v>0.3033324059823676</v>
      </c>
      <c r="J102" s="7">
        <f>[2]Activity_TRA!J102</f>
        <v>0.32886441022549218</v>
      </c>
      <c r="K102" s="7">
        <f>[2]Activity_TRA!K102</f>
        <v>3.346266185734454E-2</v>
      </c>
    </row>
    <row r="103" spans="1:11" ht="14.5" customHeight="1">
      <c r="A103" s="1" t="str">
        <f>[2]Activity_TRA!A103</f>
        <v>EUR</v>
      </c>
      <c r="B103" s="1" t="str">
        <f>[2]Activity_TRA!B103</f>
        <v>TRA_NAV_DOM_HFO_NEW</v>
      </c>
      <c r="C103" s="7">
        <f>[2]Activity_TRA!C103</f>
        <v>0.16510720000000001</v>
      </c>
      <c r="D103" s="7">
        <f>[2]Activity_TRA!D103</f>
        <v>0.21219116207315181</v>
      </c>
      <c r="E103" s="7">
        <f>[2]Activity_TRA!E103</f>
        <v>0.21988129300292969</v>
      </c>
      <c r="F103" s="7">
        <f>[2]Activity_TRA!F103</f>
        <v>0</v>
      </c>
      <c r="G103" s="7">
        <f>[2]Activity_TRA!G103</f>
        <v>0</v>
      </c>
      <c r="H103" s="7">
        <f>[2]Activity_TRA!H103</f>
        <v>0</v>
      </c>
      <c r="I103" s="7">
        <f>[2]Activity_TRA!I103</f>
        <v>0</v>
      </c>
      <c r="J103" s="7">
        <f>[2]Activity_TRA!J103</f>
        <v>0</v>
      </c>
      <c r="K103" s="7">
        <f>[2]Activity_TRA!K103</f>
        <v>0</v>
      </c>
    </row>
    <row r="104" spans="1:11" ht="14.5" customHeight="1">
      <c r="A104" s="1" t="str">
        <f>[2]Activity_TRA!A104</f>
        <v>EUR</v>
      </c>
      <c r="B104" s="1" t="str">
        <f>[2]Activity_TRA!B104</f>
        <v>TRA_NAV_DOM_LNG_NEW</v>
      </c>
      <c r="C104" s="7">
        <f>[2]Activity_TRA!C104</f>
        <v>0</v>
      </c>
      <c r="D104" s="7">
        <f>[2]Activity_TRA!D104</f>
        <v>0</v>
      </c>
      <c r="E104" s="7">
        <f>[2]Activity_TRA!E104</f>
        <v>0</v>
      </c>
      <c r="F104" s="7">
        <f>[2]Activity_TRA!F104</f>
        <v>1.4899999999999999E-4</v>
      </c>
      <c r="G104" s="7">
        <f>[2]Activity_TRA!G104</f>
        <v>9.2699999999999998E-4</v>
      </c>
      <c r="H104" s="7">
        <f>[2]Activity_TRA!H104</f>
        <v>5.7700000000000017E-3</v>
      </c>
      <c r="I104" s="7">
        <f>[2]Activity_TRA!I104</f>
        <v>3.4000000000000002E-2</v>
      </c>
      <c r="J104" s="7">
        <f>[2]Activity_TRA!J104</f>
        <v>3.4007425007239293E-2</v>
      </c>
      <c r="K104" s="7">
        <f>[2]Activity_TRA!K104</f>
        <v>0.12500000000000011</v>
      </c>
    </row>
    <row r="105" spans="1:11" ht="14.5" customHeight="1">
      <c r="A105" s="1" t="str">
        <f>[2]Activity_TRA!A105</f>
        <v>EUR</v>
      </c>
      <c r="B105" s="1" t="str">
        <f>[2]Activity_TRA!B105</f>
        <v>TRA_NAV_DOM_DUAL_NEW</v>
      </c>
      <c r="C105" s="7">
        <f>[2]Activity_TRA!C105</f>
        <v>0</v>
      </c>
      <c r="D105" s="7">
        <f>[2]Activity_TRA!D105</f>
        <v>0</v>
      </c>
      <c r="E105" s="7">
        <f>[2]Activity_TRA!E105</f>
        <v>2.399999999999955E-5</v>
      </c>
      <c r="F105" s="7">
        <f>[2]Activity_TRA!F105</f>
        <v>0</v>
      </c>
      <c r="G105" s="7">
        <f>[2]Activity_TRA!G105</f>
        <v>0</v>
      </c>
      <c r="H105" s="7">
        <f>[2]Activity_TRA!H105</f>
        <v>5.77E-3</v>
      </c>
      <c r="I105" s="7">
        <f>[2]Activity_TRA!I105</f>
        <v>3.4000000000000023E-2</v>
      </c>
      <c r="J105" s="7">
        <f>[2]Activity_TRA!J105</f>
        <v>0</v>
      </c>
      <c r="K105" s="7">
        <f>[2]Activity_TRA!K105</f>
        <v>0.12500000000000011</v>
      </c>
    </row>
    <row r="106" spans="1:11" ht="14.5" customHeight="1">
      <c r="A106" s="1" t="str">
        <f>[2]Activity_TRA!A106</f>
        <v>EUR</v>
      </c>
      <c r="B106" s="1" t="str">
        <f>[2]Activity_TRA!B106</f>
        <v>TRA_NAV_DOM_MTH_NEW</v>
      </c>
      <c r="C106" s="7">
        <f>[2]Activity_TRA!C106</f>
        <v>0</v>
      </c>
      <c r="D106" s="7">
        <f>[2]Activity_TRA!D106</f>
        <v>0</v>
      </c>
      <c r="E106" s="7">
        <f>[2]Activity_TRA!E106</f>
        <v>0</v>
      </c>
      <c r="F106" s="7">
        <f>[2]Activity_TRA!F106</f>
        <v>0</v>
      </c>
      <c r="G106" s="7">
        <f>[2]Activity_TRA!G106</f>
        <v>0</v>
      </c>
      <c r="H106" s="7">
        <f>[2]Activity_TRA!H106</f>
        <v>1.4899999999999999E-4</v>
      </c>
      <c r="I106" s="7">
        <f>[2]Activity_TRA!I106</f>
        <v>9.2699999999999998E-4</v>
      </c>
      <c r="J106" s="7">
        <f>[2]Activity_TRA!J106</f>
        <v>5.7700000000000017E-3</v>
      </c>
      <c r="K106" s="7">
        <f>[2]Activity_TRA!K106</f>
        <v>3.4000000000000002E-2</v>
      </c>
    </row>
    <row r="107" spans="1:11" ht="14.5" customHeight="1">
      <c r="A107" s="1" t="str">
        <f>[2]Activity_TRA!A107</f>
        <v>EUR</v>
      </c>
      <c r="B107" s="1" t="str">
        <f>[2]Activity_TRA!B107</f>
        <v>TRA_NAV_DOM_LH2_NEW</v>
      </c>
      <c r="C107" s="7">
        <f>[2]Activity_TRA!C107</f>
        <v>0</v>
      </c>
      <c r="D107" s="7">
        <f>[2]Activity_TRA!D107</f>
        <v>0</v>
      </c>
      <c r="E107" s="7">
        <f>[2]Activity_TRA!E107</f>
        <v>0</v>
      </c>
      <c r="F107" s="7">
        <f>[2]Activity_TRA!F107</f>
        <v>0</v>
      </c>
      <c r="G107" s="7">
        <f>[2]Activity_TRA!G107</f>
        <v>2.4000000000000011E-5</v>
      </c>
      <c r="H107" s="7">
        <f>[2]Activity_TRA!H107</f>
        <v>1.4899999999999999E-4</v>
      </c>
      <c r="I107" s="7">
        <f>[2]Activity_TRA!I107</f>
        <v>9.2699999999999976E-4</v>
      </c>
      <c r="J107" s="7">
        <f>[2]Activity_TRA!J107</f>
        <v>5.77E-3</v>
      </c>
      <c r="K107" s="7">
        <f>[2]Activity_TRA!K107</f>
        <v>3.3999999999999989E-2</v>
      </c>
    </row>
    <row r="108" spans="1:11" ht="14.5" customHeight="1">
      <c r="A108" s="1" t="str">
        <f>[2]Activity_TRA!A108</f>
        <v>EUR</v>
      </c>
      <c r="B108" s="1" t="str">
        <f>[2]Activity_TRA!B108</f>
        <v>TRA_NAV_DOM_AMM_FCE_NEW</v>
      </c>
      <c r="C108" s="7">
        <f>[2]Activity_TRA!C108</f>
        <v>0</v>
      </c>
      <c r="D108" s="7">
        <f>[2]Activity_TRA!D108</f>
        <v>0</v>
      </c>
      <c r="E108" s="7">
        <f>[2]Activity_TRA!E108</f>
        <v>0</v>
      </c>
      <c r="F108" s="7">
        <f>[2]Activity_TRA!F108</f>
        <v>0</v>
      </c>
      <c r="G108" s="7">
        <f>[2]Activity_TRA!G108</f>
        <v>2.4000000000000011E-5</v>
      </c>
      <c r="H108" s="7">
        <f>[2]Activity_TRA!H108</f>
        <v>1.4899999999999999E-4</v>
      </c>
      <c r="I108" s="7">
        <f>[2]Activity_TRA!I108</f>
        <v>9.2699999999999976E-4</v>
      </c>
      <c r="J108" s="7">
        <f>[2]Activity_TRA!J108</f>
        <v>5.77E-3</v>
      </c>
      <c r="K108" s="7">
        <f>[2]Activity_TRA!K108</f>
        <v>3.3999999999999989E-2</v>
      </c>
    </row>
    <row r="109" spans="1:11" ht="14.5" customHeight="1">
      <c r="A109" s="1" t="str">
        <f>[2]Activity_TRA!A109</f>
        <v>EUR</v>
      </c>
      <c r="B109" s="1" t="str">
        <f>[2]Activity_TRA!B109</f>
        <v>TRA_NAV_INT_DST_NEW</v>
      </c>
      <c r="C109" s="7">
        <f>[2]Activity_TRA!C109</f>
        <v>8.6057476944454092E-2</v>
      </c>
      <c r="D109" s="7">
        <f>[2]Activity_TRA!D109</f>
        <v>4.0621089030927773E-2</v>
      </c>
      <c r="E109" s="7">
        <f>[2]Activity_TRA!E109</f>
        <v>0</v>
      </c>
      <c r="F109" s="7">
        <f>[2]Activity_TRA!F109</f>
        <v>0.3387105600387626</v>
      </c>
      <c r="G109" s="7">
        <f>[2]Activity_TRA!G109</f>
        <v>0.38714461661262511</v>
      </c>
      <c r="H109" s="7">
        <f>[2]Activity_TRA!H109</f>
        <v>0.42189510657844492</v>
      </c>
      <c r="I109" s="7">
        <f>[2]Activity_TRA!I109</f>
        <v>0.36035966960406152</v>
      </c>
      <c r="J109" s="7">
        <f>[2]Activity_TRA!J109</f>
        <v>0.33661592933886858</v>
      </c>
      <c r="K109" s="7">
        <f>[2]Activity_TRA!K109</f>
        <v>4.08369109555968E-2</v>
      </c>
    </row>
    <row r="110" spans="1:11" ht="14.5" customHeight="1">
      <c r="A110" s="1" t="str">
        <f>[2]Activity_TRA!A110</f>
        <v>EUR</v>
      </c>
      <c r="B110" s="1" t="str">
        <f>[2]Activity_TRA!B110</f>
        <v>TRA_NAV_INT_HFO_NEW</v>
      </c>
      <c r="C110" s="7">
        <f>[2]Activity_TRA!C110</f>
        <v>0.11000732305554591</v>
      </c>
      <c r="D110" s="7">
        <f>[2]Activity_TRA!D110</f>
        <v>0.21135591593093991</v>
      </c>
      <c r="E110" s="7">
        <f>[2]Activity_TRA!E110</f>
        <v>0.2611090354409788</v>
      </c>
      <c r="F110" s="7">
        <f>[2]Activity_TRA!F110</f>
        <v>0</v>
      </c>
      <c r="G110" s="7">
        <f>[2]Activity_TRA!G110</f>
        <v>0</v>
      </c>
      <c r="H110" s="7">
        <f>[2]Activity_TRA!H110</f>
        <v>0</v>
      </c>
      <c r="I110" s="7">
        <f>[2]Activity_TRA!I110</f>
        <v>0</v>
      </c>
      <c r="J110" s="7">
        <f>[2]Activity_TRA!J110</f>
        <v>0</v>
      </c>
      <c r="K110" s="7">
        <f>[2]Activity_TRA!K110</f>
        <v>0</v>
      </c>
    </row>
    <row r="111" spans="1:11" ht="14.5" customHeight="1">
      <c r="A111" s="1" t="str">
        <f>[2]Activity_TRA!A111</f>
        <v>EUR</v>
      </c>
      <c r="B111" s="1" t="str">
        <f>[2]Activity_TRA!B111</f>
        <v>TRA_NAV_INT_LNG_NEW</v>
      </c>
      <c r="C111" s="7">
        <f>[2]Activity_TRA!C111</f>
        <v>0</v>
      </c>
      <c r="D111" s="7">
        <f>[2]Activity_TRA!D111</f>
        <v>0</v>
      </c>
      <c r="E111" s="7">
        <f>[2]Activity_TRA!E111</f>
        <v>0</v>
      </c>
      <c r="F111" s="7">
        <f>[2]Activity_TRA!F111</f>
        <v>1.7699999999999999E-4</v>
      </c>
      <c r="G111" s="7">
        <f>[2]Activity_TRA!G111</f>
        <v>1.1000000000000001E-3</v>
      </c>
      <c r="H111" s="7">
        <f>[2]Activity_TRA!H111</f>
        <v>6.8500000000000011E-3</v>
      </c>
      <c r="I111" s="7">
        <f>[2]Activity_TRA!I111</f>
        <v>4.0300000000000002E-2</v>
      </c>
      <c r="J111" s="7">
        <f>[2]Activity_TRA!J111</f>
        <v>9.4299999999999995E-2</v>
      </c>
      <c r="K111" s="7">
        <f>[2]Activity_TRA!K111</f>
        <v>0.14799999999999999</v>
      </c>
    </row>
    <row r="112" spans="1:11" ht="14.5" customHeight="1">
      <c r="A112" s="1" t="str">
        <f>[2]Activity_TRA!A112</f>
        <v>EUR</v>
      </c>
      <c r="B112" s="1" t="str">
        <f>[2]Activity_TRA!B112</f>
        <v>TRA_NAV_INT_DUAL_NEW</v>
      </c>
      <c r="C112" s="7">
        <f>[2]Activity_TRA!C112</f>
        <v>0</v>
      </c>
      <c r="D112" s="7">
        <f>[2]Activity_TRA!D112</f>
        <v>0</v>
      </c>
      <c r="E112" s="7">
        <f>[2]Activity_TRA!E112</f>
        <v>2.8500000000000002E-5</v>
      </c>
      <c r="F112" s="7">
        <f>[2]Activity_TRA!F112</f>
        <v>0</v>
      </c>
      <c r="G112" s="7">
        <f>[2]Activity_TRA!G112</f>
        <v>0</v>
      </c>
      <c r="H112" s="7">
        <f>[2]Activity_TRA!H112</f>
        <v>6.8499999999999976E-3</v>
      </c>
      <c r="I112" s="7">
        <f>[2]Activity_TRA!I112</f>
        <v>4.0300000000000002E-2</v>
      </c>
      <c r="J112" s="7">
        <f>[2]Activity_TRA!J112</f>
        <v>0</v>
      </c>
      <c r="K112" s="7">
        <f>[2]Activity_TRA!K112</f>
        <v>0.14799999999999991</v>
      </c>
    </row>
    <row r="113" spans="1:11" ht="14.5" customHeight="1">
      <c r="A113" s="1" t="str">
        <f>[2]Activity_TRA!A113</f>
        <v>EUR</v>
      </c>
      <c r="B113" s="1" t="str">
        <f>[2]Activity_TRA!B113</f>
        <v>TRA_NAV_INT_MTH_NEW</v>
      </c>
      <c r="C113" s="7">
        <f>[2]Activity_TRA!C113</f>
        <v>0</v>
      </c>
      <c r="D113" s="7">
        <f>[2]Activity_TRA!D113</f>
        <v>0</v>
      </c>
      <c r="E113" s="7">
        <f>[2]Activity_TRA!E113</f>
        <v>0</v>
      </c>
      <c r="F113" s="7">
        <f>[2]Activity_TRA!F113</f>
        <v>0</v>
      </c>
      <c r="G113" s="7">
        <f>[2]Activity_TRA!G113</f>
        <v>0</v>
      </c>
      <c r="H113" s="7">
        <f>[2]Activity_TRA!H113</f>
        <v>1.7699999999999999E-4</v>
      </c>
      <c r="I113" s="7">
        <f>[2]Activity_TRA!I113</f>
        <v>1.1000000000000001E-3</v>
      </c>
      <c r="J113" s="7">
        <f>[2]Activity_TRA!J113</f>
        <v>6.8500000000000011E-3</v>
      </c>
      <c r="K113" s="7">
        <f>[2]Activity_TRA!K113</f>
        <v>4.0300000000000002E-2</v>
      </c>
    </row>
    <row r="114" spans="1:11" ht="14.5" customHeight="1">
      <c r="A114" s="1" t="str">
        <f>[2]Activity_TRA!A114</f>
        <v>EUR</v>
      </c>
      <c r="B114" s="1" t="str">
        <f>[2]Activity_TRA!B114</f>
        <v>TRA_NAV_INT_LH2_NEW</v>
      </c>
      <c r="C114" s="7">
        <f>[2]Activity_TRA!C114</f>
        <v>0</v>
      </c>
      <c r="D114" s="7">
        <f>[2]Activity_TRA!D114</f>
        <v>0</v>
      </c>
      <c r="E114" s="7">
        <f>[2]Activity_TRA!E114</f>
        <v>0</v>
      </c>
      <c r="F114" s="7">
        <f>[2]Activity_TRA!F114</f>
        <v>0</v>
      </c>
      <c r="G114" s="7">
        <f>[2]Activity_TRA!G114</f>
        <v>0</v>
      </c>
      <c r="H114" s="7">
        <f>[2]Activity_TRA!H114</f>
        <v>1.7699999999999999E-4</v>
      </c>
      <c r="I114" s="7">
        <f>[2]Activity_TRA!I114</f>
        <v>1.1000000000000001E-3</v>
      </c>
      <c r="J114" s="7">
        <f>[2]Activity_TRA!J114</f>
        <v>6.8500000000000011E-3</v>
      </c>
      <c r="K114" s="7">
        <f>[2]Activity_TRA!K114</f>
        <v>4.0300000000000002E-2</v>
      </c>
    </row>
    <row r="115" spans="1:11" ht="14.5" customHeight="1">
      <c r="A115" s="1" t="str">
        <f>[2]Activity_TRA!A115</f>
        <v>EUR</v>
      </c>
      <c r="B115" s="1" t="str">
        <f>[2]Activity_TRA!B115</f>
        <v>TRA_NAV_INT_AMM_FCE_NEW</v>
      </c>
      <c r="C115" s="7">
        <f>[2]Activity_TRA!C115</f>
        <v>0</v>
      </c>
      <c r="D115" s="7">
        <f>[2]Activity_TRA!D115</f>
        <v>0</v>
      </c>
      <c r="E115" s="7">
        <f>[2]Activity_TRA!E115</f>
        <v>0</v>
      </c>
      <c r="F115" s="7">
        <f>[2]Activity_TRA!F115</f>
        <v>0</v>
      </c>
      <c r="G115" s="7">
        <f>[2]Activity_TRA!G115</f>
        <v>2.8500000000000002E-5</v>
      </c>
      <c r="H115" s="7">
        <f>[2]Activity_TRA!H115</f>
        <v>1.7699999999999999E-4</v>
      </c>
      <c r="I115" s="7">
        <f>[2]Activity_TRA!I115</f>
        <v>1.1000000000000001E-3</v>
      </c>
      <c r="J115" s="7">
        <f>[2]Activity_TRA!J115</f>
        <v>6.8500000000000011E-3</v>
      </c>
      <c r="K115" s="7">
        <f>[2]Activity_TRA!K115</f>
        <v>4.0299999999999989E-2</v>
      </c>
    </row>
    <row r="116" spans="1:11" ht="14.5" customHeight="1">
      <c r="A116" s="1">
        <f>[2]Activity_TRA!A116</f>
        <v>0</v>
      </c>
      <c r="B116" s="1">
        <f>[2]Activity_TRA!B116</f>
        <v>0</v>
      </c>
      <c r="C116" s="7">
        <f>[2]Activity_TRA!C116</f>
        <v>0</v>
      </c>
      <c r="D116" s="7">
        <f>[2]Activity_TRA!D116</f>
        <v>0</v>
      </c>
      <c r="E116" s="7">
        <f>[2]Activity_TRA!E116</f>
        <v>0</v>
      </c>
      <c r="F116" s="7">
        <f>[2]Activity_TRA!F116</f>
        <v>0</v>
      </c>
      <c r="G116" s="7">
        <f>[2]Activity_TRA!G116</f>
        <v>0</v>
      </c>
      <c r="H116" s="7">
        <f>[2]Activity_TRA!H116</f>
        <v>0</v>
      </c>
      <c r="I116" s="7">
        <f>[2]Activity_TRA!I116</f>
        <v>0</v>
      </c>
      <c r="J116" s="7">
        <f>[2]Activity_TRA!J116</f>
        <v>0</v>
      </c>
      <c r="K116" s="7">
        <f>[2]Activity_TRA!K116</f>
        <v>0</v>
      </c>
    </row>
    <row r="117" spans="1:11" ht="14.5" customHeight="1">
      <c r="A117" s="1">
        <f>[2]Activity_TRA!A117</f>
        <v>0</v>
      </c>
      <c r="B117" s="1">
        <f>[2]Activity_TRA!B117</f>
        <v>0</v>
      </c>
      <c r="C117" s="7">
        <f>[2]Activity_TRA!C117</f>
        <v>0</v>
      </c>
      <c r="D117" s="7">
        <f>[2]Activity_TRA!D117</f>
        <v>0</v>
      </c>
      <c r="E117" s="7">
        <f>[2]Activity_TRA!E117</f>
        <v>0</v>
      </c>
      <c r="F117" s="7">
        <f>[2]Activity_TRA!F117</f>
        <v>0</v>
      </c>
      <c r="G117" s="7">
        <f>[2]Activity_TRA!G117</f>
        <v>0</v>
      </c>
      <c r="H117" s="7">
        <f>[2]Activity_TRA!H117</f>
        <v>0</v>
      </c>
      <c r="I117" s="7">
        <f>[2]Activity_TRA!I117</f>
        <v>0</v>
      </c>
      <c r="J117" s="7">
        <f>[2]Activity_TRA!J117</f>
        <v>0</v>
      </c>
      <c r="K117" s="7">
        <f>[2]Activity_TRA!K117</f>
        <v>0</v>
      </c>
    </row>
    <row r="118" spans="1:11" ht="14.5" customHeight="1">
      <c r="A118" s="1">
        <f>[2]Activity_TRA!A118</f>
        <v>0</v>
      </c>
      <c r="B118" s="1">
        <f>[2]Activity_TRA!B118</f>
        <v>0</v>
      </c>
      <c r="C118" s="7">
        <f>[2]Activity_TRA!C118</f>
        <v>0</v>
      </c>
      <c r="D118" s="7">
        <f>[2]Activity_TRA!D118</f>
        <v>0</v>
      </c>
      <c r="E118" s="7">
        <f>[2]Activity_TRA!E118</f>
        <v>0</v>
      </c>
      <c r="F118" s="7">
        <f>[2]Activity_TRA!F118</f>
        <v>0</v>
      </c>
      <c r="G118" s="7">
        <f>[2]Activity_TRA!G118</f>
        <v>0</v>
      </c>
      <c r="H118" s="7">
        <f>[2]Activity_TRA!H118</f>
        <v>0</v>
      </c>
      <c r="I118" s="7">
        <f>[2]Activity_TRA!I118</f>
        <v>0</v>
      </c>
      <c r="J118" s="7">
        <f>[2]Activity_TRA!J118</f>
        <v>0</v>
      </c>
      <c r="K118" s="7">
        <f>[2]Activity_TRA!K118</f>
        <v>0</v>
      </c>
    </row>
    <row r="119" spans="1:11" ht="14.5" customHeight="1">
      <c r="A119" s="1">
        <f>[2]Activity_TRA!A119</f>
        <v>0</v>
      </c>
      <c r="B119" s="1">
        <f>[2]Activity_TRA!B119</f>
        <v>0</v>
      </c>
      <c r="C119" s="7">
        <f>[2]Activity_TRA!C119</f>
        <v>0</v>
      </c>
      <c r="D119" s="7">
        <f>[2]Activity_TRA!D119</f>
        <v>0</v>
      </c>
      <c r="E119" s="7">
        <f>[2]Activity_TRA!E119</f>
        <v>0</v>
      </c>
      <c r="F119" s="7">
        <f>[2]Activity_TRA!F119</f>
        <v>0</v>
      </c>
      <c r="G119" s="7">
        <f>[2]Activity_TRA!G119</f>
        <v>0</v>
      </c>
      <c r="H119" s="7">
        <f>[2]Activity_TRA!H119</f>
        <v>0</v>
      </c>
      <c r="I119" s="7">
        <f>[2]Activity_TRA!I119</f>
        <v>0</v>
      </c>
      <c r="J119" s="7">
        <f>[2]Activity_TRA!J119</f>
        <v>0</v>
      </c>
      <c r="K119" s="7">
        <f>[2]Activity_TRA!K119</f>
        <v>0</v>
      </c>
    </row>
    <row r="120" spans="1:11" ht="14.5" customHeight="1">
      <c r="A120" s="1">
        <f>[2]Activity_TRA!A120</f>
        <v>0</v>
      </c>
      <c r="B120" s="1">
        <f>[2]Activity_TRA!B120</f>
        <v>0</v>
      </c>
      <c r="C120" s="7">
        <f>[2]Activity_TRA!C120</f>
        <v>0</v>
      </c>
      <c r="D120" s="7">
        <f>[2]Activity_TRA!D120</f>
        <v>0</v>
      </c>
      <c r="E120" s="7">
        <f>[2]Activity_TRA!E120</f>
        <v>0</v>
      </c>
      <c r="F120" s="7">
        <f>[2]Activity_TRA!F120</f>
        <v>0</v>
      </c>
      <c r="G120" s="7">
        <f>[2]Activity_TRA!G120</f>
        <v>0</v>
      </c>
      <c r="H120" s="7">
        <f>[2]Activity_TRA!H120</f>
        <v>0</v>
      </c>
      <c r="I120" s="7">
        <f>[2]Activity_TRA!I120</f>
        <v>0</v>
      </c>
      <c r="J120" s="7">
        <f>[2]Activity_TRA!J120</f>
        <v>0</v>
      </c>
      <c r="K120" s="7">
        <f>[2]Activity_TRA!K120</f>
        <v>0</v>
      </c>
    </row>
    <row r="121" spans="1:11" ht="14.5" customHeight="1">
      <c r="A121" s="1">
        <f>[2]Activity_TRA!A121</f>
        <v>0</v>
      </c>
      <c r="B121" s="1">
        <f>[2]Activity_TRA!B121</f>
        <v>0</v>
      </c>
      <c r="C121" s="7">
        <f>[2]Activity_TRA!C121</f>
        <v>0</v>
      </c>
      <c r="D121" s="7">
        <f>[2]Activity_TRA!D121</f>
        <v>0</v>
      </c>
      <c r="E121" s="7">
        <f>[2]Activity_TRA!E121</f>
        <v>0</v>
      </c>
      <c r="F121" s="7">
        <f>[2]Activity_TRA!F121</f>
        <v>0</v>
      </c>
      <c r="G121" s="7">
        <f>[2]Activity_TRA!G121</f>
        <v>0</v>
      </c>
      <c r="H121" s="7">
        <f>[2]Activity_TRA!H121</f>
        <v>0</v>
      </c>
      <c r="I121" s="7">
        <f>[2]Activity_TRA!I121</f>
        <v>0</v>
      </c>
      <c r="J121" s="7">
        <f>[2]Activity_TRA!J121</f>
        <v>0</v>
      </c>
      <c r="K121" s="7">
        <f>[2]Activity_TRA!K121</f>
        <v>0</v>
      </c>
    </row>
    <row r="122" spans="1:11" ht="14.5" customHeight="1">
      <c r="A122" s="1">
        <f>[2]Activity_TRA!A122</f>
        <v>0</v>
      </c>
      <c r="B122" s="1">
        <f>[2]Activity_TRA!B122</f>
        <v>0</v>
      </c>
      <c r="C122" s="7">
        <f>[2]Activity_TRA!C122</f>
        <v>0</v>
      </c>
      <c r="D122" s="7">
        <f>[2]Activity_TRA!D122</f>
        <v>0</v>
      </c>
      <c r="E122" s="7">
        <f>[2]Activity_TRA!E122</f>
        <v>0</v>
      </c>
      <c r="F122" s="7">
        <f>[2]Activity_TRA!F122</f>
        <v>0</v>
      </c>
      <c r="G122" s="7">
        <f>[2]Activity_TRA!G122</f>
        <v>0</v>
      </c>
      <c r="H122" s="7">
        <f>[2]Activity_TRA!H122</f>
        <v>0</v>
      </c>
      <c r="I122" s="7">
        <f>[2]Activity_TRA!I122</f>
        <v>0</v>
      </c>
      <c r="J122" s="7">
        <f>[2]Activity_TRA!J122</f>
        <v>0</v>
      </c>
      <c r="K122" s="7">
        <f>[2]Activity_TRA!K122</f>
        <v>0</v>
      </c>
    </row>
    <row r="123" spans="1:11" ht="14.5" customHeight="1">
      <c r="A123" s="1">
        <f>[2]Activity_TRA!A123</f>
        <v>0</v>
      </c>
      <c r="B123" s="1">
        <f>[2]Activity_TRA!B123</f>
        <v>0</v>
      </c>
      <c r="C123" s="7">
        <f>[2]Activity_TRA!C123</f>
        <v>0</v>
      </c>
      <c r="D123" s="7">
        <f>[2]Activity_TRA!D123</f>
        <v>0</v>
      </c>
      <c r="E123" s="7">
        <f>[2]Activity_TRA!E123</f>
        <v>0</v>
      </c>
      <c r="F123" s="7">
        <f>[2]Activity_TRA!F123</f>
        <v>0</v>
      </c>
      <c r="G123" s="7">
        <f>[2]Activity_TRA!G123</f>
        <v>0</v>
      </c>
      <c r="H123" s="7">
        <f>[2]Activity_TRA!H123</f>
        <v>0</v>
      </c>
      <c r="I123" s="7">
        <f>[2]Activity_TRA!I123</f>
        <v>0</v>
      </c>
      <c r="J123" s="7">
        <f>[2]Activity_TRA!J123</f>
        <v>0</v>
      </c>
      <c r="K123" s="7">
        <f>[2]Activity_TRA!K123</f>
        <v>0</v>
      </c>
    </row>
    <row r="124" spans="1:11" ht="14.5" customHeight="1">
      <c r="A124" s="1">
        <f>[2]Activity_TRA!A124</f>
        <v>0</v>
      </c>
      <c r="B124" s="1">
        <f>[2]Activity_TRA!B124</f>
        <v>0</v>
      </c>
      <c r="C124" s="7">
        <f>[2]Activity_TRA!C124</f>
        <v>0</v>
      </c>
      <c r="D124" s="7">
        <f>[2]Activity_TRA!D124</f>
        <v>0</v>
      </c>
      <c r="E124" s="7">
        <f>[2]Activity_TRA!E124</f>
        <v>0</v>
      </c>
      <c r="F124" s="7">
        <f>[2]Activity_TRA!F124</f>
        <v>0</v>
      </c>
      <c r="G124" s="7">
        <f>[2]Activity_TRA!G124</f>
        <v>0</v>
      </c>
      <c r="H124" s="7">
        <f>[2]Activity_TRA!H124</f>
        <v>0</v>
      </c>
      <c r="I124" s="7">
        <f>[2]Activity_TRA!I124</f>
        <v>0</v>
      </c>
      <c r="J124" s="7">
        <f>[2]Activity_TRA!J124</f>
        <v>0</v>
      </c>
      <c r="K124" s="7">
        <f>[2]Activity_TRA!K124</f>
        <v>0</v>
      </c>
    </row>
    <row r="125" spans="1:11" ht="14.5" customHeight="1">
      <c r="A125" s="1">
        <f>[2]Activity_TRA!A125</f>
        <v>0</v>
      </c>
      <c r="B125" s="1">
        <f>[2]Activity_TRA!B125</f>
        <v>0</v>
      </c>
      <c r="C125" s="7">
        <f>[2]Activity_TRA!C125</f>
        <v>0</v>
      </c>
      <c r="D125" s="7">
        <f>[2]Activity_TRA!D125</f>
        <v>0</v>
      </c>
      <c r="E125" s="7">
        <f>[2]Activity_TRA!E125</f>
        <v>0</v>
      </c>
      <c r="F125" s="7">
        <f>[2]Activity_TRA!F125</f>
        <v>0</v>
      </c>
      <c r="G125" s="7">
        <f>[2]Activity_TRA!G125</f>
        <v>0</v>
      </c>
      <c r="H125" s="7">
        <f>[2]Activity_TRA!H125</f>
        <v>0</v>
      </c>
      <c r="I125" s="7">
        <f>[2]Activity_TRA!I125</f>
        <v>0</v>
      </c>
      <c r="J125" s="7">
        <f>[2]Activity_TRA!J125</f>
        <v>0</v>
      </c>
      <c r="K125" s="7">
        <f>[2]Activity_TRA!K125</f>
        <v>0</v>
      </c>
    </row>
    <row r="126" spans="1:11" ht="14.5" customHeight="1">
      <c r="A126" s="1">
        <f>[2]Activity_TRA!A126</f>
        <v>0</v>
      </c>
      <c r="B126" s="1">
        <f>[2]Activity_TRA!B126</f>
        <v>0</v>
      </c>
      <c r="C126" s="7">
        <f>[2]Activity_TRA!C126</f>
        <v>0</v>
      </c>
      <c r="D126" s="7">
        <f>[2]Activity_TRA!D126</f>
        <v>0</v>
      </c>
      <c r="E126" s="7">
        <f>[2]Activity_TRA!E126</f>
        <v>0</v>
      </c>
      <c r="F126" s="7">
        <f>[2]Activity_TRA!F126</f>
        <v>0</v>
      </c>
      <c r="G126" s="7">
        <f>[2]Activity_TRA!G126</f>
        <v>0</v>
      </c>
      <c r="H126" s="7">
        <f>[2]Activity_TRA!H126</f>
        <v>0</v>
      </c>
      <c r="I126" s="7">
        <f>[2]Activity_TRA!I126</f>
        <v>0</v>
      </c>
      <c r="J126" s="7">
        <f>[2]Activity_TRA!J126</f>
        <v>0</v>
      </c>
      <c r="K126" s="7">
        <f>[2]Activity_TRA!K126</f>
        <v>0</v>
      </c>
    </row>
    <row r="127" spans="1:11" ht="14.5" customHeight="1">
      <c r="A127" s="1">
        <f>[2]Activity_TRA!A127</f>
        <v>0</v>
      </c>
      <c r="B127" s="1">
        <f>[2]Activity_TRA!B127</f>
        <v>0</v>
      </c>
      <c r="C127" s="7">
        <f>[2]Activity_TRA!C127</f>
        <v>0</v>
      </c>
      <c r="D127" s="7">
        <f>[2]Activity_TRA!D127</f>
        <v>0</v>
      </c>
      <c r="E127" s="7">
        <f>[2]Activity_TRA!E127</f>
        <v>0</v>
      </c>
      <c r="F127" s="7">
        <f>[2]Activity_TRA!F127</f>
        <v>0</v>
      </c>
      <c r="G127" s="7">
        <f>[2]Activity_TRA!G127</f>
        <v>0</v>
      </c>
      <c r="H127" s="7">
        <f>[2]Activity_TRA!H127</f>
        <v>0</v>
      </c>
      <c r="I127" s="7">
        <f>[2]Activity_TRA!I127</f>
        <v>0</v>
      </c>
      <c r="J127" s="7">
        <f>[2]Activity_TRA!J127</f>
        <v>0</v>
      </c>
      <c r="K127" s="7">
        <f>[2]Activity_TRA!K127</f>
        <v>0</v>
      </c>
    </row>
    <row r="128" spans="1:11" ht="14.5" customHeight="1">
      <c r="A128" s="1">
        <f>[2]Activity_TRA!A128</f>
        <v>0</v>
      </c>
      <c r="B128" s="1">
        <f>[2]Activity_TRA!B128</f>
        <v>0</v>
      </c>
      <c r="C128" s="7">
        <f>[2]Activity_TRA!C128</f>
        <v>0</v>
      </c>
      <c r="D128" s="7">
        <f>[2]Activity_TRA!D128</f>
        <v>0</v>
      </c>
      <c r="E128" s="7">
        <f>[2]Activity_TRA!E128</f>
        <v>0</v>
      </c>
      <c r="F128" s="7">
        <f>[2]Activity_TRA!F128</f>
        <v>0</v>
      </c>
      <c r="G128" s="7">
        <f>[2]Activity_TRA!G128</f>
        <v>0</v>
      </c>
      <c r="H128" s="7">
        <f>[2]Activity_TRA!H128</f>
        <v>0</v>
      </c>
      <c r="I128" s="7">
        <f>[2]Activity_TRA!I128</f>
        <v>0</v>
      </c>
      <c r="J128" s="7">
        <f>[2]Activity_TRA!J128</f>
        <v>0</v>
      </c>
      <c r="K128" s="7">
        <f>[2]Activity_TRA!K128</f>
        <v>0</v>
      </c>
    </row>
    <row r="129" spans="1:11" ht="14.5" customHeight="1">
      <c r="A129" s="1">
        <f>[2]Activity_TRA!A129</f>
        <v>0</v>
      </c>
      <c r="B129" s="1">
        <f>[2]Activity_TRA!B129</f>
        <v>0</v>
      </c>
      <c r="C129" s="7">
        <f>[2]Activity_TRA!C129</f>
        <v>0</v>
      </c>
      <c r="D129" s="7">
        <f>[2]Activity_TRA!D129</f>
        <v>0</v>
      </c>
      <c r="E129" s="7">
        <f>[2]Activity_TRA!E129</f>
        <v>0</v>
      </c>
      <c r="F129" s="7">
        <f>[2]Activity_TRA!F129</f>
        <v>0</v>
      </c>
      <c r="G129" s="7">
        <f>[2]Activity_TRA!G129</f>
        <v>0</v>
      </c>
      <c r="H129" s="7">
        <f>[2]Activity_TRA!H129</f>
        <v>0</v>
      </c>
      <c r="I129" s="7">
        <f>[2]Activity_TRA!I129</f>
        <v>0</v>
      </c>
      <c r="J129" s="7">
        <f>[2]Activity_TRA!J129</f>
        <v>0</v>
      </c>
      <c r="K129" s="7">
        <f>[2]Activity_TRA!K129</f>
        <v>0</v>
      </c>
    </row>
    <row r="130" spans="1:11" ht="14.5" customHeight="1">
      <c r="A130" s="1">
        <f>[2]Activity_TRA!A130</f>
        <v>0</v>
      </c>
      <c r="B130" s="1">
        <f>[2]Activity_TRA!B130</f>
        <v>0</v>
      </c>
      <c r="C130" s="7">
        <f>[2]Activity_TRA!C130</f>
        <v>0</v>
      </c>
      <c r="D130" s="7">
        <f>[2]Activity_TRA!D130</f>
        <v>0</v>
      </c>
      <c r="E130" s="7">
        <f>[2]Activity_TRA!E130</f>
        <v>0</v>
      </c>
      <c r="F130" s="7">
        <f>[2]Activity_TRA!F130</f>
        <v>0</v>
      </c>
      <c r="G130" s="7">
        <f>[2]Activity_TRA!G130</f>
        <v>0</v>
      </c>
      <c r="H130" s="7">
        <f>[2]Activity_TRA!H130</f>
        <v>0</v>
      </c>
      <c r="I130" s="7">
        <f>[2]Activity_TRA!I130</f>
        <v>0</v>
      </c>
      <c r="J130" s="7">
        <f>[2]Activity_TRA!J130</f>
        <v>0</v>
      </c>
      <c r="K130" s="7">
        <f>[2]Activity_TRA!K130</f>
        <v>0</v>
      </c>
    </row>
    <row r="131" spans="1:11" ht="14.5" customHeight="1">
      <c r="A131" s="1">
        <f>[2]Activity_TRA!A131</f>
        <v>0</v>
      </c>
      <c r="B131" s="1">
        <f>[2]Activity_TRA!B131</f>
        <v>0</v>
      </c>
      <c r="C131" s="7">
        <f>[2]Activity_TRA!C131</f>
        <v>0</v>
      </c>
      <c r="D131" s="7">
        <f>[2]Activity_TRA!D131</f>
        <v>0</v>
      </c>
      <c r="E131" s="7">
        <f>[2]Activity_TRA!E131</f>
        <v>0</v>
      </c>
      <c r="F131" s="7">
        <f>[2]Activity_TRA!F131</f>
        <v>0</v>
      </c>
      <c r="G131" s="7">
        <f>[2]Activity_TRA!G131</f>
        <v>0</v>
      </c>
      <c r="H131" s="7">
        <f>[2]Activity_TRA!H131</f>
        <v>0</v>
      </c>
      <c r="I131" s="7">
        <f>[2]Activity_TRA!I131</f>
        <v>0</v>
      </c>
      <c r="J131" s="7">
        <f>[2]Activity_TRA!J131</f>
        <v>0</v>
      </c>
      <c r="K131" s="7">
        <f>[2]Activity_TRA!K131</f>
        <v>0</v>
      </c>
    </row>
    <row r="132" spans="1:11" ht="14.5" customHeight="1">
      <c r="A132" s="1">
        <f>[2]Activity_TRA!A132</f>
        <v>0</v>
      </c>
      <c r="B132" s="1">
        <f>[2]Activity_TRA!B132</f>
        <v>0</v>
      </c>
      <c r="C132" s="7">
        <f>[2]Activity_TRA!C132</f>
        <v>0</v>
      </c>
      <c r="D132" s="7">
        <f>[2]Activity_TRA!D132</f>
        <v>0</v>
      </c>
      <c r="E132" s="7">
        <f>[2]Activity_TRA!E132</f>
        <v>0</v>
      </c>
      <c r="F132" s="7">
        <f>[2]Activity_TRA!F132</f>
        <v>0</v>
      </c>
      <c r="G132" s="7">
        <f>[2]Activity_TRA!G132</f>
        <v>0</v>
      </c>
      <c r="H132" s="7">
        <f>[2]Activity_TRA!H132</f>
        <v>0</v>
      </c>
      <c r="I132" s="7">
        <f>[2]Activity_TRA!I132</f>
        <v>0</v>
      </c>
      <c r="J132" s="7">
        <f>[2]Activity_TRA!J132</f>
        <v>0</v>
      </c>
      <c r="K132" s="7">
        <f>[2]Activity_TRA!K132</f>
        <v>0</v>
      </c>
    </row>
    <row r="133" spans="1:11" ht="14.5" customHeight="1">
      <c r="A133" s="1">
        <f>[2]Activity_TRA!A133</f>
        <v>0</v>
      </c>
      <c r="B133" s="1">
        <f>[2]Activity_TRA!B133</f>
        <v>0</v>
      </c>
      <c r="C133" s="7">
        <f>[2]Activity_TRA!C133</f>
        <v>0</v>
      </c>
      <c r="D133" s="7">
        <f>[2]Activity_TRA!D133</f>
        <v>0</v>
      </c>
      <c r="E133" s="7">
        <f>[2]Activity_TRA!E133</f>
        <v>0</v>
      </c>
      <c r="F133" s="7">
        <f>[2]Activity_TRA!F133</f>
        <v>0</v>
      </c>
      <c r="G133" s="7">
        <f>[2]Activity_TRA!G133</f>
        <v>0</v>
      </c>
      <c r="H133" s="7">
        <f>[2]Activity_TRA!H133</f>
        <v>0</v>
      </c>
      <c r="I133" s="7">
        <f>[2]Activity_TRA!I133</f>
        <v>0</v>
      </c>
      <c r="J133" s="7">
        <f>[2]Activity_TRA!J133</f>
        <v>0</v>
      </c>
      <c r="K133" s="7">
        <f>[2]Activity_TRA!K133</f>
        <v>0</v>
      </c>
    </row>
    <row r="134" spans="1:11" ht="14.5" customHeight="1">
      <c r="A134" s="1">
        <f>[2]Activity_TRA!A134</f>
        <v>0</v>
      </c>
      <c r="B134" s="1">
        <f>[2]Activity_TRA!B134</f>
        <v>0</v>
      </c>
      <c r="C134" s="7">
        <f>[2]Activity_TRA!C134</f>
        <v>0</v>
      </c>
      <c r="D134" s="7">
        <f>[2]Activity_TRA!D134</f>
        <v>0</v>
      </c>
      <c r="E134" s="7">
        <f>[2]Activity_TRA!E134</f>
        <v>0</v>
      </c>
      <c r="F134" s="7">
        <f>[2]Activity_TRA!F134</f>
        <v>0</v>
      </c>
      <c r="G134" s="7">
        <f>[2]Activity_TRA!G134</f>
        <v>0</v>
      </c>
      <c r="H134" s="7">
        <f>[2]Activity_TRA!H134</f>
        <v>0</v>
      </c>
      <c r="I134" s="7">
        <f>[2]Activity_TRA!I134</f>
        <v>0</v>
      </c>
      <c r="J134" s="7">
        <f>[2]Activity_TRA!J134</f>
        <v>0</v>
      </c>
      <c r="K134" s="7">
        <f>[2]Activity_TRA!K134</f>
        <v>0</v>
      </c>
    </row>
    <row r="135" spans="1:11" ht="14.5" customHeight="1">
      <c r="A135" s="1">
        <f>[2]Activity_TRA!A135</f>
        <v>0</v>
      </c>
      <c r="B135" s="1">
        <f>[2]Activity_TRA!B135</f>
        <v>0</v>
      </c>
      <c r="C135" s="7">
        <f>[2]Activity_TRA!C135</f>
        <v>0</v>
      </c>
      <c r="D135" s="7">
        <f>[2]Activity_TRA!D135</f>
        <v>0</v>
      </c>
      <c r="E135" s="7">
        <f>[2]Activity_TRA!E135</f>
        <v>0</v>
      </c>
      <c r="F135" s="7">
        <f>[2]Activity_TRA!F135</f>
        <v>0</v>
      </c>
      <c r="G135" s="7">
        <f>[2]Activity_TRA!G135</f>
        <v>0</v>
      </c>
      <c r="H135" s="7">
        <f>[2]Activity_TRA!H135</f>
        <v>0</v>
      </c>
      <c r="I135" s="7">
        <f>[2]Activity_TRA!I135</f>
        <v>0</v>
      </c>
      <c r="J135" s="7">
        <f>[2]Activity_TRA!J135</f>
        <v>0</v>
      </c>
      <c r="K135" s="7">
        <f>[2]Activity_TRA!K135</f>
        <v>0</v>
      </c>
    </row>
    <row r="136" spans="1:11" ht="14.5" customHeight="1">
      <c r="A136" s="1">
        <f>[2]Activity_TRA!A136</f>
        <v>0</v>
      </c>
      <c r="B136" s="1">
        <f>[2]Activity_TRA!B136</f>
        <v>0</v>
      </c>
      <c r="C136" s="7">
        <f>[2]Activity_TRA!C136</f>
        <v>0</v>
      </c>
      <c r="D136" s="7">
        <f>[2]Activity_TRA!D136</f>
        <v>0</v>
      </c>
      <c r="E136" s="7">
        <f>[2]Activity_TRA!E136</f>
        <v>0</v>
      </c>
      <c r="F136" s="7">
        <f>[2]Activity_TRA!F136</f>
        <v>0</v>
      </c>
      <c r="G136" s="7">
        <f>[2]Activity_TRA!G136</f>
        <v>0</v>
      </c>
      <c r="H136" s="7">
        <f>[2]Activity_TRA!H136</f>
        <v>0</v>
      </c>
      <c r="I136" s="7">
        <f>[2]Activity_TRA!I136</f>
        <v>0</v>
      </c>
      <c r="J136" s="7">
        <f>[2]Activity_TRA!J136</f>
        <v>0</v>
      </c>
      <c r="K136" s="7">
        <f>[2]Activity_TRA!K136</f>
        <v>0</v>
      </c>
    </row>
    <row r="137" spans="1:11" ht="14.5" customHeight="1">
      <c r="A137" s="1">
        <f>[2]Activity_TRA!A137</f>
        <v>0</v>
      </c>
      <c r="B137" s="1">
        <f>[2]Activity_TRA!B137</f>
        <v>0</v>
      </c>
      <c r="C137" s="7">
        <f>[2]Activity_TRA!C137</f>
        <v>0</v>
      </c>
      <c r="D137" s="7">
        <f>[2]Activity_TRA!D137</f>
        <v>0</v>
      </c>
      <c r="E137" s="7">
        <f>[2]Activity_TRA!E137</f>
        <v>0</v>
      </c>
      <c r="F137" s="7">
        <f>[2]Activity_TRA!F137</f>
        <v>0</v>
      </c>
      <c r="G137" s="7">
        <f>[2]Activity_TRA!G137</f>
        <v>0</v>
      </c>
      <c r="H137" s="7">
        <f>[2]Activity_TRA!H137</f>
        <v>0</v>
      </c>
      <c r="I137" s="7">
        <f>[2]Activity_TRA!I137</f>
        <v>0</v>
      </c>
      <c r="J137" s="7">
        <f>[2]Activity_TRA!J137</f>
        <v>0</v>
      </c>
      <c r="K137" s="7">
        <f>[2]Activity_TRA!K137</f>
        <v>0</v>
      </c>
    </row>
    <row r="138" spans="1:11" ht="14.5" customHeight="1">
      <c r="A138" s="1">
        <f>[2]Activity_TRA!A138</f>
        <v>0</v>
      </c>
      <c r="B138" s="1">
        <f>[2]Activity_TRA!B138</f>
        <v>0</v>
      </c>
      <c r="C138" s="7">
        <f>[2]Activity_TRA!C138</f>
        <v>0</v>
      </c>
      <c r="D138" s="7">
        <f>[2]Activity_TRA!D138</f>
        <v>0</v>
      </c>
      <c r="E138" s="7">
        <f>[2]Activity_TRA!E138</f>
        <v>0</v>
      </c>
      <c r="F138" s="7">
        <f>[2]Activity_TRA!F138</f>
        <v>0</v>
      </c>
      <c r="G138" s="7">
        <f>[2]Activity_TRA!G138</f>
        <v>0</v>
      </c>
      <c r="H138" s="7">
        <f>[2]Activity_TRA!H138</f>
        <v>0</v>
      </c>
      <c r="I138" s="7">
        <f>[2]Activity_TRA!I138</f>
        <v>0</v>
      </c>
      <c r="J138" s="7">
        <f>[2]Activity_TRA!J138</f>
        <v>0</v>
      </c>
      <c r="K138" s="7">
        <f>[2]Activity_TRA!K138</f>
        <v>0</v>
      </c>
    </row>
    <row r="139" spans="1:11" ht="14.5" customHeight="1">
      <c r="A139" s="1">
        <f>[2]Activity_TRA!A139</f>
        <v>0</v>
      </c>
      <c r="B139" s="1">
        <f>[2]Activity_TRA!B139</f>
        <v>0</v>
      </c>
      <c r="C139" s="7">
        <f>[2]Activity_TRA!C139</f>
        <v>0</v>
      </c>
      <c r="D139" s="7">
        <f>[2]Activity_TRA!D139</f>
        <v>0</v>
      </c>
      <c r="E139" s="7">
        <f>[2]Activity_TRA!E139</f>
        <v>0</v>
      </c>
      <c r="F139" s="7">
        <f>[2]Activity_TRA!F139</f>
        <v>0</v>
      </c>
      <c r="G139" s="7">
        <f>[2]Activity_TRA!G139</f>
        <v>0</v>
      </c>
      <c r="H139" s="7">
        <f>[2]Activity_TRA!H139</f>
        <v>0</v>
      </c>
      <c r="I139" s="7">
        <f>[2]Activity_TRA!I139</f>
        <v>0</v>
      </c>
      <c r="J139" s="7">
        <f>[2]Activity_TRA!J139</f>
        <v>0</v>
      </c>
      <c r="K139" s="7">
        <f>[2]Activity_TRA!K139</f>
        <v>0</v>
      </c>
    </row>
    <row r="140" spans="1:11" ht="14.5" customHeight="1">
      <c r="A140" s="1">
        <f>[2]Activity_TRA!A140</f>
        <v>0</v>
      </c>
      <c r="B140" s="1">
        <f>[2]Activity_TRA!B140</f>
        <v>0</v>
      </c>
      <c r="C140" s="7">
        <f>[2]Activity_TRA!C140</f>
        <v>0</v>
      </c>
      <c r="D140" s="7">
        <f>[2]Activity_TRA!D140</f>
        <v>0</v>
      </c>
      <c r="E140" s="7">
        <f>[2]Activity_TRA!E140</f>
        <v>0</v>
      </c>
      <c r="F140" s="7">
        <f>[2]Activity_TRA!F140</f>
        <v>0</v>
      </c>
      <c r="G140" s="7">
        <f>[2]Activity_TRA!G140</f>
        <v>0</v>
      </c>
      <c r="H140" s="7">
        <f>[2]Activity_TRA!H140</f>
        <v>0</v>
      </c>
      <c r="I140" s="7">
        <f>[2]Activity_TRA!I140</f>
        <v>0</v>
      </c>
      <c r="J140" s="7">
        <f>[2]Activity_TRA!J140</f>
        <v>0</v>
      </c>
      <c r="K140" s="7">
        <f>[2]Activity_TRA!K140</f>
        <v>0</v>
      </c>
    </row>
    <row r="141" spans="1:11" ht="14.5" customHeight="1">
      <c r="A141" s="1">
        <f>[2]Activity_TRA!A141</f>
        <v>0</v>
      </c>
      <c r="B141" s="1">
        <f>[2]Activity_TRA!B141</f>
        <v>0</v>
      </c>
      <c r="C141" s="7">
        <f>[2]Activity_TRA!C141</f>
        <v>0</v>
      </c>
      <c r="D141" s="7">
        <f>[2]Activity_TRA!D141</f>
        <v>0</v>
      </c>
      <c r="E141" s="7">
        <f>[2]Activity_TRA!E141</f>
        <v>0</v>
      </c>
      <c r="F141" s="7">
        <f>[2]Activity_TRA!F141</f>
        <v>0</v>
      </c>
      <c r="G141" s="7">
        <f>[2]Activity_TRA!G141</f>
        <v>0</v>
      </c>
      <c r="H141" s="7">
        <f>[2]Activity_TRA!H141</f>
        <v>0</v>
      </c>
      <c r="I141" s="7">
        <f>[2]Activity_TRA!I141</f>
        <v>0</v>
      </c>
      <c r="J141" s="7">
        <f>[2]Activity_TRA!J141</f>
        <v>0</v>
      </c>
      <c r="K141" s="7">
        <f>[2]Activity_TRA!K141</f>
        <v>0</v>
      </c>
    </row>
    <row r="142" spans="1:11" ht="14.5" customHeight="1">
      <c r="A142" s="1">
        <f>[2]Activity_TRA!A142</f>
        <v>0</v>
      </c>
      <c r="B142" s="1">
        <f>[2]Activity_TRA!B142</f>
        <v>0</v>
      </c>
      <c r="C142" s="7">
        <f>[2]Activity_TRA!C142</f>
        <v>0</v>
      </c>
      <c r="D142" s="7">
        <f>[2]Activity_TRA!D142</f>
        <v>0</v>
      </c>
      <c r="E142" s="7">
        <f>[2]Activity_TRA!E142</f>
        <v>0</v>
      </c>
      <c r="F142" s="7">
        <f>[2]Activity_TRA!F142</f>
        <v>0</v>
      </c>
      <c r="G142" s="7">
        <f>[2]Activity_TRA!G142</f>
        <v>0</v>
      </c>
      <c r="H142" s="7">
        <f>[2]Activity_TRA!H142</f>
        <v>0</v>
      </c>
      <c r="I142" s="7">
        <f>[2]Activity_TRA!I142</f>
        <v>0</v>
      </c>
      <c r="J142" s="7">
        <f>[2]Activity_TRA!J142</f>
        <v>0</v>
      </c>
      <c r="K142" s="7">
        <f>[2]Activity_TRA!K142</f>
        <v>0</v>
      </c>
    </row>
    <row r="143" spans="1:11" ht="14.5" customHeight="1">
      <c r="A143" s="1">
        <f>[2]Activity_TRA!A143</f>
        <v>0</v>
      </c>
      <c r="B143" s="1">
        <f>[2]Activity_TRA!B143</f>
        <v>0</v>
      </c>
      <c r="C143" s="7">
        <f>[2]Activity_TRA!C143</f>
        <v>0</v>
      </c>
      <c r="D143" s="7">
        <f>[2]Activity_TRA!D143</f>
        <v>0</v>
      </c>
      <c r="E143" s="7">
        <f>[2]Activity_TRA!E143</f>
        <v>0</v>
      </c>
      <c r="F143" s="7">
        <f>[2]Activity_TRA!F143</f>
        <v>0</v>
      </c>
      <c r="G143" s="7">
        <f>[2]Activity_TRA!G143</f>
        <v>0</v>
      </c>
      <c r="H143" s="7">
        <f>[2]Activity_TRA!H143</f>
        <v>0</v>
      </c>
      <c r="I143" s="7">
        <f>[2]Activity_TRA!I143</f>
        <v>0</v>
      </c>
      <c r="J143" s="7">
        <f>[2]Activity_TRA!J143</f>
        <v>0</v>
      </c>
      <c r="K143" s="7">
        <f>[2]Activity_TRA!K143</f>
        <v>0</v>
      </c>
    </row>
    <row r="144" spans="1:11" ht="14.5" customHeight="1">
      <c r="A144" s="1">
        <f>[2]Activity_TRA!A144</f>
        <v>0</v>
      </c>
      <c r="B144" s="1">
        <f>[2]Activity_TRA!B144</f>
        <v>0</v>
      </c>
      <c r="C144" s="7">
        <f>[2]Activity_TRA!C144</f>
        <v>0</v>
      </c>
      <c r="D144" s="7">
        <f>[2]Activity_TRA!D144</f>
        <v>0</v>
      </c>
      <c r="E144" s="7">
        <f>[2]Activity_TRA!E144</f>
        <v>0</v>
      </c>
      <c r="F144" s="7">
        <f>[2]Activity_TRA!F144</f>
        <v>0</v>
      </c>
      <c r="G144" s="7">
        <f>[2]Activity_TRA!G144</f>
        <v>0</v>
      </c>
      <c r="H144" s="7">
        <f>[2]Activity_TRA!H144</f>
        <v>0</v>
      </c>
      <c r="I144" s="7">
        <f>[2]Activity_TRA!I144</f>
        <v>0</v>
      </c>
      <c r="J144" s="7">
        <f>[2]Activity_TRA!J144</f>
        <v>0</v>
      </c>
      <c r="K144" s="7">
        <f>[2]Activity_TRA!K144</f>
        <v>0</v>
      </c>
    </row>
    <row r="145" spans="1:11" ht="14.5" customHeight="1">
      <c r="A145" s="1">
        <f>[2]Activity_TRA!A145</f>
        <v>0</v>
      </c>
      <c r="B145" s="1">
        <f>[2]Activity_TRA!B145</f>
        <v>0</v>
      </c>
      <c r="C145" s="7">
        <f>[2]Activity_TRA!C145</f>
        <v>0</v>
      </c>
      <c r="D145" s="7">
        <f>[2]Activity_TRA!D145</f>
        <v>0</v>
      </c>
      <c r="E145" s="7">
        <f>[2]Activity_TRA!E145</f>
        <v>0</v>
      </c>
      <c r="F145" s="7">
        <f>[2]Activity_TRA!F145</f>
        <v>0</v>
      </c>
      <c r="G145" s="7">
        <f>[2]Activity_TRA!G145</f>
        <v>0</v>
      </c>
      <c r="H145" s="7">
        <f>[2]Activity_TRA!H145</f>
        <v>0</v>
      </c>
      <c r="I145" s="7">
        <f>[2]Activity_TRA!I145</f>
        <v>0</v>
      </c>
      <c r="J145" s="7">
        <f>[2]Activity_TRA!J145</f>
        <v>0</v>
      </c>
      <c r="K145" s="7">
        <f>[2]Activity_TRA!K145</f>
        <v>0</v>
      </c>
    </row>
    <row r="146" spans="1:11">
      <c r="A146" s="1">
        <f>[2]Activity_TRA!A146</f>
        <v>0</v>
      </c>
      <c r="B146" s="1">
        <f>[2]Activity_TRA!B146</f>
        <v>0</v>
      </c>
      <c r="C146" s="1">
        <f>[2]Activity_TRA!C146</f>
        <v>0</v>
      </c>
      <c r="D146" s="1">
        <f>[2]Activity_TRA!D146</f>
        <v>0</v>
      </c>
      <c r="E146" s="1">
        <f>[2]Activity_TRA!E146</f>
        <v>0</v>
      </c>
      <c r="F146" s="1">
        <f>[2]Activity_TRA!F146</f>
        <v>0</v>
      </c>
      <c r="G146" s="1">
        <f>[2]Activity_TRA!G146</f>
        <v>0</v>
      </c>
      <c r="H146" s="1">
        <f>[2]Activity_TRA!H146</f>
        <v>0</v>
      </c>
      <c r="I146" s="1">
        <f>[2]Activity_TRA!I146</f>
        <v>0</v>
      </c>
      <c r="J146" s="1">
        <f>[2]Activity_TRA!J146</f>
        <v>0</v>
      </c>
      <c r="K146" s="1">
        <f>[2]Activity_TRA!K146</f>
        <v>0</v>
      </c>
    </row>
    <row r="147" spans="1:11">
      <c r="A147" s="1">
        <f>[2]Activity_TRA!A147</f>
        <v>0</v>
      </c>
      <c r="B147" s="1">
        <f>[2]Activity_TRA!B147</f>
        <v>0</v>
      </c>
      <c r="C147" s="1">
        <f>[2]Activity_TRA!C147</f>
        <v>0</v>
      </c>
      <c r="D147" s="1">
        <f>[2]Activity_TRA!D147</f>
        <v>0</v>
      </c>
      <c r="E147" s="1">
        <f>[2]Activity_TRA!E147</f>
        <v>0</v>
      </c>
      <c r="F147" s="1">
        <f>[2]Activity_TRA!F147</f>
        <v>0</v>
      </c>
      <c r="G147" s="1">
        <f>[2]Activity_TRA!G147</f>
        <v>0</v>
      </c>
      <c r="H147" s="1">
        <f>[2]Activity_TRA!H147</f>
        <v>0</v>
      </c>
      <c r="I147" s="1">
        <f>[2]Activity_TRA!I147</f>
        <v>0</v>
      </c>
      <c r="J147" s="1">
        <f>[2]Activity_TRA!J147</f>
        <v>0</v>
      </c>
      <c r="K147" s="1">
        <f>[2]Activity_TRA!K147</f>
        <v>0</v>
      </c>
    </row>
    <row r="148" spans="1:11">
      <c r="A148" s="1">
        <f>[2]Activity_TRA!A148</f>
        <v>0</v>
      </c>
      <c r="B148" s="1">
        <f>[2]Activity_TRA!B148</f>
        <v>0</v>
      </c>
      <c r="C148" s="1">
        <f>[2]Activity_TRA!C148</f>
        <v>0</v>
      </c>
      <c r="D148" s="1">
        <f>[2]Activity_TRA!D148</f>
        <v>0</v>
      </c>
      <c r="E148" s="1">
        <f>[2]Activity_TRA!E148</f>
        <v>0</v>
      </c>
      <c r="F148" s="1">
        <f>[2]Activity_TRA!F148</f>
        <v>0</v>
      </c>
      <c r="G148" s="1">
        <f>[2]Activity_TRA!G148</f>
        <v>0</v>
      </c>
      <c r="H148" s="1">
        <f>[2]Activity_TRA!H148</f>
        <v>0</v>
      </c>
      <c r="I148" s="1">
        <f>[2]Activity_TRA!I148</f>
        <v>0</v>
      </c>
      <c r="J148" s="1">
        <f>[2]Activity_TRA!J148</f>
        <v>0</v>
      </c>
      <c r="K148" s="1">
        <f>[2]Activity_TRA!K148</f>
        <v>0</v>
      </c>
    </row>
    <row r="149" spans="1:11">
      <c r="A149" s="1">
        <f>[2]Activity_TRA!A149</f>
        <v>0</v>
      </c>
      <c r="B149" s="1">
        <f>[2]Activity_TRA!B149</f>
        <v>0</v>
      </c>
      <c r="C149" s="1">
        <f>[2]Activity_TRA!C149</f>
        <v>0</v>
      </c>
      <c r="D149" s="1">
        <f>[2]Activity_TRA!D149</f>
        <v>0</v>
      </c>
      <c r="E149" s="1">
        <f>[2]Activity_TRA!E149</f>
        <v>0</v>
      </c>
      <c r="F149" s="1">
        <f>[2]Activity_TRA!F149</f>
        <v>0</v>
      </c>
      <c r="G149" s="1">
        <f>[2]Activity_TRA!G149</f>
        <v>0</v>
      </c>
      <c r="H149" s="1">
        <f>[2]Activity_TRA!H149</f>
        <v>0</v>
      </c>
      <c r="I149" s="1">
        <f>[2]Activity_TRA!I149</f>
        <v>0</v>
      </c>
      <c r="J149" s="1">
        <f>[2]Activity_TRA!J149</f>
        <v>0</v>
      </c>
      <c r="K149" s="1">
        <f>[2]Activity_TRA!K149</f>
        <v>0</v>
      </c>
    </row>
    <row r="150" spans="1:11">
      <c r="A150" s="1">
        <f>[2]Activity_TRA!A150</f>
        <v>0</v>
      </c>
      <c r="B150" s="1">
        <f>[2]Activity_TRA!B150</f>
        <v>0</v>
      </c>
      <c r="C150" s="1">
        <f>[2]Activity_TRA!C150</f>
        <v>0</v>
      </c>
      <c r="D150" s="1">
        <f>[2]Activity_TRA!D150</f>
        <v>0</v>
      </c>
      <c r="E150" s="1">
        <f>[2]Activity_TRA!E150</f>
        <v>0</v>
      </c>
      <c r="F150" s="1">
        <f>[2]Activity_TRA!F150</f>
        <v>0</v>
      </c>
      <c r="G150" s="1">
        <f>[2]Activity_TRA!G150</f>
        <v>0</v>
      </c>
      <c r="H150" s="1">
        <f>[2]Activity_TRA!H150</f>
        <v>0</v>
      </c>
      <c r="I150" s="1">
        <f>[2]Activity_TRA!I150</f>
        <v>0</v>
      </c>
      <c r="J150" s="1">
        <f>[2]Activity_TRA!J150</f>
        <v>0</v>
      </c>
      <c r="K150" s="1">
        <f>[2]Activity_TRA!K150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1FE08-9CDA-4A98-A87C-E9E35D548587}">
  <dimension ref="A1:W100"/>
  <sheetViews>
    <sheetView topLeftCell="E1" zoomScale="70" zoomScaleNormal="70" workbookViewId="0">
      <selection activeCell="V19" sqref="V19:W28"/>
    </sheetView>
  </sheetViews>
  <sheetFormatPr defaultRowHeight="14.5"/>
  <cols>
    <col min="2" max="2" width="23" bestFit="1" customWidth="1"/>
    <col min="3" max="3" width="17.90625" bestFit="1" customWidth="1"/>
  </cols>
  <sheetData>
    <row r="1" spans="1:12">
      <c r="A1">
        <f>[3]Input!A1</f>
        <v>0</v>
      </c>
      <c r="B1" t="str">
        <f>[3]Input!B1</f>
        <v>tech</v>
      </c>
      <c r="C1" t="str">
        <f>[3]Input!C1</f>
        <v>input_comm</v>
      </c>
      <c r="D1" t="str">
        <f>[3]Input!D1</f>
        <v>2010</v>
      </c>
      <c r="E1" t="str">
        <f>[3]Input!E1</f>
        <v>2015</v>
      </c>
      <c r="F1" t="str">
        <f>[3]Input!F1</f>
        <v>2020</v>
      </c>
      <c r="G1" t="str">
        <f>[3]Input!G1</f>
        <v>2025</v>
      </c>
      <c r="H1" t="str">
        <f>[3]Input!H1</f>
        <v>2030</v>
      </c>
      <c r="I1" t="str">
        <f>[3]Input!I1</f>
        <v>2035</v>
      </c>
      <c r="J1" t="str">
        <f>[3]Input!J1</f>
        <v>2040</v>
      </c>
      <c r="K1" t="str">
        <f>[3]Input!K1</f>
        <v>2045</v>
      </c>
      <c r="L1" t="str">
        <f>[3]Input!L1</f>
        <v>2050</v>
      </c>
    </row>
    <row r="2" spans="1:12">
      <c r="A2">
        <f>[3]Input!A2</f>
        <v>0</v>
      </c>
      <c r="B2" t="str">
        <f>[3]Input!B2</f>
        <v>TRA_FT_COA</v>
      </c>
      <c r="C2" t="str">
        <f>[3]Input!C2</f>
        <v>PRI_COA_HCO</v>
      </c>
      <c r="D2">
        <f>[3]Input!D2</f>
        <v>0.58199999999999996</v>
      </c>
      <c r="E2">
        <f>[3]Input!E2</f>
        <v>0.439</v>
      </c>
      <c r="F2">
        <f>[3]Input!F2</f>
        <v>0.36899999999999999</v>
      </c>
      <c r="G2">
        <f>[3]Input!G2</f>
        <v>0</v>
      </c>
      <c r="H2">
        <f>[3]Input!H2</f>
        <v>0</v>
      </c>
      <c r="I2">
        <f>[3]Input!I2</f>
        <v>0</v>
      </c>
      <c r="J2">
        <f>[3]Input!J2</f>
        <v>0</v>
      </c>
      <c r="K2">
        <f>[3]Input!K2</f>
        <v>0</v>
      </c>
      <c r="L2">
        <f>[3]Input!L2</f>
        <v>0</v>
      </c>
    </row>
    <row r="3" spans="1:12">
      <c r="A3">
        <f>[3]Input!A3</f>
        <v>1</v>
      </c>
      <c r="B3" t="str">
        <f>[3]Input!B3</f>
        <v>TRA_FT_COA</v>
      </c>
      <c r="C3" t="str">
        <f>[3]Input!C3</f>
        <v>PRI_COA_BCO</v>
      </c>
      <c r="D3">
        <f>[3]Input!D3</f>
        <v>0</v>
      </c>
      <c r="E3">
        <f>[3]Input!E3</f>
        <v>0</v>
      </c>
      <c r="F3">
        <f>[3]Input!F3</f>
        <v>0</v>
      </c>
      <c r="G3">
        <f>[3]Input!G3</f>
        <v>0.1460600635005932</v>
      </c>
      <c r="H3">
        <f>[3]Input!H3</f>
        <v>7.3030031750296584E-2</v>
      </c>
      <c r="I3">
        <f>[3]Input!I3</f>
        <v>0</v>
      </c>
      <c r="J3">
        <f>[3]Input!J3</f>
        <v>0</v>
      </c>
      <c r="K3">
        <f>[3]Input!K3</f>
        <v>0</v>
      </c>
      <c r="L3">
        <f>[3]Input!L3</f>
        <v>0</v>
      </c>
    </row>
    <row r="4" spans="1:12">
      <c r="A4">
        <f>[3]Input!A4</f>
        <v>2</v>
      </c>
      <c r="B4" t="str">
        <f>[3]Input!B4</f>
        <v>TRA_FT_AVG</v>
      </c>
      <c r="C4" t="str">
        <f>[3]Input!C4</f>
        <v>PRI_OIL_JTG</v>
      </c>
      <c r="D4">
        <f>[3]Input!D4</f>
        <v>3.5484586382789982</v>
      </c>
      <c r="E4">
        <f>[3]Input!E4</f>
        <v>2.8387669106231979</v>
      </c>
      <c r="F4">
        <f>[3]Input!F4</f>
        <v>2.129075182967398</v>
      </c>
      <c r="G4">
        <f>[3]Input!G4</f>
        <v>1.4193834553115989</v>
      </c>
      <c r="H4">
        <f>[3]Input!H4</f>
        <v>0.70969172765579946</v>
      </c>
      <c r="I4">
        <f>[3]Input!I4</f>
        <v>0</v>
      </c>
      <c r="J4">
        <f>[3]Input!J4</f>
        <v>0</v>
      </c>
      <c r="K4">
        <f>[3]Input!K4</f>
        <v>0</v>
      </c>
      <c r="L4">
        <f>[3]Input!L4</f>
        <v>0</v>
      </c>
    </row>
    <row r="5" spans="1:12">
      <c r="A5">
        <f>[3]Input!A5</f>
        <v>3</v>
      </c>
      <c r="B5" t="str">
        <f>[3]Input!B5</f>
        <v>TRA_FT_DST</v>
      </c>
      <c r="C5" t="str">
        <f>[3]Input!C5</f>
        <v>PRI_OIL_DST_kt</v>
      </c>
      <c r="D5">
        <f>[3]Input!D5</f>
        <v>199665.9831971876</v>
      </c>
      <c r="E5">
        <f>[3]Input!E5</f>
        <v>208121.5670326729</v>
      </c>
      <c r="F5">
        <f>[3]Input!F5</f>
        <v>184028.0082534129</v>
      </c>
      <c r="G5">
        <f>[3]Input!G5</f>
        <v>225761.08575773559</v>
      </c>
      <c r="H5">
        <f>[3]Input!H5</f>
        <v>186974.25009329189</v>
      </c>
      <c r="I5">
        <f>[3]Input!I5</f>
        <v>114649.5822712708</v>
      </c>
      <c r="J5">
        <f>[3]Input!J5</f>
        <v>21134.159178950391</v>
      </c>
      <c r="K5">
        <f>[3]Input!K5</f>
        <v>10587.747407323061</v>
      </c>
      <c r="L5">
        <f>[3]Input!L5</f>
        <v>8340.8109184445384</v>
      </c>
    </row>
    <row r="6" spans="1:12">
      <c r="A6">
        <f>[3]Input!A6</f>
        <v>4</v>
      </c>
      <c r="B6" t="str">
        <f>[3]Input!B6</f>
        <v>TRA_FT_DST</v>
      </c>
      <c r="C6" t="str">
        <f>[3]Input!C6</f>
        <v>RNW_BIO_EMHV</v>
      </c>
      <c r="D6">
        <f>[3]Input!D6</f>
        <v>6787.1596675165338</v>
      </c>
      <c r="E6">
        <f>[3]Input!E6</f>
        <v>11277.512625097779</v>
      </c>
      <c r="F6">
        <f>[3]Input!F6</f>
        <v>12526.67045773545</v>
      </c>
      <c r="G6">
        <f>[3]Input!G6</f>
        <v>13137.16725752518</v>
      </c>
      <c r="H6">
        <f>[3]Input!H6</f>
        <v>23051.12395520314</v>
      </c>
      <c r="I6">
        <f>[3]Input!I6</f>
        <v>28401.073477687951</v>
      </c>
      <c r="J6">
        <f>[3]Input!J6</f>
        <v>3067.8618162992489</v>
      </c>
      <c r="K6">
        <f>[3]Input!K6</f>
        <v>2475.057835478116</v>
      </c>
      <c r="L6">
        <f>[3]Input!L6</f>
        <v>388.83708507608458</v>
      </c>
    </row>
    <row r="7" spans="1:12">
      <c r="A7">
        <f>[3]Input!A7</f>
        <v>5</v>
      </c>
      <c r="B7" t="str">
        <f>[3]Input!B7</f>
        <v>TRA_FT_DST</v>
      </c>
      <c r="C7" t="str">
        <f>[3]Input!C7</f>
        <v>RNW_BIO_HVO</v>
      </c>
      <c r="D7">
        <f>[3]Input!D7</f>
        <v>0</v>
      </c>
      <c r="E7">
        <f>[3]Input!E7</f>
        <v>0</v>
      </c>
      <c r="F7">
        <f>[3]Input!F7</f>
        <v>0</v>
      </c>
      <c r="G7">
        <f>[3]Input!G7</f>
        <v>0</v>
      </c>
      <c r="H7">
        <f>[3]Input!H7</f>
        <v>0</v>
      </c>
      <c r="I7">
        <f>[3]Input!I7</f>
        <v>0</v>
      </c>
      <c r="J7">
        <f>[3]Input!J7</f>
        <v>58992.551447347163</v>
      </c>
      <c r="K7">
        <f>[3]Input!K7</f>
        <v>51761.769342044608</v>
      </c>
      <c r="L7">
        <f>[3]Input!L7</f>
        <v>4231.5881656821985</v>
      </c>
    </row>
    <row r="8" spans="1:12">
      <c r="A8">
        <f>[3]Input!A8</f>
        <v>6</v>
      </c>
      <c r="B8" t="str">
        <f>[3]Input!B8</f>
        <v>TRA_FT_DST</v>
      </c>
      <c r="C8" t="str">
        <f>[3]Input!C8</f>
        <v>RNW_BIO_DST_FT</v>
      </c>
      <c r="D8">
        <f>[3]Input!D8</f>
        <v>0</v>
      </c>
      <c r="E8">
        <f>[3]Input!E8</f>
        <v>0</v>
      </c>
      <c r="F8">
        <f>[3]Input!F8</f>
        <v>17006.0365338585</v>
      </c>
      <c r="G8">
        <f>[3]Input!G8</f>
        <v>18361.781003039359</v>
      </c>
      <c r="H8">
        <f>[3]Input!H8</f>
        <v>19638.654612183451</v>
      </c>
      <c r="I8">
        <f>[3]Input!I8</f>
        <v>19466.332583590149</v>
      </c>
      <c r="J8">
        <f>[3]Input!J8</f>
        <v>19067.488100711511</v>
      </c>
      <c r="K8">
        <f>[3]Input!K8</f>
        <v>17677.353264424779</v>
      </c>
      <c r="L8">
        <f>[3]Input!L8</f>
        <v>0</v>
      </c>
    </row>
    <row r="9" spans="1:12">
      <c r="A9">
        <f>[3]Input!A9</f>
        <v>7</v>
      </c>
      <c r="B9" t="str">
        <f>[3]Input!B9</f>
        <v>TRA_FT_ELC</v>
      </c>
      <c r="C9" t="str">
        <f>[3]Input!C9</f>
        <v>ELC_CEN</v>
      </c>
      <c r="D9" s="41">
        <f>[3]Input!D9</f>
        <v>242.15978864193491</v>
      </c>
      <c r="E9" s="41">
        <f>[3]Input!E9</f>
        <v>242.1199363221267</v>
      </c>
      <c r="F9" s="41">
        <f>[3]Input!F9</f>
        <v>232.16158332704799</v>
      </c>
      <c r="G9" s="41">
        <f>[3]Input!G9</f>
        <v>264.17251694902211</v>
      </c>
      <c r="H9" s="41">
        <f>[3]Input!H9</f>
        <v>650.81567104953251</v>
      </c>
      <c r="I9" s="41">
        <f>[3]Input!I9</f>
        <v>991.75548749882626</v>
      </c>
      <c r="J9" s="41">
        <f>[3]Input!J9</f>
        <v>1063.3312923036899</v>
      </c>
      <c r="K9" s="41">
        <f>[3]Input!K9</f>
        <v>1381.7681574715059</v>
      </c>
      <c r="L9" s="41">
        <f>[3]Input!L9</f>
        <v>1651.0446559853981</v>
      </c>
    </row>
    <row r="10" spans="1:12">
      <c r="A10">
        <f>[3]Input!A10</f>
        <v>8</v>
      </c>
      <c r="B10" t="str">
        <f>[3]Input!B10</f>
        <v>TRA_FT_ELC</v>
      </c>
      <c r="C10" t="str">
        <f>[3]Input!C10</f>
        <v>ELC_DIS</v>
      </c>
      <c r="D10" s="13">
        <f>D7/SUM(D6:D9)</f>
        <v>0</v>
      </c>
      <c r="E10" s="13">
        <f t="shared" ref="E10:L10" si="0">E7/SUM(E6:E9)</f>
        <v>0</v>
      </c>
      <c r="F10" s="13">
        <f t="shared" si="0"/>
        <v>0</v>
      </c>
      <c r="G10" s="13">
        <f>G7/SUM(G6:G9)</f>
        <v>0</v>
      </c>
      <c r="H10" s="13">
        <f t="shared" si="0"/>
        <v>0</v>
      </c>
      <c r="I10" s="13">
        <f t="shared" si="0"/>
        <v>0</v>
      </c>
      <c r="J10" s="13">
        <f t="shared" si="0"/>
        <v>0.71774749618097877</v>
      </c>
      <c r="K10" s="13">
        <f t="shared" si="0"/>
        <v>0.70620232538275518</v>
      </c>
      <c r="L10" s="13">
        <f t="shared" si="0"/>
        <v>0.67473626256772623</v>
      </c>
    </row>
    <row r="11" spans="1:12">
      <c r="A11">
        <f>[3]Input!A11</f>
        <v>9</v>
      </c>
      <c r="B11" t="str">
        <f>[3]Input!B11</f>
        <v>TRA_FT_GSL</v>
      </c>
      <c r="C11" t="str">
        <f>[3]Input!C11</f>
        <v>PRI_OIL_GSL_kt</v>
      </c>
      <c r="D11">
        <f>[3]Input!D11</f>
        <v>77241.747892515734</v>
      </c>
      <c r="E11">
        <f>[3]Input!E11</f>
        <v>63090.534033111253</v>
      </c>
      <c r="F11">
        <f>[3]Input!F11</f>
        <v>55757.917154822862</v>
      </c>
      <c r="G11">
        <f>[3]Input!G11</f>
        <v>44027.497994297737</v>
      </c>
      <c r="H11">
        <f>[3]Input!H11</f>
        <v>27774.88213719858</v>
      </c>
      <c r="I11">
        <f>[3]Input!I11</f>
        <v>4879.9969851569376</v>
      </c>
      <c r="J11">
        <f>[3]Input!J11</f>
        <v>2982.9854602319988</v>
      </c>
      <c r="K11">
        <f>[3]Input!K11</f>
        <v>75.385903672117806</v>
      </c>
      <c r="L11">
        <f>[3]Input!L11</f>
        <v>7073.0801623782118</v>
      </c>
    </row>
    <row r="12" spans="1:12">
      <c r="A12">
        <f>[3]Input!A12</f>
        <v>10</v>
      </c>
      <c r="B12" t="str">
        <f>[3]Input!B12</f>
        <v>TRA_FT_GSL</v>
      </c>
      <c r="C12" t="str">
        <f>[3]Input!C12</f>
        <v>RNW_BIO_ETBE</v>
      </c>
      <c r="D12">
        <f>[3]Input!D12</f>
        <v>13910.836113344059</v>
      </c>
      <c r="E12">
        <f>[3]Input!E12</f>
        <v>12053.602092569259</v>
      </c>
      <c r="F12">
        <f>[3]Input!F12</f>
        <v>10660.633217022731</v>
      </c>
      <c r="G12">
        <f>[3]Input!G12</f>
        <v>8417.8360945072436</v>
      </c>
      <c r="H12">
        <f>[3]Input!H12</f>
        <v>5310.4177167977177</v>
      </c>
      <c r="I12">
        <f>[3]Input!I12</f>
        <v>933.0308701180561</v>
      </c>
      <c r="J12">
        <f>[3]Input!J12</f>
        <v>570.33181126448301</v>
      </c>
      <c r="K12">
        <f>[3]Input!K12</f>
        <v>14.413405481964659</v>
      </c>
      <c r="L12">
        <f>[3]Input!L12</f>
        <v>1352.337339221998</v>
      </c>
    </row>
    <row r="13" spans="1:12">
      <c r="A13">
        <f>[3]Input!A13</f>
        <v>11</v>
      </c>
      <c r="B13" t="str">
        <f>[3]Input!B13</f>
        <v>TRA_FT_GSL</v>
      </c>
      <c r="C13" t="str">
        <f>[3]Input!C13</f>
        <v>RNW_BIO_ETH</v>
      </c>
      <c r="D13">
        <f>[3]Input!D13</f>
        <v>366.07463456168603</v>
      </c>
      <c r="E13">
        <f>[3]Input!E13</f>
        <v>4155.877641222517</v>
      </c>
      <c r="F13">
        <f>[3]Input!F13</f>
        <v>3717.1944769881902</v>
      </c>
      <c r="G13">
        <f>[3]Input!G13</f>
        <v>2935.166532953182</v>
      </c>
      <c r="H13">
        <f>[3]Input!H13</f>
        <v>1851.658809146573</v>
      </c>
      <c r="I13">
        <f>[3]Input!I13</f>
        <v>325.33313234379591</v>
      </c>
      <c r="J13">
        <f>[3]Input!J13</f>
        <v>198.86569734880001</v>
      </c>
      <c r="K13">
        <f>[3]Input!K13</f>
        <v>5.0257269114745204</v>
      </c>
      <c r="L13">
        <f>[3]Input!L13</f>
        <v>471.53867749188089</v>
      </c>
    </row>
    <row r="14" spans="1:12">
      <c r="A14">
        <f>[3]Input!A14</f>
        <v>12</v>
      </c>
      <c r="B14" t="str">
        <f>[3]Input!B14</f>
        <v>TRA_FT_HFO</v>
      </c>
      <c r="C14" t="str">
        <f>[3]Input!C14</f>
        <v>RNW_BIO_EMHV</v>
      </c>
      <c r="D14">
        <f>[3]Input!D14</f>
        <v>2828.8454787129508</v>
      </c>
      <c r="E14">
        <f>[3]Input!E14</f>
        <v>3431.79528313746</v>
      </c>
      <c r="F14">
        <f>[3]Input!F14</f>
        <v>5038.530854660924</v>
      </c>
      <c r="G14">
        <f>[3]Input!G14</f>
        <v>8389.6267334662498</v>
      </c>
      <c r="H14">
        <f>[3]Input!H14</f>
        <v>3114.830452806797</v>
      </c>
      <c r="I14">
        <f>[3]Input!I14</f>
        <v>353.82802295501227</v>
      </c>
      <c r="J14">
        <f>[3]Input!J14</f>
        <v>77.587620078990412</v>
      </c>
      <c r="K14">
        <f>[3]Input!K14</f>
        <v>0</v>
      </c>
      <c r="L14">
        <f>[3]Input!L14</f>
        <v>283.94715581827768</v>
      </c>
    </row>
    <row r="15" spans="1:12">
      <c r="A15">
        <f>[3]Input!A15</f>
        <v>13</v>
      </c>
      <c r="B15" t="str">
        <f>[3]Input!B15</f>
        <v>TRA_FT_HFO</v>
      </c>
      <c r="C15" t="str">
        <f>[3]Input!C15</f>
        <v>RNW_BIO_HVO</v>
      </c>
      <c r="D15">
        <f>[3]Input!D15</f>
        <v>0</v>
      </c>
      <c r="E15">
        <f>[3]Input!E15</f>
        <v>0</v>
      </c>
      <c r="F15">
        <f>[3]Input!F15</f>
        <v>2322.5227939579831</v>
      </c>
      <c r="G15">
        <f>[3]Input!G15</f>
        <v>0</v>
      </c>
      <c r="H15">
        <f>[3]Input!H15</f>
        <v>0</v>
      </c>
      <c r="I15">
        <f>[3]Input!I15</f>
        <v>0</v>
      </c>
      <c r="J15">
        <f>[3]Input!J15</f>
        <v>1974.173888676534</v>
      </c>
      <c r="K15">
        <f>[3]Input!K15</f>
        <v>0</v>
      </c>
      <c r="L15">
        <f>[3]Input!L15</f>
        <v>8707.7127784271815</v>
      </c>
    </row>
    <row r="16" spans="1:12">
      <c r="A16">
        <f>[3]Input!A16</f>
        <v>14</v>
      </c>
      <c r="B16" t="str">
        <f>[3]Input!B16</f>
        <v>TRA_FT_LPG</v>
      </c>
      <c r="C16" t="str">
        <f>[3]Input!C16</f>
        <v>PRI_OIL_LPG</v>
      </c>
      <c r="D16">
        <f>[3]Input!D16</f>
        <v>143.5350814331654</v>
      </c>
      <c r="E16">
        <f>[3]Input!E16</f>
        <v>64.067074440158379</v>
      </c>
      <c r="F16">
        <f>[3]Input!F16</f>
        <v>8.6989051094890506</v>
      </c>
      <c r="G16">
        <f>[3]Input!G16</f>
        <v>8.6989051094890506</v>
      </c>
      <c r="H16">
        <f>[3]Input!H16</f>
        <v>0</v>
      </c>
      <c r="I16">
        <f>[3]Input!I16</f>
        <v>0</v>
      </c>
      <c r="J16">
        <f>[3]Input!J16</f>
        <v>0</v>
      </c>
      <c r="K16">
        <f>[3]Input!K16</f>
        <v>0</v>
      </c>
      <c r="L16">
        <f>[3]Input!L16</f>
        <v>0</v>
      </c>
    </row>
    <row r="17" spans="1:23">
      <c r="A17">
        <f>[3]Input!A17</f>
        <v>15</v>
      </c>
      <c r="B17" t="str">
        <f>[3]Input!B17</f>
        <v>TRA_FT_NGA</v>
      </c>
      <c r="C17" t="str">
        <f>[3]Input!C17</f>
        <v>PRI_GAS_NGA</v>
      </c>
      <c r="D17">
        <f>[3]Input!D17</f>
        <v>9.8625654020267248</v>
      </c>
      <c r="E17">
        <f>[3]Input!E17</f>
        <v>8.6297447267733816</v>
      </c>
      <c r="F17">
        <f>[3]Input!F17</f>
        <v>125.7548989382516</v>
      </c>
      <c r="G17">
        <f>[3]Input!G17</f>
        <v>712.1125194525315</v>
      </c>
      <c r="H17">
        <f>[3]Input!H17</f>
        <v>1186.1297885824911</v>
      </c>
      <c r="I17">
        <f>[3]Input!I17</f>
        <v>2484.9881506020438</v>
      </c>
      <c r="J17">
        <f>[3]Input!J17</f>
        <v>2868.3720019475081</v>
      </c>
      <c r="K17">
        <f>[3]Input!K17</f>
        <v>156.18793262883801</v>
      </c>
      <c r="L17">
        <f>[3]Input!L17</f>
        <v>0</v>
      </c>
    </row>
    <row r="18" spans="1:23">
      <c r="A18">
        <f>[3]Input!A18</f>
        <v>16</v>
      </c>
      <c r="B18" t="str">
        <f>[3]Input!B18</f>
        <v>TRA_FT_NGA</v>
      </c>
      <c r="C18" t="str">
        <f>[3]Input!C18</f>
        <v>SYN_CCUS_NGA</v>
      </c>
      <c r="D18">
        <f>[3]Input!D18</f>
        <v>0</v>
      </c>
      <c r="E18">
        <f>[3]Input!E18</f>
        <v>0</v>
      </c>
      <c r="F18">
        <f>[3]Input!F18</f>
        <v>0</v>
      </c>
      <c r="G18">
        <f>[3]Input!G18</f>
        <v>0</v>
      </c>
      <c r="H18">
        <f>[3]Input!H18</f>
        <v>0</v>
      </c>
      <c r="I18">
        <f>[3]Input!I18</f>
        <v>981.90629230340903</v>
      </c>
      <c r="J18">
        <f>[3]Input!J18</f>
        <v>0</v>
      </c>
      <c r="K18">
        <f>[3]Input!K18</f>
        <v>0</v>
      </c>
      <c r="L18">
        <f>[3]Input!L18</f>
        <v>0</v>
      </c>
    </row>
    <row r="19" spans="1:23">
      <c r="A19">
        <f>[3]Input!A19</f>
        <v>17</v>
      </c>
      <c r="B19" t="str">
        <f>[3]Input!B19</f>
        <v>TRA_FT_NGA</v>
      </c>
      <c r="C19" t="str">
        <f>[3]Input!C19</f>
        <v>RNW_POT_BIO_GAS</v>
      </c>
      <c r="D19">
        <f>[3]Input!D19</f>
        <v>0.51908238958035391</v>
      </c>
      <c r="E19">
        <f>[3]Input!E19</f>
        <v>1.232820675253341</v>
      </c>
      <c r="F19">
        <f>[3]Input!F19</f>
        <v>31.83668327550674</v>
      </c>
      <c r="G19">
        <f>[3]Input!G19</f>
        <v>366.12468866454088</v>
      </c>
      <c r="H19">
        <f>[3]Input!H19</f>
        <v>1092.4879631680831</v>
      </c>
      <c r="I19">
        <f>[3]Input!I19</f>
        <v>1202.2455065163699</v>
      </c>
      <c r="J19">
        <f>[3]Input!J19</f>
        <v>1904.764409953347</v>
      </c>
      <c r="K19">
        <f>[3]Input!K19</f>
        <v>1657.5045911631789</v>
      </c>
      <c r="L19">
        <f>[3]Input!L19</f>
        <v>0</v>
      </c>
      <c r="V19" s="44"/>
      <c r="W19" s="45"/>
    </row>
    <row r="20" spans="1:23">
      <c r="A20">
        <f>[3]Input!A20</f>
        <v>18</v>
      </c>
      <c r="B20" t="str">
        <f>[3]Input!B20</f>
        <v>TRA_FT_NGA</v>
      </c>
      <c r="C20" t="str">
        <f>[3]Input!C20</f>
        <v>HH2_BL</v>
      </c>
      <c r="D20">
        <f>[3]Input!D20</f>
        <v>0</v>
      </c>
      <c r="E20">
        <f>[3]Input!E20</f>
        <v>0</v>
      </c>
      <c r="F20">
        <f>[3]Input!F20</f>
        <v>1.5918341637753359</v>
      </c>
      <c r="G20">
        <f>[3]Input!G20</f>
        <v>20.13685787654974</v>
      </c>
      <c r="H20">
        <f>[3]Input!H20</f>
        <v>62.427883609604777</v>
      </c>
      <c r="I20">
        <f>[3]Input!I20</f>
        <v>169.34704479768271</v>
      </c>
      <c r="J20">
        <f>[3]Input!J20</f>
        <v>216.2047852080527</v>
      </c>
      <c r="K20">
        <f>[3]Input!K20</f>
        <v>98.812773703958726</v>
      </c>
      <c r="L20">
        <f>[3]Input!L20</f>
        <v>0</v>
      </c>
      <c r="V20" s="44"/>
      <c r="W20" s="44"/>
    </row>
    <row r="21" spans="1:23">
      <c r="A21">
        <f>[3]Input!A21</f>
        <v>19</v>
      </c>
      <c r="B21" t="str">
        <f>[3]Input!B21</f>
        <v>TRA_FT_LNG</v>
      </c>
      <c r="C21" t="str">
        <f>[3]Input!C21</f>
        <v>PRI_GAS_LNG</v>
      </c>
      <c r="D21">
        <f>[3]Input!D21</f>
        <v>0</v>
      </c>
      <c r="E21">
        <f>[3]Input!E21</f>
        <v>0</v>
      </c>
      <c r="F21">
        <f>[3]Input!F21</f>
        <v>0</v>
      </c>
      <c r="G21">
        <f>[3]Input!G21</f>
        <v>0.98990900116700653</v>
      </c>
      <c r="H21">
        <f>[3]Input!H21</f>
        <v>6.1526373917027586</v>
      </c>
      <c r="I21">
        <f>[3]Input!I21</f>
        <v>38.312399352695159</v>
      </c>
      <c r="J21">
        <f>[3]Input!J21</f>
        <v>225.43514056284431</v>
      </c>
      <c r="K21">
        <f>[3]Input!K21</f>
        <v>501.68462420608921</v>
      </c>
      <c r="L21">
        <f>[3]Input!L21</f>
        <v>827.98990636609722</v>
      </c>
      <c r="V21" s="44"/>
      <c r="W21" s="44"/>
    </row>
    <row r="22" spans="1:23">
      <c r="A22">
        <f>[3]Input!A22</f>
        <v>20</v>
      </c>
      <c r="B22" t="str">
        <f>[3]Input!B22</f>
        <v>TRA_FT_ETH</v>
      </c>
      <c r="C22" t="str">
        <f>[3]Input!C22</f>
        <v>RNW_BIO_ETH</v>
      </c>
      <c r="D22">
        <f>[3]Input!D22</f>
        <v>4.2773058252427187</v>
      </c>
      <c r="E22">
        <f>[3]Input!E22</f>
        <v>2.1386529126213589</v>
      </c>
      <c r="F22">
        <f>[3]Input!F22</f>
        <v>0</v>
      </c>
      <c r="G22">
        <f>[3]Input!G22</f>
        <v>0</v>
      </c>
      <c r="H22">
        <f>[3]Input!H22</f>
        <v>0</v>
      </c>
      <c r="I22">
        <f>[3]Input!I22</f>
        <v>0</v>
      </c>
      <c r="J22">
        <f>[3]Input!J22</f>
        <v>0</v>
      </c>
      <c r="K22">
        <f>[3]Input!K22</f>
        <v>0</v>
      </c>
      <c r="L22">
        <f>[3]Input!L22</f>
        <v>0</v>
      </c>
      <c r="V22" s="44"/>
      <c r="W22" s="44"/>
    </row>
    <row r="23" spans="1:23">
      <c r="A23">
        <f>[3]Input!A23</f>
        <v>21</v>
      </c>
      <c r="B23" t="str">
        <f>[3]Input!B23</f>
        <v>TRA_FT_AMM_ELCSYS_CU</v>
      </c>
      <c r="C23" t="str">
        <f>[3]Input!C23</f>
        <v>ELC_CEN</v>
      </c>
      <c r="D23">
        <f>[3]Input!D23</f>
        <v>0</v>
      </c>
      <c r="E23">
        <f>[3]Input!E23</f>
        <v>0</v>
      </c>
      <c r="F23">
        <f>[3]Input!F23</f>
        <v>0.17288249742671799</v>
      </c>
      <c r="G23">
        <f>[3]Input!G23</f>
        <v>0</v>
      </c>
      <c r="H23">
        <f>[3]Input!H23</f>
        <v>2.1125976514209801E-2</v>
      </c>
      <c r="I23">
        <f>[3]Input!I23</f>
        <v>2.1125976514209801E-2</v>
      </c>
      <c r="J23">
        <f>[3]Input!J23</f>
        <v>0.41794308381909617</v>
      </c>
      <c r="K23">
        <f>[3]Input!K23</f>
        <v>0.39681710730488651</v>
      </c>
      <c r="L23">
        <f>[3]Input!L23</f>
        <v>0.39787155820352199</v>
      </c>
      <c r="V23" s="44"/>
      <c r="W23" s="44"/>
    </row>
    <row r="24" spans="1:23">
      <c r="A24">
        <f>[3]Input!A24</f>
        <v>22</v>
      </c>
      <c r="B24" t="str">
        <f>[3]Input!B24</f>
        <v>TRA_FT_AMM_ELCSYS_CU</v>
      </c>
      <c r="C24" t="str">
        <f>[3]Input!C24</f>
        <v>HH2_WE_CU</v>
      </c>
      <c r="D24">
        <f>[3]Input!D24</f>
        <v>0</v>
      </c>
      <c r="E24">
        <f>[3]Input!E24</f>
        <v>0</v>
      </c>
      <c r="F24">
        <f>[3]Input!F24</f>
        <v>0</v>
      </c>
      <c r="G24">
        <f>[3]Input!G24</f>
        <v>0</v>
      </c>
      <c r="H24">
        <f>[3]Input!H24</f>
        <v>0.17092835543315199</v>
      </c>
      <c r="I24">
        <f>[3]Input!I24</f>
        <v>0.17092835543315199</v>
      </c>
      <c r="J24">
        <f>[3]Input!J24</f>
        <v>3.381539496354506</v>
      </c>
      <c r="K24">
        <f>[3]Input!K24</f>
        <v>3.2106111409213538</v>
      </c>
      <c r="L24">
        <f>[3]Input!L24</f>
        <v>3.2191426072830418</v>
      </c>
      <c r="V24" s="44"/>
      <c r="W24" s="44"/>
    </row>
    <row r="25" spans="1:23">
      <c r="A25">
        <f>[3]Input!A25</f>
        <v>23</v>
      </c>
      <c r="B25" t="str">
        <f>[3]Input!B25</f>
        <v>TRA_FT_AMM_ELCSYS_DT</v>
      </c>
      <c r="C25" t="str">
        <f>[3]Input!C25</f>
        <v>ELC_CEN</v>
      </c>
      <c r="D25">
        <f>[3]Input!D25</f>
        <v>0</v>
      </c>
      <c r="E25">
        <f>[3]Input!E25</f>
        <v>0</v>
      </c>
      <c r="F25">
        <f>[3]Input!F25</f>
        <v>0</v>
      </c>
      <c r="G25">
        <f>[3]Input!G25</f>
        <v>0</v>
      </c>
      <c r="H25">
        <f>[3]Input!H25</f>
        <v>0</v>
      </c>
      <c r="I25">
        <f>[3]Input!I25</f>
        <v>4.6809665335378634</v>
      </c>
      <c r="J25">
        <f>[3]Input!J25</f>
        <v>27.293237305281689</v>
      </c>
      <c r="K25">
        <f>[3]Input!K25</f>
        <v>4.6809665335378634</v>
      </c>
      <c r="L25">
        <f>[3]Input!L25</f>
        <v>128.26451188704539</v>
      </c>
      <c r="V25" s="44"/>
      <c r="W25" s="44"/>
    </row>
    <row r="26" spans="1:23">
      <c r="A26">
        <f>[3]Input!A26</f>
        <v>24</v>
      </c>
      <c r="B26" t="str">
        <f>[3]Input!B26</f>
        <v>TRA_FT_AMM_ELCSYS_DT</v>
      </c>
      <c r="C26" t="str">
        <f>[3]Input!C26</f>
        <v>HH2_WE_DT</v>
      </c>
      <c r="D26">
        <f>[3]Input!D26</f>
        <v>0</v>
      </c>
      <c r="E26">
        <f>[3]Input!E26</f>
        <v>0</v>
      </c>
      <c r="F26">
        <f>[3]Input!F26</f>
        <v>0</v>
      </c>
      <c r="G26">
        <f>[3]Input!G26</f>
        <v>0</v>
      </c>
      <c r="H26">
        <f>[3]Input!H26</f>
        <v>0</v>
      </c>
      <c r="I26">
        <f>[3]Input!I26</f>
        <v>37.873274680442712</v>
      </c>
      <c r="J26">
        <f>[3]Input!J26</f>
        <v>220.82710183364281</v>
      </c>
      <c r="K26">
        <f>[3]Input!K26</f>
        <v>37.873274680442712</v>
      </c>
      <c r="L26">
        <f>[3]Input!L26</f>
        <v>1037.7765052679119</v>
      </c>
      <c r="V26" s="44"/>
      <c r="W26" s="44"/>
    </row>
    <row r="27" spans="1:23">
      <c r="A27">
        <f>[3]Input!A27</f>
        <v>25</v>
      </c>
      <c r="B27" t="str">
        <f>[3]Input!B27</f>
        <v>TRA_FT_MTH</v>
      </c>
      <c r="C27" t="str">
        <f>[3]Input!C27</f>
        <v>SYN_MTH</v>
      </c>
      <c r="D27">
        <f>[3]Input!D27</f>
        <v>0</v>
      </c>
      <c r="E27">
        <f>[3]Input!E27</f>
        <v>0</v>
      </c>
      <c r="F27">
        <f>[3]Input!F27</f>
        <v>0</v>
      </c>
      <c r="G27">
        <f>[3]Input!G27</f>
        <v>0</v>
      </c>
      <c r="H27">
        <f>[3]Input!H27</f>
        <v>0</v>
      </c>
      <c r="I27">
        <f>[3]Input!I27</f>
        <v>0.98990900116700642</v>
      </c>
      <c r="J27">
        <f>[3]Input!J27</f>
        <v>6.1526373917027586</v>
      </c>
      <c r="K27">
        <f>[3]Input!K27</f>
        <v>38.312399352695166</v>
      </c>
      <c r="L27">
        <f>[3]Input!L27</f>
        <v>225.43514056284431</v>
      </c>
      <c r="V27" s="44"/>
      <c r="W27" s="44"/>
    </row>
    <row r="28" spans="1:23">
      <c r="A28">
        <f>[3]Input!A28</f>
        <v>0</v>
      </c>
      <c r="B28">
        <f>[3]Input!B28</f>
        <v>0</v>
      </c>
      <c r="C28">
        <f>[3]Input!C28</f>
        <v>0</v>
      </c>
      <c r="D28">
        <f>[3]Input!D28</f>
        <v>0</v>
      </c>
      <c r="E28">
        <f>[3]Input!E28</f>
        <v>0</v>
      </c>
      <c r="F28">
        <f>[3]Input!F28</f>
        <v>0</v>
      </c>
      <c r="G28">
        <f>[3]Input!G28</f>
        <v>0</v>
      </c>
      <c r="H28">
        <f>[3]Input!H28</f>
        <v>0</v>
      </c>
      <c r="I28">
        <f>[3]Input!I28</f>
        <v>0</v>
      </c>
      <c r="J28">
        <f>[3]Input!J28</f>
        <v>0</v>
      </c>
      <c r="K28">
        <f>[3]Input!K28</f>
        <v>0</v>
      </c>
      <c r="L28">
        <f>[3]Input!L28</f>
        <v>0</v>
      </c>
      <c r="V28" s="45"/>
      <c r="W28" s="45"/>
    </row>
    <row r="29" spans="1:23">
      <c r="A29">
        <f>[3]Input!A29</f>
        <v>0</v>
      </c>
      <c r="B29">
        <f>[3]Input!B29</f>
        <v>0</v>
      </c>
      <c r="C29">
        <f>[3]Input!C29</f>
        <v>0</v>
      </c>
      <c r="D29">
        <f>[3]Input!D29</f>
        <v>0</v>
      </c>
      <c r="E29">
        <f>[3]Input!E29</f>
        <v>0</v>
      </c>
      <c r="F29">
        <f>[3]Input!F29</f>
        <v>0</v>
      </c>
      <c r="G29">
        <f>[3]Input!G29</f>
        <v>0</v>
      </c>
      <c r="H29">
        <f>[3]Input!H29</f>
        <v>0</v>
      </c>
      <c r="I29">
        <f>[3]Input!I29</f>
        <v>0</v>
      </c>
      <c r="J29">
        <f>[3]Input!J29</f>
        <v>0</v>
      </c>
      <c r="K29">
        <f>[3]Input!K29</f>
        <v>0</v>
      </c>
      <c r="L29">
        <f>[3]Input!L29</f>
        <v>0</v>
      </c>
    </row>
    <row r="30" spans="1:23">
      <c r="A30">
        <f>[3]Input!A30</f>
        <v>0</v>
      </c>
      <c r="B30">
        <f>[3]Input!B30</f>
        <v>0</v>
      </c>
      <c r="C30">
        <f>[3]Input!C30</f>
        <v>0</v>
      </c>
      <c r="D30">
        <f>[3]Input!D30</f>
        <v>0</v>
      </c>
      <c r="E30">
        <f>[3]Input!E30</f>
        <v>0</v>
      </c>
      <c r="F30">
        <f>[3]Input!F30</f>
        <v>0</v>
      </c>
      <c r="G30">
        <f>[3]Input!G30</f>
        <v>0</v>
      </c>
      <c r="H30">
        <f>[3]Input!H30</f>
        <v>0</v>
      </c>
      <c r="I30">
        <f>[3]Input!I30</f>
        <v>0</v>
      </c>
      <c r="J30">
        <f>[3]Input!J30</f>
        <v>0</v>
      </c>
      <c r="K30">
        <f>[3]Input!K30</f>
        <v>0</v>
      </c>
      <c r="L30">
        <f>[3]Input!L30</f>
        <v>0</v>
      </c>
    </row>
    <row r="31" spans="1:23">
      <c r="A31">
        <f>[3]Input!A31</f>
        <v>0</v>
      </c>
      <c r="B31">
        <f>[3]Input!B31</f>
        <v>0</v>
      </c>
      <c r="C31">
        <f>[3]Input!C31</f>
        <v>0</v>
      </c>
      <c r="D31">
        <f>[3]Input!D31</f>
        <v>0</v>
      </c>
      <c r="E31">
        <f>[3]Input!E31</f>
        <v>0</v>
      </c>
      <c r="F31">
        <f>[3]Input!F31</f>
        <v>0</v>
      </c>
      <c r="G31">
        <f>[3]Input!G31</f>
        <v>0</v>
      </c>
      <c r="H31">
        <f>[3]Input!H31</f>
        <v>0</v>
      </c>
      <c r="I31">
        <f>[3]Input!I31</f>
        <v>0</v>
      </c>
      <c r="J31">
        <f>[3]Input!J31</f>
        <v>0</v>
      </c>
      <c r="K31">
        <f>[3]Input!K31</f>
        <v>0</v>
      </c>
      <c r="L31">
        <f>[3]Input!L31</f>
        <v>0</v>
      </c>
    </row>
    <row r="32" spans="1:23">
      <c r="A32">
        <f>[3]Input!A32</f>
        <v>0</v>
      </c>
      <c r="B32">
        <f>[3]Input!B32</f>
        <v>0</v>
      </c>
      <c r="C32">
        <f>[3]Input!C32</f>
        <v>0</v>
      </c>
      <c r="D32">
        <f>[3]Input!D32</f>
        <v>0</v>
      </c>
      <c r="E32">
        <f>[3]Input!E32</f>
        <v>0</v>
      </c>
      <c r="F32">
        <f>[3]Input!F32</f>
        <v>0</v>
      </c>
      <c r="G32">
        <f>[3]Input!G32</f>
        <v>0</v>
      </c>
      <c r="H32">
        <f>[3]Input!H32</f>
        <v>0</v>
      </c>
      <c r="I32">
        <f>[3]Input!I32</f>
        <v>0</v>
      </c>
      <c r="J32">
        <f>[3]Input!J32</f>
        <v>0</v>
      </c>
      <c r="K32">
        <f>[3]Input!K32</f>
        <v>0</v>
      </c>
      <c r="L32">
        <f>[3]Input!L32</f>
        <v>0</v>
      </c>
    </row>
    <row r="33" spans="1:12">
      <c r="A33">
        <f>[3]Input!A33</f>
        <v>0</v>
      </c>
      <c r="B33">
        <f>[3]Input!B33</f>
        <v>0</v>
      </c>
      <c r="C33">
        <f>[3]Input!C33</f>
        <v>0</v>
      </c>
      <c r="D33">
        <f>[3]Input!D33</f>
        <v>0</v>
      </c>
      <c r="E33">
        <f>[3]Input!E33</f>
        <v>0</v>
      </c>
      <c r="F33">
        <f>[3]Input!F33</f>
        <v>0</v>
      </c>
      <c r="G33">
        <f>[3]Input!G33</f>
        <v>0</v>
      </c>
      <c r="H33">
        <f>[3]Input!H33</f>
        <v>0</v>
      </c>
      <c r="I33">
        <f>[3]Input!I33</f>
        <v>0</v>
      </c>
      <c r="J33">
        <f>[3]Input!J33</f>
        <v>0</v>
      </c>
      <c r="K33">
        <f>[3]Input!K33</f>
        <v>0</v>
      </c>
      <c r="L33">
        <f>[3]Input!L33</f>
        <v>0</v>
      </c>
    </row>
    <row r="34" spans="1:12">
      <c r="A34">
        <f>[3]Input!A34</f>
        <v>0</v>
      </c>
      <c r="B34">
        <f>[3]Input!B34</f>
        <v>0</v>
      </c>
      <c r="C34">
        <f>[3]Input!C34</f>
        <v>0</v>
      </c>
      <c r="D34">
        <f>[3]Input!D34</f>
        <v>0</v>
      </c>
      <c r="E34">
        <f>[3]Input!E34</f>
        <v>0</v>
      </c>
      <c r="F34">
        <f>[3]Input!F34</f>
        <v>0</v>
      </c>
      <c r="G34">
        <f>[3]Input!G34</f>
        <v>0</v>
      </c>
      <c r="H34">
        <f>[3]Input!H34</f>
        <v>0</v>
      </c>
      <c r="I34">
        <f>[3]Input!I34</f>
        <v>0</v>
      </c>
      <c r="J34">
        <f>[3]Input!J34</f>
        <v>0</v>
      </c>
      <c r="K34">
        <f>[3]Input!K34</f>
        <v>0</v>
      </c>
      <c r="L34">
        <f>[3]Input!L34</f>
        <v>0</v>
      </c>
    </row>
    <row r="35" spans="1:12">
      <c r="A35">
        <f>[3]Input!A35</f>
        <v>0</v>
      </c>
      <c r="B35">
        <f>[3]Input!B35</f>
        <v>0</v>
      </c>
      <c r="C35">
        <f>[3]Input!C35</f>
        <v>0</v>
      </c>
      <c r="D35">
        <f>[3]Input!D35</f>
        <v>0</v>
      </c>
      <c r="E35">
        <f>[3]Input!E35</f>
        <v>0</v>
      </c>
      <c r="F35">
        <f>[3]Input!F35</f>
        <v>0</v>
      </c>
      <c r="G35">
        <f>[3]Input!G35</f>
        <v>0</v>
      </c>
      <c r="H35">
        <f>[3]Input!H35</f>
        <v>0</v>
      </c>
      <c r="I35">
        <f>[3]Input!I35</f>
        <v>0</v>
      </c>
      <c r="J35">
        <f>[3]Input!J35</f>
        <v>0</v>
      </c>
      <c r="K35">
        <f>[3]Input!K35</f>
        <v>0</v>
      </c>
      <c r="L35">
        <f>[3]Input!L35</f>
        <v>0</v>
      </c>
    </row>
    <row r="36" spans="1:12">
      <c r="A36">
        <f>[3]Input!A36</f>
        <v>0</v>
      </c>
      <c r="B36">
        <f>[3]Input!B36</f>
        <v>0</v>
      </c>
      <c r="C36">
        <f>[3]Input!C36</f>
        <v>0</v>
      </c>
      <c r="D36">
        <f>[3]Input!D36</f>
        <v>0</v>
      </c>
      <c r="E36">
        <f>[3]Input!E36</f>
        <v>0</v>
      </c>
      <c r="F36">
        <f>[3]Input!F36</f>
        <v>0</v>
      </c>
      <c r="G36">
        <f>[3]Input!G36</f>
        <v>0</v>
      </c>
      <c r="H36">
        <f>[3]Input!H36</f>
        <v>0</v>
      </c>
      <c r="I36">
        <f>[3]Input!I36</f>
        <v>0</v>
      </c>
      <c r="J36">
        <f>[3]Input!J36</f>
        <v>0</v>
      </c>
      <c r="K36">
        <f>[3]Input!K36</f>
        <v>0</v>
      </c>
      <c r="L36">
        <f>[3]Input!L36</f>
        <v>0</v>
      </c>
    </row>
    <row r="37" spans="1:12">
      <c r="A37">
        <f>[3]Input!A37</f>
        <v>0</v>
      </c>
      <c r="B37">
        <f>[3]Input!B37</f>
        <v>0</v>
      </c>
      <c r="C37">
        <f>[3]Input!C37</f>
        <v>0</v>
      </c>
      <c r="D37">
        <f>[3]Input!D37</f>
        <v>0</v>
      </c>
      <c r="E37">
        <f>[3]Input!E37</f>
        <v>0</v>
      </c>
      <c r="F37">
        <f>[3]Input!F37</f>
        <v>0</v>
      </c>
      <c r="G37">
        <f>[3]Input!G37</f>
        <v>0</v>
      </c>
      <c r="H37">
        <f>[3]Input!H37</f>
        <v>0</v>
      </c>
      <c r="I37">
        <f>[3]Input!I37</f>
        <v>0</v>
      </c>
      <c r="J37">
        <f>[3]Input!J37</f>
        <v>0</v>
      </c>
      <c r="K37">
        <f>[3]Input!K37</f>
        <v>0</v>
      </c>
      <c r="L37">
        <f>[3]Input!L37</f>
        <v>0</v>
      </c>
    </row>
    <row r="38" spans="1:12">
      <c r="A38">
        <f>[3]Input!A38</f>
        <v>0</v>
      </c>
      <c r="B38">
        <f>[3]Input!B38</f>
        <v>0</v>
      </c>
      <c r="C38">
        <f>[3]Input!C38</f>
        <v>0</v>
      </c>
      <c r="D38">
        <f>[3]Input!D38</f>
        <v>0</v>
      </c>
      <c r="E38">
        <f>[3]Input!E38</f>
        <v>0</v>
      </c>
      <c r="F38">
        <f>[3]Input!F38</f>
        <v>0</v>
      </c>
      <c r="G38">
        <f>[3]Input!G38</f>
        <v>0</v>
      </c>
      <c r="H38">
        <f>[3]Input!H38</f>
        <v>0</v>
      </c>
      <c r="I38">
        <f>[3]Input!I38</f>
        <v>0</v>
      </c>
      <c r="J38">
        <f>[3]Input!J38</f>
        <v>0</v>
      </c>
      <c r="K38">
        <f>[3]Input!K38</f>
        <v>0</v>
      </c>
      <c r="L38">
        <f>[3]Input!L38</f>
        <v>0</v>
      </c>
    </row>
    <row r="39" spans="1:12">
      <c r="A39">
        <f>[3]Input!A39</f>
        <v>0</v>
      </c>
      <c r="B39">
        <f>[3]Input!B39</f>
        <v>0</v>
      </c>
      <c r="C39">
        <f>[3]Input!C39</f>
        <v>0</v>
      </c>
      <c r="D39">
        <f>[3]Input!D39</f>
        <v>0</v>
      </c>
      <c r="E39">
        <f>[3]Input!E39</f>
        <v>0</v>
      </c>
      <c r="F39">
        <f>[3]Input!F39</f>
        <v>0</v>
      </c>
      <c r="G39">
        <f>[3]Input!G39</f>
        <v>0</v>
      </c>
      <c r="H39">
        <f>[3]Input!H39</f>
        <v>0</v>
      </c>
      <c r="I39">
        <f>[3]Input!I39</f>
        <v>0</v>
      </c>
      <c r="J39">
        <f>[3]Input!J39</f>
        <v>0</v>
      </c>
      <c r="K39">
        <f>[3]Input!K39</f>
        <v>0</v>
      </c>
      <c r="L39">
        <f>[3]Input!L39</f>
        <v>0</v>
      </c>
    </row>
    <row r="40" spans="1:12">
      <c r="A40">
        <f>[3]Input!A40</f>
        <v>0</v>
      </c>
      <c r="B40">
        <f>[3]Input!B40</f>
        <v>0</v>
      </c>
      <c r="C40">
        <f>[3]Input!C40</f>
        <v>0</v>
      </c>
      <c r="D40">
        <f>[3]Input!D40</f>
        <v>0</v>
      </c>
      <c r="E40">
        <f>[3]Input!E40</f>
        <v>0</v>
      </c>
      <c r="F40">
        <f>[3]Input!F40</f>
        <v>0</v>
      </c>
      <c r="G40">
        <f>[3]Input!G40</f>
        <v>0</v>
      </c>
      <c r="H40">
        <f>[3]Input!H40</f>
        <v>0</v>
      </c>
      <c r="I40">
        <f>[3]Input!I40</f>
        <v>0</v>
      </c>
      <c r="J40">
        <f>[3]Input!J40</f>
        <v>0</v>
      </c>
      <c r="K40">
        <f>[3]Input!K40</f>
        <v>0</v>
      </c>
      <c r="L40">
        <f>[3]Input!L40</f>
        <v>0</v>
      </c>
    </row>
    <row r="41" spans="1:12">
      <c r="A41">
        <f>[3]Input!A41</f>
        <v>0</v>
      </c>
      <c r="B41">
        <f>[3]Input!B41</f>
        <v>0</v>
      </c>
      <c r="C41">
        <f>[3]Input!C41</f>
        <v>0</v>
      </c>
      <c r="D41">
        <f>[3]Input!D41</f>
        <v>0</v>
      </c>
      <c r="E41">
        <f>[3]Input!E41</f>
        <v>0</v>
      </c>
      <c r="F41">
        <f>[3]Input!F41</f>
        <v>0</v>
      </c>
      <c r="G41">
        <f>[3]Input!G41</f>
        <v>0</v>
      </c>
      <c r="H41">
        <f>[3]Input!H41</f>
        <v>0</v>
      </c>
      <c r="I41">
        <f>[3]Input!I41</f>
        <v>0</v>
      </c>
      <c r="J41">
        <f>[3]Input!J41</f>
        <v>0</v>
      </c>
      <c r="K41">
        <f>[3]Input!K41</f>
        <v>0</v>
      </c>
      <c r="L41">
        <f>[3]Input!L41</f>
        <v>0</v>
      </c>
    </row>
    <row r="42" spans="1:12">
      <c r="A42">
        <f>[3]Input!A42</f>
        <v>0</v>
      </c>
      <c r="B42">
        <f>[3]Input!B42</f>
        <v>0</v>
      </c>
      <c r="C42">
        <f>[3]Input!C42</f>
        <v>0</v>
      </c>
      <c r="D42">
        <f>[3]Input!D42</f>
        <v>0</v>
      </c>
      <c r="E42">
        <f>[3]Input!E42</f>
        <v>0</v>
      </c>
      <c r="F42">
        <f>[3]Input!F42</f>
        <v>0</v>
      </c>
      <c r="G42">
        <f>[3]Input!G42</f>
        <v>0</v>
      </c>
      <c r="H42">
        <f>[3]Input!H42</f>
        <v>0</v>
      </c>
      <c r="I42">
        <f>[3]Input!I42</f>
        <v>0</v>
      </c>
      <c r="J42">
        <f>[3]Input!J42</f>
        <v>0</v>
      </c>
      <c r="K42">
        <f>[3]Input!K42</f>
        <v>0</v>
      </c>
      <c r="L42">
        <f>[3]Input!L42</f>
        <v>0</v>
      </c>
    </row>
    <row r="43" spans="1:12">
      <c r="A43">
        <f>[3]Input!A43</f>
        <v>0</v>
      </c>
      <c r="B43">
        <f>[3]Input!B43</f>
        <v>0</v>
      </c>
      <c r="C43">
        <f>[3]Input!C43</f>
        <v>0</v>
      </c>
      <c r="D43">
        <f>[3]Input!D43</f>
        <v>0</v>
      </c>
      <c r="E43">
        <f>[3]Input!E43</f>
        <v>0</v>
      </c>
      <c r="F43">
        <f>[3]Input!F43</f>
        <v>0</v>
      </c>
      <c r="G43">
        <f>[3]Input!G43</f>
        <v>0</v>
      </c>
      <c r="H43">
        <f>[3]Input!H43</f>
        <v>0</v>
      </c>
      <c r="I43">
        <f>[3]Input!I43</f>
        <v>0</v>
      </c>
      <c r="J43">
        <f>[3]Input!J43</f>
        <v>0</v>
      </c>
      <c r="K43">
        <f>[3]Input!K43</f>
        <v>0</v>
      </c>
      <c r="L43">
        <f>[3]Input!L43</f>
        <v>0</v>
      </c>
    </row>
    <row r="44" spans="1:12">
      <c r="A44">
        <f>[3]Input!A44</f>
        <v>0</v>
      </c>
      <c r="B44">
        <f>[3]Input!B44</f>
        <v>0</v>
      </c>
      <c r="C44">
        <f>[3]Input!C44</f>
        <v>0</v>
      </c>
      <c r="D44">
        <f>[3]Input!D44</f>
        <v>0</v>
      </c>
      <c r="E44">
        <f>[3]Input!E44</f>
        <v>0</v>
      </c>
      <c r="F44">
        <f>[3]Input!F44</f>
        <v>0</v>
      </c>
      <c r="G44">
        <f>[3]Input!G44</f>
        <v>0</v>
      </c>
      <c r="H44">
        <f>[3]Input!H44</f>
        <v>0</v>
      </c>
      <c r="I44">
        <f>[3]Input!I44</f>
        <v>0</v>
      </c>
      <c r="J44">
        <f>[3]Input!J44</f>
        <v>0</v>
      </c>
      <c r="K44">
        <f>[3]Input!K44</f>
        <v>0</v>
      </c>
      <c r="L44">
        <f>[3]Input!L44</f>
        <v>0</v>
      </c>
    </row>
    <row r="45" spans="1:12">
      <c r="A45">
        <f>[3]Input!A45</f>
        <v>0</v>
      </c>
      <c r="B45">
        <f>[3]Input!B45</f>
        <v>0</v>
      </c>
      <c r="C45">
        <f>[3]Input!C45</f>
        <v>0</v>
      </c>
      <c r="D45">
        <f>[3]Input!D45</f>
        <v>0</v>
      </c>
      <c r="E45">
        <f>[3]Input!E45</f>
        <v>0</v>
      </c>
      <c r="F45">
        <f>[3]Input!F45</f>
        <v>0</v>
      </c>
      <c r="G45">
        <f>[3]Input!G45</f>
        <v>0</v>
      </c>
      <c r="H45">
        <f>[3]Input!H45</f>
        <v>0</v>
      </c>
      <c r="I45">
        <f>[3]Input!I45</f>
        <v>0</v>
      </c>
      <c r="J45">
        <f>[3]Input!J45</f>
        <v>0</v>
      </c>
      <c r="K45">
        <f>[3]Input!K45</f>
        <v>0</v>
      </c>
      <c r="L45">
        <f>[3]Input!L45</f>
        <v>0</v>
      </c>
    </row>
    <row r="46" spans="1:12">
      <c r="A46">
        <f>[3]Input!A46</f>
        <v>0</v>
      </c>
      <c r="B46">
        <f>[3]Input!B46</f>
        <v>0</v>
      </c>
      <c r="C46">
        <f>[3]Input!C46</f>
        <v>0</v>
      </c>
      <c r="D46">
        <f>[3]Input!D46</f>
        <v>0</v>
      </c>
      <c r="E46">
        <f>[3]Input!E46</f>
        <v>0</v>
      </c>
      <c r="F46">
        <f>[3]Input!F46</f>
        <v>0</v>
      </c>
      <c r="G46">
        <f>[3]Input!G46</f>
        <v>0</v>
      </c>
      <c r="H46">
        <f>[3]Input!H46</f>
        <v>0</v>
      </c>
      <c r="I46">
        <f>[3]Input!I46</f>
        <v>0</v>
      </c>
      <c r="J46">
        <f>[3]Input!J46</f>
        <v>0</v>
      </c>
      <c r="K46">
        <f>[3]Input!K46</f>
        <v>0</v>
      </c>
      <c r="L46">
        <f>[3]Input!L46</f>
        <v>0</v>
      </c>
    </row>
    <row r="47" spans="1:12">
      <c r="A47">
        <f>[3]Input!A47</f>
        <v>0</v>
      </c>
      <c r="B47">
        <f>[3]Input!B47</f>
        <v>0</v>
      </c>
      <c r="C47">
        <f>[3]Input!C47</f>
        <v>0</v>
      </c>
      <c r="D47">
        <f>[3]Input!D47</f>
        <v>0</v>
      </c>
      <c r="E47">
        <f>[3]Input!E47</f>
        <v>0</v>
      </c>
      <c r="F47">
        <f>[3]Input!F47</f>
        <v>0</v>
      </c>
      <c r="G47">
        <f>[3]Input!G47</f>
        <v>0</v>
      </c>
      <c r="H47">
        <f>[3]Input!H47</f>
        <v>0</v>
      </c>
      <c r="I47">
        <f>[3]Input!I47</f>
        <v>0</v>
      </c>
      <c r="J47">
        <f>[3]Input!J47</f>
        <v>0</v>
      </c>
      <c r="K47">
        <f>[3]Input!K47</f>
        <v>0</v>
      </c>
      <c r="L47">
        <f>[3]Input!L47</f>
        <v>0</v>
      </c>
    </row>
    <row r="48" spans="1:12">
      <c r="A48">
        <f>[3]Input!A48</f>
        <v>0</v>
      </c>
      <c r="B48">
        <f>[3]Input!B48</f>
        <v>0</v>
      </c>
      <c r="C48">
        <f>[3]Input!C48</f>
        <v>0</v>
      </c>
      <c r="D48">
        <f>[3]Input!D48</f>
        <v>0</v>
      </c>
      <c r="E48">
        <f>[3]Input!E48</f>
        <v>0</v>
      </c>
      <c r="F48">
        <f>[3]Input!F48</f>
        <v>0</v>
      </c>
      <c r="G48">
        <f>[3]Input!G48</f>
        <v>0</v>
      </c>
      <c r="H48">
        <f>[3]Input!H48</f>
        <v>0</v>
      </c>
      <c r="I48">
        <f>[3]Input!I48</f>
        <v>0</v>
      </c>
      <c r="J48">
        <f>[3]Input!J48</f>
        <v>0</v>
      </c>
      <c r="K48">
        <f>[3]Input!K48</f>
        <v>0</v>
      </c>
      <c r="L48">
        <f>[3]Input!L48</f>
        <v>0</v>
      </c>
    </row>
    <row r="49" spans="1:12">
      <c r="A49">
        <f>[3]Input!A49</f>
        <v>0</v>
      </c>
      <c r="B49">
        <f>[3]Input!B49</f>
        <v>0</v>
      </c>
      <c r="C49">
        <f>[3]Input!C49</f>
        <v>0</v>
      </c>
      <c r="D49">
        <f>[3]Input!D49</f>
        <v>0</v>
      </c>
      <c r="E49">
        <f>[3]Input!E49</f>
        <v>0</v>
      </c>
      <c r="F49">
        <f>[3]Input!F49</f>
        <v>0</v>
      </c>
      <c r="G49">
        <f>[3]Input!G49</f>
        <v>0</v>
      </c>
      <c r="H49">
        <f>[3]Input!H49</f>
        <v>0</v>
      </c>
      <c r="I49">
        <f>[3]Input!I49</f>
        <v>0</v>
      </c>
      <c r="J49">
        <f>[3]Input!J49</f>
        <v>0</v>
      </c>
      <c r="K49">
        <f>[3]Input!K49</f>
        <v>0</v>
      </c>
      <c r="L49">
        <f>[3]Input!L49</f>
        <v>0</v>
      </c>
    </row>
    <row r="50" spans="1:12">
      <c r="A50">
        <f>[3]Input!A50</f>
        <v>0</v>
      </c>
      <c r="B50">
        <f>[3]Input!B50</f>
        <v>0</v>
      </c>
      <c r="C50">
        <f>[3]Input!C50</f>
        <v>0</v>
      </c>
      <c r="D50">
        <f>[3]Input!D50</f>
        <v>0</v>
      </c>
      <c r="E50">
        <f>[3]Input!E50</f>
        <v>0</v>
      </c>
      <c r="F50">
        <f>[3]Input!F50</f>
        <v>0</v>
      </c>
      <c r="G50">
        <f>[3]Input!G50</f>
        <v>0</v>
      </c>
      <c r="H50">
        <f>[3]Input!H50</f>
        <v>0</v>
      </c>
      <c r="I50">
        <f>[3]Input!I50</f>
        <v>0</v>
      </c>
      <c r="J50">
        <f>[3]Input!J50</f>
        <v>0</v>
      </c>
      <c r="K50">
        <f>[3]Input!K50</f>
        <v>0</v>
      </c>
      <c r="L50">
        <f>[3]Input!L50</f>
        <v>0</v>
      </c>
    </row>
    <row r="51" spans="1:12">
      <c r="A51">
        <f>[3]Input!A51</f>
        <v>0</v>
      </c>
      <c r="B51">
        <f>[3]Input!B51</f>
        <v>0</v>
      </c>
      <c r="C51">
        <f>[3]Input!C51</f>
        <v>0</v>
      </c>
      <c r="D51">
        <f>[3]Input!D51</f>
        <v>0</v>
      </c>
      <c r="E51">
        <f>[3]Input!E51</f>
        <v>0</v>
      </c>
      <c r="F51">
        <f>[3]Input!F51</f>
        <v>0</v>
      </c>
      <c r="G51">
        <f>[3]Input!G51</f>
        <v>0</v>
      </c>
      <c r="H51">
        <f>[3]Input!H51</f>
        <v>0</v>
      </c>
      <c r="I51">
        <f>[3]Input!I51</f>
        <v>0</v>
      </c>
      <c r="J51">
        <f>[3]Input!J51</f>
        <v>0</v>
      </c>
      <c r="K51">
        <f>[3]Input!K51</f>
        <v>0</v>
      </c>
      <c r="L51">
        <f>[3]Input!L51</f>
        <v>0</v>
      </c>
    </row>
    <row r="52" spans="1:12">
      <c r="A52">
        <f>[3]Input!A52</f>
        <v>0</v>
      </c>
      <c r="B52">
        <f>[3]Input!B52</f>
        <v>0</v>
      </c>
      <c r="C52">
        <f>[3]Input!C52</f>
        <v>0</v>
      </c>
      <c r="D52">
        <f>[3]Input!D52</f>
        <v>0</v>
      </c>
      <c r="E52">
        <f>[3]Input!E52</f>
        <v>0</v>
      </c>
      <c r="F52">
        <f>[3]Input!F52</f>
        <v>0</v>
      </c>
      <c r="G52">
        <f>[3]Input!G52</f>
        <v>0</v>
      </c>
      <c r="H52">
        <f>[3]Input!H52</f>
        <v>0</v>
      </c>
      <c r="I52">
        <f>[3]Input!I52</f>
        <v>0</v>
      </c>
      <c r="J52">
        <f>[3]Input!J52</f>
        <v>0</v>
      </c>
      <c r="K52">
        <f>[3]Input!K52</f>
        <v>0</v>
      </c>
      <c r="L52">
        <f>[3]Input!L52</f>
        <v>0</v>
      </c>
    </row>
    <row r="53" spans="1:12">
      <c r="A53">
        <f>[3]Input!A53</f>
        <v>0</v>
      </c>
      <c r="B53">
        <f>[3]Input!B53</f>
        <v>0</v>
      </c>
      <c r="C53">
        <f>[3]Input!C53</f>
        <v>0</v>
      </c>
      <c r="D53">
        <f>[3]Input!D53</f>
        <v>0</v>
      </c>
      <c r="E53">
        <f>[3]Input!E53</f>
        <v>0</v>
      </c>
      <c r="F53">
        <f>[3]Input!F53</f>
        <v>0</v>
      </c>
      <c r="G53">
        <f>[3]Input!G53</f>
        <v>0</v>
      </c>
      <c r="H53">
        <f>[3]Input!H53</f>
        <v>0</v>
      </c>
      <c r="I53">
        <f>[3]Input!I53</f>
        <v>0</v>
      </c>
      <c r="J53">
        <f>[3]Input!J53</f>
        <v>0</v>
      </c>
      <c r="K53">
        <f>[3]Input!K53</f>
        <v>0</v>
      </c>
      <c r="L53">
        <f>[3]Input!L53</f>
        <v>0</v>
      </c>
    </row>
    <row r="54" spans="1:12">
      <c r="A54">
        <f>[3]Input!A54</f>
        <v>0</v>
      </c>
      <c r="B54">
        <f>[3]Input!B54</f>
        <v>0</v>
      </c>
      <c r="C54">
        <f>[3]Input!C54</f>
        <v>0</v>
      </c>
      <c r="D54">
        <f>[3]Input!D54</f>
        <v>0</v>
      </c>
      <c r="E54">
        <f>[3]Input!E54</f>
        <v>0</v>
      </c>
      <c r="F54">
        <f>[3]Input!F54</f>
        <v>0</v>
      </c>
      <c r="G54">
        <f>[3]Input!G54</f>
        <v>0</v>
      </c>
      <c r="H54">
        <f>[3]Input!H54</f>
        <v>0</v>
      </c>
      <c r="I54">
        <f>[3]Input!I54</f>
        <v>0</v>
      </c>
      <c r="J54">
        <f>[3]Input!J54</f>
        <v>0</v>
      </c>
      <c r="K54">
        <f>[3]Input!K54</f>
        <v>0</v>
      </c>
      <c r="L54">
        <f>[3]Input!L54</f>
        <v>0</v>
      </c>
    </row>
    <row r="55" spans="1:12">
      <c r="A55">
        <f>[3]Input!A55</f>
        <v>0</v>
      </c>
      <c r="B55">
        <f>[3]Input!B55</f>
        <v>0</v>
      </c>
      <c r="C55">
        <f>[3]Input!C55</f>
        <v>0</v>
      </c>
      <c r="D55">
        <f>[3]Input!D55</f>
        <v>0</v>
      </c>
      <c r="E55">
        <f>[3]Input!E55</f>
        <v>0</v>
      </c>
      <c r="F55">
        <f>[3]Input!F55</f>
        <v>0</v>
      </c>
      <c r="G55">
        <f>[3]Input!G55</f>
        <v>0</v>
      </c>
      <c r="H55">
        <f>[3]Input!H55</f>
        <v>0</v>
      </c>
      <c r="I55">
        <f>[3]Input!I55</f>
        <v>0</v>
      </c>
      <c r="J55">
        <f>[3]Input!J55</f>
        <v>0</v>
      </c>
      <c r="K55">
        <f>[3]Input!K55</f>
        <v>0</v>
      </c>
      <c r="L55">
        <f>[3]Input!L55</f>
        <v>0</v>
      </c>
    </row>
    <row r="56" spans="1:12">
      <c r="A56">
        <f>[3]Input!A56</f>
        <v>0</v>
      </c>
      <c r="B56">
        <f>[3]Input!B56</f>
        <v>0</v>
      </c>
      <c r="C56">
        <f>[3]Input!C56</f>
        <v>0</v>
      </c>
      <c r="D56">
        <f>[3]Input!D56</f>
        <v>0</v>
      </c>
      <c r="E56">
        <f>[3]Input!E56</f>
        <v>0</v>
      </c>
      <c r="F56">
        <f>[3]Input!F56</f>
        <v>0</v>
      </c>
      <c r="G56">
        <f>[3]Input!G56</f>
        <v>0</v>
      </c>
      <c r="H56">
        <f>[3]Input!H56</f>
        <v>0</v>
      </c>
      <c r="I56">
        <f>[3]Input!I56</f>
        <v>0</v>
      </c>
      <c r="J56">
        <f>[3]Input!J56</f>
        <v>0</v>
      </c>
      <c r="K56">
        <f>[3]Input!K56</f>
        <v>0</v>
      </c>
      <c r="L56">
        <f>[3]Input!L56</f>
        <v>0</v>
      </c>
    </row>
    <row r="57" spans="1:12">
      <c r="A57">
        <f>[3]Input!A57</f>
        <v>0</v>
      </c>
      <c r="B57">
        <f>[3]Input!B57</f>
        <v>0</v>
      </c>
      <c r="C57">
        <f>[3]Input!C57</f>
        <v>0</v>
      </c>
      <c r="D57">
        <f>[3]Input!D57</f>
        <v>0</v>
      </c>
      <c r="E57">
        <f>[3]Input!E57</f>
        <v>0</v>
      </c>
      <c r="F57">
        <f>[3]Input!F57</f>
        <v>0</v>
      </c>
      <c r="G57">
        <f>[3]Input!G57</f>
        <v>0</v>
      </c>
      <c r="H57">
        <f>[3]Input!H57</f>
        <v>0</v>
      </c>
      <c r="I57">
        <f>[3]Input!I57</f>
        <v>0</v>
      </c>
      <c r="J57">
        <f>[3]Input!J57</f>
        <v>0</v>
      </c>
      <c r="K57">
        <f>[3]Input!K57</f>
        <v>0</v>
      </c>
      <c r="L57">
        <f>[3]Input!L57</f>
        <v>0</v>
      </c>
    </row>
    <row r="58" spans="1:12">
      <c r="A58">
        <f>[3]Input!A58</f>
        <v>0</v>
      </c>
      <c r="B58">
        <f>[3]Input!B58</f>
        <v>0</v>
      </c>
      <c r="C58">
        <f>[3]Input!C58</f>
        <v>0</v>
      </c>
      <c r="D58">
        <f>[3]Input!D58</f>
        <v>0</v>
      </c>
      <c r="E58">
        <f>[3]Input!E58</f>
        <v>0</v>
      </c>
      <c r="F58">
        <f>[3]Input!F58</f>
        <v>0</v>
      </c>
      <c r="G58">
        <f>[3]Input!G58</f>
        <v>0</v>
      </c>
      <c r="H58">
        <f>[3]Input!H58</f>
        <v>0</v>
      </c>
      <c r="I58">
        <f>[3]Input!I58</f>
        <v>0</v>
      </c>
      <c r="J58">
        <f>[3]Input!J58</f>
        <v>0</v>
      </c>
      <c r="K58">
        <f>[3]Input!K58</f>
        <v>0</v>
      </c>
      <c r="L58">
        <f>[3]Input!L58</f>
        <v>0</v>
      </c>
    </row>
    <row r="59" spans="1:12">
      <c r="A59">
        <f>[3]Input!A59</f>
        <v>0</v>
      </c>
      <c r="B59">
        <f>[3]Input!B59</f>
        <v>0</v>
      </c>
      <c r="C59">
        <f>[3]Input!C59</f>
        <v>0</v>
      </c>
      <c r="D59">
        <f>[3]Input!D59</f>
        <v>0</v>
      </c>
      <c r="E59">
        <f>[3]Input!E59</f>
        <v>0</v>
      </c>
      <c r="F59">
        <f>[3]Input!F59</f>
        <v>0</v>
      </c>
      <c r="G59">
        <f>[3]Input!G59</f>
        <v>0</v>
      </c>
      <c r="H59">
        <f>[3]Input!H59</f>
        <v>0</v>
      </c>
      <c r="I59">
        <f>[3]Input!I59</f>
        <v>0</v>
      </c>
      <c r="J59">
        <f>[3]Input!J59</f>
        <v>0</v>
      </c>
      <c r="K59">
        <f>[3]Input!K59</f>
        <v>0</v>
      </c>
      <c r="L59">
        <f>[3]Input!L59</f>
        <v>0</v>
      </c>
    </row>
    <row r="60" spans="1:12">
      <c r="A60">
        <f>[3]Input!A60</f>
        <v>0</v>
      </c>
      <c r="B60">
        <f>[3]Input!B60</f>
        <v>0</v>
      </c>
      <c r="C60">
        <f>[3]Input!C60</f>
        <v>0</v>
      </c>
      <c r="D60">
        <f>[3]Input!D60</f>
        <v>0</v>
      </c>
      <c r="E60">
        <f>[3]Input!E60</f>
        <v>0</v>
      </c>
      <c r="F60">
        <f>[3]Input!F60</f>
        <v>0</v>
      </c>
      <c r="G60">
        <f>[3]Input!G60</f>
        <v>0</v>
      </c>
      <c r="H60">
        <f>[3]Input!H60</f>
        <v>0</v>
      </c>
      <c r="I60">
        <f>[3]Input!I60</f>
        <v>0</v>
      </c>
      <c r="J60">
        <f>[3]Input!J60</f>
        <v>0</v>
      </c>
      <c r="K60">
        <f>[3]Input!K60</f>
        <v>0</v>
      </c>
      <c r="L60">
        <f>[3]Input!L60</f>
        <v>0</v>
      </c>
    </row>
    <row r="61" spans="1:12">
      <c r="A61">
        <f>[3]Input!A61</f>
        <v>0</v>
      </c>
      <c r="B61">
        <f>[3]Input!B61</f>
        <v>0</v>
      </c>
      <c r="C61">
        <f>[3]Input!C61</f>
        <v>0</v>
      </c>
      <c r="D61">
        <f>[3]Input!D61</f>
        <v>0</v>
      </c>
      <c r="E61">
        <f>[3]Input!E61</f>
        <v>0</v>
      </c>
      <c r="F61">
        <f>[3]Input!F61</f>
        <v>0</v>
      </c>
      <c r="G61">
        <f>[3]Input!G61</f>
        <v>0</v>
      </c>
      <c r="H61">
        <f>[3]Input!H61</f>
        <v>0</v>
      </c>
      <c r="I61">
        <f>[3]Input!I61</f>
        <v>0</v>
      </c>
      <c r="J61">
        <f>[3]Input!J61</f>
        <v>0</v>
      </c>
      <c r="K61">
        <f>[3]Input!K61</f>
        <v>0</v>
      </c>
      <c r="L61">
        <f>[3]Input!L61</f>
        <v>0</v>
      </c>
    </row>
    <row r="62" spans="1:12">
      <c r="A62">
        <f>[3]Input!A62</f>
        <v>0</v>
      </c>
      <c r="B62">
        <f>[3]Input!B62</f>
        <v>0</v>
      </c>
      <c r="C62">
        <f>[3]Input!C62</f>
        <v>0</v>
      </c>
      <c r="D62">
        <f>[3]Input!D62</f>
        <v>0</v>
      </c>
      <c r="E62">
        <f>[3]Input!E62</f>
        <v>0</v>
      </c>
      <c r="F62">
        <f>[3]Input!F62</f>
        <v>0</v>
      </c>
      <c r="G62">
        <f>[3]Input!G62</f>
        <v>0</v>
      </c>
      <c r="H62">
        <f>[3]Input!H62</f>
        <v>0</v>
      </c>
      <c r="I62">
        <f>[3]Input!I62</f>
        <v>0</v>
      </c>
      <c r="J62">
        <f>[3]Input!J62</f>
        <v>0</v>
      </c>
      <c r="K62">
        <f>[3]Input!K62</f>
        <v>0</v>
      </c>
      <c r="L62">
        <f>[3]Input!L62</f>
        <v>0</v>
      </c>
    </row>
    <row r="63" spans="1:12">
      <c r="A63">
        <f>[3]Input!A63</f>
        <v>0</v>
      </c>
      <c r="B63">
        <f>[3]Input!B63</f>
        <v>0</v>
      </c>
      <c r="C63">
        <f>[3]Input!C63</f>
        <v>0</v>
      </c>
      <c r="D63">
        <f>[3]Input!D63</f>
        <v>0</v>
      </c>
      <c r="E63">
        <f>[3]Input!E63</f>
        <v>0</v>
      </c>
      <c r="F63">
        <f>[3]Input!F63</f>
        <v>0</v>
      </c>
      <c r="G63">
        <f>[3]Input!G63</f>
        <v>0</v>
      </c>
      <c r="H63">
        <f>[3]Input!H63</f>
        <v>0</v>
      </c>
      <c r="I63">
        <f>[3]Input!I63</f>
        <v>0</v>
      </c>
      <c r="J63">
        <f>[3]Input!J63</f>
        <v>0</v>
      </c>
      <c r="K63">
        <f>[3]Input!K63</f>
        <v>0</v>
      </c>
      <c r="L63">
        <f>[3]Input!L63</f>
        <v>0</v>
      </c>
    </row>
    <row r="64" spans="1:12">
      <c r="A64">
        <f>[3]Input!A64</f>
        <v>0</v>
      </c>
      <c r="B64">
        <f>[3]Input!B64</f>
        <v>0</v>
      </c>
      <c r="C64">
        <f>[3]Input!C64</f>
        <v>0</v>
      </c>
      <c r="D64">
        <f>[3]Input!D64</f>
        <v>0</v>
      </c>
      <c r="E64">
        <f>[3]Input!E64</f>
        <v>0</v>
      </c>
      <c r="F64">
        <f>[3]Input!F64</f>
        <v>0</v>
      </c>
      <c r="G64">
        <f>[3]Input!G64</f>
        <v>0</v>
      </c>
      <c r="H64">
        <f>[3]Input!H64</f>
        <v>0</v>
      </c>
      <c r="I64">
        <f>[3]Input!I64</f>
        <v>0</v>
      </c>
      <c r="J64">
        <f>[3]Input!J64</f>
        <v>0</v>
      </c>
      <c r="K64">
        <f>[3]Input!K64</f>
        <v>0</v>
      </c>
      <c r="L64">
        <f>[3]Input!L64</f>
        <v>0</v>
      </c>
    </row>
    <row r="65" spans="1:12">
      <c r="A65">
        <f>[3]Input!A65</f>
        <v>0</v>
      </c>
      <c r="B65">
        <f>[3]Input!B65</f>
        <v>0</v>
      </c>
      <c r="C65">
        <f>[3]Input!C65</f>
        <v>0</v>
      </c>
      <c r="D65">
        <f>[3]Input!D65</f>
        <v>0</v>
      </c>
      <c r="E65">
        <f>[3]Input!E65</f>
        <v>0</v>
      </c>
      <c r="F65">
        <f>[3]Input!F65</f>
        <v>0</v>
      </c>
      <c r="G65">
        <f>[3]Input!G65</f>
        <v>0</v>
      </c>
      <c r="H65">
        <f>[3]Input!H65</f>
        <v>0</v>
      </c>
      <c r="I65">
        <f>[3]Input!I65</f>
        <v>0</v>
      </c>
      <c r="J65">
        <f>[3]Input!J65</f>
        <v>0</v>
      </c>
      <c r="K65">
        <f>[3]Input!K65</f>
        <v>0</v>
      </c>
      <c r="L65">
        <f>[3]Input!L65</f>
        <v>0</v>
      </c>
    </row>
    <row r="66" spans="1:12">
      <c r="A66">
        <f>[3]Input!A66</f>
        <v>0</v>
      </c>
      <c r="B66">
        <f>[3]Input!B66</f>
        <v>0</v>
      </c>
      <c r="C66">
        <f>[3]Input!C66</f>
        <v>0</v>
      </c>
      <c r="D66">
        <f>[3]Input!D66</f>
        <v>0</v>
      </c>
      <c r="E66">
        <f>[3]Input!E66</f>
        <v>0</v>
      </c>
      <c r="F66">
        <f>[3]Input!F66</f>
        <v>0</v>
      </c>
      <c r="G66">
        <f>[3]Input!G66</f>
        <v>0</v>
      </c>
      <c r="H66">
        <f>[3]Input!H66</f>
        <v>0</v>
      </c>
      <c r="I66">
        <f>[3]Input!I66</f>
        <v>0</v>
      </c>
      <c r="J66">
        <f>[3]Input!J66</f>
        <v>0</v>
      </c>
      <c r="K66">
        <f>[3]Input!K66</f>
        <v>0</v>
      </c>
      <c r="L66">
        <f>[3]Input!L66</f>
        <v>0</v>
      </c>
    </row>
    <row r="67" spans="1:12">
      <c r="A67">
        <f>[3]Input!A67</f>
        <v>0</v>
      </c>
      <c r="B67">
        <f>[3]Input!B67</f>
        <v>0</v>
      </c>
      <c r="C67">
        <f>[3]Input!C67</f>
        <v>0</v>
      </c>
      <c r="D67">
        <f>[3]Input!D67</f>
        <v>0</v>
      </c>
      <c r="E67">
        <f>[3]Input!E67</f>
        <v>0</v>
      </c>
      <c r="F67">
        <f>[3]Input!F67</f>
        <v>0</v>
      </c>
      <c r="G67">
        <f>[3]Input!G67</f>
        <v>0</v>
      </c>
      <c r="H67">
        <f>[3]Input!H67</f>
        <v>0</v>
      </c>
      <c r="I67">
        <f>[3]Input!I67</f>
        <v>0</v>
      </c>
      <c r="J67">
        <f>[3]Input!J67</f>
        <v>0</v>
      </c>
      <c r="K67">
        <f>[3]Input!K67</f>
        <v>0</v>
      </c>
      <c r="L67">
        <f>[3]Input!L67</f>
        <v>0</v>
      </c>
    </row>
    <row r="68" spans="1:12">
      <c r="A68">
        <f>[3]Input!A68</f>
        <v>0</v>
      </c>
      <c r="B68">
        <f>[3]Input!B68</f>
        <v>0</v>
      </c>
      <c r="C68">
        <f>[3]Input!C68</f>
        <v>0</v>
      </c>
      <c r="D68">
        <f>[3]Input!D68</f>
        <v>0</v>
      </c>
      <c r="E68">
        <f>[3]Input!E68</f>
        <v>0</v>
      </c>
      <c r="F68">
        <f>[3]Input!F68</f>
        <v>0</v>
      </c>
      <c r="G68">
        <f>[3]Input!G68</f>
        <v>0</v>
      </c>
      <c r="H68">
        <f>[3]Input!H68</f>
        <v>0</v>
      </c>
      <c r="I68">
        <f>[3]Input!I68</f>
        <v>0</v>
      </c>
      <c r="J68">
        <f>[3]Input!J68</f>
        <v>0</v>
      </c>
      <c r="K68">
        <f>[3]Input!K68</f>
        <v>0</v>
      </c>
      <c r="L68">
        <f>[3]Input!L68</f>
        <v>0</v>
      </c>
    </row>
    <row r="69" spans="1:12">
      <c r="A69">
        <f>[3]Input!A69</f>
        <v>0</v>
      </c>
      <c r="B69">
        <f>[3]Input!B69</f>
        <v>0</v>
      </c>
      <c r="C69">
        <f>[3]Input!C69</f>
        <v>0</v>
      </c>
      <c r="D69">
        <f>[3]Input!D69</f>
        <v>0</v>
      </c>
      <c r="E69">
        <f>[3]Input!E69</f>
        <v>0</v>
      </c>
      <c r="F69">
        <f>[3]Input!F69</f>
        <v>0</v>
      </c>
      <c r="G69">
        <f>[3]Input!G69</f>
        <v>0</v>
      </c>
      <c r="H69">
        <f>[3]Input!H69</f>
        <v>0</v>
      </c>
      <c r="I69">
        <f>[3]Input!I69</f>
        <v>0</v>
      </c>
      <c r="J69">
        <f>[3]Input!J69</f>
        <v>0</v>
      </c>
      <c r="K69">
        <f>[3]Input!K69</f>
        <v>0</v>
      </c>
      <c r="L69">
        <f>[3]Input!L69</f>
        <v>0</v>
      </c>
    </row>
    <row r="70" spans="1:12">
      <c r="A70">
        <f>[3]Input!A70</f>
        <v>0</v>
      </c>
      <c r="B70">
        <f>[3]Input!B70</f>
        <v>0</v>
      </c>
      <c r="C70">
        <f>[3]Input!C70</f>
        <v>0</v>
      </c>
      <c r="D70">
        <f>[3]Input!D70</f>
        <v>0</v>
      </c>
      <c r="E70">
        <f>[3]Input!E70</f>
        <v>0</v>
      </c>
      <c r="F70">
        <f>[3]Input!F70</f>
        <v>0</v>
      </c>
      <c r="G70">
        <f>[3]Input!G70</f>
        <v>0</v>
      </c>
      <c r="H70">
        <f>[3]Input!H70</f>
        <v>0</v>
      </c>
      <c r="I70">
        <f>[3]Input!I70</f>
        <v>0</v>
      </c>
      <c r="J70">
        <f>[3]Input!J70</f>
        <v>0</v>
      </c>
      <c r="K70">
        <f>[3]Input!K70</f>
        <v>0</v>
      </c>
      <c r="L70">
        <f>[3]Input!L70</f>
        <v>0</v>
      </c>
    </row>
    <row r="71" spans="1:12">
      <c r="A71">
        <f>[3]Input!A71</f>
        <v>0</v>
      </c>
      <c r="B71">
        <f>[3]Input!B71</f>
        <v>0</v>
      </c>
      <c r="C71">
        <f>[3]Input!C71</f>
        <v>0</v>
      </c>
      <c r="D71">
        <f>[3]Input!D71</f>
        <v>0</v>
      </c>
      <c r="E71">
        <f>[3]Input!E71</f>
        <v>0</v>
      </c>
      <c r="F71">
        <f>[3]Input!F71</f>
        <v>0</v>
      </c>
      <c r="G71">
        <f>[3]Input!G71</f>
        <v>0</v>
      </c>
      <c r="H71">
        <f>[3]Input!H71</f>
        <v>0</v>
      </c>
      <c r="I71">
        <f>[3]Input!I71</f>
        <v>0</v>
      </c>
      <c r="J71">
        <f>[3]Input!J71</f>
        <v>0</v>
      </c>
      <c r="K71">
        <f>[3]Input!K71</f>
        <v>0</v>
      </c>
      <c r="L71">
        <f>[3]Input!L71</f>
        <v>0</v>
      </c>
    </row>
    <row r="72" spans="1:12">
      <c r="A72">
        <f>[3]Input!A72</f>
        <v>0</v>
      </c>
      <c r="B72">
        <f>[3]Input!B72</f>
        <v>0</v>
      </c>
      <c r="C72">
        <f>[3]Input!C72</f>
        <v>0</v>
      </c>
      <c r="D72">
        <f>[3]Input!D72</f>
        <v>0</v>
      </c>
      <c r="E72">
        <f>[3]Input!E72</f>
        <v>0</v>
      </c>
      <c r="F72">
        <f>[3]Input!F72</f>
        <v>0</v>
      </c>
      <c r="G72">
        <f>[3]Input!G72</f>
        <v>0</v>
      </c>
      <c r="H72">
        <f>[3]Input!H72</f>
        <v>0</v>
      </c>
      <c r="I72">
        <f>[3]Input!I72</f>
        <v>0</v>
      </c>
      <c r="J72">
        <f>[3]Input!J72</f>
        <v>0</v>
      </c>
      <c r="K72">
        <f>[3]Input!K72</f>
        <v>0</v>
      </c>
      <c r="L72">
        <f>[3]Input!L72</f>
        <v>0</v>
      </c>
    </row>
    <row r="73" spans="1:12">
      <c r="A73">
        <f>[3]Input!A73</f>
        <v>0</v>
      </c>
      <c r="B73">
        <f>[3]Input!B73</f>
        <v>0</v>
      </c>
      <c r="C73">
        <f>[3]Input!C73</f>
        <v>0</v>
      </c>
      <c r="D73">
        <f>[3]Input!D73</f>
        <v>0</v>
      </c>
      <c r="E73">
        <f>[3]Input!E73</f>
        <v>0</v>
      </c>
      <c r="F73">
        <f>[3]Input!F73</f>
        <v>0</v>
      </c>
      <c r="G73">
        <f>[3]Input!G73</f>
        <v>0</v>
      </c>
      <c r="H73">
        <f>[3]Input!H73</f>
        <v>0</v>
      </c>
      <c r="I73">
        <f>[3]Input!I73</f>
        <v>0</v>
      </c>
      <c r="J73">
        <f>[3]Input!J73</f>
        <v>0</v>
      </c>
      <c r="K73">
        <f>[3]Input!K73</f>
        <v>0</v>
      </c>
      <c r="L73">
        <f>[3]Input!L73</f>
        <v>0</v>
      </c>
    </row>
    <row r="74" spans="1:12">
      <c r="A74">
        <f>[3]Input!A74</f>
        <v>0</v>
      </c>
      <c r="B74">
        <f>[3]Input!B74</f>
        <v>0</v>
      </c>
      <c r="C74">
        <f>[3]Input!C74</f>
        <v>0</v>
      </c>
      <c r="D74">
        <f>[3]Input!D74</f>
        <v>0</v>
      </c>
      <c r="E74">
        <f>[3]Input!E74</f>
        <v>0</v>
      </c>
      <c r="F74">
        <f>[3]Input!F74</f>
        <v>0</v>
      </c>
      <c r="G74">
        <f>[3]Input!G74</f>
        <v>0</v>
      </c>
      <c r="H74">
        <f>[3]Input!H74</f>
        <v>0</v>
      </c>
      <c r="I74">
        <f>[3]Input!I74</f>
        <v>0</v>
      </c>
      <c r="J74">
        <f>[3]Input!J74</f>
        <v>0</v>
      </c>
      <c r="K74">
        <f>[3]Input!K74</f>
        <v>0</v>
      </c>
      <c r="L74">
        <f>[3]Input!L74</f>
        <v>0</v>
      </c>
    </row>
    <row r="75" spans="1:12">
      <c r="A75">
        <f>[3]Input!A75</f>
        <v>0</v>
      </c>
      <c r="B75">
        <f>[3]Input!B75</f>
        <v>0</v>
      </c>
      <c r="C75">
        <f>[3]Input!C75</f>
        <v>0</v>
      </c>
      <c r="D75">
        <f>[3]Input!D75</f>
        <v>0</v>
      </c>
      <c r="E75">
        <f>[3]Input!E75</f>
        <v>0</v>
      </c>
      <c r="F75">
        <f>[3]Input!F75</f>
        <v>0</v>
      </c>
      <c r="G75">
        <f>[3]Input!G75</f>
        <v>0</v>
      </c>
      <c r="H75">
        <f>[3]Input!H75</f>
        <v>0</v>
      </c>
      <c r="I75">
        <f>[3]Input!I75</f>
        <v>0</v>
      </c>
      <c r="J75">
        <f>[3]Input!J75</f>
        <v>0</v>
      </c>
      <c r="K75">
        <f>[3]Input!K75</f>
        <v>0</v>
      </c>
      <c r="L75">
        <f>[3]Input!L75</f>
        <v>0</v>
      </c>
    </row>
    <row r="76" spans="1:12">
      <c r="A76">
        <f>[3]Input!A76</f>
        <v>0</v>
      </c>
      <c r="B76">
        <f>[3]Input!B76</f>
        <v>0</v>
      </c>
      <c r="C76">
        <f>[3]Input!C76</f>
        <v>0</v>
      </c>
      <c r="D76">
        <f>[3]Input!D76</f>
        <v>0</v>
      </c>
      <c r="E76">
        <f>[3]Input!E76</f>
        <v>0</v>
      </c>
      <c r="F76">
        <f>[3]Input!F76</f>
        <v>0</v>
      </c>
      <c r="G76">
        <f>[3]Input!G76</f>
        <v>0</v>
      </c>
      <c r="H76">
        <f>[3]Input!H76</f>
        <v>0</v>
      </c>
      <c r="I76">
        <f>[3]Input!I76</f>
        <v>0</v>
      </c>
      <c r="J76">
        <f>[3]Input!J76</f>
        <v>0</v>
      </c>
      <c r="K76">
        <f>[3]Input!K76</f>
        <v>0</v>
      </c>
      <c r="L76">
        <f>[3]Input!L76</f>
        <v>0</v>
      </c>
    </row>
    <row r="77" spans="1:12">
      <c r="A77">
        <f>[3]Input!A77</f>
        <v>0</v>
      </c>
      <c r="B77">
        <f>[3]Input!B77</f>
        <v>0</v>
      </c>
      <c r="C77">
        <f>[3]Input!C77</f>
        <v>0</v>
      </c>
      <c r="D77">
        <f>[3]Input!D77</f>
        <v>0</v>
      </c>
      <c r="E77">
        <f>[3]Input!E77</f>
        <v>0</v>
      </c>
      <c r="F77">
        <f>[3]Input!F77</f>
        <v>0</v>
      </c>
      <c r="G77">
        <f>[3]Input!G77</f>
        <v>0</v>
      </c>
      <c r="H77">
        <f>[3]Input!H77</f>
        <v>0</v>
      </c>
      <c r="I77">
        <f>[3]Input!I77</f>
        <v>0</v>
      </c>
      <c r="J77">
        <f>[3]Input!J77</f>
        <v>0</v>
      </c>
      <c r="K77">
        <f>[3]Input!K77</f>
        <v>0</v>
      </c>
      <c r="L77">
        <f>[3]Input!L77</f>
        <v>0</v>
      </c>
    </row>
    <row r="78" spans="1:12">
      <c r="A78">
        <f>[3]Input!A78</f>
        <v>0</v>
      </c>
      <c r="B78">
        <f>[3]Input!B78</f>
        <v>0</v>
      </c>
      <c r="C78">
        <f>[3]Input!C78</f>
        <v>0</v>
      </c>
      <c r="D78">
        <f>[3]Input!D78</f>
        <v>0</v>
      </c>
      <c r="E78">
        <f>[3]Input!E78</f>
        <v>0</v>
      </c>
      <c r="F78">
        <f>[3]Input!F78</f>
        <v>0</v>
      </c>
      <c r="G78">
        <f>[3]Input!G78</f>
        <v>0</v>
      </c>
      <c r="H78">
        <f>[3]Input!H78</f>
        <v>0</v>
      </c>
      <c r="I78">
        <f>[3]Input!I78</f>
        <v>0</v>
      </c>
      <c r="J78">
        <f>[3]Input!J78</f>
        <v>0</v>
      </c>
      <c r="K78">
        <f>[3]Input!K78</f>
        <v>0</v>
      </c>
      <c r="L78">
        <f>[3]Input!L78</f>
        <v>0</v>
      </c>
    </row>
    <row r="79" spans="1:12">
      <c r="A79">
        <f>[3]Input!A79</f>
        <v>0</v>
      </c>
      <c r="B79">
        <f>[3]Input!B79</f>
        <v>0</v>
      </c>
      <c r="C79">
        <f>[3]Input!C79</f>
        <v>0</v>
      </c>
      <c r="D79">
        <f>[3]Input!D79</f>
        <v>0</v>
      </c>
      <c r="E79">
        <f>[3]Input!E79</f>
        <v>0</v>
      </c>
      <c r="F79">
        <f>[3]Input!F79</f>
        <v>0</v>
      </c>
      <c r="G79">
        <f>[3]Input!G79</f>
        <v>0</v>
      </c>
      <c r="H79">
        <f>[3]Input!H79</f>
        <v>0</v>
      </c>
      <c r="I79">
        <f>[3]Input!I79</f>
        <v>0</v>
      </c>
      <c r="J79">
        <f>[3]Input!J79</f>
        <v>0</v>
      </c>
      <c r="K79">
        <f>[3]Input!K79</f>
        <v>0</v>
      </c>
      <c r="L79">
        <f>[3]Input!L79</f>
        <v>0</v>
      </c>
    </row>
    <row r="80" spans="1:12">
      <c r="A80">
        <f>[3]Input!A80</f>
        <v>0</v>
      </c>
      <c r="B80">
        <f>[3]Input!B80</f>
        <v>0</v>
      </c>
      <c r="C80">
        <f>[3]Input!C80</f>
        <v>0</v>
      </c>
      <c r="D80">
        <f>[3]Input!D80</f>
        <v>0</v>
      </c>
      <c r="E80">
        <f>[3]Input!E80</f>
        <v>0</v>
      </c>
      <c r="F80">
        <f>[3]Input!F80</f>
        <v>0</v>
      </c>
      <c r="G80">
        <f>[3]Input!G80</f>
        <v>0</v>
      </c>
      <c r="H80">
        <f>[3]Input!H80</f>
        <v>0</v>
      </c>
      <c r="I80">
        <f>[3]Input!I80</f>
        <v>0</v>
      </c>
      <c r="J80">
        <f>[3]Input!J80</f>
        <v>0</v>
      </c>
      <c r="K80">
        <f>[3]Input!K80</f>
        <v>0</v>
      </c>
      <c r="L80">
        <f>[3]Input!L80</f>
        <v>0</v>
      </c>
    </row>
    <row r="81" spans="1:12">
      <c r="A81">
        <f>[3]Input!A81</f>
        <v>0</v>
      </c>
      <c r="B81">
        <f>[3]Input!B81</f>
        <v>0</v>
      </c>
      <c r="C81">
        <f>[3]Input!C81</f>
        <v>0</v>
      </c>
      <c r="D81">
        <f>[3]Input!D81</f>
        <v>0</v>
      </c>
      <c r="E81">
        <f>[3]Input!E81</f>
        <v>0</v>
      </c>
      <c r="F81">
        <f>[3]Input!F81</f>
        <v>0</v>
      </c>
      <c r="G81">
        <f>[3]Input!G81</f>
        <v>0</v>
      </c>
      <c r="H81">
        <f>[3]Input!H81</f>
        <v>0</v>
      </c>
      <c r="I81">
        <f>[3]Input!I81</f>
        <v>0</v>
      </c>
      <c r="J81">
        <f>[3]Input!J81</f>
        <v>0</v>
      </c>
      <c r="K81">
        <f>[3]Input!K81</f>
        <v>0</v>
      </c>
      <c r="L81">
        <f>[3]Input!L81</f>
        <v>0</v>
      </c>
    </row>
    <row r="82" spans="1:12">
      <c r="A82">
        <f>[3]Input!A82</f>
        <v>0</v>
      </c>
      <c r="B82">
        <f>[3]Input!B82</f>
        <v>0</v>
      </c>
      <c r="C82">
        <f>[3]Input!C82</f>
        <v>0</v>
      </c>
      <c r="D82">
        <f>[3]Input!D82</f>
        <v>0</v>
      </c>
      <c r="E82">
        <f>[3]Input!E82</f>
        <v>0</v>
      </c>
      <c r="F82">
        <f>[3]Input!F82</f>
        <v>0</v>
      </c>
      <c r="G82">
        <f>[3]Input!G82</f>
        <v>0</v>
      </c>
      <c r="H82">
        <f>[3]Input!H82</f>
        <v>0</v>
      </c>
      <c r="I82">
        <f>[3]Input!I82</f>
        <v>0</v>
      </c>
      <c r="J82">
        <f>[3]Input!J82</f>
        <v>0</v>
      </c>
      <c r="K82">
        <f>[3]Input!K82</f>
        <v>0</v>
      </c>
      <c r="L82">
        <f>[3]Input!L82</f>
        <v>0</v>
      </c>
    </row>
    <row r="83" spans="1:12">
      <c r="A83">
        <f>[3]Input!A83</f>
        <v>0</v>
      </c>
      <c r="B83">
        <f>[3]Input!B83</f>
        <v>0</v>
      </c>
      <c r="C83">
        <f>[3]Input!C83</f>
        <v>0</v>
      </c>
      <c r="D83">
        <f>[3]Input!D83</f>
        <v>0</v>
      </c>
      <c r="E83">
        <f>[3]Input!E83</f>
        <v>0</v>
      </c>
      <c r="F83">
        <f>[3]Input!F83</f>
        <v>0</v>
      </c>
      <c r="G83">
        <f>[3]Input!G83</f>
        <v>0</v>
      </c>
      <c r="H83">
        <f>[3]Input!H83</f>
        <v>0</v>
      </c>
      <c r="I83">
        <f>[3]Input!I83</f>
        <v>0</v>
      </c>
      <c r="J83">
        <f>[3]Input!J83</f>
        <v>0</v>
      </c>
      <c r="K83">
        <f>[3]Input!K83</f>
        <v>0</v>
      </c>
      <c r="L83">
        <f>[3]Input!L83</f>
        <v>0</v>
      </c>
    </row>
    <row r="84" spans="1:12">
      <c r="A84">
        <f>[3]Input!A84</f>
        <v>0</v>
      </c>
      <c r="B84">
        <f>[3]Input!B84</f>
        <v>0</v>
      </c>
      <c r="C84">
        <f>[3]Input!C84</f>
        <v>0</v>
      </c>
      <c r="D84">
        <f>[3]Input!D84</f>
        <v>0</v>
      </c>
      <c r="E84">
        <f>[3]Input!E84</f>
        <v>0</v>
      </c>
      <c r="F84">
        <f>[3]Input!F84</f>
        <v>0</v>
      </c>
      <c r="G84">
        <f>[3]Input!G84</f>
        <v>0</v>
      </c>
      <c r="H84">
        <f>[3]Input!H84</f>
        <v>0</v>
      </c>
      <c r="I84">
        <f>[3]Input!I84</f>
        <v>0</v>
      </c>
      <c r="J84">
        <f>[3]Input!J84</f>
        <v>0</v>
      </c>
      <c r="K84">
        <f>[3]Input!K84</f>
        <v>0</v>
      </c>
      <c r="L84">
        <f>[3]Input!L84</f>
        <v>0</v>
      </c>
    </row>
    <row r="85" spans="1:12">
      <c r="A85">
        <f>[3]Input!A85</f>
        <v>0</v>
      </c>
      <c r="B85">
        <f>[3]Input!B85</f>
        <v>0</v>
      </c>
      <c r="C85">
        <f>[3]Input!C85</f>
        <v>0</v>
      </c>
      <c r="D85">
        <f>[3]Input!D85</f>
        <v>0</v>
      </c>
      <c r="E85">
        <f>[3]Input!E85</f>
        <v>0</v>
      </c>
      <c r="F85">
        <f>[3]Input!F85</f>
        <v>0</v>
      </c>
      <c r="G85">
        <f>[3]Input!G85</f>
        <v>0</v>
      </c>
      <c r="H85">
        <f>[3]Input!H85</f>
        <v>0</v>
      </c>
      <c r="I85">
        <f>[3]Input!I85</f>
        <v>0</v>
      </c>
      <c r="J85">
        <f>[3]Input!J85</f>
        <v>0</v>
      </c>
      <c r="K85">
        <f>[3]Input!K85</f>
        <v>0</v>
      </c>
      <c r="L85">
        <f>[3]Input!L85</f>
        <v>0</v>
      </c>
    </row>
    <row r="86" spans="1:12">
      <c r="A86">
        <f>[3]Input!A86</f>
        <v>0</v>
      </c>
      <c r="B86">
        <f>[3]Input!B86</f>
        <v>0</v>
      </c>
      <c r="C86">
        <f>[3]Input!C86</f>
        <v>0</v>
      </c>
      <c r="D86">
        <f>[3]Input!D86</f>
        <v>0</v>
      </c>
      <c r="E86">
        <f>[3]Input!E86</f>
        <v>0</v>
      </c>
      <c r="F86">
        <f>[3]Input!F86</f>
        <v>0</v>
      </c>
      <c r="G86">
        <f>[3]Input!G86</f>
        <v>0</v>
      </c>
      <c r="H86">
        <f>[3]Input!H86</f>
        <v>0</v>
      </c>
      <c r="I86">
        <f>[3]Input!I86</f>
        <v>0</v>
      </c>
      <c r="J86">
        <f>[3]Input!J86</f>
        <v>0</v>
      </c>
      <c r="K86">
        <f>[3]Input!K86</f>
        <v>0</v>
      </c>
      <c r="L86">
        <f>[3]Input!L86</f>
        <v>0</v>
      </c>
    </row>
    <row r="87" spans="1:12">
      <c r="A87">
        <f>[3]Input!A87</f>
        <v>0</v>
      </c>
      <c r="B87">
        <f>[3]Input!B87</f>
        <v>0</v>
      </c>
      <c r="C87">
        <f>[3]Input!C87</f>
        <v>0</v>
      </c>
      <c r="D87">
        <f>[3]Input!D87</f>
        <v>0</v>
      </c>
      <c r="E87">
        <f>[3]Input!E87</f>
        <v>0</v>
      </c>
      <c r="F87">
        <f>[3]Input!F87</f>
        <v>0</v>
      </c>
      <c r="G87">
        <f>[3]Input!G87</f>
        <v>0</v>
      </c>
      <c r="H87">
        <f>[3]Input!H87</f>
        <v>0</v>
      </c>
      <c r="I87">
        <f>[3]Input!I87</f>
        <v>0</v>
      </c>
      <c r="J87">
        <f>[3]Input!J87</f>
        <v>0</v>
      </c>
      <c r="K87">
        <f>[3]Input!K87</f>
        <v>0</v>
      </c>
      <c r="L87">
        <f>[3]Input!L87</f>
        <v>0</v>
      </c>
    </row>
    <row r="88" spans="1:12">
      <c r="A88">
        <f>[3]Input!A88</f>
        <v>0</v>
      </c>
      <c r="B88">
        <f>[3]Input!B88</f>
        <v>0</v>
      </c>
      <c r="C88">
        <f>[3]Input!C88</f>
        <v>0</v>
      </c>
      <c r="D88">
        <f>[3]Input!D88</f>
        <v>0</v>
      </c>
      <c r="E88">
        <f>[3]Input!E88</f>
        <v>0</v>
      </c>
      <c r="F88">
        <f>[3]Input!F88</f>
        <v>0</v>
      </c>
      <c r="G88">
        <f>[3]Input!G88</f>
        <v>0</v>
      </c>
      <c r="H88">
        <f>[3]Input!H88</f>
        <v>0</v>
      </c>
      <c r="I88">
        <f>[3]Input!I88</f>
        <v>0</v>
      </c>
      <c r="J88">
        <f>[3]Input!J88</f>
        <v>0</v>
      </c>
      <c r="K88">
        <f>[3]Input!K88</f>
        <v>0</v>
      </c>
      <c r="L88">
        <f>[3]Input!L88</f>
        <v>0</v>
      </c>
    </row>
    <row r="89" spans="1:12">
      <c r="A89">
        <f>[3]Input!A89</f>
        <v>0</v>
      </c>
      <c r="B89">
        <f>[3]Input!B89</f>
        <v>0</v>
      </c>
      <c r="C89">
        <f>[3]Input!C89</f>
        <v>0</v>
      </c>
      <c r="D89">
        <f>[3]Input!D89</f>
        <v>0</v>
      </c>
      <c r="E89">
        <f>[3]Input!E89</f>
        <v>0</v>
      </c>
      <c r="F89">
        <f>[3]Input!F89</f>
        <v>0</v>
      </c>
      <c r="G89">
        <f>[3]Input!G89</f>
        <v>0</v>
      </c>
      <c r="H89">
        <f>[3]Input!H89</f>
        <v>0</v>
      </c>
      <c r="I89">
        <f>[3]Input!I89</f>
        <v>0</v>
      </c>
      <c r="J89">
        <f>[3]Input!J89</f>
        <v>0</v>
      </c>
      <c r="K89">
        <f>[3]Input!K89</f>
        <v>0</v>
      </c>
      <c r="L89">
        <f>[3]Input!L89</f>
        <v>0</v>
      </c>
    </row>
    <row r="90" spans="1:12">
      <c r="A90">
        <f>[3]Input!A90</f>
        <v>0</v>
      </c>
      <c r="B90">
        <f>[3]Input!B90</f>
        <v>0</v>
      </c>
      <c r="C90">
        <f>[3]Input!C90</f>
        <v>0</v>
      </c>
      <c r="D90">
        <f>[3]Input!D90</f>
        <v>0</v>
      </c>
      <c r="E90">
        <f>[3]Input!E90</f>
        <v>0</v>
      </c>
      <c r="F90">
        <f>[3]Input!F90</f>
        <v>0</v>
      </c>
      <c r="G90">
        <f>[3]Input!G90</f>
        <v>0</v>
      </c>
      <c r="H90">
        <f>[3]Input!H90</f>
        <v>0</v>
      </c>
      <c r="I90">
        <f>[3]Input!I90</f>
        <v>0</v>
      </c>
      <c r="J90">
        <f>[3]Input!J90</f>
        <v>0</v>
      </c>
      <c r="K90">
        <f>[3]Input!K90</f>
        <v>0</v>
      </c>
      <c r="L90">
        <f>[3]Input!L90</f>
        <v>0</v>
      </c>
    </row>
    <row r="91" spans="1:12">
      <c r="A91">
        <f>[3]Input!A91</f>
        <v>0</v>
      </c>
      <c r="B91">
        <f>[3]Input!B91</f>
        <v>0</v>
      </c>
      <c r="C91">
        <f>[3]Input!C91</f>
        <v>0</v>
      </c>
      <c r="D91">
        <f>[3]Input!D91</f>
        <v>0</v>
      </c>
      <c r="E91">
        <f>[3]Input!E91</f>
        <v>0</v>
      </c>
      <c r="F91">
        <f>[3]Input!F91</f>
        <v>0</v>
      </c>
      <c r="G91">
        <f>[3]Input!G91</f>
        <v>0</v>
      </c>
      <c r="H91">
        <f>[3]Input!H91</f>
        <v>0</v>
      </c>
      <c r="I91">
        <f>[3]Input!I91</f>
        <v>0</v>
      </c>
      <c r="J91">
        <f>[3]Input!J91</f>
        <v>0</v>
      </c>
      <c r="K91">
        <f>[3]Input!K91</f>
        <v>0</v>
      </c>
      <c r="L91">
        <f>[3]Input!L91</f>
        <v>0</v>
      </c>
    </row>
    <row r="92" spans="1:12">
      <c r="A92">
        <f>[3]Input!A92</f>
        <v>0</v>
      </c>
      <c r="B92">
        <f>[3]Input!B92</f>
        <v>0</v>
      </c>
      <c r="C92">
        <f>[3]Input!C92</f>
        <v>0</v>
      </c>
      <c r="D92">
        <f>[3]Input!D92</f>
        <v>0</v>
      </c>
      <c r="E92">
        <f>[3]Input!E92</f>
        <v>0</v>
      </c>
      <c r="F92">
        <f>[3]Input!F92</f>
        <v>0</v>
      </c>
      <c r="G92">
        <f>[3]Input!G92</f>
        <v>0</v>
      </c>
      <c r="H92">
        <f>[3]Input!H92</f>
        <v>0</v>
      </c>
      <c r="I92">
        <f>[3]Input!I92</f>
        <v>0</v>
      </c>
      <c r="J92">
        <f>[3]Input!J92</f>
        <v>0</v>
      </c>
      <c r="K92">
        <f>[3]Input!K92</f>
        <v>0</v>
      </c>
      <c r="L92">
        <f>[3]Input!L92</f>
        <v>0</v>
      </c>
    </row>
    <row r="93" spans="1:12">
      <c r="A93">
        <f>[3]Input!A93</f>
        <v>0</v>
      </c>
      <c r="B93">
        <f>[3]Input!B93</f>
        <v>0</v>
      </c>
      <c r="C93">
        <f>[3]Input!C93</f>
        <v>0</v>
      </c>
      <c r="D93">
        <f>[3]Input!D93</f>
        <v>0</v>
      </c>
      <c r="E93">
        <f>[3]Input!E93</f>
        <v>0</v>
      </c>
      <c r="F93">
        <f>[3]Input!F93</f>
        <v>0</v>
      </c>
      <c r="G93">
        <f>[3]Input!G93</f>
        <v>0</v>
      </c>
      <c r="H93">
        <f>[3]Input!H93</f>
        <v>0</v>
      </c>
      <c r="I93">
        <f>[3]Input!I93</f>
        <v>0</v>
      </c>
      <c r="J93">
        <f>[3]Input!J93</f>
        <v>0</v>
      </c>
      <c r="K93">
        <f>[3]Input!K93</f>
        <v>0</v>
      </c>
      <c r="L93">
        <f>[3]Input!L93</f>
        <v>0</v>
      </c>
    </row>
    <row r="94" spans="1:12">
      <c r="A94">
        <f>[3]Input!A94</f>
        <v>0</v>
      </c>
      <c r="B94">
        <f>[3]Input!B94</f>
        <v>0</v>
      </c>
      <c r="C94">
        <f>[3]Input!C94</f>
        <v>0</v>
      </c>
      <c r="D94">
        <f>[3]Input!D94</f>
        <v>0</v>
      </c>
      <c r="E94">
        <f>[3]Input!E94</f>
        <v>0</v>
      </c>
      <c r="F94">
        <f>[3]Input!F94</f>
        <v>0</v>
      </c>
      <c r="G94">
        <f>[3]Input!G94</f>
        <v>0</v>
      </c>
      <c r="H94">
        <f>[3]Input!H94</f>
        <v>0</v>
      </c>
      <c r="I94">
        <f>[3]Input!I94</f>
        <v>0</v>
      </c>
      <c r="J94">
        <f>[3]Input!J94</f>
        <v>0</v>
      </c>
      <c r="K94">
        <f>[3]Input!K94</f>
        <v>0</v>
      </c>
      <c r="L94">
        <f>[3]Input!L94</f>
        <v>0</v>
      </c>
    </row>
    <row r="95" spans="1:12">
      <c r="A95">
        <f>[3]Input!A95</f>
        <v>0</v>
      </c>
      <c r="B95">
        <f>[3]Input!B95</f>
        <v>0</v>
      </c>
      <c r="C95">
        <f>[3]Input!C95</f>
        <v>0</v>
      </c>
      <c r="D95">
        <f>[3]Input!D95</f>
        <v>0</v>
      </c>
      <c r="E95">
        <f>[3]Input!E95</f>
        <v>0</v>
      </c>
      <c r="F95">
        <f>[3]Input!F95</f>
        <v>0</v>
      </c>
      <c r="G95">
        <f>[3]Input!G95</f>
        <v>0</v>
      </c>
      <c r="H95">
        <f>[3]Input!H95</f>
        <v>0</v>
      </c>
      <c r="I95">
        <f>[3]Input!I95</f>
        <v>0</v>
      </c>
      <c r="J95">
        <f>[3]Input!J95</f>
        <v>0</v>
      </c>
      <c r="K95">
        <f>[3]Input!K95</f>
        <v>0</v>
      </c>
      <c r="L95">
        <f>[3]Input!L95</f>
        <v>0</v>
      </c>
    </row>
    <row r="96" spans="1:12">
      <c r="A96">
        <f>[3]Input!A96</f>
        <v>0</v>
      </c>
      <c r="B96">
        <f>[3]Input!B96</f>
        <v>0</v>
      </c>
      <c r="C96">
        <f>[3]Input!C96</f>
        <v>0</v>
      </c>
      <c r="D96">
        <f>[3]Input!D96</f>
        <v>0</v>
      </c>
      <c r="E96">
        <f>[3]Input!E96</f>
        <v>0</v>
      </c>
      <c r="F96">
        <f>[3]Input!F96</f>
        <v>0</v>
      </c>
      <c r="G96">
        <f>[3]Input!G96</f>
        <v>0</v>
      </c>
      <c r="H96">
        <f>[3]Input!H96</f>
        <v>0</v>
      </c>
      <c r="I96">
        <f>[3]Input!I96</f>
        <v>0</v>
      </c>
      <c r="J96">
        <f>[3]Input!J96</f>
        <v>0</v>
      </c>
      <c r="K96">
        <f>[3]Input!K96</f>
        <v>0</v>
      </c>
      <c r="L96">
        <f>[3]Input!L96</f>
        <v>0</v>
      </c>
    </row>
    <row r="97" spans="1:12">
      <c r="A97">
        <f>[3]Input!A97</f>
        <v>0</v>
      </c>
      <c r="B97">
        <f>[3]Input!B97</f>
        <v>0</v>
      </c>
      <c r="C97">
        <f>[3]Input!C97</f>
        <v>0</v>
      </c>
      <c r="D97">
        <f>[3]Input!D97</f>
        <v>0</v>
      </c>
      <c r="E97">
        <f>[3]Input!E97</f>
        <v>0</v>
      </c>
      <c r="F97">
        <f>[3]Input!F97</f>
        <v>0</v>
      </c>
      <c r="G97">
        <f>[3]Input!G97</f>
        <v>0</v>
      </c>
      <c r="H97">
        <f>[3]Input!H97</f>
        <v>0</v>
      </c>
      <c r="I97">
        <f>[3]Input!I97</f>
        <v>0</v>
      </c>
      <c r="J97">
        <f>[3]Input!J97</f>
        <v>0</v>
      </c>
      <c r="K97">
        <f>[3]Input!K97</f>
        <v>0</v>
      </c>
      <c r="L97">
        <f>[3]Input!L97</f>
        <v>0</v>
      </c>
    </row>
    <row r="98" spans="1:12">
      <c r="A98">
        <f>[3]Input!A98</f>
        <v>0</v>
      </c>
      <c r="B98">
        <f>[3]Input!B98</f>
        <v>0</v>
      </c>
      <c r="C98">
        <f>[3]Input!C98</f>
        <v>0</v>
      </c>
      <c r="D98">
        <f>[3]Input!D98</f>
        <v>0</v>
      </c>
      <c r="E98">
        <f>[3]Input!E98</f>
        <v>0</v>
      </c>
      <c r="F98">
        <f>[3]Input!F98</f>
        <v>0</v>
      </c>
      <c r="G98">
        <f>[3]Input!G98</f>
        <v>0</v>
      </c>
      <c r="H98">
        <f>[3]Input!H98</f>
        <v>0</v>
      </c>
      <c r="I98">
        <f>[3]Input!I98</f>
        <v>0</v>
      </c>
      <c r="J98">
        <f>[3]Input!J98</f>
        <v>0</v>
      </c>
      <c r="K98">
        <f>[3]Input!K98</f>
        <v>0</v>
      </c>
      <c r="L98">
        <f>[3]Input!L98</f>
        <v>0</v>
      </c>
    </row>
    <row r="99" spans="1:12">
      <c r="A99">
        <f>[3]Input!A99</f>
        <v>0</v>
      </c>
      <c r="B99">
        <f>[3]Input!B99</f>
        <v>0</v>
      </c>
      <c r="C99">
        <f>[3]Input!C99</f>
        <v>0</v>
      </c>
      <c r="D99">
        <f>[3]Input!D99</f>
        <v>0</v>
      </c>
      <c r="E99">
        <f>[3]Input!E99</f>
        <v>0</v>
      </c>
      <c r="F99">
        <f>[3]Input!F99</f>
        <v>0</v>
      </c>
      <c r="G99">
        <f>[3]Input!G99</f>
        <v>0</v>
      </c>
      <c r="H99">
        <f>[3]Input!H99</f>
        <v>0</v>
      </c>
      <c r="I99">
        <f>[3]Input!I99</f>
        <v>0</v>
      </c>
      <c r="J99">
        <f>[3]Input!J99</f>
        <v>0</v>
      </c>
      <c r="K99">
        <f>[3]Input!K99</f>
        <v>0</v>
      </c>
      <c r="L99">
        <f>[3]Input!L99</f>
        <v>0</v>
      </c>
    </row>
    <row r="100" spans="1:12">
      <c r="A100">
        <f>[3]Input!A100</f>
        <v>0</v>
      </c>
      <c r="B100">
        <f>[3]Input!B100</f>
        <v>0</v>
      </c>
      <c r="C100">
        <f>[3]Input!C100</f>
        <v>0</v>
      </c>
      <c r="D100">
        <f>[3]Input!D100</f>
        <v>0</v>
      </c>
      <c r="E100">
        <f>[3]Input!E100</f>
        <v>0</v>
      </c>
      <c r="F100">
        <f>[3]Input!F100</f>
        <v>0</v>
      </c>
      <c r="G100">
        <f>[3]Input!G100</f>
        <v>0</v>
      </c>
      <c r="H100">
        <f>[3]Input!H100</f>
        <v>0</v>
      </c>
      <c r="I100">
        <f>[3]Input!I100</f>
        <v>0</v>
      </c>
      <c r="J100">
        <f>[3]Input!J100</f>
        <v>0</v>
      </c>
      <c r="K100">
        <f>[3]Input!K100</f>
        <v>0</v>
      </c>
      <c r="L100">
        <f>[3]Input!L100</f>
        <v>0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0BC2D-322D-48E5-8E9D-07C838E444B4}">
  <dimension ref="A1:L125"/>
  <sheetViews>
    <sheetView topLeftCell="A13" zoomScale="85" zoomScaleNormal="85" workbookViewId="0">
      <selection activeCell="B24" sqref="B24:L24"/>
    </sheetView>
  </sheetViews>
  <sheetFormatPr defaultRowHeight="14.5"/>
  <cols>
    <col min="2" max="2" width="15.1796875" bestFit="1" customWidth="1"/>
    <col min="3" max="3" width="19" bestFit="1" customWidth="1"/>
  </cols>
  <sheetData>
    <row r="1" spans="1:12">
      <c r="A1">
        <f>[4]Input!A1</f>
        <v>0</v>
      </c>
      <c r="B1" t="str">
        <f>[4]Input!B1</f>
        <v>tech</v>
      </c>
      <c r="C1" t="str">
        <f>[4]Input!C1</f>
        <v>input_comm</v>
      </c>
      <c r="D1" t="str">
        <f>[4]Input!D1</f>
        <v>2010</v>
      </c>
      <c r="E1" t="str">
        <f>[4]Input!E1</f>
        <v>2015</v>
      </c>
      <c r="F1" t="str">
        <f>[4]Input!F1</f>
        <v>2020</v>
      </c>
      <c r="G1" t="str">
        <f>[4]Input!G1</f>
        <v>2025</v>
      </c>
      <c r="H1" t="str">
        <f>[4]Input!H1</f>
        <v>2030</v>
      </c>
      <c r="I1" t="str">
        <f>[4]Input!I1</f>
        <v>2035</v>
      </c>
      <c r="J1" t="str">
        <f>[4]Input!J1</f>
        <v>2040</v>
      </c>
      <c r="K1" t="str">
        <f>[4]Input!K1</f>
        <v>2045</v>
      </c>
      <c r="L1" t="str">
        <f>[4]Input!L1</f>
        <v>2050</v>
      </c>
    </row>
    <row r="2" spans="1:12">
      <c r="A2">
        <f>[4]Input!A2</f>
        <v>0</v>
      </c>
      <c r="B2" t="str">
        <f>[4]Input!B2</f>
        <v>IND_FT_NGA</v>
      </c>
      <c r="C2" t="str">
        <f>[4]Input!C2</f>
        <v>PRI_GAS_NGA</v>
      </c>
      <c r="D2">
        <f>[4]Input!D2</f>
        <v>3438.1404067092349</v>
      </c>
      <c r="E2">
        <f>[4]Input!E2</f>
        <v>3379.6153376712909</v>
      </c>
      <c r="F2">
        <f>[4]Input!F2</f>
        <v>2899.6822622983968</v>
      </c>
      <c r="G2">
        <f>[4]Input!G2</f>
        <v>2673.6911698630252</v>
      </c>
      <c r="H2">
        <f>[4]Input!H2</f>
        <v>2259.7640591173799</v>
      </c>
      <c r="I2">
        <f>[4]Input!I2</f>
        <v>3163.2321703175071</v>
      </c>
      <c r="J2">
        <f>[4]Input!J2</f>
        <v>1758.059308384233</v>
      </c>
      <c r="K2">
        <f>[4]Input!K2</f>
        <v>969.69750230793886</v>
      </c>
      <c r="L2">
        <f>[4]Input!L2</f>
        <v>769.95700365499999</v>
      </c>
    </row>
    <row r="3" spans="1:12">
      <c r="A3">
        <f>[4]Input!A3</f>
        <v>1</v>
      </c>
      <c r="B3" t="str">
        <f>[4]Input!B3</f>
        <v>IND_FT_NGA</v>
      </c>
      <c r="C3" t="str">
        <f>[4]Input!C3</f>
        <v>RNW_POT_BIO_GAS</v>
      </c>
      <c r="D3">
        <f>[4]Input!D3</f>
        <v>180.95475824785439</v>
      </c>
      <c r="E3">
        <f>[4]Input!E3</f>
        <v>0</v>
      </c>
      <c r="F3">
        <f>[4]Input!F3</f>
        <v>727.20411365477707</v>
      </c>
      <c r="G3">
        <f>[4]Input!G3</f>
        <v>0</v>
      </c>
      <c r="H3">
        <f>[4]Input!H3</f>
        <v>64.094357383437284</v>
      </c>
      <c r="I3">
        <f>[4]Input!I3</f>
        <v>0</v>
      </c>
      <c r="J3">
        <f>[4]Input!J3</f>
        <v>0</v>
      </c>
      <c r="K3">
        <f>[4]Input!K3</f>
        <v>0</v>
      </c>
      <c r="L3">
        <f>[4]Input!L3</f>
        <v>262.92853128220111</v>
      </c>
    </row>
    <row r="4" spans="1:12">
      <c r="A4">
        <f>[4]Input!A4</f>
        <v>2</v>
      </c>
      <c r="B4" t="str">
        <f>[4]Input!B4</f>
        <v>IND_FT_NGA</v>
      </c>
      <c r="C4" t="str">
        <f>[4]Input!C4</f>
        <v>HH2_BL</v>
      </c>
      <c r="D4">
        <f>[4]Input!D4</f>
        <v>0</v>
      </c>
      <c r="E4">
        <f>[4]Input!E4</f>
        <v>0</v>
      </c>
      <c r="F4">
        <f>[4]Input!F4</f>
        <v>9.134192320711696</v>
      </c>
      <c r="G4">
        <f>[4]Input!G4</f>
        <v>49.933111831058163</v>
      </c>
      <c r="H4">
        <f>[4]Input!H4</f>
        <v>63.667353876734794</v>
      </c>
      <c r="I4">
        <f>[4]Input!I4</f>
        <v>114.7286279389768</v>
      </c>
      <c r="J4">
        <f>[4]Input!J4</f>
        <v>79.633348463397354</v>
      </c>
      <c r="K4">
        <f>[4]Input!K4</f>
        <v>52.830619633648688</v>
      </c>
      <c r="L4">
        <f>[4]Input!L4</f>
        <v>65.928863932161377</v>
      </c>
    </row>
    <row r="5" spans="1:12">
      <c r="A5">
        <f>[4]Input!A5</f>
        <v>3</v>
      </c>
      <c r="B5" t="str">
        <f>[4]Input!B5</f>
        <v>IND_FT_LPG</v>
      </c>
      <c r="C5" t="str">
        <f>[4]Input!C5</f>
        <v>PRI_OIL_LPG</v>
      </c>
      <c r="D5">
        <f>[4]Input!D5</f>
        <v>70.140728638615144</v>
      </c>
      <c r="E5">
        <f>[4]Input!E5</f>
        <v>48.012618314622358</v>
      </c>
      <c r="F5">
        <f>[4]Input!F5</f>
        <v>39.647569577502651</v>
      </c>
      <c r="G5">
        <f>[4]Input!G5</f>
        <v>175.3519109972961</v>
      </c>
      <c r="H5">
        <f>[4]Input!H5</f>
        <v>162.9784552704468</v>
      </c>
      <c r="I5">
        <f>[4]Input!I5</f>
        <v>220.2</v>
      </c>
      <c r="J5">
        <f>[4]Input!J5</f>
        <v>1.976826965537875</v>
      </c>
      <c r="K5">
        <f>[4]Input!K5</f>
        <v>2.0156901200618291</v>
      </c>
      <c r="L5">
        <f>[4]Input!L5</f>
        <v>2.0496292271865522</v>
      </c>
    </row>
    <row r="6" spans="1:12">
      <c r="A6">
        <f>[4]Input!A6</f>
        <v>4</v>
      </c>
      <c r="B6" t="str">
        <f>[4]Input!B6</f>
        <v>IND_FT_COA</v>
      </c>
      <c r="C6" t="str">
        <f>[4]Input!C6</f>
        <v>PRI_COA_HCO</v>
      </c>
      <c r="D6">
        <f>[4]Input!D6</f>
        <v>1067.318256315511</v>
      </c>
      <c r="E6">
        <f>[4]Input!E6</f>
        <v>886.17820173274868</v>
      </c>
      <c r="F6">
        <f>[4]Input!F6</f>
        <v>782.30718647401773</v>
      </c>
      <c r="G6">
        <f>[4]Input!G6</f>
        <v>2166.551382499897</v>
      </c>
      <c r="H6">
        <f>[4]Input!H6</f>
        <v>1585.9350110682969</v>
      </c>
      <c r="I6">
        <f>[4]Input!I6</f>
        <v>0</v>
      </c>
      <c r="J6">
        <f>[4]Input!J6</f>
        <v>0</v>
      </c>
      <c r="K6">
        <f>[4]Input!K6</f>
        <v>165.40078636792879</v>
      </c>
      <c r="L6">
        <f>[4]Input!L6</f>
        <v>312.86424515955429</v>
      </c>
    </row>
    <row r="7" spans="1:12">
      <c r="A7">
        <f>[4]Input!A7</f>
        <v>5</v>
      </c>
      <c r="B7" t="str">
        <f>[4]Input!B7</f>
        <v>IND_FT_COA</v>
      </c>
      <c r="C7" t="str">
        <f>[4]Input!C7</f>
        <v>PRI_COA_BCO</v>
      </c>
      <c r="D7">
        <f>[4]Input!D7</f>
        <v>0</v>
      </c>
      <c r="E7">
        <f>[4]Input!E7</f>
        <v>0</v>
      </c>
      <c r="F7">
        <f>[4]Input!F7</f>
        <v>0</v>
      </c>
      <c r="G7">
        <f>[4]Input!G7</f>
        <v>0</v>
      </c>
      <c r="H7">
        <f>[4]Input!H7</f>
        <v>579.91801345574493</v>
      </c>
      <c r="I7">
        <f>[4]Input!I7</f>
        <v>1033.775512040459</v>
      </c>
      <c r="J7">
        <f>[4]Input!J7</f>
        <v>993.83079750509921</v>
      </c>
      <c r="K7">
        <f>[4]Input!K7</f>
        <v>838.53144851111256</v>
      </c>
      <c r="L7">
        <f>[4]Input!L7</f>
        <v>699.48669108327499</v>
      </c>
    </row>
    <row r="8" spans="1:12">
      <c r="A8">
        <f>[4]Input!A8</f>
        <v>6</v>
      </c>
      <c r="B8" t="str">
        <f>[4]Input!B8</f>
        <v>IND_FT_COK</v>
      </c>
      <c r="C8" t="str">
        <f>[4]Input!C8</f>
        <v>PRI_COA_OVC</v>
      </c>
      <c r="D8">
        <f>[4]Input!D8</f>
        <v>304.239218130349</v>
      </c>
      <c r="E8">
        <f>[4]Input!E8</f>
        <v>350.26825089179312</v>
      </c>
      <c r="F8">
        <f>[4]Input!F8</f>
        <v>366.37283814666529</v>
      </c>
      <c r="G8">
        <f>[4]Input!G8</f>
        <v>400.45937321243008</v>
      </c>
      <c r="H8">
        <f>[4]Input!H8</f>
        <v>376.67646581302313</v>
      </c>
      <c r="I8">
        <f>[4]Input!I8</f>
        <v>385.74141820580678</v>
      </c>
      <c r="J8">
        <f>[4]Input!J8</f>
        <v>421.3258383835244</v>
      </c>
      <c r="K8">
        <f>[4]Input!K8</f>
        <v>420.59307403689252</v>
      </c>
      <c r="L8">
        <f>[4]Input!L8</f>
        <v>419.6572342400828</v>
      </c>
    </row>
    <row r="9" spans="1:12">
      <c r="A9">
        <f>[4]Input!A9</f>
        <v>7</v>
      </c>
      <c r="B9" t="str">
        <f>[4]Input!B9</f>
        <v>IND_FT_COG</v>
      </c>
      <c r="C9" t="str">
        <f>[4]Input!C9</f>
        <v>PRI_GAS_COG</v>
      </c>
      <c r="D9">
        <f>[4]Input!D9</f>
        <v>41.0584466139778</v>
      </c>
      <c r="E9">
        <f>[4]Input!E9</f>
        <v>33.023917785009843</v>
      </c>
      <c r="F9">
        <f>[4]Input!F9</f>
        <v>24.98938895603689</v>
      </c>
      <c r="G9">
        <f>[4]Input!G9</f>
        <v>16.954860127072571</v>
      </c>
      <c r="H9">
        <f>[4]Input!H9</f>
        <v>8.920331298104216</v>
      </c>
      <c r="I9">
        <f>[4]Input!I9</f>
        <v>94.712677921463623</v>
      </c>
      <c r="J9">
        <f>[4]Input!J9</f>
        <v>102.0969621154361</v>
      </c>
      <c r="K9">
        <f>[4]Input!K9</f>
        <v>72.574928693254549</v>
      </c>
      <c r="L9">
        <f>[4]Input!L9</f>
        <v>0</v>
      </c>
    </row>
    <row r="10" spans="1:12">
      <c r="A10">
        <f>[4]Input!A10</f>
        <v>8</v>
      </c>
      <c r="B10" t="str">
        <f>[4]Input!B10</f>
        <v>IND_FT_BFG</v>
      </c>
      <c r="C10" t="str">
        <f>[4]Input!C10</f>
        <v>PRI_GAS_BFG</v>
      </c>
      <c r="D10">
        <f>[4]Input!D10</f>
        <v>87.824434940819017</v>
      </c>
      <c r="E10">
        <f>[4]Input!E10</f>
        <v>70.541905321012962</v>
      </c>
      <c r="F10">
        <f>[4]Input!F10</f>
        <v>54.470905013870549</v>
      </c>
      <c r="G10">
        <f>[4]Input!G10</f>
        <v>38.628316686546853</v>
      </c>
      <c r="H10">
        <f>[4]Input!H10</f>
        <v>24.882872193600839</v>
      </c>
      <c r="I10">
        <f>[4]Input!I10</f>
        <v>8.3279884916332563</v>
      </c>
      <c r="J10">
        <f>[4]Input!J10</f>
        <v>6.4857882516799803</v>
      </c>
      <c r="K10">
        <f>[4]Input!K10</f>
        <v>6.4753810245184056</v>
      </c>
      <c r="L10">
        <f>[4]Input!L10</f>
        <v>6.460355467832426</v>
      </c>
    </row>
    <row r="11" spans="1:12">
      <c r="A11">
        <f>[4]Input!A11</f>
        <v>9</v>
      </c>
      <c r="B11" t="str">
        <f>[4]Input!B11</f>
        <v>IND_FT_BFG</v>
      </c>
      <c r="C11" t="str">
        <f>[4]Input!C11</f>
        <v>PRI_GAS_OXY</v>
      </c>
      <c r="D11">
        <f>[4]Input!D11</f>
        <v>3.659351455867458</v>
      </c>
      <c r="E11">
        <f>[4]Input!E11</f>
        <v>3.004288470176292</v>
      </c>
      <c r="F11">
        <f>[4]Input!F11</f>
        <v>2.320319041218788</v>
      </c>
      <c r="G11">
        <f>[4]Input!G11</f>
        <v>1.6310267819387589</v>
      </c>
      <c r="H11">
        <f>[4]Input!H11</f>
        <v>1.048671632320249</v>
      </c>
      <c r="I11">
        <f>[4]Input!I11</f>
        <v>0.35414205618392408</v>
      </c>
      <c r="J11">
        <f>[4]Input!J11</f>
        <v>0.27507942308308497</v>
      </c>
      <c r="K11">
        <f>[4]Input!K11</f>
        <v>0.27392743305924683</v>
      </c>
      <c r="L11">
        <f>[4]Input!L11</f>
        <v>0.27419029623837893</v>
      </c>
    </row>
    <row r="12" spans="1:12">
      <c r="A12">
        <f>[4]Input!A12</f>
        <v>10</v>
      </c>
      <c r="B12" t="str">
        <f>[4]Input!B12</f>
        <v>IND_FT_HFO</v>
      </c>
      <c r="C12" t="str">
        <f>[4]Input!C12</f>
        <v>PRI_OIL_HFO</v>
      </c>
      <c r="D12">
        <f>[4]Input!D12</f>
        <v>315.97123247878699</v>
      </c>
      <c r="E12">
        <f>[4]Input!E12</f>
        <v>0</v>
      </c>
      <c r="F12">
        <f>[4]Input!F12</f>
        <v>0</v>
      </c>
      <c r="G12">
        <f>[4]Input!G12</f>
        <v>0</v>
      </c>
      <c r="H12">
        <f>[4]Input!H12</f>
        <v>0</v>
      </c>
      <c r="I12">
        <f>[4]Input!I12</f>
        <v>0</v>
      </c>
      <c r="J12">
        <f>[4]Input!J12</f>
        <v>0</v>
      </c>
      <c r="K12">
        <f>[4]Input!K12</f>
        <v>0</v>
      </c>
      <c r="L12">
        <f>[4]Input!L12</f>
        <v>0</v>
      </c>
    </row>
    <row r="13" spans="1:12">
      <c r="A13">
        <f>[4]Input!A13</f>
        <v>11</v>
      </c>
      <c r="B13" t="str">
        <f>[4]Input!B13</f>
        <v>IND_FT_HFO</v>
      </c>
      <c r="C13" t="str">
        <f>[4]Input!C13</f>
        <v>PRI_OIL_CRD</v>
      </c>
      <c r="D13">
        <f>[4]Input!D13</f>
        <v>27.47575934598148</v>
      </c>
      <c r="E13">
        <f>[4]Input!E13</f>
        <v>226.64996968849121</v>
      </c>
      <c r="F13">
        <f>[4]Input!F13</f>
        <v>722.16874005316072</v>
      </c>
      <c r="G13">
        <f>[4]Input!G13</f>
        <v>192.19385395567289</v>
      </c>
      <c r="H13">
        <f>[4]Input!H13</f>
        <v>171.25949672915851</v>
      </c>
      <c r="I13">
        <f>[4]Input!I13</f>
        <v>150.76551602751971</v>
      </c>
      <c r="J13">
        <f>[4]Input!J13</f>
        <v>134.25373631699361</v>
      </c>
      <c r="K13">
        <f>[4]Input!K13</f>
        <v>135.8893306160453</v>
      </c>
      <c r="L13">
        <f>[4]Input!L13</f>
        <v>137.25427606500239</v>
      </c>
    </row>
    <row r="14" spans="1:12">
      <c r="A14">
        <f>[4]Input!A14</f>
        <v>12</v>
      </c>
      <c r="B14" t="str">
        <f>[4]Input!B14</f>
        <v>IND_FT_OIL</v>
      </c>
      <c r="C14" t="str">
        <f>[4]Input!C14</f>
        <v>PRI_OIL_DST</v>
      </c>
      <c r="D14">
        <f>[4]Input!D14</f>
        <v>707.57000678390921</v>
      </c>
      <c r="E14">
        <f>[4]Input!E14</f>
        <v>537.73057843829679</v>
      </c>
      <c r="F14">
        <f>[4]Input!F14</f>
        <v>447.15854380080219</v>
      </c>
      <c r="G14">
        <f>[4]Input!G14</f>
        <v>353.48272228543777</v>
      </c>
      <c r="H14">
        <f>[4]Input!H14</f>
        <v>340.84646351034081</v>
      </c>
      <c r="I14">
        <f>[4]Input!I14</f>
        <v>297.53435126778129</v>
      </c>
      <c r="J14">
        <f>[4]Input!J14</f>
        <v>251.98347954532801</v>
      </c>
      <c r="K14">
        <f>[4]Input!K14</f>
        <v>255.31495433923041</v>
      </c>
      <c r="L14">
        <f>[4]Input!L14</f>
        <v>258.11034738387968</v>
      </c>
    </row>
    <row r="15" spans="1:12">
      <c r="A15">
        <f>[4]Input!A15</f>
        <v>13</v>
      </c>
      <c r="B15" t="str">
        <f>[4]Input!B15</f>
        <v>IND_FT_OIL</v>
      </c>
      <c r="C15" t="str">
        <f>[4]Input!C15</f>
        <v>PRI_OIL_KER</v>
      </c>
      <c r="D15">
        <f>[4]Input!D15</f>
        <v>91.944125175310234</v>
      </c>
      <c r="E15">
        <f>[4]Input!E15</f>
        <v>0</v>
      </c>
      <c r="F15">
        <f>[4]Input!F15</f>
        <v>58.105347499539278</v>
      </c>
      <c r="G15">
        <f>[4]Input!G15</f>
        <v>0</v>
      </c>
      <c r="H15">
        <f>[4]Input!H15</f>
        <v>0</v>
      </c>
      <c r="I15">
        <f>[4]Input!I15</f>
        <v>38.662655814457459</v>
      </c>
      <c r="J15">
        <f>[4]Input!J15</f>
        <v>0</v>
      </c>
      <c r="K15">
        <f>[4]Input!K15</f>
        <v>0</v>
      </c>
      <c r="L15">
        <f>[4]Input!L15</f>
        <v>33.539762654402452</v>
      </c>
    </row>
    <row r="16" spans="1:12">
      <c r="A16">
        <f>[4]Input!A16</f>
        <v>14</v>
      </c>
      <c r="B16" t="str">
        <f>[4]Input!B16</f>
        <v>IND_FT_OIL</v>
      </c>
      <c r="C16" t="str">
        <f>[4]Input!C16</f>
        <v>PRI_OIL_GSL</v>
      </c>
      <c r="D16">
        <f>[4]Input!D16</f>
        <v>0</v>
      </c>
      <c r="E16">
        <f>[4]Input!E16</f>
        <v>0</v>
      </c>
      <c r="F16">
        <f>[4]Input!F16</f>
        <v>0</v>
      </c>
      <c r="G16">
        <f>[4]Input!G16</f>
        <v>0</v>
      </c>
      <c r="H16">
        <f>[4]Input!H16</f>
        <v>0</v>
      </c>
      <c r="I16">
        <f>[4]Input!I16</f>
        <v>0</v>
      </c>
      <c r="J16">
        <f>[4]Input!J16</f>
        <v>32.743615986116069</v>
      </c>
      <c r="K16">
        <f>[4]Input!K16</f>
        <v>33.176519490408467</v>
      </c>
      <c r="L16">
        <f>[4]Input!L16</f>
        <v>0</v>
      </c>
    </row>
    <row r="17" spans="1:12">
      <c r="A17">
        <f>[4]Input!A17</f>
        <v>15</v>
      </c>
      <c r="B17" t="str">
        <f>[4]Input!B17</f>
        <v>IND_FT_ETH</v>
      </c>
      <c r="C17" t="str">
        <f>[4]Input!C17</f>
        <v>PRI_GAS_ETH</v>
      </c>
      <c r="D17">
        <f>[4]Input!D17</f>
        <v>32.929945699519671</v>
      </c>
      <c r="E17">
        <f>[4]Input!E17</f>
        <v>0</v>
      </c>
      <c r="F17">
        <f>[4]Input!F17</f>
        <v>61.872516523879312</v>
      </c>
      <c r="G17">
        <f>[4]Input!G17</f>
        <v>49.731862702545413</v>
      </c>
      <c r="H17">
        <f>[4]Input!H17</f>
        <v>112.24743698722111</v>
      </c>
      <c r="I17">
        <f>[4]Input!I17</f>
        <v>154.6955742846757</v>
      </c>
      <c r="J17">
        <f>[4]Input!J17</f>
        <v>0</v>
      </c>
      <c r="K17">
        <f>[4]Input!K17</f>
        <v>0</v>
      </c>
      <c r="L17">
        <f>[4]Input!L17</f>
        <v>62.515574284675722</v>
      </c>
    </row>
    <row r="18" spans="1:12">
      <c r="A18">
        <f>[4]Input!A18</f>
        <v>16</v>
      </c>
      <c r="B18" t="str">
        <f>[4]Input!B18</f>
        <v>IND_FT_ETH</v>
      </c>
      <c r="C18" t="str">
        <f>[4]Input!C18</f>
        <v>PRI_GAS_RFG</v>
      </c>
      <c r="D18">
        <f>[4]Input!D18</f>
        <v>41.910839981206877</v>
      </c>
      <c r="E18">
        <f>[4]Input!E18</f>
        <v>118.2389523499709</v>
      </c>
      <c r="F18">
        <f>[4]Input!F18</f>
        <v>78.746839212210062</v>
      </c>
      <c r="G18">
        <f>[4]Input!G18</f>
        <v>272.79509798505768</v>
      </c>
      <c r="H18">
        <f>[4]Input!H18</f>
        <v>352.36037434737227</v>
      </c>
      <c r="I18">
        <f>[4]Input!I18</f>
        <v>446.81607119980509</v>
      </c>
      <c r="J18">
        <f>[4]Input!J18</f>
        <v>167.28046335910091</v>
      </c>
      <c r="K18">
        <f>[4]Input!K18</f>
        <v>94.319129650349566</v>
      </c>
      <c r="L18">
        <f>[4]Input!L18</f>
        <v>81.626812204552152</v>
      </c>
    </row>
    <row r="19" spans="1:12">
      <c r="A19">
        <f>[4]Input!A19</f>
        <v>17</v>
      </c>
      <c r="B19" t="str">
        <f>[4]Input!B19</f>
        <v>IND_FT_NAP</v>
      </c>
      <c r="C19" t="str">
        <f>[4]Input!C19</f>
        <v>PRI_OIL_NAP</v>
      </c>
      <c r="D19">
        <f>[4]Input!D19</f>
        <v>354.42032257847637</v>
      </c>
      <c r="E19">
        <f>[4]Input!E19</f>
        <v>242.50162394083779</v>
      </c>
      <c r="F19">
        <f>[4]Input!F19</f>
        <v>224.38219588462789</v>
      </c>
      <c r="G19">
        <f>[4]Input!G19</f>
        <v>140.2724239595795</v>
      </c>
      <c r="H19">
        <f>[4]Input!H19</f>
        <v>14.27064563564814</v>
      </c>
      <c r="I19">
        <f>[4]Input!I19</f>
        <v>0.48325471388542768</v>
      </c>
      <c r="J19">
        <f>[4]Input!J19</f>
        <v>0.49420674138449472</v>
      </c>
      <c r="K19">
        <f>[4]Input!K19</f>
        <v>0.50392253001543896</v>
      </c>
      <c r="L19">
        <f>[4]Input!L19</f>
        <v>0.5124073067966024</v>
      </c>
    </row>
    <row r="20" spans="1:12">
      <c r="A20">
        <f>[4]Input!A20</f>
        <v>18</v>
      </c>
      <c r="B20" t="str">
        <f>[4]Input!B20</f>
        <v>IND_FT_PTC</v>
      </c>
      <c r="C20" t="str">
        <f>[4]Input!C20</f>
        <v>PRI_OIL_PTC</v>
      </c>
      <c r="D20">
        <f>[4]Input!D20</f>
        <v>337.03306880289398</v>
      </c>
      <c r="E20">
        <f>[4]Input!E20</f>
        <v>220.75141513758331</v>
      </c>
      <c r="F20">
        <f>[4]Input!F20</f>
        <v>165.93033090051199</v>
      </c>
      <c r="G20">
        <f>[4]Input!G20</f>
        <v>74.4207154931904</v>
      </c>
      <c r="H20">
        <f>[4]Input!H20</f>
        <v>37.943896841245362</v>
      </c>
      <c r="I20">
        <f>[4]Input!I20</f>
        <v>1.4670781893004119</v>
      </c>
      <c r="J20">
        <f>[4]Input!J20</f>
        <v>0</v>
      </c>
      <c r="K20">
        <f>[4]Input!K20</f>
        <v>0</v>
      </c>
      <c r="L20">
        <f>[4]Input!L20</f>
        <v>0</v>
      </c>
    </row>
    <row r="21" spans="1:12">
      <c r="A21">
        <f>[4]Input!A21</f>
        <v>19</v>
      </c>
      <c r="B21" t="str">
        <f>[4]Input!B21</f>
        <v>IND_FT_BIO</v>
      </c>
      <c r="C21" t="str">
        <f>[4]Input!C21</f>
        <v>RNW_POT_BIO_LIQ</v>
      </c>
      <c r="D21">
        <f>[4]Input!D21</f>
        <v>0</v>
      </c>
      <c r="E21">
        <f>[4]Input!E21</f>
        <v>0</v>
      </c>
      <c r="F21">
        <f>[4]Input!F21</f>
        <v>0</v>
      </c>
      <c r="G21">
        <f>[4]Input!G21</f>
        <v>70.445835727656359</v>
      </c>
      <c r="H21">
        <f>[4]Input!H21</f>
        <v>51.761721315101497</v>
      </c>
      <c r="I21">
        <f>[4]Input!I21</f>
        <v>44.329892752035427</v>
      </c>
      <c r="J21">
        <f>[4]Input!J21</f>
        <v>28.829361375234122</v>
      </c>
      <c r="K21">
        <f>[4]Input!K21</f>
        <v>0</v>
      </c>
      <c r="L21">
        <f>[4]Input!L21</f>
        <v>0</v>
      </c>
    </row>
    <row r="22" spans="1:12">
      <c r="A22">
        <f>[4]Input!A22</f>
        <v>20</v>
      </c>
      <c r="B22" t="str">
        <f>[4]Input!B22</f>
        <v>IND_FT_BIO</v>
      </c>
      <c r="C22" t="str">
        <f>[4]Input!C22</f>
        <v>RNW_POT_BIO_WOD</v>
      </c>
      <c r="D22">
        <f>[4]Input!D22</f>
        <v>160.31932720355559</v>
      </c>
      <c r="E22">
        <f>[4]Input!E22</f>
        <v>142.32087760822611</v>
      </c>
      <c r="F22">
        <f>[4]Input!F22</f>
        <v>122.29720170536891</v>
      </c>
      <c r="G22">
        <f>[4]Input!G22</f>
        <v>897.36899661917164</v>
      </c>
      <c r="H22">
        <f>[4]Input!H22</f>
        <v>1092.0258036352841</v>
      </c>
      <c r="I22">
        <f>[4]Input!I22</f>
        <v>1584.603248138138</v>
      </c>
      <c r="J22">
        <f>[4]Input!J22</f>
        <v>1122.058229632556</v>
      </c>
      <c r="K22">
        <f>[4]Input!K22</f>
        <v>1442.9612165947169</v>
      </c>
      <c r="L22">
        <f>[4]Input!L22</f>
        <v>1147.917458609091</v>
      </c>
    </row>
    <row r="23" spans="1:12">
      <c r="A23">
        <f>[4]Input!A23</f>
        <v>21</v>
      </c>
      <c r="B23" t="str">
        <f>[4]Input!B23</f>
        <v>IND_FT_GEO</v>
      </c>
      <c r="C23" t="str">
        <f>[4]Input!C23</f>
        <v>RNW_POT_GEO</v>
      </c>
      <c r="D23">
        <f>[4]Input!D23</f>
        <v>3.6979977093333329</v>
      </c>
      <c r="E23">
        <f>[4]Input!E23</f>
        <v>70.062360269147334</v>
      </c>
      <c r="F23">
        <f>[4]Input!F23</f>
        <v>75.033861341958882</v>
      </c>
      <c r="G23">
        <f>[4]Input!G23</f>
        <v>80.266084047193075</v>
      </c>
      <c r="H23">
        <f>[4]Input!H23</f>
        <v>82.925092751310288</v>
      </c>
      <c r="I23">
        <f>[4]Input!I23</f>
        <v>85.080282257824081</v>
      </c>
      <c r="J23">
        <f>[4]Input!J23</f>
        <v>82.712985833592015</v>
      </c>
      <c r="K23">
        <f>[4]Input!K23</f>
        <v>82.443762282255406</v>
      </c>
      <c r="L23">
        <f>[4]Input!L23</f>
        <v>84.089098081830414</v>
      </c>
    </row>
    <row r="24" spans="1:12">
      <c r="A24">
        <f>[4]Input!A24</f>
        <v>22</v>
      </c>
      <c r="B24" t="str">
        <f>[4]Input!B24</f>
        <v>IND_FT_ELC</v>
      </c>
      <c r="C24" t="str">
        <f>[4]Input!C24</f>
        <v>ELC_CEN</v>
      </c>
      <c r="D24">
        <f>[4]Input!D24</f>
        <v>4482.0940540540523</v>
      </c>
      <c r="E24">
        <f>[4]Input!E24</f>
        <v>4481.2205405405393</v>
      </c>
      <c r="F24">
        <f>[4]Input!F24</f>
        <v>4397.6940540540518</v>
      </c>
      <c r="G24">
        <f>[4]Input!G24</f>
        <v>4259.355391912386</v>
      </c>
      <c r="H24">
        <f>[4]Input!H24</f>
        <v>4529.9335866752208</v>
      </c>
      <c r="I24">
        <f>[4]Input!I24</f>
        <v>4378.2150298051374</v>
      </c>
      <c r="J24">
        <f>[4]Input!J24</f>
        <v>6411.2056091126133</v>
      </c>
      <c r="K24">
        <f>[4]Input!K24</f>
        <v>7422.2236426262989</v>
      </c>
      <c r="L24">
        <f>[4]Input!L24</f>
        <v>7649.4078524173383</v>
      </c>
    </row>
    <row r="25" spans="1:12">
      <c r="A25">
        <f>[4]Input!A25</f>
        <v>23</v>
      </c>
      <c r="B25" t="str">
        <f>[4]Input!B25</f>
        <v>IND_FT_ELC_DIS</v>
      </c>
      <c r="C25" t="str">
        <f>[4]Input!C25</f>
        <v>IND_ELC</v>
      </c>
      <c r="D25">
        <f>[4]Input!D25</f>
        <v>1532.1249320319639</v>
      </c>
      <c r="E25">
        <f>[4]Input!E25</f>
        <v>1322.5628035832101</v>
      </c>
      <c r="F25">
        <f>[4]Input!F25</f>
        <v>892.414994781926</v>
      </c>
      <c r="G25">
        <f>[4]Input!G25</f>
        <v>949.2864198593029</v>
      </c>
      <c r="H25">
        <f>[4]Input!H25</f>
        <v>855.64492624246679</v>
      </c>
      <c r="I25">
        <f>[4]Input!I25</f>
        <v>829.66496461145391</v>
      </c>
      <c r="J25">
        <f>[4]Input!J25</f>
        <v>822.67048999513281</v>
      </c>
      <c r="K25">
        <f>[4]Input!K25</f>
        <v>1122.1312372779471</v>
      </c>
      <c r="L25">
        <f>[4]Input!L25</f>
        <v>1124.890487267231</v>
      </c>
    </row>
    <row r="26" spans="1:12">
      <c r="A26">
        <f>[4]Input!A26</f>
        <v>24</v>
      </c>
      <c r="B26" t="str">
        <f>[4]Input!B26</f>
        <v>IND_FT_HET</v>
      </c>
      <c r="C26" t="str">
        <f>[4]Input!C26</f>
        <v>HET</v>
      </c>
      <c r="D26">
        <f>[4]Input!D26</f>
        <v>1278.6597854056929</v>
      </c>
      <c r="E26">
        <f>[4]Input!E26</f>
        <v>1177.9010638292341</v>
      </c>
      <c r="F26">
        <f>[4]Input!F26</f>
        <v>1060.9391842393591</v>
      </c>
      <c r="G26">
        <f>[4]Input!G26</f>
        <v>940.63122201983231</v>
      </c>
      <c r="H26">
        <f>[4]Input!H26</f>
        <v>818.72039729816504</v>
      </c>
      <c r="I26">
        <f>[4]Input!I26</f>
        <v>593.17953144919409</v>
      </c>
      <c r="J26">
        <f>[4]Input!J26</f>
        <v>1459.1024551611199</v>
      </c>
      <c r="K26">
        <f>[4]Input!K26</f>
        <v>1565.975269771717</v>
      </c>
      <c r="L26">
        <f>[4]Input!L26</f>
        <v>1648.845751083468</v>
      </c>
    </row>
    <row r="27" spans="1:12">
      <c r="A27">
        <f>[4]Input!A27</f>
        <v>25</v>
      </c>
      <c r="B27" t="str">
        <f>[4]Input!B27</f>
        <v>IND_FT_LTH</v>
      </c>
      <c r="C27" t="str">
        <f>[4]Input!C27</f>
        <v>IND_IS_SB</v>
      </c>
      <c r="D27">
        <f>[4]Input!D27</f>
        <v>0</v>
      </c>
      <c r="E27">
        <f>[4]Input!E27</f>
        <v>0</v>
      </c>
      <c r="F27">
        <f>[4]Input!F27</f>
        <v>24.725701171952441</v>
      </c>
      <c r="G27">
        <f>[4]Input!G27</f>
        <v>143.24587137773031</v>
      </c>
      <c r="H27">
        <f>[4]Input!H27</f>
        <v>0</v>
      </c>
      <c r="I27">
        <f>[4]Input!I27</f>
        <v>115.36607968818799</v>
      </c>
      <c r="J27">
        <f>[4]Input!J27</f>
        <v>160.8414069706906</v>
      </c>
      <c r="K27">
        <f>[4]Input!K27</f>
        <v>102.8001961231527</v>
      </c>
      <c r="L27">
        <f>[4]Input!L27</f>
        <v>180.98971300533341</v>
      </c>
    </row>
    <row r="28" spans="1:12">
      <c r="A28">
        <f>[4]Input!A28</f>
        <v>26</v>
      </c>
      <c r="B28" t="str">
        <f>[4]Input!B28</f>
        <v>IND_FT_LTH</v>
      </c>
      <c r="C28" t="str">
        <f>[4]Input!C28</f>
        <v>IND_CH_SB</v>
      </c>
      <c r="D28">
        <f>[4]Input!D28</f>
        <v>52.758713005333348</v>
      </c>
      <c r="E28">
        <f>[4]Input!E28</f>
        <v>40.10079908079102</v>
      </c>
      <c r="F28">
        <f>[4]Input!F28</f>
        <v>0</v>
      </c>
      <c r="G28">
        <f>[4]Input!G28</f>
        <v>0</v>
      </c>
      <c r="H28">
        <f>[4]Input!H28</f>
        <v>0</v>
      </c>
      <c r="I28">
        <f>[4]Input!I28</f>
        <v>0</v>
      </c>
      <c r="J28">
        <f>[4]Input!J28</f>
        <v>0</v>
      </c>
      <c r="K28">
        <f>[4]Input!K28</f>
        <v>0</v>
      </c>
      <c r="L28">
        <f>[4]Input!L28</f>
        <v>0</v>
      </c>
    </row>
    <row r="29" spans="1:12">
      <c r="A29">
        <f>[4]Input!A29</f>
        <v>27</v>
      </c>
      <c r="B29" t="str">
        <f>[4]Input!B29</f>
        <v>IND_FT_LTH</v>
      </c>
      <c r="C29" t="str">
        <f>[4]Input!C29</f>
        <v>IND_PP_SB</v>
      </c>
      <c r="D29">
        <f>[4]Input!D29</f>
        <v>128.23099999999999</v>
      </c>
      <c r="E29">
        <f>[4]Input!E29</f>
        <v>128.23099999999999</v>
      </c>
      <c r="F29">
        <f>[4]Input!F29</f>
        <v>128.23099999999999</v>
      </c>
      <c r="G29">
        <f>[4]Input!G29</f>
        <v>0</v>
      </c>
      <c r="H29">
        <f>[4]Input!H29</f>
        <v>129.45054609062029</v>
      </c>
      <c r="I29">
        <f>[4]Input!I29</f>
        <v>0</v>
      </c>
      <c r="J29">
        <f>[4]Input!J29</f>
        <v>0</v>
      </c>
      <c r="K29">
        <f>[4]Input!K29</f>
        <v>0</v>
      </c>
      <c r="L29">
        <f>[4]Input!L29</f>
        <v>0</v>
      </c>
    </row>
    <row r="30" spans="1:12">
      <c r="A30">
        <f>[4]Input!A30</f>
        <v>28</v>
      </c>
      <c r="B30" t="str">
        <f>[4]Input!B30</f>
        <v>IND_FT_FS_COA</v>
      </c>
      <c r="C30" t="str">
        <f>[4]Input!C30</f>
        <v>PRI_COA_HCO</v>
      </c>
      <c r="D30">
        <f>[4]Input!D30</f>
        <v>226.874743684489</v>
      </c>
      <c r="E30">
        <f>[4]Input!E30</f>
        <v>226.874743684489</v>
      </c>
      <c r="F30">
        <f>[4]Input!F30</f>
        <v>51.583054582762429</v>
      </c>
      <c r="G30">
        <f>[4]Input!G30</f>
        <v>69.477902756377702</v>
      </c>
      <c r="H30">
        <f>[4]Input!H30</f>
        <v>69.477902756377702</v>
      </c>
      <c r="I30">
        <f>[4]Input!I30</f>
        <v>0</v>
      </c>
      <c r="J30">
        <f>[4]Input!J30</f>
        <v>0</v>
      </c>
      <c r="K30">
        <f>[4]Input!K30</f>
        <v>0</v>
      </c>
      <c r="L30">
        <f>[4]Input!L30</f>
        <v>0</v>
      </c>
    </row>
    <row r="31" spans="1:12">
      <c r="A31">
        <f>[4]Input!A31</f>
        <v>29</v>
      </c>
      <c r="B31" t="str">
        <f>[4]Input!B31</f>
        <v>IND_FT_FS_COA</v>
      </c>
      <c r="C31" t="str">
        <f>[4]Input!C31</f>
        <v>PRI_COA_BCO</v>
      </c>
      <c r="D31">
        <f>[4]Input!D31</f>
        <v>0</v>
      </c>
      <c r="E31">
        <f>[4]Input!E31</f>
        <v>50.583054582762429</v>
      </c>
      <c r="F31">
        <f>[4]Input!F31</f>
        <v>168.23875894321981</v>
      </c>
      <c r="G31">
        <f>[4]Input!G31</f>
        <v>276.45779826725152</v>
      </c>
      <c r="H31">
        <f>[4]Input!H31</f>
        <v>102.2369343435262</v>
      </c>
      <c r="I31">
        <f>[4]Input!I31</f>
        <v>84.966731056310039</v>
      </c>
      <c r="J31">
        <f>[4]Input!J31</f>
        <v>0</v>
      </c>
      <c r="K31">
        <f>[4]Input!K31</f>
        <v>0</v>
      </c>
      <c r="L31">
        <f>[4]Input!L31</f>
        <v>0</v>
      </c>
    </row>
    <row r="32" spans="1:12">
      <c r="A32">
        <f>[4]Input!A32</f>
        <v>30</v>
      </c>
      <c r="B32" t="str">
        <f>[4]Input!B32</f>
        <v>IND_FT_FS_DST</v>
      </c>
      <c r="C32" t="str">
        <f>[4]Input!C32</f>
        <v>PRI_OIL_DST</v>
      </c>
      <c r="D32">
        <f>[4]Input!D32</f>
        <v>1470.9274994542729</v>
      </c>
      <c r="E32">
        <f>[4]Input!E32</f>
        <v>1465.4534832687041</v>
      </c>
      <c r="F32">
        <f>[4]Input!F32</f>
        <v>1310.7289961848801</v>
      </c>
      <c r="G32">
        <f>[4]Input!G32</f>
        <v>56.93898251130625</v>
      </c>
      <c r="H32">
        <f>[4]Input!H32</f>
        <v>33.087908809948303</v>
      </c>
      <c r="I32">
        <f>[4]Input!I32</f>
        <v>12.186463418433419</v>
      </c>
      <c r="J32">
        <f>[4]Input!J32</f>
        <v>0</v>
      </c>
      <c r="K32">
        <f>[4]Input!K32</f>
        <v>0</v>
      </c>
      <c r="L32">
        <f>[4]Input!L32</f>
        <v>0</v>
      </c>
    </row>
    <row r="33" spans="1:12">
      <c r="A33">
        <f>[4]Input!A33</f>
        <v>31</v>
      </c>
      <c r="B33" t="str">
        <f>[4]Input!B33</f>
        <v>IND_FT_FS_ETH</v>
      </c>
      <c r="C33" t="str">
        <f>[4]Input!C33</f>
        <v>PRI_GAS_ETH</v>
      </c>
      <c r="D33">
        <f>[4]Input!D33</f>
        <v>305.53858299376071</v>
      </c>
      <c r="E33">
        <f>[4]Input!E33</f>
        <v>485.32870003010908</v>
      </c>
      <c r="F33">
        <f>[4]Input!F33</f>
        <v>578.05780589918936</v>
      </c>
      <c r="G33">
        <f>[4]Input!G33</f>
        <v>1339.4473405771259</v>
      </c>
      <c r="H33">
        <f>[4]Input!H33</f>
        <v>1938.547486750628</v>
      </c>
      <c r="I33">
        <f>[4]Input!I33</f>
        <v>1922.075064847452</v>
      </c>
      <c r="J33">
        <f>[4]Input!J33</f>
        <v>697.60990742486945</v>
      </c>
      <c r="K33">
        <f>[4]Input!K33</f>
        <v>393.33917411817612</v>
      </c>
      <c r="L33">
        <f>[4]Input!L33</f>
        <v>949.9002895539636</v>
      </c>
    </row>
    <row r="34" spans="1:12">
      <c r="A34">
        <f>[4]Input!A34</f>
        <v>32</v>
      </c>
      <c r="B34" t="str">
        <f>[4]Input!B34</f>
        <v>IND_FT_FS_MTH</v>
      </c>
      <c r="C34" t="str">
        <f>[4]Input!C34</f>
        <v>SYN_MTH</v>
      </c>
      <c r="D34">
        <f>[4]Input!D34</f>
        <v>0</v>
      </c>
      <c r="E34">
        <f>[4]Input!E34</f>
        <v>0</v>
      </c>
      <c r="F34">
        <f>[4]Input!F34</f>
        <v>0</v>
      </c>
      <c r="G34">
        <f>[4]Input!G34</f>
        <v>0</v>
      </c>
      <c r="H34">
        <f>[4]Input!H34</f>
        <v>148.99034826919851</v>
      </c>
      <c r="I34">
        <f>[4]Input!I34</f>
        <v>1654.8503364652049</v>
      </c>
      <c r="J34">
        <f>[4]Input!J34</f>
        <v>2632.1769055458299</v>
      </c>
      <c r="K34">
        <f>[4]Input!K34</f>
        <v>2668.622759560028</v>
      </c>
      <c r="L34">
        <f>[4]Input!L34</f>
        <v>2698.9478285103369</v>
      </c>
    </row>
    <row r="35" spans="1:12">
      <c r="A35">
        <f>[4]Input!A35</f>
        <v>33</v>
      </c>
      <c r="B35" t="str">
        <f>[4]Input!B35</f>
        <v>IND_FT_FS_NGA</v>
      </c>
      <c r="C35" t="str">
        <f>[4]Input!C35</f>
        <v>PRI_GAS_NGA</v>
      </c>
      <c r="D35">
        <f>[4]Input!D35</f>
        <v>405.91299348684799</v>
      </c>
      <c r="E35">
        <f>[4]Input!E35</f>
        <v>467.91254163942921</v>
      </c>
      <c r="F35">
        <f>[4]Input!F35</f>
        <v>480.5282567165732</v>
      </c>
      <c r="G35">
        <f>[4]Input!G35</f>
        <v>424.46254054132709</v>
      </c>
      <c r="H35">
        <f>[4]Input!H35</f>
        <v>163.2680043393747</v>
      </c>
      <c r="I35">
        <f>[4]Input!I35</f>
        <v>83.329196994071566</v>
      </c>
      <c r="J35">
        <f>[4]Input!J35</f>
        <v>365.9697009675557</v>
      </c>
      <c r="K35">
        <f>[4]Input!K35</f>
        <v>367.75886851929113</v>
      </c>
      <c r="L35">
        <f>[4]Input!L35</f>
        <v>16.58161067077355</v>
      </c>
    </row>
    <row r="36" spans="1:12">
      <c r="A36">
        <f>[4]Input!A36</f>
        <v>34</v>
      </c>
      <c r="B36" t="str">
        <f>[4]Input!B36</f>
        <v>IND_FT_FS_NGA</v>
      </c>
      <c r="C36" t="str">
        <f>[4]Input!C36</f>
        <v>RNW_POT_BIO_GAS</v>
      </c>
      <c r="D36">
        <f>[4]Input!D36</f>
        <v>21.36384176246569</v>
      </c>
      <c r="E36">
        <f>[4]Input!E36</f>
        <v>37.624180621588273</v>
      </c>
      <c r="F36">
        <f>[4]Input!F36</f>
        <v>120.1320641791434</v>
      </c>
      <c r="G36">
        <f>[4]Input!G36</f>
        <v>0</v>
      </c>
      <c r="H36">
        <f>[4]Input!H36</f>
        <v>0</v>
      </c>
      <c r="I36">
        <f>[4]Input!I36</f>
        <v>0</v>
      </c>
      <c r="J36">
        <f>[4]Input!J36</f>
        <v>0</v>
      </c>
      <c r="K36">
        <f>[4]Input!K36</f>
        <v>0</v>
      </c>
      <c r="L36">
        <f>[4]Input!L36</f>
        <v>26.71476256379152</v>
      </c>
    </row>
    <row r="37" spans="1:12">
      <c r="A37">
        <f>[4]Input!A37</f>
        <v>35</v>
      </c>
      <c r="B37" t="str">
        <f>[4]Input!B37</f>
        <v>IND_FT_FS_NGA</v>
      </c>
      <c r="C37" t="str">
        <f>[4]Input!C37</f>
        <v>HH2_BL</v>
      </c>
      <c r="D37">
        <f>[4]Input!D37</f>
        <v>0</v>
      </c>
      <c r="E37">
        <f>[4]Input!E37</f>
        <v>0</v>
      </c>
      <c r="F37">
        <f>[4]Input!F37</f>
        <v>0</v>
      </c>
      <c r="G37">
        <f>[4]Input!G37</f>
        <v>7.9271442206359941</v>
      </c>
      <c r="H37">
        <f>[4]Input!H37</f>
        <v>4.4730960092979366</v>
      </c>
      <c r="I37">
        <f>[4]Input!I37</f>
        <v>3.0223024816502631</v>
      </c>
      <c r="J37">
        <f>[4]Input!J37</f>
        <v>16.57702478250253</v>
      </c>
      <c r="K37">
        <f>[4]Input!K37</f>
        <v>20.036071922843639</v>
      </c>
      <c r="L37">
        <f>[4]Input!L37</f>
        <v>2.7635982915679831</v>
      </c>
    </row>
    <row r="38" spans="1:12">
      <c r="A38">
        <f>[4]Input!A38</f>
        <v>36</v>
      </c>
      <c r="B38" t="str">
        <f>[4]Input!B38</f>
        <v>IND_FT_FS_LPG</v>
      </c>
      <c r="C38" t="str">
        <f>[4]Input!C38</f>
        <v>PRI_OIL_LPG</v>
      </c>
      <c r="D38">
        <f>[4]Input!D38</f>
        <v>191.72843653390271</v>
      </c>
      <c r="E38">
        <f>[4]Input!E38</f>
        <v>181.03886276917029</v>
      </c>
      <c r="F38">
        <f>[4]Input!F38</f>
        <v>158.19353401925781</v>
      </c>
      <c r="G38">
        <f>[4]Input!G38</f>
        <v>913.48739379053507</v>
      </c>
      <c r="H38">
        <f>[4]Input!H38</f>
        <v>872.23347615882847</v>
      </c>
      <c r="I38">
        <f>[4]Input!I38</f>
        <v>23.018875345929779</v>
      </c>
      <c r="J38">
        <f>[4]Input!J38</f>
        <v>0</v>
      </c>
      <c r="K38">
        <f>[4]Input!K38</f>
        <v>0</v>
      </c>
      <c r="L38">
        <f>[4]Input!L38</f>
        <v>0</v>
      </c>
    </row>
    <row r="39" spans="1:12">
      <c r="A39">
        <f>[4]Input!A39</f>
        <v>37</v>
      </c>
      <c r="B39" t="str">
        <f>[4]Input!B39</f>
        <v>IND_FT_FS_NAP</v>
      </c>
      <c r="C39" t="str">
        <f>[4]Input!C39</f>
        <v>PRI_OIL_NAP</v>
      </c>
      <c r="D39">
        <f>[4]Input!D39</f>
        <v>1302.1486774215241</v>
      </c>
      <c r="E39">
        <f>[4]Input!E39</f>
        <v>1174.611376059162</v>
      </c>
      <c r="F39">
        <f>[4]Input!F39</f>
        <v>1194.437804115372</v>
      </c>
      <c r="G39">
        <f>[4]Input!G39</f>
        <v>851.81527683610148</v>
      </c>
      <c r="H39">
        <f>[4]Input!H39</f>
        <v>355.12453852056592</v>
      </c>
      <c r="I39">
        <f>[4]Input!I39</f>
        <v>131.68150749364381</v>
      </c>
      <c r="J39">
        <f>[4]Input!J39</f>
        <v>0</v>
      </c>
      <c r="K39">
        <f>[4]Input!K39</f>
        <v>0</v>
      </c>
      <c r="L39">
        <f>[4]Input!L39</f>
        <v>0</v>
      </c>
    </row>
    <row r="40" spans="1:12">
      <c r="A40">
        <f>[4]Input!A40</f>
        <v>38</v>
      </c>
      <c r="B40" t="str">
        <f>[4]Input!B40</f>
        <v>IND_FT_FS_HFO</v>
      </c>
      <c r="C40" t="str">
        <f>[4]Input!C40</f>
        <v>PRI_OIL_HFO</v>
      </c>
      <c r="D40">
        <f>[4]Input!D40</f>
        <v>238.54584545497201</v>
      </c>
      <c r="E40">
        <f>[4]Input!E40</f>
        <v>225.2209661830959</v>
      </c>
      <c r="F40">
        <f>[4]Input!F40</f>
        <v>196.7773228044426</v>
      </c>
      <c r="G40">
        <f>[4]Input!G40</f>
        <v>132.7045640787552</v>
      </c>
      <c r="H40">
        <f>[4]Input!H40</f>
        <v>77.585441347465007</v>
      </c>
      <c r="I40">
        <f>[4]Input!I40</f>
        <v>28.773594182415749</v>
      </c>
      <c r="J40">
        <f>[4]Input!J40</f>
        <v>0</v>
      </c>
      <c r="K40">
        <f>[4]Input!K40</f>
        <v>0</v>
      </c>
      <c r="L40">
        <f>[4]Input!L40</f>
        <v>0</v>
      </c>
    </row>
    <row r="41" spans="1:12">
      <c r="A41">
        <f>[4]Input!A41</f>
        <v>0</v>
      </c>
      <c r="B41">
        <f>[4]Input!B41</f>
        <v>0</v>
      </c>
      <c r="C41">
        <f>[4]Input!C41</f>
        <v>0</v>
      </c>
      <c r="D41">
        <f>[4]Input!D41</f>
        <v>0</v>
      </c>
      <c r="E41">
        <f>[4]Input!E41</f>
        <v>0</v>
      </c>
      <c r="F41">
        <f>[4]Input!F41</f>
        <v>0</v>
      </c>
      <c r="G41">
        <f>[4]Input!G41</f>
        <v>0</v>
      </c>
      <c r="H41">
        <f>[4]Input!H41</f>
        <v>0</v>
      </c>
      <c r="I41">
        <f>[4]Input!I41</f>
        <v>0</v>
      </c>
      <c r="J41">
        <f>[4]Input!J41</f>
        <v>0</v>
      </c>
      <c r="K41">
        <f>[4]Input!K41</f>
        <v>0</v>
      </c>
      <c r="L41">
        <f>[4]Input!L41</f>
        <v>0</v>
      </c>
    </row>
    <row r="42" spans="1:12">
      <c r="A42">
        <f>[4]Input!A42</f>
        <v>0</v>
      </c>
      <c r="B42">
        <f>[4]Input!B42</f>
        <v>0</v>
      </c>
      <c r="C42">
        <f>[4]Input!C42</f>
        <v>0</v>
      </c>
      <c r="D42">
        <f>[4]Input!D42</f>
        <v>0</v>
      </c>
      <c r="E42">
        <f>[4]Input!E42</f>
        <v>0</v>
      </c>
      <c r="F42">
        <f>[4]Input!F42</f>
        <v>0</v>
      </c>
      <c r="G42">
        <f>[4]Input!G42</f>
        <v>0</v>
      </c>
      <c r="H42">
        <f>[4]Input!H42</f>
        <v>0</v>
      </c>
      <c r="I42">
        <f>[4]Input!I42</f>
        <v>0</v>
      </c>
      <c r="J42">
        <f>[4]Input!J42</f>
        <v>0</v>
      </c>
      <c r="K42">
        <f>[4]Input!K42</f>
        <v>0</v>
      </c>
      <c r="L42">
        <f>[4]Input!L42</f>
        <v>0</v>
      </c>
    </row>
    <row r="43" spans="1:12">
      <c r="A43">
        <f>[4]Input!A43</f>
        <v>0</v>
      </c>
      <c r="B43">
        <f>[4]Input!B43</f>
        <v>0</v>
      </c>
      <c r="C43">
        <f>[4]Input!C43</f>
        <v>0</v>
      </c>
      <c r="D43">
        <f>[4]Input!D43</f>
        <v>0</v>
      </c>
      <c r="E43">
        <f>[4]Input!E43</f>
        <v>0</v>
      </c>
      <c r="F43">
        <f>[4]Input!F43</f>
        <v>0</v>
      </c>
      <c r="G43">
        <f>[4]Input!G43</f>
        <v>0</v>
      </c>
      <c r="H43">
        <f>[4]Input!H43</f>
        <v>0</v>
      </c>
      <c r="I43">
        <f>[4]Input!I43</f>
        <v>0</v>
      </c>
      <c r="J43">
        <f>[4]Input!J43</f>
        <v>0</v>
      </c>
      <c r="K43">
        <f>[4]Input!K43</f>
        <v>0</v>
      </c>
      <c r="L43">
        <f>[4]Input!L43</f>
        <v>0</v>
      </c>
    </row>
    <row r="44" spans="1:12">
      <c r="A44">
        <f>[4]Input!A44</f>
        <v>0</v>
      </c>
      <c r="B44">
        <f>[4]Input!B44</f>
        <v>0</v>
      </c>
      <c r="C44">
        <f>[4]Input!C44</f>
        <v>0</v>
      </c>
      <c r="D44">
        <f>[4]Input!D44</f>
        <v>0</v>
      </c>
      <c r="E44">
        <f>[4]Input!E44</f>
        <v>0</v>
      </c>
      <c r="F44">
        <f>[4]Input!F44</f>
        <v>0</v>
      </c>
      <c r="G44">
        <f>[4]Input!G44</f>
        <v>0</v>
      </c>
      <c r="H44">
        <f>[4]Input!H44</f>
        <v>0</v>
      </c>
      <c r="I44">
        <f>[4]Input!I44</f>
        <v>0</v>
      </c>
      <c r="J44">
        <f>[4]Input!J44</f>
        <v>0</v>
      </c>
      <c r="K44">
        <f>[4]Input!K44</f>
        <v>0</v>
      </c>
      <c r="L44">
        <f>[4]Input!L44</f>
        <v>0</v>
      </c>
    </row>
    <row r="45" spans="1:12">
      <c r="A45">
        <f>[4]Input!A45</f>
        <v>0</v>
      </c>
      <c r="B45">
        <f>[4]Input!B45</f>
        <v>0</v>
      </c>
      <c r="C45">
        <f>[4]Input!C45</f>
        <v>0</v>
      </c>
      <c r="D45">
        <f>[4]Input!D45</f>
        <v>0</v>
      </c>
      <c r="E45">
        <f>[4]Input!E45</f>
        <v>0</v>
      </c>
      <c r="F45">
        <f>[4]Input!F45</f>
        <v>0</v>
      </c>
      <c r="G45">
        <f>[4]Input!G45</f>
        <v>0</v>
      </c>
      <c r="H45">
        <f>[4]Input!H45</f>
        <v>0</v>
      </c>
      <c r="I45">
        <f>[4]Input!I45</f>
        <v>0</v>
      </c>
      <c r="J45">
        <f>[4]Input!J45</f>
        <v>0</v>
      </c>
      <c r="K45">
        <f>[4]Input!K45</f>
        <v>0</v>
      </c>
      <c r="L45">
        <f>[4]Input!L45</f>
        <v>0</v>
      </c>
    </row>
    <row r="46" spans="1:12">
      <c r="A46">
        <f>[4]Input!A46</f>
        <v>0</v>
      </c>
      <c r="B46">
        <f>[4]Input!B46</f>
        <v>0</v>
      </c>
      <c r="C46">
        <f>[4]Input!C46</f>
        <v>0</v>
      </c>
      <c r="D46">
        <f>[4]Input!D46</f>
        <v>0</v>
      </c>
      <c r="E46">
        <f>[4]Input!E46</f>
        <v>0</v>
      </c>
      <c r="F46">
        <f>[4]Input!F46</f>
        <v>0</v>
      </c>
      <c r="G46">
        <f>[4]Input!G46</f>
        <v>0</v>
      </c>
      <c r="H46">
        <f>[4]Input!H46</f>
        <v>0</v>
      </c>
      <c r="I46">
        <f>[4]Input!I46</f>
        <v>0</v>
      </c>
      <c r="J46">
        <f>[4]Input!J46</f>
        <v>0</v>
      </c>
      <c r="K46">
        <f>[4]Input!K46</f>
        <v>0</v>
      </c>
      <c r="L46">
        <f>[4]Input!L46</f>
        <v>0</v>
      </c>
    </row>
    <row r="47" spans="1:12">
      <c r="A47">
        <f>[4]Input!A47</f>
        <v>0</v>
      </c>
      <c r="B47">
        <f>[4]Input!B47</f>
        <v>0</v>
      </c>
      <c r="C47">
        <f>[4]Input!C47</f>
        <v>0</v>
      </c>
      <c r="D47">
        <f>[4]Input!D47</f>
        <v>0</v>
      </c>
      <c r="E47">
        <f>[4]Input!E47</f>
        <v>0</v>
      </c>
      <c r="F47">
        <f>[4]Input!F47</f>
        <v>0</v>
      </c>
      <c r="G47">
        <f>[4]Input!G47</f>
        <v>0</v>
      </c>
      <c r="H47">
        <f>[4]Input!H47</f>
        <v>0</v>
      </c>
      <c r="I47">
        <f>[4]Input!I47</f>
        <v>0</v>
      </c>
      <c r="J47">
        <f>[4]Input!J47</f>
        <v>0</v>
      </c>
      <c r="K47">
        <f>[4]Input!K47</f>
        <v>0</v>
      </c>
      <c r="L47">
        <f>[4]Input!L47</f>
        <v>0</v>
      </c>
    </row>
    <row r="48" spans="1:12">
      <c r="A48">
        <f>[4]Input!A48</f>
        <v>0</v>
      </c>
      <c r="B48">
        <f>[4]Input!B48</f>
        <v>0</v>
      </c>
      <c r="C48">
        <f>[4]Input!C48</f>
        <v>0</v>
      </c>
      <c r="D48">
        <f>[4]Input!D48</f>
        <v>0</v>
      </c>
      <c r="E48">
        <f>[4]Input!E48</f>
        <v>0</v>
      </c>
      <c r="F48">
        <f>[4]Input!F48</f>
        <v>0</v>
      </c>
      <c r="G48">
        <f>[4]Input!G48</f>
        <v>0</v>
      </c>
      <c r="H48">
        <f>[4]Input!H48</f>
        <v>0</v>
      </c>
      <c r="I48">
        <f>[4]Input!I48</f>
        <v>0</v>
      </c>
      <c r="J48">
        <f>[4]Input!J48</f>
        <v>0</v>
      </c>
      <c r="K48">
        <f>[4]Input!K48</f>
        <v>0</v>
      </c>
      <c r="L48">
        <f>[4]Input!L48</f>
        <v>0</v>
      </c>
    </row>
    <row r="49" spans="1:12">
      <c r="A49">
        <f>[4]Input!A49</f>
        <v>0</v>
      </c>
      <c r="B49">
        <f>[4]Input!B49</f>
        <v>0</v>
      </c>
      <c r="C49">
        <f>[4]Input!C49</f>
        <v>0</v>
      </c>
      <c r="D49">
        <f>[4]Input!D49</f>
        <v>0</v>
      </c>
      <c r="E49">
        <f>[4]Input!E49</f>
        <v>0</v>
      </c>
      <c r="F49">
        <f>[4]Input!F49</f>
        <v>0</v>
      </c>
      <c r="G49">
        <f>[4]Input!G49</f>
        <v>0</v>
      </c>
      <c r="H49">
        <f>[4]Input!H49</f>
        <v>0</v>
      </c>
      <c r="I49">
        <f>[4]Input!I49</f>
        <v>0</v>
      </c>
      <c r="J49">
        <f>[4]Input!J49</f>
        <v>0</v>
      </c>
      <c r="K49">
        <f>[4]Input!K49</f>
        <v>0</v>
      </c>
      <c r="L49">
        <f>[4]Input!L49</f>
        <v>0</v>
      </c>
    </row>
    <row r="50" spans="1:12">
      <c r="A50">
        <f>[4]Input!A50</f>
        <v>0</v>
      </c>
      <c r="B50">
        <f>[4]Input!B50</f>
        <v>0</v>
      </c>
      <c r="C50">
        <f>[4]Input!C50</f>
        <v>0</v>
      </c>
      <c r="D50">
        <f>[4]Input!D50</f>
        <v>0</v>
      </c>
      <c r="E50">
        <f>[4]Input!E50</f>
        <v>0</v>
      </c>
      <c r="F50">
        <f>[4]Input!F50</f>
        <v>0</v>
      </c>
      <c r="G50">
        <f>[4]Input!G50</f>
        <v>0</v>
      </c>
      <c r="H50">
        <f>[4]Input!H50</f>
        <v>0</v>
      </c>
      <c r="I50">
        <f>[4]Input!I50</f>
        <v>0</v>
      </c>
      <c r="J50">
        <f>[4]Input!J50</f>
        <v>0</v>
      </c>
      <c r="K50">
        <f>[4]Input!K50</f>
        <v>0</v>
      </c>
      <c r="L50">
        <f>[4]Input!L50</f>
        <v>0</v>
      </c>
    </row>
    <row r="51" spans="1:12">
      <c r="A51">
        <f>[4]Input!A51</f>
        <v>0</v>
      </c>
      <c r="B51">
        <f>[4]Input!B51</f>
        <v>0</v>
      </c>
      <c r="C51">
        <f>[4]Input!C51</f>
        <v>0</v>
      </c>
      <c r="D51">
        <f>[4]Input!D51</f>
        <v>0</v>
      </c>
      <c r="E51">
        <f>[4]Input!E51</f>
        <v>0</v>
      </c>
      <c r="F51">
        <f>[4]Input!F51</f>
        <v>0</v>
      </c>
      <c r="G51">
        <f>[4]Input!G51</f>
        <v>0</v>
      </c>
      <c r="H51">
        <f>[4]Input!H51</f>
        <v>0</v>
      </c>
      <c r="I51">
        <f>[4]Input!I51</f>
        <v>0</v>
      </c>
      <c r="J51">
        <f>[4]Input!J51</f>
        <v>0</v>
      </c>
      <c r="K51">
        <f>[4]Input!K51</f>
        <v>0</v>
      </c>
      <c r="L51">
        <f>[4]Input!L51</f>
        <v>0</v>
      </c>
    </row>
    <row r="52" spans="1:12">
      <c r="A52">
        <f>[4]Input!A52</f>
        <v>0</v>
      </c>
      <c r="B52">
        <f>[4]Input!B52</f>
        <v>0</v>
      </c>
      <c r="C52">
        <f>[4]Input!C52</f>
        <v>0</v>
      </c>
      <c r="D52">
        <f>[4]Input!D52</f>
        <v>0</v>
      </c>
      <c r="E52">
        <f>[4]Input!E52</f>
        <v>0</v>
      </c>
      <c r="F52">
        <f>[4]Input!F52</f>
        <v>0</v>
      </c>
      <c r="G52">
        <f>[4]Input!G52</f>
        <v>0</v>
      </c>
      <c r="H52">
        <f>[4]Input!H52</f>
        <v>0</v>
      </c>
      <c r="I52">
        <f>[4]Input!I52</f>
        <v>0</v>
      </c>
      <c r="J52">
        <f>[4]Input!J52</f>
        <v>0</v>
      </c>
      <c r="K52">
        <f>[4]Input!K52</f>
        <v>0</v>
      </c>
      <c r="L52">
        <f>[4]Input!L52</f>
        <v>0</v>
      </c>
    </row>
    <row r="53" spans="1:12">
      <c r="A53">
        <f>[4]Input!A53</f>
        <v>0</v>
      </c>
      <c r="B53">
        <f>[4]Input!B53</f>
        <v>0</v>
      </c>
      <c r="C53">
        <f>[4]Input!C53</f>
        <v>0</v>
      </c>
      <c r="D53">
        <f>[4]Input!D53</f>
        <v>0</v>
      </c>
      <c r="E53">
        <f>[4]Input!E53</f>
        <v>0</v>
      </c>
      <c r="F53">
        <f>[4]Input!F53</f>
        <v>0</v>
      </c>
      <c r="G53">
        <f>[4]Input!G53</f>
        <v>0</v>
      </c>
      <c r="H53">
        <f>[4]Input!H53</f>
        <v>0</v>
      </c>
      <c r="I53">
        <f>[4]Input!I53</f>
        <v>0</v>
      </c>
      <c r="J53">
        <f>[4]Input!J53</f>
        <v>0</v>
      </c>
      <c r="K53">
        <f>[4]Input!K53</f>
        <v>0</v>
      </c>
      <c r="L53">
        <f>[4]Input!L53</f>
        <v>0</v>
      </c>
    </row>
    <row r="54" spans="1:12">
      <c r="A54">
        <f>[4]Input!A54</f>
        <v>0</v>
      </c>
      <c r="B54">
        <f>[4]Input!B54</f>
        <v>0</v>
      </c>
      <c r="C54">
        <f>[4]Input!C54</f>
        <v>0</v>
      </c>
      <c r="D54">
        <f>[4]Input!D54</f>
        <v>0</v>
      </c>
      <c r="E54">
        <f>[4]Input!E54</f>
        <v>0</v>
      </c>
      <c r="F54">
        <f>[4]Input!F54</f>
        <v>0</v>
      </c>
      <c r="G54">
        <f>[4]Input!G54</f>
        <v>0</v>
      </c>
      <c r="H54">
        <f>[4]Input!H54</f>
        <v>0</v>
      </c>
      <c r="I54">
        <f>[4]Input!I54</f>
        <v>0</v>
      </c>
      <c r="J54">
        <f>[4]Input!J54</f>
        <v>0</v>
      </c>
      <c r="K54">
        <f>[4]Input!K54</f>
        <v>0</v>
      </c>
      <c r="L54">
        <f>[4]Input!L54</f>
        <v>0</v>
      </c>
    </row>
    <row r="55" spans="1:12">
      <c r="A55">
        <f>[4]Input!A55</f>
        <v>0</v>
      </c>
      <c r="B55">
        <f>[4]Input!B55</f>
        <v>0</v>
      </c>
      <c r="C55">
        <f>[4]Input!C55</f>
        <v>0</v>
      </c>
      <c r="D55">
        <f>[4]Input!D55</f>
        <v>0</v>
      </c>
      <c r="E55">
        <f>[4]Input!E55</f>
        <v>0</v>
      </c>
      <c r="F55">
        <f>[4]Input!F55</f>
        <v>0</v>
      </c>
      <c r="G55">
        <f>[4]Input!G55</f>
        <v>0</v>
      </c>
      <c r="H55">
        <f>[4]Input!H55</f>
        <v>0</v>
      </c>
      <c r="I55">
        <f>[4]Input!I55</f>
        <v>0</v>
      </c>
      <c r="J55">
        <f>[4]Input!J55</f>
        <v>0</v>
      </c>
      <c r="K55">
        <f>[4]Input!K55</f>
        <v>0</v>
      </c>
      <c r="L55">
        <f>[4]Input!L55</f>
        <v>0</v>
      </c>
    </row>
    <row r="56" spans="1:12">
      <c r="A56">
        <f>[4]Input!A56</f>
        <v>0</v>
      </c>
      <c r="B56">
        <f>[4]Input!B56</f>
        <v>0</v>
      </c>
      <c r="C56">
        <f>[4]Input!C56</f>
        <v>0</v>
      </c>
      <c r="D56">
        <f>[4]Input!D56</f>
        <v>0</v>
      </c>
      <c r="E56">
        <f>[4]Input!E56</f>
        <v>0</v>
      </c>
      <c r="F56">
        <f>[4]Input!F56</f>
        <v>0</v>
      </c>
      <c r="G56">
        <f>[4]Input!G56</f>
        <v>0</v>
      </c>
      <c r="H56">
        <f>[4]Input!H56</f>
        <v>0</v>
      </c>
      <c r="I56">
        <f>[4]Input!I56</f>
        <v>0</v>
      </c>
      <c r="J56">
        <f>[4]Input!J56</f>
        <v>0</v>
      </c>
      <c r="K56">
        <f>[4]Input!K56</f>
        <v>0</v>
      </c>
      <c r="L56">
        <f>[4]Input!L56</f>
        <v>0</v>
      </c>
    </row>
    <row r="57" spans="1:12">
      <c r="A57">
        <f>[4]Input!A57</f>
        <v>0</v>
      </c>
      <c r="B57">
        <f>[4]Input!B57</f>
        <v>0</v>
      </c>
      <c r="C57">
        <f>[4]Input!C57</f>
        <v>0</v>
      </c>
      <c r="D57">
        <f>[4]Input!D57</f>
        <v>0</v>
      </c>
      <c r="E57">
        <f>[4]Input!E57</f>
        <v>0</v>
      </c>
      <c r="F57">
        <f>[4]Input!F57</f>
        <v>0</v>
      </c>
      <c r="G57">
        <f>[4]Input!G57</f>
        <v>0</v>
      </c>
      <c r="H57">
        <f>[4]Input!H57</f>
        <v>0</v>
      </c>
      <c r="I57">
        <f>[4]Input!I57</f>
        <v>0</v>
      </c>
      <c r="J57">
        <f>[4]Input!J57</f>
        <v>0</v>
      </c>
      <c r="K57">
        <f>[4]Input!K57</f>
        <v>0</v>
      </c>
      <c r="L57">
        <f>[4]Input!L57</f>
        <v>0</v>
      </c>
    </row>
    <row r="58" spans="1:12">
      <c r="A58">
        <f>[4]Input!A58</f>
        <v>0</v>
      </c>
      <c r="B58">
        <f>[4]Input!B58</f>
        <v>0</v>
      </c>
      <c r="C58">
        <f>[4]Input!C58</f>
        <v>0</v>
      </c>
      <c r="D58">
        <f>[4]Input!D58</f>
        <v>0</v>
      </c>
      <c r="E58">
        <f>[4]Input!E58</f>
        <v>0</v>
      </c>
      <c r="F58">
        <f>[4]Input!F58</f>
        <v>0</v>
      </c>
      <c r="G58">
        <f>[4]Input!G58</f>
        <v>0</v>
      </c>
      <c r="H58">
        <f>[4]Input!H58</f>
        <v>0</v>
      </c>
      <c r="I58">
        <f>[4]Input!I58</f>
        <v>0</v>
      </c>
      <c r="J58">
        <f>[4]Input!J58</f>
        <v>0</v>
      </c>
      <c r="K58">
        <f>[4]Input!K58</f>
        <v>0</v>
      </c>
      <c r="L58">
        <f>[4]Input!L58</f>
        <v>0</v>
      </c>
    </row>
    <row r="59" spans="1:12">
      <c r="A59">
        <f>[4]Input!A59</f>
        <v>0</v>
      </c>
      <c r="B59">
        <f>[4]Input!B59</f>
        <v>0</v>
      </c>
      <c r="C59">
        <f>[4]Input!C59</f>
        <v>0</v>
      </c>
      <c r="D59">
        <f>[4]Input!D59</f>
        <v>0</v>
      </c>
      <c r="E59">
        <f>[4]Input!E59</f>
        <v>0</v>
      </c>
      <c r="F59">
        <f>[4]Input!F59</f>
        <v>0</v>
      </c>
      <c r="G59">
        <f>[4]Input!G59</f>
        <v>0</v>
      </c>
      <c r="H59">
        <f>[4]Input!H59</f>
        <v>0</v>
      </c>
      <c r="I59">
        <f>[4]Input!I59</f>
        <v>0</v>
      </c>
      <c r="J59">
        <f>[4]Input!J59</f>
        <v>0</v>
      </c>
      <c r="K59">
        <f>[4]Input!K59</f>
        <v>0</v>
      </c>
      <c r="L59">
        <f>[4]Input!L59</f>
        <v>0</v>
      </c>
    </row>
    <row r="60" spans="1:12">
      <c r="A60">
        <f>[4]Input!A60</f>
        <v>0</v>
      </c>
      <c r="B60">
        <f>[4]Input!B60</f>
        <v>0</v>
      </c>
      <c r="C60">
        <f>[4]Input!C60</f>
        <v>0</v>
      </c>
      <c r="D60">
        <f>[4]Input!D60</f>
        <v>0</v>
      </c>
      <c r="E60">
        <f>[4]Input!E60</f>
        <v>0</v>
      </c>
      <c r="F60">
        <f>[4]Input!F60</f>
        <v>0</v>
      </c>
      <c r="G60">
        <f>[4]Input!G60</f>
        <v>0</v>
      </c>
      <c r="H60">
        <f>[4]Input!H60</f>
        <v>0</v>
      </c>
      <c r="I60">
        <f>[4]Input!I60</f>
        <v>0</v>
      </c>
      <c r="J60">
        <f>[4]Input!J60</f>
        <v>0</v>
      </c>
      <c r="K60">
        <f>[4]Input!K60</f>
        <v>0</v>
      </c>
      <c r="L60">
        <f>[4]Input!L60</f>
        <v>0</v>
      </c>
    </row>
    <row r="61" spans="1:12">
      <c r="A61">
        <f>[4]Input!A61</f>
        <v>0</v>
      </c>
      <c r="B61">
        <f>[4]Input!B61</f>
        <v>0</v>
      </c>
      <c r="C61">
        <f>[4]Input!C61</f>
        <v>0</v>
      </c>
      <c r="D61">
        <f>[4]Input!D61</f>
        <v>0</v>
      </c>
      <c r="E61">
        <f>[4]Input!E61</f>
        <v>0</v>
      </c>
      <c r="F61">
        <f>[4]Input!F61</f>
        <v>0</v>
      </c>
      <c r="G61">
        <f>[4]Input!G61</f>
        <v>0</v>
      </c>
      <c r="H61">
        <f>[4]Input!H61</f>
        <v>0</v>
      </c>
      <c r="I61">
        <f>[4]Input!I61</f>
        <v>0</v>
      </c>
      <c r="J61">
        <f>[4]Input!J61</f>
        <v>0</v>
      </c>
      <c r="K61">
        <f>[4]Input!K61</f>
        <v>0</v>
      </c>
      <c r="L61">
        <f>[4]Input!L61</f>
        <v>0</v>
      </c>
    </row>
    <row r="62" spans="1:12">
      <c r="A62">
        <f>[4]Input!A62</f>
        <v>0</v>
      </c>
      <c r="B62">
        <f>[4]Input!B62</f>
        <v>0</v>
      </c>
      <c r="C62">
        <f>[4]Input!C62</f>
        <v>0</v>
      </c>
      <c r="D62">
        <f>[4]Input!D62</f>
        <v>0</v>
      </c>
      <c r="E62">
        <f>[4]Input!E62</f>
        <v>0</v>
      </c>
      <c r="F62">
        <f>[4]Input!F62</f>
        <v>0</v>
      </c>
      <c r="G62">
        <f>[4]Input!G62</f>
        <v>0</v>
      </c>
      <c r="H62">
        <f>[4]Input!H62</f>
        <v>0</v>
      </c>
      <c r="I62">
        <f>[4]Input!I62</f>
        <v>0</v>
      </c>
      <c r="J62">
        <f>[4]Input!J62</f>
        <v>0</v>
      </c>
      <c r="K62">
        <f>[4]Input!K62</f>
        <v>0</v>
      </c>
      <c r="L62">
        <f>[4]Input!L62</f>
        <v>0</v>
      </c>
    </row>
    <row r="63" spans="1:12">
      <c r="A63">
        <f>[4]Input!A63</f>
        <v>0</v>
      </c>
      <c r="B63">
        <f>[4]Input!B63</f>
        <v>0</v>
      </c>
      <c r="C63">
        <f>[4]Input!C63</f>
        <v>0</v>
      </c>
      <c r="D63">
        <f>[4]Input!D63</f>
        <v>0</v>
      </c>
      <c r="E63">
        <f>[4]Input!E63</f>
        <v>0</v>
      </c>
      <c r="F63">
        <f>[4]Input!F63</f>
        <v>0</v>
      </c>
      <c r="G63">
        <f>[4]Input!G63</f>
        <v>0</v>
      </c>
      <c r="H63">
        <f>[4]Input!H63</f>
        <v>0</v>
      </c>
      <c r="I63">
        <f>[4]Input!I63</f>
        <v>0</v>
      </c>
      <c r="J63">
        <f>[4]Input!J63</f>
        <v>0</v>
      </c>
      <c r="K63">
        <f>[4]Input!K63</f>
        <v>0</v>
      </c>
      <c r="L63">
        <f>[4]Input!L63</f>
        <v>0</v>
      </c>
    </row>
    <row r="64" spans="1:12">
      <c r="A64">
        <f>[4]Input!A64</f>
        <v>0</v>
      </c>
      <c r="B64">
        <f>[4]Input!B64</f>
        <v>0</v>
      </c>
      <c r="C64">
        <f>[4]Input!C64</f>
        <v>0</v>
      </c>
      <c r="D64">
        <f>[4]Input!D64</f>
        <v>0</v>
      </c>
      <c r="E64">
        <f>[4]Input!E64</f>
        <v>0</v>
      </c>
      <c r="F64">
        <f>[4]Input!F64</f>
        <v>0</v>
      </c>
      <c r="G64">
        <f>[4]Input!G64</f>
        <v>0</v>
      </c>
      <c r="H64">
        <f>[4]Input!H64</f>
        <v>0</v>
      </c>
      <c r="I64">
        <f>[4]Input!I64</f>
        <v>0</v>
      </c>
      <c r="J64">
        <f>[4]Input!J64</f>
        <v>0</v>
      </c>
      <c r="K64">
        <f>[4]Input!K64</f>
        <v>0</v>
      </c>
      <c r="L64">
        <f>[4]Input!L64</f>
        <v>0</v>
      </c>
    </row>
    <row r="65" spans="1:12">
      <c r="A65">
        <f>[4]Input!A65</f>
        <v>0</v>
      </c>
      <c r="B65">
        <f>[4]Input!B65</f>
        <v>0</v>
      </c>
      <c r="C65">
        <f>[4]Input!C65</f>
        <v>0</v>
      </c>
      <c r="D65">
        <f>[4]Input!D65</f>
        <v>0</v>
      </c>
      <c r="E65">
        <f>[4]Input!E65</f>
        <v>0</v>
      </c>
      <c r="F65">
        <f>[4]Input!F65</f>
        <v>0</v>
      </c>
      <c r="G65">
        <f>[4]Input!G65</f>
        <v>0</v>
      </c>
      <c r="H65">
        <f>[4]Input!H65</f>
        <v>0</v>
      </c>
      <c r="I65">
        <f>[4]Input!I65</f>
        <v>0</v>
      </c>
      <c r="J65">
        <f>[4]Input!J65</f>
        <v>0</v>
      </c>
      <c r="K65">
        <f>[4]Input!K65</f>
        <v>0</v>
      </c>
      <c r="L65">
        <f>[4]Input!L65</f>
        <v>0</v>
      </c>
    </row>
    <row r="66" spans="1:12">
      <c r="A66">
        <f>[4]Input!A66</f>
        <v>0</v>
      </c>
      <c r="B66">
        <f>[4]Input!B66</f>
        <v>0</v>
      </c>
      <c r="C66">
        <f>[4]Input!C66</f>
        <v>0</v>
      </c>
      <c r="D66">
        <f>[4]Input!D66</f>
        <v>0</v>
      </c>
      <c r="E66">
        <f>[4]Input!E66</f>
        <v>0</v>
      </c>
      <c r="F66">
        <f>[4]Input!F66</f>
        <v>0</v>
      </c>
      <c r="G66">
        <f>[4]Input!G66</f>
        <v>0</v>
      </c>
      <c r="H66">
        <f>[4]Input!H66</f>
        <v>0</v>
      </c>
      <c r="I66">
        <f>[4]Input!I66</f>
        <v>0</v>
      </c>
      <c r="J66">
        <f>[4]Input!J66</f>
        <v>0</v>
      </c>
      <c r="K66">
        <f>[4]Input!K66</f>
        <v>0</v>
      </c>
      <c r="L66">
        <f>[4]Input!L66</f>
        <v>0</v>
      </c>
    </row>
    <row r="67" spans="1:12">
      <c r="A67">
        <f>[4]Input!A67</f>
        <v>0</v>
      </c>
      <c r="B67">
        <f>[4]Input!B67</f>
        <v>0</v>
      </c>
      <c r="C67">
        <f>[4]Input!C67</f>
        <v>0</v>
      </c>
      <c r="D67">
        <f>[4]Input!D67</f>
        <v>0</v>
      </c>
      <c r="E67">
        <f>[4]Input!E67</f>
        <v>0</v>
      </c>
      <c r="F67">
        <f>[4]Input!F67</f>
        <v>0</v>
      </c>
      <c r="G67">
        <f>[4]Input!G67</f>
        <v>0</v>
      </c>
      <c r="H67">
        <f>[4]Input!H67</f>
        <v>0</v>
      </c>
      <c r="I67">
        <f>[4]Input!I67</f>
        <v>0</v>
      </c>
      <c r="J67">
        <f>[4]Input!J67</f>
        <v>0</v>
      </c>
      <c r="K67">
        <f>[4]Input!K67</f>
        <v>0</v>
      </c>
      <c r="L67">
        <f>[4]Input!L67</f>
        <v>0</v>
      </c>
    </row>
    <row r="68" spans="1:12">
      <c r="A68">
        <f>[4]Input!A68</f>
        <v>0</v>
      </c>
      <c r="B68">
        <f>[4]Input!B68</f>
        <v>0</v>
      </c>
      <c r="C68">
        <f>[4]Input!C68</f>
        <v>0</v>
      </c>
      <c r="D68">
        <f>[4]Input!D68</f>
        <v>0</v>
      </c>
      <c r="E68">
        <f>[4]Input!E68</f>
        <v>0</v>
      </c>
      <c r="F68">
        <f>[4]Input!F68</f>
        <v>0</v>
      </c>
      <c r="G68">
        <f>[4]Input!G68</f>
        <v>0</v>
      </c>
      <c r="H68">
        <f>[4]Input!H68</f>
        <v>0</v>
      </c>
      <c r="I68">
        <f>[4]Input!I68</f>
        <v>0</v>
      </c>
      <c r="J68">
        <f>[4]Input!J68</f>
        <v>0</v>
      </c>
      <c r="K68">
        <f>[4]Input!K68</f>
        <v>0</v>
      </c>
      <c r="L68">
        <f>[4]Input!L68</f>
        <v>0</v>
      </c>
    </row>
    <row r="69" spans="1:12">
      <c r="A69">
        <f>[4]Input!A69</f>
        <v>0</v>
      </c>
      <c r="B69">
        <f>[4]Input!B69</f>
        <v>0</v>
      </c>
      <c r="C69">
        <f>[4]Input!C69</f>
        <v>0</v>
      </c>
      <c r="D69">
        <f>[4]Input!D69</f>
        <v>0</v>
      </c>
      <c r="E69">
        <f>[4]Input!E69</f>
        <v>0</v>
      </c>
      <c r="F69">
        <f>[4]Input!F69</f>
        <v>0</v>
      </c>
      <c r="G69">
        <f>[4]Input!G69</f>
        <v>0</v>
      </c>
      <c r="H69">
        <f>[4]Input!H69</f>
        <v>0</v>
      </c>
      <c r="I69">
        <f>[4]Input!I69</f>
        <v>0</v>
      </c>
      <c r="J69">
        <f>[4]Input!J69</f>
        <v>0</v>
      </c>
      <c r="K69">
        <f>[4]Input!K69</f>
        <v>0</v>
      </c>
      <c r="L69">
        <f>[4]Input!L69</f>
        <v>0</v>
      </c>
    </row>
    <row r="70" spans="1:12">
      <c r="A70">
        <f>[4]Input!A70</f>
        <v>0</v>
      </c>
      <c r="B70">
        <f>[4]Input!B70</f>
        <v>0</v>
      </c>
      <c r="C70">
        <f>[4]Input!C70</f>
        <v>0</v>
      </c>
      <c r="D70">
        <f>[4]Input!D70</f>
        <v>0</v>
      </c>
      <c r="E70">
        <f>[4]Input!E70</f>
        <v>0</v>
      </c>
      <c r="F70">
        <f>[4]Input!F70</f>
        <v>0</v>
      </c>
      <c r="G70">
        <f>[4]Input!G70</f>
        <v>0</v>
      </c>
      <c r="H70">
        <f>[4]Input!H70</f>
        <v>0</v>
      </c>
      <c r="I70">
        <f>[4]Input!I70</f>
        <v>0</v>
      </c>
      <c r="J70">
        <f>[4]Input!J70</f>
        <v>0</v>
      </c>
      <c r="K70">
        <f>[4]Input!K70</f>
        <v>0</v>
      </c>
      <c r="L70">
        <f>[4]Input!L70</f>
        <v>0</v>
      </c>
    </row>
    <row r="71" spans="1:12">
      <c r="A71">
        <f>[4]Input!A71</f>
        <v>0</v>
      </c>
      <c r="B71">
        <f>[4]Input!B71</f>
        <v>0</v>
      </c>
      <c r="C71">
        <f>[4]Input!C71</f>
        <v>0</v>
      </c>
      <c r="D71">
        <f>[4]Input!D71</f>
        <v>0</v>
      </c>
      <c r="E71">
        <f>[4]Input!E71</f>
        <v>0</v>
      </c>
      <c r="F71">
        <f>[4]Input!F71</f>
        <v>0</v>
      </c>
      <c r="G71">
        <f>[4]Input!G71</f>
        <v>0</v>
      </c>
      <c r="H71">
        <f>[4]Input!H71</f>
        <v>0</v>
      </c>
      <c r="I71">
        <f>[4]Input!I71</f>
        <v>0</v>
      </c>
      <c r="J71">
        <f>[4]Input!J71</f>
        <v>0</v>
      </c>
      <c r="K71">
        <f>[4]Input!K71</f>
        <v>0</v>
      </c>
      <c r="L71">
        <f>[4]Input!L71</f>
        <v>0</v>
      </c>
    </row>
    <row r="72" spans="1:12">
      <c r="A72">
        <f>[4]Input!A72</f>
        <v>0</v>
      </c>
      <c r="B72">
        <f>[4]Input!B72</f>
        <v>0</v>
      </c>
      <c r="C72">
        <f>[4]Input!C72</f>
        <v>0</v>
      </c>
      <c r="D72">
        <f>[4]Input!D72</f>
        <v>0</v>
      </c>
      <c r="E72">
        <f>[4]Input!E72</f>
        <v>0</v>
      </c>
      <c r="F72">
        <f>[4]Input!F72</f>
        <v>0</v>
      </c>
      <c r="G72">
        <f>[4]Input!G72</f>
        <v>0</v>
      </c>
      <c r="H72">
        <f>[4]Input!H72</f>
        <v>0</v>
      </c>
      <c r="I72">
        <f>[4]Input!I72</f>
        <v>0</v>
      </c>
      <c r="J72">
        <f>[4]Input!J72</f>
        <v>0</v>
      </c>
      <c r="K72">
        <f>[4]Input!K72</f>
        <v>0</v>
      </c>
      <c r="L72">
        <f>[4]Input!L72</f>
        <v>0</v>
      </c>
    </row>
    <row r="73" spans="1:12">
      <c r="A73">
        <f>[4]Input!A73</f>
        <v>0</v>
      </c>
      <c r="B73">
        <f>[4]Input!B73</f>
        <v>0</v>
      </c>
      <c r="C73">
        <f>[4]Input!C73</f>
        <v>0</v>
      </c>
      <c r="D73">
        <f>[4]Input!D73</f>
        <v>0</v>
      </c>
      <c r="E73">
        <f>[4]Input!E73</f>
        <v>0</v>
      </c>
      <c r="F73">
        <f>[4]Input!F73</f>
        <v>0</v>
      </c>
      <c r="G73">
        <f>[4]Input!G73</f>
        <v>0</v>
      </c>
      <c r="H73">
        <f>[4]Input!H73</f>
        <v>0</v>
      </c>
      <c r="I73">
        <f>[4]Input!I73</f>
        <v>0</v>
      </c>
      <c r="J73">
        <f>[4]Input!J73</f>
        <v>0</v>
      </c>
      <c r="K73">
        <f>[4]Input!K73</f>
        <v>0</v>
      </c>
      <c r="L73">
        <f>[4]Input!L73</f>
        <v>0</v>
      </c>
    </row>
    <row r="74" spans="1:12">
      <c r="A74">
        <f>[4]Input!A74</f>
        <v>0</v>
      </c>
      <c r="B74">
        <f>[4]Input!B74</f>
        <v>0</v>
      </c>
      <c r="C74">
        <f>[4]Input!C74</f>
        <v>0</v>
      </c>
      <c r="D74">
        <f>[4]Input!D74</f>
        <v>0</v>
      </c>
      <c r="E74">
        <f>[4]Input!E74</f>
        <v>0</v>
      </c>
      <c r="F74">
        <f>[4]Input!F74</f>
        <v>0</v>
      </c>
      <c r="G74">
        <f>[4]Input!G74</f>
        <v>0</v>
      </c>
      <c r="H74">
        <f>[4]Input!H74</f>
        <v>0</v>
      </c>
      <c r="I74">
        <f>[4]Input!I74</f>
        <v>0</v>
      </c>
      <c r="J74">
        <f>[4]Input!J74</f>
        <v>0</v>
      </c>
      <c r="K74">
        <f>[4]Input!K74</f>
        <v>0</v>
      </c>
      <c r="L74">
        <f>[4]Input!L74</f>
        <v>0</v>
      </c>
    </row>
    <row r="75" spans="1:12">
      <c r="A75">
        <f>[4]Input!A75</f>
        <v>0</v>
      </c>
      <c r="B75">
        <f>[4]Input!B75</f>
        <v>0</v>
      </c>
      <c r="C75">
        <f>[4]Input!C75</f>
        <v>0</v>
      </c>
      <c r="D75">
        <f>[4]Input!D75</f>
        <v>0</v>
      </c>
      <c r="E75">
        <f>[4]Input!E75</f>
        <v>0</v>
      </c>
      <c r="F75">
        <f>[4]Input!F75</f>
        <v>0</v>
      </c>
      <c r="G75">
        <f>[4]Input!G75</f>
        <v>0</v>
      </c>
      <c r="H75">
        <f>[4]Input!H75</f>
        <v>0</v>
      </c>
      <c r="I75">
        <f>[4]Input!I75</f>
        <v>0</v>
      </c>
      <c r="J75">
        <f>[4]Input!J75</f>
        <v>0</v>
      </c>
      <c r="K75">
        <f>[4]Input!K75</f>
        <v>0</v>
      </c>
      <c r="L75">
        <f>[4]Input!L75</f>
        <v>0</v>
      </c>
    </row>
    <row r="76" spans="1:12">
      <c r="A76">
        <f>[4]Input!A76</f>
        <v>0</v>
      </c>
      <c r="B76">
        <f>[4]Input!B76</f>
        <v>0</v>
      </c>
      <c r="C76">
        <f>[4]Input!C76</f>
        <v>0</v>
      </c>
      <c r="D76">
        <f>[4]Input!D76</f>
        <v>0</v>
      </c>
      <c r="E76">
        <f>[4]Input!E76</f>
        <v>0</v>
      </c>
      <c r="F76">
        <f>[4]Input!F76</f>
        <v>0</v>
      </c>
      <c r="G76">
        <f>[4]Input!G76</f>
        <v>0</v>
      </c>
      <c r="H76">
        <f>[4]Input!H76</f>
        <v>0</v>
      </c>
      <c r="I76">
        <f>[4]Input!I76</f>
        <v>0</v>
      </c>
      <c r="J76">
        <f>[4]Input!J76</f>
        <v>0</v>
      </c>
      <c r="K76">
        <f>[4]Input!K76</f>
        <v>0</v>
      </c>
      <c r="L76">
        <f>[4]Input!L76</f>
        <v>0</v>
      </c>
    </row>
    <row r="77" spans="1:12">
      <c r="A77">
        <f>[4]Input!A77</f>
        <v>0</v>
      </c>
      <c r="B77">
        <f>[4]Input!B77</f>
        <v>0</v>
      </c>
      <c r="C77">
        <f>[4]Input!C77</f>
        <v>0</v>
      </c>
      <c r="D77">
        <f>[4]Input!D77</f>
        <v>0</v>
      </c>
      <c r="E77">
        <f>[4]Input!E77</f>
        <v>0</v>
      </c>
      <c r="F77">
        <f>[4]Input!F77</f>
        <v>0</v>
      </c>
      <c r="G77">
        <f>[4]Input!G77</f>
        <v>0</v>
      </c>
      <c r="H77">
        <f>[4]Input!H77</f>
        <v>0</v>
      </c>
      <c r="I77">
        <f>[4]Input!I77</f>
        <v>0</v>
      </c>
      <c r="J77">
        <f>[4]Input!J77</f>
        <v>0</v>
      </c>
      <c r="K77">
        <f>[4]Input!K77</f>
        <v>0</v>
      </c>
      <c r="L77">
        <f>[4]Input!L77</f>
        <v>0</v>
      </c>
    </row>
    <row r="78" spans="1:12">
      <c r="A78">
        <f>[4]Input!A78</f>
        <v>0</v>
      </c>
      <c r="B78">
        <f>[4]Input!B78</f>
        <v>0</v>
      </c>
      <c r="C78">
        <f>[4]Input!C78</f>
        <v>0</v>
      </c>
      <c r="D78">
        <f>[4]Input!D78</f>
        <v>0</v>
      </c>
      <c r="E78">
        <f>[4]Input!E78</f>
        <v>0</v>
      </c>
      <c r="F78">
        <f>[4]Input!F78</f>
        <v>0</v>
      </c>
      <c r="G78">
        <f>[4]Input!G78</f>
        <v>0</v>
      </c>
      <c r="H78">
        <f>[4]Input!H78</f>
        <v>0</v>
      </c>
      <c r="I78">
        <f>[4]Input!I78</f>
        <v>0</v>
      </c>
      <c r="J78">
        <f>[4]Input!J78</f>
        <v>0</v>
      </c>
      <c r="K78">
        <f>[4]Input!K78</f>
        <v>0</v>
      </c>
      <c r="L78">
        <f>[4]Input!L78</f>
        <v>0</v>
      </c>
    </row>
    <row r="79" spans="1:12">
      <c r="A79">
        <f>[4]Input!A79</f>
        <v>0</v>
      </c>
      <c r="B79">
        <f>[4]Input!B79</f>
        <v>0</v>
      </c>
      <c r="C79">
        <f>[4]Input!C79</f>
        <v>0</v>
      </c>
      <c r="D79">
        <f>[4]Input!D79</f>
        <v>0</v>
      </c>
      <c r="E79">
        <f>[4]Input!E79</f>
        <v>0</v>
      </c>
      <c r="F79">
        <f>[4]Input!F79</f>
        <v>0</v>
      </c>
      <c r="G79">
        <f>[4]Input!G79</f>
        <v>0</v>
      </c>
      <c r="H79">
        <f>[4]Input!H79</f>
        <v>0</v>
      </c>
      <c r="I79">
        <f>[4]Input!I79</f>
        <v>0</v>
      </c>
      <c r="J79">
        <f>[4]Input!J79</f>
        <v>0</v>
      </c>
      <c r="K79">
        <f>[4]Input!K79</f>
        <v>0</v>
      </c>
      <c r="L79">
        <f>[4]Input!L79</f>
        <v>0</v>
      </c>
    </row>
    <row r="80" spans="1:12">
      <c r="A80">
        <f>[4]Input!A80</f>
        <v>0</v>
      </c>
      <c r="B80">
        <f>[4]Input!B80</f>
        <v>0</v>
      </c>
      <c r="C80">
        <f>[4]Input!C80</f>
        <v>0</v>
      </c>
      <c r="D80">
        <f>[4]Input!D80</f>
        <v>0</v>
      </c>
      <c r="E80">
        <f>[4]Input!E80</f>
        <v>0</v>
      </c>
      <c r="F80">
        <f>[4]Input!F80</f>
        <v>0</v>
      </c>
      <c r="G80">
        <f>[4]Input!G80</f>
        <v>0</v>
      </c>
      <c r="H80">
        <f>[4]Input!H80</f>
        <v>0</v>
      </c>
      <c r="I80">
        <f>[4]Input!I80</f>
        <v>0</v>
      </c>
      <c r="J80">
        <f>[4]Input!J80</f>
        <v>0</v>
      </c>
      <c r="K80">
        <f>[4]Input!K80</f>
        <v>0</v>
      </c>
      <c r="L80">
        <f>[4]Input!L80</f>
        <v>0</v>
      </c>
    </row>
    <row r="81" spans="1:12">
      <c r="A81">
        <f>[4]Input!A81</f>
        <v>0</v>
      </c>
      <c r="B81">
        <f>[4]Input!B81</f>
        <v>0</v>
      </c>
      <c r="C81">
        <f>[4]Input!C81</f>
        <v>0</v>
      </c>
      <c r="D81">
        <f>[4]Input!D81</f>
        <v>0</v>
      </c>
      <c r="E81">
        <f>[4]Input!E81</f>
        <v>0</v>
      </c>
      <c r="F81">
        <f>[4]Input!F81</f>
        <v>0</v>
      </c>
      <c r="G81">
        <f>[4]Input!G81</f>
        <v>0</v>
      </c>
      <c r="H81">
        <f>[4]Input!H81</f>
        <v>0</v>
      </c>
      <c r="I81">
        <f>[4]Input!I81</f>
        <v>0</v>
      </c>
      <c r="J81">
        <f>[4]Input!J81</f>
        <v>0</v>
      </c>
      <c r="K81">
        <f>[4]Input!K81</f>
        <v>0</v>
      </c>
      <c r="L81">
        <f>[4]Input!L81</f>
        <v>0</v>
      </c>
    </row>
    <row r="82" spans="1:12">
      <c r="A82">
        <f>[4]Input!A82</f>
        <v>0</v>
      </c>
      <c r="B82">
        <f>[4]Input!B82</f>
        <v>0</v>
      </c>
      <c r="C82">
        <f>[4]Input!C82</f>
        <v>0</v>
      </c>
      <c r="D82">
        <f>[4]Input!D82</f>
        <v>0</v>
      </c>
      <c r="E82">
        <f>[4]Input!E82</f>
        <v>0</v>
      </c>
      <c r="F82">
        <f>[4]Input!F82</f>
        <v>0</v>
      </c>
      <c r="G82">
        <f>[4]Input!G82</f>
        <v>0</v>
      </c>
      <c r="H82">
        <f>[4]Input!H82</f>
        <v>0</v>
      </c>
      <c r="I82">
        <f>[4]Input!I82</f>
        <v>0</v>
      </c>
      <c r="J82">
        <f>[4]Input!J82</f>
        <v>0</v>
      </c>
      <c r="K82">
        <f>[4]Input!K82</f>
        <v>0</v>
      </c>
      <c r="L82">
        <f>[4]Input!L82</f>
        <v>0</v>
      </c>
    </row>
    <row r="83" spans="1:12">
      <c r="A83">
        <f>[4]Input!A83</f>
        <v>0</v>
      </c>
      <c r="B83">
        <f>[4]Input!B83</f>
        <v>0</v>
      </c>
      <c r="C83">
        <f>[4]Input!C83</f>
        <v>0</v>
      </c>
      <c r="D83">
        <f>[4]Input!D83</f>
        <v>0</v>
      </c>
      <c r="E83">
        <f>[4]Input!E83</f>
        <v>0</v>
      </c>
      <c r="F83">
        <f>[4]Input!F83</f>
        <v>0</v>
      </c>
      <c r="G83">
        <f>[4]Input!G83</f>
        <v>0</v>
      </c>
      <c r="H83">
        <f>[4]Input!H83</f>
        <v>0</v>
      </c>
      <c r="I83">
        <f>[4]Input!I83</f>
        <v>0</v>
      </c>
      <c r="J83">
        <f>[4]Input!J83</f>
        <v>0</v>
      </c>
      <c r="K83">
        <f>[4]Input!K83</f>
        <v>0</v>
      </c>
      <c r="L83">
        <f>[4]Input!L83</f>
        <v>0</v>
      </c>
    </row>
    <row r="84" spans="1:12">
      <c r="A84">
        <f>[4]Input!A84</f>
        <v>0</v>
      </c>
      <c r="B84">
        <f>[4]Input!B84</f>
        <v>0</v>
      </c>
      <c r="C84">
        <f>[4]Input!C84</f>
        <v>0</v>
      </c>
      <c r="D84">
        <f>[4]Input!D84</f>
        <v>0</v>
      </c>
      <c r="E84">
        <f>[4]Input!E84</f>
        <v>0</v>
      </c>
      <c r="F84">
        <f>[4]Input!F84</f>
        <v>0</v>
      </c>
      <c r="G84">
        <f>[4]Input!G84</f>
        <v>0</v>
      </c>
      <c r="H84">
        <f>[4]Input!H84</f>
        <v>0</v>
      </c>
      <c r="I84">
        <f>[4]Input!I84</f>
        <v>0</v>
      </c>
      <c r="J84">
        <f>[4]Input!J84</f>
        <v>0</v>
      </c>
      <c r="K84">
        <f>[4]Input!K84</f>
        <v>0</v>
      </c>
      <c r="L84">
        <f>[4]Input!L84</f>
        <v>0</v>
      </c>
    </row>
    <row r="85" spans="1:12">
      <c r="A85">
        <f>[4]Input!A85</f>
        <v>0</v>
      </c>
      <c r="B85">
        <f>[4]Input!B85</f>
        <v>0</v>
      </c>
      <c r="C85">
        <f>[4]Input!C85</f>
        <v>0</v>
      </c>
      <c r="D85">
        <f>[4]Input!D85</f>
        <v>0</v>
      </c>
      <c r="E85">
        <f>[4]Input!E85</f>
        <v>0</v>
      </c>
      <c r="F85">
        <f>[4]Input!F85</f>
        <v>0</v>
      </c>
      <c r="G85">
        <f>[4]Input!G85</f>
        <v>0</v>
      </c>
      <c r="H85">
        <f>[4]Input!H85</f>
        <v>0</v>
      </c>
      <c r="I85">
        <f>[4]Input!I85</f>
        <v>0</v>
      </c>
      <c r="J85">
        <f>[4]Input!J85</f>
        <v>0</v>
      </c>
      <c r="K85">
        <f>[4]Input!K85</f>
        <v>0</v>
      </c>
      <c r="L85">
        <f>[4]Input!L85</f>
        <v>0</v>
      </c>
    </row>
    <row r="86" spans="1:12">
      <c r="A86">
        <f>[4]Input!A86</f>
        <v>0</v>
      </c>
      <c r="B86">
        <f>[4]Input!B86</f>
        <v>0</v>
      </c>
      <c r="C86">
        <f>[4]Input!C86</f>
        <v>0</v>
      </c>
      <c r="D86">
        <f>[4]Input!D86</f>
        <v>0</v>
      </c>
      <c r="E86">
        <f>[4]Input!E86</f>
        <v>0</v>
      </c>
      <c r="F86">
        <f>[4]Input!F86</f>
        <v>0</v>
      </c>
      <c r="G86">
        <f>[4]Input!G86</f>
        <v>0</v>
      </c>
      <c r="H86">
        <f>[4]Input!H86</f>
        <v>0</v>
      </c>
      <c r="I86">
        <f>[4]Input!I86</f>
        <v>0</v>
      </c>
      <c r="J86">
        <f>[4]Input!J86</f>
        <v>0</v>
      </c>
      <c r="K86">
        <f>[4]Input!K86</f>
        <v>0</v>
      </c>
      <c r="L86">
        <f>[4]Input!L86</f>
        <v>0</v>
      </c>
    </row>
    <row r="87" spans="1:12">
      <c r="A87">
        <f>[4]Input!A87</f>
        <v>0</v>
      </c>
      <c r="B87">
        <f>[4]Input!B87</f>
        <v>0</v>
      </c>
      <c r="C87">
        <f>[4]Input!C87</f>
        <v>0</v>
      </c>
      <c r="D87">
        <f>[4]Input!D87</f>
        <v>0</v>
      </c>
      <c r="E87">
        <f>[4]Input!E87</f>
        <v>0</v>
      </c>
      <c r="F87">
        <f>[4]Input!F87</f>
        <v>0</v>
      </c>
      <c r="G87">
        <f>[4]Input!G87</f>
        <v>0</v>
      </c>
      <c r="H87">
        <f>[4]Input!H87</f>
        <v>0</v>
      </c>
      <c r="I87">
        <f>[4]Input!I87</f>
        <v>0</v>
      </c>
      <c r="J87">
        <f>[4]Input!J87</f>
        <v>0</v>
      </c>
      <c r="K87">
        <f>[4]Input!K87</f>
        <v>0</v>
      </c>
      <c r="L87">
        <f>[4]Input!L87</f>
        <v>0</v>
      </c>
    </row>
    <row r="88" spans="1:12">
      <c r="A88">
        <f>[4]Input!A88</f>
        <v>0</v>
      </c>
      <c r="B88">
        <f>[4]Input!B88</f>
        <v>0</v>
      </c>
      <c r="C88">
        <f>[4]Input!C88</f>
        <v>0</v>
      </c>
      <c r="D88">
        <f>[4]Input!D88</f>
        <v>0</v>
      </c>
      <c r="E88">
        <f>[4]Input!E88</f>
        <v>0</v>
      </c>
      <c r="F88">
        <f>[4]Input!F88</f>
        <v>0</v>
      </c>
      <c r="G88">
        <f>[4]Input!G88</f>
        <v>0</v>
      </c>
      <c r="H88">
        <f>[4]Input!H88</f>
        <v>0</v>
      </c>
      <c r="I88">
        <f>[4]Input!I88</f>
        <v>0</v>
      </c>
      <c r="J88">
        <f>[4]Input!J88</f>
        <v>0</v>
      </c>
      <c r="K88">
        <f>[4]Input!K88</f>
        <v>0</v>
      </c>
      <c r="L88">
        <f>[4]Input!L88</f>
        <v>0</v>
      </c>
    </row>
    <row r="89" spans="1:12">
      <c r="A89">
        <f>[4]Input!A89</f>
        <v>0</v>
      </c>
      <c r="B89">
        <f>[4]Input!B89</f>
        <v>0</v>
      </c>
      <c r="C89">
        <f>[4]Input!C89</f>
        <v>0</v>
      </c>
      <c r="D89">
        <f>[4]Input!D89</f>
        <v>0</v>
      </c>
      <c r="E89">
        <f>[4]Input!E89</f>
        <v>0</v>
      </c>
      <c r="F89">
        <f>[4]Input!F89</f>
        <v>0</v>
      </c>
      <c r="G89">
        <f>[4]Input!G89</f>
        <v>0</v>
      </c>
      <c r="H89">
        <f>[4]Input!H89</f>
        <v>0</v>
      </c>
      <c r="I89">
        <f>[4]Input!I89</f>
        <v>0</v>
      </c>
      <c r="J89">
        <f>[4]Input!J89</f>
        <v>0</v>
      </c>
      <c r="K89">
        <f>[4]Input!K89</f>
        <v>0</v>
      </c>
      <c r="L89">
        <f>[4]Input!L89</f>
        <v>0</v>
      </c>
    </row>
    <row r="90" spans="1:12">
      <c r="A90">
        <f>[4]Input!A90</f>
        <v>0</v>
      </c>
      <c r="B90">
        <f>[4]Input!B90</f>
        <v>0</v>
      </c>
      <c r="C90">
        <f>[4]Input!C90</f>
        <v>0</v>
      </c>
      <c r="D90">
        <f>[4]Input!D90</f>
        <v>0</v>
      </c>
      <c r="E90">
        <f>[4]Input!E90</f>
        <v>0</v>
      </c>
      <c r="F90">
        <f>[4]Input!F90</f>
        <v>0</v>
      </c>
      <c r="G90">
        <f>[4]Input!G90</f>
        <v>0</v>
      </c>
      <c r="H90">
        <f>[4]Input!H90</f>
        <v>0</v>
      </c>
      <c r="I90">
        <f>[4]Input!I90</f>
        <v>0</v>
      </c>
      <c r="J90">
        <f>[4]Input!J90</f>
        <v>0</v>
      </c>
      <c r="K90">
        <f>[4]Input!K90</f>
        <v>0</v>
      </c>
      <c r="L90">
        <f>[4]Input!L90</f>
        <v>0</v>
      </c>
    </row>
    <row r="91" spans="1:12">
      <c r="A91">
        <f>[4]Input!A91</f>
        <v>0</v>
      </c>
      <c r="B91">
        <f>[4]Input!B91</f>
        <v>0</v>
      </c>
      <c r="C91">
        <f>[4]Input!C91</f>
        <v>0</v>
      </c>
      <c r="D91">
        <f>[4]Input!D91</f>
        <v>0</v>
      </c>
      <c r="E91">
        <f>[4]Input!E91</f>
        <v>0</v>
      </c>
      <c r="F91">
        <f>[4]Input!F91</f>
        <v>0</v>
      </c>
      <c r="G91">
        <f>[4]Input!G91</f>
        <v>0</v>
      </c>
      <c r="H91">
        <f>[4]Input!H91</f>
        <v>0</v>
      </c>
      <c r="I91">
        <f>[4]Input!I91</f>
        <v>0</v>
      </c>
      <c r="J91">
        <f>[4]Input!J91</f>
        <v>0</v>
      </c>
      <c r="K91">
        <f>[4]Input!K91</f>
        <v>0</v>
      </c>
      <c r="L91">
        <f>[4]Input!L91</f>
        <v>0</v>
      </c>
    </row>
    <row r="92" spans="1:12">
      <c r="A92">
        <f>[4]Input!A92</f>
        <v>0</v>
      </c>
      <c r="B92">
        <f>[4]Input!B92</f>
        <v>0</v>
      </c>
      <c r="C92">
        <f>[4]Input!C92</f>
        <v>0</v>
      </c>
      <c r="D92">
        <f>[4]Input!D92</f>
        <v>0</v>
      </c>
      <c r="E92">
        <f>[4]Input!E92</f>
        <v>0</v>
      </c>
      <c r="F92">
        <f>[4]Input!F92</f>
        <v>0</v>
      </c>
      <c r="G92">
        <f>[4]Input!G92</f>
        <v>0</v>
      </c>
      <c r="H92">
        <f>[4]Input!H92</f>
        <v>0</v>
      </c>
      <c r="I92">
        <f>[4]Input!I92</f>
        <v>0</v>
      </c>
      <c r="J92">
        <f>[4]Input!J92</f>
        <v>0</v>
      </c>
      <c r="K92">
        <f>[4]Input!K92</f>
        <v>0</v>
      </c>
      <c r="L92">
        <f>[4]Input!L92</f>
        <v>0</v>
      </c>
    </row>
    <row r="93" spans="1:12">
      <c r="A93">
        <f>[4]Input!A93</f>
        <v>0</v>
      </c>
      <c r="B93">
        <f>[4]Input!B93</f>
        <v>0</v>
      </c>
      <c r="C93">
        <f>[4]Input!C93</f>
        <v>0</v>
      </c>
      <c r="D93">
        <f>[4]Input!D93</f>
        <v>0</v>
      </c>
      <c r="E93">
        <f>[4]Input!E93</f>
        <v>0</v>
      </c>
      <c r="F93">
        <f>[4]Input!F93</f>
        <v>0</v>
      </c>
      <c r="G93">
        <f>[4]Input!G93</f>
        <v>0</v>
      </c>
      <c r="H93">
        <f>[4]Input!H93</f>
        <v>0</v>
      </c>
      <c r="I93">
        <f>[4]Input!I93</f>
        <v>0</v>
      </c>
      <c r="J93">
        <f>[4]Input!J93</f>
        <v>0</v>
      </c>
      <c r="K93">
        <f>[4]Input!K93</f>
        <v>0</v>
      </c>
      <c r="L93">
        <f>[4]Input!L93</f>
        <v>0</v>
      </c>
    </row>
    <row r="94" spans="1:12">
      <c r="A94">
        <f>[4]Input!A94</f>
        <v>0</v>
      </c>
      <c r="B94">
        <f>[4]Input!B94</f>
        <v>0</v>
      </c>
      <c r="C94">
        <f>[4]Input!C94</f>
        <v>0</v>
      </c>
      <c r="D94">
        <f>[4]Input!D94</f>
        <v>0</v>
      </c>
      <c r="E94">
        <f>[4]Input!E94</f>
        <v>0</v>
      </c>
      <c r="F94">
        <f>[4]Input!F94</f>
        <v>0</v>
      </c>
      <c r="G94">
        <f>[4]Input!G94</f>
        <v>0</v>
      </c>
      <c r="H94">
        <f>[4]Input!H94</f>
        <v>0</v>
      </c>
      <c r="I94">
        <f>[4]Input!I94</f>
        <v>0</v>
      </c>
      <c r="J94">
        <f>[4]Input!J94</f>
        <v>0</v>
      </c>
      <c r="K94">
        <f>[4]Input!K94</f>
        <v>0</v>
      </c>
      <c r="L94">
        <f>[4]Input!L94</f>
        <v>0</v>
      </c>
    </row>
    <row r="95" spans="1:12">
      <c r="A95">
        <f>[4]Input!A95</f>
        <v>0</v>
      </c>
      <c r="B95">
        <f>[4]Input!B95</f>
        <v>0</v>
      </c>
      <c r="C95">
        <f>[4]Input!C95</f>
        <v>0</v>
      </c>
      <c r="D95">
        <f>[4]Input!D95</f>
        <v>0</v>
      </c>
      <c r="E95">
        <f>[4]Input!E95</f>
        <v>0</v>
      </c>
      <c r="F95">
        <f>[4]Input!F95</f>
        <v>0</v>
      </c>
      <c r="G95">
        <f>[4]Input!G95</f>
        <v>0</v>
      </c>
      <c r="H95">
        <f>[4]Input!H95</f>
        <v>0</v>
      </c>
      <c r="I95">
        <f>[4]Input!I95</f>
        <v>0</v>
      </c>
      <c r="J95">
        <f>[4]Input!J95</f>
        <v>0</v>
      </c>
      <c r="K95">
        <f>[4]Input!K95</f>
        <v>0</v>
      </c>
      <c r="L95">
        <f>[4]Input!L95</f>
        <v>0</v>
      </c>
    </row>
    <row r="96" spans="1:12">
      <c r="A96">
        <f>[4]Input!A96</f>
        <v>0</v>
      </c>
      <c r="B96">
        <f>[4]Input!B96</f>
        <v>0</v>
      </c>
      <c r="C96">
        <f>[4]Input!C96</f>
        <v>0</v>
      </c>
      <c r="D96">
        <f>[4]Input!D96</f>
        <v>0</v>
      </c>
      <c r="E96">
        <f>[4]Input!E96</f>
        <v>0</v>
      </c>
      <c r="F96">
        <f>[4]Input!F96</f>
        <v>0</v>
      </c>
      <c r="G96">
        <f>[4]Input!G96</f>
        <v>0</v>
      </c>
      <c r="H96">
        <f>[4]Input!H96</f>
        <v>0</v>
      </c>
      <c r="I96">
        <f>[4]Input!I96</f>
        <v>0</v>
      </c>
      <c r="J96">
        <f>[4]Input!J96</f>
        <v>0</v>
      </c>
      <c r="K96">
        <f>[4]Input!K96</f>
        <v>0</v>
      </c>
      <c r="L96">
        <f>[4]Input!L96</f>
        <v>0</v>
      </c>
    </row>
    <row r="97" spans="1:12">
      <c r="A97">
        <f>[4]Input!A97</f>
        <v>0</v>
      </c>
      <c r="B97">
        <f>[4]Input!B97</f>
        <v>0</v>
      </c>
      <c r="C97">
        <f>[4]Input!C97</f>
        <v>0</v>
      </c>
      <c r="D97">
        <f>[4]Input!D97</f>
        <v>0</v>
      </c>
      <c r="E97">
        <f>[4]Input!E97</f>
        <v>0</v>
      </c>
      <c r="F97">
        <f>[4]Input!F97</f>
        <v>0</v>
      </c>
      <c r="G97">
        <f>[4]Input!G97</f>
        <v>0</v>
      </c>
      <c r="H97">
        <f>[4]Input!H97</f>
        <v>0</v>
      </c>
      <c r="I97">
        <f>[4]Input!I97</f>
        <v>0</v>
      </c>
      <c r="J97">
        <f>[4]Input!J97</f>
        <v>0</v>
      </c>
      <c r="K97">
        <f>[4]Input!K97</f>
        <v>0</v>
      </c>
      <c r="L97">
        <f>[4]Input!L97</f>
        <v>0</v>
      </c>
    </row>
    <row r="98" spans="1:12">
      <c r="A98">
        <f>[4]Input!A98</f>
        <v>0</v>
      </c>
      <c r="B98">
        <f>[4]Input!B98</f>
        <v>0</v>
      </c>
      <c r="C98">
        <f>[4]Input!C98</f>
        <v>0</v>
      </c>
      <c r="D98">
        <f>[4]Input!D98</f>
        <v>0</v>
      </c>
      <c r="E98">
        <f>[4]Input!E98</f>
        <v>0</v>
      </c>
      <c r="F98">
        <f>[4]Input!F98</f>
        <v>0</v>
      </c>
      <c r="G98">
        <f>[4]Input!G98</f>
        <v>0</v>
      </c>
      <c r="H98">
        <f>[4]Input!H98</f>
        <v>0</v>
      </c>
      <c r="I98">
        <f>[4]Input!I98</f>
        <v>0</v>
      </c>
      <c r="J98">
        <f>[4]Input!J98</f>
        <v>0</v>
      </c>
      <c r="K98">
        <f>[4]Input!K98</f>
        <v>0</v>
      </c>
      <c r="L98">
        <f>[4]Input!L98</f>
        <v>0</v>
      </c>
    </row>
    <row r="99" spans="1:12">
      <c r="A99">
        <f>[4]Input!A99</f>
        <v>0</v>
      </c>
      <c r="B99">
        <f>[4]Input!B99</f>
        <v>0</v>
      </c>
      <c r="C99">
        <f>[4]Input!C99</f>
        <v>0</v>
      </c>
      <c r="D99">
        <f>[4]Input!D99</f>
        <v>0</v>
      </c>
      <c r="E99">
        <f>[4]Input!E99</f>
        <v>0</v>
      </c>
      <c r="F99">
        <f>[4]Input!F99</f>
        <v>0</v>
      </c>
      <c r="G99">
        <f>[4]Input!G99</f>
        <v>0</v>
      </c>
      <c r="H99">
        <f>[4]Input!H99</f>
        <v>0</v>
      </c>
      <c r="I99">
        <f>[4]Input!I99</f>
        <v>0</v>
      </c>
      <c r="J99">
        <f>[4]Input!J99</f>
        <v>0</v>
      </c>
      <c r="K99">
        <f>[4]Input!K99</f>
        <v>0</v>
      </c>
      <c r="L99">
        <f>[4]Input!L99</f>
        <v>0</v>
      </c>
    </row>
    <row r="100" spans="1:12">
      <c r="A100">
        <f>[4]Input!A100</f>
        <v>0</v>
      </c>
      <c r="B100">
        <f>[4]Input!B100</f>
        <v>0</v>
      </c>
      <c r="C100">
        <f>[4]Input!C100</f>
        <v>0</v>
      </c>
      <c r="D100">
        <f>[4]Input!D100</f>
        <v>0</v>
      </c>
      <c r="E100">
        <f>[4]Input!E100</f>
        <v>0</v>
      </c>
      <c r="F100">
        <f>[4]Input!F100</f>
        <v>0</v>
      </c>
      <c r="G100">
        <f>[4]Input!G100</f>
        <v>0</v>
      </c>
      <c r="H100">
        <f>[4]Input!H100</f>
        <v>0</v>
      </c>
      <c r="I100">
        <f>[4]Input!I100</f>
        <v>0</v>
      </c>
      <c r="J100">
        <f>[4]Input!J100</f>
        <v>0</v>
      </c>
      <c r="K100">
        <f>[4]Input!K100</f>
        <v>0</v>
      </c>
      <c r="L100">
        <f>[4]Input!L100</f>
        <v>0</v>
      </c>
    </row>
    <row r="101" spans="1:12">
      <c r="A101">
        <f>[4]Input!A101</f>
        <v>0</v>
      </c>
      <c r="B101">
        <f>[4]Input!B101</f>
        <v>0</v>
      </c>
      <c r="C101">
        <f>[4]Input!C101</f>
        <v>0</v>
      </c>
      <c r="D101">
        <f>[4]Input!D101</f>
        <v>0</v>
      </c>
      <c r="E101">
        <f>[4]Input!E101</f>
        <v>0</v>
      </c>
      <c r="F101">
        <f>[4]Input!F101</f>
        <v>0</v>
      </c>
      <c r="G101">
        <f>[4]Input!G101</f>
        <v>0</v>
      </c>
      <c r="H101">
        <f>[4]Input!H101</f>
        <v>0</v>
      </c>
      <c r="I101">
        <f>[4]Input!I101</f>
        <v>0</v>
      </c>
      <c r="J101">
        <f>[4]Input!J101</f>
        <v>0</v>
      </c>
      <c r="K101">
        <f>[4]Input!K101</f>
        <v>0</v>
      </c>
      <c r="L101">
        <f>[4]Input!L101</f>
        <v>0</v>
      </c>
    </row>
    <row r="102" spans="1:12">
      <c r="A102">
        <f>[4]Input!A102</f>
        <v>0</v>
      </c>
      <c r="B102">
        <f>[4]Input!B102</f>
        <v>0</v>
      </c>
      <c r="C102">
        <f>[4]Input!C102</f>
        <v>0</v>
      </c>
      <c r="D102">
        <f>[4]Input!D102</f>
        <v>0</v>
      </c>
      <c r="E102">
        <f>[4]Input!E102</f>
        <v>0</v>
      </c>
      <c r="F102">
        <f>[4]Input!F102</f>
        <v>0</v>
      </c>
      <c r="G102">
        <f>[4]Input!G102</f>
        <v>0</v>
      </c>
      <c r="H102">
        <f>[4]Input!H102</f>
        <v>0</v>
      </c>
      <c r="I102">
        <f>[4]Input!I102</f>
        <v>0</v>
      </c>
      <c r="J102">
        <f>[4]Input!J102</f>
        <v>0</v>
      </c>
      <c r="K102">
        <f>[4]Input!K102</f>
        <v>0</v>
      </c>
      <c r="L102">
        <f>[4]Input!L102</f>
        <v>0</v>
      </c>
    </row>
    <row r="103" spans="1:12">
      <c r="A103">
        <f>[4]Input!A103</f>
        <v>0</v>
      </c>
      <c r="B103">
        <f>[4]Input!B103</f>
        <v>0</v>
      </c>
      <c r="C103">
        <f>[4]Input!C103</f>
        <v>0</v>
      </c>
      <c r="D103">
        <f>[4]Input!D103</f>
        <v>0</v>
      </c>
      <c r="E103">
        <f>[4]Input!E103</f>
        <v>0</v>
      </c>
      <c r="F103">
        <f>[4]Input!F103</f>
        <v>0</v>
      </c>
      <c r="G103">
        <f>[4]Input!G103</f>
        <v>0</v>
      </c>
      <c r="H103">
        <f>[4]Input!H103</f>
        <v>0</v>
      </c>
      <c r="I103">
        <f>[4]Input!I103</f>
        <v>0</v>
      </c>
      <c r="J103">
        <f>[4]Input!J103</f>
        <v>0</v>
      </c>
      <c r="K103">
        <f>[4]Input!K103</f>
        <v>0</v>
      </c>
      <c r="L103">
        <f>[4]Input!L103</f>
        <v>0</v>
      </c>
    </row>
    <row r="104" spans="1:12">
      <c r="A104">
        <f>[4]Input!A104</f>
        <v>0</v>
      </c>
      <c r="B104">
        <f>[4]Input!B104</f>
        <v>0</v>
      </c>
      <c r="C104">
        <f>[4]Input!C104</f>
        <v>0</v>
      </c>
      <c r="D104">
        <f>[4]Input!D104</f>
        <v>0</v>
      </c>
      <c r="E104">
        <f>[4]Input!E104</f>
        <v>0</v>
      </c>
      <c r="F104">
        <f>[4]Input!F104</f>
        <v>0</v>
      </c>
      <c r="G104">
        <f>[4]Input!G104</f>
        <v>0</v>
      </c>
      <c r="H104">
        <f>[4]Input!H104</f>
        <v>0</v>
      </c>
      <c r="I104">
        <f>[4]Input!I104</f>
        <v>0</v>
      </c>
      <c r="J104">
        <f>[4]Input!J104</f>
        <v>0</v>
      </c>
      <c r="K104">
        <f>[4]Input!K104</f>
        <v>0</v>
      </c>
      <c r="L104">
        <f>[4]Input!L104</f>
        <v>0</v>
      </c>
    </row>
    <row r="105" spans="1:12">
      <c r="A105">
        <f>[4]Input!A105</f>
        <v>0</v>
      </c>
      <c r="B105">
        <f>[4]Input!B105</f>
        <v>0</v>
      </c>
      <c r="C105">
        <f>[4]Input!C105</f>
        <v>0</v>
      </c>
      <c r="D105">
        <f>[4]Input!D105</f>
        <v>0</v>
      </c>
      <c r="E105">
        <f>[4]Input!E105</f>
        <v>0</v>
      </c>
      <c r="F105">
        <f>[4]Input!F105</f>
        <v>0</v>
      </c>
      <c r="G105">
        <f>[4]Input!G105</f>
        <v>0</v>
      </c>
      <c r="H105">
        <f>[4]Input!H105</f>
        <v>0</v>
      </c>
      <c r="I105">
        <f>[4]Input!I105</f>
        <v>0</v>
      </c>
      <c r="J105">
        <f>[4]Input!J105</f>
        <v>0</v>
      </c>
      <c r="K105">
        <f>[4]Input!K105</f>
        <v>0</v>
      </c>
      <c r="L105">
        <f>[4]Input!L105</f>
        <v>0</v>
      </c>
    </row>
    <row r="106" spans="1:12">
      <c r="A106">
        <f>[4]Input!A106</f>
        <v>0</v>
      </c>
      <c r="B106">
        <f>[4]Input!B106</f>
        <v>0</v>
      </c>
      <c r="C106">
        <f>[4]Input!C106</f>
        <v>0</v>
      </c>
      <c r="D106">
        <f>[4]Input!D106</f>
        <v>0</v>
      </c>
      <c r="E106">
        <f>[4]Input!E106</f>
        <v>0</v>
      </c>
      <c r="F106">
        <f>[4]Input!F106</f>
        <v>0</v>
      </c>
      <c r="G106">
        <f>[4]Input!G106</f>
        <v>0</v>
      </c>
      <c r="H106">
        <f>[4]Input!H106</f>
        <v>0</v>
      </c>
      <c r="I106">
        <f>[4]Input!I106</f>
        <v>0</v>
      </c>
      <c r="J106">
        <f>[4]Input!J106</f>
        <v>0</v>
      </c>
      <c r="K106">
        <f>[4]Input!K106</f>
        <v>0</v>
      </c>
      <c r="L106">
        <f>[4]Input!L106</f>
        <v>0</v>
      </c>
    </row>
    <row r="107" spans="1:12">
      <c r="A107">
        <f>[4]Input!A107</f>
        <v>0</v>
      </c>
      <c r="B107">
        <f>[4]Input!B107</f>
        <v>0</v>
      </c>
      <c r="C107">
        <f>[4]Input!C107</f>
        <v>0</v>
      </c>
      <c r="D107">
        <f>[4]Input!D107</f>
        <v>0</v>
      </c>
      <c r="E107">
        <f>[4]Input!E107</f>
        <v>0</v>
      </c>
      <c r="F107">
        <f>[4]Input!F107</f>
        <v>0</v>
      </c>
      <c r="G107">
        <f>[4]Input!G107</f>
        <v>0</v>
      </c>
      <c r="H107">
        <f>[4]Input!H107</f>
        <v>0</v>
      </c>
      <c r="I107">
        <f>[4]Input!I107</f>
        <v>0</v>
      </c>
      <c r="J107">
        <f>[4]Input!J107</f>
        <v>0</v>
      </c>
      <c r="K107">
        <f>[4]Input!K107</f>
        <v>0</v>
      </c>
      <c r="L107">
        <f>[4]Input!L107</f>
        <v>0</v>
      </c>
    </row>
    <row r="108" spans="1:12">
      <c r="A108">
        <f>[4]Input!A108</f>
        <v>0</v>
      </c>
      <c r="B108">
        <f>[4]Input!B108</f>
        <v>0</v>
      </c>
      <c r="C108">
        <f>[4]Input!C108</f>
        <v>0</v>
      </c>
      <c r="D108">
        <f>[4]Input!D108</f>
        <v>0</v>
      </c>
      <c r="E108">
        <f>[4]Input!E108</f>
        <v>0</v>
      </c>
      <c r="F108">
        <f>[4]Input!F108</f>
        <v>0</v>
      </c>
      <c r="G108">
        <f>[4]Input!G108</f>
        <v>0</v>
      </c>
      <c r="H108">
        <f>[4]Input!H108</f>
        <v>0</v>
      </c>
      <c r="I108">
        <f>[4]Input!I108</f>
        <v>0</v>
      </c>
      <c r="J108">
        <f>[4]Input!J108</f>
        <v>0</v>
      </c>
      <c r="K108">
        <f>[4]Input!K108</f>
        <v>0</v>
      </c>
      <c r="L108">
        <f>[4]Input!L108</f>
        <v>0</v>
      </c>
    </row>
    <row r="109" spans="1:12">
      <c r="A109">
        <f>[4]Input!A109</f>
        <v>0</v>
      </c>
      <c r="B109">
        <f>[4]Input!B109</f>
        <v>0</v>
      </c>
      <c r="C109">
        <f>[4]Input!C109</f>
        <v>0</v>
      </c>
      <c r="D109">
        <f>[4]Input!D109</f>
        <v>0</v>
      </c>
      <c r="E109">
        <f>[4]Input!E109</f>
        <v>0</v>
      </c>
      <c r="F109">
        <f>[4]Input!F109</f>
        <v>0</v>
      </c>
      <c r="G109">
        <f>[4]Input!G109</f>
        <v>0</v>
      </c>
      <c r="H109">
        <f>[4]Input!H109</f>
        <v>0</v>
      </c>
      <c r="I109">
        <f>[4]Input!I109</f>
        <v>0</v>
      </c>
      <c r="J109">
        <f>[4]Input!J109</f>
        <v>0</v>
      </c>
      <c r="K109">
        <f>[4]Input!K109</f>
        <v>0</v>
      </c>
      <c r="L109">
        <f>[4]Input!L109</f>
        <v>0</v>
      </c>
    </row>
    <row r="110" spans="1:12">
      <c r="A110">
        <f>[4]Input!A110</f>
        <v>0</v>
      </c>
      <c r="B110">
        <f>[4]Input!B110</f>
        <v>0</v>
      </c>
      <c r="C110">
        <f>[4]Input!C110</f>
        <v>0</v>
      </c>
      <c r="D110">
        <f>[4]Input!D110</f>
        <v>0</v>
      </c>
      <c r="E110">
        <f>[4]Input!E110</f>
        <v>0</v>
      </c>
      <c r="F110">
        <f>[4]Input!F110</f>
        <v>0</v>
      </c>
      <c r="G110">
        <f>[4]Input!G110</f>
        <v>0</v>
      </c>
      <c r="H110">
        <f>[4]Input!H110</f>
        <v>0</v>
      </c>
      <c r="I110">
        <f>[4]Input!I110</f>
        <v>0</v>
      </c>
      <c r="J110">
        <f>[4]Input!J110</f>
        <v>0</v>
      </c>
      <c r="K110">
        <f>[4]Input!K110</f>
        <v>0</v>
      </c>
      <c r="L110">
        <f>[4]Input!L110</f>
        <v>0</v>
      </c>
    </row>
    <row r="111" spans="1:12">
      <c r="A111">
        <f>[4]Input!A111</f>
        <v>0</v>
      </c>
      <c r="B111">
        <f>[4]Input!B111</f>
        <v>0</v>
      </c>
      <c r="C111">
        <f>[4]Input!C111</f>
        <v>0</v>
      </c>
      <c r="D111">
        <f>[4]Input!D111</f>
        <v>0</v>
      </c>
      <c r="E111">
        <f>[4]Input!E111</f>
        <v>0</v>
      </c>
      <c r="F111">
        <f>[4]Input!F111</f>
        <v>0</v>
      </c>
      <c r="G111">
        <f>[4]Input!G111</f>
        <v>0</v>
      </c>
      <c r="H111">
        <f>[4]Input!H111</f>
        <v>0</v>
      </c>
      <c r="I111">
        <f>[4]Input!I111</f>
        <v>0</v>
      </c>
      <c r="J111">
        <f>[4]Input!J111</f>
        <v>0</v>
      </c>
      <c r="K111">
        <f>[4]Input!K111</f>
        <v>0</v>
      </c>
      <c r="L111">
        <f>[4]Input!L111</f>
        <v>0</v>
      </c>
    </row>
    <row r="112" spans="1:12">
      <c r="A112">
        <f>[4]Input!A112</f>
        <v>0</v>
      </c>
      <c r="B112">
        <f>[4]Input!B112</f>
        <v>0</v>
      </c>
      <c r="C112">
        <f>[4]Input!C112</f>
        <v>0</v>
      </c>
      <c r="D112">
        <f>[4]Input!D112</f>
        <v>0</v>
      </c>
      <c r="E112">
        <f>[4]Input!E112</f>
        <v>0</v>
      </c>
      <c r="F112">
        <f>[4]Input!F112</f>
        <v>0</v>
      </c>
      <c r="G112">
        <f>[4]Input!G112</f>
        <v>0</v>
      </c>
      <c r="H112">
        <f>[4]Input!H112</f>
        <v>0</v>
      </c>
      <c r="I112">
        <f>[4]Input!I112</f>
        <v>0</v>
      </c>
      <c r="J112">
        <f>[4]Input!J112</f>
        <v>0</v>
      </c>
      <c r="K112">
        <f>[4]Input!K112</f>
        <v>0</v>
      </c>
      <c r="L112">
        <f>[4]Input!L112</f>
        <v>0</v>
      </c>
    </row>
    <row r="113" spans="1:12">
      <c r="A113">
        <f>[4]Input!A113</f>
        <v>0</v>
      </c>
      <c r="B113">
        <f>[4]Input!B113</f>
        <v>0</v>
      </c>
      <c r="C113">
        <f>[4]Input!C113</f>
        <v>0</v>
      </c>
      <c r="D113">
        <f>[4]Input!D113</f>
        <v>0</v>
      </c>
      <c r="E113">
        <f>[4]Input!E113</f>
        <v>0</v>
      </c>
      <c r="F113">
        <f>[4]Input!F113</f>
        <v>0</v>
      </c>
      <c r="G113">
        <f>[4]Input!G113</f>
        <v>0</v>
      </c>
      <c r="H113">
        <f>[4]Input!H113</f>
        <v>0</v>
      </c>
      <c r="I113">
        <f>[4]Input!I113</f>
        <v>0</v>
      </c>
      <c r="J113">
        <f>[4]Input!J113</f>
        <v>0</v>
      </c>
      <c r="K113">
        <f>[4]Input!K113</f>
        <v>0</v>
      </c>
      <c r="L113">
        <f>[4]Input!L113</f>
        <v>0</v>
      </c>
    </row>
    <row r="114" spans="1:12">
      <c r="A114">
        <f>[4]Input!A114</f>
        <v>0</v>
      </c>
      <c r="B114">
        <f>[4]Input!B114</f>
        <v>0</v>
      </c>
      <c r="C114">
        <f>[4]Input!C114</f>
        <v>0</v>
      </c>
      <c r="D114">
        <f>[4]Input!D114</f>
        <v>0</v>
      </c>
      <c r="E114">
        <f>[4]Input!E114</f>
        <v>0</v>
      </c>
      <c r="F114">
        <f>[4]Input!F114</f>
        <v>0</v>
      </c>
      <c r="G114">
        <f>[4]Input!G114</f>
        <v>0</v>
      </c>
      <c r="H114">
        <f>[4]Input!H114</f>
        <v>0</v>
      </c>
      <c r="I114">
        <f>[4]Input!I114</f>
        <v>0</v>
      </c>
      <c r="J114">
        <f>[4]Input!J114</f>
        <v>0</v>
      </c>
      <c r="K114">
        <f>[4]Input!K114</f>
        <v>0</v>
      </c>
      <c r="L114">
        <f>[4]Input!L114</f>
        <v>0</v>
      </c>
    </row>
    <row r="115" spans="1:12">
      <c r="A115">
        <f>[4]Input!A115</f>
        <v>0</v>
      </c>
      <c r="B115">
        <f>[4]Input!B115</f>
        <v>0</v>
      </c>
      <c r="C115">
        <f>[4]Input!C115</f>
        <v>0</v>
      </c>
      <c r="D115">
        <f>[4]Input!D115</f>
        <v>0</v>
      </c>
      <c r="E115">
        <f>[4]Input!E115</f>
        <v>0</v>
      </c>
      <c r="F115">
        <f>[4]Input!F115</f>
        <v>0</v>
      </c>
      <c r="G115">
        <f>[4]Input!G115</f>
        <v>0</v>
      </c>
      <c r="H115">
        <f>[4]Input!H115</f>
        <v>0</v>
      </c>
      <c r="I115">
        <f>[4]Input!I115</f>
        <v>0</v>
      </c>
      <c r="J115">
        <f>[4]Input!J115</f>
        <v>0</v>
      </c>
      <c r="K115">
        <f>[4]Input!K115</f>
        <v>0</v>
      </c>
      <c r="L115">
        <f>[4]Input!L115</f>
        <v>0</v>
      </c>
    </row>
    <row r="116" spans="1:12">
      <c r="A116">
        <f>[4]Input!A116</f>
        <v>0</v>
      </c>
      <c r="B116">
        <f>[4]Input!B116</f>
        <v>0</v>
      </c>
      <c r="C116">
        <f>[4]Input!C116</f>
        <v>0</v>
      </c>
      <c r="D116">
        <f>[4]Input!D116</f>
        <v>0</v>
      </c>
      <c r="E116">
        <f>[4]Input!E116</f>
        <v>0</v>
      </c>
      <c r="F116">
        <f>[4]Input!F116</f>
        <v>0</v>
      </c>
      <c r="G116">
        <f>[4]Input!G116</f>
        <v>0</v>
      </c>
      <c r="H116">
        <f>[4]Input!H116</f>
        <v>0</v>
      </c>
      <c r="I116">
        <f>[4]Input!I116</f>
        <v>0</v>
      </c>
      <c r="J116">
        <f>[4]Input!J116</f>
        <v>0</v>
      </c>
      <c r="K116">
        <f>[4]Input!K116</f>
        <v>0</v>
      </c>
      <c r="L116">
        <f>[4]Input!L116</f>
        <v>0</v>
      </c>
    </row>
    <row r="117" spans="1:12">
      <c r="A117">
        <f>[4]Input!A117</f>
        <v>0</v>
      </c>
      <c r="B117">
        <f>[4]Input!B117</f>
        <v>0</v>
      </c>
      <c r="C117">
        <f>[4]Input!C117</f>
        <v>0</v>
      </c>
      <c r="D117">
        <f>[4]Input!D117</f>
        <v>0</v>
      </c>
      <c r="E117">
        <f>[4]Input!E117</f>
        <v>0</v>
      </c>
      <c r="F117">
        <f>[4]Input!F117</f>
        <v>0</v>
      </c>
      <c r="G117">
        <f>[4]Input!G117</f>
        <v>0</v>
      </c>
      <c r="H117">
        <f>[4]Input!H117</f>
        <v>0</v>
      </c>
      <c r="I117">
        <f>[4]Input!I117</f>
        <v>0</v>
      </c>
      <c r="J117">
        <f>[4]Input!J117</f>
        <v>0</v>
      </c>
      <c r="K117">
        <f>[4]Input!K117</f>
        <v>0</v>
      </c>
      <c r="L117">
        <f>[4]Input!L117</f>
        <v>0</v>
      </c>
    </row>
    <row r="118" spans="1:12">
      <c r="A118">
        <f>[4]Input!A118</f>
        <v>0</v>
      </c>
      <c r="B118">
        <f>[4]Input!B118</f>
        <v>0</v>
      </c>
      <c r="C118">
        <f>[4]Input!C118</f>
        <v>0</v>
      </c>
      <c r="D118">
        <f>[4]Input!D118</f>
        <v>0</v>
      </c>
      <c r="E118">
        <f>[4]Input!E118</f>
        <v>0</v>
      </c>
      <c r="F118">
        <f>[4]Input!F118</f>
        <v>0</v>
      </c>
      <c r="G118">
        <f>[4]Input!G118</f>
        <v>0</v>
      </c>
      <c r="H118">
        <f>[4]Input!H118</f>
        <v>0</v>
      </c>
      <c r="I118">
        <f>[4]Input!I118</f>
        <v>0</v>
      </c>
      <c r="J118">
        <f>[4]Input!J118</f>
        <v>0</v>
      </c>
      <c r="K118">
        <f>[4]Input!K118</f>
        <v>0</v>
      </c>
      <c r="L118">
        <f>[4]Input!L118</f>
        <v>0</v>
      </c>
    </row>
    <row r="119" spans="1:12">
      <c r="A119">
        <f>[4]Input!A119</f>
        <v>0</v>
      </c>
      <c r="B119">
        <f>[4]Input!B119</f>
        <v>0</v>
      </c>
      <c r="C119">
        <f>[4]Input!C119</f>
        <v>0</v>
      </c>
      <c r="D119">
        <f>[4]Input!D119</f>
        <v>0</v>
      </c>
      <c r="E119">
        <f>[4]Input!E119</f>
        <v>0</v>
      </c>
      <c r="F119">
        <f>[4]Input!F119</f>
        <v>0</v>
      </c>
      <c r="G119">
        <f>[4]Input!G119</f>
        <v>0</v>
      </c>
      <c r="H119">
        <f>[4]Input!H119</f>
        <v>0</v>
      </c>
      <c r="I119">
        <f>[4]Input!I119</f>
        <v>0</v>
      </c>
      <c r="J119">
        <f>[4]Input!J119</f>
        <v>0</v>
      </c>
      <c r="K119">
        <f>[4]Input!K119</f>
        <v>0</v>
      </c>
      <c r="L119">
        <f>[4]Input!L119</f>
        <v>0</v>
      </c>
    </row>
    <row r="120" spans="1:12">
      <c r="A120">
        <f>[4]Input!A120</f>
        <v>0</v>
      </c>
      <c r="B120">
        <f>[4]Input!B120</f>
        <v>0</v>
      </c>
      <c r="C120">
        <f>[4]Input!C120</f>
        <v>0</v>
      </c>
      <c r="D120">
        <f>[4]Input!D120</f>
        <v>0</v>
      </c>
      <c r="E120">
        <f>[4]Input!E120</f>
        <v>0</v>
      </c>
      <c r="F120">
        <f>[4]Input!F120</f>
        <v>0</v>
      </c>
      <c r="G120">
        <f>[4]Input!G120</f>
        <v>0</v>
      </c>
      <c r="H120">
        <f>[4]Input!H120</f>
        <v>0</v>
      </c>
      <c r="I120">
        <f>[4]Input!I120</f>
        <v>0</v>
      </c>
      <c r="J120">
        <f>[4]Input!J120</f>
        <v>0</v>
      </c>
      <c r="K120">
        <f>[4]Input!K120</f>
        <v>0</v>
      </c>
      <c r="L120">
        <f>[4]Input!L120</f>
        <v>0</v>
      </c>
    </row>
    <row r="121" spans="1:12">
      <c r="A121">
        <f>[4]Input!A121</f>
        <v>0</v>
      </c>
      <c r="B121">
        <f>[4]Input!B121</f>
        <v>0</v>
      </c>
      <c r="C121">
        <f>[4]Input!C121</f>
        <v>0</v>
      </c>
      <c r="D121">
        <f>[4]Input!D121</f>
        <v>0</v>
      </c>
      <c r="E121">
        <f>[4]Input!E121</f>
        <v>0</v>
      </c>
      <c r="F121">
        <f>[4]Input!F121</f>
        <v>0</v>
      </c>
      <c r="G121">
        <f>[4]Input!G121</f>
        <v>0</v>
      </c>
      <c r="H121">
        <f>[4]Input!H121</f>
        <v>0</v>
      </c>
      <c r="I121">
        <f>[4]Input!I121</f>
        <v>0</v>
      </c>
      <c r="J121">
        <f>[4]Input!J121</f>
        <v>0</v>
      </c>
      <c r="K121">
        <f>[4]Input!K121</f>
        <v>0</v>
      </c>
      <c r="L121">
        <f>[4]Input!L121</f>
        <v>0</v>
      </c>
    </row>
    <row r="122" spans="1:12">
      <c r="A122">
        <f>[4]Input!A122</f>
        <v>0</v>
      </c>
      <c r="B122">
        <f>[4]Input!B122</f>
        <v>0</v>
      </c>
      <c r="C122">
        <f>[4]Input!C122</f>
        <v>0</v>
      </c>
      <c r="D122">
        <f>[4]Input!D122</f>
        <v>0</v>
      </c>
      <c r="E122">
        <f>[4]Input!E122</f>
        <v>0</v>
      </c>
      <c r="F122">
        <f>[4]Input!F122</f>
        <v>0</v>
      </c>
      <c r="G122">
        <f>[4]Input!G122</f>
        <v>0</v>
      </c>
      <c r="H122">
        <f>[4]Input!H122</f>
        <v>0</v>
      </c>
      <c r="I122">
        <f>[4]Input!I122</f>
        <v>0</v>
      </c>
      <c r="J122">
        <f>[4]Input!J122</f>
        <v>0</v>
      </c>
      <c r="K122">
        <f>[4]Input!K122</f>
        <v>0</v>
      </c>
      <c r="L122">
        <f>[4]Input!L122</f>
        <v>0</v>
      </c>
    </row>
    <row r="123" spans="1:12">
      <c r="A123">
        <f>[4]Input!A123</f>
        <v>0</v>
      </c>
      <c r="B123">
        <f>[4]Input!B123</f>
        <v>0</v>
      </c>
      <c r="C123">
        <f>[4]Input!C123</f>
        <v>0</v>
      </c>
      <c r="D123">
        <f>[4]Input!D123</f>
        <v>0</v>
      </c>
      <c r="E123">
        <f>[4]Input!E123</f>
        <v>0</v>
      </c>
      <c r="F123">
        <f>[4]Input!F123</f>
        <v>0</v>
      </c>
      <c r="G123">
        <f>[4]Input!G123</f>
        <v>0</v>
      </c>
      <c r="H123">
        <f>[4]Input!H123</f>
        <v>0</v>
      </c>
      <c r="I123">
        <f>[4]Input!I123</f>
        <v>0</v>
      </c>
      <c r="J123">
        <f>[4]Input!J123</f>
        <v>0</v>
      </c>
      <c r="K123">
        <f>[4]Input!K123</f>
        <v>0</v>
      </c>
      <c r="L123">
        <f>[4]Input!L123</f>
        <v>0</v>
      </c>
    </row>
    <row r="124" spans="1:12">
      <c r="A124">
        <f>[4]Input!A124</f>
        <v>0</v>
      </c>
      <c r="B124">
        <f>[4]Input!B124</f>
        <v>0</v>
      </c>
      <c r="C124">
        <f>[4]Input!C124</f>
        <v>0</v>
      </c>
      <c r="D124">
        <f>[4]Input!D124</f>
        <v>0</v>
      </c>
      <c r="E124">
        <f>[4]Input!E124</f>
        <v>0</v>
      </c>
      <c r="F124">
        <f>[4]Input!F124</f>
        <v>0</v>
      </c>
      <c r="G124">
        <f>[4]Input!G124</f>
        <v>0</v>
      </c>
      <c r="H124">
        <f>[4]Input!H124</f>
        <v>0</v>
      </c>
      <c r="I124">
        <f>[4]Input!I124</f>
        <v>0</v>
      </c>
      <c r="J124">
        <f>[4]Input!J124</f>
        <v>0</v>
      </c>
      <c r="K124">
        <f>[4]Input!K124</f>
        <v>0</v>
      </c>
      <c r="L124">
        <f>[4]Input!L124</f>
        <v>0</v>
      </c>
    </row>
    <row r="125" spans="1:12">
      <c r="A125">
        <f>[4]Input!A125</f>
        <v>0</v>
      </c>
      <c r="B125">
        <f>[4]Input!B125</f>
        <v>0</v>
      </c>
      <c r="C125">
        <f>[4]Input!C125</f>
        <v>0</v>
      </c>
      <c r="D125">
        <f>[4]Input!D125</f>
        <v>0</v>
      </c>
      <c r="E125">
        <f>[4]Input!E125</f>
        <v>0</v>
      </c>
      <c r="F125">
        <f>[4]Input!F125</f>
        <v>0</v>
      </c>
      <c r="G125">
        <f>[4]Input!G125</f>
        <v>0</v>
      </c>
      <c r="H125">
        <f>[4]Input!H125</f>
        <v>0</v>
      </c>
      <c r="I125">
        <f>[4]Input!I125</f>
        <v>0</v>
      </c>
      <c r="J125">
        <f>[4]Input!J125</f>
        <v>0</v>
      </c>
      <c r="K125">
        <f>[4]Input!K125</f>
        <v>0</v>
      </c>
      <c r="L125">
        <f>[4]Input!L125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F200"/>
  <sheetViews>
    <sheetView topLeftCell="A4" zoomScale="70" zoomScaleNormal="70" workbookViewId="0">
      <pane xSplit="2" topLeftCell="C1" activePane="topRight" state="frozen"/>
      <selection activeCell="A31" sqref="A31"/>
      <selection pane="topRight" activeCell="O97" sqref="A93:O97"/>
    </sheetView>
  </sheetViews>
  <sheetFormatPr defaultRowHeight="14.5"/>
  <cols>
    <col min="1" max="1" width="10.7265625" customWidth="1"/>
    <col min="2" max="2" width="40.90625" bestFit="1" customWidth="1"/>
    <col min="13" max="13" width="10.7265625" customWidth="1"/>
    <col min="14" max="14" width="9.81640625" customWidth="1"/>
    <col min="15" max="15" width="17.453125" bestFit="1" customWidth="1"/>
    <col min="16" max="22" width="9.54296875" bestFit="1" customWidth="1"/>
    <col min="23" max="23" width="11.453125" bestFit="1" customWidth="1"/>
    <col min="24" max="24" width="8.81640625" bestFit="1" customWidth="1"/>
  </cols>
  <sheetData>
    <row r="1" spans="1:32">
      <c r="A1" s="1" t="str">
        <f>[2]Activity_UPS!A1</f>
        <v>Region</v>
      </c>
      <c r="B1" s="1" t="str">
        <f>[2]Activity_UPS!B1</f>
        <v>Technology</v>
      </c>
      <c r="C1" s="1">
        <f>[2]Activity_UPS!C1</f>
        <v>2010</v>
      </c>
      <c r="D1" s="1">
        <f>[2]Activity_UPS!D1</f>
        <v>2015</v>
      </c>
      <c r="E1" s="1">
        <f>[2]Activity_UPS!E1</f>
        <v>2020</v>
      </c>
      <c r="F1" s="1">
        <f>[2]Activity_UPS!F1</f>
        <v>2025</v>
      </c>
      <c r="G1" s="1">
        <f>[2]Activity_UPS!G1</f>
        <v>2030</v>
      </c>
      <c r="H1" s="1">
        <f>[2]Activity_UPS!H1</f>
        <v>2035</v>
      </c>
      <c r="I1" s="1">
        <f>[2]Activity_UPS!I1</f>
        <v>2040</v>
      </c>
      <c r="J1" s="1">
        <f>[2]Activity_UPS!J1</f>
        <v>2045</v>
      </c>
      <c r="K1" s="1">
        <f>[2]Activity_UPS!K1</f>
        <v>2050</v>
      </c>
      <c r="N1" s="2">
        <f>C1</f>
        <v>2010</v>
      </c>
      <c r="O1" s="2">
        <f t="shared" ref="O1:V1" si="0">D1</f>
        <v>2015</v>
      </c>
      <c r="P1" s="2">
        <f t="shared" si="0"/>
        <v>2020</v>
      </c>
      <c r="Q1" s="2">
        <f t="shared" si="0"/>
        <v>2025</v>
      </c>
      <c r="R1" s="2">
        <f t="shared" si="0"/>
        <v>2030</v>
      </c>
      <c r="S1" s="2">
        <f t="shared" si="0"/>
        <v>2035</v>
      </c>
      <c r="T1" s="2">
        <f t="shared" si="0"/>
        <v>2040</v>
      </c>
      <c r="U1" s="2">
        <f t="shared" si="0"/>
        <v>2045</v>
      </c>
      <c r="V1" s="2">
        <f t="shared" si="0"/>
        <v>2050</v>
      </c>
    </row>
    <row r="2" spans="1:32" ht="14.5" customHeight="1">
      <c r="A2" s="1" t="str">
        <f>[2]Activity_UPS!A2</f>
        <v>EUR</v>
      </c>
      <c r="B2" s="1" t="str">
        <f>[2]Activity_UPS!B2</f>
        <v>UPS_LOC_HOIL_1</v>
      </c>
      <c r="C2" s="7">
        <f>[2]Activity_UPS!C2</f>
        <v>7384.7459999999992</v>
      </c>
      <c r="D2" s="7">
        <f>[2]Activity_UPS!D2</f>
        <v>6027.2360000000008</v>
      </c>
      <c r="E2" s="7">
        <f>[2]Activity_UPS!E2</f>
        <v>6196.8439999999991</v>
      </c>
      <c r="F2" s="7">
        <f>[2]Activity_UPS!F2</f>
        <v>5887.0019999999986</v>
      </c>
      <c r="G2" s="7">
        <f>[2]Activity_UPS!G2</f>
        <v>5592.652</v>
      </c>
      <c r="H2" s="7">
        <f>[2]Activity_UPS!H2</f>
        <v>5313.0189999999993</v>
      </c>
      <c r="I2" s="7">
        <f>[2]Activity_UPS!I2</f>
        <v>2044.2105999999969</v>
      </c>
      <c r="J2" s="7">
        <f>[2]Activity_UPS!J2</f>
        <v>0</v>
      </c>
      <c r="K2" s="7">
        <f>[2]Activity_UPS!K2</f>
        <v>0</v>
      </c>
      <c r="L2" s="3"/>
      <c r="M2" s="2" t="s">
        <v>46</v>
      </c>
      <c r="N2" s="3">
        <f>SUMIF($B:$B,"*LOC_HOIL*",C:C)+SUMIF($B:$B,"*GRO_HOIL*",C:C)+SUMIF($B:$B,"*DIS_HOIL*",C:C)+SUMIF($B:$B,"*RES_OIL_ADD*",C:C)</f>
        <v>7613.4859999999999</v>
      </c>
      <c r="O2" s="3">
        <f t="shared" ref="O2:V2" si="1">SUMIF($B:$B,"*LOC_HOIL*",D:D)+SUMIF($B:$B,"*GRO_HOIL*",D:D)+SUMIF($B:$B,"*DIS_HOIL*",D:D)+SUMIF($B:$B,"*RES_OIL_ADD*",D:D)</f>
        <v>6662.9600000000009</v>
      </c>
      <c r="P2" s="3">
        <f t="shared" si="1"/>
        <v>6812.2689999999993</v>
      </c>
      <c r="Q2" s="3">
        <f t="shared" si="1"/>
        <v>6471.6559999999981</v>
      </c>
      <c r="R2" s="3">
        <f t="shared" si="1"/>
        <v>6148.0730000000003</v>
      </c>
      <c r="S2" s="3">
        <f t="shared" si="1"/>
        <v>5840.668999999999</v>
      </c>
      <c r="T2" s="3">
        <f t="shared" si="1"/>
        <v>5047.3679999999995</v>
      </c>
      <c r="U2" s="3">
        <f t="shared" si="1"/>
        <v>3931.6134780728826</v>
      </c>
      <c r="V2" s="3">
        <f t="shared" si="1"/>
        <v>0</v>
      </c>
    </row>
    <row r="3" spans="1:32" ht="14.5" customHeight="1">
      <c r="A3" s="1" t="str">
        <f>[2]Activity_UPS!A3</f>
        <v>EUR</v>
      </c>
      <c r="B3" s="1" t="str">
        <f>[2]Activity_UPS!B3</f>
        <v>UPS_LOC_HOIL_2</v>
      </c>
      <c r="C3" s="7">
        <f>[2]Activity_UPS!C3</f>
        <v>0</v>
      </c>
      <c r="D3" s="7">
        <f>[2]Activity_UPS!D3</f>
        <v>0</v>
      </c>
      <c r="E3" s="7">
        <f>[2]Activity_UPS!E3</f>
        <v>0</v>
      </c>
      <c r="F3" s="7">
        <f>[2]Activity_UPS!F3</f>
        <v>0</v>
      </c>
      <c r="G3" s="7">
        <f>[2]Activity_UPS!G3</f>
        <v>0</v>
      </c>
      <c r="H3" s="7">
        <f>[2]Activity_UPS!H3</f>
        <v>0</v>
      </c>
      <c r="I3" s="7">
        <f>[2]Activity_UPS!I3</f>
        <v>3003.1574000000028</v>
      </c>
      <c r="J3" s="7">
        <f>[2]Activity_UPS!J3</f>
        <v>3918.4674919308231</v>
      </c>
      <c r="K3" s="7">
        <f>[2]Activity_UPS!K3</f>
        <v>0</v>
      </c>
      <c r="M3" s="2" t="s">
        <v>11</v>
      </c>
      <c r="N3" s="3">
        <f>SUMIF($B:$B,"*LOC_NGA*",C:C)+SUMIF($B:$B,"*GRO_NGA*",C:C)+SUMIF($B:$B,"*DIS_NGA*",C:C)</f>
        <v>11339.231</v>
      </c>
      <c r="O3" s="3">
        <f t="shared" ref="O3:V3" si="2">SUMIF($B:$B,"*LOC_NGA*",D:D)+SUMIF($B:$B,"*GRO_NGA*",D:D)+SUMIF($B:$B,"*DIS_NGA*",D:D)</f>
        <v>9314.1139999999996</v>
      </c>
      <c r="P3" s="3">
        <f>SUMIF($B:$B,"*LOC_NGA*",E:E)+SUMIF($B:$B,"*GRO_NGA*",E:E)+SUMIF($B:$B,"*DIS_NGA*",E:E)</f>
        <v>7693.6459999999997</v>
      </c>
      <c r="Q3" s="3">
        <f t="shared" si="2"/>
        <v>6924.280999999999</v>
      </c>
      <c r="R3" s="3">
        <f t="shared" si="2"/>
        <v>6231.8529999999992</v>
      </c>
      <c r="S3" s="3">
        <f t="shared" si="2"/>
        <v>5608.6679999999997</v>
      </c>
      <c r="T3" s="3">
        <f t="shared" si="2"/>
        <v>5047.8010000000013</v>
      </c>
      <c r="U3" s="3">
        <f t="shared" si="2"/>
        <v>4543.0209999999997</v>
      </c>
      <c r="V3" s="3">
        <f t="shared" si="2"/>
        <v>4088.7190000000001</v>
      </c>
    </row>
    <row r="4" spans="1:32" ht="14.5" customHeight="1">
      <c r="A4" s="1" t="str">
        <f>[2]Activity_UPS!A4</f>
        <v>EUR</v>
      </c>
      <c r="B4" s="1" t="str">
        <f>[2]Activity_UPS!B4</f>
        <v>UPS_LOC_HOIL_3</v>
      </c>
      <c r="C4" s="7">
        <f>[2]Activity_UPS!C4</f>
        <v>0</v>
      </c>
      <c r="D4" s="7">
        <f>[2]Activity_UPS!D4</f>
        <v>0</v>
      </c>
      <c r="E4" s="7">
        <f>[2]Activity_UPS!E4</f>
        <v>0</v>
      </c>
      <c r="F4" s="7">
        <f>[2]Activity_UPS!F4</f>
        <v>0</v>
      </c>
      <c r="G4" s="7">
        <f>[2]Activity_UPS!G4</f>
        <v>0</v>
      </c>
      <c r="H4" s="7">
        <f>[2]Activity_UPS!H4</f>
        <v>0</v>
      </c>
      <c r="I4" s="7">
        <f>[2]Activity_UPS!I4</f>
        <v>0</v>
      </c>
      <c r="J4" s="7">
        <f>[2]Activity_UPS!J4</f>
        <v>0</v>
      </c>
      <c r="K4" s="7">
        <f>[2]Activity_UPS!K4</f>
        <v>0</v>
      </c>
      <c r="M4" s="2" t="s">
        <v>39</v>
      </c>
      <c r="N4" s="3">
        <f>SUMIF($B:$B,"*LOC_HCO*",C:C)+SUMIF($B:$B,"*LOC_BCO*",C:C)+SUMIF($B:$B,"*DIS_BCO*",C:C)+SUMIF($B:$B,"*DIS_HCO*",C:C)</f>
        <v>6918.366</v>
      </c>
      <c r="O4" s="3">
        <f t="shared" ref="O4:V4" si="3">SUMIF($B:$B,"*LOC_HCO*",D:D)+SUMIF($B:$B,"*LOC_BCO*",D:D)+SUMIF($B:$B,"*DIS_BCO*",D:D)+SUMIF($B:$B,"*DIS_HCO*",D:D)</f>
        <v>5959.0179999999991</v>
      </c>
      <c r="P4" s="3">
        <f>SUMIF($B:$B,"*LOC_HCO*",E:E)+SUMIF($B:$B,"*LOC_BCO*",E:E)+SUMIF($B:$B,"*DIS_BCO*",E:E)+SUMIF($B:$B,"*DIS_HCO*",E:E)</f>
        <v>3921.9769999999999</v>
      </c>
      <c r="Q4" s="3">
        <f t="shared" si="3"/>
        <v>3380.6030000000001</v>
      </c>
      <c r="R4" s="3">
        <f t="shared" si="3"/>
        <v>2923.201</v>
      </c>
      <c r="S4" s="3">
        <f t="shared" si="3"/>
        <v>2255.7048931915292</v>
      </c>
      <c r="T4" s="3">
        <f t="shared" si="3"/>
        <v>2205.4880000000003</v>
      </c>
      <c r="U4" s="3">
        <f t="shared" si="3"/>
        <v>1923.837</v>
      </c>
      <c r="V4" s="3">
        <f t="shared" si="3"/>
        <v>1682.5719999999997</v>
      </c>
    </row>
    <row r="5" spans="1:32" ht="14.5" customHeight="1">
      <c r="A5" s="1" t="str">
        <f>[2]Activity_UPS!A5</f>
        <v>EUR</v>
      </c>
      <c r="B5" s="1" t="str">
        <f>[2]Activity_UPS!B5</f>
        <v>UPS_GRO_HOIL_1</v>
      </c>
      <c r="C5" s="7">
        <f>[2]Activity_UPS!C5</f>
        <v>0</v>
      </c>
      <c r="D5" s="7">
        <f>[2]Activity_UPS!D5</f>
        <v>0</v>
      </c>
      <c r="E5" s="7">
        <f>[2]Activity_UPS!E5</f>
        <v>0</v>
      </c>
      <c r="F5" s="7">
        <f>[2]Activity_UPS!F5</f>
        <v>0</v>
      </c>
      <c r="G5" s="7">
        <f>[2]Activity_UPS!G5</f>
        <v>0</v>
      </c>
      <c r="H5" s="7">
        <f>[2]Activity_UPS!H5</f>
        <v>0</v>
      </c>
      <c r="I5" s="7">
        <f>[2]Activity_UPS!I5</f>
        <v>0</v>
      </c>
      <c r="J5" s="7">
        <f>[2]Activity_UPS!J5</f>
        <v>0</v>
      </c>
      <c r="K5" s="7">
        <f>[2]Activity_UPS!K5</f>
        <v>0</v>
      </c>
      <c r="M5" s="2" t="s">
        <v>47</v>
      </c>
      <c r="N5" s="3">
        <f>(SUMIF($B:$B,"*UPS_MIN_IMP_URA*",C:C))</f>
        <v>2568.9684188929618</v>
      </c>
      <c r="O5" s="3">
        <f t="shared" ref="O5:V5" si="4">(SUMIF($B:$B,"*UPS_MIN_IMP_URA*",D:D))</f>
        <v>2391.2903013948821</v>
      </c>
      <c r="P5" s="3">
        <f>(SUMIF($B:$B,"*UPS_MIN_IMP_URA*",E:E))</f>
        <v>2029.8330862923369</v>
      </c>
      <c r="Q5" s="3">
        <f t="shared" si="4"/>
        <v>2163.211635939454</v>
      </c>
      <c r="R5" s="3">
        <f t="shared" si="4"/>
        <v>2038.477377825772</v>
      </c>
      <c r="S5" s="3">
        <f t="shared" si="4"/>
        <v>1913.74311971209</v>
      </c>
      <c r="T5" s="3">
        <f t="shared" si="4"/>
        <v>1736.469712332487</v>
      </c>
      <c r="U5" s="3">
        <f t="shared" si="4"/>
        <v>1626.168791777279</v>
      </c>
      <c r="V5" s="3">
        <f t="shared" si="4"/>
        <v>1515.8678712220701</v>
      </c>
    </row>
    <row r="6" spans="1:32" ht="14.5" customHeight="1">
      <c r="A6" s="1" t="str">
        <f>[2]Activity_UPS!A6</f>
        <v>EUR</v>
      </c>
      <c r="B6" s="1" t="str">
        <f>[2]Activity_UPS!B6</f>
        <v>UPS_GRO_HOIL_2</v>
      </c>
      <c r="C6" s="7">
        <f>[2]Activity_UPS!C6</f>
        <v>0</v>
      </c>
      <c r="D6" s="7">
        <f>[2]Activity_UPS!D6</f>
        <v>0</v>
      </c>
      <c r="E6" s="7">
        <f>[2]Activity_UPS!E6</f>
        <v>0</v>
      </c>
      <c r="F6" s="7">
        <f>[2]Activity_UPS!F6</f>
        <v>0</v>
      </c>
      <c r="G6" s="7">
        <f>[2]Activity_UPS!G6</f>
        <v>0</v>
      </c>
      <c r="H6" s="7">
        <f>[2]Activity_UPS!H6</f>
        <v>0</v>
      </c>
      <c r="I6" s="7">
        <f>[2]Activity_UPS!I6</f>
        <v>0</v>
      </c>
      <c r="J6" s="7">
        <f>[2]Activity_UPS!J6</f>
        <v>0</v>
      </c>
      <c r="K6" s="7">
        <f>[2]Activity_UPS!K6</f>
        <v>0</v>
      </c>
      <c r="M6" s="2" t="s">
        <v>48</v>
      </c>
      <c r="N6" s="3">
        <f>SUMIF($B:$B,"*BIO*POT*",C:C)</f>
        <v>5090.071218235993</v>
      </c>
      <c r="O6" s="3">
        <f t="shared" ref="O6:V6" si="5">SUMIF($B:$B,"*BIO*POT*",D:D)</f>
        <v>5591.2426299999988</v>
      </c>
      <c r="P6" s="3">
        <f t="shared" si="5"/>
        <v>6341.6336300000003</v>
      </c>
      <c r="Q6" s="3">
        <f t="shared" si="5"/>
        <v>8106.2499999999991</v>
      </c>
      <c r="R6" s="3">
        <f t="shared" si="5"/>
        <v>8887.1</v>
      </c>
      <c r="S6" s="3">
        <f t="shared" si="5"/>
        <v>8951.75</v>
      </c>
      <c r="T6" s="3">
        <f t="shared" si="5"/>
        <v>9016.4</v>
      </c>
      <c r="U6" s="3">
        <f t="shared" si="5"/>
        <v>9058.7000000000007</v>
      </c>
      <c r="V6" s="3">
        <f t="shared" si="5"/>
        <v>9101</v>
      </c>
    </row>
    <row r="7" spans="1:32" ht="14.5" customHeight="1">
      <c r="A7" s="1" t="str">
        <f>[2]Activity_UPS!A7</f>
        <v>EUR</v>
      </c>
      <c r="B7" s="1" t="str">
        <f>[2]Activity_UPS!B7</f>
        <v>UPS_GRO_HOIL_3</v>
      </c>
      <c r="C7" s="7">
        <f>[2]Activity_UPS!C7</f>
        <v>0</v>
      </c>
      <c r="D7" s="7">
        <f>[2]Activity_UPS!D7</f>
        <v>0</v>
      </c>
      <c r="E7" s="7">
        <f>[2]Activity_UPS!E7</f>
        <v>0</v>
      </c>
      <c r="F7" s="7">
        <f>[2]Activity_UPS!F7</f>
        <v>0</v>
      </c>
      <c r="G7" s="7">
        <f>[2]Activity_UPS!G7</f>
        <v>0</v>
      </c>
      <c r="H7" s="7">
        <f>[2]Activity_UPS!H7</f>
        <v>0</v>
      </c>
      <c r="I7" s="7">
        <f>[2]Activity_UPS!I7</f>
        <v>0</v>
      </c>
      <c r="J7" s="7">
        <f>[2]Activity_UPS!J7</f>
        <v>0</v>
      </c>
      <c r="K7" s="7">
        <f>[2]Activity_UPS!K7</f>
        <v>0</v>
      </c>
      <c r="M7" s="2" t="s">
        <v>49</v>
      </c>
      <c r="N7" s="3">
        <f>(SUMIF($B:$B,"*HYD*",C:C))</f>
        <v>2016.271</v>
      </c>
      <c r="O7" s="3">
        <f t="shared" ref="O7:V7" si="6">(SUMIF($B:$B,"*HYD*",D:D))</f>
        <v>2052.35</v>
      </c>
      <c r="P7" s="3">
        <f t="shared" si="6"/>
        <v>2157.069</v>
      </c>
      <c r="Q7" s="3">
        <f t="shared" si="6"/>
        <v>2120.856615821679</v>
      </c>
      <c r="R7" s="3">
        <f t="shared" si="6"/>
        <v>2136.8976915980911</v>
      </c>
      <c r="S7" s="3">
        <f t="shared" si="6"/>
        <v>2168.8097789528551</v>
      </c>
      <c r="T7" s="3">
        <f t="shared" si="6"/>
        <v>2183.919063765507</v>
      </c>
      <c r="U7" s="3">
        <f t="shared" si="6"/>
        <v>2325.1317144479999</v>
      </c>
      <c r="V7" s="3">
        <f t="shared" si="6"/>
        <v>2397.1443911999991</v>
      </c>
    </row>
    <row r="8" spans="1:32" ht="14.5" customHeight="1">
      <c r="A8" s="1" t="str">
        <f>[2]Activity_UPS!A8</f>
        <v>EUR</v>
      </c>
      <c r="B8" s="1" t="str">
        <f>[2]Activity_UPS!B8</f>
        <v>UPS_DIS_HOIL_1</v>
      </c>
      <c r="C8" s="7">
        <f>[2]Activity_UPS!C8</f>
        <v>0</v>
      </c>
      <c r="D8" s="7">
        <f>[2]Activity_UPS!D8</f>
        <v>0</v>
      </c>
      <c r="E8" s="7">
        <f>[2]Activity_UPS!E8</f>
        <v>0</v>
      </c>
      <c r="F8" s="7">
        <f>[2]Activity_UPS!F8</f>
        <v>0</v>
      </c>
      <c r="G8" s="7">
        <f>[2]Activity_UPS!G8</f>
        <v>0</v>
      </c>
      <c r="H8" s="7">
        <f>[2]Activity_UPS!H8</f>
        <v>0</v>
      </c>
      <c r="I8" s="7">
        <f>[2]Activity_UPS!I8</f>
        <v>0</v>
      </c>
      <c r="J8" s="7">
        <f>[2]Activity_UPS!J8</f>
        <v>0</v>
      </c>
      <c r="K8" s="7">
        <f>[2]Activity_UPS!K8</f>
        <v>0</v>
      </c>
      <c r="M8" s="2" t="s">
        <v>50</v>
      </c>
      <c r="N8" s="3">
        <f>(SUMIF($B:$B,"*GEO*",C:C))</f>
        <v>190.80506717509061</v>
      </c>
      <c r="O8" s="3">
        <f t="shared" ref="O8:V8" si="7">(SUMIF($B:$B,"*GEO*",D:D))</f>
        <v>405.96413941346361</v>
      </c>
      <c r="P8" s="3">
        <f t="shared" si="7"/>
        <v>521.32111787189308</v>
      </c>
      <c r="Q8" s="3">
        <f t="shared" si="7"/>
        <v>631.81785418465893</v>
      </c>
      <c r="R8" s="3">
        <f t="shared" si="7"/>
        <v>735.80951411299066</v>
      </c>
      <c r="S8" s="3">
        <f t="shared" si="7"/>
        <v>847.18942073281733</v>
      </c>
      <c r="T8" s="3">
        <f t="shared" si="7"/>
        <v>1040.682254268009</v>
      </c>
      <c r="U8" s="3">
        <f t="shared" si="7"/>
        <v>1192.2231677787911</v>
      </c>
      <c r="V8" s="3">
        <f t="shared" si="7"/>
        <v>1325.8191810401399</v>
      </c>
      <c r="AF8" s="4"/>
    </row>
    <row r="9" spans="1:32" ht="14.5" customHeight="1">
      <c r="A9" s="1" t="str">
        <f>[2]Activity_UPS!A9</f>
        <v>EUR</v>
      </c>
      <c r="B9" s="1" t="str">
        <f>[2]Activity_UPS!B9</f>
        <v>UPS_DIS_HOIL_2</v>
      </c>
      <c r="C9" s="7">
        <f>[2]Activity_UPS!C9</f>
        <v>0</v>
      </c>
      <c r="D9" s="7">
        <f>[2]Activity_UPS!D9</f>
        <v>0</v>
      </c>
      <c r="E9" s="7">
        <f>[2]Activity_UPS!E9</f>
        <v>0</v>
      </c>
      <c r="F9" s="7">
        <f>[2]Activity_UPS!F9</f>
        <v>0</v>
      </c>
      <c r="G9" s="7">
        <f>[2]Activity_UPS!G9</f>
        <v>0</v>
      </c>
      <c r="H9" s="7">
        <f>[2]Activity_UPS!H9</f>
        <v>0</v>
      </c>
      <c r="I9" s="7">
        <f>[2]Activity_UPS!I9</f>
        <v>0</v>
      </c>
      <c r="J9" s="7">
        <f>[2]Activity_UPS!J9</f>
        <v>0</v>
      </c>
      <c r="K9" s="7">
        <f>[2]Activity_UPS!K9</f>
        <v>0</v>
      </c>
      <c r="M9" s="2" t="s">
        <v>51</v>
      </c>
      <c r="N9" s="3">
        <f>(SUMIF($B:$B,"*SOL*",C:C))</f>
        <v>467.21993282490962</v>
      </c>
      <c r="O9" s="3">
        <f t="shared" ref="O9:V9" si="8">(SUMIF($B:$B,"*SOL*",D:D))</f>
        <v>837.32786058653608</v>
      </c>
      <c r="P9" s="3">
        <f t="shared" si="8"/>
        <v>1235.1878821281066</v>
      </c>
      <c r="Q9" s="3">
        <f t="shared" si="8"/>
        <v>1996.8800665774415</v>
      </c>
      <c r="R9" s="3">
        <f t="shared" si="8"/>
        <v>3434.7618646942783</v>
      </c>
      <c r="S9" s="3">
        <f t="shared" si="8"/>
        <v>5296.5907717842547</v>
      </c>
      <c r="T9" s="3">
        <f t="shared" si="8"/>
        <v>8165.5071048340369</v>
      </c>
      <c r="U9" s="3">
        <f t="shared" si="8"/>
        <v>9889.9656887071833</v>
      </c>
      <c r="V9" s="3">
        <f t="shared" si="8"/>
        <v>11037.160829501861</v>
      </c>
      <c r="AF9" s="4"/>
    </row>
    <row r="10" spans="1:32" ht="14.5" customHeight="1">
      <c r="A10" s="1" t="str">
        <f>[2]Activity_UPS!A10</f>
        <v>EUR</v>
      </c>
      <c r="B10" s="1" t="str">
        <f>[2]Activity_UPS!B10</f>
        <v>UPS_DIS_HOIL_3</v>
      </c>
      <c r="C10" s="7">
        <f>[2]Activity_UPS!C10</f>
        <v>0</v>
      </c>
      <c r="D10" s="7">
        <f>[2]Activity_UPS!D10</f>
        <v>0</v>
      </c>
      <c r="E10" s="7">
        <f>[2]Activity_UPS!E10</f>
        <v>0</v>
      </c>
      <c r="F10" s="7">
        <f>[2]Activity_UPS!F10</f>
        <v>0</v>
      </c>
      <c r="G10" s="7">
        <f>[2]Activity_UPS!G10</f>
        <v>0</v>
      </c>
      <c r="H10" s="7">
        <f>[2]Activity_UPS!H10</f>
        <v>0</v>
      </c>
      <c r="I10" s="7">
        <f>[2]Activity_UPS!I10</f>
        <v>0</v>
      </c>
      <c r="J10" s="7">
        <f>[2]Activity_UPS!J10</f>
        <v>0</v>
      </c>
      <c r="K10" s="7">
        <f>[2]Activity_UPS!K10</f>
        <v>0</v>
      </c>
      <c r="M10" s="2" t="s">
        <v>52</v>
      </c>
      <c r="N10" s="3">
        <f>(SUMIF($B:$B,"*WIN*",C:C))</f>
        <v>550.08000000000004</v>
      </c>
      <c r="O10" s="3">
        <f t="shared" ref="O10:V10" si="9">(SUMIF($B:$B,"*WIN*",D:D))</f>
        <v>1109.6399999999999</v>
      </c>
      <c r="P10" s="3">
        <f t="shared" si="9"/>
        <v>1790.2600000000009</v>
      </c>
      <c r="Q10" s="3">
        <f t="shared" si="9"/>
        <v>3253.7515763162255</v>
      </c>
      <c r="R10" s="3">
        <f t="shared" si="9"/>
        <v>4478.1604018201542</v>
      </c>
      <c r="S10" s="3">
        <f t="shared" si="9"/>
        <v>5275.9098356918839</v>
      </c>
      <c r="T10" s="3">
        <f t="shared" si="9"/>
        <v>5701.8457491169002</v>
      </c>
      <c r="U10" s="3">
        <f t="shared" si="9"/>
        <v>5859.1909644468033</v>
      </c>
      <c r="V10" s="3">
        <f t="shared" si="9"/>
        <v>6009.2560131730206</v>
      </c>
      <c r="AF10" s="4"/>
    </row>
    <row r="11" spans="1:32" ht="14.5" customHeight="1">
      <c r="A11" s="1" t="str">
        <f>[2]Activity_UPS!A11</f>
        <v>EUR</v>
      </c>
      <c r="B11" s="1" t="str">
        <f>[2]Activity_UPS!B11</f>
        <v>UPS_LOC_HSAN_1</v>
      </c>
      <c r="C11" s="7">
        <f>[2]Activity_UPS!C11</f>
        <v>191.32</v>
      </c>
      <c r="D11" s="7">
        <f>[2]Activity_UPS!D11</f>
        <v>0</v>
      </c>
      <c r="E11" s="7">
        <f>[2]Activity_UPS!E11</f>
        <v>0</v>
      </c>
      <c r="F11" s="7">
        <f>[2]Activity_UPS!F11</f>
        <v>0</v>
      </c>
      <c r="G11" s="7">
        <f>[2]Activity_UPS!G11</f>
        <v>0</v>
      </c>
      <c r="H11" s="7">
        <f>[2]Activity_UPS!H11</f>
        <v>0</v>
      </c>
      <c r="I11" s="7">
        <f>[2]Activity_UPS!I11</f>
        <v>0</v>
      </c>
      <c r="J11" s="7">
        <f>[2]Activity_UPS!J11</f>
        <v>0</v>
      </c>
      <c r="K11" s="7">
        <f>[2]Activity_UPS!K11</f>
        <v>0</v>
      </c>
      <c r="M11" s="2"/>
      <c r="N11" s="6"/>
      <c r="O11" s="6"/>
      <c r="P11" s="6"/>
      <c r="Q11" s="3"/>
      <c r="R11" s="3"/>
      <c r="S11" s="3"/>
      <c r="T11" s="3"/>
      <c r="U11" s="3"/>
      <c r="V11" s="3"/>
    </row>
    <row r="12" spans="1:32" ht="14.5" customHeight="1">
      <c r="A12" s="1" t="str">
        <f>[2]Activity_UPS!A12</f>
        <v>EUR</v>
      </c>
      <c r="B12" s="1" t="str">
        <f>[2]Activity_UPS!B12</f>
        <v>UPS_LOC_HSAN_2</v>
      </c>
      <c r="C12" s="7">
        <f>[2]Activity_UPS!C12</f>
        <v>191.32</v>
      </c>
      <c r="D12" s="7">
        <f>[2]Activity_UPS!D12</f>
        <v>0</v>
      </c>
      <c r="E12" s="7">
        <f>[2]Activity_UPS!E12</f>
        <v>0</v>
      </c>
      <c r="F12" s="7">
        <f>[2]Activity_UPS!F12</f>
        <v>0</v>
      </c>
      <c r="G12" s="7">
        <f>[2]Activity_UPS!G12</f>
        <v>0</v>
      </c>
      <c r="H12" s="7">
        <f>[2]Activity_UPS!H12</f>
        <v>0</v>
      </c>
      <c r="I12" s="7">
        <f>[2]Activity_UPS!I12</f>
        <v>0</v>
      </c>
      <c r="J12" s="7">
        <f>[2]Activity_UPS!J12</f>
        <v>0</v>
      </c>
      <c r="K12" s="7">
        <f>[2]Activity_UPS!K12</f>
        <v>0</v>
      </c>
    </row>
    <row r="13" spans="1:32" ht="14.5" customHeight="1">
      <c r="A13" s="1" t="str">
        <f>[2]Activity_UPS!A13</f>
        <v>EUR</v>
      </c>
      <c r="B13" s="1" t="str">
        <f>[2]Activity_UPS!B13</f>
        <v>UPS_LOC_HSAN_3</v>
      </c>
      <c r="C13" s="7">
        <f>[2]Activity_UPS!C13</f>
        <v>95.659999999999982</v>
      </c>
      <c r="D13" s="7">
        <f>[2]Activity_UPS!D13</f>
        <v>0</v>
      </c>
      <c r="E13" s="7">
        <f>[2]Activity_UPS!E13</f>
        <v>0</v>
      </c>
      <c r="F13" s="7">
        <f>[2]Activity_UPS!F13</f>
        <v>0</v>
      </c>
      <c r="G13" s="7">
        <f>[2]Activity_UPS!G13</f>
        <v>0</v>
      </c>
      <c r="H13" s="7">
        <f>[2]Activity_UPS!H13</f>
        <v>0</v>
      </c>
      <c r="I13" s="7">
        <f>[2]Activity_UPS!I13</f>
        <v>0</v>
      </c>
      <c r="J13" s="7">
        <f>[2]Activity_UPS!J13</f>
        <v>0</v>
      </c>
      <c r="K13" s="7">
        <f>[2]Activity_UPS!K13</f>
        <v>0</v>
      </c>
    </row>
    <row r="14" spans="1:32" ht="14.5" customHeight="1">
      <c r="A14" s="1" t="str">
        <f>[2]Activity_UPS!A14</f>
        <v>EUR</v>
      </c>
      <c r="B14" s="1" t="str">
        <f>[2]Activity_UPS!B14</f>
        <v>UPS_REC_HSAN_1</v>
      </c>
      <c r="C14" s="7">
        <f>[2]Activity_UPS!C14</f>
        <v>0</v>
      </c>
      <c r="D14" s="7">
        <f>[2]Activity_UPS!D14</f>
        <v>0</v>
      </c>
      <c r="E14" s="7">
        <f>[2]Activity_UPS!E14</f>
        <v>3.0000000060681491E-3</v>
      </c>
      <c r="F14" s="7">
        <f>[2]Activity_UPS!F14</f>
        <v>0</v>
      </c>
      <c r="G14" s="7">
        <f>[2]Activity_UPS!G14</f>
        <v>389.01419999999388</v>
      </c>
      <c r="H14" s="7">
        <f>[2]Activity_UPS!H14</f>
        <v>0</v>
      </c>
      <c r="I14" s="7">
        <f>[2]Activity_UPS!I14</f>
        <v>0</v>
      </c>
      <c r="J14" s="7">
        <f>[2]Activity_UPS!J14</f>
        <v>0</v>
      </c>
      <c r="K14" s="7">
        <f>[2]Activity_UPS!K14</f>
        <v>0</v>
      </c>
    </row>
    <row r="15" spans="1:32" ht="14.5" customHeight="1">
      <c r="A15" s="1" t="str">
        <f>[2]Activity_UPS!A15</f>
        <v>EUR</v>
      </c>
      <c r="B15" s="1" t="str">
        <f>[2]Activity_UPS!B15</f>
        <v>UPS_REC_HSAN_2</v>
      </c>
      <c r="C15" s="7">
        <f>[2]Activity_UPS!C15</f>
        <v>0</v>
      </c>
      <c r="D15" s="7">
        <f>[2]Activity_UPS!D15</f>
        <v>0</v>
      </c>
      <c r="E15" s="7">
        <f>[2]Activity_UPS!E15</f>
        <v>0</v>
      </c>
      <c r="F15" s="7">
        <f>[2]Activity_UPS!F15</f>
        <v>0</v>
      </c>
      <c r="G15" s="7">
        <f>[2]Activity_UPS!G15</f>
        <v>389.0172</v>
      </c>
      <c r="H15" s="7">
        <f>[2]Activity_UPS!H15</f>
        <v>0</v>
      </c>
      <c r="I15" s="7">
        <f>[2]Activity_UPS!I15</f>
        <v>0</v>
      </c>
      <c r="J15" s="7">
        <f>[2]Activity_UPS!J15</f>
        <v>0</v>
      </c>
      <c r="K15" s="7">
        <f>[2]Activity_UPS!K15</f>
        <v>0</v>
      </c>
    </row>
    <row r="16" spans="1:32" ht="14.5" customHeight="1">
      <c r="A16" s="1" t="str">
        <f>[2]Activity_UPS!A16</f>
        <v>EUR</v>
      </c>
      <c r="B16" s="1" t="str">
        <f>[2]Activity_UPS!B16</f>
        <v>UPS_REC_HSAN_3</v>
      </c>
      <c r="C16" s="7">
        <f>[2]Activity_UPS!C16</f>
        <v>0</v>
      </c>
      <c r="D16" s="7">
        <f>[2]Activity_UPS!D16</f>
        <v>0</v>
      </c>
      <c r="E16" s="7">
        <f>[2]Activity_UPS!E16</f>
        <v>0</v>
      </c>
      <c r="F16" s="7">
        <f>[2]Activity_UPS!F16</f>
        <v>0</v>
      </c>
      <c r="G16" s="7">
        <f>[2]Activity_UPS!G16</f>
        <v>194.50880000000001</v>
      </c>
      <c r="H16" s="7">
        <f>[2]Activity_UPS!H16</f>
        <v>0</v>
      </c>
      <c r="I16" s="7">
        <f>[2]Activity_UPS!I16</f>
        <v>0</v>
      </c>
      <c r="J16" s="7">
        <f>[2]Activity_UPS!J16</f>
        <v>0</v>
      </c>
      <c r="K16" s="7">
        <f>[2]Activity_UPS!K16</f>
        <v>0</v>
      </c>
    </row>
    <row r="17" spans="1:13" ht="14.5" customHeight="1">
      <c r="A17" s="1" t="str">
        <f>[2]Activity_UPS!A17</f>
        <v>EUR</v>
      </c>
      <c r="B17" s="1" t="str">
        <f>[2]Activity_UPS!B17</f>
        <v>UPS_RES_OIL_ADD</v>
      </c>
      <c r="C17" s="7">
        <f>[2]Activity_UPS!C17</f>
        <v>228.74000000000069</v>
      </c>
      <c r="D17" s="7">
        <f>[2]Activity_UPS!D17</f>
        <v>635.72400000000016</v>
      </c>
      <c r="E17" s="7">
        <f>[2]Activity_UPS!E17</f>
        <v>615.42500000000018</v>
      </c>
      <c r="F17" s="7">
        <f>[2]Activity_UPS!F17</f>
        <v>584.65399999999954</v>
      </c>
      <c r="G17" s="7">
        <f>[2]Activity_UPS!G17</f>
        <v>555.42100000000028</v>
      </c>
      <c r="H17" s="7">
        <f>[2]Activity_UPS!H17</f>
        <v>527.64999999999964</v>
      </c>
      <c r="I17" s="7">
        <f>[2]Activity_UPS!I17</f>
        <v>0</v>
      </c>
      <c r="J17" s="7">
        <f>[2]Activity_UPS!J17</f>
        <v>13.14598614205944</v>
      </c>
      <c r="K17" s="7">
        <f>[2]Activity_UPS!K17</f>
        <v>0</v>
      </c>
    </row>
    <row r="18" spans="1:13" ht="14.5" customHeight="1">
      <c r="A18" s="1" t="str">
        <f>[2]Activity_UPS!A18</f>
        <v>EUR</v>
      </c>
      <c r="B18" s="1" t="str">
        <f>[2]Activity_UPS!B18</f>
        <v>UPS_LOC_NGA_1</v>
      </c>
      <c r="C18" s="7">
        <f>[2]Activity_UPS!C18</f>
        <v>11339.231</v>
      </c>
      <c r="D18" s="7">
        <f>[2]Activity_UPS!D18</f>
        <v>9314.1139999999996</v>
      </c>
      <c r="E18" s="7">
        <f>[2]Activity_UPS!E18</f>
        <v>6033.454999999999</v>
      </c>
      <c r="F18" s="7">
        <f>[2]Activity_UPS!F18</f>
        <v>0</v>
      </c>
      <c r="G18" s="7">
        <f>[2]Activity_UPS!G18</f>
        <v>0</v>
      </c>
      <c r="H18" s="7">
        <f>[2]Activity_UPS!H18</f>
        <v>0</v>
      </c>
      <c r="I18" s="7">
        <f>[2]Activity_UPS!I18</f>
        <v>0</v>
      </c>
      <c r="J18" s="7">
        <f>[2]Activity_UPS!J18</f>
        <v>0</v>
      </c>
      <c r="K18" s="7">
        <f>[2]Activity_UPS!K18</f>
        <v>0</v>
      </c>
    </row>
    <row r="19" spans="1:13" ht="14.5" customHeight="1">
      <c r="A19" s="1" t="str">
        <f>[2]Activity_UPS!A19</f>
        <v>EUR</v>
      </c>
      <c r="B19" s="1" t="str">
        <f>[2]Activity_UPS!B19</f>
        <v>UPS_LOC_NGA_2</v>
      </c>
      <c r="C19" s="7">
        <f>[2]Activity_UPS!C19</f>
        <v>0</v>
      </c>
      <c r="D19" s="7">
        <f>[2]Activity_UPS!D19</f>
        <v>0</v>
      </c>
      <c r="E19" s="7">
        <f>[2]Activity_UPS!E19</f>
        <v>1660.1910000000009</v>
      </c>
      <c r="F19" s="7">
        <f>[2]Activity_UPS!F19</f>
        <v>6924.280999999999</v>
      </c>
      <c r="G19" s="7">
        <f>[2]Activity_UPS!G19</f>
        <v>6231.8529999999992</v>
      </c>
      <c r="H19" s="7">
        <f>[2]Activity_UPS!H19</f>
        <v>5608.6679999999997</v>
      </c>
      <c r="I19" s="7">
        <f>[2]Activity_UPS!I19</f>
        <v>5047.8010000000013</v>
      </c>
      <c r="J19" s="7">
        <f>[2]Activity_UPS!J19</f>
        <v>4543.0209999999997</v>
      </c>
      <c r="K19" s="7">
        <f>[2]Activity_UPS!K19</f>
        <v>2783.2924999999991</v>
      </c>
    </row>
    <row r="20" spans="1:13" ht="14.5" customHeight="1">
      <c r="A20" s="1" t="str">
        <f>[2]Activity_UPS!A20</f>
        <v>EUR</v>
      </c>
      <c r="B20" s="1" t="str">
        <f>[2]Activity_UPS!B20</f>
        <v>UPS_LOC_NGA_3</v>
      </c>
      <c r="C20" s="7">
        <f>[2]Activity_UPS!C20</f>
        <v>0</v>
      </c>
      <c r="D20" s="7">
        <f>[2]Activity_UPS!D20</f>
        <v>0</v>
      </c>
      <c r="E20" s="7">
        <f>[2]Activity_UPS!E20</f>
        <v>0</v>
      </c>
      <c r="F20" s="7">
        <f>[2]Activity_UPS!F20</f>
        <v>0</v>
      </c>
      <c r="G20" s="7">
        <f>[2]Activity_UPS!G20</f>
        <v>0</v>
      </c>
      <c r="H20" s="7">
        <f>[2]Activity_UPS!H20</f>
        <v>0</v>
      </c>
      <c r="I20" s="7">
        <f>[2]Activity_UPS!I20</f>
        <v>0</v>
      </c>
      <c r="J20" s="7">
        <f>[2]Activity_UPS!J20</f>
        <v>0</v>
      </c>
      <c r="K20" s="7">
        <f>[2]Activity_UPS!K20</f>
        <v>1305.4265000000009</v>
      </c>
    </row>
    <row r="21" spans="1:13" ht="14.5" customHeight="1">
      <c r="A21" s="1" t="str">
        <f>[2]Activity_UPS!A21</f>
        <v>EUR</v>
      </c>
      <c r="B21" s="1" t="str">
        <f>[2]Activity_UPS!B21</f>
        <v>UPS_GRO_NGA_1</v>
      </c>
      <c r="C21" s="7">
        <f>[2]Activity_UPS!C21</f>
        <v>0</v>
      </c>
      <c r="D21" s="7">
        <f>[2]Activity_UPS!D21</f>
        <v>0</v>
      </c>
      <c r="E21" s="7">
        <f>[2]Activity_UPS!E21</f>
        <v>0</v>
      </c>
      <c r="F21" s="7">
        <f>[2]Activity_UPS!F21</f>
        <v>0</v>
      </c>
      <c r="G21" s="7">
        <f>[2]Activity_UPS!G21</f>
        <v>0</v>
      </c>
      <c r="H21" s="7">
        <f>[2]Activity_UPS!H21</f>
        <v>0</v>
      </c>
      <c r="I21" s="7">
        <f>[2]Activity_UPS!I21</f>
        <v>0</v>
      </c>
      <c r="J21" s="7">
        <f>[2]Activity_UPS!J21</f>
        <v>0</v>
      </c>
      <c r="K21" s="7">
        <f>[2]Activity_UPS!K21</f>
        <v>0</v>
      </c>
    </row>
    <row r="22" spans="1:13" ht="14.5" customHeight="1">
      <c r="A22" s="1" t="str">
        <f>[2]Activity_UPS!A22</f>
        <v>EUR</v>
      </c>
      <c r="B22" s="1" t="str">
        <f>[2]Activity_UPS!B22</f>
        <v>UPS_GRO_NGA_2</v>
      </c>
      <c r="C22" s="7">
        <f>[2]Activity_UPS!C22</f>
        <v>0</v>
      </c>
      <c r="D22" s="7">
        <f>[2]Activity_UPS!D22</f>
        <v>0</v>
      </c>
      <c r="E22" s="7">
        <f>[2]Activity_UPS!E22</f>
        <v>0</v>
      </c>
      <c r="F22" s="7">
        <f>[2]Activity_UPS!F22</f>
        <v>0</v>
      </c>
      <c r="G22" s="7">
        <f>[2]Activity_UPS!G22</f>
        <v>0</v>
      </c>
      <c r="H22" s="7">
        <f>[2]Activity_UPS!H22</f>
        <v>0</v>
      </c>
      <c r="I22" s="7">
        <f>[2]Activity_UPS!I22</f>
        <v>0</v>
      </c>
      <c r="J22" s="7">
        <f>[2]Activity_UPS!J22</f>
        <v>0</v>
      </c>
      <c r="K22" s="7">
        <f>[2]Activity_UPS!K22</f>
        <v>0</v>
      </c>
    </row>
    <row r="23" spans="1:13" ht="14.5" customHeight="1">
      <c r="A23" s="1" t="str">
        <f>[2]Activity_UPS!A23</f>
        <v>EUR</v>
      </c>
      <c r="B23" s="1" t="str">
        <f>[2]Activity_UPS!B23</f>
        <v>UPS_GRO_NGA_3</v>
      </c>
      <c r="C23" s="7">
        <f>[2]Activity_UPS!C23</f>
        <v>0</v>
      </c>
      <c r="D23" s="7">
        <f>[2]Activity_UPS!D23</f>
        <v>0</v>
      </c>
      <c r="E23" s="7">
        <f>[2]Activity_UPS!E23</f>
        <v>0</v>
      </c>
      <c r="F23" s="7">
        <f>[2]Activity_UPS!F23</f>
        <v>0</v>
      </c>
      <c r="G23" s="7">
        <f>[2]Activity_UPS!G23</f>
        <v>0</v>
      </c>
      <c r="H23" s="7">
        <f>[2]Activity_UPS!H23</f>
        <v>0</v>
      </c>
      <c r="I23" s="7">
        <f>[2]Activity_UPS!I23</f>
        <v>0</v>
      </c>
      <c r="J23" s="7">
        <f>[2]Activity_UPS!J23</f>
        <v>0</v>
      </c>
      <c r="K23" s="7">
        <f>[2]Activity_UPS!K23</f>
        <v>0</v>
      </c>
    </row>
    <row r="24" spans="1:13" ht="14.5" customHeight="1">
      <c r="A24" s="1" t="str">
        <f>[2]Activity_UPS!A24</f>
        <v>EUR</v>
      </c>
      <c r="B24" s="1" t="str">
        <f>[2]Activity_UPS!B24</f>
        <v>UPS_DIS_NGA_1</v>
      </c>
      <c r="C24" s="7">
        <f>[2]Activity_UPS!C24</f>
        <v>0</v>
      </c>
      <c r="D24" s="7">
        <f>[2]Activity_UPS!D24</f>
        <v>0</v>
      </c>
      <c r="E24" s="7">
        <f>[2]Activity_UPS!E24</f>
        <v>0</v>
      </c>
      <c r="F24" s="7">
        <f>[2]Activity_UPS!F24</f>
        <v>0</v>
      </c>
      <c r="G24" s="7">
        <f>[2]Activity_UPS!G24</f>
        <v>0</v>
      </c>
      <c r="H24" s="7">
        <f>[2]Activity_UPS!H24</f>
        <v>0</v>
      </c>
      <c r="I24" s="7">
        <f>[2]Activity_UPS!I24</f>
        <v>0</v>
      </c>
      <c r="J24" s="7">
        <f>[2]Activity_UPS!J24</f>
        <v>0</v>
      </c>
      <c r="K24" s="7">
        <f>[2]Activity_UPS!K24</f>
        <v>0</v>
      </c>
    </row>
    <row r="25" spans="1:13" ht="14.5" customHeight="1">
      <c r="A25" s="1" t="str">
        <f>[2]Activity_UPS!A25</f>
        <v>EUR</v>
      </c>
      <c r="B25" s="1" t="str">
        <f>[2]Activity_UPS!B25</f>
        <v>UPS_DIS_NGA_2</v>
      </c>
      <c r="C25" s="7">
        <f>[2]Activity_UPS!C25</f>
        <v>0</v>
      </c>
      <c r="D25" s="7">
        <f>[2]Activity_UPS!D25</f>
        <v>0</v>
      </c>
      <c r="E25" s="7">
        <f>[2]Activity_UPS!E25</f>
        <v>0</v>
      </c>
      <c r="F25" s="7">
        <f>[2]Activity_UPS!F25</f>
        <v>0</v>
      </c>
      <c r="G25" s="7">
        <f>[2]Activity_UPS!G25</f>
        <v>0</v>
      </c>
      <c r="H25" s="7">
        <f>[2]Activity_UPS!H25</f>
        <v>0</v>
      </c>
      <c r="I25" s="7">
        <f>[2]Activity_UPS!I25</f>
        <v>0</v>
      </c>
      <c r="J25" s="7">
        <f>[2]Activity_UPS!J25</f>
        <v>0</v>
      </c>
      <c r="K25" s="7">
        <f>[2]Activity_UPS!K25</f>
        <v>0</v>
      </c>
    </row>
    <row r="26" spans="1:13" ht="14.5" customHeight="1">
      <c r="A26" s="1" t="str">
        <f>[2]Activity_UPS!A26</f>
        <v>EUR</v>
      </c>
      <c r="B26" s="1" t="str">
        <f>[2]Activity_UPS!B26</f>
        <v>UPS_DIS_NGA_3</v>
      </c>
      <c r="C26" s="7">
        <f>[2]Activity_UPS!C26</f>
        <v>0</v>
      </c>
      <c r="D26" s="7">
        <f>[2]Activity_UPS!D26</f>
        <v>0</v>
      </c>
      <c r="E26" s="7">
        <f>[2]Activity_UPS!E26</f>
        <v>0</v>
      </c>
      <c r="F26" s="7">
        <f>[2]Activity_UPS!F26</f>
        <v>0</v>
      </c>
      <c r="G26" s="7">
        <f>[2]Activity_UPS!G26</f>
        <v>0</v>
      </c>
      <c r="H26" s="7">
        <f>[2]Activity_UPS!H26</f>
        <v>0</v>
      </c>
      <c r="I26" s="7">
        <f>[2]Activity_UPS!I26</f>
        <v>0</v>
      </c>
      <c r="J26" s="7">
        <f>[2]Activity_UPS!J26</f>
        <v>0</v>
      </c>
      <c r="K26" s="7">
        <f>[2]Activity_UPS!K26</f>
        <v>0</v>
      </c>
    </row>
    <row r="27" spans="1:13" ht="14.5" customHeight="1">
      <c r="A27" s="1" t="str">
        <f>[2]Activity_UPS!A27</f>
        <v>EUR</v>
      </c>
      <c r="B27" s="1" t="str">
        <f>[2]Activity_UPS!B27</f>
        <v>UPS_LOC_BCO</v>
      </c>
      <c r="C27" s="7">
        <f>[2]Activity_UPS!C27</f>
        <v>3638.04</v>
      </c>
      <c r="D27" s="7">
        <f>[2]Activity_UPS!D27</f>
        <v>3443.5830000000001</v>
      </c>
      <c r="E27" s="7">
        <f>[2]Activity_UPS!E27</f>
        <v>2430.2109999999998</v>
      </c>
      <c r="F27" s="7">
        <f>[2]Activity_UPS!F27</f>
        <v>2187.19</v>
      </c>
      <c r="G27" s="7">
        <f>[2]Activity_UPS!G27</f>
        <v>1968.471</v>
      </c>
      <c r="H27" s="7">
        <f>[2]Activity_UPS!H27</f>
        <v>1491.9208931915291</v>
      </c>
      <c r="I27" s="7">
        <f>[2]Activity_UPS!I27</f>
        <v>1594.461</v>
      </c>
      <c r="J27" s="7">
        <f>[2]Activity_UPS!J27</f>
        <v>1435.0150000000001</v>
      </c>
      <c r="K27" s="7">
        <f>[2]Activity_UPS!K27</f>
        <v>1291.5139999999999</v>
      </c>
    </row>
    <row r="28" spans="1:13" ht="14.5" customHeight="1">
      <c r="A28" s="1" t="str">
        <f>[2]Activity_UPS!A28</f>
        <v>EUR</v>
      </c>
      <c r="B28" s="1" t="str">
        <f>[2]Activity_UPS!B28</f>
        <v>UPS_DIS_BCO</v>
      </c>
      <c r="C28" s="7">
        <f>[2]Activity_UPS!C28</f>
        <v>0</v>
      </c>
      <c r="D28" s="7">
        <f>[2]Activity_UPS!D28</f>
        <v>0</v>
      </c>
      <c r="E28" s="7">
        <f>[2]Activity_UPS!E28</f>
        <v>0</v>
      </c>
      <c r="F28" s="7">
        <f>[2]Activity_UPS!F28</f>
        <v>0</v>
      </c>
      <c r="G28" s="7">
        <f>[2]Activity_UPS!G28</f>
        <v>0</v>
      </c>
      <c r="H28" s="7">
        <f>[2]Activity_UPS!H28</f>
        <v>0</v>
      </c>
      <c r="I28" s="7">
        <f>[2]Activity_UPS!I28</f>
        <v>0</v>
      </c>
      <c r="J28" s="7">
        <f>[2]Activity_UPS!J28</f>
        <v>0</v>
      </c>
      <c r="K28" s="7">
        <f>[2]Activity_UPS!K28</f>
        <v>0</v>
      </c>
    </row>
    <row r="29" spans="1:13" ht="14.5" customHeight="1">
      <c r="A29" s="1" t="str">
        <f>[2]Activity_UPS!A29</f>
        <v>EUR</v>
      </c>
      <c r="B29" s="1" t="str">
        <f>[2]Activity_UPS!B29</f>
        <v>UPS_LOC_HCO</v>
      </c>
      <c r="C29" s="7">
        <f>[2]Activity_UPS!C29</f>
        <v>3280.326</v>
      </c>
      <c r="D29" s="7">
        <f>[2]Activity_UPS!D29</f>
        <v>2515.434999999999</v>
      </c>
      <c r="E29" s="7">
        <f>[2]Activity_UPS!E29</f>
        <v>1491.7660000000001</v>
      </c>
      <c r="F29" s="7">
        <f>[2]Activity_UPS!F29</f>
        <v>1193.413</v>
      </c>
      <c r="G29" s="7">
        <f>[2]Activity_UPS!G29</f>
        <v>954.73</v>
      </c>
      <c r="H29" s="7">
        <f>[2]Activity_UPS!H29</f>
        <v>763.78399999999999</v>
      </c>
      <c r="I29" s="7">
        <f>[2]Activity_UPS!I29</f>
        <v>611.02700000000016</v>
      </c>
      <c r="J29" s="7">
        <f>[2]Activity_UPS!J29</f>
        <v>488.822</v>
      </c>
      <c r="K29" s="7">
        <f>[2]Activity_UPS!K29</f>
        <v>391.05799999999988</v>
      </c>
    </row>
    <row r="30" spans="1:13" ht="14.5" customHeight="1">
      <c r="A30" s="1" t="str">
        <f>[2]Activity_UPS!A30</f>
        <v>EUR</v>
      </c>
      <c r="B30" s="1" t="str">
        <f>[2]Activity_UPS!B30</f>
        <v>UPS_DIS_HCO</v>
      </c>
      <c r="C30" s="7">
        <f>[2]Activity_UPS!C30</f>
        <v>0</v>
      </c>
      <c r="D30" s="7">
        <f>[2]Activity_UPS!D30</f>
        <v>0</v>
      </c>
      <c r="E30" s="7">
        <f>[2]Activity_UPS!E30</f>
        <v>0</v>
      </c>
      <c r="F30" s="7">
        <f>[2]Activity_UPS!F30</f>
        <v>0</v>
      </c>
      <c r="G30" s="7">
        <f>[2]Activity_UPS!G30</f>
        <v>0</v>
      </c>
      <c r="H30" s="7">
        <f>[2]Activity_UPS!H30</f>
        <v>0</v>
      </c>
      <c r="I30" s="7">
        <f>[2]Activity_UPS!I30</f>
        <v>0</v>
      </c>
      <c r="J30" s="7">
        <f>[2]Activity_UPS!J30</f>
        <v>0</v>
      </c>
      <c r="K30" s="7">
        <f>[2]Activity_UPS!K30</f>
        <v>0</v>
      </c>
    </row>
    <row r="31" spans="1:13" ht="14.5" customHeight="1">
      <c r="A31" s="1" t="str">
        <f>[2]Activity_UPS!A31</f>
        <v>EUR</v>
      </c>
      <c r="B31" s="1" t="str">
        <f>[2]Activity_UPS!B31</f>
        <v>UPS_HYD_POT</v>
      </c>
      <c r="C31" s="7">
        <f>[2]Activity_UPS!C31</f>
        <v>2016.271</v>
      </c>
      <c r="D31" s="7">
        <f>[2]Activity_UPS!D31</f>
        <v>2052.35</v>
      </c>
      <c r="E31" s="7">
        <f>[2]Activity_UPS!E31</f>
        <v>2157.069</v>
      </c>
      <c r="F31" s="7">
        <f>[2]Activity_UPS!F31</f>
        <v>2120.856615821679</v>
      </c>
      <c r="G31" s="7">
        <f>[2]Activity_UPS!G31</f>
        <v>2136.8976915980911</v>
      </c>
      <c r="H31" s="7">
        <f>[2]Activity_UPS!H31</f>
        <v>2168.8097789528551</v>
      </c>
      <c r="I31" s="7">
        <f>[2]Activity_UPS!I31</f>
        <v>2183.919063765507</v>
      </c>
      <c r="J31" s="7">
        <f>[2]Activity_UPS!J31</f>
        <v>2325.1317144479999</v>
      </c>
      <c r="K31" s="7">
        <f>[2]Activity_UPS!K31</f>
        <v>2397.1443911999991</v>
      </c>
      <c r="M31" t="s">
        <v>53</v>
      </c>
    </row>
    <row r="32" spans="1:13" ht="14.5" customHeight="1">
      <c r="A32" s="1" t="str">
        <f>[2]Activity_UPS!A32</f>
        <v>EUR</v>
      </c>
      <c r="B32" s="1" t="str">
        <f>[2]Activity_UPS!B32</f>
        <v>UPS_GEO_POT</v>
      </c>
      <c r="C32" s="7">
        <f>[2]Activity_UPS!C32</f>
        <v>190.80506717509061</v>
      </c>
      <c r="D32" s="7">
        <f>[2]Activity_UPS!D32</f>
        <v>405.96413941346361</v>
      </c>
      <c r="E32" s="7">
        <f>[2]Activity_UPS!E32</f>
        <v>521.32111787189308</v>
      </c>
      <c r="F32" s="7">
        <f>[2]Activity_UPS!F32</f>
        <v>631.81785418465893</v>
      </c>
      <c r="G32" s="7">
        <f>[2]Activity_UPS!G32</f>
        <v>735.80951411299066</v>
      </c>
      <c r="H32" s="7">
        <f>[2]Activity_UPS!H32</f>
        <v>847.18942073281733</v>
      </c>
      <c r="I32" s="7">
        <f>[2]Activity_UPS!I32</f>
        <v>1040.682254268009</v>
      </c>
      <c r="J32" s="7">
        <f>[2]Activity_UPS!J32</f>
        <v>1192.2231677787911</v>
      </c>
      <c r="K32" s="7">
        <f>[2]Activity_UPS!K32</f>
        <v>1325.8191810401399</v>
      </c>
    </row>
    <row r="33" spans="1:24" ht="14.5" customHeight="1">
      <c r="A33" s="1" t="str">
        <f>[2]Activity_UPS!A33</f>
        <v>EUR</v>
      </c>
      <c r="B33" s="1" t="str">
        <f>[2]Activity_UPS!B33</f>
        <v>UPS_SOL_PV_POT</v>
      </c>
      <c r="C33" s="7">
        <f>[2]Activity_UPS!C33</f>
        <v>164.2299999999999</v>
      </c>
      <c r="D33" s="7">
        <f>[2]Activity_UPS!D33</f>
        <v>361.67999999999989</v>
      </c>
      <c r="E33" s="7">
        <f>[2]Activity_UPS!E33</f>
        <v>583.67999999999972</v>
      </c>
      <c r="F33" s="7">
        <f>[2]Activity_UPS!F33</f>
        <v>1243.4392332406489</v>
      </c>
      <c r="G33" s="7">
        <f>[2]Activity_UPS!G33</f>
        <v>2013.318061456363</v>
      </c>
      <c r="H33" s="7">
        <f>[2]Activity_UPS!H33</f>
        <v>2887.3430199901841</v>
      </c>
      <c r="I33" s="7">
        <f>[2]Activity_UPS!I33</f>
        <v>3773.4636911893608</v>
      </c>
      <c r="J33" s="7">
        <f>[2]Activity_UPS!J33</f>
        <v>4490.1423758771116</v>
      </c>
      <c r="K33" s="7">
        <f>[2]Activity_UPS!K33</f>
        <v>4668.4480015619092</v>
      </c>
      <c r="M33" s="2"/>
      <c r="N33" s="2"/>
      <c r="O33" s="2"/>
      <c r="P33" s="2"/>
      <c r="Q33" s="2"/>
      <c r="R33" s="28"/>
      <c r="S33" s="2"/>
      <c r="T33" s="2"/>
      <c r="U33" s="2"/>
      <c r="V33" s="2"/>
      <c r="W33" s="14"/>
      <c r="X33" s="14"/>
    </row>
    <row r="34" spans="1:24" ht="14.5" customHeight="1">
      <c r="A34" s="1" t="str">
        <f>[2]Activity_UPS!A34</f>
        <v>EUR</v>
      </c>
      <c r="B34" s="1" t="str">
        <f>[2]Activity_UPS!B34</f>
        <v>UPS_SOL_TH_POT</v>
      </c>
      <c r="C34" s="7">
        <f>[2]Activity_UPS!C34</f>
        <v>300.24993282490971</v>
      </c>
      <c r="D34" s="7">
        <f>[2]Activity_UPS!D34</f>
        <v>455.51786058653619</v>
      </c>
      <c r="E34" s="7">
        <f>[2]Activity_UPS!E34</f>
        <v>631.04788212810672</v>
      </c>
      <c r="F34" s="7">
        <f>[2]Activity_UPS!F34</f>
        <v>734.0171772888375</v>
      </c>
      <c r="G34" s="7">
        <f>[2]Activity_UPS!G34</f>
        <v>1401.289613835492</v>
      </c>
      <c r="H34" s="7">
        <f>[2]Activity_UPS!H34</f>
        <v>2382.0787698799882</v>
      </c>
      <c r="I34" s="7">
        <f>[2]Activity_UPS!I34</f>
        <v>4335.5853885548722</v>
      </c>
      <c r="J34" s="7">
        <f>[2]Activity_UPS!J34</f>
        <v>5340.7953885548714</v>
      </c>
      <c r="K34" s="7">
        <f>[2]Activity_UPS!K34</f>
        <v>6309.4347853415511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14"/>
      <c r="X34" s="14"/>
    </row>
    <row r="35" spans="1:24" ht="14.5" customHeight="1">
      <c r="A35" s="1" t="str">
        <f>[2]Activity_UPS!A35</f>
        <v>EUR</v>
      </c>
      <c r="B35" s="1" t="str">
        <f>[2]Activity_UPS!B35</f>
        <v>UPS_SOL_CSP_POT</v>
      </c>
      <c r="C35" s="7">
        <f>[2]Activity_UPS!C35</f>
        <v>2.7400000000000011</v>
      </c>
      <c r="D35" s="7">
        <f>[2]Activity_UPS!D35</f>
        <v>20.13</v>
      </c>
      <c r="E35" s="7">
        <f>[2]Activity_UPS!E35</f>
        <v>20.46</v>
      </c>
      <c r="F35" s="7">
        <f>[2]Activity_UPS!F35</f>
        <v>19.423656047955191</v>
      </c>
      <c r="G35" s="7">
        <f>[2]Activity_UPS!G35</f>
        <v>20.154189402423199</v>
      </c>
      <c r="H35" s="7">
        <f>[2]Activity_UPS!H35</f>
        <v>27.16898191408292</v>
      </c>
      <c r="I35" s="7">
        <f>[2]Activity_UPS!I35</f>
        <v>56.458025089804558</v>
      </c>
      <c r="J35" s="7">
        <f>[2]Activity_UPS!J35</f>
        <v>59.027924275200007</v>
      </c>
      <c r="K35" s="7">
        <f>[2]Activity_UPS!K35</f>
        <v>59.278042598399978</v>
      </c>
      <c r="M35" s="2"/>
      <c r="N35" s="6"/>
      <c r="O35" s="6"/>
      <c r="P35" s="6"/>
      <c r="Q35" s="6"/>
      <c r="R35" s="6"/>
      <c r="S35" s="6"/>
      <c r="T35" s="6"/>
      <c r="U35" s="6"/>
      <c r="V35" s="6"/>
    </row>
    <row r="36" spans="1:24" ht="14.5" customHeight="1">
      <c r="A36" s="1" t="str">
        <f>[2]Activity_UPS!A36</f>
        <v>EUR</v>
      </c>
      <c r="B36" s="1" t="str">
        <f>[2]Activity_UPS!B36</f>
        <v>UPS_TDL_POT</v>
      </c>
      <c r="C36" s="7">
        <f>[2]Activity_UPS!C36</f>
        <v>1.655639999999993E-2</v>
      </c>
      <c r="D36" s="7">
        <f>[2]Activity_UPS!D36</f>
        <v>0.57992207399999995</v>
      </c>
      <c r="E36" s="7">
        <f>[2]Activity_UPS!E36</f>
        <v>1.327386722</v>
      </c>
      <c r="F36" s="7">
        <f>[2]Activity_UPS!F36</f>
        <v>1.4038721208</v>
      </c>
      <c r="G36" s="7">
        <f>[2]Activity_UPS!G36</f>
        <v>1.395978187200001</v>
      </c>
      <c r="H36" s="7">
        <f>[2]Activity_UPS!H36</f>
        <v>0.74357262720000028</v>
      </c>
      <c r="I36" s="7">
        <f>[2]Activity_UPS!I36</f>
        <v>2.7556049975999999</v>
      </c>
      <c r="J36" s="7">
        <f>[2]Activity_UPS!J36</f>
        <v>2.9959199999999999</v>
      </c>
      <c r="K36" s="7">
        <f>[2]Activity_UPS!K36</f>
        <v>2.9959199999999999</v>
      </c>
      <c r="M36" s="2"/>
      <c r="N36" s="6"/>
      <c r="O36" s="6"/>
      <c r="P36" s="6"/>
      <c r="Q36" s="6"/>
      <c r="R36" s="6"/>
      <c r="S36" s="6"/>
      <c r="T36" s="6"/>
      <c r="U36" s="6"/>
      <c r="V36" s="6"/>
      <c r="X36" s="14"/>
    </row>
    <row r="37" spans="1:24" ht="14.5" customHeight="1">
      <c r="A37" s="1" t="str">
        <f>[2]Activity_UPS!A37</f>
        <v>EUR</v>
      </c>
      <c r="B37" s="1" t="str">
        <f>[2]Activity_UPS!B37</f>
        <v>UPS_WAV_POT</v>
      </c>
      <c r="C37" s="7">
        <f>[2]Activity_UPS!C37</f>
        <v>1.7034435999999999</v>
      </c>
      <c r="D37" s="7">
        <f>[2]Activity_UPS!D37</f>
        <v>1.1800779260000001</v>
      </c>
      <c r="E37" s="7">
        <f>[2]Activity_UPS!E37</f>
        <v>0.52261327800000013</v>
      </c>
      <c r="F37" s="7">
        <f>[2]Activity_UPS!F37</f>
        <v>0</v>
      </c>
      <c r="G37" s="7">
        <f>[2]Activity_UPS!G37</f>
        <v>0</v>
      </c>
      <c r="H37" s="7">
        <f>[2]Activity_UPS!H37</f>
        <v>0</v>
      </c>
      <c r="I37" s="7">
        <f>[2]Activity_UPS!I37</f>
        <v>0</v>
      </c>
      <c r="J37" s="7">
        <f>[2]Activity_UPS!J37</f>
        <v>0</v>
      </c>
      <c r="K37" s="7">
        <f>[2]Activity_UPS!K37</f>
        <v>0</v>
      </c>
      <c r="M37" s="2"/>
      <c r="N37" s="6"/>
      <c r="O37" s="6"/>
      <c r="P37" s="6"/>
      <c r="Q37" s="6"/>
      <c r="R37" s="6"/>
      <c r="S37" s="6"/>
      <c r="T37" s="6"/>
      <c r="U37" s="6"/>
      <c r="V37" s="6"/>
      <c r="X37" s="14"/>
    </row>
    <row r="38" spans="1:24" ht="14.5" customHeight="1">
      <c r="A38" s="1" t="str">
        <f>[2]Activity_UPS!A38</f>
        <v>EUR</v>
      </c>
      <c r="B38" s="1" t="str">
        <f>[2]Activity_UPS!B38</f>
        <v>UPS_WIN_ON_POT</v>
      </c>
      <c r="C38" s="7">
        <f>[2]Activity_UPS!C38</f>
        <v>550.08000000000004</v>
      </c>
      <c r="D38" s="7">
        <f>[2]Activity_UPS!D38</f>
        <v>983.02</v>
      </c>
      <c r="E38" s="7">
        <f>[2]Activity_UPS!E38</f>
        <v>1530.690000000001</v>
      </c>
      <c r="F38" s="7">
        <f>[2]Activity_UPS!F38</f>
        <v>2439.9083252090259</v>
      </c>
      <c r="G38" s="7">
        <f>[2]Activity_UPS!G38</f>
        <v>3078.066753781754</v>
      </c>
      <c r="H38" s="7">
        <f>[2]Activity_UPS!H38</f>
        <v>3290.3529904358838</v>
      </c>
      <c r="I38" s="7">
        <f>[2]Activity_UPS!I38</f>
        <v>3364.8416732401001</v>
      </c>
      <c r="J38" s="7">
        <f>[2]Activity_UPS!J38</f>
        <v>3460.6718373684012</v>
      </c>
      <c r="K38" s="7">
        <f>[2]Activity_UPS!K38</f>
        <v>3610.7368860946181</v>
      </c>
      <c r="R38" s="9"/>
      <c r="W38" s="14"/>
      <c r="X38" s="14"/>
    </row>
    <row r="39" spans="1:24" ht="14.5" customHeight="1">
      <c r="A39" s="1" t="str">
        <f>[2]Activity_UPS!A39</f>
        <v>EUR</v>
      </c>
      <c r="B39" s="1" t="str">
        <f>[2]Activity_UPS!B39</f>
        <v>UPS_WIN_OFF_POT</v>
      </c>
      <c r="C39" s="7">
        <f>[2]Activity_UPS!C39</f>
        <v>0</v>
      </c>
      <c r="D39" s="7">
        <f>[2]Activity_UPS!D39</f>
        <v>126.62</v>
      </c>
      <c r="E39" s="7">
        <f>[2]Activity_UPS!E39</f>
        <v>259.57</v>
      </c>
      <c r="F39" s="7">
        <f>[2]Activity_UPS!F39</f>
        <v>813.84325110719988</v>
      </c>
      <c r="G39" s="7">
        <f>[2]Activity_UPS!G39</f>
        <v>1400.0936480384</v>
      </c>
      <c r="H39" s="7">
        <f>[2]Activity_UPS!H39</f>
        <v>1985.5568452560001</v>
      </c>
      <c r="I39" s="7">
        <f>[2]Activity_UPS!I39</f>
        <v>2337.0040758768</v>
      </c>
      <c r="J39" s="7">
        <f>[2]Activity_UPS!J39</f>
        <v>2398.5191270784021</v>
      </c>
      <c r="K39" s="7">
        <f>[2]Activity_UPS!K39</f>
        <v>2398.5191270784021</v>
      </c>
      <c r="W39" s="14"/>
      <c r="X39" s="14"/>
    </row>
    <row r="40" spans="1:24" ht="14.5" customHeight="1">
      <c r="A40" s="1" t="str">
        <f>[2]Activity_UPS!A40</f>
        <v>EUR</v>
      </c>
      <c r="B40" s="1" t="str">
        <f>[2]Activity_UPS!B40</f>
        <v>UPS_BIO_RPS_POT</v>
      </c>
      <c r="C40" s="7">
        <f>[2]Activity_UPS!C40</f>
        <v>286.76295521368598</v>
      </c>
      <c r="D40" s="7">
        <f>[2]Activity_UPS!D40</f>
        <v>522.00000000000011</v>
      </c>
      <c r="E40" s="7">
        <f>[2]Activity_UPS!E40</f>
        <v>670.39999999999986</v>
      </c>
      <c r="F40" s="7">
        <f>[2]Activity_UPS!F40</f>
        <v>809.89999999999986</v>
      </c>
      <c r="G40" s="7">
        <f>[2]Activity_UPS!G40</f>
        <v>949.4</v>
      </c>
      <c r="H40" s="7">
        <f>[2]Activity_UPS!H40</f>
        <v>972.5999999999998</v>
      </c>
      <c r="I40" s="7">
        <f>[2]Activity_UPS!I40</f>
        <v>995.79999999999984</v>
      </c>
      <c r="J40" s="7">
        <f>[2]Activity_UPS!J40</f>
        <v>1014.6</v>
      </c>
      <c r="K40" s="7">
        <f>[2]Activity_UPS!K40</f>
        <v>1033.4000000000001</v>
      </c>
      <c r="W40" s="14"/>
      <c r="X40" s="14"/>
    </row>
    <row r="41" spans="1:24" ht="14.5" customHeight="1">
      <c r="A41" s="1" t="str">
        <f>[2]Activity_UPS!A41</f>
        <v>EUR</v>
      </c>
      <c r="B41" s="1" t="str">
        <f>[2]Activity_UPS!B41</f>
        <v>UPS_BIO_CRP_STC_POT</v>
      </c>
      <c r="C41" s="7">
        <f>[2]Activity_UPS!C41</f>
        <v>95.129058419180822</v>
      </c>
      <c r="D41" s="7">
        <f>[2]Activity_UPS!D41</f>
        <v>143.72114290181469</v>
      </c>
      <c r="E41" s="7">
        <f>[2]Activity_UPS!E41</f>
        <v>178.49021595678539</v>
      </c>
      <c r="F41" s="7">
        <f>[2]Activity_UPS!F41</f>
        <v>0</v>
      </c>
      <c r="G41" s="7">
        <f>[2]Activity_UPS!G41</f>
        <v>288.10000000000002</v>
      </c>
      <c r="H41" s="7">
        <f>[2]Activity_UPS!H41</f>
        <v>288.3</v>
      </c>
      <c r="I41" s="7">
        <f>[2]Activity_UPS!I41</f>
        <v>288.50000000000011</v>
      </c>
      <c r="J41" s="7">
        <f>[2]Activity_UPS!J41</f>
        <v>286.64999999999998</v>
      </c>
      <c r="K41" s="7">
        <f>[2]Activity_UPS!K41</f>
        <v>284.80000000000013</v>
      </c>
      <c r="W41" s="14"/>
      <c r="X41" s="14"/>
    </row>
    <row r="42" spans="1:24" ht="14.5" customHeight="1">
      <c r="A42" s="1" t="str">
        <f>[2]Activity_UPS!A42</f>
        <v>EUR</v>
      </c>
      <c r="B42" s="1" t="str">
        <f>[2]Activity_UPS!B42</f>
        <v>UPS_BIO_CRP_SUG_POT</v>
      </c>
      <c r="C42" s="7">
        <f>[2]Activity_UPS!C42</f>
        <v>346.6</v>
      </c>
      <c r="D42" s="7">
        <f>[2]Activity_UPS!D42</f>
        <v>474.9</v>
      </c>
      <c r="E42" s="7">
        <f>[2]Activity_UPS!E42</f>
        <v>603.20000000000005</v>
      </c>
      <c r="F42" s="7">
        <f>[2]Activity_UPS!F42</f>
        <v>742.84999999999991</v>
      </c>
      <c r="G42" s="7">
        <f>[2]Activity_UPS!G42</f>
        <v>882.5</v>
      </c>
      <c r="H42" s="7">
        <f>[2]Activity_UPS!H42</f>
        <v>913.5</v>
      </c>
      <c r="I42" s="7">
        <f>[2]Activity_UPS!I42</f>
        <v>944.5</v>
      </c>
      <c r="J42" s="7">
        <f>[2]Activity_UPS!J42</f>
        <v>969.8</v>
      </c>
      <c r="K42" s="7">
        <f>[2]Activity_UPS!K42</f>
        <v>995.10000000000014</v>
      </c>
    </row>
    <row r="43" spans="1:24" ht="14.5" customHeight="1">
      <c r="A43" s="1" t="str">
        <f>[2]Activity_UPS!A43</f>
        <v>EUR</v>
      </c>
      <c r="B43" s="1" t="str">
        <f>[2]Activity_UPS!B43</f>
        <v>UPS_BIO_CRP_GRS_POT</v>
      </c>
      <c r="C43" s="7">
        <f>[2]Activity_UPS!C43</f>
        <v>0</v>
      </c>
      <c r="D43" s="7">
        <f>[2]Activity_UPS!D43</f>
        <v>50.053372751058312</v>
      </c>
      <c r="E43" s="7">
        <f>[2]Activity_UPS!E43</f>
        <v>1527.3</v>
      </c>
      <c r="F43" s="7">
        <f>[2]Activity_UPS!F43</f>
        <v>1652.4</v>
      </c>
      <c r="G43" s="7">
        <f>[2]Activity_UPS!G43</f>
        <v>1777.5000000000009</v>
      </c>
      <c r="H43" s="7">
        <f>[2]Activity_UPS!H43</f>
        <v>1751.8</v>
      </c>
      <c r="I43" s="7">
        <f>[2]Activity_UPS!I43</f>
        <v>1726.1</v>
      </c>
      <c r="J43" s="7">
        <f>[2]Activity_UPS!J43</f>
        <v>1696.9</v>
      </c>
      <c r="K43" s="7">
        <f>[2]Activity_UPS!K43</f>
        <v>1667.7</v>
      </c>
    </row>
    <row r="44" spans="1:24" ht="14.5" customHeight="1">
      <c r="A44" s="1" t="str">
        <f>[2]Activity_UPS!A44</f>
        <v>EUR</v>
      </c>
      <c r="B44" s="1" t="str">
        <f>[2]Activity_UPS!B44</f>
        <v>UPS_BIO_CRP_WOD_1_POT</v>
      </c>
      <c r="C44" s="7">
        <f>[2]Activity_UPS!C44</f>
        <v>0</v>
      </c>
      <c r="D44" s="7">
        <f>[2]Activity_UPS!D44</f>
        <v>0</v>
      </c>
      <c r="E44" s="7">
        <f>[2]Activity_UPS!E44</f>
        <v>0</v>
      </c>
      <c r="F44" s="7">
        <f>[2]Activity_UPS!F44</f>
        <v>292.5</v>
      </c>
      <c r="G44" s="7">
        <f>[2]Activity_UPS!G44</f>
        <v>317.60000000000002</v>
      </c>
      <c r="H44" s="7">
        <f>[2]Activity_UPS!H44</f>
        <v>310.3</v>
      </c>
      <c r="I44" s="7">
        <f>[2]Activity_UPS!I44</f>
        <v>303</v>
      </c>
      <c r="J44" s="7">
        <f>[2]Activity_UPS!J44</f>
        <v>294.45</v>
      </c>
      <c r="K44" s="7">
        <f>[2]Activity_UPS!K44</f>
        <v>285.89999999999998</v>
      </c>
    </row>
    <row r="45" spans="1:24" ht="14.5" customHeight="1">
      <c r="A45" s="1" t="str">
        <f>[2]Activity_UPS!A45</f>
        <v>EUR</v>
      </c>
      <c r="B45" s="1" t="str">
        <f>[2]Activity_UPS!B45</f>
        <v>UPS_BIO_CRP_WOD_2_POT</v>
      </c>
      <c r="C45" s="7">
        <f>[2]Activity_UPS!C45</f>
        <v>0</v>
      </c>
      <c r="D45" s="7">
        <f>[2]Activity_UPS!D45</f>
        <v>45.65</v>
      </c>
      <c r="E45" s="7">
        <f>[2]Activity_UPS!E45</f>
        <v>91.3</v>
      </c>
      <c r="F45" s="7">
        <f>[2]Activity_UPS!F45</f>
        <v>93.95</v>
      </c>
      <c r="G45" s="7">
        <f>[2]Activity_UPS!G45</f>
        <v>96.6</v>
      </c>
      <c r="H45" s="7">
        <f>[2]Activity_UPS!H45</f>
        <v>99.65</v>
      </c>
      <c r="I45" s="7">
        <f>[2]Activity_UPS!I45</f>
        <v>102.7</v>
      </c>
      <c r="J45" s="7">
        <f>[2]Activity_UPS!J45</f>
        <v>105.85</v>
      </c>
      <c r="K45" s="7">
        <f>[2]Activity_UPS!K45</f>
        <v>109</v>
      </c>
    </row>
    <row r="46" spans="1:24" ht="14.5" customHeight="1">
      <c r="A46" s="1" t="str">
        <f>[2]Activity_UPS!A46</f>
        <v>EUR</v>
      </c>
      <c r="B46" s="1" t="str">
        <f>[2]Activity_UPS!B46</f>
        <v>UPS_BIO_AGR_WST_POT</v>
      </c>
      <c r="C46" s="7">
        <f>[2]Activity_UPS!C46</f>
        <v>1109.8</v>
      </c>
      <c r="D46" s="7">
        <f>[2]Activity_UPS!D46</f>
        <v>1127.0999999999999</v>
      </c>
      <c r="E46" s="7">
        <f>[2]Activity_UPS!E46</f>
        <v>802.75516266661418</v>
      </c>
      <c r="F46" s="7">
        <f>[2]Activity_UPS!F46</f>
        <v>1132.5</v>
      </c>
      <c r="G46" s="7">
        <f>[2]Activity_UPS!G46</f>
        <v>1120.5999999999999</v>
      </c>
      <c r="H46" s="7">
        <f>[2]Activity_UPS!H46</f>
        <v>1106.5999999999999</v>
      </c>
      <c r="I46" s="7">
        <f>[2]Activity_UPS!I46</f>
        <v>1092.5999999999999</v>
      </c>
      <c r="J46" s="7">
        <f>[2]Activity_UPS!J46</f>
        <v>1078.4000000000001</v>
      </c>
      <c r="K46" s="7">
        <f>[2]Activity_UPS!K46</f>
        <v>1064.2</v>
      </c>
    </row>
    <row r="47" spans="1:24" ht="14.5" customHeight="1">
      <c r="A47" s="1" t="str">
        <f>[2]Activity_UPS!A47</f>
        <v>EUR</v>
      </c>
      <c r="B47" s="1" t="str">
        <f>[2]Activity_UPS!B47</f>
        <v>UPS_BIO_FOR_1_POT</v>
      </c>
      <c r="C47" s="7">
        <f>[2]Activity_UPS!C47</f>
        <v>0</v>
      </c>
      <c r="D47" s="7">
        <f>[2]Activity_UPS!D47</f>
        <v>0</v>
      </c>
      <c r="E47" s="7">
        <f>[2]Activity_UPS!E47</f>
        <v>0</v>
      </c>
      <c r="F47" s="7">
        <f>[2]Activity_UPS!F47</f>
        <v>0</v>
      </c>
      <c r="G47" s="7">
        <f>[2]Activity_UPS!G47</f>
        <v>0</v>
      </c>
      <c r="H47" s="7">
        <f>[2]Activity_UPS!H47</f>
        <v>0</v>
      </c>
      <c r="I47" s="7">
        <f>[2]Activity_UPS!I47</f>
        <v>0</v>
      </c>
      <c r="J47" s="7">
        <f>[2]Activity_UPS!J47</f>
        <v>0</v>
      </c>
      <c r="K47" s="7">
        <f>[2]Activity_UPS!K47</f>
        <v>0</v>
      </c>
    </row>
    <row r="48" spans="1:24" ht="14.5" customHeight="1">
      <c r="A48" s="1" t="str">
        <f>[2]Activity_UPS!A48</f>
        <v>EUR</v>
      </c>
      <c r="B48" s="1" t="str">
        <f>[2]Activity_UPS!B48</f>
        <v>UPS_BIO_FOR_2_POT</v>
      </c>
      <c r="C48" s="7">
        <f>[2]Activity_UPS!C48</f>
        <v>313.27920460312691</v>
      </c>
      <c r="D48" s="7">
        <f>[2]Activity_UPS!D48</f>
        <v>293.51811434712539</v>
      </c>
      <c r="E48" s="7">
        <f>[2]Activity_UPS!E48</f>
        <v>0</v>
      </c>
      <c r="F48" s="7">
        <f>[2]Activity_UPS!F48</f>
        <v>315.39999999999998</v>
      </c>
      <c r="G48" s="7">
        <f>[2]Activity_UPS!G48</f>
        <v>320.60000000000002</v>
      </c>
      <c r="H48" s="7">
        <f>[2]Activity_UPS!H48</f>
        <v>312.7</v>
      </c>
      <c r="I48" s="7">
        <f>[2]Activity_UPS!I48</f>
        <v>304.8</v>
      </c>
      <c r="J48" s="7">
        <f>[2]Activity_UPS!J48</f>
        <v>304.9500000000001</v>
      </c>
      <c r="K48" s="7">
        <f>[2]Activity_UPS!K48</f>
        <v>305.10000000000002</v>
      </c>
    </row>
    <row r="49" spans="1:11" ht="14.5" customHeight="1">
      <c r="A49" s="1" t="str">
        <f>[2]Activity_UPS!A49</f>
        <v>EUR</v>
      </c>
      <c r="B49" s="1" t="str">
        <f>[2]Activity_UPS!B49</f>
        <v>UPS_BIO_WOD_RES_1_POT</v>
      </c>
      <c r="C49" s="7">
        <f>[2]Activity_UPS!C49</f>
        <v>110.6</v>
      </c>
      <c r="D49" s="7">
        <f>[2]Activity_UPS!D49</f>
        <v>112.3</v>
      </c>
      <c r="E49" s="7">
        <f>[2]Activity_UPS!E49</f>
        <v>0</v>
      </c>
      <c r="F49" s="7">
        <f>[2]Activity_UPS!F49</f>
        <v>116.75</v>
      </c>
      <c r="G49" s="7">
        <f>[2]Activity_UPS!G49</f>
        <v>119.5</v>
      </c>
      <c r="H49" s="7">
        <f>[2]Activity_UPS!H49</f>
        <v>127.8</v>
      </c>
      <c r="I49" s="7">
        <f>[2]Activity_UPS!I49</f>
        <v>136.1</v>
      </c>
      <c r="J49" s="7">
        <f>[2]Activity_UPS!J49</f>
        <v>139.69999999999999</v>
      </c>
      <c r="K49" s="7">
        <f>[2]Activity_UPS!K49</f>
        <v>143.30000000000001</v>
      </c>
    </row>
    <row r="50" spans="1:11" ht="14.5" customHeight="1">
      <c r="A50" s="1" t="str">
        <f>[2]Activity_UPS!A50</f>
        <v>EUR</v>
      </c>
      <c r="B50" s="1" t="str">
        <f>[2]Activity_UPS!B50</f>
        <v>UPS_BIO_WOD_RES_2_POT</v>
      </c>
      <c r="C50" s="7">
        <f>[2]Activity_UPS!C50</f>
        <v>156.19999999999999</v>
      </c>
      <c r="D50" s="7">
        <f>[2]Activity_UPS!D50</f>
        <v>155.85</v>
      </c>
      <c r="E50" s="7">
        <f>[2]Activity_UPS!E50</f>
        <v>155.5</v>
      </c>
      <c r="F50" s="7">
        <f>[2]Activity_UPS!F50</f>
        <v>155.44999999999999</v>
      </c>
      <c r="G50" s="7">
        <f>[2]Activity_UPS!G50</f>
        <v>155.4</v>
      </c>
      <c r="H50" s="7">
        <f>[2]Activity_UPS!H50</f>
        <v>163.25</v>
      </c>
      <c r="I50" s="7">
        <f>[2]Activity_UPS!I50</f>
        <v>171.1</v>
      </c>
      <c r="J50" s="7">
        <f>[2]Activity_UPS!J50</f>
        <v>173.05</v>
      </c>
      <c r="K50" s="7">
        <f>[2]Activity_UPS!K50</f>
        <v>175</v>
      </c>
    </row>
    <row r="51" spans="1:11" ht="14.5" customHeight="1">
      <c r="A51" s="1" t="str">
        <f>[2]Activity_UPS!A51</f>
        <v>EUR</v>
      </c>
      <c r="B51" s="1" t="str">
        <f>[2]Activity_UPS!B51</f>
        <v>UPS_BIO_WOD_PRD_1_POT</v>
      </c>
      <c r="C51" s="7">
        <f>[2]Activity_UPS!C51</f>
        <v>977.3</v>
      </c>
      <c r="D51" s="7">
        <f>[2]Activity_UPS!D51</f>
        <v>955.45</v>
      </c>
      <c r="E51" s="7">
        <f>[2]Activity_UPS!E51</f>
        <v>933.59999999999991</v>
      </c>
      <c r="F51" s="7">
        <f>[2]Activity_UPS!F51</f>
        <v>940.25</v>
      </c>
      <c r="G51" s="7">
        <f>[2]Activity_UPS!G51</f>
        <v>946.90000000000009</v>
      </c>
      <c r="H51" s="7">
        <f>[2]Activity_UPS!H51</f>
        <v>945.4</v>
      </c>
      <c r="I51" s="7">
        <f>[2]Activity_UPS!I51</f>
        <v>943.89999999999986</v>
      </c>
      <c r="J51" s="7">
        <f>[2]Activity_UPS!J51</f>
        <v>923.15</v>
      </c>
      <c r="K51" s="7">
        <f>[2]Activity_UPS!K51</f>
        <v>902.4</v>
      </c>
    </row>
    <row r="52" spans="1:11" ht="14.5" customHeight="1">
      <c r="A52" s="1" t="str">
        <f>[2]Activity_UPS!A52</f>
        <v>EUR</v>
      </c>
      <c r="B52" s="1" t="str">
        <f>[2]Activity_UPS!B52</f>
        <v>UPS_BIO_WOD_PRD_2_POT</v>
      </c>
      <c r="C52" s="7">
        <f>[2]Activity_UPS!C52</f>
        <v>0</v>
      </c>
      <c r="D52" s="7">
        <f>[2]Activity_UPS!D52</f>
        <v>0</v>
      </c>
      <c r="E52" s="7">
        <f>[2]Activity_UPS!E52</f>
        <v>0</v>
      </c>
      <c r="F52" s="7">
        <f>[2]Activity_UPS!F52</f>
        <v>0</v>
      </c>
      <c r="G52" s="7">
        <f>[2]Activity_UPS!G52</f>
        <v>0</v>
      </c>
      <c r="H52" s="7">
        <f>[2]Activity_UPS!H52</f>
        <v>0</v>
      </c>
      <c r="I52" s="7">
        <f>[2]Activity_UPS!I52</f>
        <v>0</v>
      </c>
      <c r="J52" s="7">
        <f>[2]Activity_UPS!J52</f>
        <v>0</v>
      </c>
      <c r="K52" s="7">
        <f>[2]Activity_UPS!K52</f>
        <v>0</v>
      </c>
    </row>
    <row r="53" spans="1:11" ht="14.5" customHeight="1">
      <c r="A53" s="1" t="str">
        <f>[2]Activity_UPS!A53</f>
        <v>EUR</v>
      </c>
      <c r="B53" s="1" t="str">
        <f>[2]Activity_UPS!B53</f>
        <v>UPS_BIO_MUN_POT</v>
      </c>
      <c r="C53" s="7">
        <f>[2]Activity_UPS!C53</f>
        <v>424.3</v>
      </c>
      <c r="D53" s="7">
        <f>[2]Activity_UPS!D53</f>
        <v>447.64999999999992</v>
      </c>
      <c r="E53" s="7">
        <f>[2]Activity_UPS!E53</f>
        <v>470.99999999999989</v>
      </c>
      <c r="F53" s="7">
        <f>[2]Activity_UPS!F53</f>
        <v>517.99999999999989</v>
      </c>
      <c r="G53" s="7">
        <f>[2]Activity_UPS!G53</f>
        <v>565.00000000000011</v>
      </c>
      <c r="H53" s="7">
        <f>[2]Activity_UPS!H53</f>
        <v>610.15000000000009</v>
      </c>
      <c r="I53" s="7">
        <f>[2]Activity_UPS!I53</f>
        <v>655.29999999999984</v>
      </c>
      <c r="J53" s="7">
        <f>[2]Activity_UPS!J53</f>
        <v>707.09999999999991</v>
      </c>
      <c r="K53" s="7">
        <f>[2]Activity_UPS!K53</f>
        <v>758.89999999999986</v>
      </c>
    </row>
    <row r="54" spans="1:11" ht="14.5" customHeight="1">
      <c r="A54" s="1" t="str">
        <f>[2]Activity_UPS!A54</f>
        <v>EUR</v>
      </c>
      <c r="B54" s="1" t="str">
        <f>[2]Activity_UPS!B54</f>
        <v>UPS_BIO_SLU_POT</v>
      </c>
      <c r="C54" s="7">
        <f>[2]Activity_UPS!C54</f>
        <v>24.1</v>
      </c>
      <c r="D54" s="7">
        <f>[2]Activity_UPS!D54</f>
        <v>25.95</v>
      </c>
      <c r="E54" s="7">
        <f>[2]Activity_UPS!E54</f>
        <v>0</v>
      </c>
      <c r="F54" s="7">
        <f>[2]Activity_UPS!F54</f>
        <v>31.35</v>
      </c>
      <c r="G54" s="7">
        <f>[2]Activity_UPS!G54</f>
        <v>34.900000000000013</v>
      </c>
      <c r="H54" s="7">
        <f>[2]Activity_UPS!H54</f>
        <v>38.950000000000003</v>
      </c>
      <c r="I54" s="7">
        <f>[2]Activity_UPS!I54</f>
        <v>42.999999999999993</v>
      </c>
      <c r="J54" s="7">
        <f>[2]Activity_UPS!J54</f>
        <v>48.3</v>
      </c>
      <c r="K54" s="7">
        <f>[2]Activity_UPS!K54</f>
        <v>53.600000000000009</v>
      </c>
    </row>
    <row r="55" spans="1:11" ht="14.5" customHeight="1">
      <c r="A55" s="1" t="str">
        <f>[2]Activity_UPS!A55</f>
        <v>EUR</v>
      </c>
      <c r="B55" s="1" t="str">
        <f>[2]Activity_UPS!B55</f>
        <v>UPS_BIO_GAS_POT</v>
      </c>
      <c r="C55" s="7">
        <f>[2]Activity_UPS!C55</f>
        <v>1246</v>
      </c>
      <c r="D55" s="7">
        <f>[2]Activity_UPS!D55</f>
        <v>1237.0999999999999</v>
      </c>
      <c r="E55" s="7">
        <f>[2]Activity_UPS!E55</f>
        <v>908.08825137660097</v>
      </c>
      <c r="F55" s="7">
        <f>[2]Activity_UPS!F55</f>
        <v>1233.55</v>
      </c>
      <c r="G55" s="7">
        <f>[2]Activity_UPS!G55</f>
        <v>1238.9000000000001</v>
      </c>
      <c r="H55" s="7">
        <f>[2]Activity_UPS!H55</f>
        <v>1245.75</v>
      </c>
      <c r="I55" s="7">
        <f>[2]Activity_UPS!I55</f>
        <v>1252.5999999999999</v>
      </c>
      <c r="J55" s="7">
        <f>[2]Activity_UPS!J55</f>
        <v>1259.4000000000001</v>
      </c>
      <c r="K55" s="7">
        <f>[2]Activity_UPS!K55</f>
        <v>1266.2</v>
      </c>
    </row>
    <row r="56" spans="1:11" ht="14.5" customHeight="1">
      <c r="A56" s="1" t="str">
        <f>[2]Activity_UPS!A56</f>
        <v>EUR</v>
      </c>
      <c r="B56" s="1" t="str">
        <f>[2]Activity_UPS!B56</f>
        <v>UPS_BIO_LIQ_POT</v>
      </c>
      <c r="C56" s="7">
        <f>[2]Activity_UPS!C56</f>
        <v>0</v>
      </c>
      <c r="D56" s="7">
        <f>[2]Activity_UPS!D56</f>
        <v>0</v>
      </c>
      <c r="E56" s="7">
        <f>[2]Activity_UPS!E56</f>
        <v>0</v>
      </c>
      <c r="F56" s="7">
        <f>[2]Activity_UPS!F56</f>
        <v>71.400000000000006</v>
      </c>
      <c r="G56" s="7">
        <f>[2]Activity_UPS!G56</f>
        <v>73.599999999999994</v>
      </c>
      <c r="H56" s="7">
        <f>[2]Activity_UPS!H56</f>
        <v>65</v>
      </c>
      <c r="I56" s="7">
        <f>[2]Activity_UPS!I56</f>
        <v>56.4</v>
      </c>
      <c r="J56" s="7">
        <f>[2]Activity_UPS!J56</f>
        <v>56.399999999999991</v>
      </c>
      <c r="K56" s="7">
        <f>[2]Activity_UPS!K56</f>
        <v>56.399999999999991</v>
      </c>
    </row>
    <row r="57" spans="1:11" ht="14.5" customHeight="1">
      <c r="A57" s="1" t="str">
        <f>[2]Activity_UPS!A57</f>
        <v>EUR</v>
      </c>
      <c r="B57" s="1" t="str">
        <f>[2]Activity_UPS!B57</f>
        <v>UPS_BIO_BLD_RAGOIL</v>
      </c>
      <c r="C57" s="7">
        <f>[2]Activity_UPS!C57</f>
        <v>10862.580743494431</v>
      </c>
      <c r="D57" s="7">
        <f>[2]Activity_UPS!D57</f>
        <v>19773.360000000011</v>
      </c>
      <c r="E57" s="7">
        <f>[2]Activity_UPS!E57</f>
        <v>25394.752</v>
      </c>
      <c r="F57" s="7">
        <f>[2]Activity_UPS!F57</f>
        <v>30679.011999999999</v>
      </c>
      <c r="G57" s="7">
        <f>[2]Activity_UPS!G57</f>
        <v>35963.271999999997</v>
      </c>
      <c r="H57" s="7">
        <f>[2]Activity_UPS!H57</f>
        <v>36842.087999999989</v>
      </c>
      <c r="I57" s="7">
        <f>[2]Activity_UPS!I57</f>
        <v>37720.904000000002</v>
      </c>
      <c r="J57" s="7">
        <f>[2]Activity_UPS!J57</f>
        <v>38433.04800000001</v>
      </c>
      <c r="K57" s="7">
        <f>[2]Activity_UPS!K57</f>
        <v>39145.192000000003</v>
      </c>
    </row>
    <row r="58" spans="1:11" ht="14.5" customHeight="1">
      <c r="A58" s="1" t="str">
        <f>[2]Activity_UPS!A58</f>
        <v>EUR</v>
      </c>
      <c r="B58" s="1" t="str">
        <f>[2]Activity_UPS!B58</f>
        <v>UPS_BIO_BLD_STC</v>
      </c>
      <c r="C58" s="7">
        <f>[2]Activity_UPS!C58</f>
        <v>5595.4912162162163</v>
      </c>
      <c r="D58" s="7">
        <f>[2]Activity_UPS!D58</f>
        <v>8453.6776254847391</v>
      </c>
      <c r="E58" s="7">
        <f>[2]Activity_UPS!E58</f>
        <v>5295.3049483955656</v>
      </c>
      <c r="F58" s="7">
        <f>[2]Activity_UPS!F58</f>
        <v>0</v>
      </c>
      <c r="G58" s="7">
        <f>[2]Activity_UPS!G58</f>
        <v>0</v>
      </c>
      <c r="H58" s="7">
        <f>[2]Activity_UPS!H58</f>
        <v>0</v>
      </c>
      <c r="I58" s="7">
        <f>[2]Activity_UPS!I58</f>
        <v>1307.235859996814</v>
      </c>
      <c r="J58" s="7">
        <f>[2]Activity_UPS!J58</f>
        <v>30.145290396153541</v>
      </c>
      <c r="K58" s="7">
        <f>[2]Activity_UPS!K58</f>
        <v>0</v>
      </c>
    </row>
    <row r="59" spans="1:11" ht="14.5" customHeight="1">
      <c r="A59" s="1" t="str">
        <f>[2]Activity_UPS!A59</f>
        <v>EUR</v>
      </c>
      <c r="B59" s="1" t="str">
        <f>[2]Activity_UPS!B59</f>
        <v>UPS_BIO_BLD_SUG</v>
      </c>
      <c r="C59" s="7">
        <f>[2]Activity_UPS!C59</f>
        <v>12596.062641509439</v>
      </c>
      <c r="D59" s="7">
        <f>[2]Activity_UPS!D59</f>
        <v>0</v>
      </c>
      <c r="E59" s="7">
        <f>[2]Activity_UPS!E59</f>
        <v>0</v>
      </c>
      <c r="F59" s="7">
        <f>[2]Activity_UPS!F59</f>
        <v>0</v>
      </c>
      <c r="G59" s="7">
        <f>[2]Activity_UPS!G59</f>
        <v>0</v>
      </c>
      <c r="H59" s="7">
        <f>[2]Activity_UPS!H59</f>
        <v>0</v>
      </c>
      <c r="I59" s="7">
        <f>[2]Activity_UPS!I59</f>
        <v>0</v>
      </c>
      <c r="J59" s="7">
        <f>[2]Activity_UPS!J59</f>
        <v>0</v>
      </c>
      <c r="K59" s="7">
        <f>[2]Activity_UPS!K59</f>
        <v>0</v>
      </c>
    </row>
    <row r="60" spans="1:11" ht="14.5" customHeight="1">
      <c r="A60" s="1" t="str">
        <f>[2]Activity_UPS!A60</f>
        <v>EUR</v>
      </c>
      <c r="B60" s="1" t="str">
        <f>[2]Activity_UPS!B60</f>
        <v>UPS_BIO_BLD_LGC</v>
      </c>
      <c r="C60" s="7">
        <f>[2]Activity_UPS!C60</f>
        <v>0</v>
      </c>
      <c r="D60" s="7">
        <f>[2]Activity_UPS!D60</f>
        <v>0</v>
      </c>
      <c r="E60" s="7">
        <f>[2]Activity_UPS!E60</f>
        <v>84856.788</v>
      </c>
      <c r="F60" s="7">
        <f>[2]Activity_UPS!F60</f>
        <v>91807.343999999997</v>
      </c>
      <c r="G60" s="7">
        <f>[2]Activity_UPS!G60</f>
        <v>98757.900000000023</v>
      </c>
      <c r="H60" s="7">
        <f>[2]Activity_UPS!H60</f>
        <v>97330.008000000016</v>
      </c>
      <c r="I60" s="7">
        <f>[2]Activity_UPS!I60</f>
        <v>95902.11599999998</v>
      </c>
      <c r="J60" s="7">
        <f>[2]Activity_UPS!J60</f>
        <v>94279.764000000025</v>
      </c>
      <c r="K60" s="7">
        <f>[2]Activity_UPS!K60</f>
        <v>0</v>
      </c>
    </row>
    <row r="61" spans="1:11" ht="14.5" customHeight="1">
      <c r="A61" s="1" t="str">
        <f>[2]Activity_UPS!A61</f>
        <v>EUR</v>
      </c>
      <c r="B61" s="1" t="str">
        <f>[2]Activity_UPS!B61</f>
        <v>HH2_DEL_BIO_REF_C_NEW</v>
      </c>
      <c r="C61" s="7">
        <f>[2]Activity_UPS!C61</f>
        <v>0</v>
      </c>
      <c r="D61" s="7">
        <f>[2]Activity_UPS!D61</f>
        <v>0</v>
      </c>
      <c r="E61" s="7">
        <f>[2]Activity_UPS!E61</f>
        <v>0</v>
      </c>
      <c r="F61" s="7">
        <f>[2]Activity_UPS!F61</f>
        <v>0</v>
      </c>
      <c r="G61" s="7">
        <f>[2]Activity_UPS!G61</f>
        <v>0</v>
      </c>
      <c r="H61" s="7">
        <f>[2]Activity_UPS!H61</f>
        <v>0</v>
      </c>
      <c r="I61" s="7">
        <f>[2]Activity_UPS!I61</f>
        <v>308.80203019288098</v>
      </c>
      <c r="J61" s="7">
        <f>[2]Activity_UPS!J61</f>
        <v>299.28700459486163</v>
      </c>
      <c r="K61" s="7">
        <f>[2]Activity_UPS!K61</f>
        <v>66.830674748103448</v>
      </c>
    </row>
    <row r="62" spans="1:11" ht="14.5" customHeight="1">
      <c r="A62" s="1" t="str">
        <f>[2]Activity_UPS!A62</f>
        <v>EUR</v>
      </c>
      <c r="B62" s="1" t="str">
        <f>[2]Activity_UPS!B62</f>
        <v>UPS_PJ2kt_GSL</v>
      </c>
      <c r="C62" s="7">
        <f>[2]Activity_UPS!C62</f>
        <v>78865.607464410539</v>
      </c>
      <c r="D62" s="7">
        <f>[2]Activity_UPS!D62</f>
        <v>63218.922090270193</v>
      </c>
      <c r="E62" s="7">
        <f>[2]Activity_UPS!E62</f>
        <v>57795.656724649183</v>
      </c>
      <c r="F62" s="7">
        <f>[2]Activity_UPS!F62</f>
        <v>44063.595458110183</v>
      </c>
      <c r="G62" s="7">
        <f>[2]Activity_UPS!G62</f>
        <v>27709.147457767311</v>
      </c>
      <c r="H62" s="7">
        <f>[2]Activity_UPS!H62</f>
        <v>4995.3814485634648</v>
      </c>
      <c r="I62" s="7">
        <f>[2]Activity_UPS!I62</f>
        <v>3061.5198529469421</v>
      </c>
      <c r="J62" s="7">
        <f>[2]Activity_UPS!J62</f>
        <v>115.2897988203885</v>
      </c>
      <c r="K62" s="7">
        <f>[2]Activity_UPS!K62</f>
        <v>6100.1088668137654</v>
      </c>
    </row>
    <row r="63" spans="1:11" ht="14.5" customHeight="1">
      <c r="A63" s="1" t="str">
        <f>[2]Activity_UPS!A63</f>
        <v>EUR</v>
      </c>
      <c r="B63" s="1" t="str">
        <f>[2]Activity_UPS!B63</f>
        <v>UPS_PJ2kt_DST</v>
      </c>
      <c r="C63" s="7">
        <f>[2]Activity_UPS!C63</f>
        <v>250485.6155821381</v>
      </c>
      <c r="D63" s="7">
        <f>[2]Activity_UPS!D63</f>
        <v>248724.07855760129</v>
      </c>
      <c r="E63" s="7">
        <f>[2]Activity_UPS!E63</f>
        <v>208298.91226975759</v>
      </c>
      <c r="F63" s="7">
        <f>[2]Activity_UPS!F63</f>
        <v>247322.80502611169</v>
      </c>
      <c r="G63" s="7">
        <f>[2]Activity_UPS!G63</f>
        <v>201609.2778159616</v>
      </c>
      <c r="H63" s="7">
        <f>[2]Activity_UPS!H63</f>
        <v>130282.4465543235</v>
      </c>
      <c r="I63" s="7">
        <f>[2]Activity_UPS!I63</f>
        <v>36730.988761210581</v>
      </c>
      <c r="J63" s="7">
        <f>[2]Activity_UPS!J63</f>
        <v>26555.05928700915</v>
      </c>
      <c r="K63" s="7">
        <f>[2]Activity_UPS!K63</f>
        <v>17168.824987276501</v>
      </c>
    </row>
    <row r="64" spans="1:11" ht="14.5" customHeight="1">
      <c r="A64" s="1" t="str">
        <f>[2]Activity_UPS!A64</f>
        <v>EUR</v>
      </c>
      <c r="B64" s="1" t="str">
        <f>[2]Activity_UPS!B64</f>
        <v>UPS_PJ2kt_KER</v>
      </c>
      <c r="C64" s="7">
        <f>[2]Activity_UPS!C64</f>
        <v>3856.6785809073872</v>
      </c>
      <c r="D64" s="7">
        <f>[2]Activity_UPS!D64</f>
        <v>4200.2228651473824</v>
      </c>
      <c r="E64" s="7">
        <f>[2]Activity_UPS!E64</f>
        <v>4735.7172891342998</v>
      </c>
      <c r="F64" s="7">
        <f>[2]Activity_UPS!F64</f>
        <v>8406.2949847663476</v>
      </c>
      <c r="G64" s="7">
        <f>[2]Activity_UPS!G64</f>
        <v>8576.7015873746332</v>
      </c>
      <c r="H64" s="7">
        <f>[2]Activity_UPS!H64</f>
        <v>9277.0914233656422</v>
      </c>
      <c r="I64" s="7">
        <f>[2]Activity_UPS!I64</f>
        <v>7417.1958103404768</v>
      </c>
      <c r="J64" s="7">
        <f>[2]Activity_UPS!J64</f>
        <v>1276.362532355218</v>
      </c>
      <c r="K64" s="7">
        <f>[2]Activity_UPS!K64</f>
        <v>8622.1556034906789</v>
      </c>
    </row>
    <row r="65" spans="1:11" ht="14.5" customHeight="1">
      <c r="A65" s="1" t="str">
        <f>[2]Activity_UPS!A65</f>
        <v>EUR</v>
      </c>
      <c r="B65" s="1" t="str">
        <f>[2]Activity_UPS!B65</f>
        <v>UPS_PJ2kt_SYN_DST</v>
      </c>
      <c r="C65" s="7">
        <f>[2]Activity_UPS!C65</f>
        <v>0</v>
      </c>
      <c r="D65" s="7">
        <f>[2]Activity_UPS!D65</f>
        <v>0</v>
      </c>
      <c r="E65" s="7">
        <f>[2]Activity_UPS!E65</f>
        <v>0</v>
      </c>
      <c r="F65" s="7">
        <f>[2]Activity_UPS!F65</f>
        <v>0</v>
      </c>
      <c r="G65" s="7">
        <f>[2]Activity_UPS!G65</f>
        <v>0</v>
      </c>
      <c r="H65" s="7">
        <f>[2]Activity_UPS!H65</f>
        <v>0</v>
      </c>
      <c r="I65" s="7">
        <f>[2]Activity_UPS!I65</f>
        <v>0</v>
      </c>
      <c r="J65" s="7">
        <f>[2]Activity_UPS!J65</f>
        <v>0</v>
      </c>
      <c r="K65" s="7">
        <f>[2]Activity_UPS!K65</f>
        <v>0</v>
      </c>
    </row>
    <row r="66" spans="1:11" ht="14.5" customHeight="1">
      <c r="A66" s="1" t="str">
        <f>[2]Activity_UPS!A66</f>
        <v>EUR</v>
      </c>
      <c r="B66" s="1" t="str">
        <f>[2]Activity_UPS!B66</f>
        <v>UPS_PJ2kt_HFO</v>
      </c>
      <c r="C66" s="7">
        <f>[2]Activity_UPS!C66</f>
        <v>37698.061377630147</v>
      </c>
      <c r="D66" s="7">
        <f>[2]Activity_UPS!D66</f>
        <v>45841.237043292182</v>
      </c>
      <c r="E66" s="7">
        <f>[2]Activity_UPS!E66</f>
        <v>47336.969480697393</v>
      </c>
      <c r="F66" s="7">
        <f>[2]Activity_UPS!F66</f>
        <v>8915.552695066599</v>
      </c>
      <c r="G66" s="7">
        <f>[2]Activity_UPS!G66</f>
        <v>4457.7763475333122</v>
      </c>
      <c r="H66" s="7">
        <f>[2]Activity_UPS!H66</f>
        <v>445.49301572901368</v>
      </c>
      <c r="I66" s="7">
        <f>[2]Activity_UPS!I66</f>
        <v>2621.3388437540029</v>
      </c>
      <c r="J66" s="7">
        <f>[2]Activity_UPS!J66</f>
        <v>0</v>
      </c>
      <c r="K66" s="7">
        <f>[2]Activity_UPS!K66</f>
        <v>9627.7896089081169</v>
      </c>
    </row>
    <row r="67" spans="1:11" ht="14.5" customHeight="1">
      <c r="A67" s="1" t="str">
        <f>[2]Activity_UPS!A67</f>
        <v>EUR</v>
      </c>
      <c r="B67" s="1" t="str">
        <f>[2]Activity_UPS!B67</f>
        <v>UPS_BIO_REF_GEN1_CRUSHING_EXS</v>
      </c>
      <c r="C67" s="7">
        <f>[2]Activity_UPS!C67</f>
        <v>4353.739776951672</v>
      </c>
      <c r="D67" s="7">
        <f>[2]Activity_UPS!D67</f>
        <v>7925.194388777556</v>
      </c>
      <c r="E67" s="7">
        <f>[2]Activity_UPS!E67</f>
        <v>10178.25731462926</v>
      </c>
      <c r="F67" s="7">
        <f>[2]Activity_UPS!F67</f>
        <v>12284.171507452131</v>
      </c>
      <c r="G67" s="7">
        <f>[2]Activity_UPS!G67</f>
        <v>14400.04004096192</v>
      </c>
      <c r="H67" s="7">
        <f>[2]Activity_UPS!H67</f>
        <v>14754.28070707812</v>
      </c>
      <c r="I67" s="7">
        <f>[2]Activity_UPS!I67</f>
        <v>15118.59879759519</v>
      </c>
      <c r="J67" s="7">
        <f>[2]Activity_UPS!J67</f>
        <v>15404.027254509019</v>
      </c>
      <c r="K67" s="7">
        <f>[2]Activity_UPS!K67</f>
        <v>15674.11141597855</v>
      </c>
    </row>
    <row r="68" spans="1:11" ht="14.5" customHeight="1">
      <c r="A68" s="1" t="str">
        <f>[2]Activity_UPS!A68</f>
        <v>EUR</v>
      </c>
      <c r="B68" s="1" t="str">
        <f>[2]Activity_UPS!B68</f>
        <v>UPS_BIO_REF_GEN1_TRANSESTER_EXS</v>
      </c>
      <c r="C68" s="7">
        <f>[2]Activity_UPS!C68</f>
        <v>4228.0000000000009</v>
      </c>
      <c r="D68" s="7">
        <f>[2]Activity_UPS!D68</f>
        <v>7696.3079082352442</v>
      </c>
      <c r="E68" s="7">
        <f>[2]Activity_UPS!E68</f>
        <v>13211.426208874131</v>
      </c>
      <c r="F68" s="7">
        <f>[2]Activity_UPS!F68</f>
        <v>11929.39399099141</v>
      </c>
      <c r="G68" s="7">
        <f>[2]Activity_UPS!G68</f>
        <v>13984.154408009939</v>
      </c>
      <c r="H68" s="7">
        <f>[2]Activity_UPS!H68</f>
        <v>14328.164296765381</v>
      </c>
      <c r="I68" s="7">
        <f>[2]Activity_UPS!I68</f>
        <v>3062.3546867350819</v>
      </c>
      <c r="J68" s="7">
        <f>[2]Activity_UPS!J68</f>
        <v>2472.1754276703232</v>
      </c>
      <c r="K68" s="7">
        <f>[2]Activity_UPS!K68</f>
        <v>382.73631353907592</v>
      </c>
    </row>
    <row r="69" spans="1:11" ht="14.5" customHeight="1">
      <c r="A69" s="1" t="str">
        <f>[2]Activity_UPS!A69</f>
        <v>EUR</v>
      </c>
      <c r="B69" s="1" t="str">
        <f>[2]Activity_UPS!B69</f>
        <v>UPS_BIO_REF_GEN1_ETHAMIDE_EXS</v>
      </c>
      <c r="C69" s="7">
        <f>[2]Activity_UPS!C69</f>
        <v>1925.89</v>
      </c>
      <c r="D69" s="7">
        <f>[2]Activity_UPS!D69</f>
        <v>2909.6378803993989</v>
      </c>
      <c r="E69" s="7">
        <f>[2]Activity_UPS!E69</f>
        <v>1822.570075261729</v>
      </c>
      <c r="F69" s="7">
        <f>[2]Activity_UPS!F69</f>
        <v>0</v>
      </c>
      <c r="G69" s="7">
        <f>[2]Activity_UPS!G69</f>
        <v>0</v>
      </c>
      <c r="H69" s="7">
        <f>[2]Activity_UPS!H69</f>
        <v>0</v>
      </c>
      <c r="I69" s="7">
        <f>[2]Activity_UPS!I69</f>
        <v>449.93234251053133</v>
      </c>
      <c r="J69" s="7">
        <f>[2]Activity_UPS!J69</f>
        <v>10.37558832239703</v>
      </c>
      <c r="K69" s="7">
        <f>[2]Activity_UPS!K69</f>
        <v>0</v>
      </c>
    </row>
    <row r="70" spans="1:11" ht="14.5" customHeight="1">
      <c r="A70" s="1" t="str">
        <f>[2]Activity_UPS!A70</f>
        <v>EUR</v>
      </c>
      <c r="B70" s="1" t="str">
        <f>[2]Activity_UPS!B70</f>
        <v>UPS_BIO_REF_GEN1_ETHSUG_EXS</v>
      </c>
      <c r="C70" s="7">
        <f>[2]Activity_UPS!C70</f>
        <v>994.92000000000053</v>
      </c>
      <c r="D70" s="7">
        <f>[2]Activity_UPS!D70</f>
        <v>0</v>
      </c>
      <c r="E70" s="7">
        <f>[2]Activity_UPS!E70</f>
        <v>0</v>
      </c>
      <c r="F70" s="7">
        <f>[2]Activity_UPS!F70</f>
        <v>0</v>
      </c>
      <c r="G70" s="7">
        <f>[2]Activity_UPS!G70</f>
        <v>0</v>
      </c>
      <c r="H70" s="7">
        <f>[2]Activity_UPS!H70</f>
        <v>0</v>
      </c>
      <c r="I70" s="7">
        <f>[2]Activity_UPS!I70</f>
        <v>0</v>
      </c>
      <c r="J70" s="7">
        <f>[2]Activity_UPS!J70</f>
        <v>0</v>
      </c>
      <c r="K70" s="7">
        <f>[2]Activity_UPS!K70</f>
        <v>0</v>
      </c>
    </row>
    <row r="71" spans="1:11" ht="14.5" customHeight="1">
      <c r="A71" s="1" t="str">
        <f>[2]Activity_UPS!A71</f>
        <v>EUR</v>
      </c>
      <c r="B71" s="1" t="str">
        <f>[2]Activity_UPS!B71</f>
        <v>UPS_BIO_REF_GEN1_ETBE_EXS</v>
      </c>
      <c r="C71" s="7">
        <f>[2]Activity_UPS!C71</f>
        <v>12122.534114470291</v>
      </c>
      <c r="D71" s="7">
        <f>[2]Activity_UPS!D71</f>
        <v>12053.49239448662</v>
      </c>
      <c r="E71" s="7">
        <f>[2]Activity_UPS!E71</f>
        <v>10619.472641995229</v>
      </c>
      <c r="F71" s="7">
        <f>[2]Activity_UPS!F71</f>
        <v>8397.0838174700366</v>
      </c>
      <c r="G71" s="7">
        <f>[2]Activity_UPS!G71</f>
        <v>5269.2644099565678</v>
      </c>
      <c r="H71" s="7">
        <f>[2]Activity_UPS!H71</f>
        <v>933.05641163777022</v>
      </c>
      <c r="I71" s="7">
        <f>[2]Activity_UPS!I71</f>
        <v>570.33225846205676</v>
      </c>
      <c r="J71" s="7">
        <f>[2]Activity_UPS!J71</f>
        <v>14.387668320987149</v>
      </c>
      <c r="K71" s="7">
        <f>[2]Activity_UPS!K71</f>
        <v>1166.310122963135</v>
      </c>
    </row>
    <row r="72" spans="1:11" ht="14.5" customHeight="1">
      <c r="A72" s="1" t="str">
        <f>[2]Activity_UPS!A72</f>
        <v>EUR</v>
      </c>
      <c r="B72" s="1" t="str">
        <f>[2]Activity_UPS!B72</f>
        <v>UPS_BIO_REF_GEN1_HVO_NEW</v>
      </c>
      <c r="C72" s="7">
        <f>[2]Activity_UPS!C72</f>
        <v>0</v>
      </c>
      <c r="D72" s="7">
        <f>[2]Activity_UPS!D72</f>
        <v>0</v>
      </c>
      <c r="E72" s="7">
        <f>[2]Activity_UPS!E72</f>
        <v>0</v>
      </c>
      <c r="F72" s="7">
        <f>[2]Activity_UPS!F72</f>
        <v>0</v>
      </c>
      <c r="G72" s="7">
        <f>[2]Activity_UPS!G72</f>
        <v>0</v>
      </c>
      <c r="H72" s="7">
        <f>[2]Activity_UPS!H72</f>
        <v>0</v>
      </c>
      <c r="I72" s="7">
        <f>[2]Activity_UPS!I72</f>
        <v>60975.920511527322</v>
      </c>
      <c r="J72" s="7">
        <f>[2]Activity_UPS!J72</f>
        <v>59097.08751238032</v>
      </c>
      <c r="K72" s="7">
        <f>[2]Activity_UPS!K72</f>
        <v>13196.35725395577</v>
      </c>
    </row>
    <row r="73" spans="1:11" ht="14.5" customHeight="1">
      <c r="A73" s="1" t="str">
        <f>[2]Activity_UPS!A73</f>
        <v>EUR</v>
      </c>
      <c r="B73" s="1" t="str">
        <f>[2]Activity_UPS!B73</f>
        <v>UPS_BIO_REF_GEN2_LGC_ETH_NEW</v>
      </c>
      <c r="C73" s="7">
        <f>[2]Activity_UPS!C73</f>
        <v>0</v>
      </c>
      <c r="D73" s="7">
        <f>[2]Activity_UPS!D73</f>
        <v>0</v>
      </c>
      <c r="E73" s="7">
        <f>[2]Activity_UPS!E73</f>
        <v>0</v>
      </c>
      <c r="F73" s="7">
        <f>[2]Activity_UPS!F73</f>
        <v>0</v>
      </c>
      <c r="G73" s="7">
        <f>[2]Activity_UPS!G73</f>
        <v>0</v>
      </c>
      <c r="H73" s="7">
        <f>[2]Activity_UPS!H73</f>
        <v>0</v>
      </c>
      <c r="I73" s="7">
        <f>[2]Activity_UPS!I73</f>
        <v>0</v>
      </c>
      <c r="J73" s="7">
        <f>[2]Activity_UPS!J73</f>
        <v>0</v>
      </c>
      <c r="K73" s="7">
        <f>[2]Activity_UPS!K73</f>
        <v>0</v>
      </c>
    </row>
    <row r="74" spans="1:11" ht="14.5" customHeight="1">
      <c r="A74" s="1" t="str">
        <f>[2]Activity_UPS!A74</f>
        <v>EUR</v>
      </c>
      <c r="B74" s="1" t="str">
        <f>[2]Activity_UPS!B74</f>
        <v>UPS_BIO_REF_GEN2_FT_LGC_DST_NEW</v>
      </c>
      <c r="C74" s="7">
        <f>[2]Activity_UPS!C74</f>
        <v>0</v>
      </c>
      <c r="D74" s="7">
        <f>[2]Activity_UPS!D74</f>
        <v>0</v>
      </c>
      <c r="E74" s="7">
        <f>[2]Activity_UPS!E74</f>
        <v>17195.183552940849</v>
      </c>
      <c r="F74" s="7">
        <f>[2]Activity_UPS!F74</f>
        <v>18603.62816923948</v>
      </c>
      <c r="G74" s="7">
        <f>[2]Activity_UPS!G74</f>
        <v>19722.72804821697</v>
      </c>
      <c r="H74" s="7">
        <f>[2]Activity_UPS!H74</f>
        <v>19722.72804821697</v>
      </c>
      <c r="I74" s="7">
        <f>[2]Activity_UPS!I74</f>
        <v>2527.5444952761218</v>
      </c>
      <c r="J74" s="7">
        <f>[2]Activity_UPS!J74</f>
        <v>1119.0998789774869</v>
      </c>
      <c r="K74" s="7">
        <f>[2]Activity_UPS!K74</f>
        <v>0</v>
      </c>
    </row>
    <row r="75" spans="1:11" ht="14.5" customHeight="1">
      <c r="A75" s="1" t="str">
        <f>[2]Activity_UPS!A75</f>
        <v>EUR</v>
      </c>
      <c r="B75" s="1" t="str">
        <f>[2]Activity_UPS!B75</f>
        <v>UPS_BIO_REF_GEN2_FT_LGC_KER_NEW</v>
      </c>
      <c r="C75" s="7">
        <f>[2]Activity_UPS!C75</f>
        <v>0</v>
      </c>
      <c r="D75" s="7">
        <f>[2]Activity_UPS!D75</f>
        <v>0</v>
      </c>
      <c r="E75" s="7">
        <f>[2]Activity_UPS!E75</f>
        <v>0</v>
      </c>
      <c r="F75" s="7">
        <f>[2]Activity_UPS!F75</f>
        <v>0</v>
      </c>
      <c r="G75" s="7">
        <f>[2]Activity_UPS!G75</f>
        <v>289.34473732114412</v>
      </c>
      <c r="H75" s="7">
        <f>[2]Activity_UPS!H75</f>
        <v>0</v>
      </c>
      <c r="I75" s="7">
        <f>[2]Activity_UPS!I75</f>
        <v>289.34473732114412</v>
      </c>
      <c r="J75" s="7">
        <f>[2]Activity_UPS!J75</f>
        <v>289.34473732114412</v>
      </c>
      <c r="K75" s="7">
        <f>[2]Activity_UPS!K75</f>
        <v>0</v>
      </c>
    </row>
    <row r="76" spans="1:11" ht="14.5" customHeight="1">
      <c r="A76" s="1" t="str">
        <f>[2]Activity_UPS!A76</f>
        <v>EUR</v>
      </c>
      <c r="B76" s="1" t="str">
        <f>[2]Activity_UPS!B76</f>
        <v>UPS_BIO_REF_GEN2_LGC_ETH_CCS_NEW</v>
      </c>
      <c r="C76" s="7">
        <f>[2]Activity_UPS!C76</f>
        <v>0</v>
      </c>
      <c r="D76" s="7">
        <f>[2]Activity_UPS!D76</f>
        <v>0</v>
      </c>
      <c r="E76" s="7">
        <f>[2]Activity_UPS!E76</f>
        <v>0</v>
      </c>
      <c r="F76" s="7">
        <f>[2]Activity_UPS!F76</f>
        <v>0</v>
      </c>
      <c r="G76" s="7">
        <f>[2]Activity_UPS!G76</f>
        <v>0</v>
      </c>
      <c r="H76" s="7">
        <f>[2]Activity_UPS!H76</f>
        <v>0</v>
      </c>
      <c r="I76" s="7">
        <f>[2]Activity_UPS!I76</f>
        <v>0</v>
      </c>
      <c r="J76" s="7">
        <f>[2]Activity_UPS!J76</f>
        <v>0</v>
      </c>
      <c r="K76" s="7">
        <f>[2]Activity_UPS!K76</f>
        <v>0</v>
      </c>
    </row>
    <row r="77" spans="1:11" ht="14.5" customHeight="1">
      <c r="A77" s="1" t="str">
        <f>[2]Activity_UPS!A77</f>
        <v>EUR</v>
      </c>
      <c r="B77" s="1" t="str">
        <f>[2]Activity_UPS!B77</f>
        <v>UPS_BIO_REF_GEN2_FT_LGC_DST_CCS_NEW</v>
      </c>
      <c r="C77" s="7">
        <f>[2]Activity_UPS!C77</f>
        <v>0</v>
      </c>
      <c r="D77" s="7">
        <f>[2]Activity_UPS!D77</f>
        <v>0</v>
      </c>
      <c r="E77" s="7">
        <f>[2]Activity_UPS!E77</f>
        <v>0</v>
      </c>
      <c r="F77" s="7">
        <f>[2]Activity_UPS!F77</f>
        <v>0</v>
      </c>
      <c r="G77" s="7">
        <f>[2]Activity_UPS!G77</f>
        <v>0</v>
      </c>
      <c r="H77" s="7">
        <f>[2]Activity_UPS!H77</f>
        <v>0</v>
      </c>
      <c r="I77" s="7">
        <f>[2]Activity_UPS!I77</f>
        <v>14665.401430490851</v>
      </c>
      <c r="J77" s="7">
        <f>[2]Activity_UPS!J77</f>
        <v>14665.401430490851</v>
      </c>
      <c r="K77" s="7">
        <f>[2]Activity_UPS!K77</f>
        <v>0</v>
      </c>
    </row>
    <row r="78" spans="1:11" ht="14.5" customHeight="1">
      <c r="A78" s="1" t="str">
        <f>[2]Activity_UPS!A78</f>
        <v>EUR</v>
      </c>
      <c r="B78" s="1" t="str">
        <f>[2]Activity_UPS!B78</f>
        <v>UPS_BIO_REF_GEN2_FT_LGC_KER_CCS_NEW</v>
      </c>
      <c r="C78" s="7">
        <f>[2]Activity_UPS!C78</f>
        <v>0</v>
      </c>
      <c r="D78" s="7">
        <f>[2]Activity_UPS!D78</f>
        <v>0</v>
      </c>
      <c r="E78" s="7">
        <f>[2]Activity_UPS!E78</f>
        <v>0</v>
      </c>
      <c r="F78" s="7">
        <f>[2]Activity_UPS!F78</f>
        <v>0</v>
      </c>
      <c r="G78" s="7">
        <f>[2]Activity_UPS!G78</f>
        <v>0</v>
      </c>
      <c r="H78" s="7">
        <f>[2]Activity_UPS!H78</f>
        <v>0</v>
      </c>
      <c r="I78" s="7">
        <f>[2]Activity_UPS!I78</f>
        <v>1951.0926478077099</v>
      </c>
      <c r="J78" s="7">
        <f>[2]Activity_UPS!J78</f>
        <v>3030.7876014691019</v>
      </c>
      <c r="K78" s="7">
        <f>[2]Activity_UPS!K78</f>
        <v>0</v>
      </c>
    </row>
    <row r="79" spans="1:11" ht="14.5" customHeight="1">
      <c r="A79" s="1" t="str">
        <f>[2]Activity_UPS!A79</f>
        <v>EUR</v>
      </c>
      <c r="B79" s="1" t="str">
        <f>[2]Activity_UPS!B79</f>
        <v>UPS_FT_NGA</v>
      </c>
      <c r="C79" s="7">
        <f>[2]Activity_UPS!C79</f>
        <v>0</v>
      </c>
      <c r="D79" s="7">
        <f>[2]Activity_UPS!D79</f>
        <v>0</v>
      </c>
      <c r="E79" s="7">
        <f>[2]Activity_UPS!E79</f>
        <v>15.786298819580439</v>
      </c>
      <c r="F79" s="7">
        <f>[2]Activity_UPS!F79</f>
        <v>17.079342741749961</v>
      </c>
      <c r="G79" s="7">
        <f>[2]Activity_UPS!G79</f>
        <v>18.372386663919489</v>
      </c>
      <c r="H79" s="7">
        <f>[2]Activity_UPS!H79</f>
        <v>18.106749343377871</v>
      </c>
      <c r="I79" s="7">
        <f>[2]Activity_UPS!I79</f>
        <v>17.841112022836249</v>
      </c>
      <c r="J79" s="7">
        <f>[2]Activity_UPS!J79</f>
        <v>17.539298413504909</v>
      </c>
      <c r="K79" s="7">
        <f>[2]Activity_UPS!K79</f>
        <v>0</v>
      </c>
    </row>
    <row r="80" spans="1:11" ht="14.5" customHeight="1">
      <c r="A80" s="1" t="str">
        <f>[2]Activity_UPS!A80</f>
        <v>EUR</v>
      </c>
      <c r="B80" s="1" t="str">
        <f>[2]Activity_UPS!B80</f>
        <v>UPS_AGG_OIL_RPP</v>
      </c>
      <c r="C80" s="7">
        <f>[2]Activity_UPS!C80</f>
        <v>2202.6464886266799</v>
      </c>
      <c r="D80" s="7">
        <f>[2]Activity_UPS!D80</f>
        <v>1972.0609639358049</v>
      </c>
      <c r="E80" s="7">
        <f>[2]Activity_UPS!E80</f>
        <v>979.269620129788</v>
      </c>
      <c r="F80" s="7">
        <f>[2]Activity_UPS!F80</f>
        <v>487.68111702110127</v>
      </c>
      <c r="G80" s="7">
        <f>[2]Activity_UPS!G80</f>
        <v>389.2501520498804</v>
      </c>
      <c r="H80" s="7">
        <f>[2]Activity_UPS!H80</f>
        <v>265.60838890390329</v>
      </c>
      <c r="I80" s="7">
        <f>[2]Activity_UPS!I80</f>
        <v>113.3654799337196</v>
      </c>
      <c r="J80" s="7">
        <f>[2]Activity_UPS!J80</f>
        <v>81.662672198264659</v>
      </c>
      <c r="K80" s="7">
        <f>[2]Activity_UPS!K80</f>
        <v>128.3185410779916</v>
      </c>
    </row>
    <row r="81" spans="1:11" ht="14.5" customHeight="1">
      <c r="A81" s="1" t="str">
        <f>[2]Activity_UPS!A81</f>
        <v>EUR</v>
      </c>
      <c r="B81" s="1" t="str">
        <f>[2]Activity_UPS!B81</f>
        <v>UPS_AGG_OIL_RPG</v>
      </c>
      <c r="C81" s="7">
        <f>[2]Activity_UPS!C81</f>
        <v>1052.654766789932</v>
      </c>
      <c r="D81" s="7">
        <f>[2]Activity_UPS!D81</f>
        <v>923.33355368922457</v>
      </c>
      <c r="E81" s="7">
        <f>[2]Activity_UPS!E81</f>
        <v>792.0600695979424</v>
      </c>
      <c r="F81" s="7">
        <f>[2]Activity_UPS!F81</f>
        <v>710.01850677906634</v>
      </c>
      <c r="G81" s="7">
        <f>[2]Activity_UPS!G81</f>
        <v>574.78135037316372</v>
      </c>
      <c r="H81" s="7">
        <f>[2]Activity_UPS!H81</f>
        <v>407.55637663595041</v>
      </c>
      <c r="I81" s="7">
        <f>[2]Activity_UPS!I81</f>
        <v>182.2116149365086</v>
      </c>
      <c r="J81" s="7">
        <f>[2]Activity_UPS!J81</f>
        <v>131.45986142059431</v>
      </c>
      <c r="K81" s="7">
        <f>[2]Activity_UPS!K81</f>
        <v>191.03790491645799</v>
      </c>
    </row>
    <row r="82" spans="1:11" ht="14.5" customHeight="1">
      <c r="A82" s="1" t="str">
        <f>[2]Activity_UPS!A82</f>
        <v>EUR</v>
      </c>
      <c r="B82" s="1" t="str">
        <f>[2]Activity_UPS!B82</f>
        <v>UPS_FT_ELC</v>
      </c>
      <c r="C82" s="7">
        <f>[2]Activity_UPS!C82</f>
        <v>382.88400589933212</v>
      </c>
      <c r="D82" s="7">
        <f>[2]Activity_UPS!D82</f>
        <v>381.88400589933212</v>
      </c>
      <c r="E82" s="7">
        <f>[2]Activity_UPS!E82</f>
        <v>379.2731523653926</v>
      </c>
      <c r="F82" s="7">
        <f>[2]Activity_UPS!F82</f>
        <v>233.72664849677929</v>
      </c>
      <c r="G82" s="7">
        <f>[2]Activity_UPS!G82</f>
        <v>188.68459937856611</v>
      </c>
      <c r="H82" s="7">
        <f>[2]Activity_UPS!H82</f>
        <v>92.521609841145661</v>
      </c>
      <c r="I82" s="7">
        <f>[2]Activity_UPS!I82</f>
        <v>55.327920567418431</v>
      </c>
      <c r="J82" s="7">
        <f>[2]Activity_UPS!J82</f>
        <v>37.014960429942548</v>
      </c>
      <c r="K82" s="7">
        <f>[2]Activity_UPS!K82</f>
        <v>72.694173359051007</v>
      </c>
    </row>
    <row r="83" spans="1:11" ht="14.5" customHeight="1">
      <c r="A83" s="1" t="str">
        <f>[2]Activity_UPS!A83</f>
        <v>EUR</v>
      </c>
      <c r="B83" s="1" t="str">
        <f>[2]Activity_UPS!B83</f>
        <v>UPS_FT_HET</v>
      </c>
      <c r="C83" s="7">
        <f>[2]Activity_UPS!C83</f>
        <v>0</v>
      </c>
      <c r="D83" s="7">
        <f>[2]Activity_UPS!D83</f>
        <v>0</v>
      </c>
      <c r="E83" s="7">
        <f>[2]Activity_UPS!E83</f>
        <v>0</v>
      </c>
      <c r="F83" s="7">
        <f>[2]Activity_UPS!F83</f>
        <v>0</v>
      </c>
      <c r="G83" s="7">
        <f>[2]Activity_UPS!G83</f>
        <v>0</v>
      </c>
      <c r="H83" s="7">
        <f>[2]Activity_UPS!H83</f>
        <v>0</v>
      </c>
      <c r="I83" s="7">
        <f>[2]Activity_UPS!I83</f>
        <v>0</v>
      </c>
      <c r="J83" s="7">
        <f>[2]Activity_UPS!J83</f>
        <v>0</v>
      </c>
      <c r="K83" s="7">
        <f>[2]Activity_UPS!K83</f>
        <v>0</v>
      </c>
    </row>
    <row r="84" spans="1:11" ht="14.5" customHeight="1">
      <c r="A84" s="1" t="str">
        <f>[2]Activity_UPS!A84</f>
        <v>EUR</v>
      </c>
      <c r="B84" s="1" t="str">
        <f>[2]Activity_UPS!B84</f>
        <v>UPS_CONV_STM_EXS</v>
      </c>
      <c r="C84" s="7">
        <f>[2]Activity_UPS!C84</f>
        <v>223.54690332876481</v>
      </c>
      <c r="D84" s="7">
        <f>[2]Activity_UPS!D84</f>
        <v>193.47655177503751</v>
      </c>
      <c r="E84" s="7">
        <f>[2]Activity_UPS!E84</f>
        <v>162.75178470455589</v>
      </c>
      <c r="F84" s="7">
        <f>[2]Activity_UPS!F84</f>
        <v>149.51994055373501</v>
      </c>
      <c r="G84" s="7">
        <f>[2]Activity_UPS!G84</f>
        <v>121.68703383593071</v>
      </c>
      <c r="H84" s="7">
        <f>[2]Activity_UPS!H84</f>
        <v>89.475143581822593</v>
      </c>
      <c r="I84" s="7">
        <f>[2]Activity_UPS!I84</f>
        <v>44.563046320197252</v>
      </c>
      <c r="J84" s="7">
        <f>[2]Activity_UPS!J84</f>
        <v>33.838532158459692</v>
      </c>
      <c r="K84" s="7">
        <f>[2]Activity_UPS!K84</f>
        <v>45.2594742944882</v>
      </c>
    </row>
    <row r="85" spans="1:11" ht="14.5" customHeight="1">
      <c r="A85" s="1" t="str">
        <f>[2]Activity_UPS!A85</f>
        <v>EUR</v>
      </c>
      <c r="B85" s="1" t="str">
        <f>[2]Activity_UPS!B85</f>
        <v>UPS_PRI_HFO_1_EXS</v>
      </c>
      <c r="C85" s="7">
        <f>[2]Activity_UPS!C85</f>
        <v>15750.592333878431</v>
      </c>
      <c r="D85" s="7">
        <f>[2]Activity_UPS!D85</f>
        <v>16494.180516164699</v>
      </c>
      <c r="E85" s="7">
        <f>[2]Activity_UPS!E85</f>
        <v>15375.348546175979</v>
      </c>
      <c r="F85" s="7">
        <f>[2]Activity_UPS!F85</f>
        <v>13795.656999999999</v>
      </c>
      <c r="G85" s="7">
        <f>[2]Activity_UPS!G85</f>
        <v>13795.656999999999</v>
      </c>
      <c r="H85" s="7">
        <f>[2]Activity_UPS!H85</f>
        <v>12455.34089596631</v>
      </c>
      <c r="I85" s="7">
        <f>[2]Activity_UPS!I85</f>
        <v>6626.5178341251813</v>
      </c>
      <c r="J85" s="7">
        <f>[2]Activity_UPS!J85</f>
        <v>5032.5415827738998</v>
      </c>
      <c r="K85" s="7">
        <f>[2]Activity_UPS!K85</f>
        <v>7234.2660905385901</v>
      </c>
    </row>
    <row r="86" spans="1:11" ht="14.5" customHeight="1">
      <c r="A86" s="1" t="str">
        <f>[2]Activity_UPS!A86</f>
        <v>EUR</v>
      </c>
      <c r="B86" s="1" t="str">
        <f>[2]Activity_UPS!B86</f>
        <v>UPS_PRI_HFO_2_EXS</v>
      </c>
      <c r="C86" s="7">
        <f>[2]Activity_UPS!C86</f>
        <v>9113.3841680823498</v>
      </c>
      <c r="D86" s="7">
        <f>[2]Activity_UPS!D86</f>
        <v>6402.5185764823636</v>
      </c>
      <c r="E86" s="7">
        <f>[2]Activity_UPS!E86</f>
        <v>5254.2165131377369</v>
      </c>
      <c r="F86" s="7">
        <f>[2]Activity_UPS!F86</f>
        <v>6103.1208990195946</v>
      </c>
      <c r="G86" s="7">
        <f>[2]Activity_UPS!G86</f>
        <v>1828.766486111102</v>
      </c>
      <c r="H86" s="7">
        <f>[2]Activity_UPS!H86</f>
        <v>224.32</v>
      </c>
      <c r="I86" s="7">
        <f>[2]Activity_UPS!I86</f>
        <v>224.32</v>
      </c>
      <c r="J86" s="7">
        <f>[2]Activity_UPS!J86</f>
        <v>0</v>
      </c>
      <c r="K86" s="7">
        <f>[2]Activity_UPS!K86</f>
        <v>0</v>
      </c>
    </row>
    <row r="87" spans="1:11" ht="14.5" customHeight="1">
      <c r="A87" s="1" t="str">
        <f>[2]Activity_UPS!A87</f>
        <v>EUR</v>
      </c>
      <c r="B87" s="1" t="str">
        <f>[2]Activity_UPS!B87</f>
        <v>UPS_PRI_HFO_3_EXS</v>
      </c>
      <c r="C87" s="7">
        <f>[2]Activity_UPS!C87</f>
        <v>0.123</v>
      </c>
      <c r="D87" s="7">
        <f>[2]Activity_UPS!D87</f>
        <v>0.123</v>
      </c>
      <c r="E87" s="7">
        <f>[2]Activity_UPS!E87</f>
        <v>0.123</v>
      </c>
      <c r="F87" s="7">
        <f>[2]Activity_UPS!F87</f>
        <v>0.123</v>
      </c>
      <c r="G87" s="7">
        <f>[2]Activity_UPS!G87</f>
        <v>0.1229999999999999</v>
      </c>
      <c r="H87" s="7">
        <f>[2]Activity_UPS!H87</f>
        <v>0.123</v>
      </c>
      <c r="I87" s="7">
        <f>[2]Activity_UPS!I87</f>
        <v>0.123</v>
      </c>
      <c r="J87" s="7">
        <f>[2]Activity_UPS!J87</f>
        <v>0</v>
      </c>
      <c r="K87" s="7">
        <f>[2]Activity_UPS!K87</f>
        <v>0</v>
      </c>
    </row>
    <row r="88" spans="1:11" ht="14.5" customHeight="1">
      <c r="A88" s="1" t="str">
        <f>[2]Activity_UPS!A88</f>
        <v>EUR</v>
      </c>
      <c r="B88" s="1" t="str">
        <f>[2]Activity_UPS!B88</f>
        <v>UPS_PRI_HOIL_EXS</v>
      </c>
      <c r="C88" s="7">
        <f>[2]Activity_UPS!C88</f>
        <v>10114.49723788047</v>
      </c>
      <c r="D88" s="7">
        <f>[2]Activity_UPS!D88</f>
        <v>10058.61050040322</v>
      </c>
      <c r="E88" s="7">
        <f>[2]Activity_UPS!E88</f>
        <v>8657.1680496976296</v>
      </c>
      <c r="F88" s="7">
        <f>[2]Activity_UPS!F88</f>
        <v>6268.030108672051</v>
      </c>
      <c r="G88" s="7">
        <f>[2]Activity_UPS!G88</f>
        <v>4690.5095714252593</v>
      </c>
      <c r="H88" s="7">
        <f>[2]Activity_UPS!H88</f>
        <v>2059.125346646093</v>
      </c>
      <c r="I88" s="7">
        <f>[2]Activity_UPS!I88</f>
        <v>40.867230316957432</v>
      </c>
      <c r="J88" s="7">
        <f>[2]Activity_UPS!J88</f>
        <v>0</v>
      </c>
      <c r="K88" s="7">
        <f>[2]Activity_UPS!K88</f>
        <v>0</v>
      </c>
    </row>
    <row r="89" spans="1:11" ht="14.5" customHeight="1">
      <c r="A89" s="1" t="str">
        <f>[2]Activity_UPS!A89</f>
        <v>EUR</v>
      </c>
      <c r="B89" s="1" t="str">
        <f>[2]Activity_UPS!B89</f>
        <v>UPS_PRI_MIX_OIL_NCR_EXS</v>
      </c>
      <c r="C89" s="7">
        <f>[2]Activity_UPS!C89</f>
        <v>0</v>
      </c>
      <c r="D89" s="7">
        <f>[2]Activity_UPS!D89</f>
        <v>0</v>
      </c>
      <c r="E89" s="7">
        <f>[2]Activity_UPS!E89</f>
        <v>0</v>
      </c>
      <c r="F89" s="7">
        <f>[2]Activity_UPS!F89</f>
        <v>0</v>
      </c>
      <c r="G89" s="7">
        <f>[2]Activity_UPS!G89</f>
        <v>0</v>
      </c>
      <c r="H89" s="7">
        <f>[2]Activity_UPS!H89</f>
        <v>0</v>
      </c>
      <c r="I89" s="7">
        <f>[2]Activity_UPS!I89</f>
        <v>0</v>
      </c>
      <c r="J89" s="7">
        <f>[2]Activity_UPS!J89</f>
        <v>0</v>
      </c>
      <c r="K89" s="7">
        <f>[2]Activity_UPS!K89</f>
        <v>0</v>
      </c>
    </row>
    <row r="90" spans="1:11" ht="14.5" customHeight="1">
      <c r="A90" s="1" t="str">
        <f>[2]Activity_UPS!A90</f>
        <v>EUR</v>
      </c>
      <c r="B90" s="1" t="str">
        <f>[2]Activity_UPS!B90</f>
        <v>UPS_PRI_MIX_OIL_CRH_EXS</v>
      </c>
      <c r="C90" s="7">
        <f>[2]Activity_UPS!C90</f>
        <v>18943.957410543921</v>
      </c>
      <c r="D90" s="7">
        <f>[2]Activity_UPS!D90</f>
        <v>17445.088752387801</v>
      </c>
      <c r="E90" s="7">
        <f>[2]Activity_UPS!E90</f>
        <v>15717.759332391121</v>
      </c>
      <c r="F90" s="7">
        <f>[2]Activity_UPS!F90</f>
        <v>15162.962485052931</v>
      </c>
      <c r="G90" s="7">
        <f>[2]Activity_UPS!G90</f>
        <v>11905.904422416659</v>
      </c>
      <c r="H90" s="7">
        <f>[2]Activity_UPS!H90</f>
        <v>9660.7273503367342</v>
      </c>
      <c r="I90" s="7">
        <f>[2]Activity_UPS!I90</f>
        <v>5219.7470595199757</v>
      </c>
      <c r="J90" s="7">
        <f>[2]Activity_UPS!J90</f>
        <v>3834.2934319154342</v>
      </c>
      <c r="K90" s="7">
        <f>[2]Activity_UPS!K90</f>
        <v>5511.7873343813526</v>
      </c>
    </row>
    <row r="91" spans="1:11" ht="14.5" customHeight="1">
      <c r="A91" s="1" t="str">
        <f>[2]Activity_UPS!A91</f>
        <v>EUR</v>
      </c>
      <c r="B91" s="1" t="str">
        <f>[2]Activity_UPS!B91</f>
        <v>UPS_PRI_MIX_OIL_UHV_EXS</v>
      </c>
      <c r="C91" s="7">
        <f>[2]Activity_UPS!C91</f>
        <v>10114.49723788047</v>
      </c>
      <c r="D91" s="7">
        <f>[2]Activity_UPS!D91</f>
        <v>10058.61050040322</v>
      </c>
      <c r="E91" s="7">
        <f>[2]Activity_UPS!E91</f>
        <v>8657.1680496976333</v>
      </c>
      <c r="F91" s="7">
        <f>[2]Activity_UPS!F91</f>
        <v>6268.0301086720538</v>
      </c>
      <c r="G91" s="7">
        <f>[2]Activity_UPS!G91</f>
        <v>4690.5095714252566</v>
      </c>
      <c r="H91" s="7">
        <f>[2]Activity_UPS!H91</f>
        <v>2059.1253466460921</v>
      </c>
      <c r="I91" s="7">
        <f>[2]Activity_UPS!I91</f>
        <v>40.867230316957432</v>
      </c>
      <c r="J91" s="7">
        <f>[2]Activity_UPS!J91</f>
        <v>0</v>
      </c>
      <c r="K91" s="7">
        <f>[2]Activity_UPS!K91</f>
        <v>0</v>
      </c>
    </row>
    <row r="92" spans="1:11" ht="14.5" customHeight="1">
      <c r="A92" s="1" t="str">
        <f>[2]Activity_UPS!A92</f>
        <v>EUR</v>
      </c>
      <c r="B92" s="1" t="str">
        <f>[2]Activity_UPS!B92</f>
        <v>UPS_PRI_FIP_NGA_1_EXS</v>
      </c>
      <c r="C92" s="7">
        <f>[2]Activity_UPS!C92</f>
        <v>9955.1756028317159</v>
      </c>
      <c r="D92" s="7">
        <f>[2]Activity_UPS!D92</f>
        <v>9327.5313321817721</v>
      </c>
      <c r="E92" s="7">
        <f>[2]Activity_UPS!E92</f>
        <v>8681.0596397409099</v>
      </c>
      <c r="F92" s="7">
        <f>[2]Activity_UPS!F92</f>
        <v>4281.0472195464281</v>
      </c>
      <c r="G92" s="7">
        <f>[2]Activity_UPS!G92</f>
        <v>1412.1851579696761</v>
      </c>
      <c r="H92" s="7">
        <f>[2]Activity_UPS!H92</f>
        <v>2232.5022071753792</v>
      </c>
      <c r="I92" s="7">
        <f>[2]Activity_UPS!I92</f>
        <v>3713.066004258199</v>
      </c>
      <c r="J92" s="7">
        <f>[2]Activity_UPS!J92</f>
        <v>2824.0978675431452</v>
      </c>
      <c r="K92" s="7">
        <f>[2]Activity_UPS!K92</f>
        <v>2657.4071783312511</v>
      </c>
    </row>
    <row r="93" spans="1:11" ht="14.5" customHeight="1">
      <c r="A93" s="1" t="str">
        <f>[2]Activity_UPS!A93</f>
        <v>EUR</v>
      </c>
      <c r="B93" s="1" t="str">
        <f>[2]Activity_UPS!B93</f>
        <v>UPS_PRI_FIP_NGA_2_EXS</v>
      </c>
      <c r="C93" s="7">
        <f>[2]Activity_UPS!C93</f>
        <v>0</v>
      </c>
      <c r="D93" s="7">
        <f>[2]Activity_UPS!D93</f>
        <v>0</v>
      </c>
      <c r="E93" s="7">
        <f>[2]Activity_UPS!E93</f>
        <v>0</v>
      </c>
      <c r="F93" s="7">
        <f>[2]Activity_UPS!F93</f>
        <v>0</v>
      </c>
      <c r="G93" s="7">
        <f>[2]Activity_UPS!G93</f>
        <v>0</v>
      </c>
      <c r="H93" s="7">
        <f>[2]Activity_UPS!H93</f>
        <v>0</v>
      </c>
      <c r="I93" s="7">
        <f>[2]Activity_UPS!I93</f>
        <v>0</v>
      </c>
      <c r="J93" s="7">
        <f>[2]Activity_UPS!J93</f>
        <v>0</v>
      </c>
      <c r="K93" s="7">
        <f>[2]Activity_UPS!K93</f>
        <v>0</v>
      </c>
    </row>
    <row r="94" spans="1:11" ht="14.5" customHeight="1">
      <c r="A94" s="1" t="str">
        <f>[2]Activity_UPS!A94</f>
        <v>EUR</v>
      </c>
      <c r="B94" s="1" t="str">
        <f>[2]Activity_UPS!B94</f>
        <v>UPS_PRI_COA_HCO_EXS</v>
      </c>
      <c r="C94" s="7">
        <f>[2]Activity_UPS!C94</f>
        <v>3179.9524848484862</v>
      </c>
      <c r="D94" s="7">
        <f>[2]Activity_UPS!D94</f>
        <v>2439.2096969696968</v>
      </c>
      <c r="E94" s="7">
        <f>[2]Activity_UPS!E94</f>
        <v>1446.5609696969691</v>
      </c>
      <c r="F94" s="7">
        <f>[2]Activity_UPS!F94</f>
        <v>1156.0812108980831</v>
      </c>
      <c r="G94" s="7">
        <f>[2]Activity_UPS!G94</f>
        <v>738.69459675748385</v>
      </c>
      <c r="H94" s="7">
        <f>[2]Activity_UPS!H94</f>
        <v>740.63903030303015</v>
      </c>
      <c r="I94" s="7">
        <f>[2]Activity_UPS!I94</f>
        <v>592.51103030303011</v>
      </c>
      <c r="J94" s="7">
        <f>[2]Activity_UPS!J94</f>
        <v>474.00921212121199</v>
      </c>
      <c r="K94" s="7">
        <f>[2]Activity_UPS!K94</f>
        <v>379.20775757575751</v>
      </c>
    </row>
    <row r="95" spans="1:11" ht="14.5" customHeight="1">
      <c r="A95" s="1" t="str">
        <f>[2]Activity_UPS!A95</f>
        <v>EUR</v>
      </c>
      <c r="B95" s="1" t="str">
        <f>[2]Activity_UPS!B95</f>
        <v>UPS_PRI_COA_BCO_EXS</v>
      </c>
      <c r="C95" s="7">
        <f>[2]Activity_UPS!C95</f>
        <v>2625.212121212121</v>
      </c>
      <c r="D95" s="7">
        <f>[2]Activity_UPS!D95</f>
        <v>2598.9643636363639</v>
      </c>
      <c r="E95" s="7">
        <f>[2]Activity_UPS!E95</f>
        <v>1802.1381818181819</v>
      </c>
      <c r="F95" s="7">
        <f>[2]Activity_UPS!F95</f>
        <v>1819.2894712680791</v>
      </c>
      <c r="G95" s="7">
        <f>[2]Activity_UPS!G95</f>
        <v>1906.894207870838</v>
      </c>
      <c r="H95" s="7">
        <f>[2]Activity_UPS!H95</f>
        <v>1260.353134192459</v>
      </c>
      <c r="I95" s="7">
        <f>[2]Activity_UPS!I95</f>
        <v>1359.7859650370369</v>
      </c>
      <c r="J95" s="7">
        <f>[2]Activity_UPS!J95</f>
        <v>1205.1716620067341</v>
      </c>
      <c r="K95" s="7">
        <f>[2]Activity_UPS!K95</f>
        <v>1066.019177158249</v>
      </c>
    </row>
    <row r="96" spans="1:11" ht="14.5" customHeight="1">
      <c r="A96" s="1" t="str">
        <f>[2]Activity_UPS!A96</f>
        <v>EUR</v>
      </c>
      <c r="B96" s="1" t="str">
        <f>[2]Activity_UPS!B96</f>
        <v>UPS_PRI_ADD_EXS</v>
      </c>
      <c r="C96" s="7">
        <f>[2]Activity_UPS!C96</f>
        <v>103.03588147900059</v>
      </c>
      <c r="D96" s="7">
        <f>[2]Activity_UPS!D96</f>
        <v>90.103760168924268</v>
      </c>
      <c r="E96" s="7">
        <f>[2]Activity_UPS!E96</f>
        <v>76.976411759796747</v>
      </c>
      <c r="F96" s="7">
        <f>[2]Activity_UPS!F96</f>
        <v>71.001850677906987</v>
      </c>
      <c r="G96" s="7">
        <f>[2]Activity_UPS!G96</f>
        <v>57.478135037315951</v>
      </c>
      <c r="H96" s="7">
        <f>[2]Activity_UPS!H96</f>
        <v>40.755637663596637</v>
      </c>
      <c r="I96" s="7">
        <f>[2]Activity_UPS!I96</f>
        <v>18.221161493650872</v>
      </c>
      <c r="J96" s="7">
        <f>[2]Activity_UPS!J96</f>
        <v>13.14598614205944</v>
      </c>
      <c r="K96" s="7">
        <f>[2]Activity_UPS!K96</f>
        <v>19.103790491645832</v>
      </c>
    </row>
    <row r="97" spans="1:15" ht="14.5" customHeight="1">
      <c r="A97" s="1" t="str">
        <f>[2]Activity_UPS!A97</f>
        <v>EUR</v>
      </c>
      <c r="B97" s="1" t="str">
        <f>[2]Activity_UPS!B97</f>
        <v>UPS_GAS_NGA_STG_EXS</v>
      </c>
      <c r="C97" s="7">
        <f>[2]Activity_UPS!C97</f>
        <v>3112.7935000000011</v>
      </c>
      <c r="D97" s="7">
        <f>[2]Activity_UPS!D97</f>
        <v>3134.9935239999859</v>
      </c>
      <c r="E97" s="7">
        <f>[2]Activity_UPS!E97</f>
        <v>3132.3506639999869</v>
      </c>
      <c r="F97" s="7">
        <f>[2]Activity_UPS!F97</f>
        <v>3228.286481999995</v>
      </c>
      <c r="G97" s="7">
        <f>[2]Activity_UPS!G97</f>
        <v>3157.2290195129508</v>
      </c>
      <c r="H97" s="7">
        <f>[2]Activity_UPS!H97</f>
        <v>3133.1742439999989</v>
      </c>
      <c r="I97" s="7">
        <f>[2]Activity_UPS!I97</f>
        <v>3134.9935239999959</v>
      </c>
      <c r="J97" s="7">
        <f>[2]Activity_UPS!J97</f>
        <v>3134.993524</v>
      </c>
      <c r="K97" s="7">
        <f>[2]Activity_UPS!K97</f>
        <v>3462.4361196579821</v>
      </c>
    </row>
    <row r="98" spans="1:15" ht="14.5" customHeight="1">
      <c r="A98" s="1" t="str">
        <f>[2]Activity_UPS!A98</f>
        <v>EUR</v>
      </c>
      <c r="B98" s="1" t="str">
        <f>[2]Activity_UPS!B98</f>
        <v>UPS_SCN_COA_OVC_EXS</v>
      </c>
      <c r="C98" s="7">
        <f>[2]Activity_UPS!C98</f>
        <v>735.40981700295276</v>
      </c>
      <c r="D98" s="7">
        <f>[2]Activity_UPS!D98</f>
        <v>787.50900319280811</v>
      </c>
      <c r="E98" s="7">
        <f>[2]Activity_UPS!E98</f>
        <v>740.03627440346202</v>
      </c>
      <c r="F98" s="7">
        <f>[2]Activity_UPS!F98</f>
        <v>603.64228076869574</v>
      </c>
      <c r="G98" s="7">
        <f>[2]Activity_UPS!G98</f>
        <v>543.24208560738339</v>
      </c>
      <c r="H98" s="7">
        <f>[2]Activity_UPS!H98</f>
        <v>518.66839240880518</v>
      </c>
      <c r="I98" s="7">
        <f>[2]Activity_UPS!I98</f>
        <v>553.96984987807195</v>
      </c>
      <c r="J98" s="7">
        <f>[2]Activity_UPS!J98</f>
        <v>553.26307283181836</v>
      </c>
      <c r="K98" s="7">
        <f>[2]Activity_UPS!K98</f>
        <v>552.27052805731068</v>
      </c>
      <c r="O98" s="12"/>
    </row>
    <row r="99" spans="1:15" ht="14.5" customHeight="1">
      <c r="A99" s="1" t="str">
        <f>[2]Activity_UPS!A99</f>
        <v>EUR</v>
      </c>
      <c r="B99" s="1" t="str">
        <f>[2]Activity_UPS!B99</f>
        <v>UPS_SCN_GAS_TWN_EXS</v>
      </c>
      <c r="C99" s="7">
        <f>[2]Activity_UPS!C99</f>
        <v>0</v>
      </c>
      <c r="D99" s="7">
        <f>[2]Activity_UPS!D99</f>
        <v>0</v>
      </c>
      <c r="E99" s="7">
        <f>[2]Activity_UPS!E99</f>
        <v>0</v>
      </c>
      <c r="F99" s="7">
        <f>[2]Activity_UPS!F99</f>
        <v>0</v>
      </c>
      <c r="G99" s="7">
        <f>[2]Activity_UPS!G99</f>
        <v>0</v>
      </c>
      <c r="H99" s="7">
        <f>[2]Activity_UPS!H99</f>
        <v>0</v>
      </c>
      <c r="I99" s="7">
        <f>[2]Activity_UPS!I99</f>
        <v>0</v>
      </c>
      <c r="J99" s="7">
        <f>[2]Activity_UPS!J99</f>
        <v>0</v>
      </c>
      <c r="K99" s="7">
        <f>[2]Activity_UPS!K99</f>
        <v>0</v>
      </c>
      <c r="O99" s="12"/>
    </row>
    <row r="100" spans="1:15" ht="14.5" customHeight="1">
      <c r="A100" s="1" t="str">
        <f>[2]Activity_UPS!A100</f>
        <v>EUR</v>
      </c>
      <c r="B100" s="1" t="str">
        <f>[2]Activity_UPS!B100</f>
        <v>UPS_SCN_GAS_BFG_EXS</v>
      </c>
      <c r="C100" s="7">
        <f>[2]Activity_UPS!C100</f>
        <v>51.146998812650658</v>
      </c>
      <c r="D100" s="7">
        <f>[2]Activity_UPS!D100</f>
        <v>73.469755640594613</v>
      </c>
      <c r="E100" s="7">
        <f>[2]Activity_UPS!E100</f>
        <v>56.788827039913848</v>
      </c>
      <c r="F100" s="7">
        <f>[2]Activity_UPS!F100</f>
        <v>40.256946453310192</v>
      </c>
      <c r="G100" s="7">
        <f>[2]Activity_UPS!G100</f>
        <v>26.010499802454571</v>
      </c>
      <c r="H100" s="7">
        <f>[2]Activity_UPS!H100</f>
        <v>8.8535443728779111</v>
      </c>
      <c r="I100" s="7">
        <f>[2]Activity_UPS!I100</f>
        <v>6.801750529804794</v>
      </c>
      <c r="J100" s="7">
        <f>[2]Activity_UPS!J100</f>
        <v>6.7901913126193794</v>
      </c>
      <c r="K100" s="7">
        <f>[2]Activity_UPS!K100</f>
        <v>6.7754286191125317</v>
      </c>
      <c r="O100" s="12"/>
    </row>
    <row r="101" spans="1:15" ht="14.5" customHeight="1">
      <c r="A101" s="1" t="str">
        <f>[2]Activity_UPS!A101</f>
        <v>EUR</v>
      </c>
      <c r="B101" s="1" t="str">
        <f>[2]Activity_UPS!B101</f>
        <v>UPS_SCN_REF_EXS</v>
      </c>
      <c r="C101" s="7">
        <f>[2]Activity_UPS!C101</f>
        <v>2575.8970369748308</v>
      </c>
      <c r="D101" s="7">
        <f>[2]Activity_UPS!D101</f>
        <v>2252.5940042230609</v>
      </c>
      <c r="E101" s="7">
        <f>[2]Activity_UPS!E101</f>
        <v>1924.4102939948541</v>
      </c>
      <c r="F101" s="7">
        <f>[2]Activity_UPS!F101</f>
        <v>1775.0462669476649</v>
      </c>
      <c r="G101" s="7">
        <f>[2]Activity_UPS!G101</f>
        <v>1436.953375932909</v>
      </c>
      <c r="H101" s="7">
        <f>[2]Activity_UPS!H101</f>
        <v>1018.890941589876</v>
      </c>
      <c r="I101" s="7">
        <f>[2]Activity_UPS!I101</f>
        <v>455.52903734127119</v>
      </c>
      <c r="J101" s="7">
        <f>[2]Activity_UPS!J101</f>
        <v>328.64965355148598</v>
      </c>
      <c r="K101" s="7">
        <f>[2]Activity_UPS!K101</f>
        <v>477.59476229114478</v>
      </c>
      <c r="O101" s="12"/>
    </row>
    <row r="102" spans="1:15" ht="14.5" customHeight="1">
      <c r="A102" s="1" t="str">
        <f>[2]Activity_UPS!A102</f>
        <v>EUR</v>
      </c>
      <c r="B102" s="1" t="str">
        <f>[2]Activity_UPS!B102</f>
        <v>UPS_SCN_LIQ_EXS</v>
      </c>
      <c r="C102" s="7">
        <f>[2]Activity_UPS!C102</f>
        <v>0</v>
      </c>
      <c r="D102" s="7">
        <f>[2]Activity_UPS!D102</f>
        <v>0</v>
      </c>
      <c r="E102" s="7">
        <f>[2]Activity_UPS!E102</f>
        <v>0</v>
      </c>
      <c r="F102" s="7">
        <f>[2]Activity_UPS!F102</f>
        <v>0</v>
      </c>
      <c r="G102" s="7">
        <f>[2]Activity_UPS!G102</f>
        <v>0</v>
      </c>
      <c r="H102" s="7">
        <f>[2]Activity_UPS!H102</f>
        <v>0</v>
      </c>
      <c r="I102" s="7">
        <f>[2]Activity_UPS!I102</f>
        <v>0</v>
      </c>
      <c r="J102" s="7">
        <f>[2]Activity_UPS!J102</f>
        <v>0</v>
      </c>
      <c r="K102" s="7">
        <f>[2]Activity_UPS!K102</f>
        <v>0</v>
      </c>
      <c r="O102" s="12"/>
    </row>
    <row r="103" spans="1:15" ht="14.5" customHeight="1">
      <c r="A103" s="1" t="str">
        <f>[2]Activity_UPS!A103</f>
        <v>EUR</v>
      </c>
      <c r="B103" s="1" t="str">
        <f>[2]Activity_UPS!B103</f>
        <v>UPS_SCN_TRA_EXS</v>
      </c>
      <c r="C103" s="7">
        <f>[2]Activity_UPS!C103</f>
        <v>0</v>
      </c>
      <c r="D103" s="7">
        <f>[2]Activity_UPS!D103</f>
        <v>0</v>
      </c>
      <c r="E103" s="7">
        <f>[2]Activity_UPS!E103</f>
        <v>0</v>
      </c>
      <c r="F103" s="7">
        <f>[2]Activity_UPS!F103</f>
        <v>0</v>
      </c>
      <c r="G103" s="7">
        <f>[2]Activity_UPS!G103</f>
        <v>0</v>
      </c>
      <c r="H103" s="7">
        <f>[2]Activity_UPS!H103</f>
        <v>0</v>
      </c>
      <c r="I103" s="7">
        <f>[2]Activity_UPS!I103</f>
        <v>0</v>
      </c>
      <c r="J103" s="7">
        <f>[2]Activity_UPS!J103</f>
        <v>0</v>
      </c>
      <c r="K103" s="7">
        <f>[2]Activity_UPS!K103</f>
        <v>0</v>
      </c>
      <c r="O103" s="12"/>
    </row>
    <row r="104" spans="1:15" ht="14.5" customHeight="1">
      <c r="A104" s="1" t="str">
        <f>[2]Activity_UPS!A104</f>
        <v>EUR</v>
      </c>
      <c r="B104" s="1" t="str">
        <f>[2]Activity_UPS!B104</f>
        <v>UPS_SCN_FREF_EXS</v>
      </c>
      <c r="C104" s="7">
        <f>[2]Activity_UPS!C104</f>
        <v>31999.510257992679</v>
      </c>
      <c r="D104" s="7">
        <f>[2]Activity_UPS!D104</f>
        <v>27983.22444979502</v>
      </c>
      <c r="E104" s="7">
        <f>[2]Activity_UPS!E104</f>
        <v>23906.3076122001</v>
      </c>
      <c r="F104" s="7">
        <f>[2]Activity_UPS!F104</f>
        <v>22050.80809220186</v>
      </c>
      <c r="G104" s="7">
        <f>[2]Activity_UPS!G104</f>
        <v>17850.792804755871</v>
      </c>
      <c r="H104" s="7">
        <f>[2]Activity_UPS!H104</f>
        <v>12657.342537057169</v>
      </c>
      <c r="I104" s="7">
        <f>[2]Activity_UPS!I104</f>
        <v>5658.8853878781701</v>
      </c>
      <c r="J104" s="7">
        <f>[2]Activity_UPS!J104</f>
        <v>4082.705096185593</v>
      </c>
      <c r="K104" s="7">
        <f>[2]Activity_UPS!K104</f>
        <v>5933.0005336887934</v>
      </c>
      <c r="O104" s="12"/>
    </row>
    <row r="105" spans="1:15" ht="14.5" customHeight="1">
      <c r="A105" s="1" t="str">
        <f>[2]Activity_UPS!A105</f>
        <v>EUR</v>
      </c>
      <c r="B105" s="1" t="str">
        <f>[2]Activity_UPS!B105</f>
        <v>UPS_HET_REF_NGA_EXS</v>
      </c>
      <c r="C105" s="7">
        <f>[2]Activity_UPS!C105</f>
        <v>0</v>
      </c>
      <c r="D105" s="7">
        <f>[2]Activity_UPS!D105</f>
        <v>0</v>
      </c>
      <c r="E105" s="7">
        <f>[2]Activity_UPS!E105</f>
        <v>0</v>
      </c>
      <c r="F105" s="7">
        <f>[2]Activity_UPS!F105</f>
        <v>0</v>
      </c>
      <c r="G105" s="7">
        <f>[2]Activity_UPS!G105</f>
        <v>0</v>
      </c>
      <c r="H105" s="7">
        <f>[2]Activity_UPS!H105</f>
        <v>0</v>
      </c>
      <c r="I105" s="7">
        <f>[2]Activity_UPS!I105</f>
        <v>0</v>
      </c>
      <c r="J105" s="7">
        <f>[2]Activity_UPS!J105</f>
        <v>0</v>
      </c>
      <c r="K105" s="7">
        <f>[2]Activity_UPS!K105</f>
        <v>0</v>
      </c>
      <c r="O105" s="12"/>
    </row>
    <row r="106" spans="1:15" ht="14.5" customHeight="1">
      <c r="A106" s="1" t="str">
        <f>[2]Activity_UPS!A106</f>
        <v>EUR</v>
      </c>
      <c r="B106" s="1" t="str">
        <f>[2]Activity_UPS!B106</f>
        <v>UPS_HET_REF_RPP_EXS</v>
      </c>
      <c r="C106" s="7">
        <f>[2]Activity_UPS!C106</f>
        <v>1195.3165313524889</v>
      </c>
      <c r="D106" s="7">
        <f>[2]Activity_UPS!D106</f>
        <v>1072.815116516161</v>
      </c>
      <c r="E106" s="7">
        <f>[2]Activity_UPS!E106</f>
        <v>346.37522821147218</v>
      </c>
      <c r="F106" s="7">
        <f>[2]Activity_UPS!F106</f>
        <v>0</v>
      </c>
      <c r="G106" s="7">
        <f>[2]Activity_UPS!G106</f>
        <v>0</v>
      </c>
      <c r="H106" s="7">
        <f>[2]Activity_UPS!H106</f>
        <v>0</v>
      </c>
      <c r="I106" s="7">
        <f>[2]Activity_UPS!I106</f>
        <v>0</v>
      </c>
      <c r="J106" s="7">
        <f>[2]Activity_UPS!J106</f>
        <v>0</v>
      </c>
      <c r="K106" s="7">
        <f>[2]Activity_UPS!K106</f>
        <v>9.5232352421986288</v>
      </c>
      <c r="O106" s="12"/>
    </row>
    <row r="107" spans="1:15" ht="14.5" customHeight="1">
      <c r="A107" s="1" t="str">
        <f>[2]Activity_UPS!A107</f>
        <v>EUR</v>
      </c>
      <c r="B107" s="1" t="str">
        <f>[2]Activity_UPS!B107</f>
        <v>UPS_HET_REF_RPG_EXS</v>
      </c>
      <c r="C107" s="7">
        <f>[2]Activity_UPS!C107</f>
        <v>17.836761599999999</v>
      </c>
      <c r="D107" s="7">
        <f>[2]Activity_UPS!D107</f>
        <v>17.836761599999999</v>
      </c>
      <c r="E107" s="7">
        <f>[2]Activity_UPS!E107</f>
        <v>17.836761599999999</v>
      </c>
      <c r="F107" s="7">
        <f>[2]Activity_UPS!F107</f>
        <v>0</v>
      </c>
      <c r="G107" s="7">
        <f>[2]Activity_UPS!G107</f>
        <v>0</v>
      </c>
      <c r="H107" s="7">
        <f>[2]Activity_UPS!H107</f>
        <v>0</v>
      </c>
      <c r="I107" s="7">
        <f>[2]Activity_UPS!I107</f>
        <v>0</v>
      </c>
      <c r="J107" s="7">
        <f>[2]Activity_UPS!J107</f>
        <v>0</v>
      </c>
      <c r="K107" s="7">
        <f>[2]Activity_UPS!K107</f>
        <v>0</v>
      </c>
      <c r="O107" s="12"/>
    </row>
    <row r="108" spans="1:15" ht="14.5" customHeight="1">
      <c r="A108" s="1" t="str">
        <f>[2]Activity_UPS!A108</f>
        <v>EUR</v>
      </c>
      <c r="B108" s="1" t="str">
        <f>[2]Activity_UPS!B108</f>
        <v>UPS_HET_REF_COA_EXS</v>
      </c>
      <c r="C108" s="7">
        <f>[2]Activity_UPS!C108</f>
        <v>0</v>
      </c>
      <c r="D108" s="7">
        <f>[2]Activity_UPS!D108</f>
        <v>0</v>
      </c>
      <c r="E108" s="7">
        <f>[2]Activity_UPS!E108</f>
        <v>0</v>
      </c>
      <c r="F108" s="7">
        <f>[2]Activity_UPS!F108</f>
        <v>207.1012056175947</v>
      </c>
      <c r="G108" s="7">
        <f>[2]Activity_UPS!G108</f>
        <v>178.05719628071819</v>
      </c>
      <c r="H108" s="7">
        <f>[2]Activity_UPS!H108</f>
        <v>0</v>
      </c>
      <c r="I108" s="7">
        <f>[2]Activity_UPS!I108</f>
        <v>0</v>
      </c>
      <c r="J108" s="7">
        <f>[2]Activity_UPS!J108</f>
        <v>0</v>
      </c>
      <c r="K108" s="7">
        <f>[2]Activity_UPS!K108</f>
        <v>0</v>
      </c>
      <c r="O108" s="12"/>
    </row>
    <row r="109" spans="1:15" ht="14.5" customHeight="1">
      <c r="A109" s="1" t="str">
        <f>[2]Activity_UPS!A109</f>
        <v>EUR</v>
      </c>
      <c r="B109" s="1" t="str">
        <f>[2]Activity_UPS!B109</f>
        <v>UPS_MIN_IMP_URA_NAT</v>
      </c>
      <c r="C109" s="7">
        <f>[2]Activity_UPS!C109</f>
        <v>2568.9684188929618</v>
      </c>
      <c r="D109" s="7">
        <f>[2]Activity_UPS!D109</f>
        <v>2391.2903013948821</v>
      </c>
      <c r="E109" s="7">
        <f>[2]Activity_UPS!E109</f>
        <v>2029.8330862923369</v>
      </c>
      <c r="F109" s="7">
        <f>[2]Activity_UPS!F109</f>
        <v>2163.211635939454</v>
      </c>
      <c r="G109" s="7">
        <f>[2]Activity_UPS!G109</f>
        <v>2038.477377825772</v>
      </c>
      <c r="H109" s="7">
        <f>[2]Activity_UPS!H109</f>
        <v>1913.74311971209</v>
      </c>
      <c r="I109" s="7">
        <f>[2]Activity_UPS!I109</f>
        <v>1736.469712332487</v>
      </c>
      <c r="J109" s="7">
        <f>[2]Activity_UPS!J109</f>
        <v>1626.168791777279</v>
      </c>
      <c r="K109" s="7">
        <f>[2]Activity_UPS!K109</f>
        <v>1515.8678712220701</v>
      </c>
      <c r="O109" s="12"/>
    </row>
    <row r="110" spans="1:15" ht="14.5" customHeight="1">
      <c r="A110" s="1" t="str">
        <f>[2]Activity_UPS!A110</f>
        <v>EUR</v>
      </c>
      <c r="B110" s="1" t="str">
        <f>[2]Activity_UPS!B110</f>
        <v>UPS_FT_LWR_URA</v>
      </c>
      <c r="C110" s="7">
        <f>[2]Activity_UPS!C110</f>
        <v>2568.9684188929618</v>
      </c>
      <c r="D110" s="7">
        <f>[2]Activity_UPS!D110</f>
        <v>2391.2903013948821</v>
      </c>
      <c r="E110" s="7">
        <f>[2]Activity_UPS!E110</f>
        <v>2029.8330862923369</v>
      </c>
      <c r="F110" s="7">
        <f>[2]Activity_UPS!F110</f>
        <v>2163.211635939454</v>
      </c>
      <c r="G110" s="7">
        <f>[2]Activity_UPS!G110</f>
        <v>2038.477377825772</v>
      </c>
      <c r="H110" s="7">
        <f>[2]Activity_UPS!H110</f>
        <v>1913.74311971209</v>
      </c>
      <c r="I110" s="7">
        <f>[2]Activity_UPS!I110</f>
        <v>1736.469712332487</v>
      </c>
      <c r="J110" s="7">
        <f>[2]Activity_UPS!J110</f>
        <v>1626.168791777279</v>
      </c>
      <c r="K110" s="7">
        <f>[2]Activity_UPS!K110</f>
        <v>1515.8678712220701</v>
      </c>
      <c r="O110" s="12"/>
    </row>
    <row r="111" spans="1:15" ht="14.5" customHeight="1">
      <c r="A111" s="1" t="str">
        <f>[2]Activity_UPS!A111</f>
        <v>EUR</v>
      </c>
      <c r="B111" s="1" t="str">
        <f>[2]Activity_UPS!B111</f>
        <v>UPS_FT_LWR_UOX</v>
      </c>
      <c r="C111" s="7">
        <f>[2]Activity_UPS!C111</f>
        <v>2568.9684188929618</v>
      </c>
      <c r="D111" s="7">
        <f>[2]Activity_UPS!D111</f>
        <v>2391.2903013948821</v>
      </c>
      <c r="E111" s="7">
        <f>[2]Activity_UPS!E111</f>
        <v>2029.8330862923369</v>
      </c>
      <c r="F111" s="7">
        <f>[2]Activity_UPS!F111</f>
        <v>2163.211635939454</v>
      </c>
      <c r="G111" s="7">
        <f>[2]Activity_UPS!G111</f>
        <v>2038.477377825772</v>
      </c>
      <c r="H111" s="7">
        <f>[2]Activity_UPS!H111</f>
        <v>1913.74311971209</v>
      </c>
      <c r="I111" s="7">
        <f>[2]Activity_UPS!I111</f>
        <v>1736.469712332487</v>
      </c>
      <c r="J111" s="7">
        <f>[2]Activity_UPS!J111</f>
        <v>1626.168791777279</v>
      </c>
      <c r="K111" s="7">
        <f>[2]Activity_UPS!K111</f>
        <v>1515.8678712220701</v>
      </c>
      <c r="O111" s="12"/>
    </row>
    <row r="112" spans="1:15" ht="14.5" customHeight="1">
      <c r="A112" s="1" t="str">
        <f>[2]Activity_UPS!A112</f>
        <v>EUR</v>
      </c>
      <c r="B112" s="35" t="str">
        <f>[2]Activity_UPS!B112</f>
        <v>UPS_FT_LWR_MOX</v>
      </c>
      <c r="C112" s="36">
        <f>[2]Activity_UPS!C112</f>
        <v>0</v>
      </c>
      <c r="D112" s="36">
        <f>[2]Activity_UPS!D112</f>
        <v>0</v>
      </c>
      <c r="E112" s="36">
        <f>[2]Activity_UPS!E112</f>
        <v>0</v>
      </c>
      <c r="F112" s="36">
        <f>[2]Activity_UPS!F112</f>
        <v>0</v>
      </c>
      <c r="G112" s="36">
        <f>[2]Activity_UPS!G112</f>
        <v>0</v>
      </c>
      <c r="H112" s="36">
        <f>[2]Activity_UPS!H112</f>
        <v>0</v>
      </c>
      <c r="I112" s="36">
        <f>[2]Activity_UPS!I112</f>
        <v>0</v>
      </c>
      <c r="J112" s="36">
        <f>[2]Activity_UPS!J112</f>
        <v>0</v>
      </c>
      <c r="K112" s="36">
        <f>[2]Activity_UPS!K112</f>
        <v>0</v>
      </c>
      <c r="O112" s="12"/>
    </row>
    <row r="113" spans="1:15" ht="14.5" customHeight="1">
      <c r="A113" s="1" t="str">
        <f>[2]Activity_UPS!A113</f>
        <v>EUR</v>
      </c>
      <c r="B113" s="35" t="str">
        <f>[2]Activity_UPS!B113</f>
        <v>UPS_FT_FR_MOX</v>
      </c>
      <c r="C113" s="36">
        <f>[2]Activity_UPS!C113</f>
        <v>0</v>
      </c>
      <c r="D113" s="36">
        <f>[2]Activity_UPS!D113</f>
        <v>0</v>
      </c>
      <c r="E113" s="36">
        <f>[2]Activity_UPS!E113</f>
        <v>0</v>
      </c>
      <c r="F113" s="36">
        <f>[2]Activity_UPS!F113</f>
        <v>0</v>
      </c>
      <c r="G113" s="36">
        <f>[2]Activity_UPS!G113</f>
        <v>0</v>
      </c>
      <c r="H113" s="36">
        <f>[2]Activity_UPS!H113</f>
        <v>0</v>
      </c>
      <c r="I113" s="36">
        <f>[2]Activity_UPS!I113</f>
        <v>0</v>
      </c>
      <c r="J113" s="36">
        <f>[2]Activity_UPS!J113</f>
        <v>0</v>
      </c>
      <c r="K113" s="36">
        <f>[2]Activity_UPS!K113</f>
        <v>0</v>
      </c>
      <c r="O113" s="12"/>
    </row>
    <row r="114" spans="1:15" ht="14.5" customHeight="1">
      <c r="A114" s="1" t="str">
        <f>[2]Activity_UPS!A114</f>
        <v>EUR</v>
      </c>
      <c r="B114" s="35" t="str">
        <f>[2]Activity_UPS!B114</f>
        <v>UPS_FT_ABWR_TRU</v>
      </c>
      <c r="C114" s="36">
        <f>[2]Activity_UPS!C114</f>
        <v>0</v>
      </c>
      <c r="D114" s="36">
        <f>[2]Activity_UPS!D114</f>
        <v>0</v>
      </c>
      <c r="E114" s="36">
        <f>[2]Activity_UPS!E114</f>
        <v>0</v>
      </c>
      <c r="F114" s="36">
        <f>[2]Activity_UPS!F114</f>
        <v>0</v>
      </c>
      <c r="G114" s="36">
        <f>[2]Activity_UPS!G114</f>
        <v>0</v>
      </c>
      <c r="H114" s="36">
        <f>[2]Activity_UPS!H114</f>
        <v>0</v>
      </c>
      <c r="I114" s="36">
        <f>[2]Activity_UPS!I114</f>
        <v>0</v>
      </c>
      <c r="J114" s="36">
        <f>[2]Activity_UPS!J114</f>
        <v>0</v>
      </c>
      <c r="K114" s="36">
        <f>[2]Activity_UPS!K114</f>
        <v>0</v>
      </c>
      <c r="O114" s="12"/>
    </row>
    <row r="115" spans="1:15" ht="14.5" customHeight="1">
      <c r="A115" s="1" t="str">
        <f>[2]Activity_UPS!A115</f>
        <v>EUR</v>
      </c>
      <c r="B115" s="35" t="str">
        <f>[2]Activity_UPS!B115</f>
        <v>UPS_FT_ABWR_NAU</v>
      </c>
      <c r="C115" s="36">
        <f>[2]Activity_UPS!C115</f>
        <v>0</v>
      </c>
      <c r="D115" s="36">
        <f>[2]Activity_UPS!D115</f>
        <v>0</v>
      </c>
      <c r="E115" s="36">
        <f>[2]Activity_UPS!E115</f>
        <v>0</v>
      </c>
      <c r="F115" s="36">
        <f>[2]Activity_UPS!F115</f>
        <v>0</v>
      </c>
      <c r="G115" s="36">
        <f>[2]Activity_UPS!G115</f>
        <v>0</v>
      </c>
      <c r="H115" s="36">
        <f>[2]Activity_UPS!H115</f>
        <v>0</v>
      </c>
      <c r="I115" s="36">
        <f>[2]Activity_UPS!I115</f>
        <v>0</v>
      </c>
      <c r="J115" s="36">
        <f>[2]Activity_UPS!J115</f>
        <v>0</v>
      </c>
      <c r="K115" s="36">
        <f>[2]Activity_UPS!K115</f>
        <v>0</v>
      </c>
      <c r="O115" s="12"/>
    </row>
    <row r="116" spans="1:15" ht="14.5" customHeight="1">
      <c r="A116" s="1" t="str">
        <f>[2]Activity_UPS!A116</f>
        <v>EUR</v>
      </c>
      <c r="B116" s="35" t="str">
        <f>[2]Activity_UPS!B116</f>
        <v>UPS_FT_ADS_TRU</v>
      </c>
      <c r="C116" s="36">
        <f>[2]Activity_UPS!C116</f>
        <v>0</v>
      </c>
      <c r="D116" s="36">
        <f>[2]Activity_UPS!D116</f>
        <v>0</v>
      </c>
      <c r="E116" s="36">
        <f>[2]Activity_UPS!E116</f>
        <v>0</v>
      </c>
      <c r="F116" s="36">
        <f>[2]Activity_UPS!F116</f>
        <v>0</v>
      </c>
      <c r="G116" s="36">
        <f>[2]Activity_UPS!G116</f>
        <v>0</v>
      </c>
      <c r="H116" s="36">
        <f>[2]Activity_UPS!H116</f>
        <v>0</v>
      </c>
      <c r="I116" s="36">
        <f>[2]Activity_UPS!I116</f>
        <v>0</v>
      </c>
      <c r="J116" s="36">
        <f>[2]Activity_UPS!J116</f>
        <v>0</v>
      </c>
      <c r="K116" s="36">
        <f>[2]Activity_UPS!K116</f>
        <v>0</v>
      </c>
      <c r="O116" s="12"/>
    </row>
    <row r="117" spans="1:15" ht="14.5" customHeight="1">
      <c r="A117" s="1" t="str">
        <f>[2]Activity_UPS!A117</f>
        <v>EUR</v>
      </c>
      <c r="B117" s="35" t="str">
        <f>[2]Activity_UPS!B117</f>
        <v>UPS_FT_ADS_MA</v>
      </c>
      <c r="C117" s="36">
        <f>[2]Activity_UPS!C117</f>
        <v>0</v>
      </c>
      <c r="D117" s="36">
        <f>[2]Activity_UPS!D117</f>
        <v>0</v>
      </c>
      <c r="E117" s="36">
        <f>[2]Activity_UPS!E117</f>
        <v>0</v>
      </c>
      <c r="F117" s="36">
        <f>[2]Activity_UPS!F117</f>
        <v>0</v>
      </c>
      <c r="G117" s="36">
        <f>[2]Activity_UPS!G117</f>
        <v>0</v>
      </c>
      <c r="H117" s="36">
        <f>[2]Activity_UPS!H117</f>
        <v>0</v>
      </c>
      <c r="I117" s="36">
        <f>[2]Activity_UPS!I117</f>
        <v>0</v>
      </c>
      <c r="J117" s="36">
        <f>[2]Activity_UPS!J117</f>
        <v>0</v>
      </c>
      <c r="K117" s="36">
        <f>[2]Activity_UPS!K117</f>
        <v>0</v>
      </c>
      <c r="O117" s="12"/>
    </row>
    <row r="118" spans="1:15" ht="14.5" customHeight="1">
      <c r="A118" s="1" t="str">
        <f>[2]Activity_UPS!A118</f>
        <v>EUR</v>
      </c>
      <c r="B118" s="35" t="str">
        <f>[2]Activity_UPS!B118</f>
        <v>UPS_NUC_LWR_UOX_EXS</v>
      </c>
      <c r="C118" s="36">
        <f>[2]Activity_UPS!C118</f>
        <v>12983.56638908503</v>
      </c>
      <c r="D118" s="36">
        <f>[2]Activity_UPS!D118</f>
        <v>12085.58118324974</v>
      </c>
      <c r="E118" s="36">
        <f>[2]Activity_UPS!E118</f>
        <v>10258.77641812147</v>
      </c>
      <c r="F118" s="36">
        <f>[2]Activity_UPS!F118</f>
        <v>10932.871608038</v>
      </c>
      <c r="G118" s="36">
        <f>[2]Activity_UPS!G118</f>
        <v>10302.464667531451</v>
      </c>
      <c r="H118" s="36">
        <f>[2]Activity_UPS!H118</f>
        <v>9672.0577270249032</v>
      </c>
      <c r="I118" s="36">
        <f>[2]Activity_UPS!I118</f>
        <v>8776.1179261283869</v>
      </c>
      <c r="J118" s="36">
        <f>[2]Activity_UPS!J118</f>
        <v>8218.6570736423655</v>
      </c>
      <c r="K118" s="36">
        <f>[2]Activity_UPS!K118</f>
        <v>7661.1962211563396</v>
      </c>
      <c r="O118" s="12"/>
    </row>
    <row r="119" spans="1:15" ht="14.5" customHeight="1">
      <c r="A119" s="1" t="str">
        <f>[2]Activity_UPS!A119</f>
        <v>EUR</v>
      </c>
      <c r="B119" s="35" t="str">
        <f>[2]Activity_UPS!B119</f>
        <v>UPS_NUC_LWR_MOX_EXS</v>
      </c>
      <c r="C119" s="36">
        <f>[2]Activity_UPS!C119</f>
        <v>0</v>
      </c>
      <c r="D119" s="36">
        <f>[2]Activity_UPS!D119</f>
        <v>0</v>
      </c>
      <c r="E119" s="36">
        <f>[2]Activity_UPS!E119</f>
        <v>0</v>
      </c>
      <c r="F119" s="36">
        <f>[2]Activity_UPS!F119</f>
        <v>0</v>
      </c>
      <c r="G119" s="36">
        <f>[2]Activity_UPS!G119</f>
        <v>0</v>
      </c>
      <c r="H119" s="36">
        <f>[2]Activity_UPS!H119</f>
        <v>0</v>
      </c>
      <c r="I119" s="36">
        <f>[2]Activity_UPS!I119</f>
        <v>0</v>
      </c>
      <c r="J119" s="36">
        <f>[2]Activity_UPS!J119</f>
        <v>0</v>
      </c>
      <c r="K119" s="36">
        <f>[2]Activity_UPS!K119</f>
        <v>0</v>
      </c>
      <c r="O119" s="12"/>
    </row>
    <row r="120" spans="1:15" ht="14.5" customHeight="1">
      <c r="A120" s="1" t="str">
        <f>[2]Activity_UPS!A120</f>
        <v>EUR</v>
      </c>
      <c r="B120" s="35" t="str">
        <f>[2]Activity_UPS!B120</f>
        <v>UPS_NUC_FR_MOX_NEW</v>
      </c>
      <c r="C120" s="36">
        <f>[2]Activity_UPS!C120</f>
        <v>0</v>
      </c>
      <c r="D120" s="36">
        <f>[2]Activity_UPS!D120</f>
        <v>0</v>
      </c>
      <c r="E120" s="36">
        <f>[2]Activity_UPS!E120</f>
        <v>0</v>
      </c>
      <c r="F120" s="36">
        <f>[2]Activity_UPS!F120</f>
        <v>0</v>
      </c>
      <c r="G120" s="36">
        <f>[2]Activity_UPS!G120</f>
        <v>0</v>
      </c>
      <c r="H120" s="36">
        <f>[2]Activity_UPS!H120</f>
        <v>0</v>
      </c>
      <c r="I120" s="36">
        <f>[2]Activity_UPS!I120</f>
        <v>0</v>
      </c>
      <c r="J120" s="36">
        <f>[2]Activity_UPS!J120</f>
        <v>0</v>
      </c>
      <c r="K120" s="36">
        <f>[2]Activity_UPS!K120</f>
        <v>0</v>
      </c>
      <c r="O120" s="12"/>
    </row>
    <row r="121" spans="1:15" ht="14.5" customHeight="1">
      <c r="A121" s="1" t="str">
        <f>[2]Activity_UPS!A121</f>
        <v>EUR</v>
      </c>
      <c r="B121" s="35" t="str">
        <f>[2]Activity_UPS!B121</f>
        <v>UPS_NUC_ABWR_TRU_NEW</v>
      </c>
      <c r="C121" s="36">
        <f>[2]Activity_UPS!C121</f>
        <v>0</v>
      </c>
      <c r="D121" s="36">
        <f>[2]Activity_UPS!D121</f>
        <v>0</v>
      </c>
      <c r="E121" s="36">
        <f>[2]Activity_UPS!E121</f>
        <v>0</v>
      </c>
      <c r="F121" s="36">
        <f>[2]Activity_UPS!F121</f>
        <v>0</v>
      </c>
      <c r="G121" s="36">
        <f>[2]Activity_UPS!G121</f>
        <v>0</v>
      </c>
      <c r="H121" s="36">
        <f>[2]Activity_UPS!H121</f>
        <v>0</v>
      </c>
      <c r="I121" s="36">
        <f>[2]Activity_UPS!I121</f>
        <v>0</v>
      </c>
      <c r="J121" s="36">
        <f>[2]Activity_UPS!J121</f>
        <v>0</v>
      </c>
      <c r="K121" s="36">
        <f>[2]Activity_UPS!K121</f>
        <v>0</v>
      </c>
      <c r="O121" s="12"/>
    </row>
    <row r="122" spans="1:15" ht="14.5" customHeight="1">
      <c r="A122" s="1" t="str">
        <f>[2]Activity_UPS!A122</f>
        <v>EUR</v>
      </c>
      <c r="B122" s="35" t="str">
        <f>[2]Activity_UPS!B122</f>
        <v>UPS_NUC_ABWR_UTR_NEW</v>
      </c>
      <c r="C122" s="36">
        <f>[2]Activity_UPS!C122</f>
        <v>0</v>
      </c>
      <c r="D122" s="36">
        <f>[2]Activity_UPS!D122</f>
        <v>0</v>
      </c>
      <c r="E122" s="36">
        <f>[2]Activity_UPS!E122</f>
        <v>0</v>
      </c>
      <c r="F122" s="36">
        <f>[2]Activity_UPS!F122</f>
        <v>0</v>
      </c>
      <c r="G122" s="36">
        <f>[2]Activity_UPS!G122</f>
        <v>0</v>
      </c>
      <c r="H122" s="36">
        <f>[2]Activity_UPS!H122</f>
        <v>0</v>
      </c>
      <c r="I122" s="36">
        <f>[2]Activity_UPS!I122</f>
        <v>0</v>
      </c>
      <c r="J122" s="36">
        <f>[2]Activity_UPS!J122</f>
        <v>0</v>
      </c>
      <c r="K122" s="36">
        <f>[2]Activity_UPS!K122</f>
        <v>0</v>
      </c>
      <c r="O122" s="12"/>
    </row>
    <row r="123" spans="1:15" ht="14.5" customHeight="1">
      <c r="A123" s="1" t="str">
        <f>[2]Activity_UPS!A123</f>
        <v>EUR</v>
      </c>
      <c r="B123" s="35" t="str">
        <f>[2]Activity_UPS!B123</f>
        <v>UPS_NUC_ADS_TRU_NEW</v>
      </c>
      <c r="C123" s="36">
        <f>[2]Activity_UPS!C123</f>
        <v>0</v>
      </c>
      <c r="D123" s="36">
        <f>[2]Activity_UPS!D123</f>
        <v>0</v>
      </c>
      <c r="E123" s="36">
        <f>[2]Activity_UPS!E123</f>
        <v>0</v>
      </c>
      <c r="F123" s="36">
        <f>[2]Activity_UPS!F123</f>
        <v>0</v>
      </c>
      <c r="G123" s="36">
        <f>[2]Activity_UPS!G123</f>
        <v>0</v>
      </c>
      <c r="H123" s="36">
        <f>[2]Activity_UPS!H123</f>
        <v>0</v>
      </c>
      <c r="I123" s="36">
        <f>[2]Activity_UPS!I123</f>
        <v>0</v>
      </c>
      <c r="J123" s="36">
        <f>[2]Activity_UPS!J123</f>
        <v>0</v>
      </c>
      <c r="K123" s="36">
        <f>[2]Activity_UPS!K123</f>
        <v>0</v>
      </c>
      <c r="M123" s="24"/>
      <c r="O123" s="12"/>
    </row>
    <row r="124" spans="1:15" ht="14.5" customHeight="1">
      <c r="A124" s="1" t="str">
        <f>[2]Activity_UPS!A124</f>
        <v>EUR</v>
      </c>
      <c r="B124" s="35" t="str">
        <f>[2]Activity_UPS!B124</f>
        <v>UPS_NUC_ADS_MA_NEW</v>
      </c>
      <c r="C124" s="36">
        <f>[2]Activity_UPS!C124</f>
        <v>0</v>
      </c>
      <c r="D124" s="36">
        <f>[2]Activity_UPS!D124</f>
        <v>0</v>
      </c>
      <c r="E124" s="36">
        <f>[2]Activity_UPS!E124</f>
        <v>0</v>
      </c>
      <c r="F124" s="36">
        <f>[2]Activity_UPS!F124</f>
        <v>0</v>
      </c>
      <c r="G124" s="36">
        <f>[2]Activity_UPS!G124</f>
        <v>0</v>
      </c>
      <c r="H124" s="36">
        <f>[2]Activity_UPS!H124</f>
        <v>0</v>
      </c>
      <c r="I124" s="36">
        <f>[2]Activity_UPS!I124</f>
        <v>0</v>
      </c>
      <c r="J124" s="36">
        <f>[2]Activity_UPS!J124</f>
        <v>0</v>
      </c>
      <c r="K124" s="36">
        <f>[2]Activity_UPS!K124</f>
        <v>0</v>
      </c>
      <c r="O124" s="12"/>
    </row>
    <row r="125" spans="1:15" ht="14.5" customHeight="1">
      <c r="A125" s="1" t="str">
        <f>[2]Activity_UPS!A125</f>
        <v>EUR</v>
      </c>
      <c r="B125" s="35" t="str">
        <f>[2]Activity_UPS!B125</f>
        <v>UPS_REP_PUREX_LWR_UOX_EXS</v>
      </c>
      <c r="C125" s="36">
        <f>[2]Activity_UPS!C125</f>
        <v>0</v>
      </c>
      <c r="D125" s="36">
        <f>[2]Activity_UPS!D125</f>
        <v>0</v>
      </c>
      <c r="E125" s="36">
        <f>[2]Activity_UPS!E125</f>
        <v>0</v>
      </c>
      <c r="F125" s="36">
        <f>[2]Activity_UPS!F125</f>
        <v>0</v>
      </c>
      <c r="G125" s="36">
        <f>[2]Activity_UPS!G125</f>
        <v>0</v>
      </c>
      <c r="H125" s="36">
        <f>[2]Activity_UPS!H125</f>
        <v>0</v>
      </c>
      <c r="I125" s="36">
        <f>[2]Activity_UPS!I125</f>
        <v>0</v>
      </c>
      <c r="J125" s="36">
        <f>[2]Activity_UPS!J125</f>
        <v>0</v>
      </c>
      <c r="K125" s="36">
        <f>[2]Activity_UPS!K125</f>
        <v>0</v>
      </c>
      <c r="O125" s="12"/>
    </row>
    <row r="126" spans="1:15" ht="14.5" customHeight="1">
      <c r="A126" s="1" t="str">
        <f>[2]Activity_UPS!A126</f>
        <v>EUR</v>
      </c>
      <c r="B126" s="35" t="str">
        <f>[2]Activity_UPS!B126</f>
        <v>UPS_REP_UREX_LWR_UOX_EXS</v>
      </c>
      <c r="C126" s="36">
        <f>[2]Activity_UPS!C126</f>
        <v>0</v>
      </c>
      <c r="D126" s="36">
        <f>[2]Activity_UPS!D126</f>
        <v>0</v>
      </c>
      <c r="E126" s="36">
        <f>[2]Activity_UPS!E126</f>
        <v>0</v>
      </c>
      <c r="F126" s="36">
        <f>[2]Activity_UPS!F126</f>
        <v>0</v>
      </c>
      <c r="G126" s="36">
        <f>[2]Activity_UPS!G126</f>
        <v>0</v>
      </c>
      <c r="H126" s="36">
        <f>[2]Activity_UPS!H126</f>
        <v>0</v>
      </c>
      <c r="I126" s="36">
        <f>[2]Activity_UPS!I126</f>
        <v>0</v>
      </c>
      <c r="J126" s="36">
        <f>[2]Activity_UPS!J126</f>
        <v>0</v>
      </c>
      <c r="K126" s="36">
        <f>[2]Activity_UPS!K126</f>
        <v>0</v>
      </c>
      <c r="L126" s="18"/>
      <c r="M126" s="3"/>
      <c r="N126" s="3"/>
      <c r="O126" s="12"/>
    </row>
    <row r="127" spans="1:15" ht="14.5" customHeight="1">
      <c r="A127" s="1" t="str">
        <f>[2]Activity_UPS!A127</f>
        <v>EUR</v>
      </c>
      <c r="B127" s="35" t="str">
        <f>[2]Activity_UPS!B127</f>
        <v>UPS_REP_PUREX_LWR_MOX_EXS</v>
      </c>
      <c r="C127" s="36">
        <f>[2]Activity_UPS!C127</f>
        <v>0</v>
      </c>
      <c r="D127" s="36">
        <f>[2]Activity_UPS!D127</f>
        <v>0</v>
      </c>
      <c r="E127" s="36">
        <f>[2]Activity_UPS!E127</f>
        <v>0</v>
      </c>
      <c r="F127" s="36">
        <f>[2]Activity_UPS!F127</f>
        <v>0</v>
      </c>
      <c r="G127" s="36">
        <f>[2]Activity_UPS!G127</f>
        <v>0</v>
      </c>
      <c r="H127" s="36">
        <f>[2]Activity_UPS!H127</f>
        <v>0</v>
      </c>
      <c r="I127" s="36">
        <f>[2]Activity_UPS!I127</f>
        <v>0</v>
      </c>
      <c r="J127" s="36">
        <f>[2]Activity_UPS!J127</f>
        <v>0</v>
      </c>
      <c r="K127" s="36">
        <f>[2]Activity_UPS!K127</f>
        <v>0</v>
      </c>
      <c r="O127" s="12"/>
    </row>
    <row r="128" spans="1:15" ht="14.5" customHeight="1">
      <c r="A128" s="1" t="str">
        <f>[2]Activity_UPS!A128</f>
        <v>EUR</v>
      </c>
      <c r="B128" s="35" t="str">
        <f>[2]Activity_UPS!B128</f>
        <v>UPS_REP_ADV_PUREX_LWR_UOX_EXS</v>
      </c>
      <c r="C128" s="36">
        <f>[2]Activity_UPS!C128</f>
        <v>0</v>
      </c>
      <c r="D128" s="36">
        <f>[2]Activity_UPS!D128</f>
        <v>0</v>
      </c>
      <c r="E128" s="36">
        <f>[2]Activity_UPS!E128</f>
        <v>0</v>
      </c>
      <c r="F128" s="36">
        <f>[2]Activity_UPS!F128</f>
        <v>0</v>
      </c>
      <c r="G128" s="36">
        <f>[2]Activity_UPS!G128</f>
        <v>0</v>
      </c>
      <c r="H128" s="36">
        <f>[2]Activity_UPS!H128</f>
        <v>0</v>
      </c>
      <c r="I128" s="36">
        <f>[2]Activity_UPS!I128</f>
        <v>0</v>
      </c>
      <c r="J128" s="36">
        <f>[2]Activity_UPS!J128</f>
        <v>0</v>
      </c>
      <c r="K128" s="36">
        <f>[2]Activity_UPS!K128</f>
        <v>0</v>
      </c>
      <c r="O128" s="12"/>
    </row>
    <row r="129" spans="1:15" ht="14.5" customHeight="1">
      <c r="A129" s="1" t="str">
        <f>[2]Activity_UPS!A129</f>
        <v>EUR</v>
      </c>
      <c r="B129" s="35" t="str">
        <f>[2]Activity_UPS!B129</f>
        <v>UPS_REP_ADV_PUREX_LWR_MOX_EXS</v>
      </c>
      <c r="C129" s="36">
        <f>[2]Activity_UPS!C129</f>
        <v>0</v>
      </c>
      <c r="D129" s="36">
        <f>[2]Activity_UPS!D129</f>
        <v>0</v>
      </c>
      <c r="E129" s="36">
        <f>[2]Activity_UPS!E129</f>
        <v>0</v>
      </c>
      <c r="F129" s="36">
        <f>[2]Activity_UPS!F129</f>
        <v>0</v>
      </c>
      <c r="G129" s="36">
        <f>[2]Activity_UPS!G129</f>
        <v>0</v>
      </c>
      <c r="H129" s="36">
        <f>[2]Activity_UPS!H129</f>
        <v>0</v>
      </c>
      <c r="I129" s="36">
        <f>[2]Activity_UPS!I129</f>
        <v>0</v>
      </c>
      <c r="J129" s="36">
        <f>[2]Activity_UPS!J129</f>
        <v>0</v>
      </c>
      <c r="K129" s="36">
        <f>[2]Activity_UPS!K129</f>
        <v>0</v>
      </c>
      <c r="O129" s="12"/>
    </row>
    <row r="130" spans="1:15" ht="14.5" customHeight="1">
      <c r="A130" s="1" t="str">
        <f>[2]Activity_UPS!A130</f>
        <v>EUR</v>
      </c>
      <c r="B130" s="35" t="str">
        <f>[2]Activity_UPS!B130</f>
        <v>UPS_REP_ADV_PUREX_FR_MOX_EXS</v>
      </c>
      <c r="C130" s="36">
        <f>[2]Activity_UPS!C130</f>
        <v>0</v>
      </c>
      <c r="D130" s="36">
        <f>[2]Activity_UPS!D130</f>
        <v>0</v>
      </c>
      <c r="E130" s="36">
        <f>[2]Activity_UPS!E130</f>
        <v>0</v>
      </c>
      <c r="F130" s="36">
        <f>[2]Activity_UPS!F130</f>
        <v>0</v>
      </c>
      <c r="G130" s="36">
        <f>[2]Activity_UPS!G130</f>
        <v>0</v>
      </c>
      <c r="H130" s="36">
        <f>[2]Activity_UPS!H130</f>
        <v>0</v>
      </c>
      <c r="I130" s="36">
        <f>[2]Activity_UPS!I130</f>
        <v>0</v>
      </c>
      <c r="J130" s="36">
        <f>[2]Activity_UPS!J130</f>
        <v>0</v>
      </c>
      <c r="K130" s="36">
        <f>[2]Activity_UPS!K130</f>
        <v>0</v>
      </c>
      <c r="O130" s="12"/>
    </row>
    <row r="131" spans="1:15" ht="14.5" customHeight="1">
      <c r="A131" s="1" t="str">
        <f>[2]Activity_UPS!A131</f>
        <v>EUR</v>
      </c>
      <c r="B131" s="35" t="str">
        <f>[2]Activity_UPS!B131</f>
        <v>UPS_TRA_ADS_MA_EXS</v>
      </c>
      <c r="C131" s="36">
        <f>[2]Activity_UPS!C131</f>
        <v>0</v>
      </c>
      <c r="D131" s="36">
        <f>[2]Activity_UPS!D131</f>
        <v>0</v>
      </c>
      <c r="E131" s="36">
        <f>[2]Activity_UPS!E131</f>
        <v>0</v>
      </c>
      <c r="F131" s="36">
        <f>[2]Activity_UPS!F131</f>
        <v>0</v>
      </c>
      <c r="G131" s="36">
        <f>[2]Activity_UPS!G131</f>
        <v>0</v>
      </c>
      <c r="H131" s="36">
        <f>[2]Activity_UPS!H131</f>
        <v>0</v>
      </c>
      <c r="I131" s="36">
        <f>[2]Activity_UPS!I131</f>
        <v>0</v>
      </c>
      <c r="J131" s="36">
        <f>[2]Activity_UPS!J131</f>
        <v>0</v>
      </c>
      <c r="K131" s="36">
        <f>[2]Activity_UPS!K131</f>
        <v>0</v>
      </c>
      <c r="O131" s="12"/>
    </row>
    <row r="132" spans="1:15" ht="14.5" customHeight="1">
      <c r="A132" s="1" t="str">
        <f>[2]Activity_UPS!A132</f>
        <v>EUR</v>
      </c>
      <c r="B132" s="35" t="str">
        <f>[2]Activity_UPS!B132</f>
        <v>UPS_TRA_FR_MOX_EXS</v>
      </c>
      <c r="C132" s="36">
        <f>[2]Activity_UPS!C132</f>
        <v>0</v>
      </c>
      <c r="D132" s="36">
        <f>[2]Activity_UPS!D132</f>
        <v>0</v>
      </c>
      <c r="E132" s="36">
        <f>[2]Activity_UPS!E132</f>
        <v>0</v>
      </c>
      <c r="F132" s="36">
        <f>[2]Activity_UPS!F132</f>
        <v>0</v>
      </c>
      <c r="G132" s="36">
        <f>[2]Activity_UPS!G132</f>
        <v>0</v>
      </c>
      <c r="H132" s="36">
        <f>[2]Activity_UPS!H132</f>
        <v>0</v>
      </c>
      <c r="I132" s="36">
        <f>[2]Activity_UPS!I132</f>
        <v>0</v>
      </c>
      <c r="J132" s="36">
        <f>[2]Activity_UPS!J132</f>
        <v>0</v>
      </c>
      <c r="K132" s="36">
        <f>[2]Activity_UPS!K132</f>
        <v>0</v>
      </c>
      <c r="O132" s="12"/>
    </row>
    <row r="133" spans="1:15" ht="14.5" customHeight="1">
      <c r="A133" s="1" t="str">
        <f>[2]Activity_UPS!A133</f>
        <v>EUR</v>
      </c>
      <c r="B133" s="35" t="str">
        <f>[2]Activity_UPS!B133</f>
        <v>UPS_TRA_LWR_MOX_EXS</v>
      </c>
      <c r="C133" s="36">
        <f>[2]Activity_UPS!C133</f>
        <v>0</v>
      </c>
      <c r="D133" s="36">
        <f>[2]Activity_UPS!D133</f>
        <v>0</v>
      </c>
      <c r="E133" s="36">
        <f>[2]Activity_UPS!E133</f>
        <v>0</v>
      </c>
      <c r="F133" s="36">
        <f>[2]Activity_UPS!F133</f>
        <v>0</v>
      </c>
      <c r="G133" s="36">
        <f>[2]Activity_UPS!G133</f>
        <v>0</v>
      </c>
      <c r="H133" s="36">
        <f>[2]Activity_UPS!H133</f>
        <v>0</v>
      </c>
      <c r="I133" s="36">
        <f>[2]Activity_UPS!I133</f>
        <v>0</v>
      </c>
      <c r="J133" s="36">
        <f>[2]Activity_UPS!J133</f>
        <v>0</v>
      </c>
      <c r="K133" s="36">
        <f>[2]Activity_UPS!K133</f>
        <v>0</v>
      </c>
      <c r="O133" s="12"/>
    </row>
    <row r="134" spans="1:15" ht="14.5" customHeight="1">
      <c r="A134" s="1" t="str">
        <f>[2]Activity_UPS!A134</f>
        <v>EUR</v>
      </c>
      <c r="B134" s="35" t="str">
        <f>[2]Activity_UPS!B134</f>
        <v>UPS_WDP_SPENT_LWR_UOX_EXS</v>
      </c>
      <c r="C134" s="36">
        <f>[2]Activity_UPS!C134</f>
        <v>2440.9104811479851</v>
      </c>
      <c r="D134" s="36">
        <f>[2]Activity_UPS!D134</f>
        <v>2272.089262450952</v>
      </c>
      <c r="E134" s="36">
        <f>[2]Activity_UPS!E134</f>
        <v>1928.649966606836</v>
      </c>
      <c r="F134" s="36">
        <f>[2]Activity_UPS!F134</f>
        <v>2055.3798623111429</v>
      </c>
      <c r="G134" s="36">
        <f>[2]Activity_UPS!G134</f>
        <v>1936.86335749572</v>
      </c>
      <c r="H134" s="36">
        <f>[2]Activity_UPS!H134</f>
        <v>1818.346852680681</v>
      </c>
      <c r="I134" s="36">
        <f>[2]Activity_UPS!I134</f>
        <v>1649.910170112136</v>
      </c>
      <c r="J134" s="36">
        <f>[2]Activity_UPS!J134</f>
        <v>1545.1075298447661</v>
      </c>
      <c r="K134" s="36">
        <f>[2]Activity_UPS!K134</f>
        <v>1440.304889577392</v>
      </c>
      <c r="O134" s="12"/>
    </row>
    <row r="135" spans="1:15" ht="14.5" customHeight="1">
      <c r="A135" s="1" t="str">
        <f>[2]Activity_UPS!A135</f>
        <v>EUR</v>
      </c>
      <c r="B135" s="35" t="str">
        <f>[2]Activity_UPS!B135</f>
        <v>UPS_WDP_SPENT_LWR_MOX_EXS</v>
      </c>
      <c r="C135" s="36">
        <f>[2]Activity_UPS!C135</f>
        <v>0</v>
      </c>
      <c r="D135" s="36">
        <f>[2]Activity_UPS!D135</f>
        <v>0</v>
      </c>
      <c r="E135" s="36">
        <f>[2]Activity_UPS!E135</f>
        <v>0</v>
      </c>
      <c r="F135" s="36">
        <f>[2]Activity_UPS!F135</f>
        <v>0</v>
      </c>
      <c r="G135" s="36">
        <f>[2]Activity_UPS!G135</f>
        <v>0</v>
      </c>
      <c r="H135" s="36">
        <f>[2]Activity_UPS!H135</f>
        <v>0</v>
      </c>
      <c r="I135" s="36">
        <f>[2]Activity_UPS!I135</f>
        <v>0</v>
      </c>
      <c r="J135" s="36">
        <f>[2]Activity_UPS!J135</f>
        <v>0</v>
      </c>
      <c r="K135" s="36">
        <f>[2]Activity_UPS!K135</f>
        <v>0</v>
      </c>
      <c r="O135" s="12"/>
    </row>
    <row r="136" spans="1:15" ht="14.5" customHeight="1">
      <c r="A136" s="1" t="str">
        <f>[2]Activity_UPS!A136</f>
        <v>EUR</v>
      </c>
      <c r="B136" s="35" t="str">
        <f>[2]Activity_UPS!B136</f>
        <v>UPS_WDP_SPENT_FR_MOX_EXS</v>
      </c>
      <c r="C136" s="36">
        <f>[2]Activity_UPS!C136</f>
        <v>0</v>
      </c>
      <c r="D136" s="36">
        <f>[2]Activity_UPS!D136</f>
        <v>0</v>
      </c>
      <c r="E136" s="36">
        <f>[2]Activity_UPS!E136</f>
        <v>0</v>
      </c>
      <c r="F136" s="36">
        <f>[2]Activity_UPS!F136</f>
        <v>0</v>
      </c>
      <c r="G136" s="36">
        <f>[2]Activity_UPS!G136</f>
        <v>0</v>
      </c>
      <c r="H136" s="36">
        <f>[2]Activity_UPS!H136</f>
        <v>0</v>
      </c>
      <c r="I136" s="36">
        <f>[2]Activity_UPS!I136</f>
        <v>0</v>
      </c>
      <c r="J136" s="36">
        <f>[2]Activity_UPS!J136</f>
        <v>0</v>
      </c>
      <c r="K136" s="36">
        <f>[2]Activity_UPS!K136</f>
        <v>0</v>
      </c>
      <c r="O136" s="12"/>
    </row>
    <row r="137" spans="1:15" ht="14.5" customHeight="1">
      <c r="A137" s="1" t="str">
        <f>[2]Activity_UPS!A137</f>
        <v>EUR</v>
      </c>
      <c r="B137" s="35" t="str">
        <f>[2]Activity_UPS!B137</f>
        <v>UPS_WDP_HLW_PUREX_LWR_UOX_EXS</v>
      </c>
      <c r="C137" s="36">
        <f>[2]Activity_UPS!C137</f>
        <v>0</v>
      </c>
      <c r="D137" s="36">
        <f>[2]Activity_UPS!D137</f>
        <v>0</v>
      </c>
      <c r="E137" s="36">
        <f>[2]Activity_UPS!E137</f>
        <v>0</v>
      </c>
      <c r="F137" s="36">
        <f>[2]Activity_UPS!F137</f>
        <v>0</v>
      </c>
      <c r="G137" s="36">
        <f>[2]Activity_UPS!G137</f>
        <v>0</v>
      </c>
      <c r="H137" s="36">
        <f>[2]Activity_UPS!H137</f>
        <v>0</v>
      </c>
      <c r="I137" s="36">
        <f>[2]Activity_UPS!I137</f>
        <v>0</v>
      </c>
      <c r="J137" s="36">
        <f>[2]Activity_UPS!J137</f>
        <v>0</v>
      </c>
      <c r="K137" s="36">
        <f>[2]Activity_UPS!K137</f>
        <v>0</v>
      </c>
      <c r="O137" s="12"/>
    </row>
    <row r="138" spans="1:15" ht="14.5" customHeight="1">
      <c r="A138" s="1" t="str">
        <f>[2]Activity_UPS!A138</f>
        <v>EUR</v>
      </c>
      <c r="B138" s="35" t="str">
        <f>[2]Activity_UPS!B138</f>
        <v>UPS_WDP_HLW_UREX_LWR_UOX_EXS</v>
      </c>
      <c r="C138" s="36">
        <f>[2]Activity_UPS!C138</f>
        <v>0</v>
      </c>
      <c r="D138" s="36">
        <f>[2]Activity_UPS!D138</f>
        <v>0</v>
      </c>
      <c r="E138" s="36">
        <f>[2]Activity_UPS!E138</f>
        <v>0</v>
      </c>
      <c r="F138" s="36">
        <f>[2]Activity_UPS!F138</f>
        <v>0</v>
      </c>
      <c r="G138" s="36">
        <f>[2]Activity_UPS!G138</f>
        <v>0</v>
      </c>
      <c r="H138" s="36">
        <f>[2]Activity_UPS!H138</f>
        <v>0</v>
      </c>
      <c r="I138" s="36">
        <f>[2]Activity_UPS!I138</f>
        <v>0</v>
      </c>
      <c r="J138" s="36">
        <f>[2]Activity_UPS!J138</f>
        <v>0</v>
      </c>
      <c r="K138" s="36">
        <f>[2]Activity_UPS!K138</f>
        <v>0</v>
      </c>
      <c r="O138" s="12"/>
    </row>
    <row r="139" spans="1:15" ht="14.5" customHeight="1">
      <c r="A139" s="1" t="str">
        <f>[2]Activity_UPS!A139</f>
        <v>EUR</v>
      </c>
      <c r="B139" s="35" t="str">
        <f>[2]Activity_UPS!B139</f>
        <v>UPS_WDP_HLW_UREX_LWR_MOX_EXS</v>
      </c>
      <c r="C139" s="36">
        <f>[2]Activity_UPS!C139</f>
        <v>0</v>
      </c>
      <c r="D139" s="36">
        <f>[2]Activity_UPS!D139</f>
        <v>0</v>
      </c>
      <c r="E139" s="36">
        <f>[2]Activity_UPS!E139</f>
        <v>0</v>
      </c>
      <c r="F139" s="36">
        <f>[2]Activity_UPS!F139</f>
        <v>0</v>
      </c>
      <c r="G139" s="36">
        <f>[2]Activity_UPS!G139</f>
        <v>0</v>
      </c>
      <c r="H139" s="36">
        <f>[2]Activity_UPS!H139</f>
        <v>0</v>
      </c>
      <c r="I139" s="36">
        <f>[2]Activity_UPS!I139</f>
        <v>0</v>
      </c>
      <c r="J139" s="36">
        <f>[2]Activity_UPS!J139</f>
        <v>0</v>
      </c>
      <c r="K139" s="36">
        <f>[2]Activity_UPS!K139</f>
        <v>0</v>
      </c>
      <c r="O139" s="12"/>
    </row>
    <row r="140" spans="1:15" ht="14.5" customHeight="1">
      <c r="A140" s="1" t="str">
        <f>[2]Activity_UPS!A140</f>
        <v>EUR</v>
      </c>
      <c r="B140" s="35" t="str">
        <f>[2]Activity_UPS!B140</f>
        <v>UPS_WDP_HLW_ADV_PUREX_LWR_UOX_EXS</v>
      </c>
      <c r="C140" s="36">
        <f>[2]Activity_UPS!C140</f>
        <v>0</v>
      </c>
      <c r="D140" s="36">
        <f>[2]Activity_UPS!D140</f>
        <v>0</v>
      </c>
      <c r="E140" s="36">
        <f>[2]Activity_UPS!E140</f>
        <v>0</v>
      </c>
      <c r="F140" s="36">
        <f>[2]Activity_UPS!F140</f>
        <v>0</v>
      </c>
      <c r="G140" s="36">
        <f>[2]Activity_UPS!G140</f>
        <v>0</v>
      </c>
      <c r="H140" s="36">
        <f>[2]Activity_UPS!H140</f>
        <v>0</v>
      </c>
      <c r="I140" s="36">
        <f>[2]Activity_UPS!I140</f>
        <v>0</v>
      </c>
      <c r="J140" s="36">
        <f>[2]Activity_UPS!J140</f>
        <v>0</v>
      </c>
      <c r="K140" s="36">
        <f>[2]Activity_UPS!K140</f>
        <v>0</v>
      </c>
      <c r="O140" s="12"/>
    </row>
    <row r="141" spans="1:15" ht="14.5" customHeight="1">
      <c r="A141" s="1" t="str">
        <f>[2]Activity_UPS!A141</f>
        <v>EUR</v>
      </c>
      <c r="B141" s="35" t="str">
        <f>[2]Activity_UPS!B141</f>
        <v>UPS_WDP_HLW_ADV_PUREX_LWR_MOX_EXS</v>
      </c>
      <c r="C141" s="36">
        <f>[2]Activity_UPS!C141</f>
        <v>0</v>
      </c>
      <c r="D141" s="36">
        <f>[2]Activity_UPS!D141</f>
        <v>0</v>
      </c>
      <c r="E141" s="36">
        <f>[2]Activity_UPS!E141</f>
        <v>0</v>
      </c>
      <c r="F141" s="36">
        <f>[2]Activity_UPS!F141</f>
        <v>0</v>
      </c>
      <c r="G141" s="36">
        <f>[2]Activity_UPS!G141</f>
        <v>0</v>
      </c>
      <c r="H141" s="36">
        <f>[2]Activity_UPS!H141</f>
        <v>0</v>
      </c>
      <c r="I141" s="36">
        <f>[2]Activity_UPS!I141</f>
        <v>0</v>
      </c>
      <c r="J141" s="36">
        <f>[2]Activity_UPS!J141</f>
        <v>0</v>
      </c>
      <c r="K141" s="36">
        <f>[2]Activity_UPS!K141</f>
        <v>0</v>
      </c>
      <c r="O141" s="12"/>
    </row>
    <row r="142" spans="1:15" ht="14.5" customHeight="1">
      <c r="A142" s="1" t="str">
        <f>[2]Activity_UPS!A142</f>
        <v>EUR</v>
      </c>
      <c r="B142" s="35" t="str">
        <f>[2]Activity_UPS!B142</f>
        <v>UPS_WDP_HLW_ADV_PUREX_FR_MOX_EXS</v>
      </c>
      <c r="C142" s="36">
        <f>[2]Activity_UPS!C142</f>
        <v>0</v>
      </c>
      <c r="D142" s="36">
        <f>[2]Activity_UPS!D142</f>
        <v>0</v>
      </c>
      <c r="E142" s="36">
        <f>[2]Activity_UPS!E142</f>
        <v>0</v>
      </c>
      <c r="F142" s="36">
        <f>[2]Activity_UPS!F142</f>
        <v>0</v>
      </c>
      <c r="G142" s="36">
        <f>[2]Activity_UPS!G142</f>
        <v>0</v>
      </c>
      <c r="H142" s="36">
        <f>[2]Activity_UPS!H142</f>
        <v>0</v>
      </c>
      <c r="I142" s="36">
        <f>[2]Activity_UPS!I142</f>
        <v>0</v>
      </c>
      <c r="J142" s="36">
        <f>[2]Activity_UPS!J142</f>
        <v>0</v>
      </c>
      <c r="K142" s="36">
        <f>[2]Activity_UPS!K142</f>
        <v>0</v>
      </c>
      <c r="O142" s="12"/>
    </row>
    <row r="143" spans="1:15" ht="14.5" customHeight="1">
      <c r="A143" s="1" t="str">
        <f>[2]Activity_UPS!A143</f>
        <v>EUR</v>
      </c>
      <c r="B143" s="35" t="str">
        <f>[2]Activity_UPS!B143</f>
        <v>UPS_WDP_HLW_PYRO_ABWR_TRU_EXS</v>
      </c>
      <c r="C143" s="36">
        <f>[2]Activity_UPS!C143</f>
        <v>999968623.59133255</v>
      </c>
      <c r="D143" s="36">
        <f>[2]Activity_UPS!D143</f>
        <v>999967482.89150393</v>
      </c>
      <c r="E143" s="36">
        <f>[2]Activity_UPS!E143</f>
        <v>999971502.31572092</v>
      </c>
      <c r="F143" s="36">
        <f>[2]Activity_UPS!F143</f>
        <v>999981114.72802913</v>
      </c>
      <c r="G143" s="36">
        <f>[2]Activity_UPS!G143</f>
        <v>999987242.21519053</v>
      </c>
      <c r="H143" s="36">
        <f>[2]Activity_UPS!H143</f>
        <v>999989744.98692369</v>
      </c>
      <c r="I143" s="36">
        <f>[2]Activity_UPS!I143</f>
        <v>0</v>
      </c>
      <c r="J143" s="36">
        <f>[2]Activity_UPS!J143</f>
        <v>0</v>
      </c>
      <c r="K143" s="36">
        <f>[2]Activity_UPS!K143</f>
        <v>0</v>
      </c>
      <c r="O143" s="12"/>
    </row>
    <row r="144" spans="1:15" ht="14.5" customHeight="1">
      <c r="A144" s="1" t="str">
        <f>[2]Activity_UPS!A144</f>
        <v>EUR</v>
      </c>
      <c r="B144" s="35" t="str">
        <f>[2]Activity_UPS!B144</f>
        <v>UPS_WDP_HLW_PYRO_ABWR_UTR_EXS</v>
      </c>
      <c r="C144" s="36">
        <f>[2]Activity_UPS!C144</f>
        <v>0</v>
      </c>
      <c r="D144" s="36">
        <f>[2]Activity_UPS!D144</f>
        <v>0</v>
      </c>
      <c r="E144" s="36">
        <f>[2]Activity_UPS!E144</f>
        <v>0</v>
      </c>
      <c r="F144" s="36">
        <f>[2]Activity_UPS!F144</f>
        <v>0</v>
      </c>
      <c r="G144" s="36">
        <f>[2]Activity_UPS!G144</f>
        <v>0</v>
      </c>
      <c r="H144" s="36">
        <f>[2]Activity_UPS!H144</f>
        <v>0</v>
      </c>
      <c r="I144" s="36">
        <f>[2]Activity_UPS!I144</f>
        <v>0</v>
      </c>
      <c r="J144" s="36">
        <f>[2]Activity_UPS!J144</f>
        <v>0</v>
      </c>
      <c r="K144" s="36">
        <f>[2]Activity_UPS!K144</f>
        <v>0</v>
      </c>
      <c r="O144" s="12"/>
    </row>
    <row r="145" spans="1:15" ht="14.5" customHeight="1">
      <c r="A145" s="1" t="str">
        <f>[2]Activity_UPS!A145</f>
        <v>EUR</v>
      </c>
      <c r="B145" s="35" t="str">
        <f>[2]Activity_UPS!B145</f>
        <v>UPS_WDP_HLW_PYRO_ADS_TRU_EXS</v>
      </c>
      <c r="C145" s="36">
        <f>[2]Activity_UPS!C145</f>
        <v>0</v>
      </c>
      <c r="D145" s="36">
        <f>[2]Activity_UPS!D145</f>
        <v>0</v>
      </c>
      <c r="E145" s="36">
        <f>[2]Activity_UPS!E145</f>
        <v>0</v>
      </c>
      <c r="F145" s="36">
        <f>[2]Activity_UPS!F145</f>
        <v>0</v>
      </c>
      <c r="G145" s="36">
        <f>[2]Activity_UPS!G145</f>
        <v>0</v>
      </c>
      <c r="H145" s="36">
        <f>[2]Activity_UPS!H145</f>
        <v>0</v>
      </c>
      <c r="I145" s="36">
        <f>[2]Activity_UPS!I145</f>
        <v>0</v>
      </c>
      <c r="J145" s="36">
        <f>[2]Activity_UPS!J145</f>
        <v>0</v>
      </c>
      <c r="K145" s="36">
        <f>[2]Activity_UPS!K145</f>
        <v>0</v>
      </c>
      <c r="O145" s="12"/>
    </row>
    <row r="146" spans="1:15" ht="14.5" customHeight="1">
      <c r="A146" s="1" t="str">
        <f>[2]Activity_UPS!A146</f>
        <v>EUR</v>
      </c>
      <c r="B146" s="35" t="str">
        <f>[2]Activity_UPS!B146</f>
        <v>UPS_WDP_HLW_PYRO_ADS_MA_EXS</v>
      </c>
      <c r="C146" s="36">
        <f>[2]Activity_UPS!C146</f>
        <v>0</v>
      </c>
      <c r="D146" s="36">
        <f>[2]Activity_UPS!D146</f>
        <v>0</v>
      </c>
      <c r="E146" s="36">
        <f>[2]Activity_UPS!E146</f>
        <v>0</v>
      </c>
      <c r="F146" s="36">
        <f>[2]Activity_UPS!F146</f>
        <v>0</v>
      </c>
      <c r="G146" s="36">
        <f>[2]Activity_UPS!G146</f>
        <v>0</v>
      </c>
      <c r="H146" s="36">
        <f>[2]Activity_UPS!H146</f>
        <v>0</v>
      </c>
      <c r="I146" s="36">
        <f>[2]Activity_UPS!I146</f>
        <v>0</v>
      </c>
      <c r="J146" s="36">
        <f>[2]Activity_UPS!J146</f>
        <v>0</v>
      </c>
      <c r="K146" s="36">
        <f>[2]Activity_UPS!K146</f>
        <v>0</v>
      </c>
      <c r="O146" s="12"/>
    </row>
    <row r="147" spans="1:15" ht="14.5" customHeight="1">
      <c r="A147" s="1" t="str">
        <f>[2]Activity_UPS!A147</f>
        <v>EUR</v>
      </c>
      <c r="B147" s="35" t="str">
        <f>[2]Activity_UPS!B147</f>
        <v>UPS_WDP_PUREX_UREX_EXS</v>
      </c>
      <c r="C147" s="36">
        <f>[2]Activity_UPS!C147</f>
        <v>0</v>
      </c>
      <c r="D147" s="36">
        <f>[2]Activity_UPS!D147</f>
        <v>0</v>
      </c>
      <c r="E147" s="36">
        <f>[2]Activity_UPS!E147</f>
        <v>0</v>
      </c>
      <c r="F147" s="36">
        <f>[2]Activity_UPS!F147</f>
        <v>0</v>
      </c>
      <c r="G147" s="36">
        <f>[2]Activity_UPS!G147</f>
        <v>0</v>
      </c>
      <c r="H147" s="36">
        <f>[2]Activity_UPS!H147</f>
        <v>0</v>
      </c>
      <c r="I147" s="36">
        <f>[2]Activity_UPS!I147</f>
        <v>0</v>
      </c>
      <c r="J147" s="36">
        <f>[2]Activity_UPS!J147</f>
        <v>0</v>
      </c>
      <c r="K147" s="36">
        <f>[2]Activity_UPS!K147</f>
        <v>0</v>
      </c>
      <c r="O147" s="12"/>
    </row>
    <row r="148" spans="1:15" ht="14.5" customHeight="1">
      <c r="A148" s="1" t="str">
        <f>[2]Activity_UPS!A148</f>
        <v>EUR</v>
      </c>
      <c r="B148" s="35" t="str">
        <f>[2]Activity_UPS!B148</f>
        <v>UPS_SF_NGA_CU_NEW</v>
      </c>
      <c r="C148" s="36">
        <f>[2]Activity_UPS!C148</f>
        <v>0</v>
      </c>
      <c r="D148" s="36">
        <f>[2]Activity_UPS!D148</f>
        <v>0</v>
      </c>
      <c r="E148" s="36">
        <f>[2]Activity_UPS!E148</f>
        <v>0</v>
      </c>
      <c r="F148" s="36">
        <f>[2]Activity_UPS!F148</f>
        <v>0</v>
      </c>
      <c r="G148" s="36">
        <f>[2]Activity_UPS!G148</f>
        <v>0</v>
      </c>
      <c r="H148" s="36">
        <f>[2]Activity_UPS!H148</f>
        <v>0</v>
      </c>
      <c r="I148" s="36">
        <f>[2]Activity_UPS!I148</f>
        <v>0</v>
      </c>
      <c r="J148" s="36">
        <f>[2]Activity_UPS!J148</f>
        <v>0</v>
      </c>
      <c r="K148" s="36">
        <f>[2]Activity_UPS!K148</f>
        <v>0</v>
      </c>
      <c r="O148" s="12"/>
    </row>
    <row r="149" spans="1:15">
      <c r="A149" s="1" t="str">
        <f>[2]Activity_UPS!A149</f>
        <v>EUR</v>
      </c>
      <c r="B149" s="35" t="str">
        <f>[2]Activity_UPS!B149</f>
        <v>UPS_SF_NGA_CT_NEW</v>
      </c>
      <c r="C149" s="36">
        <f>[2]Activity_UPS!C149</f>
        <v>0</v>
      </c>
      <c r="D149" s="36">
        <f>[2]Activity_UPS!D149</f>
        <v>0</v>
      </c>
      <c r="E149" s="36">
        <f>[2]Activity_UPS!E149</f>
        <v>0</v>
      </c>
      <c r="F149" s="36">
        <f>[2]Activity_UPS!F149</f>
        <v>0</v>
      </c>
      <c r="G149" s="36">
        <f>[2]Activity_UPS!G149</f>
        <v>0</v>
      </c>
      <c r="H149" s="36">
        <f>[2]Activity_UPS!H149</f>
        <v>979.97647964990165</v>
      </c>
      <c r="I149" s="36">
        <f>[2]Activity_UPS!I149</f>
        <v>0</v>
      </c>
      <c r="J149" s="36">
        <f>[2]Activity_UPS!J149</f>
        <v>0</v>
      </c>
      <c r="K149" s="36">
        <f>[2]Activity_UPS!K149</f>
        <v>0</v>
      </c>
      <c r="O149" s="12"/>
    </row>
    <row r="150" spans="1:15">
      <c r="A150" s="1" t="str">
        <f>[2]Activity_UPS!A150</f>
        <v>EUR</v>
      </c>
      <c r="B150" s="35" t="str">
        <f>[2]Activity_UPS!B150</f>
        <v>UPS_SF_KER_CU_NEW</v>
      </c>
      <c r="C150" s="36">
        <f>[2]Activity_UPS!C150</f>
        <v>0</v>
      </c>
      <c r="D150" s="36">
        <f>[2]Activity_UPS!D150</f>
        <v>0</v>
      </c>
      <c r="E150" s="36">
        <f>[2]Activity_UPS!E150</f>
        <v>0</v>
      </c>
      <c r="F150" s="36">
        <f>[2]Activity_UPS!F150</f>
        <v>0</v>
      </c>
      <c r="G150" s="36">
        <f>[2]Activity_UPS!G150</f>
        <v>0</v>
      </c>
      <c r="H150" s="36">
        <f>[2]Activity_UPS!H150</f>
        <v>0</v>
      </c>
      <c r="I150" s="36">
        <f>[2]Activity_UPS!I150</f>
        <v>0</v>
      </c>
      <c r="J150" s="36">
        <f>[2]Activity_UPS!J150</f>
        <v>0</v>
      </c>
      <c r="K150" s="36">
        <f>[2]Activity_UPS!K150</f>
        <v>0</v>
      </c>
      <c r="O150" s="12"/>
    </row>
    <row r="151" spans="1:15">
      <c r="A151" s="1" t="str">
        <f>[2]Activity_UPS!A151</f>
        <v>EUR</v>
      </c>
      <c r="B151" s="35" t="str">
        <f>[2]Activity_UPS!B151</f>
        <v>UPS_SF_KER_CT_NEW</v>
      </c>
      <c r="C151" s="36">
        <f>[2]Activity_UPS!C151</f>
        <v>0</v>
      </c>
      <c r="D151" s="36">
        <f>[2]Activity_UPS!D151</f>
        <v>0</v>
      </c>
      <c r="E151" s="36">
        <f>[2]Activity_UPS!E151</f>
        <v>0</v>
      </c>
      <c r="F151" s="36">
        <f>[2]Activity_UPS!F151</f>
        <v>0</v>
      </c>
      <c r="G151" s="36">
        <f>[2]Activity_UPS!G151</f>
        <v>370.48386986499509</v>
      </c>
      <c r="H151" s="36">
        <f>[2]Activity_UPS!H151</f>
        <v>0</v>
      </c>
      <c r="I151" s="36">
        <f>[2]Activity_UPS!I151</f>
        <v>0</v>
      </c>
      <c r="J151" s="36">
        <f>[2]Activity_UPS!J151</f>
        <v>0</v>
      </c>
      <c r="K151" s="36">
        <f>[2]Activity_UPS!K151</f>
        <v>0</v>
      </c>
      <c r="O151" s="12"/>
    </row>
    <row r="152" spans="1:15">
      <c r="A152" s="1" t="str">
        <f>[2]Activity_UPS!A152</f>
        <v>EUR</v>
      </c>
      <c r="B152" s="35" t="str">
        <f>[2]Activity_UPS!B152</f>
        <v>UPS_SF_DST_CU_NEW</v>
      </c>
      <c r="C152" s="36">
        <f>[2]Activity_UPS!C152</f>
        <v>0</v>
      </c>
      <c r="D152" s="36">
        <f>[2]Activity_UPS!D152</f>
        <v>0</v>
      </c>
      <c r="E152" s="36">
        <f>[2]Activity_UPS!E152</f>
        <v>0</v>
      </c>
      <c r="F152" s="36">
        <f>[2]Activity_UPS!F152</f>
        <v>0</v>
      </c>
      <c r="G152" s="36">
        <f>[2]Activity_UPS!G152</f>
        <v>0</v>
      </c>
      <c r="H152" s="36">
        <f>[2]Activity_UPS!H152</f>
        <v>0</v>
      </c>
      <c r="I152" s="36">
        <f>[2]Activity_UPS!I152</f>
        <v>0</v>
      </c>
      <c r="J152" s="36">
        <f>[2]Activity_UPS!J152</f>
        <v>0</v>
      </c>
      <c r="K152" s="36">
        <f>[2]Activity_UPS!K152</f>
        <v>0</v>
      </c>
    </row>
    <row r="153" spans="1:15">
      <c r="A153" s="1" t="str">
        <f>[2]Activity_UPS!A153</f>
        <v>EUR</v>
      </c>
      <c r="B153" s="35" t="str">
        <f>[2]Activity_UPS!B153</f>
        <v>UPS_SF_DST_CT_NEW</v>
      </c>
      <c r="C153" s="36">
        <f>[2]Activity_UPS!C153</f>
        <v>0</v>
      </c>
      <c r="D153" s="36">
        <f>[2]Activity_UPS!D153</f>
        <v>0</v>
      </c>
      <c r="E153" s="36">
        <f>[2]Activity_UPS!E153</f>
        <v>0</v>
      </c>
      <c r="F153" s="36">
        <f>[2]Activity_UPS!F153</f>
        <v>0</v>
      </c>
      <c r="G153" s="36">
        <f>[2]Activity_UPS!G153</f>
        <v>270.25054770356218</v>
      </c>
      <c r="H153" s="36">
        <f>[2]Activity_UPS!H153</f>
        <v>0</v>
      </c>
      <c r="I153" s="36">
        <f>[2]Activity_UPS!I153</f>
        <v>0</v>
      </c>
      <c r="J153" s="36">
        <f>[2]Activity_UPS!J153</f>
        <v>0</v>
      </c>
      <c r="K153" s="36">
        <f>[2]Activity_UPS!K153</f>
        <v>0</v>
      </c>
    </row>
    <row r="154" spans="1:15">
      <c r="A154" s="1" t="str">
        <f>[2]Activity_UPS!A154</f>
        <v>EUR</v>
      </c>
      <c r="B154" s="35" t="str">
        <f>[2]Activity_UPS!B154</f>
        <v>UPS_SF_KER_COELCSYS_EM_NEW</v>
      </c>
      <c r="C154" s="36">
        <f>[2]Activity_UPS!C154</f>
        <v>0</v>
      </c>
      <c r="D154" s="36">
        <f>[2]Activity_UPS!D154</f>
        <v>0</v>
      </c>
      <c r="E154" s="36">
        <f>[2]Activity_UPS!E154</f>
        <v>0</v>
      </c>
      <c r="F154" s="36">
        <f>[2]Activity_UPS!F154</f>
        <v>0</v>
      </c>
      <c r="G154" s="36">
        <f>[2]Activity_UPS!G154</f>
        <v>0</v>
      </c>
      <c r="H154" s="36">
        <f>[2]Activity_UPS!H154</f>
        <v>0</v>
      </c>
      <c r="I154" s="36">
        <f>[2]Activity_UPS!I154</f>
        <v>0</v>
      </c>
      <c r="J154" s="36">
        <f>[2]Activity_UPS!J154</f>
        <v>0</v>
      </c>
      <c r="K154" s="36">
        <f>[2]Activity_UPS!K154</f>
        <v>0</v>
      </c>
    </row>
    <row r="155" spans="1:15">
      <c r="A155" s="1" t="str">
        <f>[2]Activity_UPS!A155</f>
        <v>EUR</v>
      </c>
      <c r="B155" s="35" t="str">
        <f>[2]Activity_UPS!B155</f>
        <v>UPS_SF_DST_COELCSYS_EM_NEW</v>
      </c>
      <c r="C155" s="36">
        <f>[2]Activity_UPS!C155</f>
        <v>0</v>
      </c>
      <c r="D155" s="36">
        <f>[2]Activity_UPS!D155</f>
        <v>0</v>
      </c>
      <c r="E155" s="36">
        <f>[2]Activity_UPS!E155</f>
        <v>0</v>
      </c>
      <c r="F155" s="36">
        <f>[2]Activity_UPS!F155</f>
        <v>0</v>
      </c>
      <c r="G155" s="36">
        <f>[2]Activity_UPS!G155</f>
        <v>0</v>
      </c>
      <c r="H155" s="36">
        <f>[2]Activity_UPS!H155</f>
        <v>0</v>
      </c>
      <c r="I155" s="36">
        <f>[2]Activity_UPS!I155</f>
        <v>0</v>
      </c>
      <c r="J155" s="36">
        <f>[2]Activity_UPS!J155</f>
        <v>0</v>
      </c>
      <c r="K155" s="36">
        <f>[2]Activity_UPS!K155</f>
        <v>0</v>
      </c>
    </row>
    <row r="156" spans="1:15">
      <c r="A156" s="1" t="str">
        <f>[2]Activity_UPS!A156</f>
        <v>EUR</v>
      </c>
      <c r="B156" s="35" t="str">
        <f>[2]Activity_UPS!B156</f>
        <v>UPS_SF_GSL_CU_NEW</v>
      </c>
      <c r="C156" s="36">
        <f>[2]Activity_UPS!C156</f>
        <v>0</v>
      </c>
      <c r="D156" s="36">
        <f>[2]Activity_UPS!D156</f>
        <v>0</v>
      </c>
      <c r="E156" s="36">
        <f>[2]Activity_UPS!E156</f>
        <v>0</v>
      </c>
      <c r="F156" s="36">
        <f>[2]Activity_UPS!F156</f>
        <v>0</v>
      </c>
      <c r="G156" s="36">
        <f>[2]Activity_UPS!G156</f>
        <v>0</v>
      </c>
      <c r="H156" s="36">
        <f>[2]Activity_UPS!H156</f>
        <v>0</v>
      </c>
      <c r="I156" s="36">
        <f>[2]Activity_UPS!I156</f>
        <v>0</v>
      </c>
      <c r="J156" s="36">
        <f>[2]Activity_UPS!J156</f>
        <v>0</v>
      </c>
      <c r="K156" s="36">
        <f>[2]Activity_UPS!K156</f>
        <v>0</v>
      </c>
    </row>
    <row r="157" spans="1:15">
      <c r="A157" s="1" t="str">
        <f>[2]Activity_UPS!A157</f>
        <v>EUR</v>
      </c>
      <c r="B157" s="35" t="str">
        <f>[2]Activity_UPS!B157</f>
        <v>UPS_SF_GSL_CT_NEW</v>
      </c>
      <c r="C157" s="36">
        <f>[2]Activity_UPS!C157</f>
        <v>0</v>
      </c>
      <c r="D157" s="36">
        <f>[2]Activity_UPS!D157</f>
        <v>0</v>
      </c>
      <c r="E157" s="36">
        <f>[2]Activity_UPS!E157</f>
        <v>0</v>
      </c>
      <c r="F157" s="36">
        <f>[2]Activity_UPS!F157</f>
        <v>0</v>
      </c>
      <c r="G157" s="36">
        <f>[2]Activity_UPS!G157</f>
        <v>0</v>
      </c>
      <c r="H157" s="36">
        <f>[2]Activity_UPS!H157</f>
        <v>0</v>
      </c>
      <c r="I157" s="36">
        <f>[2]Activity_UPS!I157</f>
        <v>0</v>
      </c>
      <c r="J157" s="36">
        <f>[2]Activity_UPS!J157</f>
        <v>0</v>
      </c>
      <c r="K157" s="36">
        <f>[2]Activity_UPS!K157</f>
        <v>0</v>
      </c>
    </row>
    <row r="158" spans="1:15">
      <c r="A158" s="1" t="str">
        <f>[2]Activity_UPS!A158</f>
        <v>EUR</v>
      </c>
      <c r="B158" s="35" t="str">
        <f>[2]Activity_UPS!B158</f>
        <v>UPS_SF_GSL_COELCSYS_EM_NEW</v>
      </c>
      <c r="C158" s="36">
        <f>[2]Activity_UPS!C158</f>
        <v>0</v>
      </c>
      <c r="D158" s="36">
        <f>[2]Activity_UPS!D158</f>
        <v>0</v>
      </c>
      <c r="E158" s="36">
        <f>[2]Activity_UPS!E158</f>
        <v>0</v>
      </c>
      <c r="F158" s="36">
        <f>[2]Activity_UPS!F158</f>
        <v>0</v>
      </c>
      <c r="G158" s="36">
        <f>[2]Activity_UPS!G158</f>
        <v>0</v>
      </c>
      <c r="H158" s="36">
        <f>[2]Activity_UPS!H158</f>
        <v>0</v>
      </c>
      <c r="I158" s="36">
        <f>[2]Activity_UPS!I158</f>
        <v>0</v>
      </c>
      <c r="J158" s="36">
        <f>[2]Activity_UPS!J158</f>
        <v>0</v>
      </c>
      <c r="K158" s="36">
        <f>[2]Activity_UPS!K158</f>
        <v>0</v>
      </c>
    </row>
    <row r="159" spans="1:15">
      <c r="A159" s="1" t="str">
        <f>[2]Activity_UPS!A159</f>
        <v>EUR</v>
      </c>
      <c r="B159" s="35" t="str">
        <f>[2]Activity_UPS!B159</f>
        <v>UPS_FT_SLU2BIOGAS_NEW</v>
      </c>
      <c r="C159" s="36">
        <f>[2]Activity_UPS!C159</f>
        <v>0</v>
      </c>
      <c r="D159" s="36">
        <f>[2]Activity_UPS!D159</f>
        <v>0</v>
      </c>
      <c r="E159" s="36">
        <f>[2]Activity_UPS!E159</f>
        <v>0</v>
      </c>
      <c r="F159" s="36">
        <f>[2]Activity_UPS!F159</f>
        <v>0</v>
      </c>
      <c r="G159" s="36">
        <f>[2]Activity_UPS!G159</f>
        <v>0</v>
      </c>
      <c r="H159" s="36">
        <f>[2]Activity_UPS!H159</f>
        <v>0</v>
      </c>
      <c r="I159" s="36">
        <f>[2]Activity_UPS!I159</f>
        <v>25.456</v>
      </c>
      <c r="J159" s="36">
        <f>[2]Activity_UPS!J159</f>
        <v>28.593600000000009</v>
      </c>
      <c r="K159" s="36">
        <f>[2]Activity_UPS!K159</f>
        <v>31.731200000000008</v>
      </c>
    </row>
    <row r="160" spans="1:15">
      <c r="A160" s="1" t="str">
        <f>[2]Activity_UPS!A160</f>
        <v>EUR</v>
      </c>
      <c r="B160" s="35" t="str">
        <f>[2]Activity_UPS!B160</f>
        <v>UPS_FT_WOD2NGA_NEW</v>
      </c>
      <c r="C160" s="36">
        <f>[2]Activity_UPS!C160</f>
        <v>0</v>
      </c>
      <c r="D160" s="36">
        <f>[2]Activity_UPS!D160</f>
        <v>0</v>
      </c>
      <c r="E160" s="36">
        <f>[2]Activity_UPS!E160</f>
        <v>0</v>
      </c>
      <c r="F160" s="36">
        <f>[2]Activity_UPS!F160</f>
        <v>0</v>
      </c>
      <c r="G160" s="36">
        <f>[2]Activity_UPS!G160</f>
        <v>0</v>
      </c>
      <c r="H160" s="36">
        <f>[2]Activity_UPS!H160</f>
        <v>0</v>
      </c>
      <c r="I160" s="36">
        <f>[2]Activity_UPS!I160</f>
        <v>814.18560159251274</v>
      </c>
      <c r="J160" s="36">
        <f>[2]Activity_UPS!J160</f>
        <v>504.01388058501828</v>
      </c>
      <c r="K160" s="36">
        <f>[2]Activity_UPS!K160</f>
        <v>376.13467743130548</v>
      </c>
    </row>
    <row r="161" spans="1:11">
      <c r="A161" s="1" t="str">
        <f>[2]Activity_UPS!A161</f>
        <v>EUR</v>
      </c>
      <c r="B161" s="35" t="str">
        <f>[2]Activity_UPS!B161</f>
        <v>UPS_FT_COA2DST_NEW</v>
      </c>
      <c r="C161" s="36">
        <f>[2]Activity_UPS!C161</f>
        <v>0</v>
      </c>
      <c r="D161" s="36">
        <f>[2]Activity_UPS!D161</f>
        <v>0</v>
      </c>
      <c r="E161" s="36">
        <f>[2]Activity_UPS!E161</f>
        <v>0</v>
      </c>
      <c r="F161" s="36">
        <f>[2]Activity_UPS!F161</f>
        <v>0</v>
      </c>
      <c r="G161" s="36">
        <f>[2]Activity_UPS!G161</f>
        <v>0</v>
      </c>
      <c r="H161" s="36">
        <f>[2]Activity_UPS!H161</f>
        <v>0</v>
      </c>
      <c r="I161" s="36">
        <f>[2]Activity_UPS!I161</f>
        <v>0</v>
      </c>
      <c r="J161" s="36">
        <f>[2]Activity_UPS!J161</f>
        <v>0</v>
      </c>
      <c r="K161" s="36">
        <f>[2]Activity_UPS!K161</f>
        <v>0</v>
      </c>
    </row>
    <row r="162" spans="1:11">
      <c r="A162" s="1" t="str">
        <f>[2]Activity_UPS!A162</f>
        <v>EUR</v>
      </c>
      <c r="B162" s="35" t="str">
        <f>[2]Activity_UPS!B162</f>
        <v>UPS_FT_COA2NGA_NEW</v>
      </c>
      <c r="C162" s="36">
        <f>[2]Activity_UPS!C162</f>
        <v>177.22613809058191</v>
      </c>
      <c r="D162" s="36">
        <f>[2]Activity_UPS!D162</f>
        <v>229.79420237267851</v>
      </c>
      <c r="E162" s="36">
        <f>[2]Activity_UPS!E162</f>
        <v>90.066948279879369</v>
      </c>
      <c r="F162" s="36">
        <f>[2]Activity_UPS!F162</f>
        <v>0</v>
      </c>
      <c r="G162" s="36">
        <f>[2]Activity_UPS!G162</f>
        <v>0</v>
      </c>
      <c r="H162" s="36">
        <f>[2]Activity_UPS!H162</f>
        <v>0</v>
      </c>
      <c r="I162" s="36">
        <f>[2]Activity_UPS!I162</f>
        <v>0</v>
      </c>
      <c r="J162" s="36">
        <f>[2]Activity_UPS!J162</f>
        <v>0</v>
      </c>
      <c r="K162" s="36">
        <f>[2]Activity_UPS!K162</f>
        <v>0</v>
      </c>
    </row>
    <row r="163" spans="1:11">
      <c r="A163" s="1" t="str">
        <f>[2]Activity_UPS!A163</f>
        <v>EUR</v>
      </c>
      <c r="B163" s="35" t="str">
        <f>[2]Activity_UPS!B163</f>
        <v>UPS_FT_COA2MTH_NEW</v>
      </c>
      <c r="C163" s="36">
        <f>[2]Activity_UPS!C163</f>
        <v>0</v>
      </c>
      <c r="D163" s="36">
        <f>[2]Activity_UPS!D163</f>
        <v>0</v>
      </c>
      <c r="E163" s="36">
        <f>[2]Activity_UPS!E163</f>
        <v>0</v>
      </c>
      <c r="F163" s="36">
        <f>[2]Activity_UPS!F163</f>
        <v>0</v>
      </c>
      <c r="G163" s="36">
        <f>[2]Activity_UPS!G163</f>
        <v>0</v>
      </c>
      <c r="H163" s="36">
        <f>[2]Activity_UPS!H163</f>
        <v>890.70868711157766</v>
      </c>
      <c r="I163" s="36">
        <f>[2]Activity_UPS!I163</f>
        <v>750.5659805586422</v>
      </c>
      <c r="J163" s="36">
        <f>[2]Activity_UPS!J163</f>
        <v>556.45712233643246</v>
      </c>
      <c r="K163" s="36">
        <f>[2]Activity_UPS!K163</f>
        <v>0</v>
      </c>
    </row>
    <row r="164" spans="1:11">
      <c r="A164" s="1" t="str">
        <f>[2]Activity_UPS!A164</f>
        <v>EUR</v>
      </c>
      <c r="B164" s="35" t="str">
        <f>[2]Activity_UPS!B164</f>
        <v>UPS_FT_NGA2DST_NEW</v>
      </c>
      <c r="C164" s="36">
        <f>[2]Activity_UPS!C164</f>
        <v>0</v>
      </c>
      <c r="D164" s="36">
        <f>[2]Activity_UPS!D164</f>
        <v>0</v>
      </c>
      <c r="E164" s="36">
        <f>[2]Activity_UPS!E164</f>
        <v>0</v>
      </c>
      <c r="F164" s="36">
        <f>[2]Activity_UPS!F164</f>
        <v>0</v>
      </c>
      <c r="G164" s="36">
        <f>[2]Activity_UPS!G164</f>
        <v>0</v>
      </c>
      <c r="H164" s="36">
        <f>[2]Activity_UPS!H164</f>
        <v>0</v>
      </c>
      <c r="I164" s="36">
        <f>[2]Activity_UPS!I164</f>
        <v>0</v>
      </c>
      <c r="J164" s="36">
        <f>[2]Activity_UPS!J164</f>
        <v>0</v>
      </c>
      <c r="K164" s="36">
        <f>[2]Activity_UPS!K164</f>
        <v>0</v>
      </c>
    </row>
    <row r="165" spans="1:11">
      <c r="A165" s="1" t="str">
        <f>[2]Activity_UPS!A165</f>
        <v>EUR</v>
      </c>
      <c r="B165" s="35" t="str">
        <f>[2]Activity_UPS!B165</f>
        <v>UPS_FT_NGA2MTH_NEW</v>
      </c>
      <c r="C165" s="36">
        <f>[2]Activity_UPS!C165</f>
        <v>0</v>
      </c>
      <c r="D165" s="36">
        <f>[2]Activity_UPS!D165</f>
        <v>0</v>
      </c>
      <c r="E165" s="36">
        <f>[2]Activity_UPS!E165</f>
        <v>0</v>
      </c>
      <c r="F165" s="36">
        <f>[2]Activity_UPS!F165</f>
        <v>0</v>
      </c>
      <c r="G165" s="36">
        <f>[2]Activity_UPS!G165</f>
        <v>105.58385317968209</v>
      </c>
      <c r="H165" s="36">
        <f>[2]Activity_UPS!H165</f>
        <v>686.89570065450414</v>
      </c>
      <c r="I165" s="36">
        <f>[2]Activity_UPS!I165</f>
        <v>2007.628949474137</v>
      </c>
      <c r="J165" s="36">
        <f>[2]Activity_UPS!J165</f>
        <v>2239.3442390134201</v>
      </c>
      <c r="K165" s="36">
        <f>[2]Activity_UPS!K165</f>
        <v>2924.38296907318</v>
      </c>
    </row>
    <row r="166" spans="1:11">
      <c r="A166" s="1">
        <f>[2]Activity_UPS!A166</f>
        <v>0</v>
      </c>
      <c r="B166" s="35">
        <f>[2]Activity_UPS!B166</f>
        <v>0</v>
      </c>
      <c r="C166" s="36">
        <f>[2]Activity_UPS!C166</f>
        <v>0</v>
      </c>
      <c r="D166" s="36">
        <f>[2]Activity_UPS!D166</f>
        <v>0</v>
      </c>
      <c r="E166" s="36">
        <f>[2]Activity_UPS!E166</f>
        <v>0</v>
      </c>
      <c r="F166" s="36">
        <f>[2]Activity_UPS!F166</f>
        <v>0</v>
      </c>
      <c r="G166" s="36">
        <f>[2]Activity_UPS!G166</f>
        <v>0</v>
      </c>
      <c r="H166" s="36">
        <f>[2]Activity_UPS!H166</f>
        <v>0</v>
      </c>
      <c r="I166" s="36">
        <f>[2]Activity_UPS!I166</f>
        <v>0</v>
      </c>
      <c r="J166" s="36">
        <f>[2]Activity_UPS!J166</f>
        <v>0</v>
      </c>
      <c r="K166" s="36">
        <f>[2]Activity_UPS!K166</f>
        <v>0</v>
      </c>
    </row>
    <row r="167" spans="1:11">
      <c r="A167" s="1">
        <f>[2]Activity_UPS!A167</f>
        <v>0</v>
      </c>
      <c r="B167" s="35">
        <f>[2]Activity_UPS!B167</f>
        <v>0</v>
      </c>
      <c r="C167" s="36">
        <f>[2]Activity_UPS!C167</f>
        <v>0</v>
      </c>
      <c r="D167" s="36">
        <f>[2]Activity_UPS!D167</f>
        <v>0</v>
      </c>
      <c r="E167" s="36">
        <f>[2]Activity_UPS!E167</f>
        <v>0</v>
      </c>
      <c r="F167" s="36">
        <f>[2]Activity_UPS!F167</f>
        <v>0</v>
      </c>
      <c r="G167" s="36">
        <f>[2]Activity_UPS!G167</f>
        <v>0</v>
      </c>
      <c r="H167" s="36">
        <f>[2]Activity_UPS!H167</f>
        <v>0</v>
      </c>
      <c r="I167" s="36">
        <f>[2]Activity_UPS!I167</f>
        <v>0</v>
      </c>
      <c r="J167" s="36">
        <f>[2]Activity_UPS!J167</f>
        <v>0</v>
      </c>
      <c r="K167" s="36">
        <f>[2]Activity_UPS!K167</f>
        <v>0</v>
      </c>
    </row>
    <row r="168" spans="1:11">
      <c r="A168" s="1">
        <f>[2]Activity_UPS!A168</f>
        <v>0</v>
      </c>
      <c r="B168" s="35">
        <f>[2]Activity_UPS!B168</f>
        <v>0</v>
      </c>
      <c r="C168" s="36">
        <f>[2]Activity_UPS!C168</f>
        <v>0</v>
      </c>
      <c r="D168" s="36">
        <f>[2]Activity_UPS!D168</f>
        <v>0</v>
      </c>
      <c r="E168" s="36">
        <f>[2]Activity_UPS!E168</f>
        <v>0</v>
      </c>
      <c r="F168" s="36">
        <f>[2]Activity_UPS!F168</f>
        <v>0</v>
      </c>
      <c r="G168" s="36">
        <f>[2]Activity_UPS!G168</f>
        <v>0</v>
      </c>
      <c r="H168" s="36">
        <f>[2]Activity_UPS!H168</f>
        <v>0</v>
      </c>
      <c r="I168" s="36">
        <f>[2]Activity_UPS!I168</f>
        <v>0</v>
      </c>
      <c r="J168" s="36">
        <f>[2]Activity_UPS!J168</f>
        <v>0</v>
      </c>
      <c r="K168" s="36">
        <f>[2]Activity_UPS!K168</f>
        <v>0</v>
      </c>
    </row>
    <row r="169" spans="1:11">
      <c r="A169" s="1">
        <f>[2]Activity_UPS!A169</f>
        <v>0</v>
      </c>
      <c r="B169" s="35">
        <f>[2]Activity_UPS!B169</f>
        <v>0</v>
      </c>
      <c r="C169" s="36">
        <f>[2]Activity_UPS!C169</f>
        <v>0</v>
      </c>
      <c r="D169" s="36">
        <f>[2]Activity_UPS!D169</f>
        <v>0</v>
      </c>
      <c r="E169" s="36">
        <f>[2]Activity_UPS!E169</f>
        <v>0</v>
      </c>
      <c r="F169" s="36">
        <f>[2]Activity_UPS!F169</f>
        <v>0</v>
      </c>
      <c r="G169" s="36">
        <f>[2]Activity_UPS!G169</f>
        <v>0</v>
      </c>
      <c r="H169" s="36">
        <f>[2]Activity_UPS!H169</f>
        <v>0</v>
      </c>
      <c r="I169" s="36">
        <f>[2]Activity_UPS!I169</f>
        <v>0</v>
      </c>
      <c r="J169" s="36">
        <f>[2]Activity_UPS!J169</f>
        <v>0</v>
      </c>
      <c r="K169" s="36">
        <f>[2]Activity_UPS!K169</f>
        <v>0</v>
      </c>
    </row>
    <row r="170" spans="1:11">
      <c r="A170" s="1">
        <f>[2]Activity_UPS!A170</f>
        <v>0</v>
      </c>
      <c r="B170" s="35">
        <f>[2]Activity_UPS!B170</f>
        <v>0</v>
      </c>
      <c r="C170" s="36">
        <f>[2]Activity_UPS!C170</f>
        <v>0</v>
      </c>
      <c r="D170" s="36">
        <f>[2]Activity_UPS!D170</f>
        <v>0</v>
      </c>
      <c r="E170" s="36">
        <f>[2]Activity_UPS!E170</f>
        <v>0</v>
      </c>
      <c r="F170" s="36">
        <f>[2]Activity_UPS!F170</f>
        <v>0</v>
      </c>
      <c r="G170" s="36">
        <f>[2]Activity_UPS!G170</f>
        <v>0</v>
      </c>
      <c r="H170" s="36">
        <f>[2]Activity_UPS!H170</f>
        <v>0</v>
      </c>
      <c r="I170" s="36">
        <f>[2]Activity_UPS!I170</f>
        <v>0</v>
      </c>
      <c r="J170" s="36">
        <f>[2]Activity_UPS!J170</f>
        <v>0</v>
      </c>
      <c r="K170" s="36">
        <f>[2]Activity_UPS!K170</f>
        <v>0</v>
      </c>
    </row>
    <row r="171" spans="1:11">
      <c r="A171" s="1">
        <f>[2]Activity_UPS!A171</f>
        <v>0</v>
      </c>
      <c r="B171" s="35">
        <f>[2]Activity_UPS!B171</f>
        <v>0</v>
      </c>
      <c r="C171" s="36">
        <f>[2]Activity_UPS!C171</f>
        <v>0</v>
      </c>
      <c r="D171" s="36">
        <f>[2]Activity_UPS!D171</f>
        <v>0</v>
      </c>
      <c r="E171" s="36">
        <f>[2]Activity_UPS!E171</f>
        <v>0</v>
      </c>
      <c r="F171" s="36">
        <f>[2]Activity_UPS!F171</f>
        <v>0</v>
      </c>
      <c r="G171" s="36">
        <f>[2]Activity_UPS!G171</f>
        <v>0</v>
      </c>
      <c r="H171" s="36">
        <f>[2]Activity_UPS!H171</f>
        <v>0</v>
      </c>
      <c r="I171" s="36">
        <f>[2]Activity_UPS!I171</f>
        <v>0</v>
      </c>
      <c r="J171" s="36">
        <f>[2]Activity_UPS!J171</f>
        <v>0</v>
      </c>
      <c r="K171" s="36">
        <f>[2]Activity_UPS!K171</f>
        <v>0</v>
      </c>
    </row>
    <row r="172" spans="1:11">
      <c r="A172" s="1">
        <f>[2]Activity_UPS!A172</f>
        <v>0</v>
      </c>
      <c r="B172" s="35">
        <f>[2]Activity_UPS!B172</f>
        <v>0</v>
      </c>
      <c r="C172" s="36">
        <f>[2]Activity_UPS!C172</f>
        <v>0</v>
      </c>
      <c r="D172" s="36">
        <f>[2]Activity_UPS!D172</f>
        <v>0</v>
      </c>
      <c r="E172" s="36">
        <f>[2]Activity_UPS!E172</f>
        <v>0</v>
      </c>
      <c r="F172" s="36">
        <f>[2]Activity_UPS!F172</f>
        <v>0</v>
      </c>
      <c r="G172" s="36">
        <f>[2]Activity_UPS!G172</f>
        <v>0</v>
      </c>
      <c r="H172" s="36">
        <f>[2]Activity_UPS!H172</f>
        <v>0</v>
      </c>
      <c r="I172" s="36">
        <f>[2]Activity_UPS!I172</f>
        <v>0</v>
      </c>
      <c r="J172" s="36">
        <f>[2]Activity_UPS!J172</f>
        <v>0</v>
      </c>
      <c r="K172" s="36">
        <f>[2]Activity_UPS!K172</f>
        <v>0</v>
      </c>
    </row>
    <row r="173" spans="1:11">
      <c r="A173" s="1">
        <f>[2]Activity_UPS!A173</f>
        <v>0</v>
      </c>
      <c r="B173" s="35">
        <f>[2]Activity_UPS!B173</f>
        <v>0</v>
      </c>
      <c r="C173" s="36">
        <f>[2]Activity_UPS!C173</f>
        <v>0</v>
      </c>
      <c r="D173" s="36">
        <f>[2]Activity_UPS!D173</f>
        <v>0</v>
      </c>
      <c r="E173" s="36">
        <f>[2]Activity_UPS!E173</f>
        <v>0</v>
      </c>
      <c r="F173" s="36">
        <f>[2]Activity_UPS!F173</f>
        <v>0</v>
      </c>
      <c r="G173" s="36">
        <f>[2]Activity_UPS!G173</f>
        <v>0</v>
      </c>
      <c r="H173" s="36">
        <f>[2]Activity_UPS!H173</f>
        <v>0</v>
      </c>
      <c r="I173" s="36">
        <f>[2]Activity_UPS!I173</f>
        <v>0</v>
      </c>
      <c r="J173" s="36">
        <f>[2]Activity_UPS!J173</f>
        <v>0</v>
      </c>
      <c r="K173" s="36">
        <f>[2]Activity_UPS!K173</f>
        <v>0</v>
      </c>
    </row>
    <row r="174" spans="1:11">
      <c r="A174" s="1">
        <f>[2]Activity_UPS!A174</f>
        <v>0</v>
      </c>
      <c r="B174" s="35">
        <f>[2]Activity_UPS!B174</f>
        <v>0</v>
      </c>
      <c r="C174" s="36">
        <f>[2]Activity_UPS!C174</f>
        <v>0</v>
      </c>
      <c r="D174" s="36">
        <f>[2]Activity_UPS!D174</f>
        <v>0</v>
      </c>
      <c r="E174" s="36">
        <f>[2]Activity_UPS!E174</f>
        <v>0</v>
      </c>
      <c r="F174" s="36">
        <f>[2]Activity_UPS!F174</f>
        <v>0</v>
      </c>
      <c r="G174" s="36">
        <f>[2]Activity_UPS!G174</f>
        <v>0</v>
      </c>
      <c r="H174" s="36">
        <f>[2]Activity_UPS!H174</f>
        <v>0</v>
      </c>
      <c r="I174" s="36">
        <f>[2]Activity_UPS!I174</f>
        <v>0</v>
      </c>
      <c r="J174" s="36">
        <f>[2]Activity_UPS!J174</f>
        <v>0</v>
      </c>
      <c r="K174" s="36">
        <f>[2]Activity_UPS!K174</f>
        <v>0</v>
      </c>
    </row>
    <row r="175" spans="1:11">
      <c r="A175" s="1">
        <f>[2]Activity_UPS!A175</f>
        <v>0</v>
      </c>
      <c r="B175" s="35">
        <f>[2]Activity_UPS!B175</f>
        <v>0</v>
      </c>
      <c r="C175" s="36">
        <f>[2]Activity_UPS!C175</f>
        <v>0</v>
      </c>
      <c r="D175" s="36">
        <f>[2]Activity_UPS!D175</f>
        <v>0</v>
      </c>
      <c r="E175" s="36">
        <f>[2]Activity_UPS!E175</f>
        <v>0</v>
      </c>
      <c r="F175" s="36">
        <f>[2]Activity_UPS!F175</f>
        <v>0</v>
      </c>
      <c r="G175" s="36">
        <f>[2]Activity_UPS!G175</f>
        <v>0</v>
      </c>
      <c r="H175" s="36">
        <f>[2]Activity_UPS!H175</f>
        <v>0</v>
      </c>
      <c r="I175" s="36">
        <f>[2]Activity_UPS!I175</f>
        <v>0</v>
      </c>
      <c r="J175" s="36">
        <f>[2]Activity_UPS!J175</f>
        <v>0</v>
      </c>
      <c r="K175" s="36">
        <f>[2]Activity_UPS!K175</f>
        <v>0</v>
      </c>
    </row>
    <row r="176" spans="1:11">
      <c r="A176" s="1">
        <f>[2]Activity_UPS!A176</f>
        <v>0</v>
      </c>
      <c r="B176" s="35">
        <f>[2]Activity_UPS!B176</f>
        <v>0</v>
      </c>
      <c r="C176" s="36">
        <f>[2]Activity_UPS!C176</f>
        <v>0</v>
      </c>
      <c r="D176" s="36">
        <f>[2]Activity_UPS!D176</f>
        <v>0</v>
      </c>
      <c r="E176" s="36">
        <f>[2]Activity_UPS!E176</f>
        <v>0</v>
      </c>
      <c r="F176" s="36">
        <f>[2]Activity_UPS!F176</f>
        <v>0</v>
      </c>
      <c r="G176" s="36">
        <f>[2]Activity_UPS!G176</f>
        <v>0</v>
      </c>
      <c r="H176" s="36">
        <f>[2]Activity_UPS!H176</f>
        <v>0</v>
      </c>
      <c r="I176" s="36">
        <f>[2]Activity_UPS!I176</f>
        <v>0</v>
      </c>
      <c r="J176" s="36">
        <f>[2]Activity_UPS!J176</f>
        <v>0</v>
      </c>
      <c r="K176" s="36">
        <f>[2]Activity_UPS!K176</f>
        <v>0</v>
      </c>
    </row>
    <row r="177" spans="1:11">
      <c r="A177" s="1">
        <f>[2]Activity_UPS!A177</f>
        <v>0</v>
      </c>
      <c r="B177" s="35">
        <f>[2]Activity_UPS!B177</f>
        <v>0</v>
      </c>
      <c r="C177" s="36">
        <f>[2]Activity_UPS!C177</f>
        <v>0</v>
      </c>
      <c r="D177" s="36">
        <f>[2]Activity_UPS!D177</f>
        <v>0</v>
      </c>
      <c r="E177" s="36">
        <f>[2]Activity_UPS!E177</f>
        <v>0</v>
      </c>
      <c r="F177" s="36">
        <f>[2]Activity_UPS!F177</f>
        <v>0</v>
      </c>
      <c r="G177" s="36">
        <f>[2]Activity_UPS!G177</f>
        <v>0</v>
      </c>
      <c r="H177" s="36">
        <f>[2]Activity_UPS!H177</f>
        <v>0</v>
      </c>
      <c r="I177" s="36">
        <f>[2]Activity_UPS!I177</f>
        <v>0</v>
      </c>
      <c r="J177" s="36">
        <f>[2]Activity_UPS!J177</f>
        <v>0</v>
      </c>
      <c r="K177" s="36">
        <f>[2]Activity_UPS!K177</f>
        <v>0</v>
      </c>
    </row>
    <row r="178" spans="1:11">
      <c r="A178" s="1">
        <f>[2]Activity_UPS!A178</f>
        <v>0</v>
      </c>
      <c r="B178" s="35">
        <f>[2]Activity_UPS!B178</f>
        <v>0</v>
      </c>
      <c r="C178" s="36">
        <f>[2]Activity_UPS!C178</f>
        <v>0</v>
      </c>
      <c r="D178" s="36">
        <f>[2]Activity_UPS!D178</f>
        <v>0</v>
      </c>
      <c r="E178" s="36">
        <f>[2]Activity_UPS!E178</f>
        <v>0</v>
      </c>
      <c r="F178" s="36">
        <f>[2]Activity_UPS!F178</f>
        <v>0</v>
      </c>
      <c r="G178" s="36">
        <f>[2]Activity_UPS!G178</f>
        <v>0</v>
      </c>
      <c r="H178" s="36">
        <f>[2]Activity_UPS!H178</f>
        <v>0</v>
      </c>
      <c r="I178" s="36">
        <f>[2]Activity_UPS!I178</f>
        <v>0</v>
      </c>
      <c r="J178" s="36">
        <f>[2]Activity_UPS!J178</f>
        <v>0</v>
      </c>
      <c r="K178" s="36">
        <f>[2]Activity_UPS!K178</f>
        <v>0</v>
      </c>
    </row>
    <row r="179" spans="1:11">
      <c r="A179" s="1">
        <f>[2]Activity_UPS!A179</f>
        <v>0</v>
      </c>
      <c r="B179" s="35">
        <f>[2]Activity_UPS!B179</f>
        <v>0</v>
      </c>
      <c r="C179" s="36">
        <f>[2]Activity_UPS!C179</f>
        <v>0</v>
      </c>
      <c r="D179" s="36">
        <f>[2]Activity_UPS!D179</f>
        <v>0</v>
      </c>
      <c r="E179" s="36">
        <f>[2]Activity_UPS!E179</f>
        <v>0</v>
      </c>
      <c r="F179" s="36">
        <f>[2]Activity_UPS!F179</f>
        <v>0</v>
      </c>
      <c r="G179" s="36">
        <f>[2]Activity_UPS!G179</f>
        <v>0</v>
      </c>
      <c r="H179" s="36">
        <f>[2]Activity_UPS!H179</f>
        <v>0</v>
      </c>
      <c r="I179" s="36">
        <f>[2]Activity_UPS!I179</f>
        <v>0</v>
      </c>
      <c r="J179" s="36">
        <f>[2]Activity_UPS!J179</f>
        <v>0</v>
      </c>
      <c r="K179" s="36">
        <f>[2]Activity_UPS!K179</f>
        <v>0</v>
      </c>
    </row>
    <row r="180" spans="1:11">
      <c r="A180" s="1">
        <f>[2]Activity_UPS!A180</f>
        <v>0</v>
      </c>
      <c r="B180" s="1">
        <f>[2]Activity_UPS!B180</f>
        <v>0</v>
      </c>
      <c r="C180" s="7">
        <f>[2]Activity_UPS!C180</f>
        <v>0</v>
      </c>
      <c r="D180" s="7">
        <f>[2]Activity_UPS!D180</f>
        <v>0</v>
      </c>
      <c r="E180" s="7">
        <f>[2]Activity_UPS!E180</f>
        <v>0</v>
      </c>
      <c r="F180" s="7">
        <f>[2]Activity_UPS!F180</f>
        <v>0</v>
      </c>
      <c r="G180" s="7">
        <f>[2]Activity_UPS!G180</f>
        <v>0</v>
      </c>
      <c r="H180" s="7">
        <f>[2]Activity_UPS!H180</f>
        <v>0</v>
      </c>
      <c r="I180" s="7">
        <f>[2]Activity_UPS!I180</f>
        <v>0</v>
      </c>
      <c r="J180" s="7">
        <f>[2]Activity_UPS!J180</f>
        <v>0</v>
      </c>
      <c r="K180" s="7">
        <f>[2]Activity_UPS!K180</f>
        <v>0</v>
      </c>
    </row>
    <row r="181" spans="1:11">
      <c r="A181" s="1">
        <f>[2]Activity_UPS!A181</f>
        <v>0</v>
      </c>
      <c r="B181" s="1">
        <f>[2]Activity_UPS!B181</f>
        <v>0</v>
      </c>
      <c r="C181" s="7">
        <f>[2]Activity_UPS!C181</f>
        <v>0</v>
      </c>
      <c r="D181" s="7">
        <f>[2]Activity_UPS!D181</f>
        <v>0</v>
      </c>
      <c r="E181" s="7">
        <f>[2]Activity_UPS!E181</f>
        <v>0</v>
      </c>
      <c r="F181" s="7">
        <f>[2]Activity_UPS!F181</f>
        <v>0</v>
      </c>
      <c r="G181" s="7">
        <f>[2]Activity_UPS!G181</f>
        <v>0</v>
      </c>
      <c r="H181" s="7">
        <f>[2]Activity_UPS!H181</f>
        <v>0</v>
      </c>
      <c r="I181" s="7">
        <f>[2]Activity_UPS!I181</f>
        <v>0</v>
      </c>
      <c r="J181" s="7">
        <f>[2]Activity_UPS!J181</f>
        <v>0</v>
      </c>
      <c r="K181" s="7">
        <f>[2]Activity_UPS!K181</f>
        <v>0</v>
      </c>
    </row>
    <row r="182" spans="1:11">
      <c r="A182" s="1">
        <f>[2]Activity_UPS!A182</f>
        <v>0</v>
      </c>
      <c r="B182" s="1">
        <f>[2]Activity_UPS!B182</f>
        <v>0</v>
      </c>
      <c r="C182" s="7">
        <f>[2]Activity_UPS!C182</f>
        <v>0</v>
      </c>
      <c r="D182" s="7">
        <f>[2]Activity_UPS!D182</f>
        <v>0</v>
      </c>
      <c r="E182" s="7">
        <f>[2]Activity_UPS!E182</f>
        <v>0</v>
      </c>
      <c r="F182" s="7">
        <f>[2]Activity_UPS!F182</f>
        <v>0</v>
      </c>
      <c r="G182" s="7">
        <f>[2]Activity_UPS!G182</f>
        <v>0</v>
      </c>
      <c r="H182" s="7">
        <f>[2]Activity_UPS!H182</f>
        <v>0</v>
      </c>
      <c r="I182" s="7">
        <f>[2]Activity_UPS!I182</f>
        <v>0</v>
      </c>
      <c r="J182" s="7">
        <f>[2]Activity_UPS!J182</f>
        <v>0</v>
      </c>
      <c r="K182" s="7">
        <f>[2]Activity_UPS!K182</f>
        <v>0</v>
      </c>
    </row>
    <row r="183" spans="1:11">
      <c r="A183" s="1">
        <f>[2]Activity_UPS!A183</f>
        <v>0</v>
      </c>
      <c r="B183" s="1">
        <f>[2]Activity_UPS!B183</f>
        <v>0</v>
      </c>
      <c r="C183" s="7">
        <f>[2]Activity_UPS!C183</f>
        <v>0</v>
      </c>
      <c r="D183" s="7">
        <f>[2]Activity_UPS!D183</f>
        <v>0</v>
      </c>
      <c r="E183" s="7">
        <f>[2]Activity_UPS!E183</f>
        <v>0</v>
      </c>
      <c r="F183" s="7">
        <f>[2]Activity_UPS!F183</f>
        <v>0</v>
      </c>
      <c r="G183" s="7">
        <f>[2]Activity_UPS!G183</f>
        <v>0</v>
      </c>
      <c r="H183" s="7">
        <f>[2]Activity_UPS!H183</f>
        <v>0</v>
      </c>
      <c r="I183" s="7">
        <f>[2]Activity_UPS!I183</f>
        <v>0</v>
      </c>
      <c r="J183" s="7">
        <f>[2]Activity_UPS!J183</f>
        <v>0</v>
      </c>
      <c r="K183" s="7">
        <f>[2]Activity_UPS!K183</f>
        <v>0</v>
      </c>
    </row>
    <row r="184" spans="1:11">
      <c r="A184" s="1">
        <f>[2]Activity_UPS!A184</f>
        <v>0</v>
      </c>
      <c r="B184" s="1">
        <f>[2]Activity_UPS!B184</f>
        <v>0</v>
      </c>
      <c r="C184" s="7">
        <f>[2]Activity_UPS!C184</f>
        <v>0</v>
      </c>
      <c r="D184" s="7">
        <f>[2]Activity_UPS!D184</f>
        <v>0</v>
      </c>
      <c r="E184" s="7">
        <f>[2]Activity_UPS!E184</f>
        <v>0</v>
      </c>
      <c r="F184" s="7">
        <f>[2]Activity_UPS!F184</f>
        <v>0</v>
      </c>
      <c r="G184" s="7">
        <f>[2]Activity_UPS!G184</f>
        <v>0</v>
      </c>
      <c r="H184" s="7">
        <f>[2]Activity_UPS!H184</f>
        <v>0</v>
      </c>
      <c r="I184" s="7">
        <f>[2]Activity_UPS!I184</f>
        <v>0</v>
      </c>
      <c r="J184" s="7">
        <f>[2]Activity_UPS!J184</f>
        <v>0</v>
      </c>
      <c r="K184" s="7">
        <f>[2]Activity_UPS!K184</f>
        <v>0</v>
      </c>
    </row>
    <row r="185" spans="1:11">
      <c r="A185" s="1">
        <f>[2]Activity_UPS!A185</f>
        <v>0</v>
      </c>
      <c r="B185" s="1">
        <f>[2]Activity_UPS!B185</f>
        <v>0</v>
      </c>
      <c r="C185" s="7">
        <f>[2]Activity_UPS!C185</f>
        <v>0</v>
      </c>
      <c r="D185" s="7">
        <f>[2]Activity_UPS!D185</f>
        <v>0</v>
      </c>
      <c r="E185" s="7">
        <f>[2]Activity_UPS!E185</f>
        <v>0</v>
      </c>
      <c r="F185" s="7">
        <f>[2]Activity_UPS!F185</f>
        <v>0</v>
      </c>
      <c r="G185" s="7">
        <f>[2]Activity_UPS!G185</f>
        <v>0</v>
      </c>
      <c r="H185" s="7">
        <f>[2]Activity_UPS!H185</f>
        <v>0</v>
      </c>
      <c r="I185" s="7">
        <f>[2]Activity_UPS!I185</f>
        <v>0</v>
      </c>
      <c r="J185" s="7">
        <f>[2]Activity_UPS!J185</f>
        <v>0</v>
      </c>
      <c r="K185" s="7">
        <f>[2]Activity_UPS!K185</f>
        <v>0</v>
      </c>
    </row>
    <row r="186" spans="1:11">
      <c r="A186" s="1">
        <f>[2]Activity_UPS!A186</f>
        <v>0</v>
      </c>
      <c r="B186" s="1">
        <f>[2]Activity_UPS!B186</f>
        <v>0</v>
      </c>
      <c r="C186" s="7">
        <f>[2]Activity_UPS!C186</f>
        <v>0</v>
      </c>
      <c r="D186" s="7">
        <f>[2]Activity_UPS!D186</f>
        <v>0</v>
      </c>
      <c r="E186" s="7">
        <f>[2]Activity_UPS!E186</f>
        <v>0</v>
      </c>
      <c r="F186" s="7">
        <f>[2]Activity_UPS!F186</f>
        <v>0</v>
      </c>
      <c r="G186" s="7">
        <f>[2]Activity_UPS!G186</f>
        <v>0</v>
      </c>
      <c r="H186" s="7">
        <f>[2]Activity_UPS!H186</f>
        <v>0</v>
      </c>
      <c r="I186" s="7">
        <f>[2]Activity_UPS!I186</f>
        <v>0</v>
      </c>
      <c r="J186" s="7">
        <f>[2]Activity_UPS!J186</f>
        <v>0</v>
      </c>
      <c r="K186" s="7">
        <f>[2]Activity_UPS!K186</f>
        <v>0</v>
      </c>
    </row>
    <row r="187" spans="1:11">
      <c r="A187" s="1">
        <f>[2]Activity_UPS!A187</f>
        <v>0</v>
      </c>
      <c r="B187" s="1">
        <f>[2]Activity_UPS!B187</f>
        <v>0</v>
      </c>
      <c r="C187" s="7">
        <f>[2]Activity_UPS!C187</f>
        <v>0</v>
      </c>
      <c r="D187" s="7">
        <f>[2]Activity_UPS!D187</f>
        <v>0</v>
      </c>
      <c r="E187" s="7">
        <f>[2]Activity_UPS!E187</f>
        <v>0</v>
      </c>
      <c r="F187" s="7">
        <f>[2]Activity_UPS!F187</f>
        <v>0</v>
      </c>
      <c r="G187" s="7">
        <f>[2]Activity_UPS!G187</f>
        <v>0</v>
      </c>
      <c r="H187" s="7">
        <f>[2]Activity_UPS!H187</f>
        <v>0</v>
      </c>
      <c r="I187" s="7">
        <f>[2]Activity_UPS!I187</f>
        <v>0</v>
      </c>
      <c r="J187" s="7">
        <f>[2]Activity_UPS!J187</f>
        <v>0</v>
      </c>
      <c r="K187" s="7">
        <f>[2]Activity_UPS!K187</f>
        <v>0</v>
      </c>
    </row>
    <row r="188" spans="1:11">
      <c r="A188" s="1">
        <f>[2]Activity_UPS!A188</f>
        <v>0</v>
      </c>
      <c r="B188" s="1">
        <f>[2]Activity_UPS!B188</f>
        <v>0</v>
      </c>
      <c r="C188" s="7">
        <f>[2]Activity_UPS!C188</f>
        <v>0</v>
      </c>
      <c r="D188" s="7">
        <f>[2]Activity_UPS!D188</f>
        <v>0</v>
      </c>
      <c r="E188" s="7">
        <f>[2]Activity_UPS!E188</f>
        <v>0</v>
      </c>
      <c r="F188" s="7">
        <f>[2]Activity_UPS!F188</f>
        <v>0</v>
      </c>
      <c r="G188" s="7">
        <f>[2]Activity_UPS!G188</f>
        <v>0</v>
      </c>
      <c r="H188" s="7">
        <f>[2]Activity_UPS!H188</f>
        <v>0</v>
      </c>
      <c r="I188" s="7">
        <f>[2]Activity_UPS!I188</f>
        <v>0</v>
      </c>
      <c r="J188" s="7">
        <f>[2]Activity_UPS!J188</f>
        <v>0</v>
      </c>
      <c r="K188" s="7">
        <f>[2]Activity_UPS!K188</f>
        <v>0</v>
      </c>
    </row>
    <row r="189" spans="1:11">
      <c r="A189" s="1">
        <f>[2]Activity_UPS!A189</f>
        <v>0</v>
      </c>
      <c r="B189" s="1">
        <f>[2]Activity_UPS!B189</f>
        <v>0</v>
      </c>
      <c r="C189" s="7">
        <f>[2]Activity_UPS!C189</f>
        <v>0</v>
      </c>
      <c r="D189" s="7">
        <f>[2]Activity_UPS!D189</f>
        <v>0</v>
      </c>
      <c r="E189" s="7">
        <f>[2]Activity_UPS!E189</f>
        <v>0</v>
      </c>
      <c r="F189" s="7">
        <f>[2]Activity_UPS!F189</f>
        <v>0</v>
      </c>
      <c r="G189" s="7">
        <f>[2]Activity_UPS!G189</f>
        <v>0</v>
      </c>
      <c r="H189" s="7">
        <f>[2]Activity_UPS!H189</f>
        <v>0</v>
      </c>
      <c r="I189" s="7">
        <f>[2]Activity_UPS!I189</f>
        <v>0</v>
      </c>
      <c r="J189" s="7">
        <f>[2]Activity_UPS!J189</f>
        <v>0</v>
      </c>
      <c r="K189" s="7">
        <f>[2]Activity_UPS!K189</f>
        <v>0</v>
      </c>
    </row>
    <row r="190" spans="1:11">
      <c r="A190" s="1">
        <f>[2]Activity_UPS!A190</f>
        <v>0</v>
      </c>
      <c r="B190" s="1">
        <f>[2]Activity_UPS!B190</f>
        <v>0</v>
      </c>
      <c r="C190" s="7">
        <f>[2]Activity_UPS!C190</f>
        <v>0</v>
      </c>
      <c r="D190" s="7">
        <f>[2]Activity_UPS!D190</f>
        <v>0</v>
      </c>
      <c r="E190" s="7">
        <f>[2]Activity_UPS!E190</f>
        <v>0</v>
      </c>
      <c r="F190" s="7">
        <f>[2]Activity_UPS!F190</f>
        <v>0</v>
      </c>
      <c r="G190" s="7">
        <f>[2]Activity_UPS!G190</f>
        <v>0</v>
      </c>
      <c r="H190" s="7">
        <f>[2]Activity_UPS!H190</f>
        <v>0</v>
      </c>
      <c r="I190" s="7">
        <f>[2]Activity_UPS!I190</f>
        <v>0</v>
      </c>
      <c r="J190" s="7">
        <f>[2]Activity_UPS!J190</f>
        <v>0</v>
      </c>
      <c r="K190" s="7">
        <f>[2]Activity_UPS!K190</f>
        <v>0</v>
      </c>
    </row>
    <row r="191" spans="1:11">
      <c r="A191" s="1">
        <f>[2]Activity_UPS!A191</f>
        <v>0</v>
      </c>
      <c r="B191" s="1">
        <f>[2]Activity_UPS!B191</f>
        <v>0</v>
      </c>
      <c r="C191" s="7">
        <f>[2]Activity_UPS!C191</f>
        <v>0</v>
      </c>
      <c r="D191" s="7">
        <f>[2]Activity_UPS!D191</f>
        <v>0</v>
      </c>
      <c r="E191" s="7">
        <f>[2]Activity_UPS!E191</f>
        <v>0</v>
      </c>
      <c r="F191" s="7">
        <f>[2]Activity_UPS!F191</f>
        <v>0</v>
      </c>
      <c r="G191" s="7">
        <f>[2]Activity_UPS!G191</f>
        <v>0</v>
      </c>
      <c r="H191" s="7">
        <f>[2]Activity_UPS!H191</f>
        <v>0</v>
      </c>
      <c r="I191" s="7">
        <f>[2]Activity_UPS!I191</f>
        <v>0</v>
      </c>
      <c r="J191" s="7">
        <f>[2]Activity_UPS!J191</f>
        <v>0</v>
      </c>
      <c r="K191" s="7">
        <f>[2]Activity_UPS!K191</f>
        <v>0</v>
      </c>
    </row>
    <row r="192" spans="1:11">
      <c r="A192" s="1">
        <f>[2]Activity_UPS!A192</f>
        <v>0</v>
      </c>
      <c r="B192" s="1">
        <f>[2]Activity_UPS!B192</f>
        <v>0</v>
      </c>
      <c r="C192" s="7">
        <f>[2]Activity_UPS!C192</f>
        <v>0</v>
      </c>
      <c r="D192" s="7">
        <f>[2]Activity_UPS!D192</f>
        <v>0</v>
      </c>
      <c r="E192" s="7">
        <f>[2]Activity_UPS!E192</f>
        <v>0</v>
      </c>
      <c r="F192" s="7">
        <f>[2]Activity_UPS!F192</f>
        <v>0</v>
      </c>
      <c r="G192" s="7">
        <f>[2]Activity_UPS!G192</f>
        <v>0</v>
      </c>
      <c r="H192" s="7">
        <f>[2]Activity_UPS!H192</f>
        <v>0</v>
      </c>
      <c r="I192" s="7">
        <f>[2]Activity_UPS!I192</f>
        <v>0</v>
      </c>
      <c r="J192" s="7">
        <f>[2]Activity_UPS!J192</f>
        <v>0</v>
      </c>
      <c r="K192" s="7">
        <f>[2]Activity_UPS!K192</f>
        <v>0</v>
      </c>
    </row>
    <row r="193" spans="1:11">
      <c r="A193" s="1">
        <f>[2]Activity_UPS!A193</f>
        <v>0</v>
      </c>
      <c r="B193" s="1">
        <f>[2]Activity_UPS!B193</f>
        <v>0</v>
      </c>
      <c r="C193" s="7">
        <f>[2]Activity_UPS!C193</f>
        <v>0</v>
      </c>
      <c r="D193" s="7">
        <f>[2]Activity_UPS!D193</f>
        <v>0</v>
      </c>
      <c r="E193" s="7">
        <f>[2]Activity_UPS!E193</f>
        <v>0</v>
      </c>
      <c r="F193" s="7">
        <f>[2]Activity_UPS!F193</f>
        <v>0</v>
      </c>
      <c r="G193" s="7">
        <f>[2]Activity_UPS!G193</f>
        <v>0</v>
      </c>
      <c r="H193" s="7">
        <f>[2]Activity_UPS!H193</f>
        <v>0</v>
      </c>
      <c r="I193" s="7">
        <f>[2]Activity_UPS!I193</f>
        <v>0</v>
      </c>
      <c r="J193" s="7">
        <f>[2]Activity_UPS!J193</f>
        <v>0</v>
      </c>
      <c r="K193" s="7">
        <f>[2]Activity_UPS!K193</f>
        <v>0</v>
      </c>
    </row>
    <row r="194" spans="1:11">
      <c r="A194" s="1">
        <f>[2]Activity_UPS!A194</f>
        <v>0</v>
      </c>
      <c r="B194" s="1">
        <f>[2]Activity_UPS!B194</f>
        <v>0</v>
      </c>
      <c r="C194" s="7">
        <f>[2]Activity_UPS!C194</f>
        <v>0</v>
      </c>
      <c r="D194" s="7">
        <f>[2]Activity_UPS!D194</f>
        <v>0</v>
      </c>
      <c r="E194" s="7">
        <f>[2]Activity_UPS!E194</f>
        <v>0</v>
      </c>
      <c r="F194" s="7">
        <f>[2]Activity_UPS!F194</f>
        <v>0</v>
      </c>
      <c r="G194" s="7">
        <f>[2]Activity_UPS!G194</f>
        <v>0</v>
      </c>
      <c r="H194" s="7">
        <f>[2]Activity_UPS!H194</f>
        <v>0</v>
      </c>
      <c r="I194" s="7">
        <f>[2]Activity_UPS!I194</f>
        <v>0</v>
      </c>
      <c r="J194" s="7">
        <f>[2]Activity_UPS!J194</f>
        <v>0</v>
      </c>
      <c r="K194" s="7">
        <f>[2]Activity_UPS!K194</f>
        <v>0</v>
      </c>
    </row>
    <row r="195" spans="1:11">
      <c r="A195" s="1">
        <f>[2]Activity_UPS!A195</f>
        <v>0</v>
      </c>
      <c r="B195" s="1">
        <f>[2]Activity_UPS!B195</f>
        <v>0</v>
      </c>
      <c r="C195" s="7">
        <f>[2]Activity_UPS!C195</f>
        <v>0</v>
      </c>
      <c r="D195" s="7">
        <f>[2]Activity_UPS!D195</f>
        <v>0</v>
      </c>
      <c r="E195" s="7">
        <f>[2]Activity_UPS!E195</f>
        <v>0</v>
      </c>
      <c r="F195" s="7">
        <f>[2]Activity_UPS!F195</f>
        <v>0</v>
      </c>
      <c r="G195" s="7">
        <f>[2]Activity_UPS!G195</f>
        <v>0</v>
      </c>
      <c r="H195" s="7">
        <f>[2]Activity_UPS!H195</f>
        <v>0</v>
      </c>
      <c r="I195" s="7">
        <f>[2]Activity_UPS!I195</f>
        <v>0</v>
      </c>
      <c r="J195" s="7">
        <f>[2]Activity_UPS!J195</f>
        <v>0</v>
      </c>
      <c r="K195" s="7">
        <f>[2]Activity_UPS!K195</f>
        <v>0</v>
      </c>
    </row>
    <row r="196" spans="1:11">
      <c r="A196" s="1">
        <f>[2]Activity_UPS!A196</f>
        <v>0</v>
      </c>
      <c r="B196" s="1">
        <f>[2]Activity_UPS!B196</f>
        <v>0</v>
      </c>
      <c r="C196" s="7">
        <f>[2]Activity_UPS!C196</f>
        <v>0</v>
      </c>
      <c r="D196" s="7">
        <f>[2]Activity_UPS!D196</f>
        <v>0</v>
      </c>
      <c r="E196" s="7">
        <f>[2]Activity_UPS!E196</f>
        <v>0</v>
      </c>
      <c r="F196" s="7">
        <f>[2]Activity_UPS!F196</f>
        <v>0</v>
      </c>
      <c r="G196" s="7">
        <f>[2]Activity_UPS!G196</f>
        <v>0</v>
      </c>
      <c r="H196" s="7">
        <f>[2]Activity_UPS!H196</f>
        <v>0</v>
      </c>
      <c r="I196" s="7">
        <f>[2]Activity_UPS!I196</f>
        <v>0</v>
      </c>
      <c r="J196" s="7">
        <f>[2]Activity_UPS!J196</f>
        <v>0</v>
      </c>
      <c r="K196" s="7">
        <f>[2]Activity_UPS!K196</f>
        <v>0</v>
      </c>
    </row>
    <row r="197" spans="1:11">
      <c r="A197" s="1">
        <f>[2]Activity_UPS!A197</f>
        <v>0</v>
      </c>
      <c r="B197" s="1">
        <f>[2]Activity_UPS!B197</f>
        <v>0</v>
      </c>
      <c r="C197" s="7">
        <f>[2]Activity_UPS!C197</f>
        <v>0</v>
      </c>
      <c r="D197" s="7">
        <f>[2]Activity_UPS!D197</f>
        <v>0</v>
      </c>
      <c r="E197" s="7">
        <f>[2]Activity_UPS!E197</f>
        <v>0</v>
      </c>
      <c r="F197" s="7">
        <f>[2]Activity_UPS!F197</f>
        <v>0</v>
      </c>
      <c r="G197" s="7">
        <f>[2]Activity_UPS!G197</f>
        <v>0</v>
      </c>
      <c r="H197" s="7">
        <f>[2]Activity_UPS!H197</f>
        <v>0</v>
      </c>
      <c r="I197" s="7">
        <f>[2]Activity_UPS!I197</f>
        <v>0</v>
      </c>
      <c r="J197" s="7">
        <f>[2]Activity_UPS!J197</f>
        <v>0</v>
      </c>
      <c r="K197" s="7">
        <f>[2]Activity_UPS!K197</f>
        <v>0</v>
      </c>
    </row>
    <row r="198" spans="1:11">
      <c r="A198" s="1">
        <f>[2]Activity_UPS!A198</f>
        <v>0</v>
      </c>
      <c r="B198" s="1">
        <f>[2]Activity_UPS!B198</f>
        <v>0</v>
      </c>
      <c r="C198" s="7">
        <f>[2]Activity_UPS!C198</f>
        <v>0</v>
      </c>
      <c r="D198" s="7">
        <f>[2]Activity_UPS!D198</f>
        <v>0</v>
      </c>
      <c r="E198" s="7">
        <f>[2]Activity_UPS!E198</f>
        <v>0</v>
      </c>
      <c r="F198" s="7">
        <f>[2]Activity_UPS!F198</f>
        <v>0</v>
      </c>
      <c r="G198" s="7">
        <f>[2]Activity_UPS!G198</f>
        <v>0</v>
      </c>
      <c r="H198" s="7">
        <f>[2]Activity_UPS!H198</f>
        <v>0</v>
      </c>
      <c r="I198" s="7">
        <f>[2]Activity_UPS!I198</f>
        <v>0</v>
      </c>
      <c r="J198" s="7">
        <f>[2]Activity_UPS!J198</f>
        <v>0</v>
      </c>
      <c r="K198" s="7">
        <f>[2]Activity_UPS!K198</f>
        <v>0</v>
      </c>
    </row>
    <row r="199" spans="1:11">
      <c r="A199" s="1">
        <f>[2]Activity_UPS!A199</f>
        <v>0</v>
      </c>
      <c r="B199" s="1">
        <f>[2]Activity_UPS!B199</f>
        <v>0</v>
      </c>
      <c r="C199" s="7">
        <f>[2]Activity_UPS!C199</f>
        <v>0</v>
      </c>
      <c r="D199" s="7">
        <f>[2]Activity_UPS!D199</f>
        <v>0</v>
      </c>
      <c r="E199" s="7">
        <f>[2]Activity_UPS!E199</f>
        <v>0</v>
      </c>
      <c r="F199" s="7">
        <f>[2]Activity_UPS!F199</f>
        <v>0</v>
      </c>
      <c r="G199" s="7">
        <f>[2]Activity_UPS!G199</f>
        <v>0</v>
      </c>
      <c r="H199" s="7">
        <f>[2]Activity_UPS!H199</f>
        <v>0</v>
      </c>
      <c r="I199" s="7">
        <f>[2]Activity_UPS!I199</f>
        <v>0</v>
      </c>
      <c r="J199" s="7">
        <f>[2]Activity_UPS!J199</f>
        <v>0</v>
      </c>
      <c r="K199" s="7">
        <f>[2]Activity_UPS!K199</f>
        <v>0</v>
      </c>
    </row>
    <row r="200" spans="1:11">
      <c r="A200" s="1">
        <f>[2]Activity_UPS!A200</f>
        <v>0</v>
      </c>
      <c r="B200" s="1">
        <f>[2]Activity_UPS!B200</f>
        <v>0</v>
      </c>
      <c r="C200" s="7">
        <f>[2]Activity_UPS!C200</f>
        <v>0</v>
      </c>
      <c r="D200" s="7">
        <f>[2]Activity_UPS!D200</f>
        <v>0</v>
      </c>
      <c r="E200" s="7">
        <f>[2]Activity_UPS!E200</f>
        <v>0</v>
      </c>
      <c r="F200" s="7">
        <f>[2]Activity_UPS!F200</f>
        <v>0</v>
      </c>
      <c r="G200" s="7">
        <f>[2]Activity_UPS!G200</f>
        <v>0</v>
      </c>
      <c r="H200" s="7">
        <f>[2]Activity_UPS!H200</f>
        <v>0</v>
      </c>
      <c r="I200" s="7">
        <f>[2]Activity_UPS!I200</f>
        <v>0</v>
      </c>
      <c r="J200" s="7">
        <f>[2]Activity_UPS!J200</f>
        <v>0</v>
      </c>
      <c r="K200" s="7">
        <f>[2]Activity_UPS!K200</f>
        <v>0</v>
      </c>
    </row>
  </sheetData>
  <conditionalFormatting sqref="B201:B1048576">
    <cfRule type="containsText" dxfId="2" priority="1" operator="containsText" text="UPS_BIO">
      <formula>NOT(ISERROR(SEARCH("UPS_BIO",B201)))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9D28-CB85-403A-814E-242D16F9E104}">
  <dimension ref="A1:AH93"/>
  <sheetViews>
    <sheetView topLeftCell="N31" zoomScale="55" zoomScaleNormal="55" workbookViewId="0">
      <selection activeCell="B80" sqref="B80:B90"/>
    </sheetView>
  </sheetViews>
  <sheetFormatPr defaultRowHeight="14.5"/>
  <cols>
    <col min="2" max="2" width="31.1796875" bestFit="1" customWidth="1"/>
    <col min="13" max="13" width="13.54296875" bestFit="1" customWidth="1"/>
    <col min="14" max="14" width="13.54296875" customWidth="1"/>
    <col min="15" max="15" width="10.453125" bestFit="1" customWidth="1"/>
    <col min="16" max="16" width="11" customWidth="1"/>
    <col min="20" max="20" width="9.1796875" bestFit="1" customWidth="1"/>
    <col min="24" max="24" width="16.453125" bestFit="1" customWidth="1"/>
  </cols>
  <sheetData>
    <row r="1" spans="1:34">
      <c r="A1" t="str">
        <f>[2]Capacity_ELC!A1</f>
        <v>Region</v>
      </c>
      <c r="B1" t="str">
        <f>[2]Capacity_ELC!B1</f>
        <v>Technology</v>
      </c>
      <c r="C1">
        <f>[2]Capacity_ELC!C1</f>
        <v>2010</v>
      </c>
      <c r="D1">
        <f>[2]Capacity_ELC!D1</f>
        <v>2015</v>
      </c>
      <c r="E1">
        <f>[2]Capacity_ELC!E1</f>
        <v>2020</v>
      </c>
      <c r="F1">
        <f>[2]Capacity_ELC!F1</f>
        <v>2025</v>
      </c>
      <c r="G1">
        <f>[2]Capacity_ELC!G1</f>
        <v>2030</v>
      </c>
      <c r="H1">
        <f>[2]Capacity_ELC!H1</f>
        <v>2035</v>
      </c>
      <c r="I1">
        <f>[2]Capacity_ELC!I1</f>
        <v>2040</v>
      </c>
      <c r="J1">
        <f>[2]Capacity_ELC!J1</f>
        <v>2045</v>
      </c>
      <c r="K1">
        <f>[2]Capacity_ELC!K1</f>
        <v>2050</v>
      </c>
      <c r="M1" s="2" t="s">
        <v>99</v>
      </c>
      <c r="N1" s="2">
        <v>2005</v>
      </c>
      <c r="O1" s="8">
        <f>C1</f>
        <v>2010</v>
      </c>
      <c r="P1" s="8">
        <f>D1</f>
        <v>2015</v>
      </c>
      <c r="Q1" s="8">
        <f>E1</f>
        <v>2020</v>
      </c>
      <c r="R1" s="8">
        <f>F1</f>
        <v>2025</v>
      </c>
      <c r="S1" s="8">
        <f t="shared" ref="S1" si="0">G1</f>
        <v>2030</v>
      </c>
      <c r="T1" s="8">
        <f t="shared" ref="T1" si="1">H1</f>
        <v>2035</v>
      </c>
      <c r="U1" s="8">
        <f t="shared" ref="U1" si="2">I1</f>
        <v>2040</v>
      </c>
      <c r="V1" s="8">
        <f t="shared" ref="V1" si="3">J1</f>
        <v>2045</v>
      </c>
      <c r="W1" s="8">
        <f t="shared" ref="W1" si="4">K1</f>
        <v>2050</v>
      </c>
    </row>
    <row r="2" spans="1:34">
      <c r="M2" s="2" t="s">
        <v>39</v>
      </c>
      <c r="N2" s="14">
        <f>230.98+41.82</f>
        <v>272.8</v>
      </c>
      <c r="O2" s="14">
        <f>((SUMIF($B:$B,"*COA*",C:C)-SUMIF($B:$B,"*COA*CCS*",C:C)+SUMIF($B:$B,"*PTC*",C:C)+SUMIF($B:$B,"*COG*",C:C)+SUMIF($B:$B,"*BFG*",C:C)))</f>
        <v>342.41689471849111</v>
      </c>
      <c r="P2" s="14">
        <f>((SUMIF($B:$B,"*COA*",D:D)-SUMIF($B:$B,"*COA*CCS*",D:D)+SUMIF($B:$B,"*PTC*",D:D)+SUMIF($B:$B,"*COG*",D:D)+SUMIF($B:$B,"*BFG*",D:D)))</f>
        <v>328.90187142635091</v>
      </c>
      <c r="Q2" s="14">
        <f>((SUMIF($B:$B,"*COA*",E:E)-SUMIF($B:$B,"*COA*CCS*",E:E)+SUMIF($B:$B,"*PTC*",E:E)+SUMIF($B:$B,"*COG*",E:E)+SUMIF($B:$B,"*BFG*",E:E)))</f>
        <v>242.54193959897657</v>
      </c>
      <c r="R2" s="14">
        <f>((SUMIF($B:$B,"*COA*",F:F)-SUMIF($B:$B,"*COA*CCS*",F:F)+SUMIF($B:$B,"*PTC*",F:F)+SUMIF($B:$B,"*COG*",F:F)+SUMIF($B:$B,"*BFG*",F:F)))</f>
        <v>223.42354519999998</v>
      </c>
      <c r="S2" s="14">
        <f t="shared" ref="S2" si="5">((SUMIF($B:$B,"*COA*",G:G)-SUMIF($B:$B,"*COA*CCS*",G:G)+SUMIF($B:$B,"*PTC*",G:G)+SUMIF($B:$B,"*COG*",G:G)+SUMIF($B:$B,"*BFG*",G:G)))</f>
        <v>176.30492869937606</v>
      </c>
      <c r="T2" s="14">
        <f t="shared" ref="T2" si="6">((SUMIF($B:$B,"*COA*",H:H)-SUMIF($B:$B,"*COA*CCS*",H:H)+SUMIF($B:$B,"*PTC*",H:H)+SUMIF($B:$B,"*COG*",H:H)+SUMIF($B:$B,"*BFG*",H:H)))</f>
        <v>128.39719098311309</v>
      </c>
      <c r="U2" s="14">
        <f t="shared" ref="U2" si="7">((SUMIF($B:$B,"*COA*",I:I)-SUMIF($B:$B,"*COA*CCS*",I:I)+SUMIF($B:$B,"*PTC*",I:I)+SUMIF($B:$B,"*COG*",I:I)+SUMIF($B:$B,"*BFG*",I:I)))</f>
        <v>25.071776684728992</v>
      </c>
      <c r="V2" s="14">
        <f t="shared" ref="V2" si="8">((SUMIF($B:$B,"*COA*",J:J)-SUMIF($B:$B,"*COA*CCS*",J:J)+SUMIF($B:$B,"*PTC*",J:J)+SUMIF($B:$B,"*COG*",J:J)+SUMIF($B:$B,"*BFG*",J:J)))</f>
        <v>0</v>
      </c>
      <c r="W2" s="14">
        <f t="shared" ref="W2" si="9">((SUMIF($B:$B,"*COA*",K:K)-SUMIF($B:$B,"*COA*CCS*",K:K)+SUMIF($B:$B,"*PTC*",K:K)+SUMIF($B:$B,"*COG*",K:K)+SUMIF($B:$B,"*BFG*",K:K)))</f>
        <v>0</v>
      </c>
    </row>
    <row r="3" spans="1:34">
      <c r="M3" s="2" t="s">
        <v>11</v>
      </c>
      <c r="N3" s="14">
        <f>185.139+33.391</f>
        <v>218.53</v>
      </c>
      <c r="O3" s="14">
        <f>(SUMIF($B:$B,"*NGA*",C:C)-SUMIF($B:$B,"*NGA*CCS_NEW",C:C))</f>
        <v>296.75524294517652</v>
      </c>
      <c r="P3" s="14">
        <f>(SUMIF($B:$B,"*NGA*",D:D)-SUMIF($B:$B,"*NGA*CCS*",D:D))</f>
        <v>349.24687752</v>
      </c>
      <c r="Q3" s="14">
        <f>(SUMIF($B:$B,"*NGA*",E:E)-SUMIF($B:$B,"*NGA*CCS*",E:E))</f>
        <v>364.00515813999999</v>
      </c>
      <c r="R3" s="14">
        <f>(SUMIF($B:$B,"*NGA*",F:F)-SUMIF($B:$B,"*NGA*CCS*",F:F))</f>
        <v>322.48445814000002</v>
      </c>
      <c r="S3" s="14">
        <f t="shared" ref="S3" si="10">(SUMIF($B:$B,"*NGA*",G:G)-SUMIF($B:$B,"*NGA*CCS*",G:G))</f>
        <v>280.96375813999998</v>
      </c>
      <c r="T3" s="14">
        <f t="shared" ref="T3" si="11">(SUMIF($B:$B,"*NGA*",H:H)-SUMIF($B:$B,"*NGA*CCS*",H:H))</f>
        <v>239.44305814000001</v>
      </c>
      <c r="U3" s="14">
        <f t="shared" ref="U3" si="12">(SUMIF($B:$B,"*NGA*",I:I)-SUMIF($B:$B,"*NGA*CCS*",I:I))</f>
        <v>141.03436519482349</v>
      </c>
      <c r="V3" s="14">
        <f t="shared" ref="V3" si="13">(SUMIF($B:$B,"*NGA*",J:J)-SUMIF($B:$B,"*NGA*CCS*",J:J))</f>
        <v>56.278980619999999</v>
      </c>
      <c r="W3" s="14">
        <f t="shared" ref="W3" si="14">(SUMIF($B:$B,"*NGA*",K:K)-SUMIF($B:$B,"*NGA*CCS*",K:K))</f>
        <v>0</v>
      </c>
    </row>
    <row r="4" spans="1:34">
      <c r="M4" s="2" t="s">
        <v>46</v>
      </c>
      <c r="N4" s="14">
        <f>38.594+4.094</f>
        <v>42.688000000000002</v>
      </c>
      <c r="O4" s="14">
        <f>(SUMIF($B:$B,"*OIL*",C:C)+SUMIF($B:$B,"*LPG*",C:C)+SUMIF($B:$B,"*HFO*",C:C)+SUMIF($B:$B,"*ETH*",C:C))</f>
        <v>44.314657399999994</v>
      </c>
      <c r="P4" s="14">
        <f>(SUMIF($B:$B,"*OIL*",D:D)+SUMIF($B:$B,"*LPG*",D:D)+SUMIF($B:$B,"*HFO*",D:D)+SUMIF($B:$B,"*ETH*",D:D))</f>
        <v>40.667494429531097</v>
      </c>
      <c r="Q4" s="14">
        <f>(SUMIF($B:$B,"*OIL*",E:E)+SUMIF($B:$B,"*LPG*",E:E)+SUMIF($B:$B,"*HFO*",E:E)+SUMIF($B:$B,"*ETH*",E:E))</f>
        <v>39.258794440000003</v>
      </c>
      <c r="R4" s="14">
        <f>(SUMIF($B:$B,"*OIL*",F:F)+SUMIF($B:$B,"*LPG*",F:F)+SUMIF($B:$B,"*HFO*",F:F)+SUMIF($B:$B,"*ETH*",F:F))</f>
        <v>32.37021777333333</v>
      </c>
      <c r="S4" s="14">
        <f>(SUMIF($B:$B,"*OIL*",G:G)+SUMIF($B:$B,"*LPG*",G:G)+SUMIF($B:$B,"*HFO*",G:G)+SUMIF($B:$B,"*ETH*",G:G))</f>
        <v>21.720583706666659</v>
      </c>
      <c r="T4" s="14">
        <f t="shared" ref="T4" si="15">(SUMIF($B:$B,"*OIL*",H:H)+SUMIF($B:$B,"*LPG*",H:H)+SUMIF($B:$B,"*HFO*",H:H)+SUMIF($B:$B,"*ETH*",H:H))</f>
        <v>14.832007039999995</v>
      </c>
      <c r="U4" s="14">
        <f t="shared" ref="U4" si="16">(SUMIF($B:$B,"*OIL*",I:I)+SUMIF($B:$B,"*LPG*",I:I)+SUMIF($B:$B,"*HFO*",I:I)+SUMIF($B:$B,"*ETH*",I:I))</f>
        <v>8.7212903733333302</v>
      </c>
      <c r="V4" s="14">
        <f t="shared" ref="V4" si="17">(SUMIF($B:$B,"*OIL*",J:J)+SUMIF($B:$B,"*LPG*",J:J)+SUMIF($B:$B,"*HFO*",J:J)+SUMIF($B:$B,"*ETH*",J:J))</f>
        <v>2.7478043011263349</v>
      </c>
      <c r="W4" s="14">
        <f t="shared" ref="W4" si="18">(SUMIF($B:$B,"*OIL*",K:K)+SUMIF($B:$B,"*LPG*",K:K)+SUMIF($B:$B,"*HFO*",K:K)+SUMIF($B:$B,"*ETH*",K:K))</f>
        <v>0</v>
      </c>
      <c r="X4" s="13"/>
    </row>
    <row r="5" spans="1:34">
      <c r="M5" s="2" t="s">
        <v>100</v>
      </c>
      <c r="N5" s="14">
        <f>SUM(N2:N4)</f>
        <v>534.01800000000003</v>
      </c>
      <c r="O5" s="14">
        <f>SUM(O2:O4)</f>
        <v>683.48679506366761</v>
      </c>
      <c r="P5" s="14">
        <f t="shared" ref="P5:R5" si="19">SUM(P2:P4)</f>
        <v>718.81624337588198</v>
      </c>
      <c r="Q5" s="14">
        <f t="shared" si="19"/>
        <v>645.80589217897659</v>
      </c>
      <c r="R5" s="14">
        <f t="shared" si="19"/>
        <v>578.27822111333342</v>
      </c>
      <c r="S5" s="14">
        <f t="shared" ref="S5:W5" si="20">SUM(S2:S4)</f>
        <v>478.98927054604275</v>
      </c>
      <c r="T5" s="14">
        <f t="shared" si="20"/>
        <v>382.6722561631131</v>
      </c>
      <c r="U5" s="14">
        <f t="shared" si="20"/>
        <v>174.82743225288581</v>
      </c>
      <c r="V5" s="14">
        <f t="shared" si="20"/>
        <v>59.026784921126335</v>
      </c>
      <c r="W5" s="14">
        <f t="shared" si="20"/>
        <v>0</v>
      </c>
    </row>
    <row r="6" spans="1:34">
      <c r="M6" s="2" t="s">
        <v>101</v>
      </c>
      <c r="N6" s="14">
        <v>0</v>
      </c>
      <c r="O6" s="14">
        <f>(SUMIF($B:$B,"*NGA*CCS_NEW",C:C)+SUMIF($B:$B,"*COA*CCS_NEW",C:C))</f>
        <v>0</v>
      </c>
      <c r="P6" s="14">
        <f t="shared" ref="P6:W6" si="21">(SUMIF($B:$B,"*NGA*CCS_NEW",D:D)+SUMIF($B:$B,"*COA*CCS_NEW",D:D))</f>
        <v>0</v>
      </c>
      <c r="Q6" s="14">
        <f t="shared" si="21"/>
        <v>0</v>
      </c>
      <c r="R6" s="14">
        <f t="shared" si="21"/>
        <v>0</v>
      </c>
      <c r="S6" s="14">
        <f t="shared" si="21"/>
        <v>0</v>
      </c>
      <c r="T6" s="14">
        <f t="shared" si="21"/>
        <v>0</v>
      </c>
      <c r="U6" s="14">
        <f t="shared" si="21"/>
        <v>2.48</v>
      </c>
      <c r="V6" s="14">
        <f t="shared" si="21"/>
        <v>15.45</v>
      </c>
      <c r="W6" s="14">
        <f t="shared" si="21"/>
        <v>14.21</v>
      </c>
    </row>
    <row r="7" spans="1:34">
      <c r="M7" s="2" t="s">
        <v>102</v>
      </c>
      <c r="N7" s="14">
        <f>151.424+29.798</f>
        <v>181.22200000000001</v>
      </c>
      <c r="O7" s="14">
        <f>SUMIF($B:$B,"*HYD*",C:C)</f>
        <v>240.50780563056884</v>
      </c>
      <c r="P7" s="14">
        <f t="shared" ref="P7:R7" si="22">SUMIF($B:$B,"*HYD*",D:D)</f>
        <v>234.76905696914886</v>
      </c>
      <c r="Q7" s="14">
        <f>SUMIF($B:$B,"*HYD*",E:E)</f>
        <v>243.60622864253148</v>
      </c>
      <c r="R7" s="14">
        <f t="shared" si="22"/>
        <v>221.06000000000003</v>
      </c>
      <c r="S7" s="14">
        <f t="shared" ref="S7" si="23">SUMIF($B:$B,"*HYD*",G:G)</f>
        <v>228.26000000000002</v>
      </c>
      <c r="T7" s="14">
        <f t="shared" ref="T7" si="24">SUMIF($B:$B,"*HYD*",H:H)</f>
        <v>235.70000000000002</v>
      </c>
      <c r="U7" s="14">
        <f t="shared" ref="U7" si="25">SUMIF($B:$B,"*HYD*",I:I)</f>
        <v>243.38</v>
      </c>
      <c r="V7" s="14">
        <f t="shared" ref="V7" si="26">SUMIF($B:$B,"*HYD*",J:J)</f>
        <v>251.32</v>
      </c>
      <c r="W7" s="14">
        <f t="shared" ref="W7" si="27">SUMIF($B:$B,"*HYD*",K:K)</f>
        <v>257.27684336419753</v>
      </c>
      <c r="X7" s="21"/>
    </row>
    <row r="8" spans="1:34">
      <c r="M8" s="2" t="s">
        <v>103</v>
      </c>
      <c r="N8" s="14">
        <f>137.1</f>
        <v>137.1</v>
      </c>
      <c r="O8" s="14">
        <f>SUMIF($B:$B,"*FIS*",C:C)</f>
        <v>138.11166666666668</v>
      </c>
      <c r="P8" s="14">
        <f t="shared" ref="P8:R8" si="28">SUMIF($B:$B,"*FIS*",D:D)</f>
        <v>123.63999999999999</v>
      </c>
      <c r="Q8" s="14">
        <f t="shared" si="28"/>
        <v>116.24999999999996</v>
      </c>
      <c r="R8" s="14">
        <f t="shared" si="28"/>
        <v>110.67</v>
      </c>
      <c r="S8" s="14">
        <f t="shared" ref="S8" si="29">SUMIF($B:$B,"*FIS*",G:G)</f>
        <v>105.09</v>
      </c>
      <c r="T8" s="14">
        <f t="shared" ref="T8" si="30">SUMIF($B:$B,"*FIS*",H:H)</f>
        <v>99.51</v>
      </c>
      <c r="U8" s="14">
        <f t="shared" ref="U8" si="31">SUMIF($B:$B,"*FIS*",I:I)</f>
        <v>93.92</v>
      </c>
      <c r="V8" s="14">
        <f t="shared" ref="V8" si="32">SUMIF($B:$B,"*FIS*",J:J)</f>
        <v>88.34</v>
      </c>
      <c r="W8" s="14">
        <f t="shared" ref="W8" si="33">SUMIF($B:$B,"*FIS*",K:K)</f>
        <v>82.76</v>
      </c>
    </row>
    <row r="9" spans="1:34">
      <c r="M9" s="2" t="s">
        <v>48</v>
      </c>
      <c r="N9" s="14">
        <f>13.94+5.483</f>
        <v>19.422999999999998</v>
      </c>
      <c r="O9" s="14">
        <f>SUMIF($B:$B,"*BIO_EXS",C:C)+SUMIF($B:$B,"*CHP_BIO_NEW",C:C)+SUMIF($B:$B,"*BIO*CEN_NEW",C:C)+SUMIF($B:$B,"*BIO*DEC_NEW",C:C)+SUMIF($B:$B,"*BIO*GAS_NEW",C:C)+SUMIF($B:$B,"*BIO*GSF_NEW",C:C)+SUMIF($B:$B,"*BIO*COM_NEW",C:C)+SUMIF($B:$B,"*BIO*INC_NEW",C:C)</f>
        <v>39.138676846821781</v>
      </c>
      <c r="P9" s="14">
        <f t="shared" ref="P9:W9" si="34">SUMIF($B:$B,"*BIO_EXS",D:D)+SUMIF($B:$B,"*CHP_BIO_NEW",D:D)+SUMIF($B:$B,"*BIO*CEN_NEW",D:D)+SUMIF($B:$B,"*BIO*DEC_NEW",D:D)+SUMIF($B:$B,"*BIO*GAS_NEW",D:D)+SUMIF($B:$B,"*BIO*GSF_NEW",D:D)+SUMIF($B:$B,"*BIO*COM_NEW",D:D)+SUMIF($B:$B,"*BIO*INC_NEW",D:D)</f>
        <v>49.381259442191777</v>
      </c>
      <c r="Q9" s="14">
        <f t="shared" si="34"/>
        <v>57.03424065953358</v>
      </c>
      <c r="R9" s="14">
        <f t="shared" si="34"/>
        <v>61.62891511482254</v>
      </c>
      <c r="S9" s="14">
        <f t="shared" si="34"/>
        <v>71.226521470000023</v>
      </c>
      <c r="T9" s="14">
        <f t="shared" si="34"/>
        <v>51.812695263759672</v>
      </c>
      <c r="U9" s="14">
        <f t="shared" si="34"/>
        <v>45.99672508195227</v>
      </c>
      <c r="V9" s="14">
        <f t="shared" si="34"/>
        <v>34.847603864610456</v>
      </c>
      <c r="W9" s="14">
        <f t="shared" si="34"/>
        <v>20.419999999999987</v>
      </c>
    </row>
    <row r="10" spans="1:34">
      <c r="M10" s="2" t="s">
        <v>168</v>
      </c>
      <c r="N10">
        <v>0</v>
      </c>
      <c r="O10" s="14">
        <f>SUMIF($B:$B,"*BIO*CCS_NEW*",C:C)</f>
        <v>0</v>
      </c>
      <c r="P10" s="14">
        <f t="shared" ref="P10:W10" si="35">SUMIF($B:$B,"*BIO*CCS_NEW*",D:D)</f>
        <v>0</v>
      </c>
      <c r="Q10" s="14">
        <f t="shared" si="35"/>
        <v>0</v>
      </c>
      <c r="R10" s="14">
        <f t="shared" si="35"/>
        <v>0</v>
      </c>
      <c r="S10" s="14">
        <f t="shared" si="35"/>
        <v>0</v>
      </c>
      <c r="T10" s="14">
        <f t="shared" si="35"/>
        <v>0.4</v>
      </c>
      <c r="U10" s="14">
        <f t="shared" si="35"/>
        <v>2.48</v>
      </c>
      <c r="V10" s="14">
        <f t="shared" si="35"/>
        <v>15.45</v>
      </c>
      <c r="W10" s="14">
        <f t="shared" si="35"/>
        <v>91.04</v>
      </c>
    </row>
    <row r="11" spans="1:34">
      <c r="E11" s="6"/>
      <c r="M11" s="2" t="s">
        <v>50</v>
      </c>
      <c r="N11" s="14">
        <f>0.9+0.206</f>
        <v>1.1060000000000001</v>
      </c>
      <c r="O11" s="14">
        <f>SUMIF($B:$B,"*GEO*",C:C)</f>
        <v>2.4907288958657983</v>
      </c>
      <c r="P11" s="14">
        <f t="shared" ref="P11:R11" si="36">SUMIF($B:$B,"*GEO*",D:D)</f>
        <v>2.5174547967477219</v>
      </c>
      <c r="Q11" s="14">
        <f t="shared" si="36"/>
        <v>3.8751275459503236</v>
      </c>
      <c r="R11" s="14">
        <f t="shared" si="36"/>
        <v>4.2346791200000009</v>
      </c>
      <c r="S11" s="14">
        <f t="shared" ref="S11" si="37">SUMIF($B:$B,"*GEO*",G:G)</f>
        <v>4.934952560000001</v>
      </c>
      <c r="T11" s="14">
        <f t="shared" ref="T11" si="38">SUMIF($B:$B,"*GEO*",H:H)</f>
        <v>5.6100000000000012</v>
      </c>
      <c r="U11" s="14">
        <f t="shared" ref="U11" si="39">SUMIF($B:$B,"*GEO*",I:I)</f>
        <v>6.33</v>
      </c>
      <c r="V11" s="14">
        <f t="shared" ref="V11" si="40">SUMIF($B:$B,"*GEO*",J:J)</f>
        <v>7.06</v>
      </c>
      <c r="W11" s="14">
        <f t="shared" ref="W11" si="41">SUMIF($B:$B,"*GEO*",K:K)</f>
        <v>7.78</v>
      </c>
      <c r="AD11" s="3"/>
      <c r="AE11" s="3"/>
      <c r="AF11" s="3"/>
      <c r="AG11" s="3"/>
      <c r="AH11" s="3"/>
    </row>
    <row r="12" spans="1:34">
      <c r="E12" s="6"/>
      <c r="M12" s="2" t="s">
        <v>52</v>
      </c>
      <c r="N12" s="14">
        <f>40.574</f>
        <v>40.573999999999998</v>
      </c>
      <c r="O12" s="14">
        <f>SUMIF($B:$B,"*WIN*",C:C)</f>
        <v>86.998942813540538</v>
      </c>
      <c r="P12" s="14">
        <f t="shared" ref="P12:R12" si="42">SUMIF($B:$B,"*WIN*",D:D)</f>
        <v>146.97999999999999</v>
      </c>
      <c r="Q12" s="14">
        <f t="shared" si="42"/>
        <v>215.02</v>
      </c>
      <c r="R12" s="14">
        <f t="shared" si="42"/>
        <v>321.95999999999998</v>
      </c>
      <c r="S12" s="14">
        <f t="shared" ref="S12" si="43">SUMIF($B:$B,"*WIN*",G:G)</f>
        <v>415.82999999999993</v>
      </c>
      <c r="T12" s="14">
        <f t="shared" ref="T12" si="44">SUMIF($B:$B,"*WIN*",H:H)</f>
        <v>468.31</v>
      </c>
      <c r="U12" s="14">
        <f t="shared" ref="U12" si="45">SUMIF($B:$B,"*WIN*",I:I)</f>
        <v>491.71000000000004</v>
      </c>
      <c r="V12" s="14">
        <f t="shared" ref="V12" si="46">SUMIF($B:$B,"*WIN*",J:J)</f>
        <v>493</v>
      </c>
      <c r="W12" s="14">
        <f t="shared" ref="W12" si="47">SUMIF($B:$B,"*WIN*",K:K)</f>
        <v>493</v>
      </c>
    </row>
    <row r="13" spans="1:34">
      <c r="E13" s="6"/>
      <c r="M13" s="2" t="s">
        <v>51</v>
      </c>
      <c r="N13" s="14">
        <f>2.334</f>
        <v>2.3340000000000001</v>
      </c>
      <c r="O13" s="14">
        <f>SUMIF($B:$B,"*ELC_SOL*",C:C)</f>
        <v>35.999424303712189</v>
      </c>
      <c r="P13" s="14">
        <f t="shared" ref="P13:R13" si="48">SUMIF($B:$B,"*ELC_SOL*",D:D)</f>
        <v>99</v>
      </c>
      <c r="Q13" s="14">
        <f t="shared" si="48"/>
        <v>163.08382421743536</v>
      </c>
      <c r="R13" s="14">
        <f t="shared" si="48"/>
        <v>312.15000000000009</v>
      </c>
      <c r="S13" s="14">
        <f t="shared" ref="S13" si="49">SUMIF($B:$B,"*ELC_SOL*",G:G)</f>
        <v>497.52</v>
      </c>
      <c r="T13" s="14">
        <f t="shared" ref="T13" si="50">SUMIF($B:$B,"*ELC_SOL*",H:H)</f>
        <v>716.47</v>
      </c>
      <c r="U13" s="14">
        <f t="shared" ref="U13" si="51">SUMIF($B:$B,"*ELC_SOL*",I:I)</f>
        <v>929.62</v>
      </c>
      <c r="V13" s="14">
        <f t="shared" ref="V13" si="52">SUMIF($B:$B,"*ELC_SOL*",J:J)</f>
        <v>1083.9699999999998</v>
      </c>
      <c r="W13" s="14">
        <f t="shared" ref="W13" si="53">SUMIF($B:$B,"*ELC_SOL*",K:K)</f>
        <v>1133.0899999999999</v>
      </c>
    </row>
    <row r="14" spans="1:34">
      <c r="M14" s="2" t="s">
        <v>104</v>
      </c>
      <c r="N14" s="14">
        <f>1.21</f>
        <v>1.21</v>
      </c>
      <c r="O14" s="14">
        <f>SUMIF($B:$B,"*ELC_MAR*",C:C)</f>
        <v>1.1599999999999999</v>
      </c>
      <c r="P14" s="14">
        <f t="shared" ref="P14:R14" si="54">SUMIF($B:$B,"*ELC_MAR*",D:D)</f>
        <v>1.19</v>
      </c>
      <c r="Q14" s="14">
        <f t="shared" si="54"/>
        <v>1.29</v>
      </c>
      <c r="R14" s="14">
        <f t="shared" si="54"/>
        <v>0.90683333333333338</v>
      </c>
      <c r="S14" s="14">
        <f t="shared" ref="S14" si="55">SUMIF($B:$B,"*ELC_MAR*",G:G)</f>
        <v>0.89633333333333343</v>
      </c>
      <c r="T14" s="14">
        <f t="shared" ref="T14" si="56">SUMIF($B:$B,"*ELC_MAR*",H:H)</f>
        <v>0.48316666666666669</v>
      </c>
      <c r="U14" s="14">
        <f t="shared" ref="U14" si="57">SUMIF($B:$B,"*ELC_MAR*",I:I)</f>
        <v>1.78</v>
      </c>
      <c r="V14" s="14">
        <f t="shared" ref="V14" si="58">SUMIF($B:$B,"*ELC_MAR*",J:J)</f>
        <v>1.9</v>
      </c>
      <c r="W14" s="14">
        <f t="shared" ref="W14" si="59">SUMIF($B:$B,"*ELC_MAR*",K:K)</f>
        <v>1.9</v>
      </c>
    </row>
    <row r="15" spans="1:34">
      <c r="M15" s="2" t="s">
        <v>27</v>
      </c>
      <c r="N15">
        <v>0</v>
      </c>
      <c r="O15">
        <v>0</v>
      </c>
      <c r="P15">
        <v>0</v>
      </c>
      <c r="Q15" s="14">
        <f>SUMIF($B:$B,"*ELC_HH2*",E:E)</f>
        <v>0</v>
      </c>
      <c r="R15" s="14">
        <f t="shared" ref="R15:W15" si="60">SUMIF($B:$B,"*ELC_HH2*",F:F)</f>
        <v>0</v>
      </c>
      <c r="S15" s="14">
        <f t="shared" si="60"/>
        <v>0</v>
      </c>
      <c r="T15" s="14">
        <f t="shared" si="60"/>
        <v>2.4849999999999999</v>
      </c>
      <c r="U15" s="14">
        <f t="shared" si="60"/>
        <v>15.44</v>
      </c>
      <c r="V15" s="14">
        <f t="shared" si="60"/>
        <v>67.921217078638477</v>
      </c>
      <c r="W15" s="14">
        <f t="shared" si="60"/>
        <v>67.921217078638449</v>
      </c>
    </row>
    <row r="16" spans="1:34">
      <c r="M16" s="2" t="s">
        <v>105</v>
      </c>
      <c r="N16" s="14">
        <v>0</v>
      </c>
      <c r="O16" s="14">
        <v>0</v>
      </c>
      <c r="P16" s="14">
        <v>0</v>
      </c>
      <c r="Q16" s="14">
        <f>SUMIF($B:$B,"*STG*",E:E)</f>
        <v>0</v>
      </c>
      <c r="R16" s="14">
        <f t="shared" ref="R16:W16" si="61">SUMIF($B:$B,"*STG*",F:F)</f>
        <v>0.72</v>
      </c>
      <c r="S16" s="14">
        <f t="shared" si="61"/>
        <v>3.7217952204016269</v>
      </c>
      <c r="T16" s="14">
        <f t="shared" si="61"/>
        <v>3.7217952204016238</v>
      </c>
      <c r="U16" s="14">
        <f t="shared" si="61"/>
        <v>85.377258980065264</v>
      </c>
      <c r="V16" s="14">
        <f t="shared" si="61"/>
        <v>304.94546375966371</v>
      </c>
      <c r="W16" s="14">
        <f t="shared" si="61"/>
        <v>301.50309426754961</v>
      </c>
    </row>
    <row r="17" spans="1:31">
      <c r="O17" s="6"/>
      <c r="P17" s="6"/>
      <c r="Q17" s="6"/>
      <c r="R17" s="6"/>
      <c r="S17" s="6"/>
      <c r="T17" s="6"/>
      <c r="U17" s="6"/>
      <c r="V17" s="6"/>
      <c r="W17" s="6"/>
    </row>
    <row r="18" spans="1:31">
      <c r="A18" t="str">
        <f>[2]Capacity_ELC!A18</f>
        <v>EUR</v>
      </c>
      <c r="B18" t="str">
        <f>[2]Capacity_ELC!B18</f>
        <v>ELC_FT_HH2</v>
      </c>
      <c r="C18">
        <f>[2]Capacity_ELC!C18</f>
        <v>0</v>
      </c>
      <c r="D18">
        <f>[2]Capacity_ELC!D18</f>
        <v>0</v>
      </c>
      <c r="E18">
        <f>[2]Capacity_ELC!E18</f>
        <v>0</v>
      </c>
      <c r="F18">
        <f>[2]Capacity_ELC!F18</f>
        <v>0</v>
      </c>
      <c r="G18">
        <f>[2]Capacity_ELC!G18</f>
        <v>0</v>
      </c>
      <c r="H18">
        <f>[2]Capacity_ELC!H18</f>
        <v>156.73392000000001</v>
      </c>
      <c r="I18">
        <f>[2]Capacity_ELC!I18</f>
        <v>973.83168000000001</v>
      </c>
      <c r="J18">
        <f>[2]Capacity_ELC!J18</f>
        <v>4283.9270035838854</v>
      </c>
      <c r="K18">
        <f>[2]Capacity_ELC!K18</f>
        <v>4283.9270035838854</v>
      </c>
      <c r="M18" s="2" t="s">
        <v>106</v>
      </c>
      <c r="N18" s="20"/>
      <c r="R18" s="6"/>
      <c r="S18" s="6"/>
      <c r="T18" s="6"/>
      <c r="U18" s="6"/>
      <c r="V18" s="6"/>
      <c r="W18" s="6"/>
    </row>
    <row r="19" spans="1:31">
      <c r="A19" t="str">
        <f>[2]Capacity_ELC!A19</f>
        <v>EUR</v>
      </c>
      <c r="B19" t="str">
        <f>[2]Capacity_ELC!B19</f>
        <v>ELC_OIL_EXS</v>
      </c>
      <c r="C19">
        <f>[2]Capacity_ELC!C19</f>
        <v>36.664299999999997</v>
      </c>
      <c r="D19">
        <f>[2]Capacity_ELC!D19</f>
        <v>27.821510957324101</v>
      </c>
      <c r="E19">
        <f>[2]Capacity_ELC!E19</f>
        <v>24.442866666666671</v>
      </c>
      <c r="F19">
        <f>[2]Capacity_ELC!F19</f>
        <v>18.332149999999999</v>
      </c>
      <c r="G19">
        <f>[2]Capacity_ELC!G19</f>
        <v>12.22143333333333</v>
      </c>
      <c r="H19">
        <f>[2]Capacity_ELC!H19</f>
        <v>6.110716666666665</v>
      </c>
      <c r="I19">
        <f>[2]Capacity_ELC!I19</f>
        <v>0</v>
      </c>
      <c r="J19">
        <f>[2]Capacity_ELC!J19</f>
        <v>0</v>
      </c>
      <c r="K19">
        <f>[2]Capacity_ELC!K19</f>
        <v>0</v>
      </c>
      <c r="M19" s="2" t="s">
        <v>39</v>
      </c>
      <c r="N19" s="39">
        <v>279.33999999999997</v>
      </c>
      <c r="O19" s="39">
        <v>279.83999999999997</v>
      </c>
      <c r="P19" s="39">
        <v>261.51</v>
      </c>
      <c r="Q19" s="39">
        <v>225.23</v>
      </c>
      <c r="R19" s="39">
        <v>216.31499999999997</v>
      </c>
      <c r="S19" s="39">
        <v>198.24899999999997</v>
      </c>
      <c r="T19" s="39">
        <v>180.18299999999999</v>
      </c>
      <c r="U19" s="39">
        <v>162.11699999999999</v>
      </c>
      <c r="V19" s="39">
        <v>144.05099999999999</v>
      </c>
      <c r="W19" s="39">
        <v>125.98500000000001</v>
      </c>
      <c r="X19" s="13">
        <f>W19/P19-1</f>
        <v>-0.51824022025926342</v>
      </c>
    </row>
    <row r="20" spans="1:31">
      <c r="A20" t="str">
        <f>[2]Capacity_ELC!A20</f>
        <v>EUR</v>
      </c>
      <c r="B20" t="str">
        <f>[2]Capacity_ELC!B20</f>
        <v>ELC_NGA_EXS</v>
      </c>
      <c r="C20">
        <f>[2]Capacity_ELC!C20</f>
        <v>166.6251</v>
      </c>
      <c r="D20">
        <f>[2]Capacity_ELC!D20</f>
        <v>140.70563999999999</v>
      </c>
      <c r="E20">
        <f>[2]Capacity_ELC!E20</f>
        <v>105.52923</v>
      </c>
      <c r="F20">
        <f>[2]Capacity_ELC!F20</f>
        <v>70.352820000000008</v>
      </c>
      <c r="G20">
        <f>[2]Capacity_ELC!G20</f>
        <v>35.176409999999997</v>
      </c>
      <c r="H20">
        <f>[2]Capacity_ELC!H20</f>
        <v>0</v>
      </c>
      <c r="I20">
        <f>[2]Capacity_ELC!I20</f>
        <v>0</v>
      </c>
      <c r="J20">
        <f>[2]Capacity_ELC!J20</f>
        <v>0</v>
      </c>
      <c r="K20">
        <f>[2]Capacity_ELC!K20</f>
        <v>0</v>
      </c>
      <c r="M20" s="2" t="s">
        <v>11</v>
      </c>
      <c r="N20" s="39">
        <v>218.53</v>
      </c>
      <c r="O20" s="39">
        <v>279.95999999999998</v>
      </c>
      <c r="P20" s="39">
        <v>336</v>
      </c>
      <c r="Q20" s="39">
        <v>354.07</v>
      </c>
      <c r="R20" s="39">
        <v>371.77350000000001</v>
      </c>
      <c r="S20" s="39">
        <v>390.36217500000004</v>
      </c>
      <c r="T20" s="39">
        <v>409.88028375000005</v>
      </c>
      <c r="U20" s="39">
        <v>430.37429793750005</v>
      </c>
      <c r="V20" s="39">
        <v>451.89301283437504</v>
      </c>
      <c r="W20" s="39">
        <v>474.48766347609381</v>
      </c>
      <c r="X20" s="13">
        <f t="shared" ref="X20:X35" si="62">W20/P20-1</f>
        <v>0.41216566510742214</v>
      </c>
    </row>
    <row r="21" spans="1:31">
      <c r="A21" t="str">
        <f>[2]Capacity_ELC!A21</f>
        <v>EUR</v>
      </c>
      <c r="B21" t="str">
        <f>[2]Capacity_ELC!B21</f>
        <v>ELC_COA_EXS</v>
      </c>
      <c r="C21">
        <f>[2]Capacity_ELC!C21</f>
        <v>199.362480420107</v>
      </c>
      <c r="D21">
        <f>[2]Capacity_ELC!D21</f>
        <v>168.72148044323779</v>
      </c>
      <c r="E21">
        <f>[2]Capacity_ELC!E21</f>
        <v>90.307348615863475</v>
      </c>
      <c r="F21">
        <f>[2]Capacity_ELC!F21</f>
        <v>79.134754216886904</v>
      </c>
      <c r="G21">
        <f>[2]Capacity_ELC!G21</f>
        <v>39.961937716262973</v>
      </c>
      <c r="H21">
        <f>[2]Capacity_ELC!H21</f>
        <v>0</v>
      </c>
      <c r="I21">
        <f>[2]Capacity_ELC!I21</f>
        <v>0</v>
      </c>
      <c r="J21">
        <f>[2]Capacity_ELC!J21</f>
        <v>0</v>
      </c>
      <c r="K21">
        <f>[2]Capacity_ELC!K21</f>
        <v>0</v>
      </c>
      <c r="M21" s="2" t="s">
        <v>46</v>
      </c>
      <c r="N21" s="39">
        <v>39.17</v>
      </c>
      <c r="O21" s="39">
        <v>42.3</v>
      </c>
      <c r="P21" s="39">
        <v>38.880000000000003</v>
      </c>
      <c r="Q21" s="39">
        <v>38.049999999999997</v>
      </c>
      <c r="R21" s="39">
        <v>37.904999999999987</v>
      </c>
      <c r="S21" s="39">
        <v>37.22699999999999</v>
      </c>
      <c r="T21" s="39">
        <v>36.548999999999985</v>
      </c>
      <c r="U21" s="39">
        <v>35.870999999999988</v>
      </c>
      <c r="V21" s="39">
        <v>35.192999999999984</v>
      </c>
      <c r="W21" s="39">
        <v>34.514999999999986</v>
      </c>
      <c r="X21" s="13">
        <f t="shared" si="62"/>
        <v>-0.11226851851851893</v>
      </c>
    </row>
    <row r="22" spans="1:31">
      <c r="A22" t="str">
        <f>[2]Capacity_ELC!A22</f>
        <v>EUR</v>
      </c>
      <c r="B22" t="str">
        <f>[2]Capacity_ELC!B22</f>
        <v>ELC_BIO_EXS</v>
      </c>
      <c r="C22">
        <f>[2]Capacity_ELC!C22</f>
        <v>13.243</v>
      </c>
      <c r="D22">
        <f>[2]Capacity_ELC!D22</f>
        <v>10.036799999999999</v>
      </c>
      <c r="E22">
        <f>[2]Capacity_ELC!E22</f>
        <v>7.5275999999999996</v>
      </c>
      <c r="F22">
        <f>[2]Capacity_ELC!F22</f>
        <v>5.2971999999999992</v>
      </c>
      <c r="G22">
        <f>[2]Capacity_ELC!G22</f>
        <v>2.5091999999999999</v>
      </c>
      <c r="H22">
        <f>[2]Capacity_ELC!H22</f>
        <v>0</v>
      </c>
      <c r="I22">
        <f>[2]Capacity_ELC!I22</f>
        <v>0</v>
      </c>
      <c r="J22">
        <f>[2]Capacity_ELC!J22</f>
        <v>0</v>
      </c>
      <c r="K22">
        <f>[2]Capacity_ELC!K22</f>
        <v>0</v>
      </c>
      <c r="M22" s="2" t="s">
        <v>100</v>
      </c>
      <c r="N22" s="39">
        <v>537.04</v>
      </c>
      <c r="O22" s="39">
        <v>602.09999999999991</v>
      </c>
      <c r="P22" s="39">
        <v>636.39</v>
      </c>
      <c r="Q22" s="39">
        <v>617.34999999999991</v>
      </c>
      <c r="R22" s="39">
        <v>625.99349999999993</v>
      </c>
      <c r="S22" s="39">
        <v>625.83817499999998</v>
      </c>
      <c r="T22" s="39">
        <v>626.61228374999996</v>
      </c>
      <c r="U22" s="39">
        <v>628.36229793749999</v>
      </c>
      <c r="V22" s="39">
        <v>631.13701283437501</v>
      </c>
      <c r="W22" s="39">
        <v>634.98766347609387</v>
      </c>
      <c r="X22" s="13">
        <f t="shared" si="62"/>
        <v>-2.2035803892362926E-3</v>
      </c>
    </row>
    <row r="23" spans="1:31">
      <c r="A23" t="str">
        <f>[2]Capacity_ELC!A23</f>
        <v>EUR</v>
      </c>
      <c r="B23" t="str">
        <f>[2]Capacity_ELC!B23</f>
        <v>ELC_HYD_CONV_EXS</v>
      </c>
      <c r="C23">
        <f>[2]Capacity_ELC!C23</f>
        <v>143.8528</v>
      </c>
      <c r="D23">
        <f>[2]Capacity_ELC!D23</f>
        <v>123.30240000000001</v>
      </c>
      <c r="E23">
        <f>[2]Capacity_ELC!E23</f>
        <v>102.752</v>
      </c>
      <c r="F23">
        <f>[2]Capacity_ELC!F23</f>
        <v>82.201600000000013</v>
      </c>
      <c r="G23">
        <f>[2]Capacity_ELC!G23</f>
        <v>61.651200000000003</v>
      </c>
      <c r="H23">
        <f>[2]Capacity_ELC!H23</f>
        <v>41.100799999999992</v>
      </c>
      <c r="I23">
        <f>[2]Capacity_ELC!I23</f>
        <v>20.55040000000001</v>
      </c>
      <c r="J23">
        <f>[2]Capacity_ELC!J23</f>
        <v>0</v>
      </c>
      <c r="K23">
        <f>[2]Capacity_ELC!K23</f>
        <v>0</v>
      </c>
      <c r="M23" s="2" t="s">
        <v>101</v>
      </c>
      <c r="N23" s="39">
        <v>0</v>
      </c>
      <c r="O23" s="39">
        <v>0</v>
      </c>
      <c r="P23" s="39">
        <v>0</v>
      </c>
      <c r="Q23" s="39">
        <v>0</v>
      </c>
      <c r="R23" s="39">
        <v>0</v>
      </c>
      <c r="S23" s="39">
        <v>0.12845141436800123</v>
      </c>
      <c r="T23" s="39">
        <v>0.79886916275287423</v>
      </c>
      <c r="U23" s="39">
        <v>4.9683527607498226</v>
      </c>
      <c r="V23" s="39">
        <v>30.899339098518194</v>
      </c>
      <c r="W23" s="39">
        <v>182.07051312335042</v>
      </c>
      <c r="X23" s="13" t="e">
        <f t="shared" si="62"/>
        <v>#DIV/0!</v>
      </c>
    </row>
    <row r="24" spans="1:31">
      <c r="A24" t="str">
        <f>[2]Capacity_ELC!A24</f>
        <v>EUR</v>
      </c>
      <c r="B24" t="str">
        <f>[2]Capacity_ELC!B24</f>
        <v>ELC_HYD_PUM_EXS</v>
      </c>
      <c r="C24">
        <f>[2]Capacity_ELC!C24</f>
        <v>28.3081</v>
      </c>
      <c r="D24">
        <f>[2]Capacity_ELC!D24</f>
        <v>25.162755555555549</v>
      </c>
      <c r="E24">
        <f>[2]Capacity_ELC!E24</f>
        <v>22.017411111111109</v>
      </c>
      <c r="F24">
        <f>[2]Capacity_ELC!F24</f>
        <v>4.1685010802469087</v>
      </c>
      <c r="G24">
        <f>[2]Capacity_ELC!G24</f>
        <v>4.1685010802469122</v>
      </c>
      <c r="H24">
        <f>[2]Capacity_ELC!H24</f>
        <v>5.2685010802469074</v>
      </c>
      <c r="I24">
        <f>[2]Capacity_ELC!I24</f>
        <v>4.1685010802469122</v>
      </c>
      <c r="J24">
        <f>[2]Capacity_ELC!J24</f>
        <v>4.1685010802469122</v>
      </c>
      <c r="K24">
        <f>[2]Capacity_ELC!K24</f>
        <v>3.1453444444444441</v>
      </c>
      <c r="M24" s="2" t="s">
        <v>102</v>
      </c>
      <c r="N24" s="39">
        <v>181.22200000000001</v>
      </c>
      <c r="O24" s="39">
        <v>199.27809999999999</v>
      </c>
      <c r="P24" s="39">
        <v>201.71275555555556</v>
      </c>
      <c r="Q24" s="39">
        <v>204.31741111111111</v>
      </c>
      <c r="R24" s="39">
        <v>221.06</v>
      </c>
      <c r="S24" s="39">
        <v>228.26</v>
      </c>
      <c r="T24" s="39">
        <v>235.7</v>
      </c>
      <c r="U24" s="39">
        <v>243.38</v>
      </c>
      <c r="V24" s="39">
        <v>251.32</v>
      </c>
      <c r="W24" s="39">
        <v>259.52</v>
      </c>
      <c r="X24" s="13">
        <f t="shared" si="62"/>
        <v>0.28658199767898762</v>
      </c>
    </row>
    <row r="25" spans="1:31">
      <c r="A25" t="str">
        <f>[2]Capacity_ELC!A25</f>
        <v>EUR</v>
      </c>
      <c r="B25" t="str">
        <f>[2]Capacity_ELC!B25</f>
        <v>ELC_NUC_FIS_EXS</v>
      </c>
      <c r="C25">
        <f>[2]Capacity_ELC!C25</f>
        <v>130.245</v>
      </c>
      <c r="D25">
        <f>[2]Capacity_ELC!D25</f>
        <v>115.7733333333333</v>
      </c>
      <c r="E25">
        <f>[2]Capacity_ELC!E25</f>
        <v>101.30166666666661</v>
      </c>
      <c r="F25">
        <f>[2]Capacity_ELC!F25</f>
        <v>86.829999999999984</v>
      </c>
      <c r="G25">
        <f>[2]Capacity_ELC!G25</f>
        <v>72.35833333333332</v>
      </c>
      <c r="H25">
        <f>[2]Capacity_ELC!H25</f>
        <v>57.886666666666663</v>
      </c>
      <c r="I25">
        <f>[2]Capacity_ELC!I25</f>
        <v>11.16</v>
      </c>
      <c r="J25">
        <f>[2]Capacity_ELC!J25</f>
        <v>5.5799999999999983</v>
      </c>
      <c r="K25">
        <f>[2]Capacity_ELC!K25</f>
        <v>0</v>
      </c>
      <c r="M25" s="2" t="s">
        <v>103</v>
      </c>
      <c r="N25" s="39">
        <v>137.1</v>
      </c>
      <c r="O25" s="39">
        <v>134.18</v>
      </c>
      <c r="P25" s="39">
        <v>123.64</v>
      </c>
      <c r="Q25" s="39">
        <v>116.25</v>
      </c>
      <c r="R25" s="39">
        <v>110.6687038018824</v>
      </c>
      <c r="S25" s="39">
        <v>105.08740760376557</v>
      </c>
      <c r="T25" s="39">
        <v>99.506111405648355</v>
      </c>
      <c r="U25" s="39">
        <v>93.92481520753114</v>
      </c>
      <c r="V25" s="39">
        <v>88.343519009413924</v>
      </c>
      <c r="W25" s="39">
        <v>82.762222811296709</v>
      </c>
      <c r="X25" s="13">
        <f t="shared" si="62"/>
        <v>-0.33061935610403825</v>
      </c>
    </row>
    <row r="26" spans="1:31">
      <c r="A26" t="str">
        <f>[2]Capacity_ELC!A26</f>
        <v>EUR</v>
      </c>
      <c r="B26" t="str">
        <f>[2]Capacity_ELC!B26</f>
        <v>ELC_GEO_EXS</v>
      </c>
      <c r="C26">
        <f>[2]Capacity_ELC!C26</f>
        <v>0.85499999999999998</v>
      </c>
      <c r="D26">
        <f>[2]Capacity_ELC!D26</f>
        <v>0.73285714285714287</v>
      </c>
      <c r="E26">
        <f>[2]Capacity_ELC!E26</f>
        <v>0.61071428571428565</v>
      </c>
      <c r="F26">
        <f>[2]Capacity_ELC!F26</f>
        <v>0.4885714285714286</v>
      </c>
      <c r="G26">
        <f>[2]Capacity_ELC!G26</f>
        <v>0.36642857142857138</v>
      </c>
      <c r="H26">
        <f>[2]Capacity_ELC!H26</f>
        <v>0.24428571428571419</v>
      </c>
      <c r="I26">
        <f>[2]Capacity_ELC!I26</f>
        <v>0.12214285714285721</v>
      </c>
      <c r="J26">
        <f>[2]Capacity_ELC!J26</f>
        <v>0</v>
      </c>
      <c r="K26">
        <f>[2]Capacity_ELC!K26</f>
        <v>0</v>
      </c>
      <c r="M26" s="2" t="s">
        <v>48</v>
      </c>
      <c r="N26" s="39">
        <v>19.422999999999998</v>
      </c>
      <c r="O26" s="39">
        <v>30.54</v>
      </c>
      <c r="P26" s="39">
        <v>42.231000000000002</v>
      </c>
      <c r="Q26" s="39">
        <v>50.158499999999997</v>
      </c>
      <c r="R26" s="39">
        <v>60.374785708151734</v>
      </c>
      <c r="S26" s="39">
        <v>70.591071416303478</v>
      </c>
      <c r="T26" s="39">
        <v>80.807357124455208</v>
      </c>
      <c r="U26" s="39">
        <v>91.023642832606953</v>
      </c>
      <c r="V26" s="39">
        <v>101.2399285407587</v>
      </c>
      <c r="W26" s="39">
        <v>111.45621424891043</v>
      </c>
      <c r="X26" s="13">
        <f t="shared" si="62"/>
        <v>1.6392037661649126</v>
      </c>
      <c r="Z26" s="2"/>
      <c r="AA26" s="2"/>
      <c r="AB26" s="2"/>
      <c r="AC26" s="2"/>
      <c r="AD26" s="2"/>
    </row>
    <row r="27" spans="1:31">
      <c r="A27" t="str">
        <f>[2]Capacity_ELC!A27</f>
        <v>EUR</v>
      </c>
      <c r="B27" t="str">
        <f>[2]Capacity_ELC!B27</f>
        <v>ELC_WIN_ON_EXS</v>
      </c>
      <c r="C27">
        <f>[2]Capacity_ELC!C27</f>
        <v>38.545299999999997</v>
      </c>
      <c r="D27">
        <f>[2]Capacity_ELC!D27</f>
        <v>28.908975000000002</v>
      </c>
      <c r="E27">
        <f>[2]Capacity_ELC!E27</f>
        <v>0</v>
      </c>
      <c r="F27">
        <f>[2]Capacity_ELC!F27</f>
        <v>0</v>
      </c>
      <c r="G27">
        <f>[2]Capacity_ELC!G27</f>
        <v>0</v>
      </c>
      <c r="H27">
        <f>[2]Capacity_ELC!H27</f>
        <v>0</v>
      </c>
      <c r="I27">
        <f>[2]Capacity_ELC!I27</f>
        <v>0</v>
      </c>
      <c r="J27">
        <f>[2]Capacity_ELC!J27</f>
        <v>0</v>
      </c>
      <c r="K27">
        <f>[2]Capacity_ELC!K27</f>
        <v>0</v>
      </c>
      <c r="M27" s="2" t="s">
        <v>168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0.12845141436800123</v>
      </c>
      <c r="T27" s="39">
        <v>0.79886916275287423</v>
      </c>
      <c r="U27" s="39">
        <v>4.9683527607498226</v>
      </c>
      <c r="V27" s="39">
        <v>30.899339098518194</v>
      </c>
      <c r="W27" s="39">
        <v>182.07051312335042</v>
      </c>
      <c r="X27" s="13" t="e">
        <f t="shared" si="62"/>
        <v>#DIV/0!</v>
      </c>
      <c r="Y27" s="6"/>
      <c r="Z27" s="6"/>
      <c r="AA27" s="6"/>
      <c r="AB27" s="6"/>
      <c r="AC27" s="6"/>
      <c r="AD27" s="6"/>
      <c r="AE27" s="6"/>
    </row>
    <row r="28" spans="1:31">
      <c r="A28" t="str">
        <f>[2]Capacity_ELC!A28</f>
        <v>EUR</v>
      </c>
      <c r="B28" t="str">
        <f>[2]Capacity_ELC!B28</f>
        <v>ELC_SOL_PV_EXS</v>
      </c>
      <c r="C28">
        <f>[2]Capacity_ELC!C28</f>
        <v>2.2172999999999998</v>
      </c>
      <c r="D28">
        <f>[2]Capacity_ELC!D28</f>
        <v>1.4782</v>
      </c>
      <c r="E28">
        <f>[2]Capacity_ELC!E28</f>
        <v>0</v>
      </c>
      <c r="F28">
        <f>[2]Capacity_ELC!F28</f>
        <v>0</v>
      </c>
      <c r="G28">
        <f>[2]Capacity_ELC!G28</f>
        <v>0</v>
      </c>
      <c r="H28">
        <f>[2]Capacity_ELC!H28</f>
        <v>0</v>
      </c>
      <c r="I28">
        <f>[2]Capacity_ELC!I28</f>
        <v>0</v>
      </c>
      <c r="J28">
        <f>[2]Capacity_ELC!J28</f>
        <v>0</v>
      </c>
      <c r="K28">
        <f>[2]Capacity_ELC!K28</f>
        <v>0</v>
      </c>
      <c r="M28" s="2" t="s">
        <v>50</v>
      </c>
      <c r="N28" s="39">
        <v>0.93500000000000005</v>
      </c>
      <c r="O28" s="39">
        <v>1.5015000000000001</v>
      </c>
      <c r="P28" s="39">
        <v>2.2364999999999999</v>
      </c>
      <c r="Q28" s="39">
        <v>3.4335</v>
      </c>
      <c r="R28" s="39">
        <v>4.1582982483855044</v>
      </c>
      <c r="S28" s="39">
        <v>4.8830964967710084</v>
      </c>
      <c r="T28" s="39">
        <v>5.6078947451565124</v>
      </c>
      <c r="U28" s="39">
        <v>6.3326929935420164</v>
      </c>
      <c r="V28" s="39">
        <v>7.0574912419275204</v>
      </c>
      <c r="W28" s="39">
        <v>7.7822894903130244</v>
      </c>
      <c r="X28" s="13">
        <f t="shared" si="62"/>
        <v>2.4796733692434718</v>
      </c>
      <c r="Y28" s="6"/>
      <c r="Z28" s="6"/>
      <c r="AA28" s="6"/>
      <c r="AB28" s="6"/>
      <c r="AC28" s="6"/>
      <c r="AD28" s="6"/>
      <c r="AE28" s="6"/>
    </row>
    <row r="29" spans="1:31">
      <c r="A29" t="str">
        <f>[2]Capacity_ELC!A29</f>
        <v>EUR</v>
      </c>
      <c r="B29" t="str">
        <f>[2]Capacity_ELC!B29</f>
        <v>ELC_MAR_EXS</v>
      </c>
      <c r="C29">
        <f>[2]Capacity_ELC!C29</f>
        <v>1.1495</v>
      </c>
      <c r="D29">
        <f>[2]Capacity_ELC!D29</f>
        <v>0.76633333333333331</v>
      </c>
      <c r="E29">
        <f>[2]Capacity_ELC!E29</f>
        <v>0.38316666666666671</v>
      </c>
      <c r="F29">
        <f>[2]Capacity_ELC!F29</f>
        <v>0</v>
      </c>
      <c r="G29">
        <f>[2]Capacity_ELC!G29</f>
        <v>0</v>
      </c>
      <c r="H29">
        <f>[2]Capacity_ELC!H29</f>
        <v>0</v>
      </c>
      <c r="I29">
        <f>[2]Capacity_ELC!I29</f>
        <v>0</v>
      </c>
      <c r="J29">
        <f>[2]Capacity_ELC!J29</f>
        <v>0</v>
      </c>
      <c r="K29">
        <f>[2]Capacity_ELC!K29</f>
        <v>0</v>
      </c>
      <c r="M29" s="2" t="s">
        <v>52</v>
      </c>
      <c r="N29" s="39">
        <v>40.573999999999998</v>
      </c>
      <c r="O29" s="39">
        <v>85.780600000000007</v>
      </c>
      <c r="P29" s="39">
        <v>146.97868</v>
      </c>
      <c r="Q29" s="39">
        <v>215.0231</v>
      </c>
      <c r="R29" s="39">
        <v>321.95754700321754</v>
      </c>
      <c r="S29" s="39">
        <v>415.83721842187049</v>
      </c>
      <c r="T29" s="39">
        <v>468.3128679599738</v>
      </c>
      <c r="U29" s="39">
        <v>491.71203501416909</v>
      </c>
      <c r="V29" s="39">
        <v>493.00019785862656</v>
      </c>
      <c r="W29" s="39">
        <v>493.00019785862656</v>
      </c>
      <c r="X29" s="13">
        <f t="shared" si="62"/>
        <v>2.3542293199165116</v>
      </c>
      <c r="Y29" s="6"/>
      <c r="Z29" s="6"/>
      <c r="AA29" s="6"/>
      <c r="AB29" s="6"/>
      <c r="AC29" s="6"/>
      <c r="AD29" s="6"/>
      <c r="AE29" s="6"/>
    </row>
    <row r="30" spans="1:31">
      <c r="A30" t="str">
        <f>[2]Capacity_ELC!A30</f>
        <v>EUR</v>
      </c>
      <c r="B30" t="str">
        <f>[2]Capacity_ELC!B30</f>
        <v>ELC_CHP_OIL_EXS</v>
      </c>
      <c r="C30">
        <f>[2]Capacity_ELC!C30</f>
        <v>3.8893</v>
      </c>
      <c r="D30">
        <f>[2]Capacity_ELC!D30</f>
        <v>3.11144</v>
      </c>
      <c r="E30">
        <f>[2]Capacity_ELC!E30</f>
        <v>2.33358</v>
      </c>
      <c r="F30">
        <f>[2]Capacity_ELC!F30</f>
        <v>1.55572</v>
      </c>
      <c r="G30">
        <f>[2]Capacity_ELC!G30</f>
        <v>0.77786</v>
      </c>
      <c r="H30">
        <f>[2]Capacity_ELC!H30</f>
        <v>0</v>
      </c>
      <c r="I30">
        <f>[2]Capacity_ELC!I30</f>
        <v>0</v>
      </c>
      <c r="J30">
        <f>[2]Capacity_ELC!J30</f>
        <v>0</v>
      </c>
      <c r="K30">
        <f>[2]Capacity_ELC!K30</f>
        <v>0</v>
      </c>
      <c r="M30" s="2" t="s">
        <v>107</v>
      </c>
      <c r="N30" s="39"/>
      <c r="O30" s="39">
        <v>85.78</v>
      </c>
      <c r="P30" s="39">
        <v>136.13999999999999</v>
      </c>
      <c r="Q30" s="39">
        <v>190.25</v>
      </c>
      <c r="R30" s="39">
        <v>265.95999999999998</v>
      </c>
      <c r="S30" s="39">
        <v>320.13</v>
      </c>
      <c r="T30" s="39">
        <v>332.38</v>
      </c>
      <c r="U30" s="39">
        <v>332.38</v>
      </c>
      <c r="V30" s="39">
        <v>332.38</v>
      </c>
      <c r="W30" s="39">
        <v>332.38</v>
      </c>
      <c r="X30" s="13">
        <f t="shared" si="62"/>
        <v>1.441457323343617</v>
      </c>
      <c r="Y30" s="6"/>
      <c r="Z30" s="6"/>
      <c r="AA30" s="6"/>
      <c r="AB30" s="6"/>
      <c r="AC30" s="6"/>
      <c r="AD30" s="6"/>
      <c r="AE30" s="6"/>
    </row>
    <row r="31" spans="1:31">
      <c r="A31" t="str">
        <f>[2]Capacity_ELC!A31</f>
        <v>EUR</v>
      </c>
      <c r="B31" t="str">
        <f>[2]Capacity_ELC!B31</f>
        <v>ELC_CHP_NGA_EXS</v>
      </c>
      <c r="C31">
        <f>[2]Capacity_ELC!C31</f>
        <v>31.721450000000001</v>
      </c>
      <c r="D31">
        <f>[2]Capacity_ELC!D31</f>
        <v>25.37716</v>
      </c>
      <c r="E31">
        <f>[2]Capacity_ELC!E31</f>
        <v>19.032869999999999</v>
      </c>
      <c r="F31">
        <f>[2]Capacity_ELC!F31</f>
        <v>12.68858</v>
      </c>
      <c r="G31">
        <f>[2]Capacity_ELC!G31</f>
        <v>6.3442899999999973</v>
      </c>
      <c r="H31">
        <f>[2]Capacity_ELC!H31</f>
        <v>0</v>
      </c>
      <c r="I31">
        <f>[2]Capacity_ELC!I31</f>
        <v>0</v>
      </c>
      <c r="J31">
        <f>[2]Capacity_ELC!J31</f>
        <v>0</v>
      </c>
      <c r="K31">
        <f>[2]Capacity_ELC!K31</f>
        <v>0</v>
      </c>
      <c r="M31" s="2" t="s">
        <v>108</v>
      </c>
      <c r="N31" s="39"/>
      <c r="O31" s="39">
        <v>0</v>
      </c>
      <c r="P31" s="39">
        <v>10.84</v>
      </c>
      <c r="Q31" s="39">
        <v>24.77</v>
      </c>
      <c r="R31" s="39">
        <v>56</v>
      </c>
      <c r="S31" s="39">
        <v>95.7</v>
      </c>
      <c r="T31" s="39">
        <v>135.93</v>
      </c>
      <c r="U31" s="39">
        <v>159.33000000000001</v>
      </c>
      <c r="V31" s="39">
        <v>160.62</v>
      </c>
      <c r="W31" s="39">
        <v>160.62</v>
      </c>
      <c r="X31" s="13">
        <f t="shared" si="62"/>
        <v>13.817343173431736</v>
      </c>
      <c r="Y31" s="6"/>
      <c r="Z31" s="6"/>
      <c r="AA31" s="6"/>
      <c r="AB31" s="6"/>
      <c r="AC31" s="6"/>
      <c r="AD31" s="6"/>
      <c r="AE31" s="6"/>
    </row>
    <row r="32" spans="1:31">
      <c r="A32" t="str">
        <f>[2]Capacity_ELC!A32</f>
        <v>EUR</v>
      </c>
      <c r="B32" t="str">
        <f>[2]Capacity_ELC!B32</f>
        <v>ELC_CHP_COA_EXS</v>
      </c>
      <c r="C32">
        <f>[2]Capacity_ELC!C32</f>
        <v>39.728999999999999</v>
      </c>
      <c r="D32">
        <f>[2]Capacity_ELC!D32</f>
        <v>31.783200000000001</v>
      </c>
      <c r="E32">
        <f>[2]Capacity_ELC!E32</f>
        <v>23.837399999999999</v>
      </c>
      <c r="F32">
        <f>[2]Capacity_ELC!F32</f>
        <v>15.8916</v>
      </c>
      <c r="G32">
        <f>[2]Capacity_ELC!G32</f>
        <v>7.945800000000002</v>
      </c>
      <c r="H32">
        <f>[2]Capacity_ELC!H32</f>
        <v>0</v>
      </c>
      <c r="I32">
        <f>[2]Capacity_ELC!I32</f>
        <v>0</v>
      </c>
      <c r="J32">
        <f>[2]Capacity_ELC!J32</f>
        <v>0</v>
      </c>
      <c r="K32">
        <f>[2]Capacity_ELC!K32</f>
        <v>0</v>
      </c>
      <c r="M32" s="2" t="s">
        <v>51</v>
      </c>
      <c r="N32" s="39">
        <v>2.3340000000000001</v>
      </c>
      <c r="O32" s="39">
        <v>30.8705</v>
      </c>
      <c r="P32" s="39">
        <v>99.002272000000005</v>
      </c>
      <c r="Q32" s="39">
        <v>162.63399999999999</v>
      </c>
      <c r="R32" s="39">
        <v>312.14637288508294</v>
      </c>
      <c r="S32" s="39">
        <v>497.51841556602136</v>
      </c>
      <c r="T32" s="39">
        <v>716.47352439302574</v>
      </c>
      <c r="U32" s="39">
        <v>929.61949432307347</v>
      </c>
      <c r="V32" s="39">
        <v>1083.9727423543022</v>
      </c>
      <c r="W32" s="39">
        <v>1133.0927587940378</v>
      </c>
      <c r="X32" s="13">
        <f t="shared" si="62"/>
        <v>10.445118742265205</v>
      </c>
      <c r="Y32" s="6"/>
      <c r="Z32" s="6"/>
      <c r="AA32" s="6"/>
      <c r="AB32" s="6"/>
      <c r="AC32" s="6"/>
      <c r="AD32" s="6"/>
      <c r="AE32" s="6"/>
    </row>
    <row r="33" spans="1:31">
      <c r="A33" t="str">
        <f>[2]Capacity_ELC!A33</f>
        <v>EUR</v>
      </c>
      <c r="B33" t="str">
        <f>[2]Capacity_ELC!B33</f>
        <v>ELC_CHP_BIO_EXS</v>
      </c>
      <c r="C33">
        <f>[2]Capacity_ELC!C33</f>
        <v>5.2088499999999991</v>
      </c>
      <c r="D33">
        <f>[2]Capacity_ELC!D33</f>
        <v>3.947760000000001</v>
      </c>
      <c r="E33">
        <f>[2]Capacity_ELC!E33</f>
        <v>2.9608200000000009</v>
      </c>
      <c r="F33">
        <f>[2]Capacity_ELC!F33</f>
        <v>2.0604175365344459</v>
      </c>
      <c r="G33">
        <f>[2]Capacity_ELC!G33</f>
        <v>1.0417700000000001</v>
      </c>
      <c r="H33">
        <f>[2]Capacity_ELC!H33</f>
        <v>0</v>
      </c>
      <c r="I33">
        <f>[2]Capacity_ELC!I33</f>
        <v>0</v>
      </c>
      <c r="J33">
        <f>[2]Capacity_ELC!J33</f>
        <v>0</v>
      </c>
      <c r="K33">
        <f>[2]Capacity_ELC!K33</f>
        <v>0</v>
      </c>
      <c r="M33" s="2" t="s">
        <v>109</v>
      </c>
      <c r="N33" s="39"/>
      <c r="O33" s="39">
        <v>30.87</v>
      </c>
      <c r="P33" s="39">
        <v>96.69</v>
      </c>
      <c r="Q33" s="39">
        <v>160.31</v>
      </c>
      <c r="R33" s="39">
        <v>309.82</v>
      </c>
      <c r="S33" s="39">
        <v>495.18</v>
      </c>
      <c r="T33" s="39">
        <v>714.13</v>
      </c>
      <c r="U33" s="39">
        <v>927.27</v>
      </c>
      <c r="V33" s="39">
        <v>1081.6099999999999</v>
      </c>
      <c r="W33" s="39">
        <v>1130.72</v>
      </c>
      <c r="X33" s="13">
        <f t="shared" si="62"/>
        <v>10.694280690867721</v>
      </c>
      <c r="Y33" s="6"/>
      <c r="Z33" s="6"/>
      <c r="AA33" s="6"/>
      <c r="AB33" s="6"/>
      <c r="AC33" s="6"/>
      <c r="AD33" s="6"/>
      <c r="AE33" s="6"/>
    </row>
    <row r="34" spans="1:31">
      <c r="A34" t="str">
        <f>[2]Capacity_ELC!A34</f>
        <v>EUR</v>
      </c>
      <c r="B34" t="str">
        <f>[2]Capacity_ELC!B34</f>
        <v>ELC_CHP_GEO_EXS</v>
      </c>
      <c r="C34">
        <f>[2]Capacity_ELC!C34</f>
        <v>0.18727272727272731</v>
      </c>
      <c r="D34">
        <f>[2]Capacity_ELC!D34</f>
        <v>0.16686000000000001</v>
      </c>
      <c r="E34">
        <f>[2]Capacity_ELC!E34</f>
        <v>0.13802</v>
      </c>
      <c r="F34">
        <f>[2]Capacity_ELC!F34</f>
        <v>0.10918</v>
      </c>
      <c r="G34">
        <f>[2]Capacity_ELC!G34</f>
        <v>8.0339999999999995E-2</v>
      </c>
      <c r="H34">
        <f>[2]Capacity_ELC!H34</f>
        <v>0</v>
      </c>
      <c r="I34">
        <f>[2]Capacity_ELC!I34</f>
        <v>0</v>
      </c>
      <c r="J34">
        <f>[2]Capacity_ELC!J34</f>
        <v>0</v>
      </c>
      <c r="K34">
        <f>[2]Capacity_ELC!K34</f>
        <v>0</v>
      </c>
      <c r="M34" s="2" t="s">
        <v>110</v>
      </c>
      <c r="N34" s="39"/>
      <c r="O34" s="39">
        <v>0</v>
      </c>
      <c r="P34" s="39">
        <v>2.31</v>
      </c>
      <c r="Q34" s="39">
        <v>2.3199999999999998</v>
      </c>
      <c r="R34" s="39">
        <v>2.33</v>
      </c>
      <c r="S34" s="39">
        <v>2.34</v>
      </c>
      <c r="T34" s="39">
        <v>2.34</v>
      </c>
      <c r="U34" s="39">
        <v>2.35</v>
      </c>
      <c r="V34" s="39">
        <v>2.36</v>
      </c>
      <c r="W34" s="39">
        <v>2.37</v>
      </c>
      <c r="X34" s="13">
        <f t="shared" si="62"/>
        <v>2.5974025974025983E-2</v>
      </c>
      <c r="Y34" s="6"/>
      <c r="Z34" s="6"/>
      <c r="AA34" s="6"/>
      <c r="AB34" s="6"/>
      <c r="AC34" s="6"/>
      <c r="AD34" s="6"/>
      <c r="AE34" s="6"/>
    </row>
    <row r="35" spans="1:31">
      <c r="A35" t="str">
        <f>[2]Capacity_ELC!A35</f>
        <v>EUR</v>
      </c>
      <c r="B35" t="str">
        <f>[2]Capacity_ELC!B35</f>
        <v>ELC_COA_PUL_NEW</v>
      </c>
      <c r="C35">
        <f>[2]Capacity_ELC!C35</f>
        <v>0</v>
      </c>
      <c r="D35">
        <f>[2]Capacity_ELC!D35</f>
        <v>0</v>
      </c>
      <c r="E35">
        <f>[2]Capacity_ELC!E35</f>
        <v>0</v>
      </c>
      <c r="F35">
        <f>[2]Capacity_ELC!F35</f>
        <v>0</v>
      </c>
      <c r="G35">
        <f>[2]Capacity_ELC!G35</f>
        <v>0</v>
      </c>
      <c r="H35">
        <f>[2]Capacity_ELC!H35</f>
        <v>0</v>
      </c>
      <c r="I35">
        <f>[2]Capacity_ELC!I35</f>
        <v>0</v>
      </c>
      <c r="J35">
        <f>[2]Capacity_ELC!J35</f>
        <v>0</v>
      </c>
      <c r="K35">
        <f>[2]Capacity_ELC!K35</f>
        <v>0</v>
      </c>
      <c r="M35" s="2" t="s">
        <v>104</v>
      </c>
      <c r="N35" s="39">
        <v>1.21</v>
      </c>
      <c r="O35" s="39">
        <v>1.21</v>
      </c>
      <c r="P35" s="39">
        <v>1.21</v>
      </c>
      <c r="Q35" s="39">
        <v>1.29</v>
      </c>
      <c r="R35" s="39">
        <v>1.4122964395816962</v>
      </c>
      <c r="S35" s="39">
        <v>1.5345928791633923</v>
      </c>
      <c r="T35" s="39">
        <v>1.6568893187450884</v>
      </c>
      <c r="U35" s="39">
        <v>1.7791857583267845</v>
      </c>
      <c r="V35" s="39">
        <v>1.9014821979084806</v>
      </c>
      <c r="W35" s="39">
        <v>2.0237786374901772</v>
      </c>
      <c r="X35" s="13">
        <f t="shared" si="62"/>
        <v>0.6725443285042787</v>
      </c>
      <c r="Y35" s="6"/>
      <c r="Z35" s="6"/>
      <c r="AA35" s="6"/>
      <c r="AB35" s="6"/>
      <c r="AC35" s="6"/>
      <c r="AD35" s="6"/>
      <c r="AE35" s="6"/>
    </row>
    <row r="36" spans="1:31">
      <c r="A36" t="str">
        <f>[2]Capacity_ELC!A36</f>
        <v>EUR</v>
      </c>
      <c r="B36" t="str">
        <f>[2]Capacity_ELC!B36</f>
        <v>ELC_COA_CCO_NEW</v>
      </c>
      <c r="C36">
        <f>[2]Capacity_ELC!C36</f>
        <v>103.3254142983841</v>
      </c>
      <c r="D36">
        <f>[2]Capacity_ELC!D36</f>
        <v>128.39719098311309</v>
      </c>
      <c r="E36">
        <f>[2]Capacity_ELC!E36</f>
        <v>128.39719098311309</v>
      </c>
      <c r="F36">
        <f>[2]Capacity_ELC!F36</f>
        <v>128.39719098311309</v>
      </c>
      <c r="G36">
        <f>[2]Capacity_ELC!G36</f>
        <v>128.39719098311309</v>
      </c>
      <c r="H36">
        <f>[2]Capacity_ELC!H36</f>
        <v>128.39719098311309</v>
      </c>
      <c r="I36">
        <f>[2]Capacity_ELC!I36</f>
        <v>25.071776684728992</v>
      </c>
      <c r="J36">
        <f>[2]Capacity_ELC!J36</f>
        <v>0</v>
      </c>
      <c r="K36">
        <f>[2]Capacity_ELC!K36</f>
        <v>0</v>
      </c>
      <c r="M36" s="2"/>
      <c r="T36" s="6"/>
      <c r="U36" s="17"/>
      <c r="V36" s="6"/>
      <c r="W36" s="6"/>
    </row>
    <row r="37" spans="1:31">
      <c r="A37" t="str">
        <f>[2]Capacity_ELC!A37</f>
        <v>EUR</v>
      </c>
      <c r="B37" t="str">
        <f>[2]Capacity_ELC!B37</f>
        <v>ELC_COA_PFB_NEW</v>
      </c>
      <c r="C37">
        <f>[2]Capacity_ELC!C37</f>
        <v>0</v>
      </c>
      <c r="D37">
        <f>[2]Capacity_ELC!D37</f>
        <v>0</v>
      </c>
      <c r="E37">
        <f>[2]Capacity_ELC!E37</f>
        <v>0</v>
      </c>
      <c r="F37">
        <f>[2]Capacity_ELC!F37</f>
        <v>0</v>
      </c>
      <c r="G37">
        <f>[2]Capacity_ELC!G37</f>
        <v>0</v>
      </c>
      <c r="H37">
        <f>[2]Capacity_ELC!H37</f>
        <v>0</v>
      </c>
      <c r="I37">
        <f>[2]Capacity_ELC!I37</f>
        <v>0</v>
      </c>
      <c r="J37">
        <f>[2]Capacity_ELC!J37</f>
        <v>0</v>
      </c>
      <c r="K37">
        <f>[2]Capacity_ELC!K37</f>
        <v>0</v>
      </c>
      <c r="U37" s="17"/>
      <c r="V37" s="6"/>
      <c r="Z37" s="6"/>
    </row>
    <row r="38" spans="1:31">
      <c r="A38" t="str">
        <f>[2]Capacity_ELC!A38</f>
        <v>EUR</v>
      </c>
      <c r="B38" t="str">
        <f>[2]Capacity_ELC!B38</f>
        <v>ELC_OIL_MIX_TUR_NEW</v>
      </c>
      <c r="C38">
        <f>[2]Capacity_ELC!C38</f>
        <v>0</v>
      </c>
      <c r="D38">
        <f>[2]Capacity_ELC!D38</f>
        <v>0</v>
      </c>
      <c r="E38">
        <f>[2]Capacity_ELC!E38</f>
        <v>0</v>
      </c>
      <c r="F38">
        <f>[2]Capacity_ELC!F38</f>
        <v>0</v>
      </c>
      <c r="G38">
        <f>[2]Capacity_ELC!G38</f>
        <v>0</v>
      </c>
      <c r="H38">
        <f>[2]Capacity_ELC!H38</f>
        <v>0</v>
      </c>
      <c r="I38">
        <f>[2]Capacity_ELC!I38</f>
        <v>0</v>
      </c>
      <c r="J38">
        <f>[2]Capacity_ELC!J38</f>
        <v>0</v>
      </c>
      <c r="K38">
        <f>[2]Capacity_ELC!K38</f>
        <v>0</v>
      </c>
      <c r="U38" s="17"/>
      <c r="V38" s="6"/>
      <c r="Z38" s="6"/>
    </row>
    <row r="39" spans="1:31">
      <c r="A39" t="str">
        <f>[2]Capacity_ELC!A39</f>
        <v>EUR</v>
      </c>
      <c r="B39" t="str">
        <f>[2]Capacity_ELC!B39</f>
        <v>ELC_OIL_MIX_CCY_NEW</v>
      </c>
      <c r="C39">
        <f>[2]Capacity_ELC!C39</f>
        <v>0</v>
      </c>
      <c r="D39">
        <f>[2]Capacity_ELC!D39</f>
        <v>5.9734860722069953</v>
      </c>
      <c r="E39">
        <f>[2]Capacity_ELC!E39</f>
        <v>5.9734860722069953</v>
      </c>
      <c r="F39">
        <f>[2]Capacity_ELC!F39</f>
        <v>5.9734860722069953</v>
      </c>
      <c r="G39">
        <f>[2]Capacity_ELC!G39</f>
        <v>5.9734860722069953</v>
      </c>
      <c r="H39">
        <f>[2]Capacity_ELC!H39</f>
        <v>5.9734860722069953</v>
      </c>
      <c r="I39">
        <f>[2]Capacity_ELC!I39</f>
        <v>5.9734860722069953</v>
      </c>
      <c r="J39">
        <f>[2]Capacity_ELC!J39</f>
        <v>0</v>
      </c>
      <c r="K39">
        <f>[2]Capacity_ELC!K39</f>
        <v>0</v>
      </c>
      <c r="U39" s="17"/>
      <c r="V39" s="6"/>
      <c r="Z39" s="6"/>
    </row>
    <row r="40" spans="1:31">
      <c r="A40" t="str">
        <f>[2]Capacity_ELC!A40</f>
        <v>EUR</v>
      </c>
      <c r="B40" t="str">
        <f>[2]Capacity_ELC!B40</f>
        <v>ELC_NGA_CCY_ADV_NEW</v>
      </c>
      <c r="C40">
        <f>[2]Capacity_ELC!C40</f>
        <v>98.408692945176483</v>
      </c>
      <c r="D40">
        <f>[2]Capacity_ELC!D40</f>
        <v>183.16407752000001</v>
      </c>
      <c r="E40">
        <f>[2]Capacity_ELC!E40</f>
        <v>239.44305814000001</v>
      </c>
      <c r="F40">
        <f>[2]Capacity_ELC!F40</f>
        <v>239.44305814000001</v>
      </c>
      <c r="G40">
        <f>[2]Capacity_ELC!G40</f>
        <v>239.44305814000001</v>
      </c>
      <c r="H40">
        <f>[2]Capacity_ELC!H40</f>
        <v>239.44305814000001</v>
      </c>
      <c r="I40">
        <f>[2]Capacity_ELC!I40</f>
        <v>141.03436519482349</v>
      </c>
      <c r="J40">
        <f>[2]Capacity_ELC!J40</f>
        <v>56.278980619999999</v>
      </c>
      <c r="K40">
        <f>[2]Capacity_ELC!K40</f>
        <v>0</v>
      </c>
      <c r="U40" s="17"/>
      <c r="V40" s="6"/>
      <c r="Z40" s="6"/>
    </row>
    <row r="41" spans="1:31">
      <c r="A41" t="str">
        <f>[2]Capacity_ELC!A41</f>
        <v>EUR</v>
      </c>
      <c r="B41" t="str">
        <f>[2]Capacity_ELC!B41</f>
        <v>ELC_NGA_FCE_NEW</v>
      </c>
      <c r="C41">
        <f>[2]Capacity_ELC!C41</f>
        <v>0</v>
      </c>
      <c r="D41">
        <f>[2]Capacity_ELC!D41</f>
        <v>0</v>
      </c>
      <c r="E41">
        <f>[2]Capacity_ELC!E41</f>
        <v>0</v>
      </c>
      <c r="F41">
        <f>[2]Capacity_ELC!F41</f>
        <v>0</v>
      </c>
      <c r="G41">
        <f>[2]Capacity_ELC!G41</f>
        <v>0</v>
      </c>
      <c r="H41">
        <f>[2]Capacity_ELC!H41</f>
        <v>0</v>
      </c>
      <c r="I41">
        <f>[2]Capacity_ELC!I41</f>
        <v>0</v>
      </c>
      <c r="J41">
        <f>[2]Capacity_ELC!J41</f>
        <v>0</v>
      </c>
      <c r="K41">
        <f>[2]Capacity_ELC!K41</f>
        <v>0</v>
      </c>
      <c r="U41" s="17"/>
      <c r="V41" s="6"/>
      <c r="Z41" s="6"/>
    </row>
    <row r="42" spans="1:31">
      <c r="A42" t="str">
        <f>[2]Capacity_ELC!A42</f>
        <v>EUR</v>
      </c>
      <c r="B42" t="str">
        <f>[2]Capacity_ELC!B42</f>
        <v>ELC_NUC_FIS_LWR_NEW</v>
      </c>
      <c r="C42">
        <f>[2]Capacity_ELC!C42</f>
        <v>7.8666666666666876</v>
      </c>
      <c r="D42">
        <f>[2]Capacity_ELC!D42</f>
        <v>7.8666666666666876</v>
      </c>
      <c r="E42">
        <f>[2]Capacity_ELC!E42</f>
        <v>14.94833333333335</v>
      </c>
      <c r="F42">
        <f>[2]Capacity_ELC!F42</f>
        <v>14.94833333333335</v>
      </c>
      <c r="G42">
        <f>[2]Capacity_ELC!G42</f>
        <v>14.94833333333335</v>
      </c>
      <c r="H42">
        <f>[2]Capacity_ELC!H42</f>
        <v>14.94833333333335</v>
      </c>
      <c r="I42">
        <f>[2]Capacity_ELC!I42</f>
        <v>14.94833333333335</v>
      </c>
      <c r="J42">
        <f>[2]Capacity_ELC!J42</f>
        <v>14.94833333333335</v>
      </c>
      <c r="K42">
        <f>[2]Capacity_ELC!K42</f>
        <v>14.94833333333335</v>
      </c>
      <c r="P42" s="6"/>
      <c r="U42" s="17"/>
      <c r="V42" s="6"/>
      <c r="Z42" s="6"/>
    </row>
    <row r="43" spans="1:31">
      <c r="A43" t="str">
        <f>[2]Capacity_ELC!A43</f>
        <v>EUR</v>
      </c>
      <c r="B43" t="str">
        <f>[2]Capacity_ELC!B43</f>
        <v>ELC_NUC_FIS_EPR_NEW</v>
      </c>
      <c r="C43">
        <f>[2]Capacity_ELC!C43</f>
        <v>0</v>
      </c>
      <c r="D43">
        <f>[2]Capacity_ELC!D43</f>
        <v>0</v>
      </c>
      <c r="E43">
        <f>[2]Capacity_ELC!E43</f>
        <v>0</v>
      </c>
      <c r="F43">
        <f>[2]Capacity_ELC!F43</f>
        <v>8.8916666666666657</v>
      </c>
      <c r="G43">
        <f>[2]Capacity_ELC!G43</f>
        <v>17.783333333333331</v>
      </c>
      <c r="H43">
        <f>[2]Capacity_ELC!H43</f>
        <v>26.675000000000001</v>
      </c>
      <c r="I43">
        <f>[2]Capacity_ELC!I43</f>
        <v>67.811666666666653</v>
      </c>
      <c r="J43">
        <f>[2]Capacity_ELC!J43</f>
        <v>67.811666666666653</v>
      </c>
      <c r="K43">
        <f>[2]Capacity_ELC!K43</f>
        <v>67.811666666666653</v>
      </c>
      <c r="P43" s="6"/>
      <c r="Q43" s="6"/>
      <c r="U43" s="17"/>
      <c r="V43" s="6"/>
      <c r="Z43" s="6"/>
    </row>
    <row r="44" spans="1:31">
      <c r="A44" t="str">
        <f>[2]Capacity_ELC!A44</f>
        <v>EUR</v>
      </c>
      <c r="B44" t="str">
        <f>[2]Capacity_ELC!B44</f>
        <v>ELC_NUC_FIS_FR_NEW</v>
      </c>
      <c r="C44">
        <f>[2]Capacity_ELC!C44</f>
        <v>0</v>
      </c>
      <c r="D44">
        <f>[2]Capacity_ELC!D44</f>
        <v>0</v>
      </c>
      <c r="E44">
        <f>[2]Capacity_ELC!E44</f>
        <v>0</v>
      </c>
      <c r="F44">
        <f>[2]Capacity_ELC!F44</f>
        <v>0</v>
      </c>
      <c r="G44">
        <f>[2]Capacity_ELC!G44</f>
        <v>0</v>
      </c>
      <c r="H44">
        <f>[2]Capacity_ELC!H44</f>
        <v>0</v>
      </c>
      <c r="I44">
        <f>[2]Capacity_ELC!I44</f>
        <v>0</v>
      </c>
      <c r="J44">
        <f>[2]Capacity_ELC!J44</f>
        <v>0</v>
      </c>
      <c r="K44">
        <f>[2]Capacity_ELC!K44</f>
        <v>0</v>
      </c>
      <c r="U44" s="17"/>
      <c r="V44" s="6"/>
      <c r="Z44" s="6"/>
    </row>
    <row r="45" spans="1:31">
      <c r="A45" t="str">
        <f>[2]Capacity_ELC!A45</f>
        <v>EUR</v>
      </c>
      <c r="B45" t="str">
        <f>[2]Capacity_ELC!B45</f>
        <v>ELC_NUC_FIS_ABWR_NEW</v>
      </c>
      <c r="C45">
        <f>[2]Capacity_ELC!C45</f>
        <v>0</v>
      </c>
      <c r="D45">
        <f>[2]Capacity_ELC!D45</f>
        <v>0</v>
      </c>
      <c r="E45">
        <f>[2]Capacity_ELC!E45</f>
        <v>0</v>
      </c>
      <c r="F45">
        <f>[2]Capacity_ELC!F45</f>
        <v>0</v>
      </c>
      <c r="G45">
        <f>[2]Capacity_ELC!G45</f>
        <v>0</v>
      </c>
      <c r="H45">
        <f>[2]Capacity_ELC!H45</f>
        <v>0</v>
      </c>
      <c r="I45">
        <f>[2]Capacity_ELC!I45</f>
        <v>0</v>
      </c>
      <c r="J45">
        <f>[2]Capacity_ELC!J45</f>
        <v>0</v>
      </c>
      <c r="K45">
        <f>[2]Capacity_ELC!K45</f>
        <v>0</v>
      </c>
      <c r="U45" s="17"/>
      <c r="V45" s="6"/>
      <c r="W45" s="6"/>
      <c r="Z45" s="6"/>
    </row>
    <row r="46" spans="1:31">
      <c r="A46" t="str">
        <f>[2]Capacity_ELC!A46</f>
        <v>EUR</v>
      </c>
      <c r="B46" t="str">
        <f>[2]Capacity_ELC!B46</f>
        <v>ELC_NUC_FIS_ADS_TRU_NEW</v>
      </c>
      <c r="C46">
        <f>[2]Capacity_ELC!C46</f>
        <v>0</v>
      </c>
      <c r="D46">
        <f>[2]Capacity_ELC!D46</f>
        <v>0</v>
      </c>
      <c r="E46">
        <f>[2]Capacity_ELC!E46</f>
        <v>0</v>
      </c>
      <c r="F46">
        <f>[2]Capacity_ELC!F46</f>
        <v>0</v>
      </c>
      <c r="G46">
        <f>[2]Capacity_ELC!G46</f>
        <v>0</v>
      </c>
      <c r="H46">
        <f>[2]Capacity_ELC!H46</f>
        <v>0</v>
      </c>
      <c r="I46">
        <f>[2]Capacity_ELC!I46</f>
        <v>0</v>
      </c>
      <c r="J46">
        <f>[2]Capacity_ELC!J46</f>
        <v>0</v>
      </c>
      <c r="K46">
        <f>[2]Capacity_ELC!K46</f>
        <v>0</v>
      </c>
      <c r="U46" s="17"/>
      <c r="V46" s="6"/>
      <c r="W46" s="6"/>
      <c r="Z46" s="6"/>
    </row>
    <row r="47" spans="1:31">
      <c r="A47" t="str">
        <f>[2]Capacity_ELC!A47</f>
        <v>EUR</v>
      </c>
      <c r="B47" t="str">
        <f>[2]Capacity_ELC!B47</f>
        <v>ELC_NUC_FIS_ADS_MA_NEW</v>
      </c>
      <c r="C47">
        <f>[2]Capacity_ELC!C47</f>
        <v>0</v>
      </c>
      <c r="D47">
        <f>[2]Capacity_ELC!D47</f>
        <v>0</v>
      </c>
      <c r="E47">
        <f>[2]Capacity_ELC!E47</f>
        <v>0</v>
      </c>
      <c r="F47">
        <f>[2]Capacity_ELC!F47</f>
        <v>0</v>
      </c>
      <c r="G47">
        <f>[2]Capacity_ELC!G47</f>
        <v>0</v>
      </c>
      <c r="H47">
        <f>[2]Capacity_ELC!H47</f>
        <v>0</v>
      </c>
      <c r="I47">
        <f>[2]Capacity_ELC!I47</f>
        <v>0</v>
      </c>
      <c r="J47">
        <f>[2]Capacity_ELC!J47</f>
        <v>0</v>
      </c>
      <c r="K47">
        <f>[2]Capacity_ELC!K47</f>
        <v>0</v>
      </c>
      <c r="M47" s="6"/>
      <c r="N47" s="6"/>
      <c r="U47" s="17"/>
      <c r="V47" s="6"/>
      <c r="W47" s="6"/>
    </row>
    <row r="48" spans="1:31">
      <c r="A48" t="str">
        <f>[2]Capacity_ELC!A48</f>
        <v>EUR</v>
      </c>
      <c r="B48" t="str">
        <f>[2]Capacity_ELC!B48</f>
        <v>ELC_OIL_GBL_NEW</v>
      </c>
      <c r="C48">
        <f>[2]Capacity_ELC!C48</f>
        <v>0</v>
      </c>
      <c r="D48">
        <f>[2]Capacity_ELC!D48</f>
        <v>0</v>
      </c>
      <c r="E48">
        <f>[2]Capacity_ELC!E48</f>
        <v>2.7478043011263349</v>
      </c>
      <c r="F48">
        <f>[2]Capacity_ELC!F48</f>
        <v>2.7478043011263349</v>
      </c>
      <c r="G48">
        <f>[2]Capacity_ELC!G48</f>
        <v>2.7478043011263349</v>
      </c>
      <c r="H48">
        <f>[2]Capacity_ELC!H48</f>
        <v>2.7478043011263349</v>
      </c>
      <c r="I48">
        <f>[2]Capacity_ELC!I48</f>
        <v>2.7478043011263349</v>
      </c>
      <c r="J48">
        <f>[2]Capacity_ELC!J48</f>
        <v>2.7478043011263349</v>
      </c>
      <c r="K48">
        <f>[2]Capacity_ELC!K48</f>
        <v>0</v>
      </c>
      <c r="M48" s="6"/>
      <c r="N48" s="6"/>
      <c r="U48" s="17"/>
      <c r="V48" s="6"/>
      <c r="W48" s="6"/>
    </row>
    <row r="49" spans="1:23">
      <c r="A49" t="str">
        <f>[2]Capacity_ELC!A49</f>
        <v>EUR</v>
      </c>
      <c r="B49" t="str">
        <f>[2]Capacity_ELC!B49</f>
        <v>ELC_OIL_GPL_NEW</v>
      </c>
      <c r="C49">
        <f>[2]Capacity_ELC!C49</f>
        <v>3.7610573999999999</v>
      </c>
      <c r="D49">
        <f>[2]Capacity_ELC!D49</f>
        <v>3.7610573999999999</v>
      </c>
      <c r="E49">
        <f>[2]Capacity_ELC!E49</f>
        <v>3.7610573999999999</v>
      </c>
      <c r="F49">
        <f>[2]Capacity_ELC!F49</f>
        <v>3.7610573999999999</v>
      </c>
      <c r="G49">
        <f>[2]Capacity_ELC!G49</f>
        <v>0</v>
      </c>
      <c r="H49">
        <f>[2]Capacity_ELC!H49</f>
        <v>0</v>
      </c>
      <c r="I49">
        <f>[2]Capacity_ELC!I49</f>
        <v>0</v>
      </c>
      <c r="J49">
        <f>[2]Capacity_ELC!J49</f>
        <v>0</v>
      </c>
      <c r="K49">
        <f>[2]Capacity_ELC!K49</f>
        <v>0</v>
      </c>
      <c r="M49" s="6"/>
      <c r="N49" s="6"/>
      <c r="O49" s="14"/>
      <c r="U49" s="17"/>
      <c r="V49" s="6"/>
      <c r="W49" s="6"/>
    </row>
    <row r="50" spans="1:23">
      <c r="A50" t="str">
        <f>[2]Capacity_ELC!A50</f>
        <v>EUR</v>
      </c>
      <c r="B50" t="str">
        <f>[2]Capacity_ELC!B50</f>
        <v>ELC_BIO_GSF_CEN_NEW</v>
      </c>
      <c r="C50">
        <f>[2]Capacity_ELC!C50</f>
        <v>17.102727264950431</v>
      </c>
      <c r="D50">
        <f>[2]Capacity_ELC!D50</f>
        <v>23.65794071647888</v>
      </c>
      <c r="E50">
        <f>[2]Capacity_ELC!E50</f>
        <v>29.043092005665009</v>
      </c>
      <c r="F50">
        <f>[2]Capacity_ELC!F50</f>
        <v>29.043092005665009</v>
      </c>
      <c r="G50">
        <f>[2]Capacity_ELC!G50</f>
        <v>29.04309200566502</v>
      </c>
      <c r="H50">
        <f>[2]Capacity_ELC!H50</f>
        <v>11.94036474071458</v>
      </c>
      <c r="I50">
        <f>[2]Capacity_ELC!I50</f>
        <v>14.27905370274873</v>
      </c>
      <c r="J50">
        <f>[2]Capacity_ELC!J50</f>
        <v>8.8939024135625964</v>
      </c>
      <c r="K50">
        <f>[2]Capacity_ELC!K50</f>
        <v>8.8939024135625964</v>
      </c>
      <c r="M50" s="6"/>
      <c r="N50" s="6"/>
      <c r="O50" s="14"/>
      <c r="U50" s="17"/>
      <c r="V50" s="6"/>
      <c r="W50" s="6"/>
    </row>
    <row r="51" spans="1:23">
      <c r="A51" t="str">
        <f>[2]Capacity_ELC!A51</f>
        <v>EUR</v>
      </c>
      <c r="B51" t="str">
        <f>[2]Capacity_ELC!B51</f>
        <v>ELC_BIO_COM_CEN_NEW</v>
      </c>
      <c r="C51">
        <f>[2]Capacity_ELC!C51</f>
        <v>0</v>
      </c>
      <c r="D51">
        <f>[2]Capacity_ELC!D51</f>
        <v>0</v>
      </c>
      <c r="E51">
        <f>[2]Capacity_ELC!E51</f>
        <v>0</v>
      </c>
      <c r="F51">
        <f>[2]Capacity_ELC!F51</f>
        <v>0</v>
      </c>
      <c r="G51">
        <f>[2]Capacity_ELC!G51</f>
        <v>0</v>
      </c>
      <c r="H51">
        <f>[2]Capacity_ELC!H51</f>
        <v>0</v>
      </c>
      <c r="I51">
        <f>[2]Capacity_ELC!I51</f>
        <v>0</v>
      </c>
      <c r="J51">
        <f>[2]Capacity_ELC!J51</f>
        <v>0</v>
      </c>
      <c r="K51">
        <f>[2]Capacity_ELC!K51</f>
        <v>0</v>
      </c>
      <c r="M51" s="6"/>
      <c r="O51" s="14"/>
      <c r="U51" s="17"/>
      <c r="V51" s="6"/>
      <c r="W51" s="6"/>
    </row>
    <row r="52" spans="1:23">
      <c r="A52" t="str">
        <f>[2]Capacity_ELC!A52</f>
        <v>EUR</v>
      </c>
      <c r="B52" t="str">
        <f>[2]Capacity_ELC!B52</f>
        <v>ELC_BIO_GSF_DEC_NEW</v>
      </c>
      <c r="C52">
        <f>[2]Capacity_ELC!C52</f>
        <v>0</v>
      </c>
      <c r="D52">
        <f>[2]Capacity_ELC!D52</f>
        <v>0</v>
      </c>
      <c r="E52">
        <f>[2]Capacity_ELC!E52</f>
        <v>0</v>
      </c>
      <c r="F52">
        <f>[2]Capacity_ELC!F52</f>
        <v>0</v>
      </c>
      <c r="G52">
        <f>[2]Capacity_ELC!G52</f>
        <v>0</v>
      </c>
      <c r="H52">
        <f>[2]Capacity_ELC!H52</f>
        <v>0</v>
      </c>
      <c r="I52">
        <f>[2]Capacity_ELC!I52</f>
        <v>0</v>
      </c>
      <c r="J52">
        <f>[2]Capacity_ELC!J52</f>
        <v>0</v>
      </c>
      <c r="K52">
        <f>[2]Capacity_ELC!K52</f>
        <v>0</v>
      </c>
      <c r="O52" s="14"/>
      <c r="U52" s="17"/>
      <c r="V52" s="6"/>
      <c r="W52" s="6"/>
    </row>
    <row r="53" spans="1:23">
      <c r="A53" t="str">
        <f>[2]Capacity_ELC!A53</f>
        <v>EUR</v>
      </c>
      <c r="B53" t="str">
        <f>[2]Capacity_ELC!B53</f>
        <v>ELC_BIO_COM_DEC_NEW</v>
      </c>
      <c r="C53">
        <f>[2]Capacity_ELC!C53</f>
        <v>0</v>
      </c>
      <c r="D53">
        <f>[2]Capacity_ELC!D53</f>
        <v>0</v>
      </c>
      <c r="E53">
        <f>[2]Capacity_ELC!E53</f>
        <v>0</v>
      </c>
      <c r="F53">
        <f>[2]Capacity_ELC!F53</f>
        <v>0</v>
      </c>
      <c r="G53">
        <f>[2]Capacity_ELC!G53</f>
        <v>0</v>
      </c>
      <c r="H53">
        <f>[2]Capacity_ELC!H53</f>
        <v>0</v>
      </c>
      <c r="I53">
        <f>[2]Capacity_ELC!I53</f>
        <v>0</v>
      </c>
      <c r="J53">
        <f>[2]Capacity_ELC!J53</f>
        <v>0</v>
      </c>
      <c r="K53">
        <f>[2]Capacity_ELC!K53</f>
        <v>0</v>
      </c>
      <c r="O53" s="14"/>
      <c r="U53" s="17"/>
      <c r="V53" s="6"/>
    </row>
    <row r="54" spans="1:23">
      <c r="A54" t="str">
        <f>[2]Capacity_ELC!A54</f>
        <v>EUR</v>
      </c>
      <c r="B54" t="str">
        <f>[2]Capacity_ELC!B54</f>
        <v>ELC_BIO_GAS_NEW</v>
      </c>
      <c r="C54">
        <f>[2]Capacity_ELC!C54</f>
        <v>0</v>
      </c>
      <c r="D54">
        <f>[2]Capacity_ELC!D54</f>
        <v>0</v>
      </c>
      <c r="E54">
        <f>[2]Capacity_ELC!E54</f>
        <v>0</v>
      </c>
      <c r="F54">
        <f>[2]Capacity_ELC!F54</f>
        <v>0</v>
      </c>
      <c r="G54">
        <f>[2]Capacity_ELC!G54</f>
        <v>0</v>
      </c>
      <c r="H54">
        <f>[2]Capacity_ELC!H54</f>
        <v>0</v>
      </c>
      <c r="I54">
        <f>[2]Capacity_ELC!I54</f>
        <v>0</v>
      </c>
      <c r="J54">
        <f>[2]Capacity_ELC!J54</f>
        <v>0</v>
      </c>
      <c r="K54">
        <f>[2]Capacity_ELC!K54</f>
        <v>0</v>
      </c>
      <c r="O54" s="14"/>
      <c r="U54" s="17"/>
      <c r="V54" s="6"/>
    </row>
    <row r="55" spans="1:23">
      <c r="A55" t="str">
        <f>[2]Capacity_ELC!A55</f>
        <v>EUR</v>
      </c>
      <c r="B55" t="str">
        <f>[2]Capacity_ELC!B55</f>
        <v>ELC_BIO_CRP_GSF_NEW</v>
      </c>
      <c r="C55">
        <f>[2]Capacity_ELC!C55</f>
        <v>3.584099581871349</v>
      </c>
      <c r="D55">
        <f>[2]Capacity_ELC!D55</f>
        <v>11.7387587257129</v>
      </c>
      <c r="E55">
        <f>[2]Capacity_ELC!E55</f>
        <v>17.502728653868569</v>
      </c>
      <c r="F55">
        <f>[2]Capacity_ELC!F55</f>
        <v>25.228205572623089</v>
      </c>
      <c r="G55">
        <f>[2]Capacity_ELC!G55</f>
        <v>38.632459464335</v>
      </c>
      <c r="H55">
        <f>[2]Capacity_ELC!H55</f>
        <v>39.872330523045093</v>
      </c>
      <c r="I55">
        <f>[2]Capacity_ELC!I55</f>
        <v>31.717671379203541</v>
      </c>
      <c r="J55">
        <f>[2]Capacity_ELC!J55</f>
        <v>25.953701451047859</v>
      </c>
      <c r="K55">
        <f>[2]Capacity_ELC!K55</f>
        <v>11.526097586437389</v>
      </c>
      <c r="O55" s="14"/>
      <c r="U55" s="17"/>
      <c r="V55" s="6"/>
    </row>
    <row r="56" spans="1:23">
      <c r="A56" t="str">
        <f>[2]Capacity_ELC!A56</f>
        <v>EUR</v>
      </c>
      <c r="B56" t="str">
        <f>[2]Capacity_ELC!B56</f>
        <v>ELC_BIO_CRP_COM_NEW</v>
      </c>
      <c r="C56">
        <f>[2]Capacity_ELC!C56</f>
        <v>0</v>
      </c>
      <c r="D56">
        <f>[2]Capacity_ELC!D56</f>
        <v>0</v>
      </c>
      <c r="E56">
        <f>[2]Capacity_ELC!E56</f>
        <v>0</v>
      </c>
      <c r="F56">
        <f>[2]Capacity_ELC!F56</f>
        <v>0</v>
      </c>
      <c r="G56">
        <f>[2]Capacity_ELC!G56</f>
        <v>0</v>
      </c>
      <c r="H56">
        <f>[2]Capacity_ELC!H56</f>
        <v>0</v>
      </c>
      <c r="I56">
        <f>[2]Capacity_ELC!I56</f>
        <v>0</v>
      </c>
      <c r="J56">
        <f>[2]Capacity_ELC!J56</f>
        <v>0</v>
      </c>
      <c r="K56">
        <f>[2]Capacity_ELC!K56</f>
        <v>0</v>
      </c>
      <c r="O56" s="14"/>
      <c r="U56" s="17"/>
      <c r="V56" s="6"/>
    </row>
    <row r="57" spans="1:23">
      <c r="A57" t="str">
        <f>[2]Capacity_ELC!A57</f>
        <v>EUR</v>
      </c>
      <c r="B57" t="str">
        <f>[2]Capacity_ELC!B57</f>
        <v>ELC_BIO_MUN_INC_NEW</v>
      </c>
      <c r="C57">
        <f>[2]Capacity_ELC!C57</f>
        <v>0</v>
      </c>
      <c r="D57">
        <f>[2]Capacity_ELC!D57</f>
        <v>0</v>
      </c>
      <c r="E57">
        <f>[2]Capacity_ELC!E57</f>
        <v>0</v>
      </c>
      <c r="F57">
        <f>[2]Capacity_ELC!F57</f>
        <v>0</v>
      </c>
      <c r="G57">
        <f>[2]Capacity_ELC!G57</f>
        <v>0</v>
      </c>
      <c r="H57">
        <f>[2]Capacity_ELC!H57</f>
        <v>0</v>
      </c>
      <c r="I57">
        <f>[2]Capacity_ELC!I57</f>
        <v>0</v>
      </c>
      <c r="J57">
        <f>[2]Capacity_ELC!J57</f>
        <v>0</v>
      </c>
      <c r="K57">
        <f>[2]Capacity_ELC!K57</f>
        <v>0</v>
      </c>
      <c r="N57" s="6"/>
      <c r="O57" s="14"/>
      <c r="P57" s="6"/>
      <c r="U57" s="17"/>
      <c r="V57" s="6"/>
    </row>
    <row r="58" spans="1:23">
      <c r="A58" t="str">
        <f>[2]Capacity_ELC!A58</f>
        <v>EUR</v>
      </c>
      <c r="B58" t="str">
        <f>[2]Capacity_ELC!B58</f>
        <v>ELC_HYD_DAM_HIG_NEW</v>
      </c>
      <c r="C58">
        <f>[2]Capacity_ELC!C58</f>
        <v>39.70540671081573</v>
      </c>
      <c r="D58">
        <f>[2]Capacity_ELC!D58</f>
        <v>57.662402493840219</v>
      </c>
      <c r="E58">
        <f>[2]Capacity_ELC!E58</f>
        <v>90.195318611667275</v>
      </c>
      <c r="F58">
        <f>[2]Capacity_ELC!F58</f>
        <v>106.0484</v>
      </c>
      <c r="G58">
        <f>[2]Capacity_ELC!G58</f>
        <v>132.72880000000001</v>
      </c>
      <c r="H58">
        <f>[2]Capacity_ELC!H58</f>
        <v>159.61920000000001</v>
      </c>
      <c r="I58">
        <f>[2]Capacity_ELC!I58</f>
        <v>186.70959999999999</v>
      </c>
      <c r="J58">
        <f>[2]Capacity_ELC!J58</f>
        <v>194.04724014628201</v>
      </c>
      <c r="K58">
        <f>[2]Capacity_ELC!K58</f>
        <v>200.40865501828529</v>
      </c>
      <c r="N58" s="6"/>
      <c r="O58" s="14"/>
      <c r="P58" s="6"/>
      <c r="U58" s="17"/>
      <c r="V58" s="6"/>
    </row>
    <row r="59" spans="1:23">
      <c r="A59" t="str">
        <f>[2]Capacity_ELC!A59</f>
        <v>EUR</v>
      </c>
      <c r="B59" t="str">
        <f>[2]Capacity_ELC!B59</f>
        <v>ELC_HYD_RUN_NEW</v>
      </c>
      <c r="C59">
        <f>[2]Capacity_ELC!C59</f>
        <v>0</v>
      </c>
      <c r="D59">
        <f>[2]Capacity_ELC!D59</f>
        <v>0</v>
      </c>
      <c r="E59">
        <f>[2]Capacity_ELC!E59</f>
        <v>0</v>
      </c>
      <c r="F59">
        <f>[2]Capacity_ELC!F59</f>
        <v>0</v>
      </c>
      <c r="G59">
        <f>[2]Capacity_ELC!G59</f>
        <v>0</v>
      </c>
      <c r="H59">
        <f>[2]Capacity_ELC!H59</f>
        <v>0</v>
      </c>
      <c r="I59">
        <f>[2]Capacity_ELC!I59</f>
        <v>0</v>
      </c>
      <c r="J59">
        <f>[2]Capacity_ELC!J59</f>
        <v>19.972759853717999</v>
      </c>
      <c r="K59">
        <f>[2]Capacity_ELC!K59</f>
        <v>20.591344981714741</v>
      </c>
      <c r="N59" s="6"/>
      <c r="O59" s="6"/>
      <c r="P59" s="6"/>
      <c r="U59" s="17"/>
      <c r="V59" s="6"/>
    </row>
    <row r="60" spans="1:23">
      <c r="A60" t="str">
        <f>[2]Capacity_ELC!A60</f>
        <v>EUR</v>
      </c>
      <c r="B60" t="str">
        <f>[2]Capacity_ELC!B60</f>
        <v>ELC_GEO_FLS_NEW</v>
      </c>
      <c r="C60">
        <f>[2]Capacity_ELC!C60</f>
        <v>1.448456168593071</v>
      </c>
      <c r="D60">
        <f>[2]Capacity_ELC!D60</f>
        <v>1.617737653890579</v>
      </c>
      <c r="E60">
        <f>[2]Capacity_ELC!E60</f>
        <v>3.1263932602360378</v>
      </c>
      <c r="F60">
        <f>[2]Capacity_ELC!F60</f>
        <v>3.6369276914285722</v>
      </c>
      <c r="G60">
        <f>[2]Capacity_ELC!G60</f>
        <v>4.4881839885714294</v>
      </c>
      <c r="H60">
        <f>[2]Capacity_ELC!H60</f>
        <v>5.3657142857142874</v>
      </c>
      <c r="I60">
        <f>[2]Capacity_ELC!I60</f>
        <v>6.2078571428571427</v>
      </c>
      <c r="J60">
        <f>[2]Capacity_ELC!J60</f>
        <v>7.06</v>
      </c>
      <c r="K60">
        <f>[2]Capacity_ELC!K60</f>
        <v>7.78</v>
      </c>
      <c r="N60" s="6"/>
      <c r="O60" s="6"/>
      <c r="P60" s="6"/>
      <c r="U60" s="17"/>
      <c r="V60" s="6"/>
    </row>
    <row r="61" spans="1:23">
      <c r="A61" t="str">
        <f>[2]Capacity_ELC!A61</f>
        <v>EUR</v>
      </c>
      <c r="B61" t="str">
        <f>[2]Capacity_ELC!B61</f>
        <v>ELC_GEO_BNY_NEW</v>
      </c>
      <c r="C61">
        <f>[2]Capacity_ELC!C61</f>
        <v>0</v>
      </c>
      <c r="D61">
        <f>[2]Capacity_ELC!D61</f>
        <v>0</v>
      </c>
      <c r="E61">
        <f>[2]Capacity_ELC!E61</f>
        <v>0</v>
      </c>
      <c r="F61">
        <f>[2]Capacity_ELC!F61</f>
        <v>0</v>
      </c>
      <c r="G61">
        <f>[2]Capacity_ELC!G61</f>
        <v>0</v>
      </c>
      <c r="H61">
        <f>[2]Capacity_ELC!H61</f>
        <v>0</v>
      </c>
      <c r="I61">
        <f>[2]Capacity_ELC!I61</f>
        <v>0</v>
      </c>
      <c r="J61">
        <f>[2]Capacity_ELC!J61</f>
        <v>0</v>
      </c>
      <c r="K61">
        <f>[2]Capacity_ELC!K61</f>
        <v>0</v>
      </c>
      <c r="N61" s="6"/>
      <c r="O61" s="6"/>
      <c r="P61" s="6"/>
      <c r="U61" s="17"/>
      <c r="V61" s="6"/>
    </row>
    <row r="62" spans="1:23">
      <c r="A62" t="str">
        <f>[2]Capacity_ELC!A62</f>
        <v>EUR</v>
      </c>
      <c r="B62" t="str">
        <f>[2]Capacity_ELC!B62</f>
        <v>ELC_GEO_BNY_HIG_NEW</v>
      </c>
      <c r="C62">
        <f>[2]Capacity_ELC!C62</f>
        <v>0</v>
      </c>
      <c r="D62">
        <f>[2]Capacity_ELC!D62</f>
        <v>0</v>
      </c>
      <c r="E62">
        <f>[2]Capacity_ELC!E62</f>
        <v>0</v>
      </c>
      <c r="F62">
        <f>[2]Capacity_ELC!F62</f>
        <v>0</v>
      </c>
      <c r="G62">
        <f>[2]Capacity_ELC!G62</f>
        <v>0</v>
      </c>
      <c r="H62">
        <f>[2]Capacity_ELC!H62</f>
        <v>0</v>
      </c>
      <c r="I62">
        <f>[2]Capacity_ELC!I62</f>
        <v>0</v>
      </c>
      <c r="J62">
        <f>[2]Capacity_ELC!J62</f>
        <v>0</v>
      </c>
      <c r="K62">
        <f>[2]Capacity_ELC!K62</f>
        <v>0</v>
      </c>
      <c r="N62" s="6"/>
      <c r="O62" s="6"/>
      <c r="P62" s="6"/>
      <c r="U62" s="17"/>
      <c r="V62" s="6"/>
    </row>
    <row r="63" spans="1:23">
      <c r="A63" t="str">
        <f>[2]Capacity_ELC!A63</f>
        <v>EUR</v>
      </c>
      <c r="B63" t="str">
        <f>[2]Capacity_ELC!B63</f>
        <v>ELC_WIN_ON_CEN_1_NEW</v>
      </c>
      <c r="C63">
        <f>[2]Capacity_ELC!C63</f>
        <v>48.453642813540547</v>
      </c>
      <c r="D63">
        <f>[2]Capacity_ELC!D63</f>
        <v>48.453642813540547</v>
      </c>
      <c r="E63">
        <f>[2]Capacity_ELC!E63</f>
        <v>48.453642813540547</v>
      </c>
      <c r="F63">
        <f>[2]Capacity_ELC!F63</f>
        <v>48.453642813540547</v>
      </c>
      <c r="G63">
        <f>[2]Capacity_ELC!G63</f>
        <v>0</v>
      </c>
      <c r="H63">
        <f>[2]Capacity_ELC!H63</f>
        <v>0</v>
      </c>
      <c r="I63">
        <f>[2]Capacity_ELC!I63</f>
        <v>0</v>
      </c>
      <c r="J63">
        <f>[2]Capacity_ELC!J63</f>
        <v>0</v>
      </c>
      <c r="K63">
        <f>[2]Capacity_ELC!K63</f>
        <v>0</v>
      </c>
      <c r="U63" s="17"/>
      <c r="V63" s="6"/>
    </row>
    <row r="64" spans="1:23">
      <c r="A64" t="str">
        <f>[2]Capacity_ELC!A64</f>
        <v>EUR</v>
      </c>
      <c r="B64" t="str">
        <f>[2]Capacity_ELC!B64</f>
        <v>ELC_WIN_ON_CEN_2_NEW</v>
      </c>
      <c r="C64">
        <f>[2]Capacity_ELC!C64</f>
        <v>0</v>
      </c>
      <c r="D64">
        <f>[2]Capacity_ELC!D64</f>
        <v>26.946135130639039</v>
      </c>
      <c r="E64">
        <f>[2]Capacity_ELC!E64</f>
        <v>26.946135130639039</v>
      </c>
      <c r="F64">
        <f>[2]Capacity_ELC!F64</f>
        <v>26.946135130639039</v>
      </c>
      <c r="G64">
        <f>[2]Capacity_ELC!G64</f>
        <v>26.946135130639039</v>
      </c>
      <c r="H64">
        <f>[2]Capacity_ELC!H64</f>
        <v>0</v>
      </c>
      <c r="I64">
        <f>[2]Capacity_ELC!I64</f>
        <v>0</v>
      </c>
      <c r="J64">
        <f>[2]Capacity_ELC!J64</f>
        <v>0</v>
      </c>
      <c r="K64">
        <f>[2]Capacity_ELC!K64</f>
        <v>0</v>
      </c>
      <c r="U64" s="17"/>
      <c r="V64" s="6"/>
    </row>
    <row r="65" spans="1:22">
      <c r="A65" t="str">
        <f>[2]Capacity_ELC!A65</f>
        <v>EUR</v>
      </c>
      <c r="B65" t="str">
        <f>[2]Capacity_ELC!B65</f>
        <v>ELC_WIN_ON_CEN_3_NEW</v>
      </c>
      <c r="C65">
        <f>[2]Capacity_ELC!C65</f>
        <v>0</v>
      </c>
      <c r="D65">
        <f>[2]Capacity_ELC!D65</f>
        <v>31.831247055820398</v>
      </c>
      <c r="E65">
        <f>[2]Capacity_ELC!E65</f>
        <v>114.8502220558204</v>
      </c>
      <c r="F65">
        <f>[2]Capacity_ELC!F65</f>
        <v>114.8502220558204</v>
      </c>
      <c r="G65">
        <f>[2]Capacity_ELC!G65</f>
        <v>138.06442687130649</v>
      </c>
      <c r="H65">
        <f>[2]Capacity_ELC!H65</f>
        <v>124.4689614799035</v>
      </c>
      <c r="I65">
        <f>[2]Capacity_ELC!I65</f>
        <v>124.4689614799035</v>
      </c>
      <c r="J65">
        <f>[2]Capacity_ELC!J65</f>
        <v>174.06192929134329</v>
      </c>
      <c r="K65">
        <f>[2]Capacity_ELC!K65</f>
        <v>141.7298336436485</v>
      </c>
      <c r="U65" s="17"/>
      <c r="V65" s="6"/>
    </row>
    <row r="66" spans="1:22">
      <c r="A66" t="str">
        <f>[2]Capacity_ELC!A66</f>
        <v>EUR</v>
      </c>
      <c r="B66" t="str">
        <f>[2]Capacity_ELC!B66</f>
        <v>ELC_WIN_ON_DEC_1_NEW</v>
      </c>
      <c r="C66">
        <f>[2]Capacity_ELC!C66</f>
        <v>0</v>
      </c>
      <c r="D66">
        <f>[2]Capacity_ELC!D66</f>
        <v>0</v>
      </c>
      <c r="E66">
        <f>[2]Capacity_ELC!E66</f>
        <v>0</v>
      </c>
      <c r="F66">
        <f>[2]Capacity_ELC!F66</f>
        <v>0</v>
      </c>
      <c r="G66">
        <f>[2]Capacity_ELC!G66</f>
        <v>0</v>
      </c>
      <c r="H66">
        <f>[2]Capacity_ELC!H66</f>
        <v>0</v>
      </c>
      <c r="I66">
        <f>[2]Capacity_ELC!I66</f>
        <v>0</v>
      </c>
      <c r="J66">
        <f>[2]Capacity_ELC!J66</f>
        <v>0</v>
      </c>
      <c r="K66">
        <f>[2]Capacity_ELC!K66</f>
        <v>0</v>
      </c>
      <c r="U66" s="17"/>
      <c r="V66" s="6"/>
    </row>
    <row r="67" spans="1:22">
      <c r="A67" t="str">
        <f>[2]Capacity_ELC!A67</f>
        <v>EUR</v>
      </c>
      <c r="B67" t="str">
        <f>[2]Capacity_ELC!B67</f>
        <v>ELC_WIN_ON_DEC_2_NEW</v>
      </c>
      <c r="C67">
        <f>[2]Capacity_ELC!C67</f>
        <v>0</v>
      </c>
      <c r="D67">
        <f>[2]Capacity_ELC!D67</f>
        <v>0</v>
      </c>
      <c r="E67">
        <f>[2]Capacity_ELC!E67</f>
        <v>0</v>
      </c>
      <c r="F67">
        <f>[2]Capacity_ELC!F67</f>
        <v>0</v>
      </c>
      <c r="G67">
        <f>[2]Capacity_ELC!G67</f>
        <v>0</v>
      </c>
      <c r="H67">
        <f>[2]Capacity_ELC!H67</f>
        <v>0</v>
      </c>
      <c r="I67">
        <f>[2]Capacity_ELC!I67</f>
        <v>0</v>
      </c>
      <c r="J67">
        <f>[2]Capacity_ELC!J67</f>
        <v>0</v>
      </c>
      <c r="K67">
        <f>[2]Capacity_ELC!K67</f>
        <v>0</v>
      </c>
      <c r="U67" s="17"/>
      <c r="V67" s="6"/>
    </row>
    <row r="68" spans="1:22">
      <c r="A68" t="str">
        <f>[2]Capacity_ELC!A68</f>
        <v>EUR</v>
      </c>
      <c r="B68" t="str">
        <f>[2]Capacity_ELC!B68</f>
        <v>ELC_WIN_ON_DEC_3_NEW</v>
      </c>
      <c r="C68">
        <f>[2]Capacity_ELC!C68</f>
        <v>0</v>
      </c>
      <c r="D68">
        <f>[2]Capacity_ELC!D68</f>
        <v>0</v>
      </c>
      <c r="E68">
        <f>[2]Capacity_ELC!E68</f>
        <v>0</v>
      </c>
      <c r="F68">
        <f>[2]Capacity_ELC!F68</f>
        <v>75.70999999999998</v>
      </c>
      <c r="G68">
        <f>[2]Capacity_ELC!G68</f>
        <v>155.11943799805439</v>
      </c>
      <c r="H68">
        <f>[2]Capacity_ELC!H68</f>
        <v>207.9110385200965</v>
      </c>
      <c r="I68">
        <f>[2]Capacity_ELC!I68</f>
        <v>207.9110385200965</v>
      </c>
      <c r="J68">
        <f>[2]Capacity_ELC!J68</f>
        <v>158.31807070865671</v>
      </c>
      <c r="K68">
        <f>[2]Capacity_ELC!K68</f>
        <v>190.65016635635149</v>
      </c>
      <c r="U68" s="17"/>
      <c r="V68" s="6"/>
    </row>
    <row r="69" spans="1:22">
      <c r="A69" t="str">
        <f>[2]Capacity_ELC!A69</f>
        <v>EUR</v>
      </c>
      <c r="B69" t="str">
        <f>[2]Capacity_ELC!B69</f>
        <v>ELC_WIN_OFF_NEW</v>
      </c>
      <c r="C69">
        <f>[2]Capacity_ELC!C69</f>
        <v>0</v>
      </c>
      <c r="D69">
        <f>[2]Capacity_ELC!D69</f>
        <v>10.84</v>
      </c>
      <c r="E69">
        <f>[2]Capacity_ELC!E69</f>
        <v>24.77</v>
      </c>
      <c r="F69">
        <f>[2]Capacity_ELC!F69</f>
        <v>56</v>
      </c>
      <c r="G69">
        <f>[2]Capacity_ELC!G69</f>
        <v>95.7</v>
      </c>
      <c r="H69">
        <f>[2]Capacity_ELC!H69</f>
        <v>135.93</v>
      </c>
      <c r="I69">
        <f>[2]Capacity_ELC!I69</f>
        <v>159.33000000000001</v>
      </c>
      <c r="J69">
        <f>[2]Capacity_ELC!J69</f>
        <v>160.62</v>
      </c>
      <c r="K69">
        <f>[2]Capacity_ELC!K69</f>
        <v>160.62</v>
      </c>
      <c r="U69" s="17"/>
      <c r="V69" s="6"/>
    </row>
    <row r="70" spans="1:22">
      <c r="A70" t="str">
        <f>[2]Capacity_ELC!A70</f>
        <v>EUR</v>
      </c>
      <c r="B70" t="str">
        <f>[2]Capacity_ELC!B70</f>
        <v>ELC_SOL_PV_CEN_NEW</v>
      </c>
      <c r="C70">
        <f>[2]Capacity_ELC!C70</f>
        <v>16.97756777353543</v>
      </c>
      <c r="D70">
        <f>[2]Capacity_ELC!D70</f>
        <v>16.97756777353543</v>
      </c>
      <c r="E70">
        <f>[2]Capacity_ELC!E70</f>
        <v>82.526398235480286</v>
      </c>
      <c r="F70">
        <f>[2]Capacity_ELC!F70</f>
        <v>157.89567247603841</v>
      </c>
      <c r="G70">
        <f>[2]Capacity_ELC!G70</f>
        <v>327.91404665920987</v>
      </c>
      <c r="H70">
        <f>[2]Capacity_ELC!H70</f>
        <v>444.00642481795347</v>
      </c>
      <c r="I70">
        <f>[2]Capacity_ELC!I70</f>
        <v>640.51392438075663</v>
      </c>
      <c r="J70">
        <f>[2]Capacity_ELC!J70</f>
        <v>618.71683023097648</v>
      </c>
      <c r="K70">
        <f>[2]Capacity_ELC!K70</f>
        <v>619.86659417750946</v>
      </c>
      <c r="U70" s="17"/>
      <c r="V70" s="6"/>
    </row>
    <row r="71" spans="1:22">
      <c r="A71" t="str">
        <f>[2]Capacity_ELC!A71</f>
        <v>EUR</v>
      </c>
      <c r="B71" t="str">
        <f>[2]Capacity_ELC!B71</f>
        <v>ELC_SOL_PV_DEC_1_NEW</v>
      </c>
      <c r="C71">
        <f>[2]Capacity_ELC!C71</f>
        <v>0</v>
      </c>
      <c r="D71">
        <f>[2]Capacity_ELC!D71</f>
        <v>0</v>
      </c>
      <c r="E71">
        <f>[2]Capacity_ELC!E71</f>
        <v>0</v>
      </c>
      <c r="F71">
        <f>[2]Capacity_ELC!F71</f>
        <v>0</v>
      </c>
      <c r="G71">
        <f>[2]Capacity_ELC!G71</f>
        <v>0</v>
      </c>
      <c r="H71">
        <f>[2]Capacity_ELC!H71</f>
        <v>0</v>
      </c>
      <c r="I71">
        <f>[2]Capacity_ELC!I71</f>
        <v>0</v>
      </c>
      <c r="J71">
        <f>[2]Capacity_ELC!J71</f>
        <v>0</v>
      </c>
      <c r="K71">
        <f>[2]Capacity_ELC!K71</f>
        <v>0</v>
      </c>
      <c r="U71" s="17"/>
      <c r="V71" s="6"/>
    </row>
    <row r="72" spans="1:22">
      <c r="A72" t="str">
        <f>[2]Capacity_ELC!A72</f>
        <v>EUR</v>
      </c>
      <c r="B72" t="str">
        <f>[2]Capacity_ELC!B72</f>
        <v>ELC_SOL_PV_DEC_2_NEW</v>
      </c>
      <c r="C72">
        <f>[2]Capacity_ELC!C72</f>
        <v>16.4081479617147</v>
      </c>
      <c r="D72">
        <f>[2]Capacity_ELC!D72</f>
        <v>78.23423222646457</v>
      </c>
      <c r="E72">
        <f>[2]Capacity_ELC!E72</f>
        <v>78.23423222646457</v>
      </c>
      <c r="F72">
        <f>[2]Capacity_ELC!F72</f>
        <v>151.92432752396161</v>
      </c>
      <c r="G72">
        <f>[2]Capacity_ELC!G72</f>
        <v>167.26595334079011</v>
      </c>
      <c r="H72">
        <f>[2]Capacity_ELC!H72</f>
        <v>270.12357518204652</v>
      </c>
      <c r="I72">
        <f>[2]Capacity_ELC!I72</f>
        <v>286.7560756192434</v>
      </c>
      <c r="J72">
        <f>[2]Capacity_ELC!J72</f>
        <v>462.89316976902347</v>
      </c>
      <c r="K72">
        <f>[2]Capacity_ELC!K72</f>
        <v>510.85340582249057</v>
      </c>
      <c r="U72" s="17"/>
      <c r="V72" s="6"/>
    </row>
    <row r="73" spans="1:22">
      <c r="A73" t="str">
        <f>[2]Capacity_ELC!A73</f>
        <v>EUR</v>
      </c>
      <c r="B73" t="str">
        <f>[2]Capacity_ELC!B73</f>
        <v>ELC_SOL_CSP_1_NEW</v>
      </c>
      <c r="C73">
        <f>[2]Capacity_ELC!C73</f>
        <v>0</v>
      </c>
      <c r="D73">
        <f>[2]Capacity_ELC!D73</f>
        <v>0</v>
      </c>
      <c r="E73">
        <f>[2]Capacity_ELC!E73</f>
        <v>0</v>
      </c>
      <c r="F73">
        <f>[2]Capacity_ELC!F73</f>
        <v>0</v>
      </c>
      <c r="G73">
        <f>[2]Capacity_ELC!G73</f>
        <v>0</v>
      </c>
      <c r="H73">
        <f>[2]Capacity_ELC!H73</f>
        <v>0</v>
      </c>
      <c r="I73">
        <f>[2]Capacity_ELC!I73</f>
        <v>0</v>
      </c>
      <c r="J73">
        <f>[2]Capacity_ELC!J73</f>
        <v>0</v>
      </c>
      <c r="K73">
        <f>[2]Capacity_ELC!K73</f>
        <v>0</v>
      </c>
      <c r="U73" s="17"/>
      <c r="V73" s="6"/>
    </row>
    <row r="74" spans="1:22">
      <c r="A74" t="str">
        <f>[2]Capacity_ELC!A74</f>
        <v>EUR</v>
      </c>
      <c r="B74" t="str">
        <f>[2]Capacity_ELC!B74</f>
        <v>ELC_SOL_CSP_2_NEW</v>
      </c>
      <c r="C74">
        <f>[2]Capacity_ELC!C74</f>
        <v>0.39640856846206302</v>
      </c>
      <c r="D74">
        <f>[2]Capacity_ELC!D74</f>
        <v>2.0051550110299972</v>
      </c>
      <c r="E74">
        <f>[2]Capacity_ELC!E74</f>
        <v>2.0051550110299972</v>
      </c>
      <c r="F74">
        <f>[2]Capacity_ELC!F74</f>
        <v>2.0051550110299972</v>
      </c>
      <c r="G74">
        <f>[2]Capacity_ELC!G74</f>
        <v>2.0051550110299972</v>
      </c>
      <c r="H74">
        <f>[2]Capacity_ELC!H74</f>
        <v>1.6087464425679341</v>
      </c>
      <c r="I74">
        <f>[2]Capacity_ELC!I74</f>
        <v>0</v>
      </c>
      <c r="J74">
        <f>[2]Capacity_ELC!J74</f>
        <v>0</v>
      </c>
      <c r="K74">
        <f>[2]Capacity_ELC!K74</f>
        <v>0</v>
      </c>
      <c r="U74" s="17"/>
      <c r="V74" s="6"/>
    </row>
    <row r="75" spans="1:22">
      <c r="A75" t="str">
        <f>[2]Capacity_ELC!A75</f>
        <v>EUR</v>
      </c>
      <c r="B75" t="str">
        <f>[2]Capacity_ELC!B75</f>
        <v>ELC_SOL_CSP_3_NEW</v>
      </c>
      <c r="C75">
        <f>[2]Capacity_ELC!C75</f>
        <v>0</v>
      </c>
      <c r="D75">
        <f>[2]Capacity_ELC!D75</f>
        <v>0</v>
      </c>
      <c r="E75">
        <f>[2]Capacity_ELC!E75</f>
        <v>0</v>
      </c>
      <c r="F75">
        <f>[2]Capacity_ELC!F75</f>
        <v>0</v>
      </c>
      <c r="G75">
        <f>[2]Capacity_ELC!G75</f>
        <v>0</v>
      </c>
      <c r="H75">
        <f>[2]Capacity_ELC!H75</f>
        <v>0</v>
      </c>
      <c r="I75">
        <f>[2]Capacity_ELC!I75</f>
        <v>0</v>
      </c>
      <c r="J75">
        <f>[2]Capacity_ELC!J75</f>
        <v>0</v>
      </c>
      <c r="K75">
        <f>[2]Capacity_ELC!K75</f>
        <v>0</v>
      </c>
      <c r="U75" s="17"/>
      <c r="V75" s="6"/>
    </row>
    <row r="76" spans="1:22">
      <c r="A76" t="str">
        <f>[2]Capacity_ELC!A76</f>
        <v>EUR</v>
      </c>
      <c r="B76" t="str">
        <f>[2]Capacity_ELC!B76</f>
        <v>ELC_SOL_CSP_4_NEW</v>
      </c>
      <c r="C76">
        <f>[2]Capacity_ELC!C76</f>
        <v>0</v>
      </c>
      <c r="D76">
        <f>[2]Capacity_ELC!D76</f>
        <v>0.30484498897000301</v>
      </c>
      <c r="E76">
        <f>[2]Capacity_ELC!E76</f>
        <v>0.31803874446052438</v>
      </c>
      <c r="F76">
        <f>[2]Capacity_ELC!F76</f>
        <v>0.3248449889700028</v>
      </c>
      <c r="G76">
        <f>[2]Capacity_ELC!G76</f>
        <v>0.33484498897000259</v>
      </c>
      <c r="H76">
        <f>[2]Capacity_ELC!H76</f>
        <v>0.73125355743206577</v>
      </c>
      <c r="I76">
        <f>[2]Capacity_ELC!I76</f>
        <v>2.35</v>
      </c>
      <c r="J76">
        <f>[2]Capacity_ELC!J76</f>
        <v>2.36</v>
      </c>
      <c r="K76">
        <f>[2]Capacity_ELC!K76</f>
        <v>2.37</v>
      </c>
      <c r="U76" s="17"/>
      <c r="V76" s="6"/>
    </row>
    <row r="77" spans="1:22">
      <c r="A77" t="str">
        <f>[2]Capacity_ELC!A77</f>
        <v>EUR</v>
      </c>
      <c r="B77" t="str">
        <f>[2]Capacity_ELC!B77</f>
        <v>ELC_MAR_WAV_NEW</v>
      </c>
      <c r="C77">
        <f>[2]Capacity_ELC!C77</f>
        <v>0</v>
      </c>
      <c r="D77">
        <f>[2]Capacity_ELC!D77</f>
        <v>0</v>
      </c>
      <c r="E77">
        <f>[2]Capacity_ELC!E77</f>
        <v>0</v>
      </c>
      <c r="F77">
        <f>[2]Capacity_ELC!F77</f>
        <v>0</v>
      </c>
      <c r="G77">
        <f>[2]Capacity_ELC!G77</f>
        <v>0</v>
      </c>
      <c r="H77">
        <f>[2]Capacity_ELC!H77</f>
        <v>0</v>
      </c>
      <c r="I77">
        <f>[2]Capacity_ELC!I77</f>
        <v>0</v>
      </c>
      <c r="J77">
        <f>[2]Capacity_ELC!J77</f>
        <v>0</v>
      </c>
      <c r="K77">
        <f>[2]Capacity_ELC!K77</f>
        <v>0</v>
      </c>
      <c r="U77" s="17"/>
      <c r="V77" s="6"/>
    </row>
    <row r="78" spans="1:22">
      <c r="A78" t="str">
        <f>[2]Capacity_ELC!A78</f>
        <v>EUR</v>
      </c>
      <c r="B78" t="str">
        <f>[2]Capacity_ELC!B78</f>
        <v>ELC_MAR_TDL_NEW</v>
      </c>
      <c r="C78">
        <f>[2]Capacity_ELC!C78</f>
        <v>1.049999999999995E-2</v>
      </c>
      <c r="D78">
        <f>[2]Capacity_ELC!D78</f>
        <v>0.42366666666666658</v>
      </c>
      <c r="E78">
        <f>[2]Capacity_ELC!E78</f>
        <v>0.90683333333333338</v>
      </c>
      <c r="F78">
        <f>[2]Capacity_ELC!F78</f>
        <v>0.90683333333333338</v>
      </c>
      <c r="G78">
        <f>[2]Capacity_ELC!G78</f>
        <v>0.89633333333333343</v>
      </c>
      <c r="H78">
        <f>[2]Capacity_ELC!H78</f>
        <v>0.48316666666666669</v>
      </c>
      <c r="I78">
        <f>[2]Capacity_ELC!I78</f>
        <v>1.78</v>
      </c>
      <c r="J78">
        <f>[2]Capacity_ELC!J78</f>
        <v>1.9</v>
      </c>
      <c r="K78">
        <f>[2]Capacity_ELC!K78</f>
        <v>1.9</v>
      </c>
      <c r="U78" s="17"/>
      <c r="V78" s="6"/>
    </row>
    <row r="79" spans="1:22">
      <c r="A79" t="str">
        <f>[2]Capacity_ELC!A79</f>
        <v>EUR</v>
      </c>
      <c r="B79" t="str">
        <f>[2]Capacity_ELC!B79</f>
        <v>ELC_HYD_PUM_NEW</v>
      </c>
      <c r="C79">
        <f>[2]Capacity_ELC!C79</f>
        <v>28.641498919753101</v>
      </c>
      <c r="D79">
        <f>[2]Capacity_ELC!D79</f>
        <v>28.641498919753101</v>
      </c>
      <c r="E79">
        <f>[2]Capacity_ELC!E79</f>
        <v>28.641498919753101</v>
      </c>
      <c r="F79">
        <f>[2]Capacity_ELC!F79</f>
        <v>28.641498919753101</v>
      </c>
      <c r="G79">
        <f>[2]Capacity_ELC!G79</f>
        <v>29.71149891975309</v>
      </c>
      <c r="H79">
        <f>[2]Capacity_ELC!H79</f>
        <v>29.71149891975309</v>
      </c>
      <c r="I79">
        <f>[2]Capacity_ELC!I79</f>
        <v>31.951498919753089</v>
      </c>
      <c r="J79">
        <f>[2]Capacity_ELC!J79</f>
        <v>33.131498919753078</v>
      </c>
      <c r="K79">
        <f>[2]Capacity_ELC!K79</f>
        <v>33.131498919753078</v>
      </c>
      <c r="U79" s="17"/>
      <c r="V79" s="6"/>
    </row>
    <row r="80" spans="1:22">
      <c r="A80" t="str">
        <f>[2]Capacity_ELC!A80</f>
        <v>EUR</v>
      </c>
      <c r="B80" t="str">
        <f>[2]Capacity_ELC!B80</f>
        <v>ELC_HH2_PEMFC_NEW</v>
      </c>
      <c r="C80">
        <f>[2]Capacity_ELC!C80</f>
        <v>0</v>
      </c>
      <c r="D80">
        <f>[2]Capacity_ELC!D80</f>
        <v>0</v>
      </c>
      <c r="E80">
        <f>[2]Capacity_ELC!E80</f>
        <v>0</v>
      </c>
      <c r="F80">
        <f>[2]Capacity_ELC!F80</f>
        <v>0</v>
      </c>
      <c r="G80">
        <f>[2]Capacity_ELC!G80</f>
        <v>0</v>
      </c>
      <c r="H80">
        <f>[2]Capacity_ELC!H80</f>
        <v>2.4849999999999999</v>
      </c>
      <c r="I80">
        <f>[2]Capacity_ELC!I80</f>
        <v>15.44</v>
      </c>
      <c r="J80">
        <f>[2]Capacity_ELC!J80</f>
        <v>67.921217078638477</v>
      </c>
      <c r="K80">
        <f>[2]Capacity_ELC!K80</f>
        <v>67.921217078638449</v>
      </c>
      <c r="U80" s="17"/>
      <c r="V80" s="6"/>
    </row>
    <row r="81" spans="1:22">
      <c r="A81" t="str">
        <f>[2]Capacity_ELC!A81</f>
        <v>EUR</v>
      </c>
      <c r="B81" t="str">
        <f>[2]Capacity_ELC!B81</f>
        <v>ELC_COA_CCO_IG_CCS_NEW</v>
      </c>
      <c r="C81">
        <f>[2]Capacity_ELC!C81</f>
        <v>0</v>
      </c>
      <c r="D81">
        <f>[2]Capacity_ELC!D81</f>
        <v>0</v>
      </c>
      <c r="E81">
        <f>[2]Capacity_ELC!E81</f>
        <v>0</v>
      </c>
      <c r="F81">
        <f>[2]Capacity_ELC!F81</f>
        <v>0</v>
      </c>
      <c r="G81">
        <f>[2]Capacity_ELC!G81</f>
        <v>0</v>
      </c>
      <c r="H81">
        <f>[2]Capacity_ELC!H81</f>
        <v>0</v>
      </c>
      <c r="I81">
        <f>[2]Capacity_ELC!I81</f>
        <v>0</v>
      </c>
      <c r="J81">
        <f>[2]Capacity_ELC!J81</f>
        <v>0</v>
      </c>
      <c r="K81">
        <f>[2]Capacity_ELC!K81</f>
        <v>0</v>
      </c>
      <c r="U81" s="17"/>
      <c r="V81" s="6"/>
    </row>
    <row r="82" spans="1:22">
      <c r="A82" t="str">
        <f>[2]Capacity_ELC!A82</f>
        <v>EUR</v>
      </c>
      <c r="B82" t="str">
        <f>[2]Capacity_ELC!B82</f>
        <v>ELC_COA_CCO_FG_CCS_NEW</v>
      </c>
      <c r="C82">
        <f>[2]Capacity_ELC!C82</f>
        <v>0</v>
      </c>
      <c r="D82">
        <f>[2]Capacity_ELC!D82</f>
        <v>0</v>
      </c>
      <c r="E82">
        <f>[2]Capacity_ELC!E82</f>
        <v>0</v>
      </c>
      <c r="F82">
        <f>[2]Capacity_ELC!F82</f>
        <v>0</v>
      </c>
      <c r="G82">
        <f>[2]Capacity_ELC!G82</f>
        <v>0</v>
      </c>
      <c r="H82">
        <f>[2]Capacity_ELC!H82</f>
        <v>0</v>
      </c>
      <c r="I82">
        <f>[2]Capacity_ELC!I82</f>
        <v>0</v>
      </c>
      <c r="J82">
        <f>[2]Capacity_ELC!J82</f>
        <v>0</v>
      </c>
      <c r="K82">
        <f>[2]Capacity_ELC!K82</f>
        <v>0</v>
      </c>
      <c r="U82" s="17"/>
      <c r="V82" s="6"/>
    </row>
    <row r="83" spans="1:22">
      <c r="A83" t="str">
        <f>[2]Capacity_ELC!A83</f>
        <v>EUR</v>
      </c>
      <c r="B83" t="str">
        <f>[2]Capacity_ELC!B83</f>
        <v>ELC_COA_PUL_FG_CCS_NEW</v>
      </c>
      <c r="C83">
        <f>[2]Capacity_ELC!C83</f>
        <v>0</v>
      </c>
      <c r="D83">
        <f>[2]Capacity_ELC!D83</f>
        <v>0</v>
      </c>
      <c r="E83">
        <f>[2]Capacity_ELC!E83</f>
        <v>0</v>
      </c>
      <c r="F83">
        <f>[2]Capacity_ELC!F83</f>
        <v>0</v>
      </c>
      <c r="G83">
        <f>[2]Capacity_ELC!G83</f>
        <v>0</v>
      </c>
      <c r="H83">
        <f>[2]Capacity_ELC!H83</f>
        <v>0</v>
      </c>
      <c r="I83">
        <f>[2]Capacity_ELC!I83</f>
        <v>0</v>
      </c>
      <c r="J83">
        <f>[2]Capacity_ELC!J83</f>
        <v>0</v>
      </c>
      <c r="K83">
        <f>[2]Capacity_ELC!K83</f>
        <v>0</v>
      </c>
      <c r="U83" s="17"/>
      <c r="V83" s="6"/>
    </row>
    <row r="84" spans="1:22">
      <c r="A84" t="str">
        <f>[2]Capacity_ELC!A84</f>
        <v>EUR</v>
      </c>
      <c r="B84" t="str">
        <f>[2]Capacity_ELC!B84</f>
        <v>ELC_NGA_FG_CCS_NEW</v>
      </c>
      <c r="C84">
        <f>[2]Capacity_ELC!C84</f>
        <v>0</v>
      </c>
      <c r="D84">
        <f>[2]Capacity_ELC!D84</f>
        <v>0</v>
      </c>
      <c r="E84">
        <f>[2]Capacity_ELC!E84</f>
        <v>0</v>
      </c>
      <c r="F84">
        <f>[2]Capacity_ELC!F84</f>
        <v>0</v>
      </c>
      <c r="G84">
        <f>[2]Capacity_ELC!G84</f>
        <v>0</v>
      </c>
      <c r="H84">
        <f>[2]Capacity_ELC!H84</f>
        <v>0</v>
      </c>
      <c r="I84">
        <f>[2]Capacity_ELC!I84</f>
        <v>0</v>
      </c>
      <c r="J84">
        <f>[2]Capacity_ELC!J84</f>
        <v>0</v>
      </c>
      <c r="K84">
        <f>[2]Capacity_ELC!K84</f>
        <v>0</v>
      </c>
    </row>
    <row r="85" spans="1:22">
      <c r="A85" t="str">
        <f>[2]Capacity_ELC!A85</f>
        <v>EUR</v>
      </c>
      <c r="B85" t="str">
        <f>[2]Capacity_ELC!B85</f>
        <v>ELC_NGA_SOFC_CCS_NEW</v>
      </c>
      <c r="C85">
        <f>[2]Capacity_ELC!C85</f>
        <v>0</v>
      </c>
      <c r="D85">
        <f>[2]Capacity_ELC!D85</f>
        <v>0</v>
      </c>
      <c r="E85">
        <f>[2]Capacity_ELC!E85</f>
        <v>0</v>
      </c>
      <c r="F85">
        <f>[2]Capacity_ELC!F85</f>
        <v>0</v>
      </c>
      <c r="G85">
        <f>[2]Capacity_ELC!G85</f>
        <v>0</v>
      </c>
      <c r="H85">
        <f>[2]Capacity_ELC!H85</f>
        <v>0</v>
      </c>
      <c r="I85">
        <f>[2]Capacity_ELC!I85</f>
        <v>2.48</v>
      </c>
      <c r="J85">
        <f>[2]Capacity_ELC!J85</f>
        <v>15.45</v>
      </c>
      <c r="K85">
        <f>[2]Capacity_ELC!K85</f>
        <v>14.21</v>
      </c>
    </row>
    <row r="86" spans="1:22">
      <c r="A86" t="str">
        <f>[2]Capacity_ELC!A86</f>
        <v>EUR</v>
      </c>
      <c r="B86" t="str">
        <f>[2]Capacity_ELC!B86</f>
        <v>ELC_BIO_CRP_GSF_CCS_NEW</v>
      </c>
      <c r="C86">
        <f>[2]Capacity_ELC!C86</f>
        <v>0</v>
      </c>
      <c r="D86">
        <f>[2]Capacity_ELC!D86</f>
        <v>0</v>
      </c>
      <c r="E86">
        <f>[2]Capacity_ELC!E86</f>
        <v>0</v>
      </c>
      <c r="F86">
        <f>[2]Capacity_ELC!F86</f>
        <v>0</v>
      </c>
      <c r="G86">
        <f>[2]Capacity_ELC!G86</f>
        <v>0</v>
      </c>
      <c r="H86">
        <f>[2]Capacity_ELC!H86</f>
        <v>0</v>
      </c>
      <c r="I86">
        <f>[2]Capacity_ELC!I86</f>
        <v>0</v>
      </c>
      <c r="J86">
        <f>[2]Capacity_ELC!J86</f>
        <v>0</v>
      </c>
      <c r="K86">
        <f>[2]Capacity_ELC!K86</f>
        <v>0</v>
      </c>
    </row>
    <row r="87" spans="1:22">
      <c r="A87" t="str">
        <f>[2]Capacity_ELC!A87</f>
        <v>EUR</v>
      </c>
      <c r="B87" t="str">
        <f>[2]Capacity_ELC!B87</f>
        <v>ELC_BIO_CRP_COM_CCS_NEW</v>
      </c>
      <c r="C87">
        <f>[2]Capacity_ELC!C87</f>
        <v>0</v>
      </c>
      <c r="D87">
        <f>[2]Capacity_ELC!D87</f>
        <v>0</v>
      </c>
      <c r="E87">
        <f>[2]Capacity_ELC!E87</f>
        <v>0</v>
      </c>
      <c r="F87">
        <f>[2]Capacity_ELC!F87</f>
        <v>0</v>
      </c>
      <c r="G87">
        <f>[2]Capacity_ELC!G87</f>
        <v>0</v>
      </c>
      <c r="H87">
        <f>[2]Capacity_ELC!H87</f>
        <v>0.4</v>
      </c>
      <c r="I87">
        <f>[2]Capacity_ELC!I87</f>
        <v>2.48</v>
      </c>
      <c r="J87">
        <f>[2]Capacity_ELC!J87</f>
        <v>15.45</v>
      </c>
      <c r="K87">
        <f>[2]Capacity_ELC!K87</f>
        <v>61.314865550481997</v>
      </c>
    </row>
    <row r="88" spans="1:22">
      <c r="A88" t="str">
        <f>[2]Capacity_ELC!A88</f>
        <v>EUR</v>
      </c>
      <c r="B88" t="str">
        <f>[2]Capacity_ELC!B88</f>
        <v>ELC_BIO_GSF_CCS_NEW</v>
      </c>
      <c r="C88">
        <f>[2]Capacity_ELC!C88</f>
        <v>0</v>
      </c>
      <c r="D88">
        <f>[2]Capacity_ELC!D88</f>
        <v>0</v>
      </c>
      <c r="E88">
        <f>[2]Capacity_ELC!E88</f>
        <v>0</v>
      </c>
      <c r="F88">
        <f>[2]Capacity_ELC!F88</f>
        <v>0</v>
      </c>
      <c r="G88">
        <f>[2]Capacity_ELC!G88</f>
        <v>0</v>
      </c>
      <c r="H88">
        <f>[2]Capacity_ELC!H88</f>
        <v>0</v>
      </c>
      <c r="I88">
        <f>[2]Capacity_ELC!I88</f>
        <v>0</v>
      </c>
      <c r="J88">
        <f>[2]Capacity_ELC!J88</f>
        <v>0</v>
      </c>
      <c r="K88">
        <f>[2]Capacity_ELC!K88</f>
        <v>0</v>
      </c>
    </row>
    <row r="89" spans="1:22">
      <c r="A89" t="str">
        <f>[2]Capacity_ELC!A89</f>
        <v>EUR</v>
      </c>
      <c r="B89" t="str">
        <f>[2]Capacity_ELC!B89</f>
        <v>ELC_BIO_COM_CCS_NEW</v>
      </c>
      <c r="C89">
        <f>[2]Capacity_ELC!C89</f>
        <v>0</v>
      </c>
      <c r="D89">
        <f>[2]Capacity_ELC!D89</f>
        <v>0</v>
      </c>
      <c r="E89">
        <f>[2]Capacity_ELC!E89</f>
        <v>0</v>
      </c>
      <c r="F89">
        <f>[2]Capacity_ELC!F89</f>
        <v>0</v>
      </c>
      <c r="G89">
        <f>[2]Capacity_ELC!G89</f>
        <v>0</v>
      </c>
      <c r="H89">
        <f>[2]Capacity_ELC!H89</f>
        <v>0</v>
      </c>
      <c r="I89">
        <f>[2]Capacity_ELC!I89</f>
        <v>0</v>
      </c>
      <c r="J89">
        <f>[2]Capacity_ELC!J89</f>
        <v>0</v>
      </c>
      <c r="K89">
        <f>[2]Capacity_ELC!K89</f>
        <v>29.725134449518009</v>
      </c>
    </row>
    <row r="90" spans="1:22">
      <c r="A90" t="str">
        <f>[2]Capacity_ELC!A90</f>
        <v>EUR</v>
      </c>
      <c r="B90" t="str">
        <f>[2]Capacity_ELC!B90</f>
        <v>ELC_CHP_NGA_NEW</v>
      </c>
      <c r="C90">
        <f>[2]Capacity_ELC!C90</f>
        <v>0</v>
      </c>
      <c r="D90">
        <f>[2]Capacity_ELC!D90</f>
        <v>0</v>
      </c>
      <c r="E90">
        <f>[2]Capacity_ELC!E90</f>
        <v>0</v>
      </c>
      <c r="F90">
        <f>[2]Capacity_ELC!F90</f>
        <v>0</v>
      </c>
      <c r="G90">
        <f>[2]Capacity_ELC!G90</f>
        <v>0</v>
      </c>
      <c r="H90">
        <f>[2]Capacity_ELC!H90</f>
        <v>0</v>
      </c>
      <c r="I90">
        <f>[2]Capacity_ELC!I90</f>
        <v>0</v>
      </c>
      <c r="J90">
        <f>[2]Capacity_ELC!J90</f>
        <v>0</v>
      </c>
      <c r="K90">
        <f>[2]Capacity_ELC!K90</f>
        <v>0</v>
      </c>
    </row>
    <row r="91" spans="1:22">
      <c r="A91" t="str">
        <f>[2]Capacity_ELC!A91</f>
        <v>EUR</v>
      </c>
      <c r="B91" t="str">
        <f>[2]Capacity_ELC!B91</f>
        <v>ELC_CHP_COA_NEW</v>
      </c>
      <c r="C91">
        <f>[2]Capacity_ELC!C91</f>
        <v>0</v>
      </c>
      <c r="D91">
        <f>[2]Capacity_ELC!D91</f>
        <v>0</v>
      </c>
      <c r="E91">
        <f>[2]Capacity_ELC!E91</f>
        <v>0</v>
      </c>
      <c r="F91">
        <f>[2]Capacity_ELC!F91</f>
        <v>0</v>
      </c>
      <c r="G91">
        <f>[2]Capacity_ELC!G91</f>
        <v>0</v>
      </c>
      <c r="H91">
        <f>[2]Capacity_ELC!H91</f>
        <v>0</v>
      </c>
      <c r="I91">
        <f>[2]Capacity_ELC!I91</f>
        <v>0</v>
      </c>
      <c r="J91">
        <f>[2]Capacity_ELC!J91</f>
        <v>0</v>
      </c>
      <c r="K91">
        <f>[2]Capacity_ELC!K91</f>
        <v>0</v>
      </c>
    </row>
    <row r="92" spans="1:22">
      <c r="A92" t="str">
        <f>[2]Capacity_ELC!A92</f>
        <v>EUR</v>
      </c>
      <c r="B92" t="str">
        <f>[2]Capacity_ELC!B92</f>
        <v>ELC_CHP_BIO_NEW</v>
      </c>
      <c r="C92">
        <f>[2]Capacity_ELC!C92</f>
        <v>0</v>
      </c>
      <c r="D92">
        <f>[2]Capacity_ELC!D92</f>
        <v>0</v>
      </c>
      <c r="E92">
        <f>[2]Capacity_ELC!E92</f>
        <v>0</v>
      </c>
      <c r="F92">
        <f>[2]Capacity_ELC!F92</f>
        <v>0</v>
      </c>
      <c r="G92">
        <f>[2]Capacity_ELC!G92</f>
        <v>0</v>
      </c>
      <c r="H92">
        <f>[2]Capacity_ELC!H92</f>
        <v>0</v>
      </c>
      <c r="I92">
        <f>[2]Capacity_ELC!I92</f>
        <v>0</v>
      </c>
      <c r="J92">
        <f>[2]Capacity_ELC!J92</f>
        <v>0</v>
      </c>
      <c r="K92">
        <f>[2]Capacity_ELC!K92</f>
        <v>0</v>
      </c>
    </row>
    <row r="93" spans="1:22">
      <c r="A93" t="str">
        <f>[2]Capacity_ELC!A93</f>
        <v>EUR</v>
      </c>
      <c r="B93" t="str">
        <f>[2]Capacity_ELC!B93</f>
        <v>ELC_STG_CEN_BTT_NEW</v>
      </c>
      <c r="C93">
        <f>[2]Capacity_ELC!C93</f>
        <v>0</v>
      </c>
      <c r="D93">
        <f>[2]Capacity_ELC!D93</f>
        <v>0</v>
      </c>
      <c r="E93">
        <f>[2]Capacity_ELC!E93</f>
        <v>0</v>
      </c>
      <c r="F93">
        <f>[2]Capacity_ELC!F93</f>
        <v>0.72</v>
      </c>
      <c r="G93">
        <f>[2]Capacity_ELC!G93</f>
        <v>3.7217952204016269</v>
      </c>
      <c r="H93">
        <f>[2]Capacity_ELC!H93</f>
        <v>3.7217952204016238</v>
      </c>
      <c r="I93">
        <f>[2]Capacity_ELC!I93</f>
        <v>85.377258980065264</v>
      </c>
      <c r="J93">
        <f>[2]Capacity_ELC!J93</f>
        <v>304.94546375966371</v>
      </c>
      <c r="K93">
        <f>[2]Capacity_ELC!K93</f>
        <v>301.50309426754961</v>
      </c>
    </row>
  </sheetData>
  <conditionalFormatting sqref="B1:B1048576">
    <cfRule type="containsText" dxfId="1" priority="1" operator="containsText" text="CCS">
      <formula>NOT(ISERROR(SEARCH("CCS",B1)))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6F947-EC5B-480F-81CD-E89857928676}">
  <dimension ref="A1:AH249"/>
  <sheetViews>
    <sheetView topLeftCell="L19" zoomScale="70" zoomScaleNormal="70" workbookViewId="0">
      <selection activeCell="AC14" sqref="AA14:AC14"/>
    </sheetView>
  </sheetViews>
  <sheetFormatPr defaultRowHeight="14.5"/>
  <cols>
    <col min="1" max="1" width="8.7265625" style="2"/>
    <col min="2" max="2" width="26.81640625" style="2" bestFit="1" customWidth="1"/>
    <col min="3" max="3" width="31.453125" style="2" bestFit="1" customWidth="1"/>
    <col min="14" max="14" width="11.81640625" bestFit="1" customWidth="1"/>
    <col min="15" max="15" width="16.1796875" bestFit="1" customWidth="1"/>
    <col min="16" max="16" width="13.453125" bestFit="1" customWidth="1"/>
    <col min="17" max="24" width="10.54296875" customWidth="1"/>
    <col min="25" max="25" width="10.453125" customWidth="1"/>
    <col min="26" max="26" width="15.81640625" bestFit="1" customWidth="1"/>
    <col min="27" max="29" width="11.453125" bestFit="1" customWidth="1"/>
    <col min="30" max="30" width="11.453125" customWidth="1"/>
    <col min="31" max="31" width="13.453125" customWidth="1"/>
    <col min="34" max="34" width="8.453125" bestFit="1" customWidth="1"/>
  </cols>
  <sheetData>
    <row r="1" spans="1:34" s="2" customFormat="1">
      <c r="A1" s="2">
        <f>[5]Output!A1</f>
        <v>0</v>
      </c>
      <c r="B1" s="2" t="str">
        <f>[5]Output!B1</f>
        <v>tech</v>
      </c>
      <c r="C1" s="2" t="str">
        <f>[5]Output!C1</f>
        <v>output_comm</v>
      </c>
      <c r="D1" s="2" t="str">
        <f>[5]Output!D1</f>
        <v>2010</v>
      </c>
      <c r="E1" s="2" t="str">
        <f>[5]Output!E1</f>
        <v>2015</v>
      </c>
      <c r="F1" s="2" t="str">
        <f>[5]Output!F1</f>
        <v>2020</v>
      </c>
      <c r="G1" s="2" t="str">
        <f>[5]Output!G1</f>
        <v>2025</v>
      </c>
      <c r="H1" s="2" t="str">
        <f>[5]Output!H1</f>
        <v>2030</v>
      </c>
      <c r="I1" s="2" t="str">
        <f>[5]Output!I1</f>
        <v>2035</v>
      </c>
      <c r="J1" s="2" t="str">
        <f>[5]Output!J1</f>
        <v>2040</v>
      </c>
      <c r="K1" s="2" t="str">
        <f>[5]Output!K1</f>
        <v>2045</v>
      </c>
      <c r="L1" s="2" t="str">
        <f>[5]Output!L1</f>
        <v>2050</v>
      </c>
      <c r="O1"/>
      <c r="P1" s="2" t="str">
        <f t="shared" ref="P1:X1" si="0">D1</f>
        <v>2010</v>
      </c>
      <c r="Q1" s="2" t="str">
        <f t="shared" si="0"/>
        <v>2015</v>
      </c>
      <c r="R1" s="2" t="str">
        <f t="shared" si="0"/>
        <v>2020</v>
      </c>
      <c r="S1" s="2" t="str">
        <f t="shared" si="0"/>
        <v>2025</v>
      </c>
      <c r="T1" s="2" t="str">
        <f t="shared" si="0"/>
        <v>2030</v>
      </c>
      <c r="U1" s="2" t="str">
        <f t="shared" si="0"/>
        <v>2035</v>
      </c>
      <c r="V1" s="2" t="str">
        <f t="shared" si="0"/>
        <v>2040</v>
      </c>
      <c r="W1" s="2" t="str">
        <f t="shared" si="0"/>
        <v>2045</v>
      </c>
      <c r="X1" s="2" t="str">
        <f t="shared" si="0"/>
        <v>2050</v>
      </c>
      <c r="Z1" t="s">
        <v>54</v>
      </c>
      <c r="AA1" s="2" t="str">
        <f>P1</f>
        <v>2010</v>
      </c>
      <c r="AB1" s="2" t="str">
        <f>Q1</f>
        <v>2015</v>
      </c>
      <c r="AC1" s="2" t="str">
        <f>R1</f>
        <v>2020</v>
      </c>
      <c r="AE1" s="49" t="s">
        <v>55</v>
      </c>
      <c r="AF1" s="2" t="str">
        <f>T1</f>
        <v>2030</v>
      </c>
      <c r="AG1" s="2" t="str">
        <f>U1</f>
        <v>2035</v>
      </c>
      <c r="AH1" s="2" t="str">
        <f>V1</f>
        <v>2040</v>
      </c>
    </row>
    <row r="2" spans="1:34">
      <c r="A2" s="2">
        <f>[5]Output!A2</f>
        <v>0</v>
      </c>
      <c r="B2" s="2" t="str">
        <f>[5]Output!B2</f>
        <v>UPS_LOC_HOIL_1</v>
      </c>
      <c r="C2" s="2" t="str">
        <f>[5]Output!C2</f>
        <v>MIN_OIL_HOIL</v>
      </c>
      <c r="D2">
        <f>[5]Output!D2</f>
        <v>7384.7459999999992</v>
      </c>
      <c r="E2">
        <f>[5]Output!E2</f>
        <v>6027.2360000000008</v>
      </c>
      <c r="F2">
        <f>[5]Output!F2</f>
        <v>6196.8440000000001</v>
      </c>
      <c r="G2">
        <f>[5]Output!G2</f>
        <v>5887.0020000000004</v>
      </c>
      <c r="H2">
        <f>[5]Output!H2</f>
        <v>5592.6519999999991</v>
      </c>
      <c r="I2">
        <f>[5]Output!I2</f>
        <v>5313.0190000000002</v>
      </c>
      <c r="J2">
        <f>[5]Output!J2</f>
        <v>2044.2105999999969</v>
      </c>
      <c r="K2">
        <f>[5]Output!K2</f>
        <v>0</v>
      </c>
      <c r="L2">
        <f>[5]Output!L2</f>
        <v>0</v>
      </c>
      <c r="O2" s="2" t="s">
        <v>46</v>
      </c>
      <c r="P2" s="14">
        <f>((SUMIF($B:$B,"*HOIL*",D:D))+(SUMIF($B:$B,"*HSAN*",D:D))+(SUMIF($B:$B,"*ADD*",D:D))+(SUMIF($B:$B,"*IMP_OIL*",D:D))-(SUMIF($B:$B,"*EXP_OIL*",D:D)))/1000</f>
        <v>27.898375999999995</v>
      </c>
      <c r="Q2" s="14">
        <f t="shared" ref="Q2:X2" si="1">((SUMIF($B:$B,"*HOIL*",E:E))+(SUMIF($B:$B,"*HSAN*",E:E))+(SUMIF($B:$B,"*ADD*",E:E))+(SUMIF($B:$B,"*IMP_OIL*",E:E))-(SUMIF($B:$B,"*EXP_OIL*",E:E)))/1000</f>
        <v>26.307061000000012</v>
      </c>
      <c r="R2" s="14">
        <f t="shared" si="1"/>
        <v>23.35987900000001</v>
      </c>
      <c r="S2" s="14">
        <f t="shared" si="1"/>
        <v>20.792349714285717</v>
      </c>
      <c r="T2" s="14">
        <f t="shared" si="1"/>
        <v>16.13504805714285</v>
      </c>
      <c r="U2" s="14">
        <f t="shared" si="1"/>
        <v>11.671570680467147</v>
      </c>
      <c r="V2" s="14">
        <f t="shared" si="1"/>
        <v>5.3845219747500774</v>
      </c>
      <c r="W2" s="14">
        <f t="shared" si="1"/>
        <v>3.9234045348277022</v>
      </c>
      <c r="X2" s="14">
        <f t="shared" si="1"/>
        <v>5.6552250224589651</v>
      </c>
      <c r="Y2" s="6"/>
      <c r="Z2" s="2" t="s">
        <v>46</v>
      </c>
      <c r="AA2" s="14">
        <f>AA3+AA4-AA5</f>
        <v>27.898376000000003</v>
      </c>
      <c r="AB2" s="14">
        <f t="shared" ref="AB2" si="2">AB3+AB4-AB5</f>
        <v>26.307060999999994</v>
      </c>
      <c r="AC2" s="14">
        <f>AC3+AC4-AC5</f>
        <v>23.359878999999999</v>
      </c>
      <c r="AD2" s="13">
        <f>AC2/SUM($AC$2,$AC$6,$AC$10,$AC$14,$AC$15,$AC$19,$AC$20)</f>
        <v>0.3381865575561539</v>
      </c>
      <c r="AE2" s="49"/>
      <c r="AF2" s="13">
        <f t="shared" ref="AF2:AF12" si="3">1-AA2/P2</f>
        <v>0</v>
      </c>
      <c r="AG2" s="13">
        <f t="shared" ref="AG2:AG12" si="4">1-AB2/Q2</f>
        <v>0</v>
      </c>
      <c r="AH2" s="13">
        <f t="shared" ref="AH2:AH12" si="5">1-AC2/R2</f>
        <v>0</v>
      </c>
    </row>
    <row r="3" spans="1:34">
      <c r="A3" s="2">
        <f>[5]Output!A3</f>
        <v>1</v>
      </c>
      <c r="B3" s="2" t="str">
        <f>[5]Output!B3</f>
        <v>UPS_LOC_HOIL_2</v>
      </c>
      <c r="C3" s="2" t="str">
        <f>[5]Output!C3</f>
        <v>MIN_OIL_HOIL</v>
      </c>
      <c r="D3">
        <f>[5]Output!D3</f>
        <v>0</v>
      </c>
      <c r="E3">
        <f>[5]Output!E3</f>
        <v>0</v>
      </c>
      <c r="F3">
        <f>[5]Output!F3</f>
        <v>0</v>
      </c>
      <c r="G3">
        <f>[5]Output!G3</f>
        <v>0</v>
      </c>
      <c r="H3">
        <f>[5]Output!H3</f>
        <v>0</v>
      </c>
      <c r="I3">
        <f>[5]Output!I3</f>
        <v>0</v>
      </c>
      <c r="J3">
        <f>[5]Output!J3</f>
        <v>3003.1574000000028</v>
      </c>
      <c r="K3">
        <f>[5]Output!K3</f>
        <v>3910.287001631636</v>
      </c>
      <c r="L3">
        <f>[5]Output!L3</f>
        <v>0</v>
      </c>
      <c r="O3" t="s">
        <v>56</v>
      </c>
      <c r="P3" s="14">
        <f>((SUMIF($B:$B,"*HOIL*",D:D))+(SUMIF($B:$B,"*HSAN*",D:D))+(SUMIF($B:$B,"*ADD*",D:D)))/1000</f>
        <v>8.0917860000000008</v>
      </c>
      <c r="Q3" s="14">
        <f t="shared" ref="Q3:X3" si="6">((SUMIF($B:$B,"*HOIL*",E:E))+(SUMIF($B:$B,"*HSAN*",E:E))+(SUMIF($B:$B,"*ADD*",E:E)))/1000</f>
        <v>6.6629600000000009</v>
      </c>
      <c r="R3" s="14">
        <f t="shared" si="6"/>
        <v>6.8122720000000081</v>
      </c>
      <c r="S3" s="14">
        <f t="shared" si="6"/>
        <v>6.4716560000000003</v>
      </c>
      <c r="T3" s="14">
        <f t="shared" si="6"/>
        <v>7.1206131999999913</v>
      </c>
      <c r="U3" s="14">
        <f t="shared" si="6"/>
        <v>5.8406690000000001</v>
      </c>
      <c r="V3" s="14">
        <f t="shared" si="6"/>
        <v>5.0473679999999996</v>
      </c>
      <c r="W3" s="14">
        <f t="shared" si="6"/>
        <v>3.9234045348277022</v>
      </c>
      <c r="X3" s="14">
        <f t="shared" si="6"/>
        <v>0</v>
      </c>
      <c r="Y3" s="3"/>
      <c r="Z3" t="s">
        <v>56</v>
      </c>
      <c r="AA3" s="14">
        <v>8.0917860000000008</v>
      </c>
      <c r="AB3" s="14">
        <v>6.66296</v>
      </c>
      <c r="AC3" s="14">
        <v>6.8122689999999997</v>
      </c>
      <c r="AD3" s="14"/>
      <c r="AF3" s="13">
        <f t="shared" si="3"/>
        <v>0</v>
      </c>
      <c r="AG3" s="13">
        <f t="shared" si="4"/>
        <v>0</v>
      </c>
      <c r="AH3" s="13">
        <f t="shared" si="5"/>
        <v>4.4038171231886025E-7</v>
      </c>
    </row>
    <row r="4" spans="1:34">
      <c r="A4" s="2">
        <f>[5]Output!A4</f>
        <v>2</v>
      </c>
      <c r="B4" s="2" t="str">
        <f>[5]Output!B4</f>
        <v>UPS_LOC_HSAN_1</v>
      </c>
      <c r="C4" s="2" t="str">
        <f>[5]Output!C4</f>
        <v>MIN_OIL_OBI</v>
      </c>
      <c r="D4">
        <f>[5]Output!D4</f>
        <v>191.32</v>
      </c>
      <c r="E4">
        <f>[5]Output!E4</f>
        <v>0</v>
      </c>
      <c r="F4">
        <f>[5]Output!F4</f>
        <v>0</v>
      </c>
      <c r="G4">
        <f>[5]Output!G4</f>
        <v>0</v>
      </c>
      <c r="H4">
        <f>[5]Output!H4</f>
        <v>0</v>
      </c>
      <c r="I4">
        <f>[5]Output!I4</f>
        <v>0</v>
      </c>
      <c r="J4">
        <f>[5]Output!J4</f>
        <v>0</v>
      </c>
      <c r="K4">
        <f>[5]Output!K4</f>
        <v>0</v>
      </c>
      <c r="L4">
        <f>[5]Output!L4</f>
        <v>0</v>
      </c>
      <c r="N4" s="38"/>
      <c r="O4" t="s">
        <v>57</v>
      </c>
      <c r="P4" s="14">
        <f>(SUMIF($B:$B,"*IMP_OIL*",D:D))/1000</f>
        <v>37.790515999999997</v>
      </c>
      <c r="Q4" s="14">
        <f t="shared" ref="Q4:X4" si="7">(SUMIF($B:$B,"*IMP_OIL*",E:E))/1000</f>
        <v>39.000935000000013</v>
      </c>
      <c r="R4" s="14">
        <f t="shared" si="7"/>
        <v>34.347166999999999</v>
      </c>
      <c r="S4" s="14">
        <f t="shared" si="7"/>
        <v>25.061213999999996</v>
      </c>
      <c r="T4" s="14">
        <f t="shared" si="7"/>
        <v>15.775261</v>
      </c>
      <c r="U4" s="14">
        <f t="shared" si="7"/>
        <v>10.204077940817504</v>
      </c>
      <c r="V4" s="14">
        <f t="shared" si="7"/>
        <v>0.59001945581263671</v>
      </c>
      <c r="W4" s="14">
        <f t="shared" si="7"/>
        <v>0</v>
      </c>
      <c r="X4" s="14">
        <f t="shared" si="7"/>
        <v>11.183014404428951</v>
      </c>
      <c r="Y4" s="3"/>
      <c r="Z4" t="s">
        <v>57</v>
      </c>
      <c r="AA4" s="14">
        <v>37.790516000000004</v>
      </c>
      <c r="AB4" s="14">
        <v>39.000934999999998</v>
      </c>
      <c r="AC4" s="14">
        <v>34.347169999999998</v>
      </c>
      <c r="AD4" s="14"/>
      <c r="AF4" s="13">
        <f t="shared" si="3"/>
        <v>0</v>
      </c>
      <c r="AG4" s="13">
        <f t="shared" si="4"/>
        <v>0</v>
      </c>
      <c r="AH4" s="13">
        <f t="shared" si="5"/>
        <v>-8.7343448029741921E-8</v>
      </c>
    </row>
    <row r="5" spans="1:34">
      <c r="A5" s="2">
        <f>[5]Output!A5</f>
        <v>3</v>
      </c>
      <c r="B5" s="2" t="str">
        <f>[5]Output!B5</f>
        <v>UPS_LOC_HSAN_2</v>
      </c>
      <c r="C5" s="2" t="str">
        <f>[5]Output!C5</f>
        <v>MIN_OIL_OBI</v>
      </c>
      <c r="D5">
        <f>[5]Output!D5</f>
        <v>191.32</v>
      </c>
      <c r="E5">
        <f>[5]Output!E5</f>
        <v>0</v>
      </c>
      <c r="F5">
        <f>[5]Output!F5</f>
        <v>0</v>
      </c>
      <c r="G5">
        <f>[5]Output!G5</f>
        <v>0</v>
      </c>
      <c r="H5">
        <f>[5]Output!H5</f>
        <v>0</v>
      </c>
      <c r="I5">
        <f>[5]Output!I5</f>
        <v>0</v>
      </c>
      <c r="J5">
        <f>[5]Output!J5</f>
        <v>0</v>
      </c>
      <c r="K5">
        <f>[5]Output!K5</f>
        <v>0</v>
      </c>
      <c r="L5">
        <f>[5]Output!L5</f>
        <v>0</v>
      </c>
      <c r="O5" t="s">
        <v>58</v>
      </c>
      <c r="P5" s="14">
        <f>(SUMIF($B:$B,"*EXP_OIL*",D:D))/1000</f>
        <v>17.983926</v>
      </c>
      <c r="Q5" s="14">
        <f t="shared" ref="Q5:X5" si="8">(SUMIF($B:$B,"*EXP_OIL*",E:E))/1000</f>
        <v>19.356833999999999</v>
      </c>
      <c r="R5" s="14">
        <f t="shared" si="8"/>
        <v>17.79956</v>
      </c>
      <c r="S5" s="14">
        <f t="shared" si="8"/>
        <v>10.740520285714279</v>
      </c>
      <c r="T5" s="14">
        <f t="shared" si="8"/>
        <v>6.7608261428571419</v>
      </c>
      <c r="U5" s="14">
        <f t="shared" si="8"/>
        <v>4.3731762603503572</v>
      </c>
      <c r="V5" s="14">
        <f t="shared" si="8"/>
        <v>0.25286548106255857</v>
      </c>
      <c r="W5" s="14">
        <f t="shared" si="8"/>
        <v>0</v>
      </c>
      <c r="X5" s="14">
        <f t="shared" si="8"/>
        <v>5.5277893819699848</v>
      </c>
      <c r="Y5" s="3"/>
      <c r="Z5" t="s">
        <v>58</v>
      </c>
      <c r="AA5" s="14">
        <v>17.983926</v>
      </c>
      <c r="AB5" s="14">
        <v>19.356834000000003</v>
      </c>
      <c r="AC5" s="14">
        <v>17.79956</v>
      </c>
      <c r="AD5" s="14"/>
      <c r="AF5" s="13">
        <f t="shared" si="3"/>
        <v>0</v>
      </c>
      <c r="AG5" s="13">
        <f t="shared" si="4"/>
        <v>0</v>
      </c>
      <c r="AH5" s="13">
        <f t="shared" si="5"/>
        <v>0</v>
      </c>
    </row>
    <row r="6" spans="1:34">
      <c r="A6" s="2">
        <f>[5]Output!A6</f>
        <v>4</v>
      </c>
      <c r="B6" s="2" t="str">
        <f>[5]Output!B6</f>
        <v>UPS_LOC_HSAN_3</v>
      </c>
      <c r="C6" s="2" t="str">
        <f>[5]Output!C6</f>
        <v>MIN_OIL_OBI</v>
      </c>
      <c r="D6">
        <f>[5]Output!D6</f>
        <v>95.660000000000011</v>
      </c>
      <c r="E6">
        <f>[5]Output!E6</f>
        <v>0</v>
      </c>
      <c r="F6">
        <f>[5]Output!F6</f>
        <v>0</v>
      </c>
      <c r="G6">
        <f>[5]Output!G6</f>
        <v>0</v>
      </c>
      <c r="H6">
        <f>[5]Output!H6</f>
        <v>0</v>
      </c>
      <c r="I6">
        <f>[5]Output!I6</f>
        <v>0</v>
      </c>
      <c r="J6">
        <f>[5]Output!J6</f>
        <v>0</v>
      </c>
      <c r="K6">
        <f>[5]Output!K6</f>
        <v>0</v>
      </c>
      <c r="L6">
        <f>[5]Output!L6</f>
        <v>0</v>
      </c>
      <c r="O6" s="2" t="s">
        <v>11</v>
      </c>
      <c r="P6" s="14">
        <f>((SUMIF($B:$B,"*UPS_LOC_NGA*",D:D))+(SUMIF($B:$B,"*UPS_GRO_NGA*",D:D))+(SUMIF($B:$B,"*UPS_DIS_NGA*",D:D))+SUMIF($B:$B,"*IMP_GAS*",D:D)-SUMIF($B:$B,"*EXP_GAS*",D:D))/1000</f>
        <v>21.602275999999989</v>
      </c>
      <c r="Q6" s="14">
        <f t="shared" ref="Q6:X6" si="9">((SUMIF($B:$B,"*UPS_LOC_NGA*",E:E))+(SUMIF($B:$B,"*UPS_GRO_NGA*",E:E))+(SUMIF($B:$B,"*UPS_DIS_NGA*",E:E))+SUMIF($B:$B,"*IMP_GAS*",E:E)-SUMIF($B:$B,"*EXP_GAS*",E:E))/1000</f>
        <v>18.568058000000001</v>
      </c>
      <c r="R6" s="14">
        <f t="shared" si="9"/>
        <v>19.061249999999998</v>
      </c>
      <c r="S6" s="14">
        <f t="shared" si="9"/>
        <v>14.631239911428569</v>
      </c>
      <c r="T6" s="14">
        <f t="shared" si="9"/>
        <v>11.389071114285713</v>
      </c>
      <c r="U6" s="14">
        <f t="shared" si="9"/>
        <v>10.811104685714286</v>
      </c>
      <c r="V6" s="14">
        <f t="shared" si="9"/>
        <v>10.295456257142858</v>
      </c>
      <c r="W6" s="14">
        <f t="shared" si="9"/>
        <v>9.00659299805743</v>
      </c>
      <c r="X6" s="14">
        <f t="shared" si="9"/>
        <v>9.3363742571428556</v>
      </c>
      <c r="Y6" s="3"/>
      <c r="Z6" s="2" t="s">
        <v>11</v>
      </c>
      <c r="AA6" s="14">
        <f>19.789843</f>
        <v>19.789843000000001</v>
      </c>
      <c r="AB6" s="14">
        <f>16.44385</f>
        <v>16.443850000000001</v>
      </c>
      <c r="AC6" s="14">
        <f>17.606439</f>
        <v>17.606439000000002</v>
      </c>
      <c r="AD6" s="13">
        <f>AC6/SUM($AC$2,$AC$6,$AC$10,$AC$14,$AC$15,$AC$19,$AC$20)</f>
        <v>0.25489263006167173</v>
      </c>
      <c r="AE6" s="5"/>
      <c r="AF6" s="13">
        <f t="shared" si="3"/>
        <v>8.390009460114245E-2</v>
      </c>
      <c r="AG6" s="13">
        <f t="shared" si="4"/>
        <v>0.1144011937058792</v>
      </c>
      <c r="AH6" s="13">
        <f t="shared" si="5"/>
        <v>7.6322958882549474E-2</v>
      </c>
    </row>
    <row r="7" spans="1:34">
      <c r="A7" s="2">
        <f>[5]Output!A7</f>
        <v>5</v>
      </c>
      <c r="B7" s="2" t="str">
        <f>[5]Output!B7</f>
        <v>UPS_REC_HSAN_1</v>
      </c>
      <c r="C7" s="2" t="str">
        <f>[5]Output!C7</f>
        <v>MIN_OIL_OBI</v>
      </c>
      <c r="D7">
        <f>[5]Output!D7</f>
        <v>0</v>
      </c>
      <c r="E7">
        <f>[5]Output!E7</f>
        <v>0</v>
      </c>
      <c r="F7">
        <f>[5]Output!F7</f>
        <v>3.0000000078871381E-3</v>
      </c>
      <c r="G7">
        <f>[5]Output!G7</f>
        <v>0</v>
      </c>
      <c r="H7">
        <f>[5]Output!H7</f>
        <v>389.01419999999212</v>
      </c>
      <c r="I7">
        <f>[5]Output!I7</f>
        <v>0</v>
      </c>
      <c r="J7">
        <f>[5]Output!J7</f>
        <v>0</v>
      </c>
      <c r="K7">
        <f>[5]Output!K7</f>
        <v>0</v>
      </c>
      <c r="L7">
        <f>[5]Output!L7</f>
        <v>0</v>
      </c>
      <c r="N7" s="14"/>
      <c r="O7" t="s">
        <v>56</v>
      </c>
      <c r="P7" s="14">
        <f>((SUMIF($B:$B,"*UPS_LOC_NGA*",D:D))+(SUMIF($B:$B,"*UPS_GRO_NGA*",D:D))+(SUMIF($B:$B,"*UPS_DIS_NGA*",D:D)))/1000</f>
        <v>11.339231</v>
      </c>
      <c r="Q7" s="14">
        <f t="shared" ref="Q7:X7" si="10">((SUMIF($B:$B,"*UPS_LOC_NGA*",E:E))+(SUMIF($B:$B,"*UPS_GRO_NGA*",E:E))+(SUMIF($B:$B,"*UPS_DIS_NGA*",E:E)))/1000</f>
        <v>9.3141140000000018</v>
      </c>
      <c r="R7" s="14">
        <f t="shared" si="10"/>
        <v>7.6936459999999993</v>
      </c>
      <c r="S7" s="14">
        <f t="shared" si="10"/>
        <v>6.9242809999999997</v>
      </c>
      <c r="T7" s="14">
        <f t="shared" si="10"/>
        <v>6.2318529999999992</v>
      </c>
      <c r="U7" s="14">
        <f t="shared" si="10"/>
        <v>5.6086679999999998</v>
      </c>
      <c r="V7" s="14">
        <f t="shared" si="10"/>
        <v>5.0478010000000015</v>
      </c>
      <c r="W7" s="14">
        <f t="shared" si="10"/>
        <v>4.5430209999999995</v>
      </c>
      <c r="X7" s="14">
        <f t="shared" si="10"/>
        <v>4.0887190000000002</v>
      </c>
      <c r="Y7" s="6"/>
      <c r="Z7" t="s">
        <v>56</v>
      </c>
      <c r="AA7" s="14">
        <v>11.339231</v>
      </c>
      <c r="AB7" s="14">
        <v>9.314114</v>
      </c>
      <c r="AC7" s="14">
        <v>7.6934240000000003</v>
      </c>
      <c r="AD7" s="14"/>
      <c r="AF7" s="13">
        <f t="shared" si="3"/>
        <v>0</v>
      </c>
      <c r="AG7" s="13">
        <f t="shared" si="4"/>
        <v>0</v>
      </c>
      <c r="AH7" s="13">
        <f t="shared" si="5"/>
        <v>2.8854979810533088E-5</v>
      </c>
    </row>
    <row r="8" spans="1:34">
      <c r="A8" s="2">
        <f>[5]Output!A8</f>
        <v>6</v>
      </c>
      <c r="B8" s="2" t="str">
        <f>[5]Output!B8</f>
        <v>UPS_REC_HSAN_2</v>
      </c>
      <c r="C8" s="2" t="str">
        <f>[5]Output!C8</f>
        <v>MIN_OIL_OBI</v>
      </c>
      <c r="D8">
        <f>[5]Output!D8</f>
        <v>0</v>
      </c>
      <c r="E8">
        <f>[5]Output!E8</f>
        <v>0</v>
      </c>
      <c r="F8">
        <f>[5]Output!F8</f>
        <v>0</v>
      </c>
      <c r="G8">
        <f>[5]Output!G8</f>
        <v>0</v>
      </c>
      <c r="H8">
        <f>[5]Output!H8</f>
        <v>389.0172</v>
      </c>
      <c r="I8">
        <f>[5]Output!I8</f>
        <v>0</v>
      </c>
      <c r="J8">
        <f>[5]Output!J8</f>
        <v>0</v>
      </c>
      <c r="K8">
        <f>[5]Output!K8</f>
        <v>0</v>
      </c>
      <c r="L8">
        <f>[5]Output!L8</f>
        <v>0</v>
      </c>
      <c r="O8" t="s">
        <v>57</v>
      </c>
      <c r="P8" s="14">
        <f>SUMIF($B:$B,"*IMP_GAS*",D:D)/1000</f>
        <v>18.444368999999988</v>
      </c>
      <c r="Q8" s="14">
        <f t="shared" ref="Q8:X8" si="11">SUMIF($B:$B,"*IMP_GAS*",E:E)/1000</f>
        <v>17.838476</v>
      </c>
      <c r="R8" s="14">
        <f t="shared" si="11"/>
        <v>18.722658999999997</v>
      </c>
      <c r="S8" s="14">
        <f t="shared" si="11"/>
        <v>13.487178094999999</v>
      </c>
      <c r="T8" s="14">
        <f t="shared" si="11"/>
        <v>9.0251316999999993</v>
      </c>
      <c r="U8" s="14">
        <f t="shared" si="11"/>
        <v>9.1042642000000011</v>
      </c>
      <c r="V8" s="14">
        <f t="shared" si="11"/>
        <v>9.1833966999999994</v>
      </c>
      <c r="W8" s="14">
        <f t="shared" si="11"/>
        <v>7.8112509966005037</v>
      </c>
      <c r="X8" s="14">
        <f t="shared" si="11"/>
        <v>9.1833966999999976</v>
      </c>
      <c r="Y8" s="3"/>
      <c r="Z8" t="s">
        <v>57</v>
      </c>
      <c r="AA8" s="14">
        <v>18.444368999999998</v>
      </c>
      <c r="AB8" s="14">
        <v>17.838476</v>
      </c>
      <c r="AC8" s="14">
        <v>18.722659</v>
      </c>
      <c r="AD8" s="14"/>
      <c r="AF8" s="13">
        <f t="shared" si="3"/>
        <v>0</v>
      </c>
      <c r="AG8" s="13">
        <f t="shared" si="4"/>
        <v>0</v>
      </c>
      <c r="AH8" s="13">
        <f t="shared" si="5"/>
        <v>0</v>
      </c>
    </row>
    <row r="9" spans="1:34">
      <c r="A9" s="2">
        <f>[5]Output!A9</f>
        <v>7</v>
      </c>
      <c r="B9" s="2" t="str">
        <f>[5]Output!B9</f>
        <v>UPS_REC_HSAN_3</v>
      </c>
      <c r="C9" s="2" t="str">
        <f>[5]Output!C9</f>
        <v>MIN_OIL_OBI</v>
      </c>
      <c r="D9">
        <f>[5]Output!D9</f>
        <v>0</v>
      </c>
      <c r="E9">
        <f>[5]Output!E9</f>
        <v>0</v>
      </c>
      <c r="F9">
        <f>[5]Output!F9</f>
        <v>0</v>
      </c>
      <c r="G9">
        <f>[5]Output!G9</f>
        <v>0</v>
      </c>
      <c r="H9">
        <f>[5]Output!H9</f>
        <v>194.50880000000001</v>
      </c>
      <c r="I9">
        <f>[5]Output!I9</f>
        <v>0</v>
      </c>
      <c r="J9">
        <f>[5]Output!J9</f>
        <v>0</v>
      </c>
      <c r="K9">
        <f>[5]Output!K9</f>
        <v>0</v>
      </c>
      <c r="L9">
        <f>[5]Output!L9</f>
        <v>0</v>
      </c>
      <c r="O9" t="s">
        <v>58</v>
      </c>
      <c r="P9" s="14">
        <f>SUMIF($B:$B,"*EXP_GAS*",D:D)/1000</f>
        <v>8.1813239999999983</v>
      </c>
      <c r="Q9" s="14">
        <f t="shared" ref="Q9:X9" si="12">SUMIF($B:$B,"*EXP_GAS*",E:E)/1000</f>
        <v>8.5845319999999994</v>
      </c>
      <c r="R9" s="14">
        <f t="shared" si="12"/>
        <v>7.3550549999999992</v>
      </c>
      <c r="S9" s="14">
        <f t="shared" si="12"/>
        <v>5.7802191835714289</v>
      </c>
      <c r="T9" s="14">
        <f t="shared" si="12"/>
        <v>3.8679135857142861</v>
      </c>
      <c r="U9" s="14">
        <f t="shared" si="12"/>
        <v>3.9018275142857144</v>
      </c>
      <c r="V9" s="14">
        <f t="shared" si="12"/>
        <v>3.9357414428571427</v>
      </c>
      <c r="W9" s="14">
        <f t="shared" si="12"/>
        <v>3.3476789985430728</v>
      </c>
      <c r="X9" s="14">
        <f t="shared" si="12"/>
        <v>3.9357414428571418</v>
      </c>
      <c r="Y9" s="3"/>
      <c r="Z9" t="s">
        <v>58</v>
      </c>
      <c r="AA9" s="14">
        <v>8.181324</v>
      </c>
      <c r="AB9" s="14">
        <v>8.5845319999999994</v>
      </c>
      <c r="AC9" s="14">
        <v>7.3550550000000001</v>
      </c>
      <c r="AD9" s="14"/>
      <c r="AF9" s="13">
        <f>1-AA9/P9</f>
        <v>0</v>
      </c>
      <c r="AG9" s="13">
        <f t="shared" si="4"/>
        <v>0</v>
      </c>
      <c r="AH9" s="13">
        <f t="shared" si="5"/>
        <v>0</v>
      </c>
    </row>
    <row r="10" spans="1:34">
      <c r="A10" s="2">
        <f>[5]Output!A10</f>
        <v>8</v>
      </c>
      <c r="B10" s="2" t="str">
        <f>[5]Output!B10</f>
        <v>UPS_LOC_NGA_1</v>
      </c>
      <c r="C10" s="2" t="str">
        <f>[5]Output!C10</f>
        <v>MIN_GAS_NGA</v>
      </c>
      <c r="D10">
        <f>[5]Output!D10</f>
        <v>11339.231</v>
      </c>
      <c r="E10">
        <f>[5]Output!E10</f>
        <v>9314.1140000000014</v>
      </c>
      <c r="F10">
        <f>[5]Output!F10</f>
        <v>6033.454999999999</v>
      </c>
      <c r="G10">
        <f>[5]Output!G10</f>
        <v>0</v>
      </c>
      <c r="H10">
        <f>[5]Output!H10</f>
        <v>0</v>
      </c>
      <c r="I10">
        <f>[5]Output!I10</f>
        <v>0</v>
      </c>
      <c r="J10">
        <f>[5]Output!J10</f>
        <v>0</v>
      </c>
      <c r="K10">
        <f>[5]Output!K10</f>
        <v>0</v>
      </c>
      <c r="L10">
        <f>[5]Output!L10</f>
        <v>0</v>
      </c>
      <c r="O10" s="2" t="s">
        <v>39</v>
      </c>
      <c r="P10" s="14">
        <f>(SUMIF($B:$B,"*BCO*",D:D)+(SUMIF($B:$B,"*HCO*",D:D))+(SUMIF($B:$B,"*IMP_COA*",D:D))-((SUMIF($B:$B,"*EXP_COA*",D:D))))/1000</f>
        <v>11.972166999999999</v>
      </c>
      <c r="Q10" s="14">
        <f t="shared" ref="Q10:X10" si="13">(SUMIF($B:$B,"*BCO*",E:E)+(SUMIF($B:$B,"*HCO*",E:E))+(SUMIF($B:$B,"*IMP_COA*",E:E))-((SUMIF($B:$B,"*EXP_COA*",E:E))))/1000</f>
        <v>11.415032999999999</v>
      </c>
      <c r="R10" s="14">
        <f t="shared" si="13"/>
        <v>7.185333</v>
      </c>
      <c r="S10" s="14">
        <f t="shared" si="13"/>
        <v>5.2747222044444442</v>
      </c>
      <c r="T10" s="14">
        <f t="shared" si="13"/>
        <v>4.4606547884444447</v>
      </c>
      <c r="U10" s="14">
        <f t="shared" si="13"/>
        <v>3.8000476256588063</v>
      </c>
      <c r="V10" s="14">
        <f t="shared" si="13"/>
        <v>3.7429417884444445</v>
      </c>
      <c r="W10" s="14">
        <f t="shared" si="13"/>
        <v>3.4612907884444444</v>
      </c>
      <c r="X10" s="14">
        <f t="shared" si="13"/>
        <v>3.2200257884444445</v>
      </c>
      <c r="Y10" s="18"/>
      <c r="Z10" s="2" t="s">
        <v>39</v>
      </c>
      <c r="AA10" s="14">
        <f>12.60168</f>
        <v>12.60168</v>
      </c>
      <c r="AB10" s="14">
        <f>11.962944</f>
        <v>11.962944</v>
      </c>
      <c r="AC10" s="14">
        <f>7.647131</f>
        <v>7.6471309999999999</v>
      </c>
      <c r="AD10" s="13">
        <f>AC10/SUM($AC$2,$AC$6,$AC$10,$AC$14,$AC$15,$AC$19,$AC$20)</f>
        <v>0.11070934520127218</v>
      </c>
      <c r="AF10" s="13">
        <f t="shared" si="3"/>
        <v>-5.2581374783696289E-2</v>
      </c>
      <c r="AG10" s="13">
        <f t="shared" si="4"/>
        <v>-4.7999072801629294E-2</v>
      </c>
      <c r="AH10" s="13">
        <f t="shared" si="5"/>
        <v>-6.4269533506658538E-2</v>
      </c>
    </row>
    <row r="11" spans="1:34">
      <c r="A11" s="2">
        <f>[5]Output!A11</f>
        <v>9</v>
      </c>
      <c r="B11" s="2" t="str">
        <f>[5]Output!B11</f>
        <v>UPS_LOC_NGA_2</v>
      </c>
      <c r="C11" s="2" t="str">
        <f>[5]Output!C11</f>
        <v>MIN_GAS_NGA</v>
      </c>
      <c r="D11">
        <f>[5]Output!D11</f>
        <v>0</v>
      </c>
      <c r="E11">
        <f>[5]Output!E11</f>
        <v>0</v>
      </c>
      <c r="F11">
        <f>[5]Output!F11</f>
        <v>1660.1910000000009</v>
      </c>
      <c r="G11">
        <f>[5]Output!G11</f>
        <v>6924.2809999999999</v>
      </c>
      <c r="H11">
        <f>[5]Output!H11</f>
        <v>6231.8529999999992</v>
      </c>
      <c r="I11">
        <f>[5]Output!I11</f>
        <v>5608.6679999999997</v>
      </c>
      <c r="J11">
        <f>[5]Output!J11</f>
        <v>5047.8010000000013</v>
      </c>
      <c r="K11">
        <f>[5]Output!K11</f>
        <v>4543.0209999999997</v>
      </c>
      <c r="L11">
        <f>[5]Output!L11</f>
        <v>2783.2924999999991</v>
      </c>
      <c r="O11" t="s">
        <v>56</v>
      </c>
      <c r="P11" s="14">
        <f>(SUMIF($B:$B,"*BCO*",D:D)+(SUMIF($B:$B,"*HCO*",D:D)))/1000</f>
        <v>6.9183659999999998</v>
      </c>
      <c r="Q11" s="14">
        <f t="shared" ref="Q11:X11" si="14">(SUMIF($B:$B,"*BCO*",E:E)+(SUMIF($B:$B,"*HCO*",E:E)))/1000</f>
        <v>5.9590180000000004</v>
      </c>
      <c r="R11" s="14">
        <f t="shared" si="14"/>
        <v>3.921977</v>
      </c>
      <c r="S11" s="14">
        <f t="shared" si="14"/>
        <v>3.3806030000000002</v>
      </c>
      <c r="T11" s="14">
        <f t="shared" si="14"/>
        <v>2.9232010000000002</v>
      </c>
      <c r="U11" s="14">
        <f t="shared" si="14"/>
        <v>2.2625938372143617</v>
      </c>
      <c r="V11" s="14">
        <f t="shared" si="14"/>
        <v>2.2054880000000003</v>
      </c>
      <c r="W11" s="14">
        <f t="shared" si="14"/>
        <v>1.923837</v>
      </c>
      <c r="X11" s="14">
        <f t="shared" si="14"/>
        <v>1.682572</v>
      </c>
      <c r="Y11" s="5"/>
      <c r="Z11" t="s">
        <v>56</v>
      </c>
      <c r="AA11" s="14">
        <f>(789.178+2318.146+117.167+55.835+3638.04)/1000</f>
        <v>6.9183659999999998</v>
      </c>
      <c r="AB11" s="14">
        <f>(635.307+1778.289+65.221+36.618+3443.583)/1000</f>
        <v>5.9590180000000004</v>
      </c>
      <c r="AC11" s="14">
        <f>(423.96+1023.41+0+44.396+2430.211)/1000</f>
        <v>3.921977</v>
      </c>
      <c r="AD11" s="5"/>
      <c r="AF11" s="13">
        <f t="shared" si="3"/>
        <v>0</v>
      </c>
      <c r="AG11" s="13">
        <f t="shared" si="4"/>
        <v>0</v>
      </c>
      <c r="AH11" s="13">
        <f t="shared" si="5"/>
        <v>0</v>
      </c>
    </row>
    <row r="12" spans="1:34">
      <c r="A12" s="2">
        <f>[5]Output!A12</f>
        <v>10</v>
      </c>
      <c r="B12" s="2" t="str">
        <f>[5]Output!B12</f>
        <v>UPS_LOC_NGA_3</v>
      </c>
      <c r="C12" s="2" t="str">
        <f>[5]Output!C12</f>
        <v>MIN_GAS_NGA</v>
      </c>
      <c r="D12">
        <f>[5]Output!D12</f>
        <v>0</v>
      </c>
      <c r="E12">
        <f>[5]Output!E12</f>
        <v>0</v>
      </c>
      <c r="F12">
        <f>[5]Output!F12</f>
        <v>0</v>
      </c>
      <c r="G12">
        <f>[5]Output!G12</f>
        <v>0</v>
      </c>
      <c r="H12">
        <f>[5]Output!H12</f>
        <v>0</v>
      </c>
      <c r="I12">
        <f>[5]Output!I12</f>
        <v>0</v>
      </c>
      <c r="J12">
        <f>[5]Output!J12</f>
        <v>0</v>
      </c>
      <c r="K12">
        <f>[5]Output!K12</f>
        <v>0</v>
      </c>
      <c r="L12">
        <f>[5]Output!L12</f>
        <v>1305.4265000000009</v>
      </c>
      <c r="O12" t="s">
        <v>57</v>
      </c>
      <c r="P12" s="14">
        <f>(SUMIF($B:$B,"*IMP_COA*",D:D))/1000</f>
        <v>5.9855910000000003</v>
      </c>
      <c r="Q12" s="14">
        <f t="shared" ref="Q12:X12" si="15">(SUMIF($B:$B,"*IMP_COA*",E:E))/1000</f>
        <v>6.2194159999999989</v>
      </c>
      <c r="R12" s="14">
        <f t="shared" si="15"/>
        <v>3.8351119999999996</v>
      </c>
      <c r="S12" s="14">
        <f t="shared" si="15"/>
        <v>2.2032718440000001</v>
      </c>
      <c r="T12" s="14">
        <f t="shared" si="15"/>
        <v>1.7296355119999998</v>
      </c>
      <c r="U12" s="14">
        <f t="shared" si="15"/>
        <v>1.7296355119999998</v>
      </c>
      <c r="V12" s="14">
        <f t="shared" si="15"/>
        <v>1.7296355119999998</v>
      </c>
      <c r="W12" s="14">
        <f t="shared" si="15"/>
        <v>1.7296355119999998</v>
      </c>
      <c r="X12" s="14">
        <f t="shared" si="15"/>
        <v>1.7296355119999998</v>
      </c>
      <c r="Y12" s="5"/>
      <c r="Z12" t="s">
        <v>57</v>
      </c>
      <c r="AA12" s="14">
        <v>5.9855809999999998</v>
      </c>
      <c r="AB12" s="14">
        <v>6.2194159999999998</v>
      </c>
      <c r="AC12" s="14">
        <v>3.8351120000000001</v>
      </c>
      <c r="AD12" s="5"/>
      <c r="AF12" s="13">
        <f t="shared" si="3"/>
        <v>1.6706788018572283E-6</v>
      </c>
      <c r="AG12" s="13">
        <f t="shared" si="4"/>
        <v>0</v>
      </c>
      <c r="AH12" s="13">
        <f t="shared" si="5"/>
        <v>0</v>
      </c>
    </row>
    <row r="13" spans="1:34">
      <c r="A13" s="2">
        <f>[5]Output!A13</f>
        <v>11</v>
      </c>
      <c r="B13" s="2" t="str">
        <f>[5]Output!B13</f>
        <v>UPS_LOC_BCO</v>
      </c>
      <c r="C13" s="2" t="str">
        <f>[5]Output!C13</f>
        <v>MIN_COA_BCO</v>
      </c>
      <c r="D13">
        <f>[5]Output!D13</f>
        <v>3638.04</v>
      </c>
      <c r="E13">
        <f>[5]Output!E13</f>
        <v>3443.5830000000001</v>
      </c>
      <c r="F13">
        <f>[5]Output!F13</f>
        <v>2430.2109999999998</v>
      </c>
      <c r="G13">
        <f>[5]Output!G13</f>
        <v>2187.19</v>
      </c>
      <c r="H13">
        <f>[5]Output!H13</f>
        <v>1968.471</v>
      </c>
      <c r="I13">
        <f>[5]Output!I13</f>
        <v>1498.809837214362</v>
      </c>
      <c r="J13">
        <f>[5]Output!J13</f>
        <v>1594.461</v>
      </c>
      <c r="K13">
        <f>[5]Output!K13</f>
        <v>1435.0150000000001</v>
      </c>
      <c r="L13">
        <f>[5]Output!L13</f>
        <v>1291.5139999999999</v>
      </c>
      <c r="O13" t="s">
        <v>58</v>
      </c>
      <c r="P13" s="14">
        <f>(SUMIF($B:$B,"*EXP_COA*",D:D))/1000</f>
        <v>0.93179000000000023</v>
      </c>
      <c r="Q13" s="14">
        <f t="shared" ref="Q13:X13" si="16">(SUMIF($B:$B,"*EXP_COA*",E:E))/1000</f>
        <v>0.763401</v>
      </c>
      <c r="R13" s="14">
        <f t="shared" si="16"/>
        <v>0.57175599999999993</v>
      </c>
      <c r="S13" s="14">
        <f t="shared" si="16"/>
        <v>0.30915263955555561</v>
      </c>
      <c r="T13" s="14">
        <f t="shared" si="16"/>
        <v>0.19218172355555549</v>
      </c>
      <c r="U13" s="14">
        <f t="shared" si="16"/>
        <v>0.19218172355555549</v>
      </c>
      <c r="V13" s="14">
        <f t="shared" si="16"/>
        <v>0.19218172355555549</v>
      </c>
      <c r="W13" s="14">
        <f t="shared" si="16"/>
        <v>0.19218172355555549</v>
      </c>
      <c r="X13" s="14">
        <f t="shared" si="16"/>
        <v>0.19218172355555549</v>
      </c>
      <c r="Y13" s="3"/>
      <c r="Z13" t="s">
        <v>58</v>
      </c>
      <c r="AA13" s="14">
        <v>0.93179000000000001</v>
      </c>
      <c r="AB13" s="14">
        <v>0.763401</v>
      </c>
      <c r="AC13" s="14">
        <v>0.57175600000000004</v>
      </c>
      <c r="AD13" s="14"/>
      <c r="AF13" s="13"/>
      <c r="AG13" s="13"/>
      <c r="AH13" s="13"/>
    </row>
    <row r="14" spans="1:34">
      <c r="A14" s="2">
        <f>[5]Output!A14</f>
        <v>12</v>
      </c>
      <c r="B14" s="2" t="str">
        <f>[5]Output!B14</f>
        <v>UPS_LOC_HCO</v>
      </c>
      <c r="C14" s="2" t="str">
        <f>[5]Output!C14</f>
        <v>MIN_COA_HCO</v>
      </c>
      <c r="D14">
        <f>[5]Output!D14</f>
        <v>3280.326</v>
      </c>
      <c r="E14">
        <f>[5]Output!E14</f>
        <v>2515.4349999999999</v>
      </c>
      <c r="F14">
        <f>[5]Output!F14</f>
        <v>1491.7660000000001</v>
      </c>
      <c r="G14">
        <f>[5]Output!G14</f>
        <v>1193.413</v>
      </c>
      <c r="H14">
        <f>[5]Output!H14</f>
        <v>954.73000000000013</v>
      </c>
      <c r="I14">
        <f>[5]Output!I14</f>
        <v>763.78399999999999</v>
      </c>
      <c r="J14">
        <f>[5]Output!J14</f>
        <v>611.02700000000004</v>
      </c>
      <c r="K14">
        <f>[5]Output!K14</f>
        <v>488.82199999999989</v>
      </c>
      <c r="L14">
        <f>[5]Output!L14</f>
        <v>391.05799999999999</v>
      </c>
      <c r="O14" s="2" t="s">
        <v>48</v>
      </c>
      <c r="P14" s="14">
        <f>(SUMIF($B:$B,"*BIO*",D:D))/1000</f>
        <v>5.7134919999999996</v>
      </c>
      <c r="Q14" s="14">
        <f t="shared" ref="Q14:X14" si="17">(SUMIF($B:$B,"*BIO*",E:E))/1000</f>
        <v>6.3092429999999986</v>
      </c>
      <c r="R14" s="14">
        <f t="shared" si="17"/>
        <v>7.0596340000000017</v>
      </c>
      <c r="S14" s="14">
        <f t="shared" si="17"/>
        <v>9.0428041911880221</v>
      </c>
      <c r="T14" s="14">
        <f t="shared" si="17"/>
        <v>9.9687121918295656</v>
      </c>
      <c r="U14" s="14">
        <f t="shared" si="17"/>
        <v>9.5266826563055638</v>
      </c>
      <c r="V14" s="14">
        <f t="shared" si="17"/>
        <v>9.017463600000001</v>
      </c>
      <c r="W14" s="14">
        <f t="shared" si="17"/>
        <v>9.0597636000000019</v>
      </c>
      <c r="X14" s="14">
        <f t="shared" si="17"/>
        <v>9.128876009440015</v>
      </c>
      <c r="Y14" s="5"/>
      <c r="Z14" s="2" t="s">
        <v>48</v>
      </c>
      <c r="AA14" s="14">
        <f>5.713492</f>
        <v>5.7134919999999996</v>
      </c>
      <c r="AB14" s="14">
        <f>6.309243</f>
        <v>6.3092430000000004</v>
      </c>
      <c r="AC14" s="14">
        <f>7.059634</f>
        <v>7.059634</v>
      </c>
      <c r="AD14" s="13">
        <f>AC14/SUM($AC$2,$AC$6,$AC$10,$AC$14,$AC$15,$AC$19,$AC$20)</f>
        <v>0.10220401056299912</v>
      </c>
      <c r="AF14" s="13">
        <f t="shared" ref="AF14:AH15" si="18">1-AA14/P14</f>
        <v>0</v>
      </c>
      <c r="AG14" s="13">
        <f t="shared" si="18"/>
        <v>0</v>
      </c>
      <c r="AH14" s="13">
        <f t="shared" si="18"/>
        <v>0</v>
      </c>
    </row>
    <row r="15" spans="1:34">
      <c r="A15" s="2">
        <f>[5]Output!A15</f>
        <v>13</v>
      </c>
      <c r="B15" s="2" t="str">
        <f>[5]Output!B15</f>
        <v>UPS_NUC_LWR_UOX_EXS</v>
      </c>
      <c r="C15" s="2" t="str">
        <f>[5]Output!C15</f>
        <v>UPS_NUC_HET_LWR_UOX</v>
      </c>
      <c r="D15">
        <f>[5]Output!D15</f>
        <v>10542.65590793708</v>
      </c>
      <c r="E15">
        <f>[5]Output!E15</f>
        <v>9813.4919207987787</v>
      </c>
      <c r="F15">
        <f>[5]Output!F15</f>
        <v>8330.1264515146704</v>
      </c>
      <c r="G15">
        <f>[5]Output!G15</f>
        <v>8877.4917457267875</v>
      </c>
      <c r="H15">
        <f>[5]Output!H15</f>
        <v>8365.6013100355431</v>
      </c>
      <c r="I15">
        <f>[5]Output!I15</f>
        <v>7853.7108743442241</v>
      </c>
      <c r="J15">
        <f>[5]Output!J15</f>
        <v>7126.2077560162452</v>
      </c>
      <c r="K15">
        <f>[5]Output!K15</f>
        <v>6673.5495437976006</v>
      </c>
      <c r="L15">
        <f>[5]Output!L15</f>
        <v>6220.8913315789468</v>
      </c>
      <c r="O15" s="2" t="s">
        <v>49</v>
      </c>
      <c r="P15" s="14">
        <f>(SUMIF($B:$B,"*HYD*",D:D))/1000</f>
        <v>2.0162710000000001</v>
      </c>
      <c r="Q15" s="14">
        <f t="shared" ref="Q15:X15" si="19">(SUMIF($B:$B,"*HYD*",E:E))/1000</f>
        <v>2.0523500000000001</v>
      </c>
      <c r="R15" s="14">
        <f t="shared" si="19"/>
        <v>2.1570689999999999</v>
      </c>
      <c r="S15" s="14">
        <f t="shared" si="19"/>
        <v>2.1210169529425498</v>
      </c>
      <c r="T15" s="14">
        <f t="shared" si="19"/>
        <v>2.1267785304297</v>
      </c>
      <c r="U15" s="14">
        <f t="shared" si="19"/>
        <v>2.1617559199636838</v>
      </c>
      <c r="V15" s="14">
        <f t="shared" si="19"/>
        <v>2.1840125084573909</v>
      </c>
      <c r="W15" s="14">
        <f t="shared" si="19"/>
        <v>2.3251317144479997</v>
      </c>
      <c r="X15" s="14">
        <f t="shared" si="19"/>
        <v>2.3971443911999999</v>
      </c>
      <c r="Y15" s="3"/>
      <c r="Z15" s="2" t="s">
        <v>49</v>
      </c>
      <c r="AA15" s="14">
        <f>2.016271</f>
        <v>2.0162710000000001</v>
      </c>
      <c r="AB15" s="14">
        <f>2.05235</f>
        <v>2.0523500000000001</v>
      </c>
      <c r="AC15" s="14">
        <f>2.157069</f>
        <v>2.1570689999999999</v>
      </c>
      <c r="AD15" s="13">
        <f>AC15/SUM($AC$2,$AC$6,$AC$10,$AC$14,$AC$15,$AC$19,$AC$20)</f>
        <v>3.1228404030735575E-2</v>
      </c>
      <c r="AF15" s="13">
        <f t="shared" si="18"/>
        <v>0</v>
      </c>
      <c r="AG15" s="13">
        <f t="shared" si="18"/>
        <v>0</v>
      </c>
      <c r="AH15" s="13">
        <f t="shared" si="18"/>
        <v>0</v>
      </c>
    </row>
    <row r="16" spans="1:34">
      <c r="A16" s="2">
        <f>[5]Output!A16</f>
        <v>14</v>
      </c>
      <c r="B16" s="2" t="str">
        <f>[5]Output!B16</f>
        <v>UPS_RES_OIL_ADD</v>
      </c>
      <c r="C16" s="2" t="str">
        <f>[5]Output!C16</f>
        <v>MIN_OIL_ADD</v>
      </c>
      <c r="D16">
        <f>[5]Output!D16</f>
        <v>228.74000000000069</v>
      </c>
      <c r="E16">
        <f>[5]Output!E16</f>
        <v>635.72400000000016</v>
      </c>
      <c r="F16">
        <f>[5]Output!F16</f>
        <v>615.42500000000018</v>
      </c>
      <c r="G16">
        <f>[5]Output!G16</f>
        <v>584.65399999999966</v>
      </c>
      <c r="H16">
        <f>[5]Output!H16</f>
        <v>555.42100000000016</v>
      </c>
      <c r="I16">
        <f>[5]Output!I16</f>
        <v>527.64999999999964</v>
      </c>
      <c r="J16">
        <f>[5]Output!J16</f>
        <v>0</v>
      </c>
      <c r="K16">
        <f>[5]Output!K16</f>
        <v>13.11753319606618</v>
      </c>
      <c r="L16">
        <f>[5]Output!L16</f>
        <v>0</v>
      </c>
      <c r="O16" s="2" t="s">
        <v>50</v>
      </c>
      <c r="P16" s="14">
        <f>(SUMIF($B:$B,"*GEO*",D:D))/1000</f>
        <v>0.22309688428507971</v>
      </c>
      <c r="Q16" s="14">
        <f t="shared" ref="Q16:X16" si="20">(SUMIF($B:$B,"*GEO*",E:E))/1000</f>
        <v>0.40596413941346321</v>
      </c>
      <c r="R16" s="14">
        <f t="shared" si="20"/>
        <v>0.51842061134108441</v>
      </c>
      <c r="S16" s="14">
        <f t="shared" si="20"/>
        <v>0.63037676567501111</v>
      </c>
      <c r="T16" s="14">
        <f t="shared" si="20"/>
        <v>0.73433619308491394</v>
      </c>
      <c r="U16" s="14">
        <f t="shared" si="20"/>
        <v>0.84692425010635808</v>
      </c>
      <c r="V16" s="14">
        <f t="shared" si="20"/>
        <v>1.0337804650912561</v>
      </c>
      <c r="W16" s="14">
        <f t="shared" si="20"/>
        <v>1.1922589147391349</v>
      </c>
      <c r="X16" s="14">
        <f t="shared" si="20"/>
        <v>1.3253980490387101</v>
      </c>
      <c r="Y16" s="6"/>
      <c r="Z16" s="2" t="s">
        <v>50</v>
      </c>
      <c r="AA16" s="3"/>
      <c r="AB16" s="3"/>
      <c r="AC16" s="3"/>
      <c r="AD16" s="3"/>
    </row>
    <row r="17" spans="1:34">
      <c r="A17" s="2">
        <f>[5]Output!A17</f>
        <v>15</v>
      </c>
      <c r="B17" s="2" t="str">
        <f>[5]Output!B17</f>
        <v>UPS_BIO_RPS_POT</v>
      </c>
      <c r="C17" s="2" t="str">
        <f>[5]Output!C17</f>
        <v>RNW_POT_BIO_RPS</v>
      </c>
      <c r="D17" s="40">
        <f>[5]Output!D17</f>
        <v>176.54811924531671</v>
      </c>
      <c r="E17" s="40">
        <f>[5]Output!E17</f>
        <v>521.99999999999989</v>
      </c>
      <c r="F17" s="40">
        <f>[5]Output!F17</f>
        <v>670.4</v>
      </c>
      <c r="G17" s="40">
        <f>[5]Output!G17</f>
        <v>809.9</v>
      </c>
      <c r="H17">
        <f>[5]Output!H17</f>
        <v>949.40000000000009</v>
      </c>
      <c r="I17">
        <f>[5]Output!I17</f>
        <v>972.59999999999991</v>
      </c>
      <c r="J17">
        <f>[5]Output!J17</f>
        <v>995.80000000000007</v>
      </c>
      <c r="K17">
        <f>[5]Output!K17</f>
        <v>1014.6</v>
      </c>
      <c r="L17">
        <f>[5]Output!L17</f>
        <v>1033.4000000000001</v>
      </c>
      <c r="M17" s="41"/>
      <c r="O17" s="2" t="s">
        <v>51</v>
      </c>
      <c r="P17" s="14">
        <f>(SUMIF($B:$B,"*SOL*",D:D))/1000</f>
        <v>0.4349281157149204</v>
      </c>
      <c r="Q17" s="14">
        <f t="shared" ref="Q17:X17" si="21">(SUMIF($B:$B,"*SOL*",E:E))/1000</f>
        <v>0.8373278605865373</v>
      </c>
      <c r="R17" s="14">
        <f t="shared" si="21"/>
        <v>1.2380883886589156</v>
      </c>
      <c r="S17" s="14">
        <f t="shared" si="21"/>
        <v>2.0261251464169936</v>
      </c>
      <c r="T17" s="14">
        <f t="shared" si="21"/>
        <v>3.3961877967415952</v>
      </c>
      <c r="U17" s="14">
        <f t="shared" si="21"/>
        <v>5.2767912915213069</v>
      </c>
      <c r="V17" s="14">
        <f t="shared" si="21"/>
        <v>8.1635524808567848</v>
      </c>
      <c r="W17" s="14">
        <f t="shared" si="21"/>
        <v>9.8862429811702928</v>
      </c>
      <c r="X17" s="14">
        <f t="shared" si="21"/>
        <v>11.062726493286927</v>
      </c>
      <c r="Y17" s="6"/>
      <c r="Z17" s="2" t="s">
        <v>51</v>
      </c>
      <c r="AA17" s="3"/>
      <c r="AB17" s="3"/>
      <c r="AC17" s="3"/>
      <c r="AD17" s="3"/>
    </row>
    <row r="18" spans="1:34">
      <c r="A18" s="2">
        <f>[5]Output!A18</f>
        <v>16</v>
      </c>
      <c r="B18" s="2" t="str">
        <f>[5]Output!B18</f>
        <v>UPS_BIO_CRP_STC_POT</v>
      </c>
      <c r="C18" s="2" t="str">
        <f>[5]Output!C18</f>
        <v>RNW_POT_BIO_CRP_STC</v>
      </c>
      <c r="D18" s="40">
        <f>[5]Output!D18</f>
        <v>95.129058419180836</v>
      </c>
      <c r="E18" s="40">
        <f>[5]Output!E18</f>
        <v>143.81697153277341</v>
      </c>
      <c r="F18" s="40">
        <f>[5]Output!F18</f>
        <v>180.32830185995701</v>
      </c>
      <c r="G18" s="40">
        <f>[5]Output!G18</f>
        <v>0</v>
      </c>
      <c r="H18">
        <f>[5]Output!H18</f>
        <v>278.32617989645848</v>
      </c>
      <c r="I18">
        <f>[5]Output!I18</f>
        <v>288.3</v>
      </c>
      <c r="J18">
        <f>[5]Output!J18</f>
        <v>288.5</v>
      </c>
      <c r="K18">
        <f>[5]Output!K18</f>
        <v>286.64999999999998</v>
      </c>
      <c r="L18">
        <f>[5]Output!L18</f>
        <v>284.8</v>
      </c>
      <c r="M18" s="41"/>
      <c r="O18" s="2" t="s">
        <v>52</v>
      </c>
      <c r="P18" s="14">
        <f>(SUMIF($B:$B,"*WIN*",D:D))/1000</f>
        <v>0.5500799999999999</v>
      </c>
      <c r="Q18" s="14">
        <f t="shared" ref="Q18:X18" si="22">(SUMIF($B:$B,"*WIN*",E:E))/1000</f>
        <v>1.10964</v>
      </c>
      <c r="R18" s="14">
        <f t="shared" si="22"/>
        <v>1.79026</v>
      </c>
      <c r="S18" s="14">
        <f t="shared" si="22"/>
        <v>3.2377238378525468</v>
      </c>
      <c r="T18" s="14">
        <f t="shared" si="22"/>
        <v>4.4656430174571939</v>
      </c>
      <c r="U18" s="14">
        <f t="shared" si="22"/>
        <v>5.2431467516638817</v>
      </c>
      <c r="V18" s="14">
        <f t="shared" si="22"/>
        <v>5.6935615902353147</v>
      </c>
      <c r="W18" s="14">
        <f t="shared" si="22"/>
        <v>5.8625402615157478</v>
      </c>
      <c r="X18" s="14">
        <f t="shared" si="22"/>
        <v>6.0127122016998973</v>
      </c>
      <c r="Z18" s="2" t="s">
        <v>52</v>
      </c>
      <c r="AA18" s="3"/>
      <c r="AB18" s="3"/>
      <c r="AC18" s="3"/>
      <c r="AD18" s="3"/>
    </row>
    <row r="19" spans="1:34">
      <c r="A19" s="2">
        <f>[5]Output!A19</f>
        <v>17</v>
      </c>
      <c r="B19" s="2" t="str">
        <f>[5]Output!B19</f>
        <v>UPS_BIO_CRP_SUG_POT</v>
      </c>
      <c r="C19" s="2" t="str">
        <f>[5]Output!C19</f>
        <v>RNW_POT_BIO_CRP_SUG</v>
      </c>
      <c r="D19" s="40">
        <f>[5]Output!D19</f>
        <v>346.6</v>
      </c>
      <c r="E19" s="40">
        <f>[5]Output!E19</f>
        <v>474.9</v>
      </c>
      <c r="F19" s="40">
        <f>[5]Output!F19</f>
        <v>603.19999999999993</v>
      </c>
      <c r="G19" s="40">
        <f>[5]Output!G19</f>
        <v>742.84999999999991</v>
      </c>
      <c r="H19">
        <f>[5]Output!H19</f>
        <v>882.50000000000011</v>
      </c>
      <c r="I19">
        <f>[5]Output!I19</f>
        <v>913.5</v>
      </c>
      <c r="J19">
        <f>[5]Output!J19</f>
        <v>944.50000000000011</v>
      </c>
      <c r="K19">
        <f>[5]Output!K19</f>
        <v>969.80000000000007</v>
      </c>
      <c r="L19">
        <f>[5]Output!L19</f>
        <v>995.09999999999991</v>
      </c>
      <c r="M19" s="41"/>
      <c r="O19" s="2" t="s">
        <v>59</v>
      </c>
      <c r="P19" s="14">
        <f>SUM(P16:P18)</f>
        <v>1.208105</v>
      </c>
      <c r="Q19" s="14">
        <f t="shared" ref="Q19:X19" si="23">SUM(Q16:Q18)</f>
        <v>2.3529320000000005</v>
      </c>
      <c r="R19" s="14">
        <f t="shared" si="23"/>
        <v>3.5467689999999998</v>
      </c>
      <c r="S19" s="14">
        <f t="shared" si="23"/>
        <v>5.8942257499445514</v>
      </c>
      <c r="T19" s="14">
        <f t="shared" si="23"/>
        <v>8.5961670072837038</v>
      </c>
      <c r="U19" s="14">
        <f t="shared" si="23"/>
        <v>11.366862293291547</v>
      </c>
      <c r="V19" s="14">
        <f t="shared" si="23"/>
        <v>14.890894536183357</v>
      </c>
      <c r="W19" s="14">
        <f t="shared" si="23"/>
        <v>16.941042157425176</v>
      </c>
      <c r="X19" s="14">
        <f t="shared" si="23"/>
        <v>18.400836744025536</v>
      </c>
      <c r="Y19" s="3"/>
      <c r="Z19" s="2" t="s">
        <v>59</v>
      </c>
      <c r="AA19" s="3">
        <f>1.209825</f>
        <v>1.2098249999999999</v>
      </c>
      <c r="AB19" s="3">
        <f>2.354692</f>
        <v>2.354692</v>
      </c>
      <c r="AC19" s="3">
        <f>3.548619</f>
        <v>3.548619</v>
      </c>
      <c r="AD19" s="13">
        <f>AC19/SUM($AC$2,$AC$6,$AC$10,$AC$14,$AC$15,$AC$19,$AC$20)</f>
        <v>5.1374206334217798E-2</v>
      </c>
      <c r="AF19" s="13">
        <f t="shared" ref="AF19:AH20" si="24">1-AA19/P19</f>
        <v>-1.4237173093398781E-3</v>
      </c>
      <c r="AG19" s="13">
        <f t="shared" si="24"/>
        <v>-7.4800291721111023E-4</v>
      </c>
      <c r="AH19" s="13">
        <f t="shared" si="24"/>
        <v>-5.2160149138558154E-4</v>
      </c>
    </row>
    <row r="20" spans="1:34">
      <c r="A20" s="2">
        <f>[5]Output!A20</f>
        <v>18</v>
      </c>
      <c r="B20" s="2" t="str">
        <f>[5]Output!B20</f>
        <v>UPS_BIO_CRP_GRS_POT</v>
      </c>
      <c r="C20" s="2" t="str">
        <f>[5]Output!C20</f>
        <v>RNW_POT_BIO_CRP_GRS</v>
      </c>
      <c r="D20" s="40">
        <f>[5]Output!D20</f>
        <v>0</v>
      </c>
      <c r="E20" s="40">
        <f>[5]Output!E20</f>
        <v>72.037440694254926</v>
      </c>
      <c r="F20" s="40">
        <f>[5]Output!F20</f>
        <v>1527.3</v>
      </c>
      <c r="G20" s="40">
        <f>[5]Output!G20</f>
        <v>1652.400000000001</v>
      </c>
      <c r="H20">
        <f>[5]Output!H20</f>
        <v>1777.5</v>
      </c>
      <c r="I20">
        <f>[5]Output!I20</f>
        <v>1751.8</v>
      </c>
      <c r="J20">
        <f>[5]Output!J20</f>
        <v>1726.1</v>
      </c>
      <c r="K20">
        <f>[5]Output!K20</f>
        <v>1696.9</v>
      </c>
      <c r="L20">
        <f>[5]Output!L20</f>
        <v>1667.7</v>
      </c>
      <c r="M20" s="41"/>
      <c r="O20" s="2" t="s">
        <v>60</v>
      </c>
      <c r="P20" s="14">
        <f>(SUMIF($B:$B,"*UPS_NUC*",D:D))/1000</f>
        <v>10.54265590793708</v>
      </c>
      <c r="Q20" s="14">
        <f t="shared" ref="Q20:X20" si="25">(SUMIF($B:$B,"*UPS_NUC*",E:E))/1000</f>
        <v>9.8134919207987785</v>
      </c>
      <c r="R20" s="14">
        <f t="shared" si="25"/>
        <v>8.3301264515146709</v>
      </c>
      <c r="S20" s="14">
        <f t="shared" si="25"/>
        <v>8.8774917457267879</v>
      </c>
      <c r="T20" s="14">
        <f t="shared" si="25"/>
        <v>8.3656013100355437</v>
      </c>
      <c r="U20" s="14">
        <f t="shared" si="25"/>
        <v>7.8537108743442241</v>
      </c>
      <c r="V20" s="14">
        <f t="shared" si="25"/>
        <v>7.1262077560162451</v>
      </c>
      <c r="W20" s="14">
        <f t="shared" si="25"/>
        <v>6.6735495437976002</v>
      </c>
      <c r="X20" s="14">
        <f t="shared" si="25"/>
        <v>6.2208913315789465</v>
      </c>
      <c r="Z20" s="2" t="s">
        <v>60</v>
      </c>
      <c r="AA20" s="3">
        <f>9.998927</f>
        <v>9.9989270000000001</v>
      </c>
      <c r="AB20" s="3">
        <f>9.310969</f>
        <v>9.3109690000000001</v>
      </c>
      <c r="AC20" s="3">
        <f>7.695172</f>
        <v>7.6951720000000003</v>
      </c>
      <c r="AD20" s="13">
        <f>AC20/SUM($AC$2,$AC$6,$AC$10,$AC$14,$AC$15,$AC$19,$AC$20)</f>
        <v>0.11140484625294952</v>
      </c>
      <c r="AF20" s="23">
        <f t="shared" si="24"/>
        <v>5.1574187063027632E-2</v>
      </c>
      <c r="AG20" s="23">
        <f t="shared" si="24"/>
        <v>5.1207350538876817E-2</v>
      </c>
      <c r="AH20" s="23">
        <f t="shared" si="24"/>
        <v>7.6223867093784259E-2</v>
      </c>
    </row>
    <row r="21" spans="1:34">
      <c r="A21" s="2">
        <f>[5]Output!A21</f>
        <v>19</v>
      </c>
      <c r="B21" s="2" t="str">
        <f>[5]Output!B21</f>
        <v>UPS_BIO_CRP_WOD_1_POT</v>
      </c>
      <c r="C21" s="2" t="str">
        <f>[5]Output!C21</f>
        <v>RNW_POT_BIO_WOD</v>
      </c>
      <c r="D21" s="40">
        <f>[5]Output!D21</f>
        <v>0</v>
      </c>
      <c r="E21" s="40">
        <f>[5]Output!E21</f>
        <v>0</v>
      </c>
      <c r="F21" s="40">
        <f>[5]Output!F21</f>
        <v>0</v>
      </c>
      <c r="G21" s="40">
        <f>[5]Output!G21</f>
        <v>292.5</v>
      </c>
      <c r="H21">
        <f>[5]Output!H21</f>
        <v>317.60000000000002</v>
      </c>
      <c r="I21">
        <f>[5]Output!I21</f>
        <v>310.3</v>
      </c>
      <c r="J21">
        <f>[5]Output!J21</f>
        <v>303</v>
      </c>
      <c r="K21">
        <f>[5]Output!K21</f>
        <v>294.45</v>
      </c>
      <c r="L21">
        <f>[5]Output!L21</f>
        <v>285.89999999999998</v>
      </c>
      <c r="M21" s="41"/>
      <c r="AA21" s="18"/>
      <c r="AB21" s="18"/>
      <c r="AC21" s="18"/>
      <c r="AD21" s="18"/>
    </row>
    <row r="22" spans="1:34">
      <c r="A22" s="2">
        <f>[5]Output!A22</f>
        <v>20</v>
      </c>
      <c r="B22" s="2" t="str">
        <f>[5]Output!B22</f>
        <v>UPS_BIO_CRP_WOD_2_POT</v>
      </c>
      <c r="C22" s="2" t="str">
        <f>[5]Output!C22</f>
        <v>RNW_POT_BIO_WOD</v>
      </c>
      <c r="D22" s="40">
        <f>[5]Output!D22</f>
        <v>0</v>
      </c>
      <c r="E22" s="40">
        <f>[5]Output!E22</f>
        <v>45.65</v>
      </c>
      <c r="F22" s="40">
        <f>[5]Output!F22</f>
        <v>91.3</v>
      </c>
      <c r="G22" s="40">
        <f>[5]Output!G22</f>
        <v>93.95</v>
      </c>
      <c r="H22">
        <f>[5]Output!H22</f>
        <v>96.6</v>
      </c>
      <c r="I22">
        <f>[5]Output!I22</f>
        <v>99.65</v>
      </c>
      <c r="J22">
        <f>[5]Output!J22</f>
        <v>102.7</v>
      </c>
      <c r="K22">
        <f>[5]Output!K22</f>
        <v>105.85</v>
      </c>
      <c r="L22">
        <f>[5]Output!L22</f>
        <v>109</v>
      </c>
      <c r="M22" s="41"/>
      <c r="O22" s="2" t="s">
        <v>61</v>
      </c>
      <c r="P22" s="3">
        <f t="shared" ref="P22:X22" si="26">SUM(P2,P6,P10,P14,P15,P16,P17,P18,P20)</f>
        <v>80.953342907937071</v>
      </c>
      <c r="Q22" s="3">
        <f t="shared" si="26"/>
        <v>76.818168920798811</v>
      </c>
      <c r="R22" s="3">
        <f t="shared" si="26"/>
        <v>70.700060451514688</v>
      </c>
      <c r="S22" s="3">
        <f t="shared" si="26"/>
        <v>66.633850469960649</v>
      </c>
      <c r="T22" s="3">
        <f t="shared" si="26"/>
        <v>61.042032999451514</v>
      </c>
      <c r="U22" s="3">
        <f t="shared" si="26"/>
        <v>57.191734735745243</v>
      </c>
      <c r="V22" s="3">
        <f t="shared" si="26"/>
        <v>52.641498420994367</v>
      </c>
      <c r="W22" s="3">
        <f t="shared" si="26"/>
        <v>51.390775337000349</v>
      </c>
      <c r="X22" s="3">
        <f t="shared" si="26"/>
        <v>54.359373544290769</v>
      </c>
      <c r="Z22" s="2" t="s">
        <v>61</v>
      </c>
      <c r="AA22" s="3">
        <f>SUM(AA2,AA6,AA10,AA14,AA15,AA16,AA17,AA18,AA20)</f>
        <v>78.018589000000006</v>
      </c>
      <c r="AB22" s="3">
        <f>SUM(AB2,AB6,AB10,AB14,AB15,AB16,AB17,AB18,AB20)</f>
        <v>72.386416999999994</v>
      </c>
      <c r="AC22" s="3">
        <f>SUM(AC2,AC6,AC10,AC14,AC15,AC16,AC17,AC18,AC20)</f>
        <v>65.525324000000012</v>
      </c>
      <c r="AD22" s="13">
        <f>SUM(AD2:AD20)</f>
        <v>0.99999999999999978</v>
      </c>
    </row>
    <row r="23" spans="1:34">
      <c r="A23" s="2">
        <f>[5]Output!A23</f>
        <v>21</v>
      </c>
      <c r="B23" s="2" t="str">
        <f>[5]Output!B23</f>
        <v>UPS_BIO_AGR_WST_POT</v>
      </c>
      <c r="C23" s="2" t="str">
        <f>[5]Output!C23</f>
        <v>RNW_POT_BIO_WOD</v>
      </c>
      <c r="D23" s="40">
        <f>[5]Output!D23</f>
        <v>1109.8</v>
      </c>
      <c r="E23" s="40">
        <f>[5]Output!E23</f>
        <v>1127.0999999999999</v>
      </c>
      <c r="F23" s="40">
        <f>[5]Output!F23</f>
        <v>773.09545908649966</v>
      </c>
      <c r="G23" s="40">
        <f>[5]Output!G23</f>
        <v>1132.5</v>
      </c>
      <c r="H23">
        <f>[5]Output!H23</f>
        <v>1120.5999999999999</v>
      </c>
      <c r="I23">
        <f>[5]Output!I23</f>
        <v>1106.5999999999999</v>
      </c>
      <c r="J23">
        <f>[5]Output!J23</f>
        <v>1092.5999999999999</v>
      </c>
      <c r="K23">
        <f>[5]Output!K23</f>
        <v>1078.4000000000001</v>
      </c>
      <c r="L23">
        <f>[5]Output!L23</f>
        <v>1064.2</v>
      </c>
      <c r="M23" s="41"/>
    </row>
    <row r="24" spans="1:34">
      <c r="A24" s="2">
        <f>[5]Output!A24</f>
        <v>22</v>
      </c>
      <c r="B24" s="2" t="str">
        <f>[5]Output!B24</f>
        <v>UPS_BIO_FOR_2_POT</v>
      </c>
      <c r="C24" s="2" t="str">
        <f>[5]Output!C24</f>
        <v>RNW_POT_BIO_WOD</v>
      </c>
      <c r="D24" s="40">
        <f>[5]Output!D24</f>
        <v>403.613691694073</v>
      </c>
      <c r="E24" s="40">
        <f>[5]Output!E24</f>
        <v>271.43821777297183</v>
      </c>
      <c r="F24" s="40">
        <f>[5]Output!F24</f>
        <v>0</v>
      </c>
      <c r="G24" s="40">
        <f>[5]Output!G24</f>
        <v>315.39999999999998</v>
      </c>
      <c r="H24">
        <f>[5]Output!H24</f>
        <v>320.60000000000002</v>
      </c>
      <c r="I24">
        <f>[5]Output!I24</f>
        <v>312.7</v>
      </c>
      <c r="J24">
        <f>[5]Output!J24</f>
        <v>304.8</v>
      </c>
      <c r="K24">
        <f>[5]Output!K24</f>
        <v>304.95</v>
      </c>
      <c r="L24">
        <f>[5]Output!L24</f>
        <v>305.10000000000002</v>
      </c>
      <c r="M24" s="41"/>
    </row>
    <row r="25" spans="1:34">
      <c r="A25" s="2">
        <f>[5]Output!A25</f>
        <v>23</v>
      </c>
      <c r="B25" s="2" t="str">
        <f>[5]Output!B25</f>
        <v>UPS_BIO_WOD_RES_1_POT</v>
      </c>
      <c r="C25" s="2" t="str">
        <f>[5]Output!C25</f>
        <v>RNW_POT_BIO_WOD</v>
      </c>
      <c r="D25" s="40">
        <f>[5]Output!D25</f>
        <v>110.6</v>
      </c>
      <c r="E25" s="40">
        <f>[5]Output!E25</f>
        <v>112.3</v>
      </c>
      <c r="F25" s="40">
        <f>[5]Output!F25</f>
        <v>0</v>
      </c>
      <c r="G25" s="40">
        <f>[5]Output!G25</f>
        <v>116.75</v>
      </c>
      <c r="H25">
        <f>[5]Output!H25</f>
        <v>119.5</v>
      </c>
      <c r="I25">
        <f>[5]Output!I25</f>
        <v>127.8</v>
      </c>
      <c r="J25">
        <f>[5]Output!J25</f>
        <v>136.1</v>
      </c>
      <c r="K25">
        <f>[5]Output!K25</f>
        <v>139.69999999999999</v>
      </c>
      <c r="L25">
        <f>[5]Output!L25</f>
        <v>143.30000000000001</v>
      </c>
      <c r="M25" s="41"/>
    </row>
    <row r="26" spans="1:34">
      <c r="A26" s="2">
        <f>[5]Output!A26</f>
        <v>24</v>
      </c>
      <c r="B26" s="2" t="str">
        <f>[5]Output!B26</f>
        <v>UPS_BIO_WOD_RES_2_POT</v>
      </c>
      <c r="C26" s="2" t="str">
        <f>[5]Output!C26</f>
        <v>RNW_POT_BIO_WOD</v>
      </c>
      <c r="D26" s="40">
        <f>[5]Output!D26</f>
        <v>156.19999999999999</v>
      </c>
      <c r="E26" s="40">
        <f>[5]Output!E26</f>
        <v>155.85</v>
      </c>
      <c r="F26" s="40">
        <f>[5]Output!F26</f>
        <v>155.5</v>
      </c>
      <c r="G26" s="40">
        <f>[5]Output!G26</f>
        <v>155.44999999999999</v>
      </c>
      <c r="H26">
        <f>[5]Output!H26</f>
        <v>155.4</v>
      </c>
      <c r="I26">
        <f>[5]Output!I26</f>
        <v>163.25</v>
      </c>
      <c r="J26">
        <f>[5]Output!J26</f>
        <v>171.1</v>
      </c>
      <c r="K26">
        <f>[5]Output!K26</f>
        <v>173.05</v>
      </c>
      <c r="L26">
        <f>[5]Output!L26</f>
        <v>175</v>
      </c>
      <c r="M26" s="41"/>
    </row>
    <row r="27" spans="1:34">
      <c r="A27" s="2">
        <f>[5]Output!A27</f>
        <v>25</v>
      </c>
      <c r="B27" s="2" t="str">
        <f>[5]Output!B27</f>
        <v>UPS_BIO_WOD_PRD_1_POT</v>
      </c>
      <c r="C27" s="2" t="str">
        <f>[5]Output!C27</f>
        <v>RNW_POT_BIO_WOD</v>
      </c>
      <c r="D27" s="40">
        <f>[5]Output!D27</f>
        <v>977.3</v>
      </c>
      <c r="E27" s="40">
        <f>[5]Output!E27</f>
        <v>955.45</v>
      </c>
      <c r="F27" s="40">
        <f>[5]Output!F27</f>
        <v>933.6</v>
      </c>
      <c r="G27" s="40">
        <f>[5]Output!G27</f>
        <v>940.25</v>
      </c>
      <c r="H27">
        <f>[5]Output!H27</f>
        <v>946.9</v>
      </c>
      <c r="I27">
        <f>[5]Output!I27</f>
        <v>945.40000000000009</v>
      </c>
      <c r="J27">
        <f>[5]Output!J27</f>
        <v>943.9</v>
      </c>
      <c r="K27">
        <f>[5]Output!K27</f>
        <v>923.14999999999986</v>
      </c>
      <c r="L27">
        <f>[5]Output!L27</f>
        <v>902.4</v>
      </c>
      <c r="M27" s="41"/>
    </row>
    <row r="28" spans="1:34">
      <c r="A28" s="2">
        <f>[5]Output!A28</f>
        <v>26</v>
      </c>
      <c r="B28" s="2" t="str">
        <f>[5]Output!B28</f>
        <v>UPS_BIO_MUN_POT</v>
      </c>
      <c r="C28" s="2" t="str">
        <f>[5]Output!C28</f>
        <v>RNW_POT_BIO_MUN</v>
      </c>
      <c r="D28" s="40">
        <f>[5]Output!D28</f>
        <v>424.30000000000013</v>
      </c>
      <c r="E28" s="40">
        <f>[5]Output!E28</f>
        <v>447.64999999999992</v>
      </c>
      <c r="F28" s="40">
        <f>[5]Output!F28</f>
        <v>470.99999999999989</v>
      </c>
      <c r="G28" s="40">
        <f>[5]Output!G28</f>
        <v>518</v>
      </c>
      <c r="H28">
        <f>[5]Output!H28</f>
        <v>565</v>
      </c>
      <c r="I28">
        <f>[5]Output!I28</f>
        <v>610.15</v>
      </c>
      <c r="J28">
        <f>[5]Output!J28</f>
        <v>655.29999999999995</v>
      </c>
      <c r="K28">
        <f>[5]Output!K28</f>
        <v>707.0999999999998</v>
      </c>
      <c r="L28">
        <f>[5]Output!L28</f>
        <v>758.89999999999986</v>
      </c>
      <c r="M28" s="41"/>
    </row>
    <row r="29" spans="1:34">
      <c r="A29" s="2">
        <f>[5]Output!A29</f>
        <v>27</v>
      </c>
      <c r="B29" s="2" t="str">
        <f>[5]Output!B29</f>
        <v>UPS_BIO_SLU_POT</v>
      </c>
      <c r="C29" s="2" t="str">
        <f>[5]Output!C29</f>
        <v>RNW_POT_BIO_SLU</v>
      </c>
      <c r="D29" s="40">
        <f>[5]Output!D29</f>
        <v>24.100000000000009</v>
      </c>
      <c r="E29" s="40">
        <f>[5]Output!E29</f>
        <v>25.95</v>
      </c>
      <c r="F29" s="40">
        <f>[5]Output!F29</f>
        <v>0</v>
      </c>
      <c r="G29" s="40">
        <f>[5]Output!G29</f>
        <v>31.35</v>
      </c>
      <c r="H29">
        <f>[5]Output!H29</f>
        <v>34.900000000000013</v>
      </c>
      <c r="I29">
        <f>[5]Output!I29</f>
        <v>38.95000000000001</v>
      </c>
      <c r="J29">
        <f>[5]Output!J29</f>
        <v>42.999999999999993</v>
      </c>
      <c r="K29">
        <f>[5]Output!K29</f>
        <v>48.3</v>
      </c>
      <c r="L29">
        <f>[5]Output!L29</f>
        <v>53.6</v>
      </c>
      <c r="M29" s="41"/>
      <c r="Z29" s="5"/>
      <c r="AA29" s="5"/>
      <c r="AB29" s="5"/>
    </row>
    <row r="30" spans="1:34">
      <c r="A30" s="2">
        <f>[5]Output!A30</f>
        <v>28</v>
      </c>
      <c r="B30" s="2" t="str">
        <f>[5]Output!B30</f>
        <v>UPS_BIO_GAS_POT</v>
      </c>
      <c r="C30" s="2" t="str">
        <f>[5]Output!C30</f>
        <v>RNW_POT_BIO_GAS</v>
      </c>
      <c r="D30" s="40">
        <f>[5]Output!D30</f>
        <v>1246</v>
      </c>
      <c r="E30" s="40">
        <f>[5]Output!E30</f>
        <v>1237.0999999999999</v>
      </c>
      <c r="F30" s="40">
        <f>[5]Output!F30</f>
        <v>935.90986905354464</v>
      </c>
      <c r="G30" s="40">
        <f>[5]Output!G30</f>
        <v>1233.55</v>
      </c>
      <c r="H30">
        <f>[5]Output!H30</f>
        <v>1238.9000000000001</v>
      </c>
      <c r="I30">
        <f>[5]Output!I30</f>
        <v>1245.75</v>
      </c>
      <c r="J30">
        <f>[5]Output!J30</f>
        <v>1252.5999999999999</v>
      </c>
      <c r="K30">
        <f>[5]Output!K30</f>
        <v>1259.4000000000001</v>
      </c>
      <c r="L30">
        <f>[5]Output!L30</f>
        <v>1266.2</v>
      </c>
      <c r="M30" s="41"/>
      <c r="AB30" s="5"/>
    </row>
    <row r="31" spans="1:34">
      <c r="A31" s="2">
        <f>[5]Output!A31</f>
        <v>29</v>
      </c>
      <c r="B31" s="2" t="str">
        <f>[5]Output!B31</f>
        <v>UPS_BIO_LIQ_POT</v>
      </c>
      <c r="C31" s="2" t="str">
        <f>[5]Output!C31</f>
        <v>RNW_POT_BIO_LIQ</v>
      </c>
      <c r="D31" s="40">
        <f>[5]Output!D31</f>
        <v>0</v>
      </c>
      <c r="E31" s="40">
        <f>[5]Output!E31</f>
        <v>0</v>
      </c>
      <c r="F31" s="40">
        <f>[5]Output!F31</f>
        <v>0</v>
      </c>
      <c r="G31" s="40">
        <f>[5]Output!G31</f>
        <v>71.399999999999977</v>
      </c>
      <c r="H31">
        <f>[5]Output!H31</f>
        <v>73.599999999999966</v>
      </c>
      <c r="I31">
        <f>[5]Output!I31</f>
        <v>65</v>
      </c>
      <c r="J31">
        <f>[5]Output!J31</f>
        <v>56.400000000000013</v>
      </c>
      <c r="K31">
        <f>[5]Output!K31</f>
        <v>56.4</v>
      </c>
      <c r="L31">
        <f>[5]Output!L31</f>
        <v>56.399999999999991</v>
      </c>
      <c r="M31" s="41"/>
      <c r="AB31" s="5"/>
    </row>
    <row r="32" spans="1:34">
      <c r="A32" s="2">
        <f>[5]Output!A32</f>
        <v>30</v>
      </c>
      <c r="B32" s="2" t="str">
        <f>[5]Output!B32</f>
        <v>IMP_BIO_EMHV_GLB</v>
      </c>
      <c r="C32" s="2" t="str">
        <f>[5]Output!C32</f>
        <v>IMP_RNW_BIO_EMHV</v>
      </c>
      <c r="D32" s="40">
        <f>[5]Output!D32</f>
        <v>270.00049999999987</v>
      </c>
      <c r="E32" s="40">
        <f>[5]Output!E32</f>
        <v>270.00049999999999</v>
      </c>
      <c r="F32" s="40">
        <f>[5]Output!F32</f>
        <v>270.00049999999999</v>
      </c>
      <c r="G32" s="40">
        <f>[5]Output!G32</f>
        <v>369.49990000000003</v>
      </c>
      <c r="H32">
        <f>[5]Output!H32</f>
        <v>468.99929999999989</v>
      </c>
      <c r="I32">
        <f>[5]Output!I32</f>
        <v>555.41640000000007</v>
      </c>
      <c r="J32">
        <f>[5]Output!J32</f>
        <v>3.8499999999999993E-2</v>
      </c>
      <c r="K32">
        <f>[5]Output!K32</f>
        <v>3.85E-2</v>
      </c>
      <c r="L32">
        <f>[5]Output!L32</f>
        <v>3.8499999999999993E-2</v>
      </c>
    </row>
    <row r="33" spans="1:28">
      <c r="A33" s="2">
        <f>[5]Output!A33</f>
        <v>31</v>
      </c>
      <c r="B33" s="2" t="str">
        <f>[5]Output!B33</f>
        <v>IMP_BIO_ETH_GLB</v>
      </c>
      <c r="C33" s="2" t="str">
        <f>[5]Output!C33</f>
        <v>IMP_RNW_BIO_ETH</v>
      </c>
      <c r="D33" s="40">
        <f>[5]Output!D33</f>
        <v>90.300630641429152</v>
      </c>
      <c r="E33" s="40">
        <f>[5]Output!E33</f>
        <v>164.99986999999999</v>
      </c>
      <c r="F33" s="40">
        <f>[5]Output!F33</f>
        <v>164.99986999999999</v>
      </c>
      <c r="G33" s="40">
        <f>[5]Output!G33</f>
        <v>167.0542911880224</v>
      </c>
      <c r="H33">
        <f>[5]Output!H33</f>
        <v>105.3867119331086</v>
      </c>
      <c r="I33">
        <f>[5]Output!I33</f>
        <v>18.516256305563012</v>
      </c>
      <c r="J33">
        <f>[5]Output!J33</f>
        <v>2.5100000000000001E-2</v>
      </c>
      <c r="K33">
        <f>[5]Output!K33</f>
        <v>2.5100000000000001E-2</v>
      </c>
      <c r="L33">
        <f>[5]Output!L33</f>
        <v>26.837509440013811</v>
      </c>
    </row>
    <row r="34" spans="1:28">
      <c r="A34" s="2">
        <f>[5]Output!A34</f>
        <v>32</v>
      </c>
      <c r="B34" s="2" t="str">
        <f>[5]Output!B34</f>
        <v>IMP_BIO_WOD_GLB</v>
      </c>
      <c r="C34" s="2" t="str">
        <f>[5]Output!C34</f>
        <v>IMP_RNW_BIO_WOD</v>
      </c>
      <c r="D34">
        <f>[5]Output!D34</f>
        <v>283</v>
      </c>
      <c r="E34">
        <f>[5]Output!E34</f>
        <v>283</v>
      </c>
      <c r="F34">
        <f>[5]Output!F34</f>
        <v>283</v>
      </c>
      <c r="G34">
        <f>[5]Output!G34</f>
        <v>400</v>
      </c>
      <c r="H34">
        <f>[5]Output!H34</f>
        <v>517</v>
      </c>
      <c r="I34">
        <f>[5]Output!I34</f>
        <v>1</v>
      </c>
      <c r="J34">
        <f>[5]Output!J34</f>
        <v>1</v>
      </c>
      <c r="K34">
        <f>[5]Output!K34</f>
        <v>1</v>
      </c>
      <c r="L34">
        <f>[5]Output!L34</f>
        <v>1</v>
      </c>
      <c r="AB34" s="5"/>
    </row>
    <row r="35" spans="1:28">
      <c r="A35" s="2">
        <f>[5]Output!A35</f>
        <v>33</v>
      </c>
      <c r="B35" s="2" t="str">
        <f>[5]Output!B35</f>
        <v>UPS_HYD_POT</v>
      </c>
      <c r="C35" s="2" t="str">
        <f>[5]Output!C35</f>
        <v>RNW_POT_HYD</v>
      </c>
      <c r="D35">
        <f>[5]Output!D35</f>
        <v>2016.271</v>
      </c>
      <c r="E35">
        <f>[5]Output!E35</f>
        <v>2052.35</v>
      </c>
      <c r="F35">
        <f>[5]Output!F35</f>
        <v>2157.069</v>
      </c>
      <c r="G35">
        <f>[5]Output!G35</f>
        <v>2121.0169529425498</v>
      </c>
      <c r="H35">
        <f>[5]Output!H35</f>
        <v>2126.7785304296999</v>
      </c>
      <c r="I35">
        <f>[5]Output!I35</f>
        <v>2161.7559199636839</v>
      </c>
      <c r="J35">
        <f>[5]Output!J35</f>
        <v>2184.012508457391</v>
      </c>
      <c r="K35">
        <f>[5]Output!K35</f>
        <v>2325.1317144479999</v>
      </c>
      <c r="L35">
        <f>[5]Output!L35</f>
        <v>2397.1443912</v>
      </c>
    </row>
    <row r="36" spans="1:28">
      <c r="A36" s="2">
        <f>[5]Output!A36</f>
        <v>34</v>
      </c>
      <c r="B36" s="2" t="str">
        <f>[5]Output!B36</f>
        <v>UPS_GEO_POT</v>
      </c>
      <c r="C36" s="2" t="str">
        <f>[5]Output!C36</f>
        <v>RNW_POT_GEO</v>
      </c>
      <c r="D36">
        <f>[5]Output!D36</f>
        <v>223.09688428507971</v>
      </c>
      <c r="E36">
        <f>[5]Output!E36</f>
        <v>405.96413941346322</v>
      </c>
      <c r="F36">
        <f>[5]Output!F36</f>
        <v>518.4206113410844</v>
      </c>
      <c r="G36">
        <f>[5]Output!G36</f>
        <v>630.37676567501114</v>
      </c>
      <c r="H36">
        <f>[5]Output!H36</f>
        <v>734.33619308491393</v>
      </c>
      <c r="I36">
        <f>[5]Output!I36</f>
        <v>846.92425010635804</v>
      </c>
      <c r="J36">
        <f>[5]Output!J36</f>
        <v>1033.780465091256</v>
      </c>
      <c r="K36">
        <f>[5]Output!K36</f>
        <v>1192.258914739135</v>
      </c>
      <c r="L36">
        <f>[5]Output!L36</f>
        <v>1325.39804903871</v>
      </c>
    </row>
    <row r="37" spans="1:28">
      <c r="A37" s="2">
        <f>[5]Output!A37</f>
        <v>35</v>
      </c>
      <c r="B37" s="2" t="str">
        <f>[5]Output!B37</f>
        <v>UPS_SOL_PV_POT</v>
      </c>
      <c r="C37" s="2" t="str">
        <f>[5]Output!C37</f>
        <v>RNW_POT_SOL_PV</v>
      </c>
      <c r="D37">
        <f>[5]Output!D37</f>
        <v>164.23</v>
      </c>
      <c r="E37">
        <f>[5]Output!E37</f>
        <v>361.68</v>
      </c>
      <c r="F37">
        <f>[5]Output!F37</f>
        <v>583.68000000000006</v>
      </c>
      <c r="G37">
        <f>[5]Output!G37</f>
        <v>1272.6054784800001</v>
      </c>
      <c r="H37">
        <f>[5]Output!H37</f>
        <v>2011.698041263809</v>
      </c>
      <c r="I37">
        <f>[5]Output!I37</f>
        <v>2889.6458806764699</v>
      </c>
      <c r="J37">
        <f>[5]Output!J37</f>
        <v>3771.4853242324589</v>
      </c>
      <c r="K37">
        <f>[5]Output!K37</f>
        <v>4486.4091704805714</v>
      </c>
      <c r="L37">
        <f>[5]Output!L37</f>
        <v>4664.71479616537</v>
      </c>
    </row>
    <row r="38" spans="1:28">
      <c r="A38" s="2">
        <f>[5]Output!A38</f>
        <v>36</v>
      </c>
      <c r="B38" s="2" t="str">
        <f>[5]Output!B38</f>
        <v>UPS_SOL_TH_POT</v>
      </c>
      <c r="C38" s="2" t="str">
        <f>[5]Output!C38</f>
        <v>RNW_POT_SOL_TH</v>
      </c>
      <c r="D38">
        <f>[5]Output!D38</f>
        <v>267.95811571492038</v>
      </c>
      <c r="E38">
        <f>[5]Output!E38</f>
        <v>455.51786058653732</v>
      </c>
      <c r="F38">
        <f>[5]Output!F38</f>
        <v>633.94838865891552</v>
      </c>
      <c r="G38">
        <f>[5]Output!G38</f>
        <v>734.12154905704688</v>
      </c>
      <c r="H38">
        <f>[5]Output!H38</f>
        <v>1364.8415182746401</v>
      </c>
      <c r="I38">
        <f>[5]Output!I38</f>
        <v>2360.0544945651318</v>
      </c>
      <c r="J38">
        <f>[5]Output!J38</f>
        <v>4335.5958864145214</v>
      </c>
      <c r="K38">
        <f>[5]Output!K38</f>
        <v>5340.8058864145214</v>
      </c>
      <c r="L38">
        <f>[5]Output!L38</f>
        <v>6338.7336545231574</v>
      </c>
    </row>
    <row r="39" spans="1:28">
      <c r="A39" s="2">
        <f>[5]Output!A39</f>
        <v>37</v>
      </c>
      <c r="B39" s="2" t="str">
        <f>[5]Output!B39</f>
        <v>UPS_SOL_CSP_POT</v>
      </c>
      <c r="C39" s="2" t="str">
        <f>[5]Output!C39</f>
        <v>RNW_POT_SOL_CSP</v>
      </c>
      <c r="D39">
        <f>[5]Output!D39</f>
        <v>2.7400000000000011</v>
      </c>
      <c r="E39">
        <f>[5]Output!E39</f>
        <v>20.13</v>
      </c>
      <c r="F39">
        <f>[5]Output!F39</f>
        <v>20.46</v>
      </c>
      <c r="G39">
        <f>[5]Output!G39</f>
        <v>19.398118879946601</v>
      </c>
      <c r="H39">
        <f>[5]Output!H39</f>
        <v>19.648237203146589</v>
      </c>
      <c r="I39">
        <f>[5]Output!I39</f>
        <v>27.090916279704679</v>
      </c>
      <c r="J39">
        <f>[5]Output!J39</f>
        <v>56.471270209804551</v>
      </c>
      <c r="K39">
        <f>[5]Output!K39</f>
        <v>59.027924275200021</v>
      </c>
      <c r="L39">
        <f>[5]Output!L39</f>
        <v>59.278042598400013</v>
      </c>
    </row>
    <row r="40" spans="1:28">
      <c r="A40" s="2">
        <f>[5]Output!A40</f>
        <v>38</v>
      </c>
      <c r="B40" s="2" t="str">
        <f>[5]Output!B40</f>
        <v>UPS_TDL_POT</v>
      </c>
      <c r="C40" s="2" t="str">
        <f>[5]Output!C40</f>
        <v>RNW_POT_TDL</v>
      </c>
      <c r="D40">
        <f>[5]Output!D40</f>
        <v>1.655639999999993E-2</v>
      </c>
      <c r="E40">
        <f>[5]Output!E40</f>
        <v>0.66580248600000014</v>
      </c>
      <c r="F40">
        <f>[5]Output!F40</f>
        <v>1.2458228</v>
      </c>
      <c r="G40">
        <f>[5]Output!G40</f>
        <v>1.4298948</v>
      </c>
      <c r="H40">
        <f>[5]Output!H40</f>
        <v>1.4133384</v>
      </c>
      <c r="I40">
        <f>[5]Output!I40</f>
        <v>0.76185720000000023</v>
      </c>
      <c r="J40">
        <f>[5]Output!J40</f>
        <v>2.6991399072000002</v>
      </c>
      <c r="K40">
        <f>[5]Output!K40</f>
        <v>2.9959199999999999</v>
      </c>
      <c r="L40">
        <f>[5]Output!L40</f>
        <v>2.995919999999999</v>
      </c>
    </row>
    <row r="41" spans="1:28">
      <c r="A41" s="2">
        <f>[5]Output!A41</f>
        <v>39</v>
      </c>
      <c r="B41" s="2" t="str">
        <f>[5]Output!B41</f>
        <v>UPS_WAV_POT</v>
      </c>
      <c r="C41" s="2" t="str">
        <f>[5]Output!C41</f>
        <v>RNW_POT_WAV</v>
      </c>
      <c r="D41">
        <f>[5]Output!D41</f>
        <v>1.7034435999999999</v>
      </c>
      <c r="E41">
        <f>[5]Output!E41</f>
        <v>1.094197514</v>
      </c>
      <c r="F41">
        <f>[5]Output!F41</f>
        <v>0.60417720000000008</v>
      </c>
      <c r="G41">
        <f>[5]Output!G41</f>
        <v>0</v>
      </c>
      <c r="H41">
        <f>[5]Output!H41</f>
        <v>0</v>
      </c>
      <c r="I41">
        <f>[5]Output!I41</f>
        <v>0</v>
      </c>
      <c r="J41">
        <f>[5]Output!J41</f>
        <v>0</v>
      </c>
      <c r="K41">
        <f>[5]Output!K41</f>
        <v>0</v>
      </c>
      <c r="L41">
        <f>[5]Output!L41</f>
        <v>0</v>
      </c>
    </row>
    <row r="42" spans="1:28">
      <c r="A42" s="2">
        <f>[5]Output!A42</f>
        <v>40</v>
      </c>
      <c r="B42" s="2" t="str">
        <f>[5]Output!B42</f>
        <v>UPS_WIN_ON_POT</v>
      </c>
      <c r="C42" s="2" t="str">
        <f>[5]Output!C42</f>
        <v>RNW_POT_WIN_ON</v>
      </c>
      <c r="D42">
        <f>[5]Output!D42</f>
        <v>550.07999999999993</v>
      </c>
      <c r="E42">
        <f>[5]Output!E42</f>
        <v>983.01999999999987</v>
      </c>
      <c r="F42">
        <f>[5]Output!F42</f>
        <v>1530.69</v>
      </c>
      <c r="G42">
        <f>[5]Output!G42</f>
        <v>2421.3304470269468</v>
      </c>
      <c r="H42">
        <f>[5]Output!H42</f>
        <v>3087.0264998091939</v>
      </c>
      <c r="I42">
        <f>[5]Output!I42</f>
        <v>3272.7931545166812</v>
      </c>
      <c r="J42">
        <f>[5]Output!J42</f>
        <v>3356.4396016097139</v>
      </c>
      <c r="K42">
        <f>[5]Output!K42</f>
        <v>3462.0820488693471</v>
      </c>
      <c r="L42">
        <f>[5]Output!L42</f>
        <v>3612.2539890534972</v>
      </c>
    </row>
    <row r="43" spans="1:28">
      <c r="A43" s="2">
        <f>[5]Output!A43</f>
        <v>41</v>
      </c>
      <c r="B43" s="2" t="str">
        <f>[5]Output!B43</f>
        <v>UPS_WIN_OFF_POT</v>
      </c>
      <c r="C43" s="2" t="str">
        <f>[5]Output!C43</f>
        <v>RNW_POT_WIN_OFF</v>
      </c>
      <c r="D43">
        <f>[5]Output!D43</f>
        <v>0</v>
      </c>
      <c r="E43">
        <f>[5]Output!E43</f>
        <v>126.62</v>
      </c>
      <c r="F43">
        <f>[5]Output!F43</f>
        <v>259.57</v>
      </c>
      <c r="G43">
        <f>[5]Output!G43</f>
        <v>816.39339082560002</v>
      </c>
      <c r="H43">
        <f>[5]Output!H43</f>
        <v>1378.6165176479999</v>
      </c>
      <c r="I43">
        <f>[5]Output!I43</f>
        <v>1970.3535971471999</v>
      </c>
      <c r="J43">
        <f>[5]Output!J43</f>
        <v>2337.1219886256008</v>
      </c>
      <c r="K43">
        <f>[5]Output!K43</f>
        <v>2400.4582126464011</v>
      </c>
      <c r="L43">
        <f>[5]Output!L43</f>
        <v>2400.4582126464002</v>
      </c>
    </row>
    <row r="44" spans="1:28">
      <c r="A44" s="2">
        <f>[5]Output!A44</f>
        <v>42</v>
      </c>
      <c r="B44" s="2" t="str">
        <f>[5]Output!B44</f>
        <v>IMP_OIL_USA</v>
      </c>
      <c r="C44" s="2" t="str">
        <f>[5]Output!C44</f>
        <v>IMP_OIL_PRD</v>
      </c>
      <c r="D44">
        <f>[5]Output!D44</f>
        <v>281.86900000000003</v>
      </c>
      <c r="E44">
        <f>[5]Output!E44</f>
        <v>305.49432385499989</v>
      </c>
      <c r="F44">
        <f>[5]Output!F44</f>
        <v>456.96600000000001</v>
      </c>
      <c r="G44">
        <f>[5]Output!G44</f>
        <v>456.96600000000001</v>
      </c>
      <c r="H44">
        <f>[5]Output!H44</f>
        <v>456.96600000000001</v>
      </c>
      <c r="I44">
        <f>[5]Output!I44</f>
        <v>456.96600000000001</v>
      </c>
      <c r="J44">
        <f>[5]Output!J44</f>
        <v>456.96600000000001</v>
      </c>
      <c r="K44">
        <f>[5]Output!K44</f>
        <v>0</v>
      </c>
      <c r="L44">
        <f>[5]Output!L44</f>
        <v>0</v>
      </c>
    </row>
    <row r="45" spans="1:28">
      <c r="A45" s="2">
        <f>[5]Output!A45</f>
        <v>43</v>
      </c>
      <c r="B45" s="2" t="str">
        <f>[5]Output!B45</f>
        <v>IMP_OIL_CAN</v>
      </c>
      <c r="C45" s="2" t="str">
        <f>[5]Output!C45</f>
        <v>IMP_OIL_PRD</v>
      </c>
      <c r="D45">
        <f>[5]Output!D45</f>
        <v>45.454000000000008</v>
      </c>
      <c r="E45">
        <f>[5]Output!E45</f>
        <v>49.141178099999991</v>
      </c>
      <c r="F45">
        <f>[5]Output!F45</f>
        <v>31.521000000000001</v>
      </c>
      <c r="G45">
        <f>[5]Output!G45</f>
        <v>31.521000000000001</v>
      </c>
      <c r="H45">
        <f>[5]Output!H45</f>
        <v>31.521000000000001</v>
      </c>
      <c r="I45">
        <f>[5]Output!I45</f>
        <v>31.521000000000001</v>
      </c>
      <c r="J45">
        <f>[5]Output!J45</f>
        <v>31.521000000000001</v>
      </c>
      <c r="K45">
        <f>[5]Output!K45</f>
        <v>0</v>
      </c>
      <c r="L45">
        <f>[5]Output!L45</f>
        <v>0</v>
      </c>
    </row>
    <row r="46" spans="1:28">
      <c r="A46" s="2">
        <f>[5]Output!A46</f>
        <v>44</v>
      </c>
      <c r="B46" s="2" t="str">
        <f>[5]Output!B46</f>
        <v>IMP_OIL_MEX</v>
      </c>
      <c r="C46" s="2" t="str">
        <f>[5]Output!C46</f>
        <v>IMP_OIL_PRD</v>
      </c>
      <c r="D46">
        <f>[5]Output!D46</f>
        <v>573.54299999999989</v>
      </c>
      <c r="E46">
        <f>[5]Output!E46</f>
        <v>622.45492259999992</v>
      </c>
      <c r="F46">
        <f>[5]Output!F46</f>
        <v>397.73800000000011</v>
      </c>
      <c r="G46">
        <f>[5]Output!G46</f>
        <v>397.73800000000011</v>
      </c>
      <c r="H46">
        <f>[5]Output!H46</f>
        <v>397.73800000000011</v>
      </c>
      <c r="I46">
        <f>[5]Output!I46</f>
        <v>397.73800000000011</v>
      </c>
      <c r="J46">
        <f>[5]Output!J46</f>
        <v>0</v>
      </c>
      <c r="K46">
        <f>[5]Output!K46</f>
        <v>0</v>
      </c>
      <c r="L46">
        <f>[5]Output!L46</f>
        <v>0</v>
      </c>
    </row>
    <row r="47" spans="1:28">
      <c r="A47" s="2">
        <f>[5]Output!A47</f>
        <v>45</v>
      </c>
      <c r="B47" s="2" t="str">
        <f>[5]Output!B47</f>
        <v>IMP_OIL_OLA</v>
      </c>
      <c r="C47" s="2" t="str">
        <f>[5]Output!C47</f>
        <v>IMP_OIL_PRD</v>
      </c>
      <c r="D47">
        <f>[5]Output!D47</f>
        <v>1121.453</v>
      </c>
      <c r="E47">
        <f>[5]Output!E47</f>
        <v>1216.244157975</v>
      </c>
      <c r="F47">
        <f>[5]Output!F47</f>
        <v>1166.519</v>
      </c>
      <c r="G47">
        <f>[5]Output!G47</f>
        <v>1166.519</v>
      </c>
      <c r="H47">
        <f>[5]Output!H47</f>
        <v>1166.519</v>
      </c>
      <c r="I47">
        <f>[5]Output!I47</f>
        <v>1166.519</v>
      </c>
      <c r="J47">
        <f>[5]Output!J47</f>
        <v>0</v>
      </c>
      <c r="K47">
        <f>[5]Output!K47</f>
        <v>0</v>
      </c>
      <c r="L47">
        <f>[5]Output!L47</f>
        <v>0</v>
      </c>
    </row>
    <row r="48" spans="1:28">
      <c r="A48" s="2">
        <f>[5]Output!A48</f>
        <v>46</v>
      </c>
      <c r="B48" s="2" t="str">
        <f>[5]Output!B48</f>
        <v>IMP_OIL_BRA</v>
      </c>
      <c r="C48" s="2" t="str">
        <f>[5]Output!C48</f>
        <v>IMP_OIL_PRD</v>
      </c>
      <c r="D48">
        <f>[5]Output!D48</f>
        <v>513.14599999999996</v>
      </c>
      <c r="E48">
        <f>[5]Output!E48</f>
        <v>556.93335180000008</v>
      </c>
      <c r="F48">
        <f>[5]Output!F48</f>
        <v>533.78099999999995</v>
      </c>
      <c r="G48">
        <f>[5]Output!G48</f>
        <v>533.78099999999995</v>
      </c>
      <c r="H48">
        <f>[5]Output!H48</f>
        <v>533.78099999999995</v>
      </c>
      <c r="I48">
        <f>[5]Output!I48</f>
        <v>533.78099999999995</v>
      </c>
      <c r="J48">
        <f>[5]Output!J48</f>
        <v>101.5324558126367</v>
      </c>
      <c r="K48">
        <f>[5]Output!K48</f>
        <v>0</v>
      </c>
      <c r="L48">
        <f>[5]Output!L48</f>
        <v>0</v>
      </c>
    </row>
    <row r="49" spans="1:12">
      <c r="A49" s="2">
        <f>[5]Output!A49</f>
        <v>47</v>
      </c>
      <c r="B49" s="2" t="str">
        <f>[5]Output!B49</f>
        <v>IMP_OIL_RUS</v>
      </c>
      <c r="C49" s="2" t="str">
        <f>[5]Output!C49</f>
        <v>IMP_OIL_PRD</v>
      </c>
      <c r="D49">
        <f>[5]Output!D49</f>
        <v>18141.906999999999</v>
      </c>
      <c r="E49">
        <f>[5]Output!E49</f>
        <v>17784.426360000001</v>
      </c>
      <c r="F49">
        <f>[5]Output!F49</f>
        <v>18571.905999999999</v>
      </c>
      <c r="G49">
        <f>[5]Output!G49</f>
        <v>9285.9529999999995</v>
      </c>
      <c r="H49">
        <f>[5]Output!H49</f>
        <v>0</v>
      </c>
      <c r="I49">
        <f>[5]Output!I49</f>
        <v>0</v>
      </c>
      <c r="J49">
        <f>[5]Output!J49</f>
        <v>0</v>
      </c>
      <c r="K49">
        <f>[5]Output!K49</f>
        <v>0</v>
      </c>
      <c r="L49">
        <f>[5]Output!L49</f>
        <v>0</v>
      </c>
    </row>
    <row r="50" spans="1:12">
      <c r="A50" s="2">
        <f>[5]Output!A50</f>
        <v>48</v>
      </c>
      <c r="B50" s="2" t="str">
        <f>[5]Output!B50</f>
        <v>IMP_OIL_MEA</v>
      </c>
      <c r="C50" s="2" t="str">
        <f>[5]Output!C50</f>
        <v>IMP_OIL_PRD</v>
      </c>
      <c r="D50">
        <f>[5]Output!D50</f>
        <v>8810.8889999999992</v>
      </c>
      <c r="E50">
        <f>[5]Output!E50</f>
        <v>9476.6402409282491</v>
      </c>
      <c r="F50">
        <f>[5]Output!F50</f>
        <v>6480.4489999999996</v>
      </c>
      <c r="G50">
        <f>[5]Output!G50</f>
        <v>6480.4489999999996</v>
      </c>
      <c r="H50">
        <f>[5]Output!H50</f>
        <v>6480.4489999999996</v>
      </c>
      <c r="I50">
        <f>[5]Output!I50</f>
        <v>925.03094081750191</v>
      </c>
      <c r="J50">
        <f>[5]Output!J50</f>
        <v>0</v>
      </c>
      <c r="K50">
        <f>[5]Output!K50</f>
        <v>0</v>
      </c>
      <c r="L50">
        <f>[5]Output!L50</f>
        <v>4734.8174044289499</v>
      </c>
    </row>
    <row r="51" spans="1:12">
      <c r="A51" s="2">
        <f>[5]Output!A51</f>
        <v>49</v>
      </c>
      <c r="B51" s="2" t="str">
        <f>[5]Output!B51</f>
        <v>IMP_OIL_AFR</v>
      </c>
      <c r="C51" s="2" t="str">
        <f>[5]Output!C51</f>
        <v>IMP_OIL_PRD</v>
      </c>
      <c r="D51">
        <f>[5]Output!D51</f>
        <v>7942.3540000000003</v>
      </c>
      <c r="E51">
        <f>[5]Output!E51</f>
        <v>8599.7061675000023</v>
      </c>
      <c r="F51">
        <f>[5]Output!F51</f>
        <v>6448.1970000000001</v>
      </c>
      <c r="G51">
        <f>[5]Output!G51</f>
        <v>6448.1970000000001</v>
      </c>
      <c r="H51">
        <f>[5]Output!H51</f>
        <v>6448.1970000000001</v>
      </c>
      <c r="I51">
        <f>[5]Output!I51</f>
        <v>6448.1970000000001</v>
      </c>
      <c r="J51">
        <f>[5]Output!J51</f>
        <v>0</v>
      </c>
      <c r="K51">
        <f>[5]Output!K51</f>
        <v>0</v>
      </c>
      <c r="L51">
        <f>[5]Output!L51</f>
        <v>6448.1970000000001</v>
      </c>
    </row>
    <row r="52" spans="1:12">
      <c r="A52" s="2">
        <f>[5]Output!A52</f>
        <v>50</v>
      </c>
      <c r="B52" s="2" t="str">
        <f>[5]Output!B52</f>
        <v>IMP_OIL_CHI</v>
      </c>
      <c r="C52" s="2" t="str">
        <f>[5]Output!C52</f>
        <v>IMP_OIL_PRD</v>
      </c>
      <c r="D52">
        <f>[5]Output!D52</f>
        <v>5.6830000000000007</v>
      </c>
      <c r="E52">
        <f>[5]Output!E52</f>
        <v>6.1426472624999988</v>
      </c>
      <c r="F52">
        <f>[5]Output!F52</f>
        <v>3.9409999999999998</v>
      </c>
      <c r="G52">
        <f>[5]Output!G52</f>
        <v>3.9409999999999998</v>
      </c>
      <c r="H52">
        <f>[5]Output!H52</f>
        <v>3.9409999999999998</v>
      </c>
      <c r="I52">
        <f>[5]Output!I52</f>
        <v>3.9409999999999998</v>
      </c>
      <c r="J52">
        <f>[5]Output!J52</f>
        <v>0</v>
      </c>
      <c r="K52">
        <f>[5]Output!K52</f>
        <v>0</v>
      </c>
      <c r="L52">
        <f>[5]Output!L52</f>
        <v>0</v>
      </c>
    </row>
    <row r="53" spans="1:12">
      <c r="A53" s="2">
        <f>[5]Output!A53</f>
        <v>51</v>
      </c>
      <c r="B53" s="2" t="str">
        <f>[5]Output!B53</f>
        <v>IMP_OIL_JPN</v>
      </c>
      <c r="C53" s="2" t="str">
        <f>[5]Output!C53</f>
        <v>IMP_OIL_PRD</v>
      </c>
      <c r="D53">
        <f>[5]Output!D53</f>
        <v>7.5819999999999999</v>
      </c>
      <c r="E53">
        <f>[5]Output!E53</f>
        <v>8.2311473317499999</v>
      </c>
      <c r="F53">
        <f>[5]Output!F53</f>
        <v>15.765000000000001</v>
      </c>
      <c r="G53">
        <f>[5]Output!G53</f>
        <v>15.765000000000001</v>
      </c>
      <c r="H53">
        <f>[5]Output!H53</f>
        <v>15.765000000000001</v>
      </c>
      <c r="I53">
        <f>[5]Output!I53</f>
        <v>0</v>
      </c>
      <c r="J53">
        <f>[5]Output!J53</f>
        <v>0</v>
      </c>
      <c r="K53">
        <f>[5]Output!K53</f>
        <v>0</v>
      </c>
      <c r="L53">
        <f>[5]Output!L53</f>
        <v>0</v>
      </c>
    </row>
    <row r="54" spans="1:12">
      <c r="A54" s="2">
        <f>[5]Output!A54</f>
        <v>52</v>
      </c>
      <c r="B54" s="2" t="str">
        <f>[5]Output!B54</f>
        <v>IMP_OIL_ODA</v>
      </c>
      <c r="C54" s="2" t="str">
        <f>[5]Output!C54</f>
        <v>IMP_OIL_PRD</v>
      </c>
      <c r="D54">
        <f>[5]Output!D54</f>
        <v>346.63600000000002</v>
      </c>
      <c r="E54">
        <f>[5]Output!E54</f>
        <v>375.5205026475</v>
      </c>
      <c r="F54">
        <f>[5]Output!F54</f>
        <v>240.38399999999999</v>
      </c>
      <c r="G54">
        <f>[5]Output!G54</f>
        <v>240.38399999999999</v>
      </c>
      <c r="H54">
        <f>[5]Output!H54</f>
        <v>240.38399999999999</v>
      </c>
      <c r="I54">
        <f>[5]Output!I54</f>
        <v>240.38399999999999</v>
      </c>
      <c r="J54">
        <f>[5]Output!J54</f>
        <v>0</v>
      </c>
      <c r="K54">
        <f>[5]Output!K54</f>
        <v>0</v>
      </c>
      <c r="L54">
        <f>[5]Output!L54</f>
        <v>0</v>
      </c>
    </row>
    <row r="55" spans="1:12">
      <c r="A55" s="2">
        <f>[5]Output!A55</f>
        <v>53</v>
      </c>
      <c r="B55" s="2" t="str">
        <f>[5]Output!B55</f>
        <v>EXP_OIL_GLB</v>
      </c>
      <c r="C55" s="2" t="str">
        <f>[5]Output!C55</f>
        <v>EXP_OIL_PRD</v>
      </c>
      <c r="D55">
        <f>[5]Output!D55</f>
        <v>17983.925999999999</v>
      </c>
      <c r="E55">
        <f>[5]Output!E55</f>
        <v>19356.833999999999</v>
      </c>
      <c r="F55">
        <f>[5]Output!F55</f>
        <v>17799.560000000001</v>
      </c>
      <c r="G55">
        <f>[5]Output!G55</f>
        <v>10740.520285714279</v>
      </c>
      <c r="H55">
        <f>[5]Output!H55</f>
        <v>6760.8261428571423</v>
      </c>
      <c r="I55">
        <f>[5]Output!I55</f>
        <v>4373.1762603503576</v>
      </c>
      <c r="J55">
        <f>[5]Output!J55</f>
        <v>252.86548106255859</v>
      </c>
      <c r="K55">
        <f>[5]Output!K55</f>
        <v>0</v>
      </c>
      <c r="L55">
        <f>[5]Output!L55</f>
        <v>5527.7893819699848</v>
      </c>
    </row>
    <row r="56" spans="1:12">
      <c r="A56" s="2">
        <f>[5]Output!A56</f>
        <v>54</v>
      </c>
      <c r="B56" s="2" t="str">
        <f>[5]Output!B56</f>
        <v>IMP_GAS_PIP_AFR</v>
      </c>
      <c r="C56" s="2" t="str">
        <f>[5]Output!C56</f>
        <v>IMP_GAS_NGA</v>
      </c>
      <c r="D56">
        <f>[5]Output!D56</f>
        <v>1649.5118</v>
      </c>
      <c r="E56">
        <f>[5]Output!E56</f>
        <v>1801.2945999999999</v>
      </c>
      <c r="F56">
        <f>[5]Output!F56</f>
        <v>1420.8679999999999</v>
      </c>
      <c r="G56">
        <f>[5]Output!G56</f>
        <v>2099.6489999999999</v>
      </c>
      <c r="H56">
        <f>[5]Output!H56</f>
        <v>2778.43</v>
      </c>
      <c r="I56">
        <f>[5]Output!I56</f>
        <v>2778.43</v>
      </c>
      <c r="J56">
        <f>[5]Output!J56</f>
        <v>2778.43</v>
      </c>
      <c r="K56">
        <f>[5]Output!K56</f>
        <v>2618.1912966005038</v>
      </c>
      <c r="L56">
        <f>[5]Output!L56</f>
        <v>2778.43</v>
      </c>
    </row>
    <row r="57" spans="1:12">
      <c r="A57" s="2">
        <f>[5]Output!A57</f>
        <v>55</v>
      </c>
      <c r="B57" s="2" t="str">
        <f>[5]Output!B57</f>
        <v>IMP_GAS_PIP_RUS</v>
      </c>
      <c r="C57" s="2" t="str">
        <f>[5]Output!C57</f>
        <v>IMP_GAS_NGA</v>
      </c>
      <c r="D57">
        <f>[5]Output!D57</f>
        <v>13312.33579999999</v>
      </c>
      <c r="E57">
        <f>[5]Output!E57</f>
        <v>14460.199000000001</v>
      </c>
      <c r="F57">
        <f>[5]Output!F57</f>
        <v>13473.857</v>
      </c>
      <c r="G57">
        <f>[5]Output!G57</f>
        <v>6791.8757949999999</v>
      </c>
      <c r="H57">
        <f>[5]Output!H57</f>
        <v>0</v>
      </c>
      <c r="I57">
        <f>[5]Output!I57</f>
        <v>0</v>
      </c>
      <c r="J57">
        <f>[5]Output!J57</f>
        <v>0</v>
      </c>
      <c r="K57">
        <f>[5]Output!K57</f>
        <v>0</v>
      </c>
      <c r="L57">
        <f>[5]Output!L57</f>
        <v>0</v>
      </c>
    </row>
    <row r="58" spans="1:12">
      <c r="A58" s="2">
        <f>[5]Output!A58</f>
        <v>56</v>
      </c>
      <c r="B58" s="2" t="str">
        <f>[5]Output!B58</f>
        <v>IMP_GAS_PIP_CAC</v>
      </c>
      <c r="C58" s="2" t="str">
        <f>[5]Output!C58</f>
        <v>IMP_GAS_NGA</v>
      </c>
      <c r="D58">
        <f>[5]Output!D58</f>
        <v>25.25</v>
      </c>
      <c r="E58">
        <f>[5]Output!E58</f>
        <v>27.573</v>
      </c>
      <c r="F58">
        <f>[5]Output!F58</f>
        <v>278.54639999999989</v>
      </c>
      <c r="G58">
        <f>[5]Output!G58</f>
        <v>493.78679999999991</v>
      </c>
      <c r="H58">
        <f>[5]Output!H58</f>
        <v>703.39999999999975</v>
      </c>
      <c r="I58">
        <f>[5]Output!I58</f>
        <v>703.39999999999986</v>
      </c>
      <c r="J58">
        <f>[5]Output!J58</f>
        <v>703.4</v>
      </c>
      <c r="K58">
        <f>[5]Output!K58</f>
        <v>36.627999999999993</v>
      </c>
      <c r="L58">
        <f>[5]Output!L58</f>
        <v>703.4</v>
      </c>
    </row>
    <row r="59" spans="1:12">
      <c r="A59" s="2">
        <f>[5]Output!A59</f>
        <v>57</v>
      </c>
      <c r="B59" s="2" t="str">
        <f>[5]Output!B59</f>
        <v>IMP_GAS_PIP_MEA</v>
      </c>
      <c r="C59" s="2" t="str">
        <f>[5]Output!C59</f>
        <v>IMP_GAS_NGA</v>
      </c>
      <c r="D59">
        <f>[5]Output!D59</f>
        <v>0</v>
      </c>
      <c r="E59">
        <f>[5]Output!E59</f>
        <v>0</v>
      </c>
      <c r="F59">
        <f>[5]Output!F59</f>
        <v>0</v>
      </c>
      <c r="G59">
        <f>[5]Output!G59</f>
        <v>0</v>
      </c>
      <c r="H59">
        <f>[5]Output!H59</f>
        <v>386.87000000000052</v>
      </c>
      <c r="I59">
        <f>[5]Output!I59</f>
        <v>466.0025000000004</v>
      </c>
      <c r="J59">
        <f>[5]Output!J59</f>
        <v>545.13499999999942</v>
      </c>
      <c r="K59">
        <f>[5]Output!K59</f>
        <v>0</v>
      </c>
      <c r="L59">
        <f>[5]Output!L59</f>
        <v>545.13499999999647</v>
      </c>
    </row>
    <row r="60" spans="1:12">
      <c r="A60" s="2">
        <f>[5]Output!A60</f>
        <v>58</v>
      </c>
      <c r="B60" s="2" t="str">
        <f>[5]Output!B60</f>
        <v>EXP_GAS_NGA_GLB</v>
      </c>
      <c r="C60" s="2" t="str">
        <f>[5]Output!C60</f>
        <v>EXP_GAS_NGA</v>
      </c>
      <c r="D60">
        <f>[5]Output!D60</f>
        <v>8181.3239999999987</v>
      </c>
      <c r="E60">
        <f>[5]Output!E60</f>
        <v>8584.5319999999992</v>
      </c>
      <c r="F60">
        <f>[5]Output!F60</f>
        <v>7355.0549999999994</v>
      </c>
      <c r="G60">
        <f>[5]Output!G60</f>
        <v>5780.2191835714293</v>
      </c>
      <c r="H60">
        <f>[5]Output!H60</f>
        <v>3867.913585714286</v>
      </c>
      <c r="I60">
        <f>[5]Output!I60</f>
        <v>3901.8275142857142</v>
      </c>
      <c r="J60">
        <f>[5]Output!J60</f>
        <v>3935.7414428571428</v>
      </c>
      <c r="K60">
        <f>[5]Output!K60</f>
        <v>3347.6789985430728</v>
      </c>
      <c r="L60">
        <f>[5]Output!L60</f>
        <v>3935.7414428571419</v>
      </c>
    </row>
    <row r="61" spans="1:12">
      <c r="A61" s="2">
        <f>[5]Output!A61</f>
        <v>59</v>
      </c>
      <c r="B61" s="2" t="str">
        <f>[5]Output!B61</f>
        <v>IMP_GAS_LNG_AFR</v>
      </c>
      <c r="C61" s="2" t="str">
        <f>[5]Output!C61</f>
        <v>IMP_GAS_LNG</v>
      </c>
      <c r="D61">
        <f>[5]Output!D61</f>
        <v>1573.6248000000001</v>
      </c>
      <c r="E61">
        <f>[5]Output!E61</f>
        <v>538.98569999999995</v>
      </c>
      <c r="F61">
        <f>[5]Output!F61</f>
        <v>1000.5732</v>
      </c>
      <c r="G61">
        <f>[5]Output!G61</f>
        <v>1020.7868</v>
      </c>
      <c r="H61">
        <f>[5]Output!H61</f>
        <v>1020.7868</v>
      </c>
      <c r="I61">
        <f>[5]Output!I61</f>
        <v>1020.7868</v>
      </c>
      <c r="J61">
        <f>[5]Output!J61</f>
        <v>1020.7868</v>
      </c>
      <c r="K61">
        <f>[5]Output!K61</f>
        <v>1020.7868</v>
      </c>
      <c r="L61">
        <f>[5]Output!L61</f>
        <v>1020.7868</v>
      </c>
    </row>
    <row r="62" spans="1:12">
      <c r="A62" s="2">
        <f>[5]Output!A62</f>
        <v>60</v>
      </c>
      <c r="B62" s="2" t="str">
        <f>[5]Output!B62</f>
        <v>IMP_GAS_LNG_MEA</v>
      </c>
      <c r="C62" s="2" t="str">
        <f>[5]Output!C62</f>
        <v>IMP_GAS_LNG</v>
      </c>
      <c r="D62">
        <f>[5]Output!D62</f>
        <v>1380.8816999999999</v>
      </c>
      <c r="E62">
        <f>[5]Output!E62</f>
        <v>911.54250000000002</v>
      </c>
      <c r="F62">
        <f>[5]Output!F62</f>
        <v>978.66449999999998</v>
      </c>
      <c r="G62">
        <f>[5]Output!G62</f>
        <v>1177.9302499999999</v>
      </c>
      <c r="H62">
        <f>[5]Output!H62</f>
        <v>1357.425</v>
      </c>
      <c r="I62">
        <f>[5]Output!I62</f>
        <v>1357.425</v>
      </c>
      <c r="J62">
        <f>[5]Output!J62</f>
        <v>1357.425</v>
      </c>
      <c r="K62">
        <f>[5]Output!K62</f>
        <v>1357.425</v>
      </c>
      <c r="L62">
        <f>[5]Output!L62</f>
        <v>1357.425</v>
      </c>
    </row>
    <row r="63" spans="1:12">
      <c r="A63" s="2">
        <f>[5]Output!A63</f>
        <v>61</v>
      </c>
      <c r="B63" s="2" t="str">
        <f>[5]Output!B63</f>
        <v>IMP_GAS_LNG_GLB</v>
      </c>
      <c r="C63" s="2" t="str">
        <f>[5]Output!C63</f>
        <v>IMP_GAS_LNG</v>
      </c>
      <c r="D63">
        <f>[5]Output!D63</f>
        <v>291.11939999999998</v>
      </c>
      <c r="E63">
        <f>[5]Output!E63</f>
        <v>0</v>
      </c>
      <c r="F63">
        <f>[5]Output!F63</f>
        <v>0</v>
      </c>
      <c r="G63">
        <f>[5]Output!G63</f>
        <v>0</v>
      </c>
      <c r="H63">
        <f>[5]Output!H63</f>
        <v>0</v>
      </c>
      <c r="I63">
        <f>[5]Output!I63</f>
        <v>0</v>
      </c>
      <c r="J63">
        <f>[5]Output!J63</f>
        <v>0</v>
      </c>
      <c r="K63">
        <f>[5]Output!K63</f>
        <v>0</v>
      </c>
      <c r="L63">
        <f>[5]Output!L63</f>
        <v>0</v>
      </c>
    </row>
    <row r="64" spans="1:12">
      <c r="A64" s="2">
        <f>[5]Output!A64</f>
        <v>62</v>
      </c>
      <c r="B64" s="2" t="str">
        <f>[5]Output!B64</f>
        <v>IMP_GAS_LNG_OLA</v>
      </c>
      <c r="C64" s="2" t="str">
        <f>[5]Output!C64</f>
        <v>IMP_GAS_LNG</v>
      </c>
      <c r="D64">
        <f>[5]Output!D64</f>
        <v>211.6455</v>
      </c>
      <c r="E64">
        <f>[5]Output!E64</f>
        <v>98.881200000000007</v>
      </c>
      <c r="F64">
        <f>[5]Output!F64</f>
        <v>180.17009999999999</v>
      </c>
      <c r="G64">
        <f>[5]Output!G64</f>
        <v>183.8099</v>
      </c>
      <c r="H64">
        <f>[5]Output!H64</f>
        <v>183.8099</v>
      </c>
      <c r="I64">
        <f>[5]Output!I64</f>
        <v>183.8099</v>
      </c>
      <c r="J64">
        <f>[5]Output!J64</f>
        <v>183.8099</v>
      </c>
      <c r="K64">
        <f>[5]Output!K64</f>
        <v>183.8099</v>
      </c>
      <c r="L64">
        <f>[5]Output!L64</f>
        <v>183.8099</v>
      </c>
    </row>
    <row r="65" spans="1:12">
      <c r="A65" s="2">
        <f>[5]Output!A65</f>
        <v>63</v>
      </c>
      <c r="B65" s="2" t="str">
        <f>[5]Output!B65</f>
        <v>IMP_GAS_LNG_USA</v>
      </c>
      <c r="C65" s="2" t="str">
        <f>[5]Output!C65</f>
        <v>IMP_GAS_LNG</v>
      </c>
      <c r="D65">
        <f>[5]Output!D65</f>
        <v>0</v>
      </c>
      <c r="E65">
        <f>[5]Output!E65</f>
        <v>0</v>
      </c>
      <c r="F65">
        <f>[5]Output!F65</f>
        <v>827.55089999999996</v>
      </c>
      <c r="G65">
        <f>[5]Output!G65</f>
        <v>1719.3395499999999</v>
      </c>
      <c r="H65">
        <f>[5]Output!H65</f>
        <v>2594.41</v>
      </c>
      <c r="I65">
        <f>[5]Output!I65</f>
        <v>2594.41</v>
      </c>
      <c r="J65">
        <f>[5]Output!J65</f>
        <v>2594.41</v>
      </c>
      <c r="K65">
        <f>[5]Output!K65</f>
        <v>2594.41</v>
      </c>
      <c r="L65">
        <f>[5]Output!L65</f>
        <v>2594.41</v>
      </c>
    </row>
    <row r="66" spans="1:12">
      <c r="A66" s="2">
        <f>[5]Output!A66</f>
        <v>64</v>
      </c>
      <c r="B66" s="2" t="str">
        <f>[5]Output!B66</f>
        <v>IMP_GAS_LNG_RUS</v>
      </c>
      <c r="C66" s="2" t="str">
        <f>[5]Output!C66</f>
        <v>IMP_GAS_LNG</v>
      </c>
      <c r="D66">
        <f>[5]Output!D66</f>
        <v>0</v>
      </c>
      <c r="E66">
        <f>[5]Output!E66</f>
        <v>0</v>
      </c>
      <c r="F66">
        <f>[5]Output!F66</f>
        <v>562.4289</v>
      </c>
      <c r="G66">
        <f>[5]Output!G66</f>
        <v>0</v>
      </c>
      <c r="H66">
        <f>[5]Output!H66</f>
        <v>0</v>
      </c>
      <c r="I66">
        <f>[5]Output!I66</f>
        <v>0</v>
      </c>
      <c r="J66">
        <f>[5]Output!J66</f>
        <v>0</v>
      </c>
      <c r="K66">
        <f>[5]Output!K66</f>
        <v>0</v>
      </c>
      <c r="L66">
        <f>[5]Output!L66</f>
        <v>0</v>
      </c>
    </row>
    <row r="67" spans="1:12">
      <c r="A67" s="2">
        <f>[5]Output!A67</f>
        <v>65</v>
      </c>
      <c r="B67" s="2" t="str">
        <f>[5]Output!B67</f>
        <v>IMP_COA_AFR</v>
      </c>
      <c r="C67" s="2" t="str">
        <f>[5]Output!C67</f>
        <v>IMP_COA</v>
      </c>
      <c r="D67">
        <f>[5]Output!D67</f>
        <v>616.51587299999994</v>
      </c>
      <c r="E67">
        <f>[5]Output!E67</f>
        <v>609.50276800000006</v>
      </c>
      <c r="F67">
        <f>[5]Output!F67</f>
        <v>88.207576000000003</v>
      </c>
      <c r="G67">
        <f>[5]Output!G67</f>
        <v>88.207576000000003</v>
      </c>
      <c r="H67">
        <f>[5]Output!H67</f>
        <v>88.207576000000003</v>
      </c>
      <c r="I67">
        <f>[5]Output!I67</f>
        <v>88.207576000000003</v>
      </c>
      <c r="J67">
        <f>[5]Output!J67</f>
        <v>88.207576000000003</v>
      </c>
      <c r="K67">
        <f>[5]Output!K67</f>
        <v>88.207576000000003</v>
      </c>
      <c r="L67">
        <f>[5]Output!L67</f>
        <v>88.207576000000003</v>
      </c>
    </row>
    <row r="68" spans="1:12">
      <c r="A68" s="2">
        <f>[5]Output!A68</f>
        <v>66</v>
      </c>
      <c r="B68" s="2" t="str">
        <f>[5]Output!B68</f>
        <v>IMP_COA_AUS</v>
      </c>
      <c r="C68" s="2" t="str">
        <f>[5]Output!C68</f>
        <v>IMP_COA</v>
      </c>
      <c r="D68">
        <f>[5]Output!D68</f>
        <v>586.58791799999995</v>
      </c>
      <c r="E68">
        <f>[5]Output!E68</f>
        <v>827.1823280000001</v>
      </c>
      <c r="F68">
        <f>[5]Output!F68</f>
        <v>579.10191199999986</v>
      </c>
      <c r="H68">
        <f>[5]Output!H68</f>
        <v>579.10191199999986</v>
      </c>
      <c r="I68">
        <f>[5]Output!I68</f>
        <v>579.10191199999986</v>
      </c>
      <c r="J68">
        <f>[5]Output!J68</f>
        <v>579.10191199999986</v>
      </c>
      <c r="K68">
        <f>[5]Output!K68</f>
        <v>579.10191199999986</v>
      </c>
      <c r="L68">
        <f>[5]Output!L68</f>
        <v>579.10191199999986</v>
      </c>
    </row>
    <row r="69" spans="1:12">
      <c r="A69" s="2">
        <f>[5]Output!A69</f>
        <v>67</v>
      </c>
      <c r="B69" s="2" t="str">
        <f>[5]Output!B69</f>
        <v>IMP_COA_CAC</v>
      </c>
      <c r="C69" s="2" t="str">
        <f>[5]Output!C69</f>
        <v>IMP_COA</v>
      </c>
      <c r="D69">
        <f>[5]Output!D69</f>
        <v>23.942364000000001</v>
      </c>
      <c r="E69">
        <f>[5]Output!E69</f>
        <v>37.316496000000008</v>
      </c>
      <c r="F69">
        <f>[5]Output!F69</f>
        <v>76.702240000000003</v>
      </c>
      <c r="G69">
        <f>[5]Output!G69</f>
        <v>76.702240000000003</v>
      </c>
      <c r="H69">
        <f>[5]Output!H69</f>
        <v>76.702240000000003</v>
      </c>
      <c r="I69">
        <f>[5]Output!I69</f>
        <v>76.702240000000003</v>
      </c>
      <c r="J69">
        <f>[5]Output!J69</f>
        <v>76.702240000000003</v>
      </c>
      <c r="K69">
        <f>[5]Output!K69</f>
        <v>76.702240000000003</v>
      </c>
      <c r="L69">
        <f>[5]Output!L69</f>
        <v>76.702240000000003</v>
      </c>
    </row>
    <row r="70" spans="1:12">
      <c r="A70" s="2">
        <f>[5]Output!A70</f>
        <v>68</v>
      </c>
      <c r="B70" s="2" t="str">
        <f>[5]Output!B70</f>
        <v>IMP_COA_CAN</v>
      </c>
      <c r="C70" s="2" t="str">
        <f>[5]Output!C70</f>
        <v>IMP_COA</v>
      </c>
      <c r="D70">
        <f>[5]Output!D70</f>
        <v>161.61095700000001</v>
      </c>
      <c r="E70">
        <f>[5]Output!E70</f>
        <v>118.168904</v>
      </c>
      <c r="F70">
        <f>[5]Output!F70</f>
        <v>99.712912000000003</v>
      </c>
      <c r="G70">
        <f>[5]Output!G70</f>
        <v>99.712912000000003</v>
      </c>
      <c r="H70">
        <f>[5]Output!H70</f>
        <v>99.712912000000003</v>
      </c>
      <c r="I70">
        <f>[5]Output!I70</f>
        <v>99.712912000000003</v>
      </c>
      <c r="J70">
        <f>[5]Output!J70</f>
        <v>99.712912000000003</v>
      </c>
      <c r="K70">
        <f>[5]Output!K70</f>
        <v>99.712912000000003</v>
      </c>
      <c r="L70">
        <f>[5]Output!L70</f>
        <v>99.712912000000003</v>
      </c>
    </row>
    <row r="71" spans="1:12">
      <c r="A71" s="2">
        <f>[5]Output!A71</f>
        <v>69</v>
      </c>
      <c r="B71" s="2" t="str">
        <f>[5]Output!B71</f>
        <v>IMP_COA_ODA</v>
      </c>
      <c r="C71" s="2" t="str">
        <f>[5]Output!C71</f>
        <v>IMP_COA</v>
      </c>
      <c r="D71">
        <f>[5]Output!D71</f>
        <v>389.06341500000002</v>
      </c>
      <c r="E71">
        <f>[5]Output!E71</f>
        <v>310.97080000000011</v>
      </c>
      <c r="F71">
        <f>[5]Output!F71</f>
        <v>3.8351120000000001</v>
      </c>
      <c r="G71">
        <f>[5]Output!G71</f>
        <v>3.8351120000000001</v>
      </c>
      <c r="H71">
        <f>[5]Output!H71</f>
        <v>3.8351120000000001</v>
      </c>
      <c r="I71">
        <f>[5]Output!I71</f>
        <v>3.8351120000000001</v>
      </c>
      <c r="J71">
        <f>[5]Output!J71</f>
        <v>3.8351120000000001</v>
      </c>
      <c r="K71">
        <f>[5]Output!K71</f>
        <v>3.8351120000000001</v>
      </c>
      <c r="L71">
        <f>[5]Output!L71</f>
        <v>3.8351120000000001</v>
      </c>
    </row>
    <row r="72" spans="1:12">
      <c r="A72" s="2">
        <f>[5]Output!A72</f>
        <v>70</v>
      </c>
      <c r="B72" s="2" t="str">
        <f>[5]Output!B72</f>
        <v>IMP_COA_OEE</v>
      </c>
      <c r="C72" s="2" t="str">
        <f>[5]Output!C72</f>
        <v>IMP_COA</v>
      </c>
      <c r="D72">
        <f>[5]Output!D72</f>
        <v>161.61095700000001</v>
      </c>
      <c r="E72">
        <f>[5]Output!E72</f>
        <v>18.658248</v>
      </c>
      <c r="F72">
        <f>[5]Output!F72</f>
        <v>0</v>
      </c>
      <c r="G72">
        <f>[5]Output!G72</f>
        <v>0</v>
      </c>
      <c r="H72">
        <f>[5]Output!H72</f>
        <v>0</v>
      </c>
      <c r="I72">
        <f>[5]Output!I72</f>
        <v>0</v>
      </c>
      <c r="J72">
        <f>[5]Output!J72</f>
        <v>0</v>
      </c>
      <c r="K72">
        <f>[5]Output!K72</f>
        <v>0</v>
      </c>
      <c r="L72">
        <f>[5]Output!L72</f>
        <v>0</v>
      </c>
    </row>
    <row r="73" spans="1:12">
      <c r="A73" s="2">
        <f>[5]Output!A73</f>
        <v>71</v>
      </c>
      <c r="B73" s="2" t="str">
        <f>[5]Output!B73</f>
        <v>IMP_COA_OLA</v>
      </c>
      <c r="C73" s="2" t="str">
        <f>[5]Output!C73</f>
        <v>IMP_COA</v>
      </c>
      <c r="D73">
        <f>[5]Output!D73</f>
        <v>1316.8300200000001</v>
      </c>
      <c r="E73">
        <f>[5]Output!E73</f>
        <v>1430.46568</v>
      </c>
      <c r="F73">
        <f>[5]Output!F73</f>
        <v>230.10672</v>
      </c>
      <c r="G73">
        <f>[5]Output!G73</f>
        <v>230.10672</v>
      </c>
      <c r="H73">
        <f>[5]Output!H73</f>
        <v>230.10672</v>
      </c>
      <c r="I73">
        <f>[5]Output!I73</f>
        <v>230.10672</v>
      </c>
      <c r="J73">
        <f>[5]Output!J73</f>
        <v>230.10672</v>
      </c>
      <c r="K73">
        <f>[5]Output!K73</f>
        <v>230.10672</v>
      </c>
      <c r="L73">
        <f>[5]Output!L73</f>
        <v>230.10672</v>
      </c>
    </row>
    <row r="74" spans="1:12">
      <c r="A74" s="2">
        <f>[5]Output!A74</f>
        <v>72</v>
      </c>
      <c r="B74" s="2" t="str">
        <f>[5]Output!B74</f>
        <v>IMP_COA_RUS</v>
      </c>
      <c r="C74" s="2" t="str">
        <f>[5]Output!C74</f>
        <v>IMP_COA</v>
      </c>
      <c r="D74">
        <f>[5]Output!D74</f>
        <v>1556.2536600000001</v>
      </c>
      <c r="E74">
        <f>[5]Output!E74</f>
        <v>1952.896624</v>
      </c>
      <c r="F74">
        <f>[5]Output!F74</f>
        <v>2105.4764879999998</v>
      </c>
      <c r="G74">
        <f>[5]Output!G74</f>
        <v>1052.7382439999999</v>
      </c>
      <c r="H74">
        <f>[5]Output!H74</f>
        <v>0</v>
      </c>
      <c r="I74">
        <f>[5]Output!I74</f>
        <v>0</v>
      </c>
      <c r="J74">
        <f>[5]Output!J74</f>
        <v>0</v>
      </c>
      <c r="K74">
        <f>[5]Output!K74</f>
        <v>0</v>
      </c>
      <c r="L74">
        <f>[5]Output!L74</f>
        <v>0</v>
      </c>
    </row>
    <row r="75" spans="1:12">
      <c r="A75" s="2">
        <f>[5]Output!A75</f>
        <v>73</v>
      </c>
      <c r="B75" s="2" t="str">
        <f>[5]Output!B75</f>
        <v>IMP_COA_USA</v>
      </c>
      <c r="C75" s="2" t="str">
        <f>[5]Output!C75</f>
        <v>IMP_COA</v>
      </c>
      <c r="D75">
        <f>[5]Output!D75</f>
        <v>1173.1758359999999</v>
      </c>
      <c r="E75">
        <f>[5]Output!E75</f>
        <v>914.25415199999998</v>
      </c>
      <c r="F75">
        <f>[5]Output!F75</f>
        <v>651.96904000000006</v>
      </c>
      <c r="G75">
        <f>[5]Output!G75</f>
        <v>651.96904000000006</v>
      </c>
      <c r="H75">
        <f>[5]Output!H75</f>
        <v>651.96904000000006</v>
      </c>
      <c r="I75">
        <f>[5]Output!I75</f>
        <v>651.96904000000006</v>
      </c>
      <c r="J75">
        <f>[5]Output!J75</f>
        <v>651.96904000000006</v>
      </c>
      <c r="K75">
        <f>[5]Output!K75</f>
        <v>651.96904000000006</v>
      </c>
      <c r="L75">
        <f>[5]Output!L75</f>
        <v>651.96904000000006</v>
      </c>
    </row>
    <row r="76" spans="1:12">
      <c r="A76" s="2">
        <f>[5]Output!A76</f>
        <v>74</v>
      </c>
      <c r="B76" s="2" t="str">
        <f>[5]Output!B76</f>
        <v>EXP_COA_GLB</v>
      </c>
      <c r="C76" s="2" t="str">
        <f>[5]Output!C76</f>
        <v>EXP_COA</v>
      </c>
      <c r="D76">
        <f>[5]Output!D76</f>
        <v>931.79000000000019</v>
      </c>
      <c r="E76">
        <f>[5]Output!E76</f>
        <v>763.40099999999995</v>
      </c>
      <c r="F76">
        <f>[5]Output!F76</f>
        <v>571.75599999999997</v>
      </c>
      <c r="G76">
        <f>[5]Output!G76</f>
        <v>309.1526395555556</v>
      </c>
      <c r="H76">
        <f>[5]Output!H76</f>
        <v>192.18172355555549</v>
      </c>
      <c r="I76">
        <f>[5]Output!I76</f>
        <v>192.18172355555549</v>
      </c>
      <c r="J76">
        <f>[5]Output!J76</f>
        <v>192.18172355555549</v>
      </c>
      <c r="K76">
        <f>[5]Output!K76</f>
        <v>192.18172355555549</v>
      </c>
      <c r="L76">
        <f>[5]Output!L76</f>
        <v>192.18172355555549</v>
      </c>
    </row>
    <row r="77" spans="1:12">
      <c r="A77" s="2">
        <f>[5]Output!A77</f>
        <v>0</v>
      </c>
      <c r="B77" s="2">
        <f>[5]Output!B77</f>
        <v>0</v>
      </c>
      <c r="C77" s="2">
        <f>[5]Output!C77</f>
        <v>0</v>
      </c>
      <c r="D77">
        <f>[5]Output!D77</f>
        <v>0</v>
      </c>
      <c r="E77">
        <f>[5]Output!E77</f>
        <v>0</v>
      </c>
      <c r="F77">
        <f>[5]Output!F77</f>
        <v>0</v>
      </c>
      <c r="G77">
        <f>[5]Output!G77</f>
        <v>0</v>
      </c>
      <c r="H77">
        <f>[5]Output!H77</f>
        <v>0</v>
      </c>
      <c r="I77">
        <f>[5]Output!I77</f>
        <v>0</v>
      </c>
      <c r="J77">
        <f>[5]Output!J77</f>
        <v>0</v>
      </c>
      <c r="K77">
        <f>[5]Output!K77</f>
        <v>0</v>
      </c>
      <c r="L77">
        <f>[5]Output!L77</f>
        <v>0</v>
      </c>
    </row>
    <row r="78" spans="1:12">
      <c r="A78" s="2">
        <f>[5]Output!A78</f>
        <v>0</v>
      </c>
      <c r="B78" s="2">
        <f>[5]Output!B78</f>
        <v>0</v>
      </c>
      <c r="C78" s="2">
        <f>[5]Output!C78</f>
        <v>0</v>
      </c>
      <c r="D78">
        <f>[5]Output!D78</f>
        <v>0</v>
      </c>
      <c r="E78">
        <f>[5]Output!E78</f>
        <v>0</v>
      </c>
      <c r="F78">
        <f>[5]Output!F78</f>
        <v>0</v>
      </c>
      <c r="G78">
        <f>[5]Output!G78</f>
        <v>0</v>
      </c>
      <c r="H78">
        <f>[5]Output!H78</f>
        <v>0</v>
      </c>
      <c r="I78">
        <f>[5]Output!I78</f>
        <v>0</v>
      </c>
      <c r="J78">
        <f>[5]Output!J78</f>
        <v>0</v>
      </c>
      <c r="K78">
        <f>[5]Output!K78</f>
        <v>0</v>
      </c>
      <c r="L78">
        <f>[5]Output!L78</f>
        <v>0</v>
      </c>
    </row>
    <row r="79" spans="1:12">
      <c r="A79" s="2">
        <f>[5]Output!A79</f>
        <v>0</v>
      </c>
      <c r="B79" s="2">
        <f>[5]Output!B79</f>
        <v>0</v>
      </c>
      <c r="C79" s="2">
        <f>[5]Output!C79</f>
        <v>0</v>
      </c>
      <c r="D79">
        <f>[5]Output!D79</f>
        <v>0</v>
      </c>
      <c r="E79">
        <f>[5]Output!E79</f>
        <v>0</v>
      </c>
      <c r="F79">
        <f>[5]Output!F79</f>
        <v>0</v>
      </c>
      <c r="G79">
        <f>[5]Output!G79</f>
        <v>0</v>
      </c>
      <c r="H79">
        <f>[5]Output!H79</f>
        <v>0</v>
      </c>
      <c r="I79">
        <f>[5]Output!I79</f>
        <v>0</v>
      </c>
      <c r="J79">
        <f>[5]Output!J79</f>
        <v>0</v>
      </c>
      <c r="K79">
        <f>[5]Output!K79</f>
        <v>0</v>
      </c>
      <c r="L79">
        <f>[5]Output!L79</f>
        <v>0</v>
      </c>
    </row>
    <row r="80" spans="1:12">
      <c r="A80" s="2">
        <f>[5]Output!A80</f>
        <v>0</v>
      </c>
      <c r="B80" s="2">
        <f>[5]Output!B80</f>
        <v>0</v>
      </c>
      <c r="C80" s="2">
        <f>[5]Output!C80</f>
        <v>0</v>
      </c>
      <c r="D80">
        <f>[5]Output!D80</f>
        <v>0</v>
      </c>
      <c r="E80">
        <f>[5]Output!E80</f>
        <v>0</v>
      </c>
      <c r="F80">
        <f>[5]Output!F80</f>
        <v>0</v>
      </c>
      <c r="G80">
        <f>[5]Output!G80</f>
        <v>0</v>
      </c>
      <c r="H80">
        <f>[5]Output!H80</f>
        <v>0</v>
      </c>
      <c r="I80">
        <f>[5]Output!I80</f>
        <v>0</v>
      </c>
      <c r="J80">
        <f>[5]Output!J80</f>
        <v>0</v>
      </c>
      <c r="K80">
        <f>[5]Output!K80</f>
        <v>0</v>
      </c>
      <c r="L80">
        <f>[5]Output!L80</f>
        <v>0</v>
      </c>
    </row>
    <row r="81" spans="1:12">
      <c r="A81" s="2">
        <f>[5]Output!A81</f>
        <v>0</v>
      </c>
      <c r="B81" s="2">
        <f>[5]Output!B81</f>
        <v>0</v>
      </c>
      <c r="C81" s="2">
        <f>[5]Output!C81</f>
        <v>0</v>
      </c>
      <c r="D81">
        <f>[5]Output!D81</f>
        <v>0</v>
      </c>
      <c r="E81">
        <f>[5]Output!E81</f>
        <v>0</v>
      </c>
      <c r="F81">
        <f>[5]Output!F81</f>
        <v>0</v>
      </c>
      <c r="G81">
        <f>[5]Output!G81</f>
        <v>0</v>
      </c>
      <c r="H81">
        <f>[5]Output!H81</f>
        <v>0</v>
      </c>
      <c r="I81">
        <f>[5]Output!I81</f>
        <v>0</v>
      </c>
      <c r="J81">
        <f>[5]Output!J81</f>
        <v>0</v>
      </c>
      <c r="K81">
        <f>[5]Output!K81</f>
        <v>0</v>
      </c>
      <c r="L81">
        <f>[5]Output!L81</f>
        <v>0</v>
      </c>
    </row>
    <row r="82" spans="1:12">
      <c r="A82" s="2">
        <f>[5]Output!A82</f>
        <v>0</v>
      </c>
      <c r="B82" s="2">
        <f>[5]Output!B82</f>
        <v>0</v>
      </c>
      <c r="C82" s="2">
        <f>[5]Output!C82</f>
        <v>0</v>
      </c>
      <c r="D82">
        <f>[5]Output!D82</f>
        <v>0</v>
      </c>
      <c r="E82">
        <f>[5]Output!E82</f>
        <v>0</v>
      </c>
      <c r="F82">
        <f>[5]Output!F82</f>
        <v>0</v>
      </c>
      <c r="G82">
        <f>[5]Output!G82</f>
        <v>0</v>
      </c>
      <c r="H82">
        <f>[5]Output!H82</f>
        <v>0</v>
      </c>
      <c r="I82">
        <f>[5]Output!I82</f>
        <v>0</v>
      </c>
      <c r="J82">
        <f>[5]Output!J82</f>
        <v>0</v>
      </c>
      <c r="K82">
        <f>[5]Output!K82</f>
        <v>0</v>
      </c>
      <c r="L82">
        <f>[5]Output!L82</f>
        <v>0</v>
      </c>
    </row>
    <row r="83" spans="1:12">
      <c r="A83" s="2">
        <f>[5]Output!A83</f>
        <v>0</v>
      </c>
      <c r="B83" s="2">
        <f>[5]Output!B83</f>
        <v>0</v>
      </c>
      <c r="C83" s="2">
        <f>[5]Output!C83</f>
        <v>0</v>
      </c>
      <c r="D83">
        <f>[5]Output!D83</f>
        <v>0</v>
      </c>
      <c r="E83">
        <f>[5]Output!E83</f>
        <v>0</v>
      </c>
      <c r="F83">
        <f>[5]Output!F83</f>
        <v>0</v>
      </c>
      <c r="G83">
        <f>[5]Output!G83</f>
        <v>0</v>
      </c>
      <c r="H83">
        <f>[5]Output!H83</f>
        <v>0</v>
      </c>
      <c r="I83">
        <f>[5]Output!I83</f>
        <v>0</v>
      </c>
      <c r="J83">
        <f>[5]Output!J83</f>
        <v>0</v>
      </c>
      <c r="K83">
        <f>[5]Output!K83</f>
        <v>0</v>
      </c>
      <c r="L83">
        <f>[5]Output!L83</f>
        <v>0</v>
      </c>
    </row>
    <row r="84" spans="1:12">
      <c r="A84" s="2">
        <f>[5]Output!A84</f>
        <v>0</v>
      </c>
      <c r="B84" s="2">
        <f>[5]Output!B84</f>
        <v>0</v>
      </c>
      <c r="C84" s="2">
        <f>[5]Output!C84</f>
        <v>0</v>
      </c>
      <c r="D84">
        <f>[5]Output!D84</f>
        <v>0</v>
      </c>
      <c r="E84">
        <f>[5]Output!E84</f>
        <v>0</v>
      </c>
      <c r="F84">
        <f>[5]Output!F84</f>
        <v>0</v>
      </c>
      <c r="G84">
        <f>[5]Output!G84</f>
        <v>0</v>
      </c>
      <c r="H84">
        <f>[5]Output!H84</f>
        <v>0</v>
      </c>
      <c r="I84">
        <f>[5]Output!I84</f>
        <v>0</v>
      </c>
      <c r="J84">
        <f>[5]Output!J84</f>
        <v>0</v>
      </c>
      <c r="K84">
        <f>[5]Output!K84</f>
        <v>0</v>
      </c>
      <c r="L84">
        <f>[5]Output!L84</f>
        <v>0</v>
      </c>
    </row>
    <row r="85" spans="1:12">
      <c r="A85" s="2">
        <f>[5]Output!A85</f>
        <v>0</v>
      </c>
      <c r="B85" s="2">
        <f>[5]Output!B85</f>
        <v>0</v>
      </c>
      <c r="C85" s="2">
        <f>[5]Output!C85</f>
        <v>0</v>
      </c>
      <c r="D85">
        <f>[5]Output!D85</f>
        <v>0</v>
      </c>
      <c r="E85">
        <f>[5]Output!E85</f>
        <v>0</v>
      </c>
      <c r="F85">
        <f>[5]Output!F85</f>
        <v>0</v>
      </c>
      <c r="G85">
        <f>[5]Output!G85</f>
        <v>0</v>
      </c>
      <c r="H85">
        <f>[5]Output!H85</f>
        <v>0</v>
      </c>
      <c r="I85">
        <f>[5]Output!I85</f>
        <v>0</v>
      </c>
      <c r="J85">
        <f>[5]Output!J85</f>
        <v>0</v>
      </c>
      <c r="K85">
        <f>[5]Output!K85</f>
        <v>0</v>
      </c>
      <c r="L85">
        <f>[5]Output!L85</f>
        <v>0</v>
      </c>
    </row>
    <row r="86" spans="1:12">
      <c r="A86" s="2">
        <f>[5]Output!A86</f>
        <v>0</v>
      </c>
      <c r="B86" s="2">
        <f>[5]Output!B86</f>
        <v>0</v>
      </c>
      <c r="C86" s="2">
        <f>[5]Output!C86</f>
        <v>0</v>
      </c>
      <c r="D86">
        <f>[5]Output!D86</f>
        <v>0</v>
      </c>
      <c r="E86">
        <f>[5]Output!E86</f>
        <v>0</v>
      </c>
      <c r="F86">
        <f>[5]Output!F86</f>
        <v>0</v>
      </c>
      <c r="G86">
        <f>[5]Output!G86</f>
        <v>0</v>
      </c>
      <c r="H86">
        <f>[5]Output!H86</f>
        <v>0</v>
      </c>
      <c r="I86">
        <f>[5]Output!I86</f>
        <v>0</v>
      </c>
      <c r="J86">
        <f>[5]Output!J86</f>
        <v>0</v>
      </c>
      <c r="K86">
        <f>[5]Output!K86</f>
        <v>0</v>
      </c>
      <c r="L86">
        <f>[5]Output!L86</f>
        <v>0</v>
      </c>
    </row>
    <row r="87" spans="1:12">
      <c r="A87" s="2">
        <f>[5]Output!A87</f>
        <v>0</v>
      </c>
      <c r="B87" s="2">
        <f>[5]Output!B87</f>
        <v>0</v>
      </c>
      <c r="C87" s="2">
        <f>[5]Output!C87</f>
        <v>0</v>
      </c>
      <c r="D87">
        <f>[5]Output!D87</f>
        <v>0</v>
      </c>
      <c r="E87">
        <f>[5]Output!E87</f>
        <v>0</v>
      </c>
      <c r="F87">
        <f>[5]Output!F87</f>
        <v>0</v>
      </c>
      <c r="G87">
        <f>[5]Output!G87</f>
        <v>0</v>
      </c>
      <c r="H87">
        <f>[5]Output!H87</f>
        <v>0</v>
      </c>
      <c r="I87">
        <f>[5]Output!I87</f>
        <v>0</v>
      </c>
      <c r="J87">
        <f>[5]Output!J87</f>
        <v>0</v>
      </c>
      <c r="K87">
        <f>[5]Output!K87</f>
        <v>0</v>
      </c>
      <c r="L87">
        <f>[5]Output!L87</f>
        <v>0</v>
      </c>
    </row>
    <row r="88" spans="1:12">
      <c r="A88" s="2">
        <f>[5]Output!A88</f>
        <v>0</v>
      </c>
      <c r="B88" s="2">
        <f>[5]Output!B88</f>
        <v>0</v>
      </c>
      <c r="C88" s="2">
        <f>[5]Output!C88</f>
        <v>0</v>
      </c>
      <c r="D88">
        <f>[5]Output!D88</f>
        <v>0</v>
      </c>
      <c r="E88">
        <f>[5]Output!E88</f>
        <v>0</v>
      </c>
      <c r="F88">
        <f>[5]Output!F88</f>
        <v>0</v>
      </c>
      <c r="G88">
        <f>[5]Output!G88</f>
        <v>0</v>
      </c>
      <c r="H88">
        <f>[5]Output!H88</f>
        <v>0</v>
      </c>
      <c r="I88">
        <f>[5]Output!I88</f>
        <v>0</v>
      </c>
      <c r="J88">
        <f>[5]Output!J88</f>
        <v>0</v>
      </c>
      <c r="K88">
        <f>[5]Output!K88</f>
        <v>0</v>
      </c>
      <c r="L88">
        <f>[5]Output!L88</f>
        <v>0</v>
      </c>
    </row>
    <row r="89" spans="1:12">
      <c r="A89" s="2">
        <f>[5]Output!A89</f>
        <v>0</v>
      </c>
      <c r="B89" s="2">
        <f>[5]Output!B89</f>
        <v>0</v>
      </c>
      <c r="C89" s="2">
        <f>[5]Output!C89</f>
        <v>0</v>
      </c>
      <c r="D89">
        <f>[5]Output!D89</f>
        <v>0</v>
      </c>
      <c r="E89">
        <f>[5]Output!E89</f>
        <v>0</v>
      </c>
      <c r="F89">
        <f>[5]Output!F89</f>
        <v>0</v>
      </c>
      <c r="G89">
        <f>[5]Output!G89</f>
        <v>0</v>
      </c>
      <c r="H89">
        <f>[5]Output!H89</f>
        <v>0</v>
      </c>
      <c r="I89">
        <f>[5]Output!I89</f>
        <v>0</v>
      </c>
      <c r="J89">
        <f>[5]Output!J89</f>
        <v>0</v>
      </c>
      <c r="K89">
        <f>[5]Output!K89</f>
        <v>0</v>
      </c>
      <c r="L89">
        <f>[5]Output!L89</f>
        <v>0</v>
      </c>
    </row>
    <row r="90" spans="1:12">
      <c r="A90" s="2">
        <f>[5]Output!A90</f>
        <v>0</v>
      </c>
      <c r="B90" s="2">
        <f>[5]Output!B90</f>
        <v>0</v>
      </c>
      <c r="C90" s="2">
        <f>[5]Output!C90</f>
        <v>0</v>
      </c>
      <c r="D90">
        <f>[5]Output!D90</f>
        <v>0</v>
      </c>
      <c r="E90">
        <f>[5]Output!E90</f>
        <v>0</v>
      </c>
      <c r="F90">
        <f>[5]Output!F90</f>
        <v>0</v>
      </c>
      <c r="G90">
        <f>[5]Output!G90</f>
        <v>0</v>
      </c>
      <c r="H90">
        <f>[5]Output!H90</f>
        <v>0</v>
      </c>
      <c r="I90">
        <f>[5]Output!I90</f>
        <v>0</v>
      </c>
      <c r="J90">
        <f>[5]Output!J90</f>
        <v>0</v>
      </c>
      <c r="K90">
        <f>[5]Output!K90</f>
        <v>0</v>
      </c>
      <c r="L90">
        <f>[5]Output!L90</f>
        <v>0</v>
      </c>
    </row>
    <row r="91" spans="1:12">
      <c r="A91" s="2">
        <f>[5]Output!A91</f>
        <v>0</v>
      </c>
      <c r="B91" s="2">
        <f>[5]Output!B91</f>
        <v>0</v>
      </c>
      <c r="C91" s="2">
        <f>[5]Output!C91</f>
        <v>0</v>
      </c>
      <c r="D91">
        <f>[5]Output!D91</f>
        <v>0</v>
      </c>
      <c r="E91">
        <f>[5]Output!E91</f>
        <v>0</v>
      </c>
      <c r="F91">
        <f>[5]Output!F91</f>
        <v>0</v>
      </c>
      <c r="G91">
        <f>[5]Output!G91</f>
        <v>0</v>
      </c>
      <c r="H91">
        <f>[5]Output!H91</f>
        <v>0</v>
      </c>
      <c r="I91">
        <f>[5]Output!I91</f>
        <v>0</v>
      </c>
      <c r="J91">
        <f>[5]Output!J91</f>
        <v>0</v>
      </c>
      <c r="K91">
        <f>[5]Output!K91</f>
        <v>0</v>
      </c>
      <c r="L91">
        <f>[5]Output!L91</f>
        <v>0</v>
      </c>
    </row>
    <row r="92" spans="1:12">
      <c r="A92" s="2">
        <f>[5]Output!A92</f>
        <v>0</v>
      </c>
      <c r="B92" s="2">
        <f>[5]Output!B92</f>
        <v>0</v>
      </c>
      <c r="C92" s="2">
        <f>[5]Output!C92</f>
        <v>0</v>
      </c>
      <c r="D92">
        <f>[5]Output!D92</f>
        <v>0</v>
      </c>
      <c r="E92">
        <f>[5]Output!E92</f>
        <v>0</v>
      </c>
      <c r="F92">
        <f>[5]Output!F92</f>
        <v>0</v>
      </c>
      <c r="G92">
        <f>[5]Output!G92</f>
        <v>0</v>
      </c>
      <c r="H92">
        <f>[5]Output!H92</f>
        <v>0</v>
      </c>
      <c r="I92">
        <f>[5]Output!I92</f>
        <v>0</v>
      </c>
      <c r="J92">
        <f>[5]Output!J92</f>
        <v>0</v>
      </c>
      <c r="K92">
        <f>[5]Output!K92</f>
        <v>0</v>
      </c>
      <c r="L92">
        <f>[5]Output!L92</f>
        <v>0</v>
      </c>
    </row>
    <row r="93" spans="1:12">
      <c r="A93" s="2">
        <f>[5]Output!A93</f>
        <v>0</v>
      </c>
      <c r="B93" s="2">
        <f>[5]Output!B93</f>
        <v>0</v>
      </c>
      <c r="C93" s="2">
        <f>[5]Output!C93</f>
        <v>0</v>
      </c>
      <c r="D93">
        <f>[5]Output!D93</f>
        <v>0</v>
      </c>
      <c r="E93">
        <f>[5]Output!E93</f>
        <v>0</v>
      </c>
      <c r="F93">
        <f>[5]Output!F93</f>
        <v>0</v>
      </c>
      <c r="G93">
        <f>[5]Output!G93</f>
        <v>0</v>
      </c>
      <c r="H93">
        <f>[5]Output!H93</f>
        <v>0</v>
      </c>
      <c r="I93">
        <f>[5]Output!I93</f>
        <v>0</v>
      </c>
      <c r="J93">
        <f>[5]Output!J93</f>
        <v>0</v>
      </c>
      <c r="K93">
        <f>[5]Output!K93</f>
        <v>0</v>
      </c>
      <c r="L93">
        <f>[5]Output!L93</f>
        <v>0</v>
      </c>
    </row>
    <row r="94" spans="1:12">
      <c r="A94" s="2">
        <f>[5]Output!A94</f>
        <v>0</v>
      </c>
      <c r="B94" s="2">
        <f>[5]Output!B94</f>
        <v>0</v>
      </c>
      <c r="C94" s="2">
        <f>[5]Output!C94</f>
        <v>0</v>
      </c>
      <c r="D94">
        <f>[5]Output!D94</f>
        <v>0</v>
      </c>
      <c r="E94">
        <f>[5]Output!E94</f>
        <v>0</v>
      </c>
      <c r="F94">
        <f>[5]Output!F94</f>
        <v>0</v>
      </c>
      <c r="G94">
        <f>[5]Output!G94</f>
        <v>0</v>
      </c>
      <c r="H94">
        <f>[5]Output!H94</f>
        <v>0</v>
      </c>
      <c r="I94">
        <f>[5]Output!I94</f>
        <v>0</v>
      </c>
      <c r="J94">
        <f>[5]Output!J94</f>
        <v>0</v>
      </c>
      <c r="K94">
        <f>[5]Output!K94</f>
        <v>0</v>
      </c>
      <c r="L94">
        <f>[5]Output!L94</f>
        <v>0</v>
      </c>
    </row>
    <row r="95" spans="1:12">
      <c r="A95" s="2">
        <f>[5]Output!A95</f>
        <v>0</v>
      </c>
      <c r="B95" s="2">
        <f>[5]Output!B95</f>
        <v>0</v>
      </c>
      <c r="C95" s="2">
        <f>[5]Output!C95</f>
        <v>0</v>
      </c>
      <c r="D95">
        <f>[5]Output!D95</f>
        <v>0</v>
      </c>
      <c r="E95">
        <f>[5]Output!E95</f>
        <v>0</v>
      </c>
      <c r="F95">
        <f>[5]Output!F95</f>
        <v>0</v>
      </c>
      <c r="G95">
        <f>[5]Output!G95</f>
        <v>0</v>
      </c>
      <c r="H95">
        <f>[5]Output!H95</f>
        <v>0</v>
      </c>
      <c r="I95">
        <f>[5]Output!I95</f>
        <v>0</v>
      </c>
      <c r="J95">
        <f>[5]Output!J95</f>
        <v>0</v>
      </c>
      <c r="K95">
        <f>[5]Output!K95</f>
        <v>0</v>
      </c>
      <c r="L95">
        <f>[5]Output!L95</f>
        <v>0</v>
      </c>
    </row>
    <row r="96" spans="1:12">
      <c r="A96" s="2">
        <f>[5]Output!A96</f>
        <v>0</v>
      </c>
      <c r="B96" s="2">
        <f>[5]Output!B96</f>
        <v>0</v>
      </c>
      <c r="C96" s="2">
        <f>[5]Output!C96</f>
        <v>0</v>
      </c>
      <c r="D96">
        <f>[5]Output!D96</f>
        <v>0</v>
      </c>
      <c r="E96">
        <f>[5]Output!E96</f>
        <v>0</v>
      </c>
      <c r="F96">
        <f>[5]Output!F96</f>
        <v>0</v>
      </c>
      <c r="G96">
        <f>[5]Output!G96</f>
        <v>0</v>
      </c>
      <c r="H96">
        <f>[5]Output!H96</f>
        <v>0</v>
      </c>
      <c r="I96">
        <f>[5]Output!I96</f>
        <v>0</v>
      </c>
      <c r="J96">
        <f>[5]Output!J96</f>
        <v>0</v>
      </c>
      <c r="K96">
        <f>[5]Output!K96</f>
        <v>0</v>
      </c>
      <c r="L96">
        <f>[5]Output!L96</f>
        <v>0</v>
      </c>
    </row>
    <row r="97" spans="1:12">
      <c r="A97" s="2">
        <f>[5]Output!A97</f>
        <v>0</v>
      </c>
      <c r="B97" s="2">
        <f>[5]Output!B97</f>
        <v>0</v>
      </c>
      <c r="C97" s="2">
        <f>[5]Output!C97</f>
        <v>0</v>
      </c>
      <c r="D97">
        <f>[5]Output!D97</f>
        <v>0</v>
      </c>
      <c r="E97">
        <f>[5]Output!E97</f>
        <v>0</v>
      </c>
      <c r="F97">
        <f>[5]Output!F97</f>
        <v>0</v>
      </c>
      <c r="G97">
        <f>[5]Output!G97</f>
        <v>0</v>
      </c>
      <c r="H97">
        <f>[5]Output!H97</f>
        <v>0</v>
      </c>
      <c r="I97">
        <f>[5]Output!I97</f>
        <v>0</v>
      </c>
      <c r="J97">
        <f>[5]Output!J97</f>
        <v>0</v>
      </c>
      <c r="K97">
        <f>[5]Output!K97</f>
        <v>0</v>
      </c>
      <c r="L97">
        <f>[5]Output!L97</f>
        <v>0</v>
      </c>
    </row>
    <row r="98" spans="1:12">
      <c r="A98" s="2">
        <f>[5]Output!A98</f>
        <v>0</v>
      </c>
      <c r="B98" s="2">
        <f>[5]Output!B98</f>
        <v>0</v>
      </c>
      <c r="C98" s="2">
        <f>[5]Output!C98</f>
        <v>0</v>
      </c>
      <c r="D98">
        <f>[5]Output!D98</f>
        <v>0</v>
      </c>
      <c r="E98">
        <f>[5]Output!E98</f>
        <v>0</v>
      </c>
      <c r="F98">
        <f>[5]Output!F98</f>
        <v>0</v>
      </c>
      <c r="G98">
        <f>[5]Output!G98</f>
        <v>0</v>
      </c>
      <c r="H98">
        <f>[5]Output!H98</f>
        <v>0</v>
      </c>
      <c r="I98">
        <f>[5]Output!I98</f>
        <v>0</v>
      </c>
      <c r="J98">
        <f>[5]Output!J98</f>
        <v>0</v>
      </c>
      <c r="K98">
        <f>[5]Output!K98</f>
        <v>0</v>
      </c>
      <c r="L98">
        <f>[5]Output!L98</f>
        <v>0</v>
      </c>
    </row>
    <row r="99" spans="1:12">
      <c r="A99" s="2">
        <f>[5]Output!A99</f>
        <v>0</v>
      </c>
      <c r="B99" s="2">
        <f>[5]Output!B99</f>
        <v>0</v>
      </c>
      <c r="C99" s="2">
        <f>[5]Output!C99</f>
        <v>0</v>
      </c>
      <c r="D99">
        <f>[5]Output!D99</f>
        <v>0</v>
      </c>
      <c r="E99">
        <f>[5]Output!E99</f>
        <v>0</v>
      </c>
      <c r="F99">
        <f>[5]Output!F99</f>
        <v>0</v>
      </c>
      <c r="G99">
        <f>[5]Output!G99</f>
        <v>0</v>
      </c>
      <c r="H99">
        <f>[5]Output!H99</f>
        <v>0</v>
      </c>
      <c r="I99">
        <f>[5]Output!I99</f>
        <v>0</v>
      </c>
      <c r="J99">
        <f>[5]Output!J99</f>
        <v>0</v>
      </c>
      <c r="K99">
        <f>[5]Output!K99</f>
        <v>0</v>
      </c>
      <c r="L99">
        <f>[5]Output!L99</f>
        <v>0</v>
      </c>
    </row>
    <row r="100" spans="1:12">
      <c r="A100" s="2">
        <f>[5]Output!A100</f>
        <v>0</v>
      </c>
      <c r="B100" s="2">
        <f>[5]Output!B100</f>
        <v>0</v>
      </c>
      <c r="C100" s="2">
        <f>[5]Output!C100</f>
        <v>0</v>
      </c>
      <c r="D100">
        <f>[5]Output!D100</f>
        <v>0</v>
      </c>
      <c r="E100">
        <f>[5]Output!E100</f>
        <v>0</v>
      </c>
      <c r="F100">
        <f>[5]Output!F100</f>
        <v>0</v>
      </c>
      <c r="G100">
        <f>[5]Output!G100</f>
        <v>0</v>
      </c>
      <c r="H100">
        <f>[5]Output!H100</f>
        <v>0</v>
      </c>
      <c r="I100">
        <f>[5]Output!I100</f>
        <v>0</v>
      </c>
      <c r="J100">
        <f>[5]Output!J100</f>
        <v>0</v>
      </c>
      <c r="K100">
        <f>[5]Output!K100</f>
        <v>0</v>
      </c>
      <c r="L100">
        <f>[5]Output!L100</f>
        <v>0</v>
      </c>
    </row>
    <row r="101" spans="1:12">
      <c r="A101" s="2">
        <f>[5]Output!A101</f>
        <v>0</v>
      </c>
      <c r="B101" s="2">
        <f>[5]Output!B101</f>
        <v>0</v>
      </c>
      <c r="C101" s="2">
        <f>[5]Output!C101</f>
        <v>0</v>
      </c>
      <c r="D101">
        <f>[5]Output!D101</f>
        <v>0</v>
      </c>
      <c r="E101">
        <f>[5]Output!E101</f>
        <v>0</v>
      </c>
      <c r="F101">
        <f>[5]Output!F101</f>
        <v>0</v>
      </c>
      <c r="G101">
        <f>[5]Output!G101</f>
        <v>0</v>
      </c>
      <c r="H101">
        <f>[5]Output!H101</f>
        <v>0</v>
      </c>
      <c r="I101">
        <f>[5]Output!I101</f>
        <v>0</v>
      </c>
      <c r="J101">
        <f>[5]Output!J101</f>
        <v>0</v>
      </c>
      <c r="K101">
        <f>[5]Output!K101</f>
        <v>0</v>
      </c>
      <c r="L101">
        <f>[5]Output!L101</f>
        <v>0</v>
      </c>
    </row>
    <row r="102" spans="1:12">
      <c r="A102" s="2">
        <f>[5]Output!A102</f>
        <v>0</v>
      </c>
      <c r="B102" s="2">
        <f>[5]Output!B102</f>
        <v>0</v>
      </c>
      <c r="C102" s="2">
        <f>[5]Output!C102</f>
        <v>0</v>
      </c>
      <c r="D102">
        <f>[5]Output!D102</f>
        <v>0</v>
      </c>
      <c r="E102">
        <f>[5]Output!E102</f>
        <v>0</v>
      </c>
      <c r="F102">
        <f>[5]Output!F102</f>
        <v>0</v>
      </c>
      <c r="G102">
        <f>[5]Output!G102</f>
        <v>0</v>
      </c>
      <c r="H102">
        <f>[5]Output!H102</f>
        <v>0</v>
      </c>
      <c r="I102">
        <f>[5]Output!I102</f>
        <v>0</v>
      </c>
      <c r="J102">
        <f>[5]Output!J102</f>
        <v>0</v>
      </c>
      <c r="K102">
        <f>[5]Output!K102</f>
        <v>0</v>
      </c>
      <c r="L102">
        <f>[5]Output!L102</f>
        <v>0</v>
      </c>
    </row>
    <row r="103" spans="1:12">
      <c r="A103" s="2">
        <f>[5]Output!A103</f>
        <v>0</v>
      </c>
      <c r="B103" s="2">
        <f>[5]Output!B103</f>
        <v>0</v>
      </c>
      <c r="C103" s="2">
        <f>[5]Output!C103</f>
        <v>0</v>
      </c>
      <c r="D103">
        <f>[5]Output!D103</f>
        <v>0</v>
      </c>
      <c r="E103">
        <f>[5]Output!E103</f>
        <v>0</v>
      </c>
      <c r="F103">
        <f>[5]Output!F103</f>
        <v>0</v>
      </c>
      <c r="G103">
        <f>[5]Output!G103</f>
        <v>0</v>
      </c>
      <c r="H103">
        <f>[5]Output!H103</f>
        <v>0</v>
      </c>
      <c r="I103">
        <f>[5]Output!I103</f>
        <v>0</v>
      </c>
      <c r="J103">
        <f>[5]Output!J103</f>
        <v>0</v>
      </c>
      <c r="K103">
        <f>[5]Output!K103</f>
        <v>0</v>
      </c>
      <c r="L103">
        <f>[5]Output!L103</f>
        <v>0</v>
      </c>
    </row>
    <row r="104" spans="1:12">
      <c r="A104" s="2">
        <f>[5]Output!A104</f>
        <v>0</v>
      </c>
      <c r="B104" s="2">
        <f>[5]Output!B104</f>
        <v>0</v>
      </c>
      <c r="C104" s="2">
        <f>[5]Output!C104</f>
        <v>0</v>
      </c>
      <c r="D104">
        <f>[5]Output!D104</f>
        <v>0</v>
      </c>
      <c r="E104">
        <f>[5]Output!E104</f>
        <v>0</v>
      </c>
      <c r="F104">
        <f>[5]Output!F104</f>
        <v>0</v>
      </c>
      <c r="G104">
        <f>[5]Output!G104</f>
        <v>0</v>
      </c>
      <c r="H104">
        <f>[5]Output!H104</f>
        <v>0</v>
      </c>
      <c r="I104">
        <f>[5]Output!I104</f>
        <v>0</v>
      </c>
      <c r="J104">
        <f>[5]Output!J104</f>
        <v>0</v>
      </c>
      <c r="K104">
        <f>[5]Output!K104</f>
        <v>0</v>
      </c>
      <c r="L104">
        <f>[5]Output!L104</f>
        <v>0</v>
      </c>
    </row>
    <row r="105" spans="1:12">
      <c r="A105" s="2">
        <f>[5]Output!A105</f>
        <v>0</v>
      </c>
      <c r="B105" s="2">
        <f>[5]Output!B105</f>
        <v>0</v>
      </c>
      <c r="C105" s="2">
        <f>[5]Output!C105</f>
        <v>0</v>
      </c>
      <c r="D105">
        <f>[5]Output!D105</f>
        <v>0</v>
      </c>
      <c r="E105">
        <f>[5]Output!E105</f>
        <v>0</v>
      </c>
      <c r="F105">
        <f>[5]Output!F105</f>
        <v>0</v>
      </c>
      <c r="G105">
        <f>[5]Output!G105</f>
        <v>0</v>
      </c>
      <c r="H105">
        <f>[5]Output!H105</f>
        <v>0</v>
      </c>
      <c r="I105">
        <f>[5]Output!I105</f>
        <v>0</v>
      </c>
      <c r="J105">
        <f>[5]Output!J105</f>
        <v>0</v>
      </c>
      <c r="K105">
        <f>[5]Output!K105</f>
        <v>0</v>
      </c>
      <c r="L105">
        <f>[5]Output!L105</f>
        <v>0</v>
      </c>
    </row>
    <row r="106" spans="1:12">
      <c r="A106" s="2">
        <f>[5]Output!A106</f>
        <v>0</v>
      </c>
      <c r="B106" s="2">
        <f>[5]Output!B106</f>
        <v>0</v>
      </c>
      <c r="C106" s="2">
        <f>[5]Output!C106</f>
        <v>0</v>
      </c>
      <c r="D106">
        <f>[5]Output!D106</f>
        <v>0</v>
      </c>
      <c r="E106">
        <f>[5]Output!E106</f>
        <v>0</v>
      </c>
      <c r="F106">
        <f>[5]Output!F106</f>
        <v>0</v>
      </c>
      <c r="G106">
        <f>[5]Output!G106</f>
        <v>0</v>
      </c>
      <c r="H106">
        <f>[5]Output!H106</f>
        <v>0</v>
      </c>
      <c r="I106">
        <f>[5]Output!I106</f>
        <v>0</v>
      </c>
      <c r="J106">
        <f>[5]Output!J106</f>
        <v>0</v>
      </c>
      <c r="K106">
        <f>[5]Output!K106</f>
        <v>0</v>
      </c>
      <c r="L106">
        <f>[5]Output!L106</f>
        <v>0</v>
      </c>
    </row>
    <row r="107" spans="1:12">
      <c r="A107" s="2">
        <f>[5]Output!A107</f>
        <v>0</v>
      </c>
      <c r="B107" s="2">
        <f>[5]Output!B107</f>
        <v>0</v>
      </c>
      <c r="C107" s="2">
        <f>[5]Output!C107</f>
        <v>0</v>
      </c>
      <c r="D107">
        <f>[5]Output!D107</f>
        <v>0</v>
      </c>
      <c r="E107">
        <f>[5]Output!E107</f>
        <v>0</v>
      </c>
      <c r="F107">
        <f>[5]Output!F107</f>
        <v>0</v>
      </c>
      <c r="G107">
        <f>[5]Output!G107</f>
        <v>0</v>
      </c>
      <c r="H107">
        <f>[5]Output!H107</f>
        <v>0</v>
      </c>
      <c r="I107">
        <f>[5]Output!I107</f>
        <v>0</v>
      </c>
      <c r="J107">
        <f>[5]Output!J107</f>
        <v>0</v>
      </c>
      <c r="K107">
        <f>[5]Output!K107</f>
        <v>0</v>
      </c>
      <c r="L107">
        <f>[5]Output!L107</f>
        <v>0</v>
      </c>
    </row>
    <row r="108" spans="1:12">
      <c r="A108" s="2">
        <f>[5]Output!A108</f>
        <v>0</v>
      </c>
      <c r="B108" s="2">
        <f>[5]Output!B108</f>
        <v>0</v>
      </c>
      <c r="C108" s="2">
        <f>[5]Output!C108</f>
        <v>0</v>
      </c>
      <c r="D108">
        <f>[5]Output!D108</f>
        <v>0</v>
      </c>
      <c r="E108">
        <f>[5]Output!E108</f>
        <v>0</v>
      </c>
      <c r="F108">
        <f>[5]Output!F108</f>
        <v>0</v>
      </c>
      <c r="G108">
        <f>[5]Output!G108</f>
        <v>0</v>
      </c>
      <c r="H108">
        <f>[5]Output!H108</f>
        <v>0</v>
      </c>
      <c r="I108">
        <f>[5]Output!I108</f>
        <v>0</v>
      </c>
      <c r="J108">
        <f>[5]Output!J108</f>
        <v>0</v>
      </c>
      <c r="K108">
        <f>[5]Output!K108</f>
        <v>0</v>
      </c>
      <c r="L108">
        <f>[5]Output!L108</f>
        <v>0</v>
      </c>
    </row>
    <row r="109" spans="1:12">
      <c r="A109" s="2">
        <f>[5]Output!A109</f>
        <v>0</v>
      </c>
      <c r="B109" s="2">
        <f>[5]Output!B109</f>
        <v>0</v>
      </c>
      <c r="C109" s="2">
        <f>[5]Output!C109</f>
        <v>0</v>
      </c>
      <c r="D109">
        <f>[5]Output!D109</f>
        <v>0</v>
      </c>
      <c r="E109">
        <f>[5]Output!E109</f>
        <v>0</v>
      </c>
      <c r="F109">
        <f>[5]Output!F109</f>
        <v>0</v>
      </c>
      <c r="G109">
        <f>[5]Output!G109</f>
        <v>0</v>
      </c>
      <c r="H109">
        <f>[5]Output!H109</f>
        <v>0</v>
      </c>
      <c r="I109">
        <f>[5]Output!I109</f>
        <v>0</v>
      </c>
      <c r="J109">
        <f>[5]Output!J109</f>
        <v>0</v>
      </c>
      <c r="K109">
        <f>[5]Output!K109</f>
        <v>0</v>
      </c>
      <c r="L109">
        <f>[5]Output!L109</f>
        <v>0</v>
      </c>
    </row>
    <row r="110" spans="1:12">
      <c r="A110" s="2">
        <f>[5]Output!A110</f>
        <v>0</v>
      </c>
      <c r="B110" s="2">
        <f>[5]Output!B110</f>
        <v>0</v>
      </c>
      <c r="C110" s="2">
        <f>[5]Output!C110</f>
        <v>0</v>
      </c>
      <c r="D110">
        <f>[5]Output!D110</f>
        <v>0</v>
      </c>
      <c r="E110">
        <f>[5]Output!E110</f>
        <v>0</v>
      </c>
      <c r="F110">
        <f>[5]Output!F110</f>
        <v>0</v>
      </c>
      <c r="G110">
        <f>[5]Output!G110</f>
        <v>0</v>
      </c>
      <c r="H110">
        <f>[5]Output!H110</f>
        <v>0</v>
      </c>
      <c r="I110">
        <f>[5]Output!I110</f>
        <v>0</v>
      </c>
      <c r="J110">
        <f>[5]Output!J110</f>
        <v>0</v>
      </c>
      <c r="K110">
        <f>[5]Output!K110</f>
        <v>0</v>
      </c>
      <c r="L110">
        <f>[5]Output!L110</f>
        <v>0</v>
      </c>
    </row>
    <row r="111" spans="1:12">
      <c r="A111" s="2">
        <f>[5]Output!A111</f>
        <v>0</v>
      </c>
      <c r="B111" s="2">
        <f>[5]Output!B111</f>
        <v>0</v>
      </c>
      <c r="C111" s="2">
        <f>[5]Output!C111</f>
        <v>0</v>
      </c>
      <c r="D111">
        <f>[5]Output!D111</f>
        <v>0</v>
      </c>
      <c r="E111">
        <f>[5]Output!E111</f>
        <v>0</v>
      </c>
      <c r="F111">
        <f>[5]Output!F111</f>
        <v>0</v>
      </c>
      <c r="G111">
        <f>[5]Output!G111</f>
        <v>0</v>
      </c>
      <c r="H111">
        <f>[5]Output!H111</f>
        <v>0</v>
      </c>
      <c r="I111">
        <f>[5]Output!I111</f>
        <v>0</v>
      </c>
      <c r="J111">
        <f>[5]Output!J111</f>
        <v>0</v>
      </c>
      <c r="K111">
        <f>[5]Output!K111</f>
        <v>0</v>
      </c>
      <c r="L111">
        <f>[5]Output!L111</f>
        <v>0</v>
      </c>
    </row>
    <row r="112" spans="1:12">
      <c r="A112" s="2">
        <f>[5]Output!A112</f>
        <v>0</v>
      </c>
      <c r="B112" s="2">
        <f>[5]Output!B112</f>
        <v>0</v>
      </c>
      <c r="C112" s="2">
        <f>[5]Output!C112</f>
        <v>0</v>
      </c>
      <c r="D112">
        <f>[5]Output!D112</f>
        <v>0</v>
      </c>
      <c r="E112">
        <f>[5]Output!E112</f>
        <v>0</v>
      </c>
      <c r="F112">
        <f>[5]Output!F112</f>
        <v>0</v>
      </c>
      <c r="G112">
        <f>[5]Output!G112</f>
        <v>0</v>
      </c>
      <c r="H112">
        <f>[5]Output!H112</f>
        <v>0</v>
      </c>
      <c r="I112">
        <f>[5]Output!I112</f>
        <v>0</v>
      </c>
      <c r="J112">
        <f>[5]Output!J112</f>
        <v>0</v>
      </c>
      <c r="K112">
        <f>[5]Output!K112</f>
        <v>0</v>
      </c>
      <c r="L112">
        <f>[5]Output!L112</f>
        <v>0</v>
      </c>
    </row>
    <row r="113" spans="1:12">
      <c r="A113" s="2">
        <f>[5]Output!A113</f>
        <v>0</v>
      </c>
      <c r="B113" s="2">
        <f>[5]Output!B113</f>
        <v>0</v>
      </c>
      <c r="C113" s="2">
        <f>[5]Output!C113</f>
        <v>0</v>
      </c>
      <c r="D113">
        <f>[5]Output!D113</f>
        <v>0</v>
      </c>
      <c r="E113">
        <f>[5]Output!E113</f>
        <v>0</v>
      </c>
      <c r="F113">
        <f>[5]Output!F113</f>
        <v>0</v>
      </c>
      <c r="G113">
        <f>[5]Output!G113</f>
        <v>0</v>
      </c>
      <c r="H113">
        <f>[5]Output!H113</f>
        <v>0</v>
      </c>
      <c r="I113">
        <f>[5]Output!I113</f>
        <v>0</v>
      </c>
      <c r="J113">
        <f>[5]Output!J113</f>
        <v>0</v>
      </c>
      <c r="K113">
        <f>[5]Output!K113</f>
        <v>0</v>
      </c>
      <c r="L113">
        <f>[5]Output!L113</f>
        <v>0</v>
      </c>
    </row>
    <row r="114" spans="1:12">
      <c r="A114" s="2">
        <f>[5]Output!A114</f>
        <v>0</v>
      </c>
      <c r="B114" s="2">
        <f>[5]Output!B114</f>
        <v>0</v>
      </c>
      <c r="C114" s="2">
        <f>[5]Output!C114</f>
        <v>0</v>
      </c>
      <c r="D114">
        <f>[5]Output!D114</f>
        <v>0</v>
      </c>
      <c r="E114">
        <f>[5]Output!E114</f>
        <v>0</v>
      </c>
      <c r="F114">
        <f>[5]Output!F114</f>
        <v>0</v>
      </c>
      <c r="G114">
        <f>[5]Output!G114</f>
        <v>0</v>
      </c>
      <c r="H114">
        <f>[5]Output!H114</f>
        <v>0</v>
      </c>
      <c r="I114">
        <f>[5]Output!I114</f>
        <v>0</v>
      </c>
      <c r="J114">
        <f>[5]Output!J114</f>
        <v>0</v>
      </c>
      <c r="K114">
        <f>[5]Output!K114</f>
        <v>0</v>
      </c>
      <c r="L114">
        <f>[5]Output!L114</f>
        <v>0</v>
      </c>
    </row>
    <row r="115" spans="1:12">
      <c r="A115" s="2">
        <f>[5]Output!A115</f>
        <v>0</v>
      </c>
      <c r="B115" s="2">
        <f>[5]Output!B115</f>
        <v>0</v>
      </c>
      <c r="C115" s="2">
        <f>[5]Output!C115</f>
        <v>0</v>
      </c>
      <c r="D115">
        <f>[5]Output!D115</f>
        <v>0</v>
      </c>
      <c r="E115">
        <f>[5]Output!E115</f>
        <v>0</v>
      </c>
      <c r="F115">
        <f>[5]Output!F115</f>
        <v>0</v>
      </c>
      <c r="G115">
        <f>[5]Output!G115</f>
        <v>0</v>
      </c>
      <c r="H115">
        <f>[5]Output!H115</f>
        <v>0</v>
      </c>
      <c r="I115">
        <f>[5]Output!I115</f>
        <v>0</v>
      </c>
      <c r="J115">
        <f>[5]Output!J115</f>
        <v>0</v>
      </c>
      <c r="K115">
        <f>[5]Output!K115</f>
        <v>0</v>
      </c>
      <c r="L115">
        <f>[5]Output!L115</f>
        <v>0</v>
      </c>
    </row>
    <row r="116" spans="1:12">
      <c r="A116" s="2">
        <f>[5]Output!A116</f>
        <v>0</v>
      </c>
      <c r="B116" s="2">
        <f>[5]Output!B116</f>
        <v>0</v>
      </c>
      <c r="C116" s="2">
        <f>[5]Output!C116</f>
        <v>0</v>
      </c>
      <c r="D116">
        <f>[5]Output!D116</f>
        <v>0</v>
      </c>
      <c r="E116">
        <f>[5]Output!E116</f>
        <v>0</v>
      </c>
      <c r="F116">
        <f>[5]Output!F116</f>
        <v>0</v>
      </c>
      <c r="G116">
        <f>[5]Output!G116</f>
        <v>0</v>
      </c>
      <c r="H116">
        <f>[5]Output!H116</f>
        <v>0</v>
      </c>
      <c r="I116">
        <f>[5]Output!I116</f>
        <v>0</v>
      </c>
      <c r="J116">
        <f>[5]Output!J116</f>
        <v>0</v>
      </c>
      <c r="K116">
        <f>[5]Output!K116</f>
        <v>0</v>
      </c>
      <c r="L116">
        <f>[5]Output!L116</f>
        <v>0</v>
      </c>
    </row>
    <row r="117" spans="1:12">
      <c r="A117" s="2">
        <f>[5]Output!A117</f>
        <v>0</v>
      </c>
      <c r="B117" s="2">
        <f>[5]Output!B117</f>
        <v>0</v>
      </c>
      <c r="C117" s="2">
        <f>[5]Output!C117</f>
        <v>0</v>
      </c>
      <c r="D117">
        <f>[5]Output!D117</f>
        <v>0</v>
      </c>
      <c r="E117">
        <f>[5]Output!E117</f>
        <v>0</v>
      </c>
      <c r="F117">
        <f>[5]Output!F117</f>
        <v>0</v>
      </c>
      <c r="G117">
        <f>[5]Output!G117</f>
        <v>0</v>
      </c>
      <c r="H117">
        <f>[5]Output!H117</f>
        <v>0</v>
      </c>
      <c r="I117">
        <f>[5]Output!I117</f>
        <v>0</v>
      </c>
      <c r="J117">
        <f>[5]Output!J117</f>
        <v>0</v>
      </c>
      <c r="K117">
        <f>[5]Output!K117</f>
        <v>0</v>
      </c>
      <c r="L117">
        <f>[5]Output!L117</f>
        <v>0</v>
      </c>
    </row>
    <row r="118" spans="1:12">
      <c r="A118" s="2">
        <f>[5]Output!A118</f>
        <v>0</v>
      </c>
      <c r="B118" s="2">
        <f>[5]Output!B118</f>
        <v>0</v>
      </c>
      <c r="C118" s="2">
        <f>[5]Output!C118</f>
        <v>0</v>
      </c>
      <c r="D118">
        <f>[5]Output!D118</f>
        <v>0</v>
      </c>
      <c r="E118">
        <f>[5]Output!E118</f>
        <v>0</v>
      </c>
      <c r="F118">
        <f>[5]Output!F118</f>
        <v>0</v>
      </c>
      <c r="G118">
        <f>[5]Output!G118</f>
        <v>0</v>
      </c>
      <c r="H118">
        <f>[5]Output!H118</f>
        <v>0</v>
      </c>
      <c r="I118">
        <f>[5]Output!I118</f>
        <v>0</v>
      </c>
      <c r="J118">
        <f>[5]Output!J118</f>
        <v>0</v>
      </c>
      <c r="K118">
        <f>[5]Output!K118</f>
        <v>0</v>
      </c>
      <c r="L118">
        <f>[5]Output!L118</f>
        <v>0</v>
      </c>
    </row>
    <row r="119" spans="1:12">
      <c r="A119" s="2">
        <f>[5]Output!A119</f>
        <v>0</v>
      </c>
      <c r="B119" s="2">
        <f>[5]Output!B119</f>
        <v>0</v>
      </c>
      <c r="C119" s="2">
        <f>[5]Output!C119</f>
        <v>0</v>
      </c>
      <c r="D119">
        <f>[5]Output!D119</f>
        <v>0</v>
      </c>
      <c r="E119">
        <f>[5]Output!E119</f>
        <v>0</v>
      </c>
      <c r="F119">
        <f>[5]Output!F119</f>
        <v>0</v>
      </c>
      <c r="G119">
        <f>[5]Output!G119</f>
        <v>0</v>
      </c>
      <c r="H119">
        <f>[5]Output!H119</f>
        <v>0</v>
      </c>
      <c r="I119">
        <f>[5]Output!I119</f>
        <v>0</v>
      </c>
      <c r="J119">
        <f>[5]Output!J119</f>
        <v>0</v>
      </c>
      <c r="K119">
        <f>[5]Output!K119</f>
        <v>0</v>
      </c>
      <c r="L119">
        <f>[5]Output!L119</f>
        <v>0</v>
      </c>
    </row>
    <row r="120" spans="1:12">
      <c r="A120" s="2">
        <f>[5]Output!A120</f>
        <v>0</v>
      </c>
      <c r="B120" s="2">
        <f>[5]Output!B120</f>
        <v>0</v>
      </c>
      <c r="C120" s="2">
        <f>[5]Output!C120</f>
        <v>0</v>
      </c>
      <c r="D120">
        <f>[5]Output!D120</f>
        <v>0</v>
      </c>
      <c r="E120">
        <f>[5]Output!E120</f>
        <v>0</v>
      </c>
      <c r="F120">
        <f>[5]Output!F120</f>
        <v>0</v>
      </c>
      <c r="G120">
        <f>[5]Output!G120</f>
        <v>0</v>
      </c>
      <c r="H120">
        <f>[5]Output!H120</f>
        <v>0</v>
      </c>
      <c r="I120">
        <f>[5]Output!I120</f>
        <v>0</v>
      </c>
      <c r="J120">
        <f>[5]Output!J120</f>
        <v>0</v>
      </c>
      <c r="K120">
        <f>[5]Output!K120</f>
        <v>0</v>
      </c>
      <c r="L120">
        <f>[5]Output!L120</f>
        <v>0</v>
      </c>
    </row>
    <row r="121" spans="1:12">
      <c r="A121" s="2">
        <f>[5]Output!A121</f>
        <v>0</v>
      </c>
      <c r="B121" s="2">
        <f>[5]Output!B121</f>
        <v>0</v>
      </c>
      <c r="C121" s="2">
        <f>[5]Output!C121</f>
        <v>0</v>
      </c>
      <c r="D121">
        <f>[5]Output!D121</f>
        <v>0</v>
      </c>
      <c r="E121">
        <f>[5]Output!E121</f>
        <v>0</v>
      </c>
      <c r="F121">
        <f>[5]Output!F121</f>
        <v>0</v>
      </c>
      <c r="G121">
        <f>[5]Output!G121</f>
        <v>0</v>
      </c>
      <c r="H121">
        <f>[5]Output!H121</f>
        <v>0</v>
      </c>
      <c r="I121">
        <f>[5]Output!I121</f>
        <v>0</v>
      </c>
      <c r="J121">
        <f>[5]Output!J121</f>
        <v>0</v>
      </c>
      <c r="K121">
        <f>[5]Output!K121</f>
        <v>0</v>
      </c>
      <c r="L121">
        <f>[5]Output!L121</f>
        <v>0</v>
      </c>
    </row>
    <row r="122" spans="1:12">
      <c r="A122" s="2">
        <f>[5]Output!A122</f>
        <v>0</v>
      </c>
      <c r="B122" s="2">
        <f>[5]Output!B122</f>
        <v>0</v>
      </c>
      <c r="C122" s="2">
        <f>[5]Output!C122</f>
        <v>0</v>
      </c>
      <c r="D122">
        <f>[5]Output!D122</f>
        <v>0</v>
      </c>
      <c r="E122">
        <f>[5]Output!E122</f>
        <v>0</v>
      </c>
      <c r="F122">
        <f>[5]Output!F122</f>
        <v>0</v>
      </c>
      <c r="G122">
        <f>[5]Output!G122</f>
        <v>0</v>
      </c>
      <c r="H122">
        <f>[5]Output!H122</f>
        <v>0</v>
      </c>
      <c r="I122">
        <f>[5]Output!I122</f>
        <v>0</v>
      </c>
      <c r="J122">
        <f>[5]Output!J122</f>
        <v>0</v>
      </c>
      <c r="K122">
        <f>[5]Output!K122</f>
        <v>0</v>
      </c>
      <c r="L122">
        <f>[5]Output!L122</f>
        <v>0</v>
      </c>
    </row>
    <row r="123" spans="1:12">
      <c r="A123" s="2">
        <f>[5]Output!A123</f>
        <v>0</v>
      </c>
      <c r="B123" s="2">
        <f>[5]Output!B123</f>
        <v>0</v>
      </c>
      <c r="C123" s="2">
        <f>[5]Output!C123</f>
        <v>0</v>
      </c>
      <c r="D123">
        <f>[5]Output!D123</f>
        <v>0</v>
      </c>
      <c r="E123">
        <f>[5]Output!E123</f>
        <v>0</v>
      </c>
      <c r="F123">
        <f>[5]Output!F123</f>
        <v>0</v>
      </c>
      <c r="G123">
        <f>[5]Output!G123</f>
        <v>0</v>
      </c>
      <c r="H123">
        <f>[5]Output!H123</f>
        <v>0</v>
      </c>
      <c r="I123">
        <f>[5]Output!I123</f>
        <v>0</v>
      </c>
      <c r="J123">
        <f>[5]Output!J123</f>
        <v>0</v>
      </c>
      <c r="K123">
        <f>[5]Output!K123</f>
        <v>0</v>
      </c>
      <c r="L123">
        <f>[5]Output!L123</f>
        <v>0</v>
      </c>
    </row>
    <row r="124" spans="1:12">
      <c r="A124" s="2">
        <f>[5]Output!A124</f>
        <v>0</v>
      </c>
      <c r="B124" s="2">
        <f>[5]Output!B124</f>
        <v>0</v>
      </c>
      <c r="C124" s="2">
        <f>[5]Output!C124</f>
        <v>0</v>
      </c>
      <c r="D124">
        <f>[5]Output!D124</f>
        <v>0</v>
      </c>
      <c r="E124">
        <f>[5]Output!E124</f>
        <v>0</v>
      </c>
      <c r="F124">
        <f>[5]Output!F124</f>
        <v>0</v>
      </c>
      <c r="G124">
        <f>[5]Output!G124</f>
        <v>0</v>
      </c>
      <c r="H124">
        <f>[5]Output!H124</f>
        <v>0</v>
      </c>
      <c r="I124">
        <f>[5]Output!I124</f>
        <v>0</v>
      </c>
      <c r="J124">
        <f>[5]Output!J124</f>
        <v>0</v>
      </c>
      <c r="K124">
        <f>[5]Output!K124</f>
        <v>0</v>
      </c>
      <c r="L124">
        <f>[5]Output!L124</f>
        <v>0</v>
      </c>
    </row>
    <row r="125" spans="1:12">
      <c r="A125" s="2">
        <f>[5]Output!A125</f>
        <v>0</v>
      </c>
      <c r="B125" s="2">
        <f>[5]Output!B125</f>
        <v>0</v>
      </c>
      <c r="C125" s="2">
        <f>[5]Output!C125</f>
        <v>0</v>
      </c>
      <c r="D125">
        <f>[5]Output!D125</f>
        <v>0</v>
      </c>
      <c r="E125">
        <f>[5]Output!E125</f>
        <v>0</v>
      </c>
      <c r="F125">
        <f>[5]Output!F125</f>
        <v>0</v>
      </c>
      <c r="G125">
        <f>[5]Output!G125</f>
        <v>0</v>
      </c>
      <c r="H125">
        <f>[5]Output!H125</f>
        <v>0</v>
      </c>
      <c r="I125">
        <f>[5]Output!I125</f>
        <v>0</v>
      </c>
      <c r="J125">
        <f>[5]Output!J125</f>
        <v>0</v>
      </c>
      <c r="K125">
        <f>[5]Output!K125</f>
        <v>0</v>
      </c>
      <c r="L125">
        <f>[5]Output!L125</f>
        <v>0</v>
      </c>
    </row>
    <row r="126" spans="1:12">
      <c r="A126" s="2">
        <f>[5]Output!A126</f>
        <v>0</v>
      </c>
      <c r="B126" s="2">
        <f>[5]Output!B126</f>
        <v>0</v>
      </c>
      <c r="C126" s="2">
        <f>[5]Output!C126</f>
        <v>0</v>
      </c>
      <c r="D126">
        <f>[5]Output!D126</f>
        <v>0</v>
      </c>
      <c r="E126">
        <f>[5]Output!E126</f>
        <v>0</v>
      </c>
      <c r="F126">
        <f>[5]Output!F126</f>
        <v>0</v>
      </c>
      <c r="G126">
        <f>[5]Output!G126</f>
        <v>0</v>
      </c>
      <c r="H126">
        <f>[5]Output!H126</f>
        <v>0</v>
      </c>
      <c r="I126">
        <f>[5]Output!I126</f>
        <v>0</v>
      </c>
      <c r="J126">
        <f>[5]Output!J126</f>
        <v>0</v>
      </c>
      <c r="K126">
        <f>[5]Output!K126</f>
        <v>0</v>
      </c>
      <c r="L126">
        <f>[5]Output!L126</f>
        <v>0</v>
      </c>
    </row>
    <row r="127" spans="1:12">
      <c r="A127" s="2">
        <f>[5]Output!A127</f>
        <v>0</v>
      </c>
      <c r="B127" s="2">
        <f>[5]Output!B127</f>
        <v>0</v>
      </c>
      <c r="C127" s="2">
        <f>[5]Output!C127</f>
        <v>0</v>
      </c>
      <c r="D127">
        <f>[5]Output!D127</f>
        <v>0</v>
      </c>
      <c r="E127">
        <f>[5]Output!E127</f>
        <v>0</v>
      </c>
      <c r="F127">
        <f>[5]Output!F127</f>
        <v>0</v>
      </c>
      <c r="G127">
        <f>[5]Output!G127</f>
        <v>0</v>
      </c>
      <c r="H127">
        <f>[5]Output!H127</f>
        <v>0</v>
      </c>
      <c r="I127">
        <f>[5]Output!I127</f>
        <v>0</v>
      </c>
      <c r="J127">
        <f>[5]Output!J127</f>
        <v>0</v>
      </c>
      <c r="K127">
        <f>[5]Output!K127</f>
        <v>0</v>
      </c>
      <c r="L127">
        <f>[5]Output!L127</f>
        <v>0</v>
      </c>
    </row>
    <row r="128" spans="1:12">
      <c r="A128" s="2">
        <f>[5]Output!A128</f>
        <v>0</v>
      </c>
      <c r="B128" s="2">
        <f>[5]Output!B128</f>
        <v>0</v>
      </c>
      <c r="C128" s="2">
        <f>[5]Output!C128</f>
        <v>0</v>
      </c>
      <c r="D128">
        <f>[5]Output!D128</f>
        <v>0</v>
      </c>
      <c r="E128">
        <f>[5]Output!E128</f>
        <v>0</v>
      </c>
      <c r="F128">
        <f>[5]Output!F128</f>
        <v>0</v>
      </c>
      <c r="G128">
        <f>[5]Output!G128</f>
        <v>0</v>
      </c>
      <c r="H128">
        <f>[5]Output!H128</f>
        <v>0</v>
      </c>
      <c r="I128">
        <f>[5]Output!I128</f>
        <v>0</v>
      </c>
      <c r="J128">
        <f>[5]Output!J128</f>
        <v>0</v>
      </c>
      <c r="K128">
        <f>[5]Output!K128</f>
        <v>0</v>
      </c>
      <c r="L128">
        <f>[5]Output!L128</f>
        <v>0</v>
      </c>
    </row>
    <row r="129" spans="1:12">
      <c r="A129" s="2">
        <f>[5]Output!A129</f>
        <v>0</v>
      </c>
      <c r="B129" s="2">
        <f>[5]Output!B129</f>
        <v>0</v>
      </c>
      <c r="C129" s="2">
        <f>[5]Output!C129</f>
        <v>0</v>
      </c>
      <c r="D129">
        <f>[5]Output!D129</f>
        <v>0</v>
      </c>
      <c r="E129">
        <f>[5]Output!E129</f>
        <v>0</v>
      </c>
      <c r="F129">
        <f>[5]Output!F129</f>
        <v>0</v>
      </c>
      <c r="G129">
        <f>[5]Output!G129</f>
        <v>0</v>
      </c>
      <c r="H129">
        <f>[5]Output!H129</f>
        <v>0</v>
      </c>
      <c r="I129">
        <f>[5]Output!I129</f>
        <v>0</v>
      </c>
      <c r="J129">
        <f>[5]Output!J129</f>
        <v>0</v>
      </c>
      <c r="K129">
        <f>[5]Output!K129</f>
        <v>0</v>
      </c>
      <c r="L129">
        <f>[5]Output!L129</f>
        <v>0</v>
      </c>
    </row>
    <row r="130" spans="1:12">
      <c r="A130" s="2">
        <f>[5]Output!A130</f>
        <v>0</v>
      </c>
      <c r="B130" s="2">
        <f>[5]Output!B130</f>
        <v>0</v>
      </c>
      <c r="C130" s="2">
        <f>[5]Output!C130</f>
        <v>0</v>
      </c>
      <c r="D130">
        <f>[5]Output!D130</f>
        <v>0</v>
      </c>
      <c r="E130">
        <f>[5]Output!E130</f>
        <v>0</v>
      </c>
      <c r="F130">
        <f>[5]Output!F130</f>
        <v>0</v>
      </c>
      <c r="G130">
        <f>[5]Output!G130</f>
        <v>0</v>
      </c>
      <c r="H130">
        <f>[5]Output!H130</f>
        <v>0</v>
      </c>
      <c r="I130">
        <f>[5]Output!I130</f>
        <v>0</v>
      </c>
      <c r="J130">
        <f>[5]Output!J130</f>
        <v>0</v>
      </c>
      <c r="K130">
        <f>[5]Output!K130</f>
        <v>0</v>
      </c>
      <c r="L130">
        <f>[5]Output!L130</f>
        <v>0</v>
      </c>
    </row>
    <row r="131" spans="1:12">
      <c r="A131" s="2">
        <f>[5]Output!A131</f>
        <v>0</v>
      </c>
      <c r="B131" s="2">
        <f>[5]Output!B131</f>
        <v>0</v>
      </c>
      <c r="C131" s="2">
        <f>[5]Output!C131</f>
        <v>0</v>
      </c>
      <c r="D131">
        <f>[5]Output!D131</f>
        <v>0</v>
      </c>
      <c r="E131">
        <f>[5]Output!E131</f>
        <v>0</v>
      </c>
      <c r="F131">
        <f>[5]Output!F131</f>
        <v>0</v>
      </c>
      <c r="G131">
        <f>[5]Output!G131</f>
        <v>0</v>
      </c>
      <c r="H131">
        <f>[5]Output!H131</f>
        <v>0</v>
      </c>
      <c r="I131">
        <f>[5]Output!I131</f>
        <v>0</v>
      </c>
      <c r="J131">
        <f>[5]Output!J131</f>
        <v>0</v>
      </c>
      <c r="K131">
        <f>[5]Output!K131</f>
        <v>0</v>
      </c>
      <c r="L131">
        <f>[5]Output!L131</f>
        <v>0</v>
      </c>
    </row>
    <row r="132" spans="1:12">
      <c r="A132" s="2">
        <f>[5]Output!A132</f>
        <v>0</v>
      </c>
      <c r="B132" s="2">
        <f>[5]Output!B132</f>
        <v>0</v>
      </c>
      <c r="C132" s="2">
        <f>[5]Output!C132</f>
        <v>0</v>
      </c>
      <c r="D132">
        <f>[5]Output!D132</f>
        <v>0</v>
      </c>
      <c r="E132">
        <f>[5]Output!E132</f>
        <v>0</v>
      </c>
      <c r="F132">
        <f>[5]Output!F132</f>
        <v>0</v>
      </c>
      <c r="G132">
        <f>[5]Output!G132</f>
        <v>0</v>
      </c>
      <c r="H132">
        <f>[5]Output!H132</f>
        <v>0</v>
      </c>
      <c r="I132">
        <f>[5]Output!I132</f>
        <v>0</v>
      </c>
      <c r="J132">
        <f>[5]Output!J132</f>
        <v>0</v>
      </c>
      <c r="K132">
        <f>[5]Output!K132</f>
        <v>0</v>
      </c>
      <c r="L132">
        <f>[5]Output!L132</f>
        <v>0</v>
      </c>
    </row>
    <row r="133" spans="1:12">
      <c r="A133" s="2">
        <f>[5]Output!A133</f>
        <v>0</v>
      </c>
      <c r="B133" s="2">
        <f>[5]Output!B133</f>
        <v>0</v>
      </c>
      <c r="C133" s="2">
        <f>[5]Output!C133</f>
        <v>0</v>
      </c>
      <c r="D133">
        <f>[5]Output!D133</f>
        <v>0</v>
      </c>
      <c r="E133">
        <f>[5]Output!E133</f>
        <v>0</v>
      </c>
      <c r="F133">
        <f>[5]Output!F133</f>
        <v>0</v>
      </c>
      <c r="G133">
        <f>[5]Output!G133</f>
        <v>0</v>
      </c>
      <c r="H133">
        <f>[5]Output!H133</f>
        <v>0</v>
      </c>
      <c r="I133">
        <f>[5]Output!I133</f>
        <v>0</v>
      </c>
      <c r="J133">
        <f>[5]Output!J133</f>
        <v>0</v>
      </c>
      <c r="K133">
        <f>[5]Output!K133</f>
        <v>0</v>
      </c>
      <c r="L133">
        <f>[5]Output!L133</f>
        <v>0</v>
      </c>
    </row>
    <row r="134" spans="1:12">
      <c r="A134" s="2">
        <f>[5]Output!A134</f>
        <v>0</v>
      </c>
      <c r="B134" s="2">
        <f>[5]Output!B134</f>
        <v>0</v>
      </c>
      <c r="C134" s="2">
        <f>[5]Output!C134</f>
        <v>0</v>
      </c>
      <c r="D134">
        <f>[5]Output!D134</f>
        <v>0</v>
      </c>
      <c r="E134">
        <f>[5]Output!E134</f>
        <v>0</v>
      </c>
      <c r="F134">
        <f>[5]Output!F134</f>
        <v>0</v>
      </c>
      <c r="G134">
        <f>[5]Output!G134</f>
        <v>0</v>
      </c>
      <c r="H134">
        <f>[5]Output!H134</f>
        <v>0</v>
      </c>
      <c r="I134">
        <f>[5]Output!I134</f>
        <v>0</v>
      </c>
      <c r="J134">
        <f>[5]Output!J134</f>
        <v>0</v>
      </c>
      <c r="K134">
        <f>[5]Output!K134</f>
        <v>0</v>
      </c>
      <c r="L134">
        <f>[5]Output!L134</f>
        <v>0</v>
      </c>
    </row>
    <row r="135" spans="1:12">
      <c r="A135" s="2">
        <f>[5]Output!A135</f>
        <v>0</v>
      </c>
      <c r="B135" s="2">
        <f>[5]Output!B135</f>
        <v>0</v>
      </c>
      <c r="C135" s="2">
        <f>[5]Output!C135</f>
        <v>0</v>
      </c>
      <c r="D135">
        <f>[5]Output!D135</f>
        <v>0</v>
      </c>
      <c r="E135">
        <f>[5]Output!E135</f>
        <v>0</v>
      </c>
      <c r="F135">
        <f>[5]Output!F135</f>
        <v>0</v>
      </c>
      <c r="G135">
        <f>[5]Output!G135</f>
        <v>0</v>
      </c>
      <c r="H135">
        <f>[5]Output!H135</f>
        <v>0</v>
      </c>
      <c r="I135">
        <f>[5]Output!I135</f>
        <v>0</v>
      </c>
      <c r="J135">
        <f>[5]Output!J135</f>
        <v>0</v>
      </c>
      <c r="K135">
        <f>[5]Output!K135</f>
        <v>0</v>
      </c>
      <c r="L135">
        <f>[5]Output!L135</f>
        <v>0</v>
      </c>
    </row>
    <row r="136" spans="1:12">
      <c r="A136" s="2">
        <f>[5]Output!A136</f>
        <v>0</v>
      </c>
      <c r="B136" s="2">
        <f>[5]Output!B136</f>
        <v>0</v>
      </c>
      <c r="C136" s="2">
        <f>[5]Output!C136</f>
        <v>0</v>
      </c>
      <c r="D136">
        <f>[5]Output!D136</f>
        <v>0</v>
      </c>
      <c r="E136">
        <f>[5]Output!E136</f>
        <v>0</v>
      </c>
      <c r="F136">
        <f>[5]Output!F136</f>
        <v>0</v>
      </c>
      <c r="G136">
        <f>[5]Output!G136</f>
        <v>0</v>
      </c>
      <c r="H136">
        <f>[5]Output!H136</f>
        <v>0</v>
      </c>
      <c r="I136">
        <f>[5]Output!I136</f>
        <v>0</v>
      </c>
      <c r="J136">
        <f>[5]Output!J136</f>
        <v>0</v>
      </c>
      <c r="K136">
        <f>[5]Output!K136</f>
        <v>0</v>
      </c>
      <c r="L136">
        <f>[5]Output!L136</f>
        <v>0</v>
      </c>
    </row>
    <row r="137" spans="1:12">
      <c r="A137" s="2">
        <f>[5]Output!A137</f>
        <v>0</v>
      </c>
      <c r="B137" s="2">
        <f>[5]Output!B137</f>
        <v>0</v>
      </c>
      <c r="C137" s="2">
        <f>[5]Output!C137</f>
        <v>0</v>
      </c>
      <c r="D137">
        <f>[5]Output!D137</f>
        <v>0</v>
      </c>
      <c r="E137">
        <f>[5]Output!E137</f>
        <v>0</v>
      </c>
      <c r="F137">
        <f>[5]Output!F137</f>
        <v>0</v>
      </c>
      <c r="G137">
        <f>[5]Output!G137</f>
        <v>0</v>
      </c>
      <c r="H137">
        <f>[5]Output!H137</f>
        <v>0</v>
      </c>
      <c r="I137">
        <f>[5]Output!I137</f>
        <v>0</v>
      </c>
      <c r="J137">
        <f>[5]Output!J137</f>
        <v>0</v>
      </c>
      <c r="K137">
        <f>[5]Output!K137</f>
        <v>0</v>
      </c>
      <c r="L137">
        <f>[5]Output!L137</f>
        <v>0</v>
      </c>
    </row>
    <row r="138" spans="1:12">
      <c r="A138" s="2">
        <f>[5]Output!A138</f>
        <v>0</v>
      </c>
      <c r="B138" s="2">
        <f>[5]Output!B138</f>
        <v>0</v>
      </c>
      <c r="C138" s="2">
        <f>[5]Output!C138</f>
        <v>0</v>
      </c>
      <c r="D138">
        <f>[5]Output!D138</f>
        <v>0</v>
      </c>
      <c r="E138">
        <f>[5]Output!E138</f>
        <v>0</v>
      </c>
      <c r="F138">
        <f>[5]Output!F138</f>
        <v>0</v>
      </c>
      <c r="G138">
        <f>[5]Output!G138</f>
        <v>0</v>
      </c>
      <c r="H138">
        <f>[5]Output!H138</f>
        <v>0</v>
      </c>
      <c r="I138">
        <f>[5]Output!I138</f>
        <v>0</v>
      </c>
      <c r="J138">
        <f>[5]Output!J138</f>
        <v>0</v>
      </c>
      <c r="K138">
        <f>[5]Output!K138</f>
        <v>0</v>
      </c>
      <c r="L138">
        <f>[5]Output!L138</f>
        <v>0</v>
      </c>
    </row>
    <row r="139" spans="1:12">
      <c r="A139" s="2">
        <f>[5]Output!A139</f>
        <v>0</v>
      </c>
      <c r="B139" s="2">
        <f>[5]Output!B139</f>
        <v>0</v>
      </c>
      <c r="C139" s="2">
        <f>[5]Output!C139</f>
        <v>0</v>
      </c>
      <c r="D139">
        <f>[5]Output!D139</f>
        <v>0</v>
      </c>
      <c r="E139">
        <f>[5]Output!E139</f>
        <v>0</v>
      </c>
      <c r="F139">
        <f>[5]Output!F139</f>
        <v>0</v>
      </c>
      <c r="G139">
        <f>[5]Output!G139</f>
        <v>0</v>
      </c>
      <c r="H139">
        <f>[5]Output!H139</f>
        <v>0</v>
      </c>
      <c r="I139">
        <f>[5]Output!I139</f>
        <v>0</v>
      </c>
      <c r="J139">
        <f>[5]Output!J139</f>
        <v>0</v>
      </c>
      <c r="K139">
        <f>[5]Output!K139</f>
        <v>0</v>
      </c>
      <c r="L139">
        <f>[5]Output!L139</f>
        <v>0</v>
      </c>
    </row>
    <row r="140" spans="1:12">
      <c r="A140" s="2">
        <f>[5]Output!A140</f>
        <v>0</v>
      </c>
      <c r="B140" s="2">
        <f>[5]Output!B140</f>
        <v>0</v>
      </c>
      <c r="C140" s="2">
        <f>[5]Output!C140</f>
        <v>0</v>
      </c>
      <c r="D140">
        <f>[5]Output!D140</f>
        <v>0</v>
      </c>
      <c r="E140">
        <f>[5]Output!E140</f>
        <v>0</v>
      </c>
      <c r="F140">
        <f>[5]Output!F140</f>
        <v>0</v>
      </c>
      <c r="G140">
        <f>[5]Output!G140</f>
        <v>0</v>
      </c>
      <c r="H140">
        <f>[5]Output!H140</f>
        <v>0</v>
      </c>
      <c r="I140">
        <f>[5]Output!I140</f>
        <v>0</v>
      </c>
      <c r="J140">
        <f>[5]Output!J140</f>
        <v>0</v>
      </c>
      <c r="K140">
        <f>[5]Output!K140</f>
        <v>0</v>
      </c>
      <c r="L140">
        <f>[5]Output!L140</f>
        <v>0</v>
      </c>
    </row>
    <row r="141" spans="1:12">
      <c r="A141" s="2">
        <f>[5]Output!A141</f>
        <v>0</v>
      </c>
      <c r="B141" s="2">
        <f>[5]Output!B141</f>
        <v>0</v>
      </c>
      <c r="C141" s="2">
        <f>[5]Output!C141</f>
        <v>0</v>
      </c>
      <c r="D141">
        <f>[5]Output!D141</f>
        <v>0</v>
      </c>
      <c r="E141">
        <f>[5]Output!E141</f>
        <v>0</v>
      </c>
      <c r="F141">
        <f>[5]Output!F141</f>
        <v>0</v>
      </c>
      <c r="G141">
        <f>[5]Output!G141</f>
        <v>0</v>
      </c>
      <c r="H141">
        <f>[5]Output!H141</f>
        <v>0</v>
      </c>
      <c r="I141">
        <f>[5]Output!I141</f>
        <v>0</v>
      </c>
      <c r="J141">
        <f>[5]Output!J141</f>
        <v>0</v>
      </c>
      <c r="K141">
        <f>[5]Output!K141</f>
        <v>0</v>
      </c>
      <c r="L141">
        <f>[5]Output!L141</f>
        <v>0</v>
      </c>
    </row>
    <row r="142" spans="1:12">
      <c r="A142" s="2">
        <f>[5]Output!A142</f>
        <v>0</v>
      </c>
      <c r="B142" s="2">
        <f>[5]Output!B142</f>
        <v>0</v>
      </c>
      <c r="C142" s="2">
        <f>[5]Output!C142</f>
        <v>0</v>
      </c>
      <c r="D142">
        <f>[5]Output!D142</f>
        <v>0</v>
      </c>
      <c r="E142">
        <f>[5]Output!E142</f>
        <v>0</v>
      </c>
      <c r="F142">
        <f>[5]Output!F142</f>
        <v>0</v>
      </c>
      <c r="G142">
        <f>[5]Output!G142</f>
        <v>0</v>
      </c>
      <c r="H142">
        <f>[5]Output!H142</f>
        <v>0</v>
      </c>
      <c r="I142">
        <f>[5]Output!I142</f>
        <v>0</v>
      </c>
      <c r="J142">
        <f>[5]Output!J142</f>
        <v>0</v>
      </c>
      <c r="K142">
        <f>[5]Output!K142</f>
        <v>0</v>
      </c>
      <c r="L142">
        <f>[5]Output!L142</f>
        <v>0</v>
      </c>
    </row>
    <row r="143" spans="1:12">
      <c r="A143" s="2">
        <f>[5]Output!A143</f>
        <v>0</v>
      </c>
      <c r="B143" s="2">
        <f>[5]Output!B143</f>
        <v>0</v>
      </c>
      <c r="C143" s="2">
        <f>[5]Output!C143</f>
        <v>0</v>
      </c>
      <c r="D143">
        <f>[5]Output!D143</f>
        <v>0</v>
      </c>
      <c r="E143">
        <f>[5]Output!E143</f>
        <v>0</v>
      </c>
      <c r="F143">
        <f>[5]Output!F143</f>
        <v>0</v>
      </c>
      <c r="G143">
        <f>[5]Output!G143</f>
        <v>0</v>
      </c>
      <c r="H143">
        <f>[5]Output!H143</f>
        <v>0</v>
      </c>
      <c r="I143">
        <f>[5]Output!I143</f>
        <v>0</v>
      </c>
      <c r="J143">
        <f>[5]Output!J143</f>
        <v>0</v>
      </c>
      <c r="K143">
        <f>[5]Output!K143</f>
        <v>0</v>
      </c>
      <c r="L143">
        <f>[5]Output!L143</f>
        <v>0</v>
      </c>
    </row>
    <row r="144" spans="1:12">
      <c r="A144" s="2">
        <f>[5]Output!A144</f>
        <v>0</v>
      </c>
      <c r="B144" s="2">
        <f>[5]Output!B144</f>
        <v>0</v>
      </c>
      <c r="C144" s="2">
        <f>[5]Output!C144</f>
        <v>0</v>
      </c>
      <c r="D144">
        <f>[5]Output!D144</f>
        <v>0</v>
      </c>
      <c r="E144">
        <f>[5]Output!E144</f>
        <v>0</v>
      </c>
      <c r="F144">
        <f>[5]Output!F144</f>
        <v>0</v>
      </c>
      <c r="G144">
        <f>[5]Output!G144</f>
        <v>0</v>
      </c>
      <c r="H144">
        <f>[5]Output!H144</f>
        <v>0</v>
      </c>
      <c r="I144">
        <f>[5]Output!I144</f>
        <v>0</v>
      </c>
      <c r="J144">
        <f>[5]Output!J144</f>
        <v>0</v>
      </c>
      <c r="K144">
        <f>[5]Output!K144</f>
        <v>0</v>
      </c>
      <c r="L144">
        <f>[5]Output!L144</f>
        <v>0</v>
      </c>
    </row>
    <row r="145" spans="1:12">
      <c r="A145" s="2">
        <f>[5]Output!A145</f>
        <v>0</v>
      </c>
      <c r="B145" s="2">
        <f>[5]Output!B145</f>
        <v>0</v>
      </c>
      <c r="C145" s="2">
        <f>[5]Output!C145</f>
        <v>0</v>
      </c>
      <c r="D145">
        <f>[5]Output!D145</f>
        <v>0</v>
      </c>
      <c r="E145">
        <f>[5]Output!E145</f>
        <v>0</v>
      </c>
      <c r="F145">
        <f>[5]Output!F145</f>
        <v>0</v>
      </c>
      <c r="G145">
        <f>[5]Output!G145</f>
        <v>0</v>
      </c>
      <c r="H145">
        <f>[5]Output!H145</f>
        <v>0</v>
      </c>
      <c r="I145">
        <f>[5]Output!I145</f>
        <v>0</v>
      </c>
      <c r="J145">
        <f>[5]Output!J145</f>
        <v>0</v>
      </c>
      <c r="K145">
        <f>[5]Output!K145</f>
        <v>0</v>
      </c>
      <c r="L145">
        <f>[5]Output!L145</f>
        <v>0</v>
      </c>
    </row>
    <row r="146" spans="1:12">
      <c r="A146" s="2">
        <f>[5]Output!A146</f>
        <v>0</v>
      </c>
      <c r="B146" s="2">
        <f>[5]Output!B146</f>
        <v>0</v>
      </c>
      <c r="C146" s="2">
        <f>[5]Output!C146</f>
        <v>0</v>
      </c>
      <c r="D146">
        <f>[5]Output!D146</f>
        <v>0</v>
      </c>
      <c r="E146">
        <f>[5]Output!E146</f>
        <v>0</v>
      </c>
      <c r="F146">
        <f>[5]Output!F146</f>
        <v>0</v>
      </c>
      <c r="G146">
        <f>[5]Output!G146</f>
        <v>0</v>
      </c>
      <c r="H146">
        <f>[5]Output!H146</f>
        <v>0</v>
      </c>
      <c r="I146">
        <f>[5]Output!I146</f>
        <v>0</v>
      </c>
      <c r="J146">
        <f>[5]Output!J146</f>
        <v>0</v>
      </c>
      <c r="K146">
        <f>[5]Output!K146</f>
        <v>0</v>
      </c>
      <c r="L146">
        <f>[5]Output!L146</f>
        <v>0</v>
      </c>
    </row>
    <row r="147" spans="1:12">
      <c r="A147" s="2">
        <f>[5]Output!A147</f>
        <v>0</v>
      </c>
      <c r="B147" s="2">
        <f>[5]Output!B147</f>
        <v>0</v>
      </c>
      <c r="C147" s="2">
        <f>[5]Output!C147</f>
        <v>0</v>
      </c>
      <c r="D147">
        <f>[5]Output!D147</f>
        <v>0</v>
      </c>
      <c r="E147">
        <f>[5]Output!E147</f>
        <v>0</v>
      </c>
      <c r="F147">
        <f>[5]Output!F147</f>
        <v>0</v>
      </c>
      <c r="G147">
        <f>[5]Output!G147</f>
        <v>0</v>
      </c>
      <c r="H147">
        <f>[5]Output!H147</f>
        <v>0</v>
      </c>
      <c r="I147">
        <f>[5]Output!I147</f>
        <v>0</v>
      </c>
      <c r="J147">
        <f>[5]Output!J147</f>
        <v>0</v>
      </c>
      <c r="K147">
        <f>[5]Output!K147</f>
        <v>0</v>
      </c>
      <c r="L147">
        <f>[5]Output!L147</f>
        <v>0</v>
      </c>
    </row>
    <row r="148" spans="1:12">
      <c r="A148" s="2">
        <f>[5]Output!A148</f>
        <v>0</v>
      </c>
      <c r="B148" s="2">
        <f>[5]Output!B148</f>
        <v>0</v>
      </c>
      <c r="C148" s="2">
        <f>[5]Output!C148</f>
        <v>0</v>
      </c>
      <c r="D148">
        <f>[5]Output!D148</f>
        <v>0</v>
      </c>
      <c r="E148">
        <f>[5]Output!E148</f>
        <v>0</v>
      </c>
      <c r="F148">
        <f>[5]Output!F148</f>
        <v>0</v>
      </c>
      <c r="G148">
        <f>[5]Output!G148</f>
        <v>0</v>
      </c>
      <c r="H148">
        <f>[5]Output!H148</f>
        <v>0</v>
      </c>
      <c r="I148">
        <f>[5]Output!I148</f>
        <v>0</v>
      </c>
      <c r="J148">
        <f>[5]Output!J148</f>
        <v>0</v>
      </c>
      <c r="K148">
        <f>[5]Output!K148</f>
        <v>0</v>
      </c>
      <c r="L148">
        <f>[5]Output!L148</f>
        <v>0</v>
      </c>
    </row>
    <row r="149" spans="1:12">
      <c r="A149" s="2">
        <f>[5]Output!A149</f>
        <v>0</v>
      </c>
      <c r="B149" s="2">
        <f>[5]Output!B149</f>
        <v>0</v>
      </c>
      <c r="C149" s="2">
        <f>[5]Output!C149</f>
        <v>0</v>
      </c>
      <c r="D149">
        <f>[5]Output!D149</f>
        <v>0</v>
      </c>
      <c r="E149">
        <f>[5]Output!E149</f>
        <v>0</v>
      </c>
      <c r="F149">
        <f>[5]Output!F149</f>
        <v>0</v>
      </c>
      <c r="G149">
        <f>[5]Output!G149</f>
        <v>0</v>
      </c>
      <c r="H149">
        <f>[5]Output!H149</f>
        <v>0</v>
      </c>
      <c r="I149">
        <f>[5]Output!I149</f>
        <v>0</v>
      </c>
      <c r="J149">
        <f>[5]Output!J149</f>
        <v>0</v>
      </c>
      <c r="K149">
        <f>[5]Output!K149</f>
        <v>0</v>
      </c>
      <c r="L149">
        <f>[5]Output!L149</f>
        <v>0</v>
      </c>
    </row>
    <row r="150" spans="1:12">
      <c r="A150" s="2">
        <f>[5]Output!A150</f>
        <v>0</v>
      </c>
      <c r="B150" s="2">
        <f>[5]Output!B150</f>
        <v>0</v>
      </c>
      <c r="C150" s="2">
        <f>[5]Output!C150</f>
        <v>0</v>
      </c>
      <c r="D150">
        <f>[5]Output!D150</f>
        <v>0</v>
      </c>
      <c r="E150">
        <f>[5]Output!E150</f>
        <v>0</v>
      </c>
      <c r="F150">
        <f>[5]Output!F150</f>
        <v>0</v>
      </c>
      <c r="G150">
        <f>[5]Output!G150</f>
        <v>0</v>
      </c>
      <c r="H150">
        <f>[5]Output!H150</f>
        <v>0</v>
      </c>
      <c r="I150">
        <f>[5]Output!I150</f>
        <v>0</v>
      </c>
      <c r="J150">
        <f>[5]Output!J150</f>
        <v>0</v>
      </c>
      <c r="K150">
        <f>[5]Output!K150</f>
        <v>0</v>
      </c>
      <c r="L150">
        <f>[5]Output!L150</f>
        <v>0</v>
      </c>
    </row>
    <row r="151" spans="1:12">
      <c r="A151" s="2">
        <f>[5]Output!A151</f>
        <v>0</v>
      </c>
      <c r="B151" s="2">
        <f>[5]Output!B151</f>
        <v>0</v>
      </c>
      <c r="C151" s="2">
        <f>[5]Output!C151</f>
        <v>0</v>
      </c>
      <c r="D151">
        <f>[5]Output!D151</f>
        <v>0</v>
      </c>
      <c r="E151">
        <f>[5]Output!E151</f>
        <v>0</v>
      </c>
      <c r="F151">
        <f>[5]Output!F151</f>
        <v>0</v>
      </c>
      <c r="G151">
        <f>[5]Output!G151</f>
        <v>0</v>
      </c>
      <c r="H151">
        <f>[5]Output!H151</f>
        <v>0</v>
      </c>
      <c r="I151">
        <f>[5]Output!I151</f>
        <v>0</v>
      </c>
      <c r="J151">
        <f>[5]Output!J151</f>
        <v>0</v>
      </c>
      <c r="K151">
        <f>[5]Output!K151</f>
        <v>0</v>
      </c>
      <c r="L151">
        <f>[5]Output!L151</f>
        <v>0</v>
      </c>
    </row>
    <row r="152" spans="1:12">
      <c r="A152" s="2">
        <f>[5]Output!A152</f>
        <v>0</v>
      </c>
      <c r="B152" s="2">
        <f>[5]Output!B152</f>
        <v>0</v>
      </c>
      <c r="C152" s="2">
        <f>[5]Output!C152</f>
        <v>0</v>
      </c>
      <c r="D152">
        <f>[5]Output!D152</f>
        <v>0</v>
      </c>
      <c r="E152">
        <f>[5]Output!E152</f>
        <v>0</v>
      </c>
      <c r="F152">
        <f>[5]Output!F152</f>
        <v>0</v>
      </c>
      <c r="G152">
        <f>[5]Output!G152</f>
        <v>0</v>
      </c>
      <c r="H152">
        <f>[5]Output!H152</f>
        <v>0</v>
      </c>
      <c r="I152">
        <f>[5]Output!I152</f>
        <v>0</v>
      </c>
      <c r="J152">
        <f>[5]Output!J152</f>
        <v>0</v>
      </c>
      <c r="K152">
        <f>[5]Output!K152</f>
        <v>0</v>
      </c>
      <c r="L152">
        <f>[5]Output!L152</f>
        <v>0</v>
      </c>
    </row>
    <row r="153" spans="1:12">
      <c r="A153" s="2">
        <f>[5]Output!A153</f>
        <v>0</v>
      </c>
      <c r="B153" s="2">
        <f>[5]Output!B153</f>
        <v>0</v>
      </c>
      <c r="C153" s="2">
        <f>[5]Output!C153</f>
        <v>0</v>
      </c>
      <c r="D153">
        <f>[5]Output!D153</f>
        <v>0</v>
      </c>
      <c r="E153">
        <f>[5]Output!E153</f>
        <v>0</v>
      </c>
      <c r="F153">
        <f>[5]Output!F153</f>
        <v>0</v>
      </c>
      <c r="G153">
        <f>[5]Output!G153</f>
        <v>0</v>
      </c>
      <c r="H153">
        <f>[5]Output!H153</f>
        <v>0</v>
      </c>
      <c r="I153">
        <f>[5]Output!I153</f>
        <v>0</v>
      </c>
      <c r="J153">
        <f>[5]Output!J153</f>
        <v>0</v>
      </c>
      <c r="K153">
        <f>[5]Output!K153</f>
        <v>0</v>
      </c>
      <c r="L153">
        <f>[5]Output!L153</f>
        <v>0</v>
      </c>
    </row>
    <row r="154" spans="1:12">
      <c r="A154" s="2">
        <f>[5]Output!A154</f>
        <v>0</v>
      </c>
      <c r="B154" s="2">
        <f>[5]Output!B154</f>
        <v>0</v>
      </c>
      <c r="C154" s="2">
        <f>[5]Output!C154</f>
        <v>0</v>
      </c>
      <c r="D154">
        <f>[5]Output!D154</f>
        <v>0</v>
      </c>
      <c r="E154">
        <f>[5]Output!E154</f>
        <v>0</v>
      </c>
      <c r="F154">
        <f>[5]Output!F154</f>
        <v>0</v>
      </c>
      <c r="G154">
        <f>[5]Output!G154</f>
        <v>0</v>
      </c>
      <c r="H154">
        <f>[5]Output!H154</f>
        <v>0</v>
      </c>
      <c r="I154">
        <f>[5]Output!I154</f>
        <v>0</v>
      </c>
      <c r="J154">
        <f>[5]Output!J154</f>
        <v>0</v>
      </c>
      <c r="K154">
        <f>[5]Output!K154</f>
        <v>0</v>
      </c>
      <c r="L154">
        <f>[5]Output!L154</f>
        <v>0</v>
      </c>
    </row>
    <row r="155" spans="1:12">
      <c r="A155" s="2">
        <f>[5]Output!A155</f>
        <v>0</v>
      </c>
      <c r="B155" s="2">
        <f>[5]Output!B155</f>
        <v>0</v>
      </c>
      <c r="C155" s="2">
        <f>[5]Output!C155</f>
        <v>0</v>
      </c>
      <c r="D155">
        <f>[5]Output!D155</f>
        <v>0</v>
      </c>
      <c r="E155">
        <f>[5]Output!E155</f>
        <v>0</v>
      </c>
      <c r="F155">
        <f>[5]Output!F155</f>
        <v>0</v>
      </c>
      <c r="G155">
        <f>[5]Output!G155</f>
        <v>0</v>
      </c>
      <c r="H155">
        <f>[5]Output!H155</f>
        <v>0</v>
      </c>
      <c r="I155">
        <f>[5]Output!I155</f>
        <v>0</v>
      </c>
      <c r="J155">
        <f>[5]Output!J155</f>
        <v>0</v>
      </c>
      <c r="K155">
        <f>[5]Output!K155</f>
        <v>0</v>
      </c>
      <c r="L155">
        <f>[5]Output!L155</f>
        <v>0</v>
      </c>
    </row>
    <row r="156" spans="1:12">
      <c r="A156" s="2">
        <f>[5]Output!A156</f>
        <v>0</v>
      </c>
      <c r="B156" s="2">
        <f>[5]Output!B156</f>
        <v>0</v>
      </c>
      <c r="C156" s="2">
        <f>[5]Output!C156</f>
        <v>0</v>
      </c>
      <c r="D156">
        <f>[5]Output!D156</f>
        <v>0</v>
      </c>
      <c r="E156">
        <f>[5]Output!E156</f>
        <v>0</v>
      </c>
      <c r="F156">
        <f>[5]Output!F156</f>
        <v>0</v>
      </c>
      <c r="G156">
        <f>[5]Output!G156</f>
        <v>0</v>
      </c>
      <c r="H156">
        <f>[5]Output!H156</f>
        <v>0</v>
      </c>
      <c r="I156">
        <f>[5]Output!I156</f>
        <v>0</v>
      </c>
      <c r="J156">
        <f>[5]Output!J156</f>
        <v>0</v>
      </c>
      <c r="K156">
        <f>[5]Output!K156</f>
        <v>0</v>
      </c>
      <c r="L156">
        <f>[5]Output!L156</f>
        <v>0</v>
      </c>
    </row>
    <row r="157" spans="1:12">
      <c r="A157" s="2">
        <f>[5]Output!A157</f>
        <v>0</v>
      </c>
      <c r="B157" s="2">
        <f>[5]Output!B157</f>
        <v>0</v>
      </c>
      <c r="C157" s="2">
        <f>[5]Output!C157</f>
        <v>0</v>
      </c>
      <c r="D157">
        <f>[5]Output!D157</f>
        <v>0</v>
      </c>
      <c r="E157">
        <f>[5]Output!E157</f>
        <v>0</v>
      </c>
      <c r="F157">
        <f>[5]Output!F157</f>
        <v>0</v>
      </c>
      <c r="G157">
        <f>[5]Output!G157</f>
        <v>0</v>
      </c>
      <c r="H157">
        <f>[5]Output!H157</f>
        <v>0</v>
      </c>
      <c r="I157">
        <f>[5]Output!I157</f>
        <v>0</v>
      </c>
      <c r="J157">
        <f>[5]Output!J157</f>
        <v>0</v>
      </c>
      <c r="K157">
        <f>[5]Output!K157</f>
        <v>0</v>
      </c>
      <c r="L157">
        <f>[5]Output!L157</f>
        <v>0</v>
      </c>
    </row>
    <row r="158" spans="1:12">
      <c r="A158" s="2">
        <f>[5]Output!A158</f>
        <v>0</v>
      </c>
      <c r="B158" s="2">
        <f>[5]Output!B158</f>
        <v>0</v>
      </c>
      <c r="C158" s="2">
        <f>[5]Output!C158</f>
        <v>0</v>
      </c>
      <c r="D158">
        <f>[5]Output!D158</f>
        <v>0</v>
      </c>
      <c r="E158">
        <f>[5]Output!E158</f>
        <v>0</v>
      </c>
      <c r="F158">
        <f>[5]Output!F158</f>
        <v>0</v>
      </c>
      <c r="G158">
        <f>[5]Output!G158</f>
        <v>0</v>
      </c>
      <c r="H158">
        <f>[5]Output!H158</f>
        <v>0</v>
      </c>
      <c r="I158">
        <f>[5]Output!I158</f>
        <v>0</v>
      </c>
      <c r="J158">
        <f>[5]Output!J158</f>
        <v>0</v>
      </c>
      <c r="K158">
        <f>[5]Output!K158</f>
        <v>0</v>
      </c>
      <c r="L158">
        <f>[5]Output!L158</f>
        <v>0</v>
      </c>
    </row>
    <row r="159" spans="1:12">
      <c r="A159" s="2">
        <f>[5]Output!A159</f>
        <v>0</v>
      </c>
      <c r="B159" s="2">
        <f>[5]Output!B159</f>
        <v>0</v>
      </c>
      <c r="C159" s="2">
        <f>[5]Output!C159</f>
        <v>0</v>
      </c>
      <c r="D159">
        <f>[5]Output!D159</f>
        <v>0</v>
      </c>
      <c r="E159">
        <f>[5]Output!E159</f>
        <v>0</v>
      </c>
      <c r="F159">
        <f>[5]Output!F159</f>
        <v>0</v>
      </c>
      <c r="G159">
        <f>[5]Output!G159</f>
        <v>0</v>
      </c>
      <c r="H159">
        <f>[5]Output!H159</f>
        <v>0</v>
      </c>
      <c r="I159">
        <f>[5]Output!I159</f>
        <v>0</v>
      </c>
      <c r="J159">
        <f>[5]Output!J159</f>
        <v>0</v>
      </c>
      <c r="K159">
        <f>[5]Output!K159</f>
        <v>0</v>
      </c>
      <c r="L159">
        <f>[5]Output!L159</f>
        <v>0</v>
      </c>
    </row>
    <row r="160" spans="1:12">
      <c r="A160" s="2">
        <f>[5]Output!A160</f>
        <v>0</v>
      </c>
      <c r="B160" s="2">
        <f>[5]Output!B160</f>
        <v>0</v>
      </c>
      <c r="C160" s="2">
        <f>[5]Output!C160</f>
        <v>0</v>
      </c>
      <c r="D160">
        <f>[5]Output!D160</f>
        <v>0</v>
      </c>
      <c r="E160">
        <f>[5]Output!E160</f>
        <v>0</v>
      </c>
      <c r="F160">
        <f>[5]Output!F160</f>
        <v>0</v>
      </c>
      <c r="G160">
        <f>[5]Output!G160</f>
        <v>0</v>
      </c>
      <c r="H160">
        <f>[5]Output!H160</f>
        <v>0</v>
      </c>
      <c r="I160">
        <f>[5]Output!I160</f>
        <v>0</v>
      </c>
      <c r="J160">
        <f>[5]Output!J160</f>
        <v>0</v>
      </c>
      <c r="K160">
        <f>[5]Output!K160</f>
        <v>0</v>
      </c>
      <c r="L160">
        <f>[5]Output!L160</f>
        <v>0</v>
      </c>
    </row>
    <row r="161" spans="1:12">
      <c r="A161" s="2">
        <f>[5]Output!A161</f>
        <v>0</v>
      </c>
      <c r="B161" s="2">
        <f>[5]Output!B161</f>
        <v>0</v>
      </c>
      <c r="C161" s="2">
        <f>[5]Output!C161</f>
        <v>0</v>
      </c>
      <c r="D161">
        <f>[5]Output!D161</f>
        <v>0</v>
      </c>
      <c r="E161">
        <f>[5]Output!E161</f>
        <v>0</v>
      </c>
      <c r="F161">
        <f>[5]Output!F161</f>
        <v>0</v>
      </c>
      <c r="G161">
        <f>[5]Output!G161</f>
        <v>0</v>
      </c>
      <c r="H161">
        <f>[5]Output!H161</f>
        <v>0</v>
      </c>
      <c r="I161">
        <f>[5]Output!I161</f>
        <v>0</v>
      </c>
      <c r="J161">
        <f>[5]Output!J161</f>
        <v>0</v>
      </c>
      <c r="K161">
        <f>[5]Output!K161</f>
        <v>0</v>
      </c>
      <c r="L161">
        <f>[5]Output!L161</f>
        <v>0</v>
      </c>
    </row>
    <row r="162" spans="1:12">
      <c r="A162" s="2">
        <f>[5]Output!A162</f>
        <v>0</v>
      </c>
      <c r="B162" s="2">
        <f>[5]Output!B162</f>
        <v>0</v>
      </c>
      <c r="C162" s="2">
        <f>[5]Output!C162</f>
        <v>0</v>
      </c>
      <c r="D162">
        <f>[5]Output!D162</f>
        <v>0</v>
      </c>
      <c r="E162">
        <f>[5]Output!E162</f>
        <v>0</v>
      </c>
      <c r="F162">
        <f>[5]Output!F162</f>
        <v>0</v>
      </c>
      <c r="G162">
        <f>[5]Output!G162</f>
        <v>0</v>
      </c>
      <c r="H162">
        <f>[5]Output!H162</f>
        <v>0</v>
      </c>
      <c r="I162">
        <f>[5]Output!I162</f>
        <v>0</v>
      </c>
      <c r="J162">
        <f>[5]Output!J162</f>
        <v>0</v>
      </c>
      <c r="K162">
        <f>[5]Output!K162</f>
        <v>0</v>
      </c>
      <c r="L162">
        <f>[5]Output!L162</f>
        <v>0</v>
      </c>
    </row>
    <row r="163" spans="1:12">
      <c r="A163" s="2">
        <f>[5]Output!A163</f>
        <v>0</v>
      </c>
      <c r="B163" s="2">
        <f>[5]Output!B163</f>
        <v>0</v>
      </c>
      <c r="C163" s="2">
        <f>[5]Output!C163</f>
        <v>0</v>
      </c>
      <c r="D163">
        <f>[5]Output!D163</f>
        <v>0</v>
      </c>
      <c r="E163">
        <f>[5]Output!E163</f>
        <v>0</v>
      </c>
      <c r="F163">
        <f>[5]Output!F163</f>
        <v>0</v>
      </c>
      <c r="G163">
        <f>[5]Output!G163</f>
        <v>0</v>
      </c>
      <c r="H163">
        <f>[5]Output!H163</f>
        <v>0</v>
      </c>
      <c r="I163">
        <f>[5]Output!I163</f>
        <v>0</v>
      </c>
      <c r="J163">
        <f>[5]Output!J163</f>
        <v>0</v>
      </c>
      <c r="K163">
        <f>[5]Output!K163</f>
        <v>0</v>
      </c>
      <c r="L163">
        <f>[5]Output!L163</f>
        <v>0</v>
      </c>
    </row>
    <row r="164" spans="1:12">
      <c r="A164" s="2">
        <f>[5]Output!A164</f>
        <v>0</v>
      </c>
      <c r="B164" s="2">
        <f>[5]Output!B164</f>
        <v>0</v>
      </c>
      <c r="C164" s="2">
        <f>[5]Output!C164</f>
        <v>0</v>
      </c>
      <c r="D164">
        <f>[5]Output!D164</f>
        <v>0</v>
      </c>
      <c r="E164">
        <f>[5]Output!E164</f>
        <v>0</v>
      </c>
      <c r="F164">
        <f>[5]Output!F164</f>
        <v>0</v>
      </c>
      <c r="G164">
        <f>[5]Output!G164</f>
        <v>0</v>
      </c>
      <c r="H164">
        <f>[5]Output!H164</f>
        <v>0</v>
      </c>
      <c r="I164">
        <f>[5]Output!I164</f>
        <v>0</v>
      </c>
      <c r="J164">
        <f>[5]Output!J164</f>
        <v>0</v>
      </c>
      <c r="K164">
        <f>[5]Output!K164</f>
        <v>0</v>
      </c>
      <c r="L164">
        <f>[5]Output!L164</f>
        <v>0</v>
      </c>
    </row>
    <row r="165" spans="1:12">
      <c r="A165" s="2">
        <f>[5]Output!A165</f>
        <v>0</v>
      </c>
      <c r="B165" s="2">
        <f>[5]Output!B165</f>
        <v>0</v>
      </c>
      <c r="C165" s="2">
        <f>[5]Output!C165</f>
        <v>0</v>
      </c>
      <c r="D165">
        <f>[5]Output!D165</f>
        <v>0</v>
      </c>
      <c r="E165">
        <f>[5]Output!E165</f>
        <v>0</v>
      </c>
      <c r="F165">
        <f>[5]Output!F165</f>
        <v>0</v>
      </c>
      <c r="G165">
        <f>[5]Output!G165</f>
        <v>0</v>
      </c>
      <c r="H165">
        <f>[5]Output!H165</f>
        <v>0</v>
      </c>
      <c r="I165">
        <f>[5]Output!I165</f>
        <v>0</v>
      </c>
      <c r="J165">
        <f>[5]Output!J165</f>
        <v>0</v>
      </c>
      <c r="K165">
        <f>[5]Output!K165</f>
        <v>0</v>
      </c>
      <c r="L165">
        <f>[5]Output!L165</f>
        <v>0</v>
      </c>
    </row>
    <row r="166" spans="1:12">
      <c r="A166" s="2">
        <f>[5]Output!A166</f>
        <v>0</v>
      </c>
      <c r="B166" s="2">
        <f>[5]Output!B166</f>
        <v>0</v>
      </c>
      <c r="C166" s="2">
        <f>[5]Output!C166</f>
        <v>0</v>
      </c>
      <c r="D166">
        <f>[5]Output!D166</f>
        <v>0</v>
      </c>
      <c r="E166">
        <f>[5]Output!E166</f>
        <v>0</v>
      </c>
      <c r="F166">
        <f>[5]Output!F166</f>
        <v>0</v>
      </c>
      <c r="G166">
        <f>[5]Output!G166</f>
        <v>0</v>
      </c>
      <c r="H166">
        <f>[5]Output!H166</f>
        <v>0</v>
      </c>
      <c r="I166">
        <f>[5]Output!I166</f>
        <v>0</v>
      </c>
      <c r="J166">
        <f>[5]Output!J166</f>
        <v>0</v>
      </c>
      <c r="K166">
        <f>[5]Output!K166</f>
        <v>0</v>
      </c>
      <c r="L166">
        <f>[5]Output!L166</f>
        <v>0</v>
      </c>
    </row>
    <row r="167" spans="1:12">
      <c r="A167" s="2">
        <f>[5]Output!A167</f>
        <v>0</v>
      </c>
      <c r="B167" s="2">
        <f>[5]Output!B167</f>
        <v>0</v>
      </c>
      <c r="C167" s="2">
        <f>[5]Output!C167</f>
        <v>0</v>
      </c>
      <c r="D167">
        <f>[5]Output!D167</f>
        <v>0</v>
      </c>
      <c r="E167">
        <f>[5]Output!E167</f>
        <v>0</v>
      </c>
      <c r="F167">
        <f>[5]Output!F167</f>
        <v>0</v>
      </c>
      <c r="G167">
        <f>[5]Output!G167</f>
        <v>0</v>
      </c>
      <c r="H167">
        <f>[5]Output!H167</f>
        <v>0</v>
      </c>
      <c r="I167">
        <f>[5]Output!I167</f>
        <v>0</v>
      </c>
      <c r="J167">
        <f>[5]Output!J167</f>
        <v>0</v>
      </c>
      <c r="K167">
        <f>[5]Output!K167</f>
        <v>0</v>
      </c>
      <c r="L167">
        <f>[5]Output!L167</f>
        <v>0</v>
      </c>
    </row>
    <row r="168" spans="1:12">
      <c r="A168" s="2">
        <f>[5]Output!A168</f>
        <v>0</v>
      </c>
      <c r="B168" s="2">
        <f>[5]Output!B168</f>
        <v>0</v>
      </c>
      <c r="C168" s="2">
        <f>[5]Output!C168</f>
        <v>0</v>
      </c>
      <c r="D168">
        <f>[5]Output!D168</f>
        <v>0</v>
      </c>
      <c r="E168">
        <f>[5]Output!E168</f>
        <v>0</v>
      </c>
      <c r="F168">
        <f>[5]Output!F168</f>
        <v>0</v>
      </c>
      <c r="G168">
        <f>[5]Output!G168</f>
        <v>0</v>
      </c>
      <c r="H168">
        <f>[5]Output!H168</f>
        <v>0</v>
      </c>
      <c r="I168">
        <f>[5]Output!I168</f>
        <v>0</v>
      </c>
      <c r="J168">
        <f>[5]Output!J168</f>
        <v>0</v>
      </c>
      <c r="K168">
        <f>[5]Output!K168</f>
        <v>0</v>
      </c>
      <c r="L168">
        <f>[5]Output!L168</f>
        <v>0</v>
      </c>
    </row>
    <row r="169" spans="1:12">
      <c r="A169" s="2">
        <f>[5]Output!A169</f>
        <v>0</v>
      </c>
      <c r="B169" s="2">
        <f>[5]Output!B169</f>
        <v>0</v>
      </c>
      <c r="C169" s="2">
        <f>[5]Output!C169</f>
        <v>0</v>
      </c>
      <c r="D169">
        <f>[5]Output!D169</f>
        <v>0</v>
      </c>
      <c r="E169">
        <f>[5]Output!E169</f>
        <v>0</v>
      </c>
      <c r="F169">
        <f>[5]Output!F169</f>
        <v>0</v>
      </c>
      <c r="G169">
        <f>[5]Output!G169</f>
        <v>0</v>
      </c>
      <c r="H169">
        <f>[5]Output!H169</f>
        <v>0</v>
      </c>
      <c r="I169">
        <f>[5]Output!I169</f>
        <v>0</v>
      </c>
      <c r="J169">
        <f>[5]Output!J169</f>
        <v>0</v>
      </c>
      <c r="K169">
        <f>[5]Output!K169</f>
        <v>0</v>
      </c>
      <c r="L169">
        <f>[5]Output!L169</f>
        <v>0</v>
      </c>
    </row>
    <row r="170" spans="1:12">
      <c r="A170" s="2">
        <f>[5]Output!A170</f>
        <v>0</v>
      </c>
      <c r="B170" s="2">
        <f>[5]Output!B170</f>
        <v>0</v>
      </c>
      <c r="C170" s="2">
        <f>[5]Output!C170</f>
        <v>0</v>
      </c>
      <c r="D170">
        <f>[5]Output!D170</f>
        <v>0</v>
      </c>
      <c r="E170">
        <f>[5]Output!E170</f>
        <v>0</v>
      </c>
      <c r="F170">
        <f>[5]Output!F170</f>
        <v>0</v>
      </c>
      <c r="G170">
        <f>[5]Output!G170</f>
        <v>0</v>
      </c>
      <c r="H170">
        <f>[5]Output!H170</f>
        <v>0</v>
      </c>
      <c r="I170">
        <f>[5]Output!I170</f>
        <v>0</v>
      </c>
      <c r="J170">
        <f>[5]Output!J170</f>
        <v>0</v>
      </c>
      <c r="K170">
        <f>[5]Output!K170</f>
        <v>0</v>
      </c>
      <c r="L170">
        <f>[5]Output!L170</f>
        <v>0</v>
      </c>
    </row>
    <row r="171" spans="1:12">
      <c r="A171" s="2">
        <f>[5]Output!A171</f>
        <v>0</v>
      </c>
      <c r="B171" s="2">
        <f>[5]Output!B171</f>
        <v>0</v>
      </c>
      <c r="C171" s="2">
        <f>[5]Output!C171</f>
        <v>0</v>
      </c>
      <c r="D171">
        <f>[5]Output!D171</f>
        <v>0</v>
      </c>
      <c r="E171">
        <f>[5]Output!E171</f>
        <v>0</v>
      </c>
      <c r="F171">
        <f>[5]Output!F171</f>
        <v>0</v>
      </c>
      <c r="G171">
        <f>[5]Output!G171</f>
        <v>0</v>
      </c>
      <c r="H171">
        <f>[5]Output!H171</f>
        <v>0</v>
      </c>
      <c r="I171">
        <f>[5]Output!I171</f>
        <v>0</v>
      </c>
      <c r="J171">
        <f>[5]Output!J171</f>
        <v>0</v>
      </c>
      <c r="K171">
        <f>[5]Output!K171</f>
        <v>0</v>
      </c>
      <c r="L171">
        <f>[5]Output!L171</f>
        <v>0</v>
      </c>
    </row>
    <row r="172" spans="1:12">
      <c r="A172" s="2">
        <f>[5]Output!A172</f>
        <v>0</v>
      </c>
      <c r="B172" s="2">
        <f>[5]Output!B172</f>
        <v>0</v>
      </c>
      <c r="C172" s="2">
        <f>[5]Output!C172</f>
        <v>0</v>
      </c>
      <c r="D172">
        <f>[5]Output!D172</f>
        <v>0</v>
      </c>
      <c r="E172">
        <f>[5]Output!E172</f>
        <v>0</v>
      </c>
      <c r="F172">
        <f>[5]Output!F172</f>
        <v>0</v>
      </c>
      <c r="G172">
        <f>[5]Output!G172</f>
        <v>0</v>
      </c>
      <c r="H172">
        <f>[5]Output!H172</f>
        <v>0</v>
      </c>
      <c r="I172">
        <f>[5]Output!I172</f>
        <v>0</v>
      </c>
      <c r="J172">
        <f>[5]Output!J172</f>
        <v>0</v>
      </c>
      <c r="K172">
        <f>[5]Output!K172</f>
        <v>0</v>
      </c>
      <c r="L172">
        <f>[5]Output!L172</f>
        <v>0</v>
      </c>
    </row>
    <row r="173" spans="1:12">
      <c r="A173" s="2">
        <f>[5]Output!A173</f>
        <v>0</v>
      </c>
      <c r="B173" s="2">
        <f>[5]Output!B173</f>
        <v>0</v>
      </c>
      <c r="C173" s="2">
        <f>[5]Output!C173</f>
        <v>0</v>
      </c>
      <c r="D173">
        <f>[5]Output!D173</f>
        <v>0</v>
      </c>
      <c r="E173">
        <f>[5]Output!E173</f>
        <v>0</v>
      </c>
      <c r="F173">
        <f>[5]Output!F173</f>
        <v>0</v>
      </c>
      <c r="G173">
        <f>[5]Output!G173</f>
        <v>0</v>
      </c>
      <c r="H173">
        <f>[5]Output!H173</f>
        <v>0</v>
      </c>
      <c r="I173">
        <f>[5]Output!I173</f>
        <v>0</v>
      </c>
      <c r="J173">
        <f>[5]Output!J173</f>
        <v>0</v>
      </c>
      <c r="K173">
        <f>[5]Output!K173</f>
        <v>0</v>
      </c>
      <c r="L173">
        <f>[5]Output!L173</f>
        <v>0</v>
      </c>
    </row>
    <row r="174" spans="1:12">
      <c r="A174" s="2">
        <f>[5]Output!A174</f>
        <v>0</v>
      </c>
      <c r="B174" s="2">
        <f>[5]Output!B174</f>
        <v>0</v>
      </c>
      <c r="C174" s="2">
        <f>[5]Output!C174</f>
        <v>0</v>
      </c>
      <c r="D174">
        <f>[5]Output!D174</f>
        <v>0</v>
      </c>
      <c r="E174">
        <f>[5]Output!E174</f>
        <v>0</v>
      </c>
      <c r="F174">
        <f>[5]Output!F174</f>
        <v>0</v>
      </c>
      <c r="G174">
        <f>[5]Output!G174</f>
        <v>0</v>
      </c>
      <c r="H174">
        <f>[5]Output!H174</f>
        <v>0</v>
      </c>
      <c r="I174">
        <f>[5]Output!I174</f>
        <v>0</v>
      </c>
      <c r="J174">
        <f>[5]Output!J174</f>
        <v>0</v>
      </c>
      <c r="K174">
        <f>[5]Output!K174</f>
        <v>0</v>
      </c>
      <c r="L174">
        <f>[5]Output!L174</f>
        <v>0</v>
      </c>
    </row>
    <row r="175" spans="1:12">
      <c r="A175" s="2">
        <f>[5]Output!A175</f>
        <v>0</v>
      </c>
      <c r="B175" s="2">
        <f>[5]Output!B175</f>
        <v>0</v>
      </c>
      <c r="C175" s="2">
        <f>[5]Output!C175</f>
        <v>0</v>
      </c>
      <c r="D175">
        <f>[5]Output!D175</f>
        <v>0</v>
      </c>
      <c r="E175">
        <f>[5]Output!E175</f>
        <v>0</v>
      </c>
      <c r="F175">
        <f>[5]Output!F175</f>
        <v>0</v>
      </c>
      <c r="G175">
        <f>[5]Output!G175</f>
        <v>0</v>
      </c>
      <c r="H175">
        <f>[5]Output!H175</f>
        <v>0</v>
      </c>
      <c r="I175">
        <f>[5]Output!I175</f>
        <v>0</v>
      </c>
      <c r="J175">
        <f>[5]Output!J175</f>
        <v>0</v>
      </c>
      <c r="K175">
        <f>[5]Output!K175</f>
        <v>0</v>
      </c>
      <c r="L175">
        <f>[5]Output!L175</f>
        <v>0</v>
      </c>
    </row>
    <row r="176" spans="1:12">
      <c r="A176" s="2">
        <f>[5]Output!A176</f>
        <v>0</v>
      </c>
      <c r="B176" s="2">
        <f>[5]Output!B176</f>
        <v>0</v>
      </c>
      <c r="C176" s="2">
        <f>[5]Output!C176</f>
        <v>0</v>
      </c>
      <c r="D176">
        <f>[5]Output!D176</f>
        <v>0</v>
      </c>
      <c r="E176">
        <f>[5]Output!E176</f>
        <v>0</v>
      </c>
      <c r="F176">
        <f>[5]Output!F176</f>
        <v>0</v>
      </c>
      <c r="G176">
        <f>[5]Output!G176</f>
        <v>0</v>
      </c>
      <c r="H176">
        <f>[5]Output!H176</f>
        <v>0</v>
      </c>
      <c r="I176">
        <f>[5]Output!I176</f>
        <v>0</v>
      </c>
      <c r="J176">
        <f>[5]Output!J176</f>
        <v>0</v>
      </c>
      <c r="K176">
        <f>[5]Output!K176</f>
        <v>0</v>
      </c>
      <c r="L176">
        <f>[5]Output!L176</f>
        <v>0</v>
      </c>
    </row>
    <row r="177" spans="1:12">
      <c r="A177" s="2">
        <f>[5]Output!A177</f>
        <v>0</v>
      </c>
      <c r="B177" s="2">
        <f>[5]Output!B177</f>
        <v>0</v>
      </c>
      <c r="C177" s="2">
        <f>[5]Output!C177</f>
        <v>0</v>
      </c>
      <c r="D177">
        <f>[5]Output!D177</f>
        <v>0</v>
      </c>
      <c r="E177">
        <f>[5]Output!E177</f>
        <v>0</v>
      </c>
      <c r="F177">
        <f>[5]Output!F177</f>
        <v>0</v>
      </c>
      <c r="G177">
        <f>[5]Output!G177</f>
        <v>0</v>
      </c>
      <c r="H177">
        <f>[5]Output!H177</f>
        <v>0</v>
      </c>
      <c r="I177">
        <f>[5]Output!I177</f>
        <v>0</v>
      </c>
      <c r="J177">
        <f>[5]Output!J177</f>
        <v>0</v>
      </c>
      <c r="K177">
        <f>[5]Output!K177</f>
        <v>0</v>
      </c>
      <c r="L177">
        <f>[5]Output!L177</f>
        <v>0</v>
      </c>
    </row>
    <row r="178" spans="1:12">
      <c r="A178" s="2">
        <f>[5]Output!A178</f>
        <v>0</v>
      </c>
      <c r="B178" s="2">
        <f>[5]Output!B178</f>
        <v>0</v>
      </c>
      <c r="C178" s="2">
        <f>[5]Output!C178</f>
        <v>0</v>
      </c>
      <c r="D178">
        <f>[5]Output!D178</f>
        <v>0</v>
      </c>
      <c r="E178">
        <f>[5]Output!E178</f>
        <v>0</v>
      </c>
      <c r="F178">
        <f>[5]Output!F178</f>
        <v>0</v>
      </c>
      <c r="G178">
        <f>[5]Output!G178</f>
        <v>0</v>
      </c>
      <c r="H178">
        <f>[5]Output!H178</f>
        <v>0</v>
      </c>
      <c r="I178">
        <f>[5]Output!I178</f>
        <v>0</v>
      </c>
      <c r="J178">
        <f>[5]Output!J178</f>
        <v>0</v>
      </c>
      <c r="K178">
        <f>[5]Output!K178</f>
        <v>0</v>
      </c>
      <c r="L178">
        <f>[5]Output!L178</f>
        <v>0</v>
      </c>
    </row>
    <row r="179" spans="1:12">
      <c r="A179" s="2">
        <f>[5]Output!A179</f>
        <v>0</v>
      </c>
      <c r="B179" s="2">
        <f>[5]Output!B179</f>
        <v>0</v>
      </c>
      <c r="C179" s="2">
        <f>[5]Output!C179</f>
        <v>0</v>
      </c>
      <c r="D179">
        <f>[5]Output!D179</f>
        <v>0</v>
      </c>
      <c r="E179">
        <f>[5]Output!E179</f>
        <v>0</v>
      </c>
      <c r="F179">
        <f>[5]Output!F179</f>
        <v>0</v>
      </c>
      <c r="G179">
        <f>[5]Output!G179</f>
        <v>0</v>
      </c>
      <c r="H179">
        <f>[5]Output!H179</f>
        <v>0</v>
      </c>
      <c r="I179">
        <f>[5]Output!I179</f>
        <v>0</v>
      </c>
      <c r="J179">
        <f>[5]Output!J179</f>
        <v>0</v>
      </c>
      <c r="K179">
        <f>[5]Output!K179</f>
        <v>0</v>
      </c>
      <c r="L179">
        <f>[5]Output!L179</f>
        <v>0</v>
      </c>
    </row>
    <row r="180" spans="1:12">
      <c r="A180" s="2">
        <f>[5]Output!A180</f>
        <v>0</v>
      </c>
      <c r="B180" s="2">
        <f>[5]Output!B180</f>
        <v>0</v>
      </c>
      <c r="C180" s="2">
        <f>[5]Output!C180</f>
        <v>0</v>
      </c>
      <c r="D180">
        <f>[5]Output!D180</f>
        <v>0</v>
      </c>
      <c r="E180">
        <f>[5]Output!E180</f>
        <v>0</v>
      </c>
      <c r="F180">
        <f>[5]Output!F180</f>
        <v>0</v>
      </c>
      <c r="G180">
        <f>[5]Output!G180</f>
        <v>0</v>
      </c>
      <c r="H180">
        <f>[5]Output!H180</f>
        <v>0</v>
      </c>
      <c r="I180">
        <f>[5]Output!I180</f>
        <v>0</v>
      </c>
      <c r="J180">
        <f>[5]Output!J180</f>
        <v>0</v>
      </c>
      <c r="K180">
        <f>[5]Output!K180</f>
        <v>0</v>
      </c>
      <c r="L180">
        <f>[5]Output!L180</f>
        <v>0</v>
      </c>
    </row>
    <row r="181" spans="1:12">
      <c r="A181" s="2">
        <f>[5]Output!A181</f>
        <v>0</v>
      </c>
      <c r="B181" s="2">
        <f>[5]Output!B181</f>
        <v>0</v>
      </c>
      <c r="C181" s="2">
        <f>[5]Output!C181</f>
        <v>0</v>
      </c>
      <c r="D181">
        <f>[5]Output!D181</f>
        <v>0</v>
      </c>
      <c r="E181">
        <f>[5]Output!E181</f>
        <v>0</v>
      </c>
      <c r="F181">
        <f>[5]Output!F181</f>
        <v>0</v>
      </c>
      <c r="G181">
        <f>[5]Output!G181</f>
        <v>0</v>
      </c>
      <c r="H181">
        <f>[5]Output!H181</f>
        <v>0</v>
      </c>
      <c r="I181">
        <f>[5]Output!I181</f>
        <v>0</v>
      </c>
      <c r="J181">
        <f>[5]Output!J181</f>
        <v>0</v>
      </c>
      <c r="K181">
        <f>[5]Output!K181</f>
        <v>0</v>
      </c>
      <c r="L181">
        <f>[5]Output!L181</f>
        <v>0</v>
      </c>
    </row>
    <row r="182" spans="1:12">
      <c r="A182" s="2">
        <f>[5]Output!A182</f>
        <v>0</v>
      </c>
      <c r="B182" s="2">
        <f>[5]Output!B182</f>
        <v>0</v>
      </c>
      <c r="C182" s="2">
        <f>[5]Output!C182</f>
        <v>0</v>
      </c>
      <c r="D182">
        <f>[5]Output!D182</f>
        <v>0</v>
      </c>
      <c r="E182">
        <f>[5]Output!E182</f>
        <v>0</v>
      </c>
      <c r="F182">
        <f>[5]Output!F182</f>
        <v>0</v>
      </c>
      <c r="G182">
        <f>[5]Output!G182</f>
        <v>0</v>
      </c>
      <c r="H182">
        <f>[5]Output!H182</f>
        <v>0</v>
      </c>
      <c r="I182">
        <f>[5]Output!I182</f>
        <v>0</v>
      </c>
      <c r="J182">
        <f>[5]Output!J182</f>
        <v>0</v>
      </c>
      <c r="K182">
        <f>[5]Output!K182</f>
        <v>0</v>
      </c>
      <c r="L182">
        <f>[5]Output!L182</f>
        <v>0</v>
      </c>
    </row>
    <row r="183" spans="1:12">
      <c r="A183" s="2">
        <f>[5]Output!A183</f>
        <v>0</v>
      </c>
      <c r="B183" s="2">
        <f>[5]Output!B183</f>
        <v>0</v>
      </c>
      <c r="C183" s="2">
        <f>[5]Output!C183</f>
        <v>0</v>
      </c>
      <c r="D183">
        <f>[5]Output!D183</f>
        <v>0</v>
      </c>
      <c r="E183">
        <f>[5]Output!E183</f>
        <v>0</v>
      </c>
      <c r="F183">
        <f>[5]Output!F183</f>
        <v>0</v>
      </c>
      <c r="G183">
        <f>[5]Output!G183</f>
        <v>0</v>
      </c>
      <c r="H183">
        <f>[5]Output!H183</f>
        <v>0</v>
      </c>
      <c r="I183">
        <f>[5]Output!I183</f>
        <v>0</v>
      </c>
      <c r="J183">
        <f>[5]Output!J183</f>
        <v>0</v>
      </c>
      <c r="K183">
        <f>[5]Output!K183</f>
        <v>0</v>
      </c>
      <c r="L183">
        <f>[5]Output!L183</f>
        <v>0</v>
      </c>
    </row>
    <row r="184" spans="1:12">
      <c r="A184" s="2">
        <f>[5]Output!A184</f>
        <v>0</v>
      </c>
      <c r="B184" s="2">
        <f>[5]Output!B184</f>
        <v>0</v>
      </c>
      <c r="C184" s="2">
        <f>[5]Output!C184</f>
        <v>0</v>
      </c>
      <c r="D184">
        <f>[5]Output!D184</f>
        <v>0</v>
      </c>
      <c r="E184">
        <f>[5]Output!E184</f>
        <v>0</v>
      </c>
      <c r="F184">
        <f>[5]Output!F184</f>
        <v>0</v>
      </c>
      <c r="G184">
        <f>[5]Output!G184</f>
        <v>0</v>
      </c>
      <c r="H184">
        <f>[5]Output!H184</f>
        <v>0</v>
      </c>
      <c r="I184">
        <f>[5]Output!I184</f>
        <v>0</v>
      </c>
      <c r="J184">
        <f>[5]Output!J184</f>
        <v>0</v>
      </c>
      <c r="K184">
        <f>[5]Output!K184</f>
        <v>0</v>
      </c>
      <c r="L184">
        <f>[5]Output!L184</f>
        <v>0</v>
      </c>
    </row>
    <row r="185" spans="1:12">
      <c r="A185" s="2">
        <f>[5]Output!A185</f>
        <v>0</v>
      </c>
      <c r="B185" s="2">
        <f>[5]Output!B185</f>
        <v>0</v>
      </c>
      <c r="C185" s="2">
        <f>[5]Output!C185</f>
        <v>0</v>
      </c>
      <c r="D185">
        <f>[5]Output!D185</f>
        <v>0</v>
      </c>
      <c r="E185">
        <f>[5]Output!E185</f>
        <v>0</v>
      </c>
      <c r="F185">
        <f>[5]Output!F185</f>
        <v>0</v>
      </c>
      <c r="G185">
        <f>[5]Output!G185</f>
        <v>0</v>
      </c>
      <c r="H185">
        <f>[5]Output!H185</f>
        <v>0</v>
      </c>
      <c r="I185">
        <f>[5]Output!I185</f>
        <v>0</v>
      </c>
      <c r="J185">
        <f>[5]Output!J185</f>
        <v>0</v>
      </c>
      <c r="K185">
        <f>[5]Output!K185</f>
        <v>0</v>
      </c>
      <c r="L185">
        <f>[5]Output!L185</f>
        <v>0</v>
      </c>
    </row>
    <row r="186" spans="1:12">
      <c r="A186" s="2">
        <f>[5]Output!A186</f>
        <v>0</v>
      </c>
      <c r="B186" s="2">
        <f>[5]Output!B186</f>
        <v>0</v>
      </c>
      <c r="C186" s="2">
        <f>[5]Output!C186</f>
        <v>0</v>
      </c>
      <c r="D186">
        <f>[5]Output!D186</f>
        <v>0</v>
      </c>
      <c r="E186">
        <f>[5]Output!E186</f>
        <v>0</v>
      </c>
      <c r="F186">
        <f>[5]Output!F186</f>
        <v>0</v>
      </c>
      <c r="G186">
        <f>[5]Output!G186</f>
        <v>0</v>
      </c>
      <c r="H186">
        <f>[5]Output!H186</f>
        <v>0</v>
      </c>
      <c r="I186">
        <f>[5]Output!I186</f>
        <v>0</v>
      </c>
      <c r="J186">
        <f>[5]Output!J186</f>
        <v>0</v>
      </c>
      <c r="K186">
        <f>[5]Output!K186</f>
        <v>0</v>
      </c>
      <c r="L186">
        <f>[5]Output!L186</f>
        <v>0</v>
      </c>
    </row>
    <row r="187" spans="1:12">
      <c r="A187" s="2">
        <f>[5]Output!A187</f>
        <v>0</v>
      </c>
      <c r="B187" s="2">
        <f>[5]Output!B187</f>
        <v>0</v>
      </c>
      <c r="C187" s="2">
        <f>[5]Output!C187</f>
        <v>0</v>
      </c>
      <c r="D187">
        <f>[5]Output!D187</f>
        <v>0</v>
      </c>
      <c r="E187">
        <f>[5]Output!E187</f>
        <v>0</v>
      </c>
      <c r="F187">
        <f>[5]Output!F187</f>
        <v>0</v>
      </c>
      <c r="G187">
        <f>[5]Output!G187</f>
        <v>0</v>
      </c>
      <c r="H187">
        <f>[5]Output!H187</f>
        <v>0</v>
      </c>
      <c r="I187">
        <f>[5]Output!I187</f>
        <v>0</v>
      </c>
      <c r="J187">
        <f>[5]Output!J187</f>
        <v>0</v>
      </c>
      <c r="K187">
        <f>[5]Output!K187</f>
        <v>0</v>
      </c>
      <c r="L187">
        <f>[5]Output!L187</f>
        <v>0</v>
      </c>
    </row>
    <row r="188" spans="1:12">
      <c r="A188" s="2">
        <f>[5]Output!A188</f>
        <v>0</v>
      </c>
      <c r="B188" s="2">
        <f>[5]Output!B188</f>
        <v>0</v>
      </c>
      <c r="C188" s="2">
        <f>[5]Output!C188</f>
        <v>0</v>
      </c>
      <c r="D188">
        <f>[5]Output!D188</f>
        <v>0</v>
      </c>
      <c r="E188">
        <f>[5]Output!E188</f>
        <v>0</v>
      </c>
      <c r="F188">
        <f>[5]Output!F188</f>
        <v>0</v>
      </c>
      <c r="G188">
        <f>[5]Output!G188</f>
        <v>0</v>
      </c>
      <c r="H188">
        <f>[5]Output!H188</f>
        <v>0</v>
      </c>
      <c r="I188">
        <f>[5]Output!I188</f>
        <v>0</v>
      </c>
      <c r="J188">
        <f>[5]Output!J188</f>
        <v>0</v>
      </c>
      <c r="K188">
        <f>[5]Output!K188</f>
        <v>0</v>
      </c>
      <c r="L188">
        <f>[5]Output!L188</f>
        <v>0</v>
      </c>
    </row>
    <row r="189" spans="1:12">
      <c r="A189" s="2">
        <f>[5]Output!A189</f>
        <v>0</v>
      </c>
      <c r="B189" s="2">
        <f>[5]Output!B189</f>
        <v>0</v>
      </c>
      <c r="C189" s="2">
        <f>[5]Output!C189</f>
        <v>0</v>
      </c>
      <c r="D189">
        <f>[5]Output!D189</f>
        <v>0</v>
      </c>
      <c r="E189">
        <f>[5]Output!E189</f>
        <v>0</v>
      </c>
      <c r="F189">
        <f>[5]Output!F189</f>
        <v>0</v>
      </c>
      <c r="G189">
        <f>[5]Output!G189</f>
        <v>0</v>
      </c>
      <c r="H189">
        <f>[5]Output!H189</f>
        <v>0</v>
      </c>
      <c r="I189">
        <f>[5]Output!I189</f>
        <v>0</v>
      </c>
      <c r="J189">
        <f>[5]Output!J189</f>
        <v>0</v>
      </c>
      <c r="K189">
        <f>[5]Output!K189</f>
        <v>0</v>
      </c>
      <c r="L189">
        <f>[5]Output!L189</f>
        <v>0</v>
      </c>
    </row>
    <row r="190" spans="1:12">
      <c r="A190" s="2">
        <f>[5]Output!A190</f>
        <v>0</v>
      </c>
      <c r="B190" s="2">
        <f>[5]Output!B190</f>
        <v>0</v>
      </c>
      <c r="C190" s="2">
        <f>[5]Output!C190</f>
        <v>0</v>
      </c>
      <c r="D190">
        <f>[5]Output!D190</f>
        <v>0</v>
      </c>
      <c r="E190">
        <f>[5]Output!E190</f>
        <v>0</v>
      </c>
      <c r="F190">
        <f>[5]Output!F190</f>
        <v>0</v>
      </c>
      <c r="G190">
        <f>[5]Output!G190</f>
        <v>0</v>
      </c>
      <c r="H190">
        <f>[5]Output!H190</f>
        <v>0</v>
      </c>
      <c r="I190">
        <f>[5]Output!I190</f>
        <v>0</v>
      </c>
      <c r="J190">
        <f>[5]Output!J190</f>
        <v>0</v>
      </c>
      <c r="K190">
        <f>[5]Output!K190</f>
        <v>0</v>
      </c>
      <c r="L190">
        <f>[5]Output!L190</f>
        <v>0</v>
      </c>
    </row>
    <row r="191" spans="1:12">
      <c r="A191" s="2">
        <f>[5]Output!A191</f>
        <v>0</v>
      </c>
      <c r="B191" s="2">
        <f>[5]Output!B191</f>
        <v>0</v>
      </c>
      <c r="C191" s="2">
        <f>[5]Output!C191</f>
        <v>0</v>
      </c>
      <c r="D191">
        <f>[5]Output!D191</f>
        <v>0</v>
      </c>
      <c r="E191">
        <f>[5]Output!E191</f>
        <v>0</v>
      </c>
      <c r="F191">
        <f>[5]Output!F191</f>
        <v>0</v>
      </c>
      <c r="G191">
        <f>[5]Output!G191</f>
        <v>0</v>
      </c>
      <c r="H191">
        <f>[5]Output!H191</f>
        <v>0</v>
      </c>
      <c r="I191">
        <f>[5]Output!I191</f>
        <v>0</v>
      </c>
      <c r="J191">
        <f>[5]Output!J191</f>
        <v>0</v>
      </c>
      <c r="K191">
        <f>[5]Output!K191</f>
        <v>0</v>
      </c>
      <c r="L191">
        <f>[5]Output!L191</f>
        <v>0</v>
      </c>
    </row>
    <row r="192" spans="1:12">
      <c r="A192" s="2">
        <f>[5]Output!A192</f>
        <v>0</v>
      </c>
      <c r="B192" s="2">
        <f>[5]Output!B192</f>
        <v>0</v>
      </c>
      <c r="C192" s="2">
        <f>[5]Output!C192</f>
        <v>0</v>
      </c>
      <c r="D192">
        <f>[5]Output!D192</f>
        <v>0</v>
      </c>
      <c r="E192">
        <f>[5]Output!E192</f>
        <v>0</v>
      </c>
      <c r="F192">
        <f>[5]Output!F192</f>
        <v>0</v>
      </c>
      <c r="G192">
        <f>[5]Output!G192</f>
        <v>0</v>
      </c>
      <c r="H192">
        <f>[5]Output!H192</f>
        <v>0</v>
      </c>
      <c r="I192">
        <f>[5]Output!I192</f>
        <v>0</v>
      </c>
      <c r="J192">
        <f>[5]Output!J192</f>
        <v>0</v>
      </c>
      <c r="K192">
        <f>[5]Output!K192</f>
        <v>0</v>
      </c>
      <c r="L192">
        <f>[5]Output!L192</f>
        <v>0</v>
      </c>
    </row>
    <row r="193" spans="1:12">
      <c r="A193" s="2">
        <f>[5]Output!A193</f>
        <v>0</v>
      </c>
      <c r="B193" s="2">
        <f>[5]Output!B193</f>
        <v>0</v>
      </c>
      <c r="C193" s="2">
        <f>[5]Output!C193</f>
        <v>0</v>
      </c>
      <c r="D193">
        <f>[5]Output!D193</f>
        <v>0</v>
      </c>
      <c r="E193">
        <f>[5]Output!E193</f>
        <v>0</v>
      </c>
      <c r="F193">
        <f>[5]Output!F193</f>
        <v>0</v>
      </c>
      <c r="G193">
        <f>[5]Output!G193</f>
        <v>0</v>
      </c>
      <c r="H193">
        <f>[5]Output!H193</f>
        <v>0</v>
      </c>
      <c r="I193">
        <f>[5]Output!I193</f>
        <v>0</v>
      </c>
      <c r="J193">
        <f>[5]Output!J193</f>
        <v>0</v>
      </c>
      <c r="K193">
        <f>[5]Output!K193</f>
        <v>0</v>
      </c>
      <c r="L193">
        <f>[5]Output!L193</f>
        <v>0</v>
      </c>
    </row>
    <row r="194" spans="1:12">
      <c r="A194" s="2">
        <f>[5]Output!A194</f>
        <v>0</v>
      </c>
      <c r="B194" s="2">
        <f>[5]Output!B194</f>
        <v>0</v>
      </c>
      <c r="C194" s="2">
        <f>[5]Output!C194</f>
        <v>0</v>
      </c>
      <c r="D194">
        <f>[5]Output!D194</f>
        <v>0</v>
      </c>
      <c r="E194">
        <f>[5]Output!E194</f>
        <v>0</v>
      </c>
      <c r="F194">
        <f>[5]Output!F194</f>
        <v>0</v>
      </c>
      <c r="G194">
        <f>[5]Output!G194</f>
        <v>0</v>
      </c>
      <c r="H194">
        <f>[5]Output!H194</f>
        <v>0</v>
      </c>
      <c r="I194">
        <f>[5]Output!I194</f>
        <v>0</v>
      </c>
      <c r="J194">
        <f>[5]Output!J194</f>
        <v>0</v>
      </c>
      <c r="K194">
        <f>[5]Output!K194</f>
        <v>0</v>
      </c>
      <c r="L194">
        <f>[5]Output!L194</f>
        <v>0</v>
      </c>
    </row>
    <row r="195" spans="1:12">
      <c r="A195" s="2">
        <f>[5]Output!A195</f>
        <v>0</v>
      </c>
      <c r="B195" s="2">
        <f>[5]Output!B195</f>
        <v>0</v>
      </c>
      <c r="C195" s="2">
        <f>[5]Output!C195</f>
        <v>0</v>
      </c>
      <c r="D195">
        <f>[5]Output!D195</f>
        <v>0</v>
      </c>
      <c r="E195">
        <f>[5]Output!E195</f>
        <v>0</v>
      </c>
      <c r="F195">
        <f>[5]Output!F195</f>
        <v>0</v>
      </c>
      <c r="G195">
        <f>[5]Output!G195</f>
        <v>0</v>
      </c>
      <c r="H195">
        <f>[5]Output!H195</f>
        <v>0</v>
      </c>
      <c r="I195">
        <f>[5]Output!I195</f>
        <v>0</v>
      </c>
      <c r="J195">
        <f>[5]Output!J195</f>
        <v>0</v>
      </c>
      <c r="K195">
        <f>[5]Output!K195</f>
        <v>0</v>
      </c>
      <c r="L195">
        <f>[5]Output!L195</f>
        <v>0</v>
      </c>
    </row>
    <row r="196" spans="1:12">
      <c r="A196" s="2">
        <f>[5]Output!A196</f>
        <v>0</v>
      </c>
      <c r="B196" s="2">
        <f>[5]Output!B196</f>
        <v>0</v>
      </c>
      <c r="C196" s="2">
        <f>[5]Output!C196</f>
        <v>0</v>
      </c>
      <c r="D196">
        <f>[5]Output!D196</f>
        <v>0</v>
      </c>
      <c r="E196">
        <f>[5]Output!E196</f>
        <v>0</v>
      </c>
      <c r="F196">
        <f>[5]Output!F196</f>
        <v>0</v>
      </c>
      <c r="G196">
        <f>[5]Output!G196</f>
        <v>0</v>
      </c>
      <c r="H196">
        <f>[5]Output!H196</f>
        <v>0</v>
      </c>
      <c r="I196">
        <f>[5]Output!I196</f>
        <v>0</v>
      </c>
      <c r="J196">
        <f>[5]Output!J196</f>
        <v>0</v>
      </c>
      <c r="K196">
        <f>[5]Output!K196</f>
        <v>0</v>
      </c>
      <c r="L196">
        <f>[5]Output!L196</f>
        <v>0</v>
      </c>
    </row>
    <row r="197" spans="1:12">
      <c r="A197" s="2">
        <f>[5]Output!A197</f>
        <v>0</v>
      </c>
      <c r="B197" s="2">
        <f>[5]Output!B197</f>
        <v>0</v>
      </c>
      <c r="C197" s="2">
        <f>[5]Output!C197</f>
        <v>0</v>
      </c>
      <c r="D197">
        <f>[5]Output!D197</f>
        <v>0</v>
      </c>
      <c r="E197">
        <f>[5]Output!E197</f>
        <v>0</v>
      </c>
      <c r="F197">
        <f>[5]Output!F197</f>
        <v>0</v>
      </c>
      <c r="G197">
        <f>[5]Output!G197</f>
        <v>0</v>
      </c>
      <c r="H197">
        <f>[5]Output!H197</f>
        <v>0</v>
      </c>
      <c r="I197">
        <f>[5]Output!I197</f>
        <v>0</v>
      </c>
      <c r="J197">
        <f>[5]Output!J197</f>
        <v>0</v>
      </c>
      <c r="K197">
        <f>[5]Output!K197</f>
        <v>0</v>
      </c>
      <c r="L197">
        <f>[5]Output!L197</f>
        <v>0</v>
      </c>
    </row>
    <row r="198" spans="1:12">
      <c r="A198" s="2">
        <f>[5]Output!A198</f>
        <v>0</v>
      </c>
      <c r="B198" s="2">
        <f>[5]Output!B198</f>
        <v>0</v>
      </c>
      <c r="C198" s="2">
        <f>[5]Output!C198</f>
        <v>0</v>
      </c>
      <c r="D198">
        <f>[5]Output!D198</f>
        <v>0</v>
      </c>
      <c r="E198">
        <f>[5]Output!E198</f>
        <v>0</v>
      </c>
      <c r="F198">
        <f>[5]Output!F198</f>
        <v>0</v>
      </c>
      <c r="G198">
        <f>[5]Output!G198</f>
        <v>0</v>
      </c>
      <c r="H198">
        <f>[5]Output!H198</f>
        <v>0</v>
      </c>
      <c r="I198">
        <f>[5]Output!I198</f>
        <v>0</v>
      </c>
      <c r="J198">
        <f>[5]Output!J198</f>
        <v>0</v>
      </c>
      <c r="K198">
        <f>[5]Output!K198</f>
        <v>0</v>
      </c>
      <c r="L198">
        <f>[5]Output!L198</f>
        <v>0</v>
      </c>
    </row>
    <row r="199" spans="1:12">
      <c r="A199" s="2">
        <f>[5]Output!A199</f>
        <v>0</v>
      </c>
      <c r="B199" s="2">
        <f>[5]Output!B199</f>
        <v>0</v>
      </c>
      <c r="C199" s="2">
        <f>[5]Output!C199</f>
        <v>0</v>
      </c>
      <c r="D199">
        <f>[5]Output!D199</f>
        <v>0</v>
      </c>
      <c r="E199">
        <f>[5]Output!E199</f>
        <v>0</v>
      </c>
      <c r="F199">
        <f>[5]Output!F199</f>
        <v>0</v>
      </c>
      <c r="G199">
        <f>[5]Output!G199</f>
        <v>0</v>
      </c>
      <c r="H199">
        <f>[5]Output!H199</f>
        <v>0</v>
      </c>
      <c r="I199">
        <f>[5]Output!I199</f>
        <v>0</v>
      </c>
      <c r="J199">
        <f>[5]Output!J199</f>
        <v>0</v>
      </c>
      <c r="K199">
        <f>[5]Output!K199</f>
        <v>0</v>
      </c>
      <c r="L199">
        <f>[5]Output!L199</f>
        <v>0</v>
      </c>
    </row>
    <row r="200" spans="1:12">
      <c r="A200" s="2">
        <f>[5]Output!A200</f>
        <v>0</v>
      </c>
      <c r="B200" s="2">
        <f>[5]Output!B200</f>
        <v>0</v>
      </c>
      <c r="C200" s="2">
        <f>[5]Output!C200</f>
        <v>0</v>
      </c>
      <c r="D200">
        <f>[5]Output!D200</f>
        <v>0</v>
      </c>
      <c r="E200">
        <f>[5]Output!E200</f>
        <v>0</v>
      </c>
      <c r="F200">
        <f>[5]Output!F200</f>
        <v>0</v>
      </c>
      <c r="G200">
        <f>[5]Output!G200</f>
        <v>0</v>
      </c>
      <c r="H200">
        <f>[5]Output!H200</f>
        <v>0</v>
      </c>
      <c r="I200">
        <f>[5]Output!I200</f>
        <v>0</v>
      </c>
      <c r="J200">
        <f>[5]Output!J200</f>
        <v>0</v>
      </c>
      <c r="K200">
        <f>[5]Output!K200</f>
        <v>0</v>
      </c>
      <c r="L200">
        <f>[5]Output!L200</f>
        <v>0</v>
      </c>
    </row>
    <row r="201" spans="1:12">
      <c r="A201" s="2">
        <f>[5]Output!A201</f>
        <v>0</v>
      </c>
      <c r="B201" s="2">
        <f>[5]Output!B201</f>
        <v>0</v>
      </c>
      <c r="C201" s="2">
        <f>[5]Output!C201</f>
        <v>0</v>
      </c>
      <c r="D201">
        <f>[5]Output!D201</f>
        <v>0</v>
      </c>
      <c r="E201">
        <f>[5]Output!E201</f>
        <v>0</v>
      </c>
      <c r="F201">
        <f>[5]Output!F201</f>
        <v>0</v>
      </c>
      <c r="G201">
        <f>[5]Output!G201</f>
        <v>0</v>
      </c>
      <c r="H201">
        <f>[5]Output!H201</f>
        <v>0</v>
      </c>
      <c r="I201">
        <f>[5]Output!I201</f>
        <v>0</v>
      </c>
      <c r="J201">
        <f>[5]Output!J201</f>
        <v>0</v>
      </c>
      <c r="K201">
        <f>[5]Output!K201</f>
        <v>0</v>
      </c>
      <c r="L201">
        <f>[5]Output!L201</f>
        <v>0</v>
      </c>
    </row>
    <row r="202" spans="1:12">
      <c r="A202" s="2">
        <f>[5]Output!A202</f>
        <v>0</v>
      </c>
      <c r="B202" s="2">
        <f>[5]Output!B202</f>
        <v>0</v>
      </c>
      <c r="C202" s="2">
        <f>[5]Output!C202</f>
        <v>0</v>
      </c>
      <c r="D202">
        <f>[5]Output!D202</f>
        <v>0</v>
      </c>
      <c r="E202">
        <f>[5]Output!E202</f>
        <v>0</v>
      </c>
      <c r="F202">
        <f>[5]Output!F202</f>
        <v>0</v>
      </c>
      <c r="G202">
        <f>[5]Output!G202</f>
        <v>0</v>
      </c>
      <c r="H202">
        <f>[5]Output!H202</f>
        <v>0</v>
      </c>
      <c r="I202">
        <f>[5]Output!I202</f>
        <v>0</v>
      </c>
      <c r="J202">
        <f>[5]Output!J202</f>
        <v>0</v>
      </c>
      <c r="K202">
        <f>[5]Output!K202</f>
        <v>0</v>
      </c>
      <c r="L202">
        <f>[5]Output!L202</f>
        <v>0</v>
      </c>
    </row>
    <row r="203" spans="1:12">
      <c r="A203" s="2">
        <f>[5]Output!A203</f>
        <v>0</v>
      </c>
      <c r="B203" s="2">
        <f>[5]Output!B203</f>
        <v>0</v>
      </c>
      <c r="C203" s="2">
        <f>[5]Output!C203</f>
        <v>0</v>
      </c>
      <c r="D203">
        <f>[5]Output!D203</f>
        <v>0</v>
      </c>
      <c r="E203">
        <f>[5]Output!E203</f>
        <v>0</v>
      </c>
      <c r="F203">
        <f>[5]Output!F203</f>
        <v>0</v>
      </c>
      <c r="G203">
        <f>[5]Output!G203</f>
        <v>0</v>
      </c>
      <c r="H203">
        <f>[5]Output!H203</f>
        <v>0</v>
      </c>
      <c r="I203">
        <f>[5]Output!I203</f>
        <v>0</v>
      </c>
      <c r="J203">
        <f>[5]Output!J203</f>
        <v>0</v>
      </c>
      <c r="K203">
        <f>[5]Output!K203</f>
        <v>0</v>
      </c>
      <c r="L203">
        <f>[5]Output!L203</f>
        <v>0</v>
      </c>
    </row>
    <row r="204" spans="1:12">
      <c r="A204" s="2">
        <f>[5]Output!A204</f>
        <v>0</v>
      </c>
      <c r="B204" s="2">
        <f>[5]Output!B204</f>
        <v>0</v>
      </c>
      <c r="C204" s="2">
        <f>[5]Output!C204</f>
        <v>0</v>
      </c>
      <c r="D204">
        <f>[5]Output!D204</f>
        <v>0</v>
      </c>
      <c r="E204">
        <f>[5]Output!E204</f>
        <v>0</v>
      </c>
      <c r="F204">
        <f>[5]Output!F204</f>
        <v>0</v>
      </c>
      <c r="G204">
        <f>[5]Output!G204</f>
        <v>0</v>
      </c>
      <c r="H204">
        <f>[5]Output!H204</f>
        <v>0</v>
      </c>
      <c r="I204">
        <f>[5]Output!I204</f>
        <v>0</v>
      </c>
      <c r="J204">
        <f>[5]Output!J204</f>
        <v>0</v>
      </c>
      <c r="K204">
        <f>[5]Output!K204</f>
        <v>0</v>
      </c>
      <c r="L204">
        <f>[5]Output!L204</f>
        <v>0</v>
      </c>
    </row>
    <row r="205" spans="1:12">
      <c r="A205" s="2">
        <f>[5]Output!A205</f>
        <v>0</v>
      </c>
      <c r="B205" s="2">
        <f>[5]Output!B205</f>
        <v>0</v>
      </c>
      <c r="C205" s="2">
        <f>[5]Output!C205</f>
        <v>0</v>
      </c>
      <c r="D205">
        <f>[5]Output!D205</f>
        <v>0</v>
      </c>
      <c r="E205">
        <f>[5]Output!E205</f>
        <v>0</v>
      </c>
      <c r="F205">
        <f>[5]Output!F205</f>
        <v>0</v>
      </c>
      <c r="G205">
        <f>[5]Output!G205</f>
        <v>0</v>
      </c>
      <c r="H205">
        <f>[5]Output!H205</f>
        <v>0</v>
      </c>
      <c r="I205">
        <f>[5]Output!I205</f>
        <v>0</v>
      </c>
      <c r="J205">
        <f>[5]Output!J205</f>
        <v>0</v>
      </c>
      <c r="K205">
        <f>[5]Output!K205</f>
        <v>0</v>
      </c>
      <c r="L205">
        <f>[5]Output!L205</f>
        <v>0</v>
      </c>
    </row>
    <row r="206" spans="1:12">
      <c r="A206" s="2">
        <f>[5]Output!A206</f>
        <v>0</v>
      </c>
      <c r="B206" s="2">
        <f>[5]Output!B206</f>
        <v>0</v>
      </c>
      <c r="C206" s="2">
        <f>[5]Output!C206</f>
        <v>0</v>
      </c>
      <c r="D206">
        <f>[5]Output!D206</f>
        <v>0</v>
      </c>
      <c r="E206">
        <f>[5]Output!E206</f>
        <v>0</v>
      </c>
      <c r="F206">
        <f>[5]Output!F206</f>
        <v>0</v>
      </c>
      <c r="G206">
        <f>[5]Output!G206</f>
        <v>0</v>
      </c>
      <c r="H206">
        <f>[5]Output!H206</f>
        <v>0</v>
      </c>
      <c r="I206">
        <f>[5]Output!I206</f>
        <v>0</v>
      </c>
      <c r="J206">
        <f>[5]Output!J206</f>
        <v>0</v>
      </c>
      <c r="K206">
        <f>[5]Output!K206</f>
        <v>0</v>
      </c>
      <c r="L206">
        <f>[5]Output!L206</f>
        <v>0</v>
      </c>
    </row>
    <row r="207" spans="1:12">
      <c r="A207" s="2">
        <f>[5]Output!A207</f>
        <v>0</v>
      </c>
      <c r="B207" s="2">
        <f>[5]Output!B207</f>
        <v>0</v>
      </c>
      <c r="C207" s="2">
        <f>[5]Output!C207</f>
        <v>0</v>
      </c>
      <c r="D207">
        <f>[5]Output!D207</f>
        <v>0</v>
      </c>
      <c r="E207">
        <f>[5]Output!E207</f>
        <v>0</v>
      </c>
      <c r="F207">
        <f>[5]Output!F207</f>
        <v>0</v>
      </c>
      <c r="G207">
        <f>[5]Output!G207</f>
        <v>0</v>
      </c>
      <c r="H207">
        <f>[5]Output!H207</f>
        <v>0</v>
      </c>
      <c r="I207">
        <f>[5]Output!I207</f>
        <v>0</v>
      </c>
      <c r="J207">
        <f>[5]Output!J207</f>
        <v>0</v>
      </c>
      <c r="K207">
        <f>[5]Output!K207</f>
        <v>0</v>
      </c>
      <c r="L207">
        <f>[5]Output!L207</f>
        <v>0</v>
      </c>
    </row>
    <row r="208" spans="1:12">
      <c r="A208" s="2">
        <f>[5]Output!A208</f>
        <v>0</v>
      </c>
      <c r="B208" s="2">
        <f>[5]Output!B208</f>
        <v>0</v>
      </c>
      <c r="C208" s="2">
        <f>[5]Output!C208</f>
        <v>0</v>
      </c>
      <c r="D208">
        <f>[5]Output!D208</f>
        <v>0</v>
      </c>
      <c r="E208">
        <f>[5]Output!E208</f>
        <v>0</v>
      </c>
      <c r="F208">
        <f>[5]Output!F208</f>
        <v>0</v>
      </c>
      <c r="G208">
        <f>[5]Output!G208</f>
        <v>0</v>
      </c>
      <c r="H208">
        <f>[5]Output!H208</f>
        <v>0</v>
      </c>
      <c r="I208">
        <f>[5]Output!I208</f>
        <v>0</v>
      </c>
      <c r="J208">
        <f>[5]Output!J208</f>
        <v>0</v>
      </c>
      <c r="K208">
        <f>[5]Output!K208</f>
        <v>0</v>
      </c>
      <c r="L208">
        <f>[5]Output!L208</f>
        <v>0</v>
      </c>
    </row>
    <row r="209" spans="1:12">
      <c r="A209" s="2">
        <f>[5]Output!A209</f>
        <v>0</v>
      </c>
      <c r="B209" s="2">
        <f>[5]Output!B209</f>
        <v>0</v>
      </c>
      <c r="C209" s="2">
        <f>[5]Output!C209</f>
        <v>0</v>
      </c>
      <c r="D209">
        <f>[5]Output!D209</f>
        <v>0</v>
      </c>
      <c r="E209">
        <f>[5]Output!E209</f>
        <v>0</v>
      </c>
      <c r="F209">
        <f>[5]Output!F209</f>
        <v>0</v>
      </c>
      <c r="G209">
        <f>[5]Output!G209</f>
        <v>0</v>
      </c>
      <c r="H209">
        <f>[5]Output!H209</f>
        <v>0</v>
      </c>
      <c r="I209">
        <f>[5]Output!I209</f>
        <v>0</v>
      </c>
      <c r="J209">
        <f>[5]Output!J209</f>
        <v>0</v>
      </c>
      <c r="K209">
        <f>[5]Output!K209</f>
        <v>0</v>
      </c>
      <c r="L209">
        <f>[5]Output!L209</f>
        <v>0</v>
      </c>
    </row>
    <row r="210" spans="1:12">
      <c r="A210" s="2">
        <f>[5]Output!A210</f>
        <v>0</v>
      </c>
      <c r="B210" s="2">
        <f>[5]Output!B210</f>
        <v>0</v>
      </c>
      <c r="C210" s="2">
        <f>[5]Output!C210</f>
        <v>0</v>
      </c>
      <c r="D210">
        <f>[5]Output!D210</f>
        <v>0</v>
      </c>
      <c r="E210">
        <f>[5]Output!E210</f>
        <v>0</v>
      </c>
      <c r="F210">
        <f>[5]Output!F210</f>
        <v>0</v>
      </c>
      <c r="G210">
        <f>[5]Output!G210</f>
        <v>0</v>
      </c>
      <c r="H210">
        <f>[5]Output!H210</f>
        <v>0</v>
      </c>
      <c r="I210">
        <f>[5]Output!I210</f>
        <v>0</v>
      </c>
      <c r="J210">
        <f>[5]Output!J210</f>
        <v>0</v>
      </c>
      <c r="K210">
        <f>[5]Output!K210</f>
        <v>0</v>
      </c>
      <c r="L210">
        <f>[5]Output!L210</f>
        <v>0</v>
      </c>
    </row>
    <row r="211" spans="1:12">
      <c r="A211" s="2">
        <f>[5]Output!A211</f>
        <v>0</v>
      </c>
      <c r="B211" s="2">
        <f>[5]Output!B211</f>
        <v>0</v>
      </c>
      <c r="C211" s="2">
        <f>[5]Output!C211</f>
        <v>0</v>
      </c>
      <c r="D211">
        <f>[5]Output!D211</f>
        <v>0</v>
      </c>
      <c r="E211">
        <f>[5]Output!E211</f>
        <v>0</v>
      </c>
      <c r="F211">
        <f>[5]Output!F211</f>
        <v>0</v>
      </c>
      <c r="G211">
        <f>[5]Output!G211</f>
        <v>0</v>
      </c>
      <c r="H211">
        <f>[5]Output!H211</f>
        <v>0</v>
      </c>
      <c r="I211">
        <f>[5]Output!I211</f>
        <v>0</v>
      </c>
      <c r="J211">
        <f>[5]Output!J211</f>
        <v>0</v>
      </c>
      <c r="K211">
        <f>[5]Output!K211</f>
        <v>0</v>
      </c>
      <c r="L211">
        <f>[5]Output!L211</f>
        <v>0</v>
      </c>
    </row>
    <row r="212" spans="1:12">
      <c r="A212" s="2">
        <f>[5]Output!A212</f>
        <v>0</v>
      </c>
      <c r="B212" s="2">
        <f>[5]Output!B212</f>
        <v>0</v>
      </c>
      <c r="C212" s="2">
        <f>[5]Output!C212</f>
        <v>0</v>
      </c>
      <c r="D212">
        <f>[5]Output!D212</f>
        <v>0</v>
      </c>
      <c r="E212">
        <f>[5]Output!E212</f>
        <v>0</v>
      </c>
      <c r="F212">
        <f>[5]Output!F212</f>
        <v>0</v>
      </c>
      <c r="G212">
        <f>[5]Output!G212</f>
        <v>0</v>
      </c>
      <c r="H212">
        <f>[5]Output!H212</f>
        <v>0</v>
      </c>
      <c r="I212">
        <f>[5]Output!I212</f>
        <v>0</v>
      </c>
      <c r="J212">
        <f>[5]Output!J212</f>
        <v>0</v>
      </c>
      <c r="K212">
        <f>[5]Output!K212</f>
        <v>0</v>
      </c>
      <c r="L212">
        <f>[5]Output!L212</f>
        <v>0</v>
      </c>
    </row>
    <row r="213" spans="1:12">
      <c r="A213" s="2">
        <f>[5]Output!A213</f>
        <v>0</v>
      </c>
      <c r="B213" s="2">
        <f>[5]Output!B213</f>
        <v>0</v>
      </c>
      <c r="C213" s="2">
        <f>[5]Output!C213</f>
        <v>0</v>
      </c>
      <c r="D213">
        <f>[5]Output!D213</f>
        <v>0</v>
      </c>
      <c r="E213">
        <f>[5]Output!E213</f>
        <v>0</v>
      </c>
      <c r="F213">
        <f>[5]Output!F213</f>
        <v>0</v>
      </c>
      <c r="G213">
        <f>[5]Output!G213</f>
        <v>0</v>
      </c>
      <c r="H213">
        <f>[5]Output!H213</f>
        <v>0</v>
      </c>
      <c r="I213">
        <f>[5]Output!I213</f>
        <v>0</v>
      </c>
      <c r="J213">
        <f>[5]Output!J213</f>
        <v>0</v>
      </c>
      <c r="K213">
        <f>[5]Output!K213</f>
        <v>0</v>
      </c>
      <c r="L213">
        <f>[5]Output!L213</f>
        <v>0</v>
      </c>
    </row>
    <row r="214" spans="1:12">
      <c r="A214" s="2">
        <f>[5]Output!A214</f>
        <v>0</v>
      </c>
      <c r="B214" s="2">
        <f>[5]Output!B214</f>
        <v>0</v>
      </c>
      <c r="C214" s="2">
        <f>[5]Output!C214</f>
        <v>0</v>
      </c>
      <c r="D214">
        <f>[5]Output!D214</f>
        <v>0</v>
      </c>
      <c r="E214">
        <f>[5]Output!E214</f>
        <v>0</v>
      </c>
      <c r="F214">
        <f>[5]Output!F214</f>
        <v>0</v>
      </c>
      <c r="G214">
        <f>[5]Output!G214</f>
        <v>0</v>
      </c>
      <c r="H214">
        <f>[5]Output!H214</f>
        <v>0</v>
      </c>
      <c r="I214">
        <f>[5]Output!I214</f>
        <v>0</v>
      </c>
      <c r="J214">
        <f>[5]Output!J214</f>
        <v>0</v>
      </c>
      <c r="K214">
        <f>[5]Output!K214</f>
        <v>0</v>
      </c>
      <c r="L214">
        <f>[5]Output!L214</f>
        <v>0</v>
      </c>
    </row>
    <row r="215" spans="1:12">
      <c r="A215" s="2">
        <f>[5]Output!A215</f>
        <v>0</v>
      </c>
      <c r="B215" s="2">
        <f>[5]Output!B215</f>
        <v>0</v>
      </c>
      <c r="C215" s="2">
        <f>[5]Output!C215</f>
        <v>0</v>
      </c>
      <c r="D215">
        <f>[5]Output!D215</f>
        <v>0</v>
      </c>
      <c r="E215">
        <f>[5]Output!E215</f>
        <v>0</v>
      </c>
      <c r="F215">
        <f>[5]Output!F215</f>
        <v>0</v>
      </c>
      <c r="G215">
        <f>[5]Output!G215</f>
        <v>0</v>
      </c>
      <c r="H215">
        <f>[5]Output!H215</f>
        <v>0</v>
      </c>
      <c r="I215">
        <f>[5]Output!I215</f>
        <v>0</v>
      </c>
      <c r="J215">
        <f>[5]Output!J215</f>
        <v>0</v>
      </c>
      <c r="K215">
        <f>[5]Output!K215</f>
        <v>0</v>
      </c>
      <c r="L215">
        <f>[5]Output!L215</f>
        <v>0</v>
      </c>
    </row>
    <row r="216" spans="1:12">
      <c r="A216" s="2">
        <f>[5]Output!A216</f>
        <v>0</v>
      </c>
      <c r="B216" s="2">
        <f>[5]Output!B216</f>
        <v>0</v>
      </c>
      <c r="C216" s="2">
        <f>[5]Output!C216</f>
        <v>0</v>
      </c>
      <c r="D216">
        <f>[5]Output!D216</f>
        <v>0</v>
      </c>
      <c r="E216">
        <f>[5]Output!E216</f>
        <v>0</v>
      </c>
      <c r="F216">
        <f>[5]Output!F216</f>
        <v>0</v>
      </c>
      <c r="G216">
        <f>[5]Output!G216</f>
        <v>0</v>
      </c>
      <c r="H216">
        <f>[5]Output!H216</f>
        <v>0</v>
      </c>
      <c r="I216">
        <f>[5]Output!I216</f>
        <v>0</v>
      </c>
      <c r="J216">
        <f>[5]Output!J216</f>
        <v>0</v>
      </c>
      <c r="K216">
        <f>[5]Output!K216</f>
        <v>0</v>
      </c>
      <c r="L216">
        <f>[5]Output!L216</f>
        <v>0</v>
      </c>
    </row>
    <row r="217" spans="1:12">
      <c r="A217" s="2">
        <f>[5]Output!A217</f>
        <v>0</v>
      </c>
      <c r="B217" s="2">
        <f>[5]Output!B217</f>
        <v>0</v>
      </c>
      <c r="C217" s="2">
        <f>[5]Output!C217</f>
        <v>0</v>
      </c>
      <c r="D217">
        <f>[5]Output!D217</f>
        <v>0</v>
      </c>
      <c r="E217">
        <f>[5]Output!E217</f>
        <v>0</v>
      </c>
      <c r="F217">
        <f>[5]Output!F217</f>
        <v>0</v>
      </c>
      <c r="G217">
        <f>[5]Output!G217</f>
        <v>0</v>
      </c>
      <c r="H217">
        <f>[5]Output!H217</f>
        <v>0</v>
      </c>
      <c r="I217">
        <f>[5]Output!I217</f>
        <v>0</v>
      </c>
      <c r="J217">
        <f>[5]Output!J217</f>
        <v>0</v>
      </c>
      <c r="K217">
        <f>[5]Output!K217</f>
        <v>0</v>
      </c>
      <c r="L217">
        <f>[5]Output!L217</f>
        <v>0</v>
      </c>
    </row>
    <row r="218" spans="1:12">
      <c r="A218" s="2">
        <f>[5]Output!A218</f>
        <v>0</v>
      </c>
      <c r="B218" s="2">
        <f>[5]Output!B218</f>
        <v>0</v>
      </c>
      <c r="C218" s="2">
        <f>[5]Output!C218</f>
        <v>0</v>
      </c>
      <c r="D218">
        <f>[5]Output!D218</f>
        <v>0</v>
      </c>
      <c r="E218">
        <f>[5]Output!E218</f>
        <v>0</v>
      </c>
      <c r="F218">
        <f>[5]Output!F218</f>
        <v>0</v>
      </c>
      <c r="G218">
        <f>[5]Output!G218</f>
        <v>0</v>
      </c>
      <c r="H218">
        <f>[5]Output!H218</f>
        <v>0</v>
      </c>
      <c r="I218">
        <f>[5]Output!I218</f>
        <v>0</v>
      </c>
      <c r="J218">
        <f>[5]Output!J218</f>
        <v>0</v>
      </c>
      <c r="K218">
        <f>[5]Output!K218</f>
        <v>0</v>
      </c>
      <c r="L218">
        <f>[5]Output!L218</f>
        <v>0</v>
      </c>
    </row>
    <row r="219" spans="1:12">
      <c r="A219" s="2">
        <f>[5]Output!A219</f>
        <v>0</v>
      </c>
      <c r="B219" s="2">
        <f>[5]Output!B219</f>
        <v>0</v>
      </c>
      <c r="C219" s="2">
        <f>[5]Output!C219</f>
        <v>0</v>
      </c>
      <c r="D219">
        <f>[5]Output!D219</f>
        <v>0</v>
      </c>
      <c r="E219">
        <f>[5]Output!E219</f>
        <v>0</v>
      </c>
      <c r="F219">
        <f>[5]Output!F219</f>
        <v>0</v>
      </c>
      <c r="G219">
        <f>[5]Output!G219</f>
        <v>0</v>
      </c>
      <c r="H219">
        <f>[5]Output!H219</f>
        <v>0</v>
      </c>
      <c r="I219">
        <f>[5]Output!I219</f>
        <v>0</v>
      </c>
      <c r="J219">
        <f>[5]Output!J219</f>
        <v>0</v>
      </c>
      <c r="K219">
        <f>[5]Output!K219</f>
        <v>0</v>
      </c>
      <c r="L219">
        <f>[5]Output!L219</f>
        <v>0</v>
      </c>
    </row>
    <row r="220" spans="1:12">
      <c r="A220" s="2">
        <f>[5]Output!A220</f>
        <v>0</v>
      </c>
      <c r="B220" s="2">
        <f>[5]Output!B220</f>
        <v>0</v>
      </c>
      <c r="C220" s="2">
        <f>[5]Output!C220</f>
        <v>0</v>
      </c>
      <c r="D220">
        <f>[5]Output!D220</f>
        <v>0</v>
      </c>
      <c r="E220">
        <f>[5]Output!E220</f>
        <v>0</v>
      </c>
      <c r="F220">
        <f>[5]Output!F220</f>
        <v>0</v>
      </c>
      <c r="G220">
        <f>[5]Output!G220</f>
        <v>0</v>
      </c>
      <c r="H220">
        <f>[5]Output!H220</f>
        <v>0</v>
      </c>
      <c r="I220">
        <f>[5]Output!I220</f>
        <v>0</v>
      </c>
      <c r="J220">
        <f>[5]Output!J220</f>
        <v>0</v>
      </c>
      <c r="K220">
        <f>[5]Output!K220</f>
        <v>0</v>
      </c>
      <c r="L220">
        <f>[5]Output!L220</f>
        <v>0</v>
      </c>
    </row>
    <row r="221" spans="1:12">
      <c r="A221" s="2">
        <f>[5]Output!A221</f>
        <v>0</v>
      </c>
      <c r="B221" s="2">
        <f>[5]Output!B221</f>
        <v>0</v>
      </c>
      <c r="C221" s="2">
        <f>[5]Output!C221</f>
        <v>0</v>
      </c>
      <c r="D221">
        <f>[5]Output!D221</f>
        <v>0</v>
      </c>
      <c r="E221">
        <f>[5]Output!E221</f>
        <v>0</v>
      </c>
      <c r="F221">
        <f>[5]Output!F221</f>
        <v>0</v>
      </c>
      <c r="G221">
        <f>[5]Output!G221</f>
        <v>0</v>
      </c>
      <c r="H221">
        <f>[5]Output!H221</f>
        <v>0</v>
      </c>
      <c r="I221">
        <f>[5]Output!I221</f>
        <v>0</v>
      </c>
      <c r="J221">
        <f>[5]Output!J221</f>
        <v>0</v>
      </c>
      <c r="K221">
        <f>[5]Output!K221</f>
        <v>0</v>
      </c>
      <c r="L221">
        <f>[5]Output!L221</f>
        <v>0</v>
      </c>
    </row>
    <row r="222" spans="1:12">
      <c r="A222" s="2">
        <f>[5]Output!A222</f>
        <v>0</v>
      </c>
      <c r="B222" s="2">
        <f>[5]Output!B222</f>
        <v>0</v>
      </c>
      <c r="C222" s="2">
        <f>[5]Output!C222</f>
        <v>0</v>
      </c>
      <c r="D222">
        <f>[5]Output!D222</f>
        <v>0</v>
      </c>
      <c r="E222">
        <f>[5]Output!E222</f>
        <v>0</v>
      </c>
      <c r="F222">
        <f>[5]Output!F222</f>
        <v>0</v>
      </c>
      <c r="G222">
        <f>[5]Output!G222</f>
        <v>0</v>
      </c>
      <c r="H222">
        <f>[5]Output!H222</f>
        <v>0</v>
      </c>
      <c r="I222">
        <f>[5]Output!I222</f>
        <v>0</v>
      </c>
      <c r="J222">
        <f>[5]Output!J222</f>
        <v>0</v>
      </c>
      <c r="K222">
        <f>[5]Output!K222</f>
        <v>0</v>
      </c>
      <c r="L222">
        <f>[5]Output!L222</f>
        <v>0</v>
      </c>
    </row>
    <row r="223" spans="1:12">
      <c r="A223" s="2">
        <f>[5]Output!A223</f>
        <v>0</v>
      </c>
      <c r="B223" s="2">
        <f>[5]Output!B223</f>
        <v>0</v>
      </c>
      <c r="C223" s="2">
        <f>[5]Output!C223</f>
        <v>0</v>
      </c>
      <c r="D223">
        <f>[5]Output!D223</f>
        <v>0</v>
      </c>
      <c r="E223">
        <f>[5]Output!E223</f>
        <v>0</v>
      </c>
      <c r="F223">
        <f>[5]Output!F223</f>
        <v>0</v>
      </c>
      <c r="G223">
        <f>[5]Output!G223</f>
        <v>0</v>
      </c>
      <c r="H223">
        <f>[5]Output!H223</f>
        <v>0</v>
      </c>
      <c r="I223">
        <f>[5]Output!I223</f>
        <v>0</v>
      </c>
      <c r="J223">
        <f>[5]Output!J223</f>
        <v>0</v>
      </c>
      <c r="K223">
        <f>[5]Output!K223</f>
        <v>0</v>
      </c>
      <c r="L223">
        <f>[5]Output!L223</f>
        <v>0</v>
      </c>
    </row>
    <row r="224" spans="1:12">
      <c r="A224" s="2">
        <f>[5]Output!A224</f>
        <v>0</v>
      </c>
      <c r="B224" s="2">
        <f>[5]Output!B224</f>
        <v>0</v>
      </c>
      <c r="C224" s="2">
        <f>[5]Output!C224</f>
        <v>0</v>
      </c>
      <c r="D224">
        <f>[5]Output!D224</f>
        <v>0</v>
      </c>
      <c r="E224">
        <f>[5]Output!E224</f>
        <v>0</v>
      </c>
      <c r="F224">
        <f>[5]Output!F224</f>
        <v>0</v>
      </c>
      <c r="G224">
        <f>[5]Output!G224</f>
        <v>0</v>
      </c>
      <c r="H224">
        <f>[5]Output!H224</f>
        <v>0</v>
      </c>
      <c r="I224">
        <f>[5]Output!I224</f>
        <v>0</v>
      </c>
      <c r="J224">
        <f>[5]Output!J224</f>
        <v>0</v>
      </c>
      <c r="K224">
        <f>[5]Output!K224</f>
        <v>0</v>
      </c>
      <c r="L224">
        <f>[5]Output!L224</f>
        <v>0</v>
      </c>
    </row>
    <row r="225" spans="1:12">
      <c r="A225" s="2">
        <f>[5]Output!A225</f>
        <v>0</v>
      </c>
      <c r="B225" s="2">
        <f>[5]Output!B225</f>
        <v>0</v>
      </c>
      <c r="C225" s="2">
        <f>[5]Output!C225</f>
        <v>0</v>
      </c>
      <c r="D225">
        <f>[5]Output!D225</f>
        <v>0</v>
      </c>
      <c r="E225">
        <f>[5]Output!E225</f>
        <v>0</v>
      </c>
      <c r="F225">
        <f>[5]Output!F225</f>
        <v>0</v>
      </c>
      <c r="G225">
        <f>[5]Output!G225</f>
        <v>0</v>
      </c>
      <c r="H225">
        <f>[5]Output!H225</f>
        <v>0</v>
      </c>
      <c r="I225">
        <f>[5]Output!I225</f>
        <v>0</v>
      </c>
      <c r="J225">
        <f>[5]Output!J225</f>
        <v>0</v>
      </c>
      <c r="K225">
        <f>[5]Output!K225</f>
        <v>0</v>
      </c>
      <c r="L225">
        <f>[5]Output!L225</f>
        <v>0</v>
      </c>
    </row>
    <row r="226" spans="1:12">
      <c r="A226" s="2">
        <f>[5]Output!A226</f>
        <v>0</v>
      </c>
      <c r="B226" s="2">
        <f>[5]Output!B226</f>
        <v>0</v>
      </c>
      <c r="C226" s="2">
        <f>[5]Output!C226</f>
        <v>0</v>
      </c>
      <c r="D226">
        <f>[5]Output!D226</f>
        <v>0</v>
      </c>
      <c r="E226">
        <f>[5]Output!E226</f>
        <v>0</v>
      </c>
      <c r="F226">
        <f>[5]Output!F226</f>
        <v>0</v>
      </c>
      <c r="G226">
        <f>[5]Output!G226</f>
        <v>0</v>
      </c>
      <c r="H226">
        <f>[5]Output!H226</f>
        <v>0</v>
      </c>
      <c r="I226">
        <f>[5]Output!I226</f>
        <v>0</v>
      </c>
      <c r="J226">
        <f>[5]Output!J226</f>
        <v>0</v>
      </c>
      <c r="K226">
        <f>[5]Output!K226</f>
        <v>0</v>
      </c>
      <c r="L226">
        <f>[5]Output!L226</f>
        <v>0</v>
      </c>
    </row>
    <row r="227" spans="1:12">
      <c r="A227" s="2">
        <f>[5]Output!A227</f>
        <v>0</v>
      </c>
      <c r="B227" s="2">
        <f>[5]Output!B227</f>
        <v>0</v>
      </c>
      <c r="C227" s="2">
        <f>[5]Output!C227</f>
        <v>0</v>
      </c>
      <c r="D227">
        <f>[5]Output!D227</f>
        <v>0</v>
      </c>
      <c r="E227">
        <f>[5]Output!E227</f>
        <v>0</v>
      </c>
      <c r="F227">
        <f>[5]Output!F227</f>
        <v>0</v>
      </c>
      <c r="G227">
        <f>[5]Output!G227</f>
        <v>0</v>
      </c>
      <c r="H227">
        <f>[5]Output!H227</f>
        <v>0</v>
      </c>
      <c r="I227">
        <f>[5]Output!I227</f>
        <v>0</v>
      </c>
      <c r="J227">
        <f>[5]Output!J227</f>
        <v>0</v>
      </c>
      <c r="K227">
        <f>[5]Output!K227</f>
        <v>0</v>
      </c>
      <c r="L227">
        <f>[5]Output!L227</f>
        <v>0</v>
      </c>
    </row>
    <row r="228" spans="1:12">
      <c r="A228" s="2">
        <f>[5]Output!A228</f>
        <v>0</v>
      </c>
      <c r="B228" s="2">
        <f>[5]Output!B228</f>
        <v>0</v>
      </c>
      <c r="C228" s="2">
        <f>[5]Output!C228</f>
        <v>0</v>
      </c>
      <c r="D228">
        <f>[5]Output!D228</f>
        <v>0</v>
      </c>
      <c r="E228">
        <f>[5]Output!E228</f>
        <v>0</v>
      </c>
      <c r="F228">
        <f>[5]Output!F228</f>
        <v>0</v>
      </c>
      <c r="G228">
        <f>[5]Output!G228</f>
        <v>0</v>
      </c>
      <c r="H228">
        <f>[5]Output!H228</f>
        <v>0</v>
      </c>
      <c r="I228">
        <f>[5]Output!I228</f>
        <v>0</v>
      </c>
      <c r="J228">
        <f>[5]Output!J228</f>
        <v>0</v>
      </c>
      <c r="K228">
        <f>[5]Output!K228</f>
        <v>0</v>
      </c>
      <c r="L228">
        <f>[5]Output!L228</f>
        <v>0</v>
      </c>
    </row>
    <row r="229" spans="1:12">
      <c r="A229" s="2">
        <f>[5]Output!A229</f>
        <v>0</v>
      </c>
      <c r="B229" s="2">
        <f>[5]Output!B229</f>
        <v>0</v>
      </c>
      <c r="C229" s="2">
        <f>[5]Output!C229</f>
        <v>0</v>
      </c>
      <c r="D229">
        <f>[5]Output!D229</f>
        <v>0</v>
      </c>
      <c r="E229">
        <f>[5]Output!E229</f>
        <v>0</v>
      </c>
      <c r="F229">
        <f>[5]Output!F229</f>
        <v>0</v>
      </c>
      <c r="G229">
        <f>[5]Output!G229</f>
        <v>0</v>
      </c>
      <c r="H229">
        <f>[5]Output!H229</f>
        <v>0</v>
      </c>
      <c r="I229">
        <f>[5]Output!I229</f>
        <v>0</v>
      </c>
      <c r="J229">
        <f>[5]Output!J229</f>
        <v>0</v>
      </c>
      <c r="K229">
        <f>[5]Output!K229</f>
        <v>0</v>
      </c>
      <c r="L229">
        <f>[5]Output!L229</f>
        <v>0</v>
      </c>
    </row>
    <row r="230" spans="1:12">
      <c r="A230" s="2">
        <f>[5]Output!A230</f>
        <v>0</v>
      </c>
      <c r="B230" s="2">
        <f>[5]Output!B230</f>
        <v>0</v>
      </c>
      <c r="C230" s="2">
        <f>[5]Output!C230</f>
        <v>0</v>
      </c>
      <c r="D230">
        <f>[5]Output!D230</f>
        <v>0</v>
      </c>
      <c r="E230">
        <f>[5]Output!E230</f>
        <v>0</v>
      </c>
      <c r="F230">
        <f>[5]Output!F230</f>
        <v>0</v>
      </c>
      <c r="G230">
        <f>[5]Output!G230</f>
        <v>0</v>
      </c>
      <c r="H230">
        <f>[5]Output!H230</f>
        <v>0</v>
      </c>
      <c r="I230">
        <f>[5]Output!I230</f>
        <v>0</v>
      </c>
      <c r="J230">
        <f>[5]Output!J230</f>
        <v>0</v>
      </c>
      <c r="K230">
        <f>[5]Output!K230</f>
        <v>0</v>
      </c>
      <c r="L230">
        <f>[5]Output!L230</f>
        <v>0</v>
      </c>
    </row>
    <row r="231" spans="1:12">
      <c r="A231" s="2">
        <f>[5]Output!A231</f>
        <v>0</v>
      </c>
      <c r="B231" s="2">
        <f>[5]Output!B231</f>
        <v>0</v>
      </c>
      <c r="C231" s="2">
        <f>[5]Output!C231</f>
        <v>0</v>
      </c>
      <c r="D231">
        <f>[5]Output!D231</f>
        <v>0</v>
      </c>
      <c r="E231">
        <f>[5]Output!E231</f>
        <v>0</v>
      </c>
      <c r="F231">
        <f>[5]Output!F231</f>
        <v>0</v>
      </c>
      <c r="G231">
        <f>[5]Output!G231</f>
        <v>0</v>
      </c>
      <c r="H231">
        <f>[5]Output!H231</f>
        <v>0</v>
      </c>
      <c r="I231">
        <f>[5]Output!I231</f>
        <v>0</v>
      </c>
      <c r="J231">
        <f>[5]Output!J231</f>
        <v>0</v>
      </c>
      <c r="K231">
        <f>[5]Output!K231</f>
        <v>0</v>
      </c>
      <c r="L231">
        <f>[5]Output!L231</f>
        <v>0</v>
      </c>
    </row>
    <row r="232" spans="1:12">
      <c r="A232" s="2">
        <f>[5]Output!A232</f>
        <v>0</v>
      </c>
      <c r="B232" s="2">
        <f>[5]Output!B232</f>
        <v>0</v>
      </c>
      <c r="C232" s="2">
        <f>[5]Output!C232</f>
        <v>0</v>
      </c>
      <c r="D232">
        <f>[5]Output!D232</f>
        <v>0</v>
      </c>
      <c r="E232">
        <f>[5]Output!E232</f>
        <v>0</v>
      </c>
      <c r="F232">
        <f>[5]Output!F232</f>
        <v>0</v>
      </c>
      <c r="G232">
        <f>[5]Output!G232</f>
        <v>0</v>
      </c>
      <c r="H232">
        <f>[5]Output!H232</f>
        <v>0</v>
      </c>
      <c r="I232">
        <f>[5]Output!I232</f>
        <v>0</v>
      </c>
      <c r="J232">
        <f>[5]Output!J232</f>
        <v>0</v>
      </c>
      <c r="K232">
        <f>[5]Output!K232</f>
        <v>0</v>
      </c>
      <c r="L232">
        <f>[5]Output!L232</f>
        <v>0</v>
      </c>
    </row>
    <row r="233" spans="1:12">
      <c r="A233" s="2">
        <f>[5]Output!A233</f>
        <v>0</v>
      </c>
      <c r="B233" s="2">
        <f>[5]Output!B233</f>
        <v>0</v>
      </c>
      <c r="C233" s="2">
        <f>[5]Output!C233</f>
        <v>0</v>
      </c>
      <c r="D233">
        <f>[5]Output!D233</f>
        <v>0</v>
      </c>
      <c r="E233">
        <f>[5]Output!E233</f>
        <v>0</v>
      </c>
      <c r="F233">
        <f>[5]Output!F233</f>
        <v>0</v>
      </c>
      <c r="G233">
        <f>[5]Output!G233</f>
        <v>0</v>
      </c>
      <c r="H233">
        <f>[5]Output!H233</f>
        <v>0</v>
      </c>
      <c r="I233">
        <f>[5]Output!I233</f>
        <v>0</v>
      </c>
      <c r="J233">
        <f>[5]Output!J233</f>
        <v>0</v>
      </c>
      <c r="K233">
        <f>[5]Output!K233</f>
        <v>0</v>
      </c>
      <c r="L233">
        <f>[5]Output!L233</f>
        <v>0</v>
      </c>
    </row>
    <row r="234" spans="1:12">
      <c r="A234" s="2">
        <f>[5]Output!A234</f>
        <v>0</v>
      </c>
      <c r="B234" s="2">
        <f>[5]Output!B234</f>
        <v>0</v>
      </c>
      <c r="C234" s="2">
        <f>[5]Output!C234</f>
        <v>0</v>
      </c>
      <c r="D234">
        <f>[5]Output!D234</f>
        <v>0</v>
      </c>
      <c r="E234">
        <f>[5]Output!E234</f>
        <v>0</v>
      </c>
      <c r="F234">
        <f>[5]Output!F234</f>
        <v>0</v>
      </c>
      <c r="G234">
        <f>[5]Output!G234</f>
        <v>0</v>
      </c>
      <c r="H234">
        <f>[5]Output!H234</f>
        <v>0</v>
      </c>
      <c r="I234">
        <f>[5]Output!I234</f>
        <v>0</v>
      </c>
      <c r="J234">
        <f>[5]Output!J234</f>
        <v>0</v>
      </c>
      <c r="K234">
        <f>[5]Output!K234</f>
        <v>0</v>
      </c>
      <c r="L234">
        <f>[5]Output!L234</f>
        <v>0</v>
      </c>
    </row>
    <row r="235" spans="1:12">
      <c r="A235" s="2">
        <f>[5]Output!A235</f>
        <v>0</v>
      </c>
      <c r="B235" s="2">
        <f>[5]Output!B235</f>
        <v>0</v>
      </c>
      <c r="C235" s="2">
        <f>[5]Output!C235</f>
        <v>0</v>
      </c>
      <c r="D235">
        <f>[5]Output!D235</f>
        <v>0</v>
      </c>
      <c r="E235">
        <f>[5]Output!E235</f>
        <v>0</v>
      </c>
      <c r="F235">
        <f>[5]Output!F235</f>
        <v>0</v>
      </c>
      <c r="G235">
        <f>[5]Output!G235</f>
        <v>0</v>
      </c>
      <c r="H235">
        <f>[5]Output!H235</f>
        <v>0</v>
      </c>
      <c r="I235">
        <f>[5]Output!I235</f>
        <v>0</v>
      </c>
      <c r="J235">
        <f>[5]Output!J235</f>
        <v>0</v>
      </c>
      <c r="K235">
        <f>[5]Output!K235</f>
        <v>0</v>
      </c>
      <c r="L235">
        <f>[5]Output!L235</f>
        <v>0</v>
      </c>
    </row>
    <row r="236" spans="1:12">
      <c r="A236" s="2">
        <f>[5]Output!A236</f>
        <v>0</v>
      </c>
      <c r="B236" s="2">
        <f>[5]Output!B236</f>
        <v>0</v>
      </c>
      <c r="C236" s="2">
        <f>[5]Output!C236</f>
        <v>0</v>
      </c>
      <c r="D236">
        <f>[5]Output!D236</f>
        <v>0</v>
      </c>
      <c r="E236">
        <f>[5]Output!E236</f>
        <v>0</v>
      </c>
      <c r="F236">
        <f>[5]Output!F236</f>
        <v>0</v>
      </c>
      <c r="G236">
        <f>[5]Output!G236</f>
        <v>0</v>
      </c>
      <c r="H236">
        <f>[5]Output!H236</f>
        <v>0</v>
      </c>
      <c r="I236">
        <f>[5]Output!I236</f>
        <v>0</v>
      </c>
      <c r="J236">
        <f>[5]Output!J236</f>
        <v>0</v>
      </c>
      <c r="K236">
        <f>[5]Output!K236</f>
        <v>0</v>
      </c>
      <c r="L236">
        <f>[5]Output!L236</f>
        <v>0</v>
      </c>
    </row>
    <row r="237" spans="1:12">
      <c r="A237" s="2">
        <f>[5]Output!A237</f>
        <v>0</v>
      </c>
      <c r="B237" s="2">
        <f>[5]Output!B237</f>
        <v>0</v>
      </c>
      <c r="C237" s="2">
        <f>[5]Output!C237</f>
        <v>0</v>
      </c>
      <c r="D237">
        <f>[5]Output!D237</f>
        <v>0</v>
      </c>
      <c r="E237">
        <f>[5]Output!E237</f>
        <v>0</v>
      </c>
      <c r="F237">
        <f>[5]Output!F237</f>
        <v>0</v>
      </c>
      <c r="G237">
        <f>[5]Output!G237</f>
        <v>0</v>
      </c>
      <c r="H237">
        <f>[5]Output!H237</f>
        <v>0</v>
      </c>
      <c r="I237">
        <f>[5]Output!I237</f>
        <v>0</v>
      </c>
      <c r="J237">
        <f>[5]Output!J237</f>
        <v>0</v>
      </c>
      <c r="K237">
        <f>[5]Output!K237</f>
        <v>0</v>
      </c>
      <c r="L237">
        <f>[5]Output!L237</f>
        <v>0</v>
      </c>
    </row>
    <row r="238" spans="1:12">
      <c r="A238" s="2">
        <f>[5]Output!A238</f>
        <v>0</v>
      </c>
      <c r="B238" s="2">
        <f>[5]Output!B238</f>
        <v>0</v>
      </c>
      <c r="C238" s="2">
        <f>[5]Output!C238</f>
        <v>0</v>
      </c>
      <c r="D238">
        <f>[5]Output!D238</f>
        <v>0</v>
      </c>
      <c r="E238">
        <f>[5]Output!E238</f>
        <v>0</v>
      </c>
      <c r="F238">
        <f>[5]Output!F238</f>
        <v>0</v>
      </c>
      <c r="G238">
        <f>[5]Output!G238</f>
        <v>0</v>
      </c>
      <c r="H238">
        <f>[5]Output!H238</f>
        <v>0</v>
      </c>
      <c r="I238">
        <f>[5]Output!I238</f>
        <v>0</v>
      </c>
      <c r="J238">
        <f>[5]Output!J238</f>
        <v>0</v>
      </c>
      <c r="K238">
        <f>[5]Output!K238</f>
        <v>0</v>
      </c>
      <c r="L238">
        <f>[5]Output!L238</f>
        <v>0</v>
      </c>
    </row>
    <row r="239" spans="1:12">
      <c r="A239" s="2">
        <f>[5]Output!A239</f>
        <v>0</v>
      </c>
      <c r="B239" s="2">
        <f>[5]Output!B239</f>
        <v>0</v>
      </c>
      <c r="C239" s="2">
        <f>[5]Output!C239</f>
        <v>0</v>
      </c>
      <c r="D239">
        <f>[5]Output!D239</f>
        <v>0</v>
      </c>
      <c r="E239">
        <f>[5]Output!E239</f>
        <v>0</v>
      </c>
      <c r="F239">
        <f>[5]Output!F239</f>
        <v>0</v>
      </c>
      <c r="G239">
        <f>[5]Output!G239</f>
        <v>0</v>
      </c>
      <c r="H239">
        <f>[5]Output!H239</f>
        <v>0</v>
      </c>
      <c r="I239">
        <f>[5]Output!I239</f>
        <v>0</v>
      </c>
      <c r="J239">
        <f>[5]Output!J239</f>
        <v>0</v>
      </c>
      <c r="K239">
        <f>[5]Output!K239</f>
        <v>0</v>
      </c>
      <c r="L239">
        <f>[5]Output!L239</f>
        <v>0</v>
      </c>
    </row>
    <row r="240" spans="1:12">
      <c r="A240" s="2">
        <f>[5]Output!A240</f>
        <v>0</v>
      </c>
      <c r="B240" s="2">
        <f>[5]Output!B240</f>
        <v>0</v>
      </c>
      <c r="C240" s="2">
        <f>[5]Output!C240</f>
        <v>0</v>
      </c>
      <c r="D240">
        <f>[5]Output!D240</f>
        <v>0</v>
      </c>
      <c r="E240">
        <f>[5]Output!E240</f>
        <v>0</v>
      </c>
      <c r="F240">
        <f>[5]Output!F240</f>
        <v>0</v>
      </c>
      <c r="G240">
        <f>[5]Output!G240</f>
        <v>0</v>
      </c>
      <c r="H240">
        <f>[5]Output!H240</f>
        <v>0</v>
      </c>
      <c r="I240">
        <f>[5]Output!I240</f>
        <v>0</v>
      </c>
      <c r="J240">
        <f>[5]Output!J240</f>
        <v>0</v>
      </c>
      <c r="K240">
        <f>[5]Output!K240</f>
        <v>0</v>
      </c>
      <c r="L240">
        <f>[5]Output!L240</f>
        <v>0</v>
      </c>
    </row>
    <row r="241" spans="1:12">
      <c r="A241" s="2">
        <f>[5]Output!A241</f>
        <v>0</v>
      </c>
      <c r="B241" s="2">
        <f>[5]Output!B241</f>
        <v>0</v>
      </c>
      <c r="C241" s="2">
        <f>[5]Output!C241</f>
        <v>0</v>
      </c>
      <c r="D241">
        <f>[5]Output!D241</f>
        <v>0</v>
      </c>
      <c r="E241">
        <f>[5]Output!E241</f>
        <v>0</v>
      </c>
      <c r="F241">
        <f>[5]Output!F241</f>
        <v>0</v>
      </c>
      <c r="G241">
        <f>[5]Output!G241</f>
        <v>0</v>
      </c>
      <c r="H241">
        <f>[5]Output!H241</f>
        <v>0</v>
      </c>
      <c r="I241">
        <f>[5]Output!I241</f>
        <v>0</v>
      </c>
      <c r="J241">
        <f>[5]Output!J241</f>
        <v>0</v>
      </c>
      <c r="K241">
        <f>[5]Output!K241</f>
        <v>0</v>
      </c>
      <c r="L241">
        <f>[5]Output!L241</f>
        <v>0</v>
      </c>
    </row>
    <row r="242" spans="1:12">
      <c r="A242" s="2">
        <f>[5]Output!A242</f>
        <v>0</v>
      </c>
      <c r="B242" s="2">
        <f>[5]Output!B242</f>
        <v>0</v>
      </c>
      <c r="C242" s="2">
        <f>[5]Output!C242</f>
        <v>0</v>
      </c>
      <c r="D242">
        <f>[5]Output!D242</f>
        <v>0</v>
      </c>
      <c r="E242">
        <f>[5]Output!E242</f>
        <v>0</v>
      </c>
      <c r="F242">
        <f>[5]Output!F242</f>
        <v>0</v>
      </c>
      <c r="G242">
        <f>[5]Output!G242</f>
        <v>0</v>
      </c>
      <c r="H242">
        <f>[5]Output!H242</f>
        <v>0</v>
      </c>
      <c r="I242">
        <f>[5]Output!I242</f>
        <v>0</v>
      </c>
      <c r="J242">
        <f>[5]Output!J242</f>
        <v>0</v>
      </c>
      <c r="K242">
        <f>[5]Output!K242</f>
        <v>0</v>
      </c>
      <c r="L242">
        <f>[5]Output!L242</f>
        <v>0</v>
      </c>
    </row>
    <row r="243" spans="1:12">
      <c r="A243" s="2">
        <f>[5]Output!A243</f>
        <v>0</v>
      </c>
      <c r="B243" s="2">
        <f>[5]Output!B243</f>
        <v>0</v>
      </c>
      <c r="C243" s="2">
        <f>[5]Output!C243</f>
        <v>0</v>
      </c>
      <c r="D243">
        <f>[5]Output!D243</f>
        <v>0</v>
      </c>
      <c r="E243">
        <f>[5]Output!E243</f>
        <v>0</v>
      </c>
      <c r="F243">
        <f>[5]Output!F243</f>
        <v>0</v>
      </c>
      <c r="G243">
        <f>[5]Output!G243</f>
        <v>0</v>
      </c>
      <c r="H243">
        <f>[5]Output!H243</f>
        <v>0</v>
      </c>
      <c r="I243">
        <f>[5]Output!I243</f>
        <v>0</v>
      </c>
      <c r="J243">
        <f>[5]Output!J243</f>
        <v>0</v>
      </c>
      <c r="K243">
        <f>[5]Output!K243</f>
        <v>0</v>
      </c>
      <c r="L243">
        <f>[5]Output!L243</f>
        <v>0</v>
      </c>
    </row>
    <row r="244" spans="1:12">
      <c r="A244" s="2">
        <f>[5]Output!A244</f>
        <v>0</v>
      </c>
      <c r="B244" s="2">
        <f>[5]Output!B244</f>
        <v>0</v>
      </c>
      <c r="C244" s="2">
        <f>[5]Output!C244</f>
        <v>0</v>
      </c>
      <c r="D244">
        <f>[5]Output!D244</f>
        <v>0</v>
      </c>
      <c r="E244">
        <f>[5]Output!E244</f>
        <v>0</v>
      </c>
      <c r="F244">
        <f>[5]Output!F244</f>
        <v>0</v>
      </c>
      <c r="G244">
        <f>[5]Output!G244</f>
        <v>0</v>
      </c>
      <c r="H244">
        <f>[5]Output!H244</f>
        <v>0</v>
      </c>
      <c r="I244">
        <f>[5]Output!I244</f>
        <v>0</v>
      </c>
      <c r="J244">
        <f>[5]Output!J244</f>
        <v>0</v>
      </c>
      <c r="K244">
        <f>[5]Output!K244</f>
        <v>0</v>
      </c>
      <c r="L244">
        <f>[5]Output!L244</f>
        <v>0</v>
      </c>
    </row>
    <row r="245" spans="1:12">
      <c r="A245" s="2">
        <f>[5]Output!A245</f>
        <v>0</v>
      </c>
      <c r="B245" s="2">
        <f>[5]Output!B245</f>
        <v>0</v>
      </c>
      <c r="C245" s="2">
        <f>[5]Output!C245</f>
        <v>0</v>
      </c>
      <c r="D245">
        <f>[5]Output!D245</f>
        <v>0</v>
      </c>
      <c r="E245">
        <f>[5]Output!E245</f>
        <v>0</v>
      </c>
      <c r="F245">
        <f>[5]Output!F245</f>
        <v>0</v>
      </c>
      <c r="G245">
        <f>[5]Output!G245</f>
        <v>0</v>
      </c>
      <c r="H245">
        <f>[5]Output!H245</f>
        <v>0</v>
      </c>
      <c r="I245">
        <f>[5]Output!I245</f>
        <v>0</v>
      </c>
      <c r="J245">
        <f>[5]Output!J245</f>
        <v>0</v>
      </c>
      <c r="K245">
        <f>[5]Output!K245</f>
        <v>0</v>
      </c>
      <c r="L245">
        <f>[5]Output!L245</f>
        <v>0</v>
      </c>
    </row>
    <row r="246" spans="1:12">
      <c r="A246" s="2">
        <f>[5]Output!A246</f>
        <v>0</v>
      </c>
      <c r="B246" s="2">
        <f>[5]Output!B246</f>
        <v>0</v>
      </c>
      <c r="C246" s="2">
        <f>[5]Output!C246</f>
        <v>0</v>
      </c>
      <c r="D246">
        <f>[5]Output!D246</f>
        <v>0</v>
      </c>
      <c r="E246">
        <f>[5]Output!E246</f>
        <v>0</v>
      </c>
      <c r="F246">
        <f>[5]Output!F246</f>
        <v>0</v>
      </c>
      <c r="G246">
        <f>[5]Output!G246</f>
        <v>0</v>
      </c>
      <c r="H246">
        <f>[5]Output!H246</f>
        <v>0</v>
      </c>
      <c r="I246">
        <f>[5]Output!I246</f>
        <v>0</v>
      </c>
      <c r="J246">
        <f>[5]Output!J246</f>
        <v>0</v>
      </c>
      <c r="K246">
        <f>[5]Output!K246</f>
        <v>0</v>
      </c>
      <c r="L246">
        <f>[5]Output!L246</f>
        <v>0</v>
      </c>
    </row>
    <row r="247" spans="1:12">
      <c r="A247" s="2">
        <f>[5]Output!A247</f>
        <v>0</v>
      </c>
      <c r="B247" s="2">
        <f>[5]Output!B247</f>
        <v>0</v>
      </c>
      <c r="C247" s="2">
        <f>[5]Output!C247</f>
        <v>0</v>
      </c>
      <c r="D247">
        <f>[5]Output!D247</f>
        <v>0</v>
      </c>
      <c r="E247">
        <f>[5]Output!E247</f>
        <v>0</v>
      </c>
      <c r="F247">
        <f>[5]Output!F247</f>
        <v>0</v>
      </c>
      <c r="G247">
        <f>[5]Output!G247</f>
        <v>0</v>
      </c>
      <c r="H247">
        <f>[5]Output!H247</f>
        <v>0</v>
      </c>
      <c r="I247">
        <f>[5]Output!I247</f>
        <v>0</v>
      </c>
      <c r="J247">
        <f>[5]Output!J247</f>
        <v>0</v>
      </c>
      <c r="K247">
        <f>[5]Output!K247</f>
        <v>0</v>
      </c>
      <c r="L247">
        <f>[5]Output!L247</f>
        <v>0</v>
      </c>
    </row>
    <row r="248" spans="1:12">
      <c r="A248" s="2">
        <f>[5]Output!A248</f>
        <v>0</v>
      </c>
      <c r="B248" s="2">
        <f>[5]Output!B248</f>
        <v>0</v>
      </c>
      <c r="C248" s="2">
        <f>[5]Output!C248</f>
        <v>0</v>
      </c>
      <c r="D248">
        <f>[5]Output!D248</f>
        <v>0</v>
      </c>
      <c r="E248">
        <f>[5]Output!E248</f>
        <v>0</v>
      </c>
      <c r="F248">
        <f>[5]Output!F248</f>
        <v>0</v>
      </c>
      <c r="G248">
        <f>[5]Output!G248</f>
        <v>0</v>
      </c>
      <c r="H248">
        <f>[5]Output!H248</f>
        <v>0</v>
      </c>
      <c r="I248">
        <f>[5]Output!I248</f>
        <v>0</v>
      </c>
      <c r="J248">
        <f>[5]Output!J248</f>
        <v>0</v>
      </c>
      <c r="K248">
        <f>[5]Output!K248</f>
        <v>0</v>
      </c>
      <c r="L248">
        <f>[5]Output!L248</f>
        <v>0</v>
      </c>
    </row>
    <row r="249" spans="1:12">
      <c r="A249" s="2">
        <f>[5]Output!A249</f>
        <v>0</v>
      </c>
      <c r="B249" s="2">
        <f>[5]Output!B249</f>
        <v>0</v>
      </c>
      <c r="C249" s="2">
        <f>[5]Output!C249</f>
        <v>0</v>
      </c>
      <c r="D249">
        <f>[5]Output!D249</f>
        <v>0</v>
      </c>
      <c r="E249">
        <f>[5]Output!E249</f>
        <v>0</v>
      </c>
      <c r="F249">
        <f>[5]Output!F249</f>
        <v>0</v>
      </c>
      <c r="G249">
        <f>[5]Output!G249</f>
        <v>0</v>
      </c>
      <c r="H249">
        <f>[5]Output!H249</f>
        <v>0</v>
      </c>
      <c r="I249">
        <f>[5]Output!I249</f>
        <v>0</v>
      </c>
      <c r="J249">
        <f>[5]Output!J249</f>
        <v>0</v>
      </c>
      <c r="K249">
        <f>[5]Output!K249</f>
        <v>0</v>
      </c>
      <c r="L249">
        <f>[5]Output!L249</f>
        <v>0</v>
      </c>
    </row>
  </sheetData>
  <mergeCells count="1">
    <mergeCell ref="AE1:AE2"/>
  </mergeCells>
  <conditionalFormatting sqref="Y2:Y1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Hydrogen generation</vt:lpstr>
      <vt:lpstr>Hydrogen capacity</vt:lpstr>
      <vt:lpstr>Transport energy cons.</vt:lpstr>
      <vt:lpstr>Transport shares</vt:lpstr>
      <vt:lpstr>Transport fuels</vt:lpstr>
      <vt:lpstr>Industry fuels</vt:lpstr>
      <vt:lpstr>Upstream</vt:lpstr>
      <vt:lpstr>Electricity capacity</vt:lpstr>
      <vt:lpstr>Primary energy supply</vt:lpstr>
      <vt:lpstr>Imports</vt:lpstr>
      <vt:lpstr>Emissions</vt:lpstr>
      <vt:lpstr>Electricity generation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Daniele Lerede</dc:creator>
  <cp:keywords/>
  <dc:description/>
  <cp:lastModifiedBy>Daniele  Lerede</cp:lastModifiedBy>
  <cp:revision/>
  <dcterms:created xsi:type="dcterms:W3CDTF">2023-06-09T15:02:00Z</dcterms:created>
  <dcterms:modified xsi:type="dcterms:W3CDTF">2024-01-10T18:54:19Z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195701062679290</vt:r8>
  </property>
</Properties>
</file>